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10-普通道路涵洞标准化设计\HDGCL-C#\相关数量表-盖板涵\"/>
    </mc:Choice>
  </mc:AlternateContent>
  <bookViews>
    <workbookView xWindow="14130" yWindow="-45" windowWidth="14490" windowHeight="11985" tabRatio="869" activeTab="4"/>
  </bookViews>
  <sheets>
    <sheet name="1.5m现浇正交盖板数量表(0.5~20.0)" sheetId="34" r:id="rId1"/>
    <sheet name="2m现浇正交盖板数量表(0.5~20.0)" sheetId="36" r:id="rId2"/>
    <sheet name="3m现浇正交盖板数量表(0.5~20.0)" sheetId="35" r:id="rId3"/>
    <sheet name="4m现浇正交盖板数量表(0.5~8.0)" sheetId="30" r:id="rId4"/>
    <sheet name="4m现浇正交盖板数量表(8.0～20)" sheetId="24" r:id="rId5"/>
  </sheets>
  <calcPr calcId="162913"/>
</workbook>
</file>

<file path=xl/calcChain.xml><?xml version="1.0" encoding="utf-8"?>
<calcChain xmlns="http://schemas.openxmlformats.org/spreadsheetml/2006/main">
  <c r="AI8" i="24" l="1"/>
  <c r="AI11" i="24"/>
  <c r="AI14" i="24"/>
  <c r="AI17" i="24"/>
  <c r="AI20" i="24"/>
  <c r="AI5" i="24"/>
  <c r="Y20" i="24"/>
  <c r="Y17" i="24"/>
  <c r="AC17" i="24" s="1"/>
  <c r="Y14" i="24"/>
  <c r="Y11" i="24"/>
  <c r="Y8" i="24"/>
  <c r="Y5" i="24"/>
  <c r="Y37" i="35"/>
  <c r="AC37" i="35" s="1"/>
  <c r="AB26" i="30"/>
  <c r="AB20" i="30"/>
  <c r="AB21" i="30"/>
  <c r="AB22" i="30"/>
  <c r="AB23" i="30"/>
  <c r="L23" i="30" s="1"/>
  <c r="AB24" i="30"/>
  <c r="AB25" i="30"/>
  <c r="AB19" i="30"/>
  <c r="T21" i="30"/>
  <c r="AR37" i="36"/>
  <c r="AR33" i="36"/>
  <c r="AR35" i="36"/>
  <c r="AR31" i="36"/>
  <c r="AR21" i="36"/>
  <c r="AR23" i="36"/>
  <c r="AR25" i="36"/>
  <c r="AR27" i="36"/>
  <c r="AR29" i="36"/>
  <c r="AR19" i="36"/>
  <c r="B19" i="36"/>
  <c r="AB38" i="36"/>
  <c r="Z38" i="36"/>
  <c r="Y38" i="36"/>
  <c r="AC38" i="36"/>
  <c r="N38" i="36"/>
  <c r="AP37" i="36"/>
  <c r="AK37" i="36"/>
  <c r="AD38" i="36" s="1"/>
  <c r="AI37" i="36"/>
  <c r="AF37" i="36"/>
  <c r="AB37" i="36"/>
  <c r="Y37" i="36"/>
  <c r="AC37" i="36" s="1"/>
  <c r="T37" i="36"/>
  <c r="AD37" i="36" s="1"/>
  <c r="AZ37" i="36"/>
  <c r="S37" i="36"/>
  <c r="U38" i="36"/>
  <c r="O37" i="36"/>
  <c r="L37" i="36"/>
  <c r="K37" i="36"/>
  <c r="P37" i="36" s="1"/>
  <c r="K38" i="36"/>
  <c r="P38" i="36" s="1"/>
  <c r="H37" i="36"/>
  <c r="AV37" i="36" s="1"/>
  <c r="AB36" i="36"/>
  <c r="Z36" i="36"/>
  <c r="AC36" i="36" s="1"/>
  <c r="Y36" i="36"/>
  <c r="N36" i="36"/>
  <c r="AP35" i="36"/>
  <c r="AK35" i="36"/>
  <c r="AD36" i="36" s="1"/>
  <c r="AI35" i="36"/>
  <c r="AF35" i="36"/>
  <c r="AB35" i="36"/>
  <c r="Y35" i="36"/>
  <c r="AC35" i="36" s="1"/>
  <c r="T35" i="36"/>
  <c r="M35" i="36" s="1"/>
  <c r="S35" i="36"/>
  <c r="U36" i="36"/>
  <c r="O35" i="36"/>
  <c r="L35" i="36" s="1"/>
  <c r="K35" i="36"/>
  <c r="K36" i="36" s="1"/>
  <c r="P36" i="36" s="1"/>
  <c r="H35" i="36"/>
  <c r="AV35" i="36"/>
  <c r="AB34" i="36"/>
  <c r="L33" i="36" s="1"/>
  <c r="P33" i="36" s="1"/>
  <c r="Z34" i="36"/>
  <c r="Y34" i="36"/>
  <c r="AC34" i="36" s="1"/>
  <c r="N34" i="36"/>
  <c r="AP33" i="36"/>
  <c r="AK33" i="36"/>
  <c r="AD34" i="36"/>
  <c r="AI33" i="36"/>
  <c r="AF33" i="36"/>
  <c r="AB33" i="36"/>
  <c r="Y33" i="36"/>
  <c r="AC33" i="36"/>
  <c r="T33" i="36"/>
  <c r="AZ33" i="36"/>
  <c r="S33" i="36"/>
  <c r="U34" i="36"/>
  <c r="O33" i="36"/>
  <c r="K33" i="36"/>
  <c r="K34" i="36"/>
  <c r="P34" i="36" s="1"/>
  <c r="H33" i="36"/>
  <c r="AV33" i="36"/>
  <c r="AC32" i="36"/>
  <c r="AB32" i="36"/>
  <c r="Z32" i="36"/>
  <c r="Y32" i="36"/>
  <c r="N32" i="36"/>
  <c r="AP31" i="36"/>
  <c r="AK31" i="36"/>
  <c r="AD32" i="36" s="1"/>
  <c r="AI31" i="36"/>
  <c r="AF31" i="36"/>
  <c r="AB31" i="36"/>
  <c r="Y31" i="36"/>
  <c r="AC31" i="36" s="1"/>
  <c r="AE31" i="36" s="1"/>
  <c r="T31" i="36"/>
  <c r="AD31" i="36" s="1"/>
  <c r="S31" i="36"/>
  <c r="U32" i="36"/>
  <c r="O31" i="36"/>
  <c r="K31" i="36"/>
  <c r="K32" i="36" s="1"/>
  <c r="P32" i="36" s="1"/>
  <c r="H31" i="36"/>
  <c r="AB30" i="36"/>
  <c r="Z30" i="36"/>
  <c r="Y30" i="36"/>
  <c r="AC30" i="36"/>
  <c r="N30" i="36"/>
  <c r="AP29" i="36"/>
  <c r="AK29" i="36"/>
  <c r="AD30" i="36"/>
  <c r="AI29" i="36"/>
  <c r="AF29" i="36"/>
  <c r="AB29" i="36"/>
  <c r="Y29" i="36"/>
  <c r="AC29" i="36"/>
  <c r="T29" i="36"/>
  <c r="AZ29" i="36" s="1"/>
  <c r="S29" i="36"/>
  <c r="U30" i="36" s="1"/>
  <c r="O29" i="36"/>
  <c r="AM29" i="36"/>
  <c r="M29" i="36"/>
  <c r="K29" i="36"/>
  <c r="K30" i="36" s="1"/>
  <c r="P30" i="36" s="1"/>
  <c r="H29" i="36"/>
  <c r="AV29" i="36" s="1"/>
  <c r="AB28" i="36"/>
  <c r="Z28" i="36"/>
  <c r="AC28" i="36"/>
  <c r="Y28" i="36"/>
  <c r="N28" i="36"/>
  <c r="AZ27" i="36"/>
  <c r="AP27" i="36"/>
  <c r="AK27" i="36"/>
  <c r="AD28" i="36" s="1"/>
  <c r="AI27" i="36"/>
  <c r="AF27" i="36"/>
  <c r="AB27" i="36"/>
  <c r="Y27" i="36"/>
  <c r="AC27" i="36" s="1"/>
  <c r="T27" i="36"/>
  <c r="AD27" i="36" s="1"/>
  <c r="S27" i="36"/>
  <c r="U28" i="36"/>
  <c r="O27" i="36"/>
  <c r="K27" i="36"/>
  <c r="K28" i="36"/>
  <c r="P28" i="36" s="1"/>
  <c r="H27" i="36"/>
  <c r="AG27" i="36" s="1"/>
  <c r="AD26" i="36"/>
  <c r="AB26" i="36"/>
  <c r="Z26" i="36"/>
  <c r="Y26" i="36"/>
  <c r="AC26" i="36" s="1"/>
  <c r="AV25" i="36"/>
  <c r="AP25" i="36"/>
  <c r="AK25" i="36"/>
  <c r="AI25" i="36"/>
  <c r="AF25" i="36"/>
  <c r="AB25" i="36"/>
  <c r="Y25" i="36"/>
  <c r="AC25" i="36"/>
  <c r="T25" i="36"/>
  <c r="M25" i="36"/>
  <c r="AZ25" i="36"/>
  <c r="S25" i="36"/>
  <c r="U26" i="36"/>
  <c r="O25" i="36"/>
  <c r="K25" i="36"/>
  <c r="K26" i="36"/>
  <c r="P26" i="36" s="1"/>
  <c r="H25" i="36"/>
  <c r="AB24" i="36"/>
  <c r="Z24" i="36"/>
  <c r="AC24" i="36" s="1"/>
  <c r="Y24" i="36"/>
  <c r="AV23" i="36"/>
  <c r="AP23" i="36"/>
  <c r="AN23" i="36" s="1"/>
  <c r="AK23" i="36"/>
  <c r="AD24" i="36"/>
  <c r="AI23" i="36"/>
  <c r="AG23" i="36"/>
  <c r="AJ23" i="36" s="1"/>
  <c r="AF23" i="36"/>
  <c r="AD23" i="36"/>
  <c r="AB23" i="36"/>
  <c r="Y23" i="36"/>
  <c r="AC23" i="36" s="1"/>
  <c r="T23" i="36"/>
  <c r="AZ23" i="36" s="1"/>
  <c r="S23" i="36"/>
  <c r="U24" i="36"/>
  <c r="O23" i="36"/>
  <c r="L23" i="36"/>
  <c r="K23" i="36"/>
  <c r="K24" i="36" s="1"/>
  <c r="P24" i="36" s="1"/>
  <c r="H23" i="36"/>
  <c r="AB22" i="36"/>
  <c r="AN21" i="36" s="1"/>
  <c r="Y22" i="36"/>
  <c r="AC22" i="36" s="1"/>
  <c r="AV21" i="36"/>
  <c r="AP21" i="36"/>
  <c r="AK21" i="36"/>
  <c r="AD22" i="36" s="1"/>
  <c r="AI21" i="36"/>
  <c r="AG21" i="36" s="1"/>
  <c r="AJ21" i="36" s="1"/>
  <c r="AF21" i="36"/>
  <c r="AD21" i="36"/>
  <c r="AB21" i="36"/>
  <c r="Y21" i="36"/>
  <c r="AC21" i="36"/>
  <c r="AE21" i="36" s="1"/>
  <c r="T21" i="36"/>
  <c r="AZ21" i="36"/>
  <c r="S21" i="36"/>
  <c r="U22" i="36"/>
  <c r="O21" i="36"/>
  <c r="M21" i="36"/>
  <c r="K21" i="36"/>
  <c r="K22" i="36" s="1"/>
  <c r="P22" i="36" s="1"/>
  <c r="H21" i="36"/>
  <c r="AB20" i="36"/>
  <c r="AN19" i="36"/>
  <c r="Y20" i="36"/>
  <c r="AC20" i="36"/>
  <c r="AV19" i="36"/>
  <c r="AP19" i="36"/>
  <c r="AK19" i="36"/>
  <c r="AD20" i="36" s="1"/>
  <c r="AJ19" i="36"/>
  <c r="AI19" i="36"/>
  <c r="AG19" i="36"/>
  <c r="AF19" i="36"/>
  <c r="AB19" i="36"/>
  <c r="Y19" i="36"/>
  <c r="AC19" i="36" s="1"/>
  <c r="R19" i="36"/>
  <c r="S19" i="36" s="1"/>
  <c r="O19" i="36"/>
  <c r="L19" i="36"/>
  <c r="K19" i="36"/>
  <c r="H19" i="36"/>
  <c r="AK14" i="36"/>
  <c r="AI14" i="36"/>
  <c r="AG14" i="36"/>
  <c r="AF14" i="36"/>
  <c r="AJ14" i="36" s="1"/>
  <c r="AL14" i="36" s="1"/>
  <c r="Z14" i="36"/>
  <c r="T14" i="36"/>
  <c r="U14" i="36" s="1"/>
  <c r="O14" i="36"/>
  <c r="L14" i="36"/>
  <c r="AK13" i="36"/>
  <c r="AI13" i="36"/>
  <c r="AG13" i="36"/>
  <c r="AF13" i="36"/>
  <c r="Z13" i="36"/>
  <c r="T13" i="36"/>
  <c r="O13" i="36"/>
  <c r="L13" i="36"/>
  <c r="AK12" i="36"/>
  <c r="AI12" i="36"/>
  <c r="AG12" i="36"/>
  <c r="AF12" i="36"/>
  <c r="AJ12" i="36" s="1"/>
  <c r="AL12" i="36" s="1"/>
  <c r="Z12" i="36"/>
  <c r="T12" i="36"/>
  <c r="U12" i="36" s="1"/>
  <c r="O12" i="36"/>
  <c r="M12" i="36"/>
  <c r="L12" i="36"/>
  <c r="AK11" i="36"/>
  <c r="AI11" i="36"/>
  <c r="AG11" i="36"/>
  <c r="AF11" i="36"/>
  <c r="AJ11" i="36" s="1"/>
  <c r="AL11" i="36" s="1"/>
  <c r="Z11" i="36"/>
  <c r="U11" i="36"/>
  <c r="T11" i="36"/>
  <c r="O11" i="36"/>
  <c r="M11" i="36"/>
  <c r="L11" i="36"/>
  <c r="AK10" i="36"/>
  <c r="AI10" i="36"/>
  <c r="AG10" i="36"/>
  <c r="AJ10" i="36" s="1"/>
  <c r="AL10" i="36" s="1"/>
  <c r="AF10" i="36"/>
  <c r="Z10" i="36"/>
  <c r="T10" i="36"/>
  <c r="U10" i="36"/>
  <c r="O10" i="36"/>
  <c r="L10" i="36"/>
  <c r="AK9" i="36"/>
  <c r="AI9" i="36"/>
  <c r="AG9" i="36"/>
  <c r="AF9" i="36"/>
  <c r="AJ9" i="36"/>
  <c r="AL9" i="36" s="1"/>
  <c r="Z9" i="36"/>
  <c r="T9" i="36"/>
  <c r="U9" i="36" s="1"/>
  <c r="O9" i="36"/>
  <c r="L9" i="36"/>
  <c r="AK8" i="36"/>
  <c r="AI8" i="36"/>
  <c r="AG8" i="36"/>
  <c r="AF8" i="36"/>
  <c r="AJ8" i="36" s="1"/>
  <c r="AL8" i="36" s="1"/>
  <c r="Z8" i="36"/>
  <c r="T8" i="36"/>
  <c r="M8" i="36" s="1"/>
  <c r="O8" i="36"/>
  <c r="L8" i="36"/>
  <c r="D8" i="36"/>
  <c r="Y8" i="36" s="1"/>
  <c r="AC8" i="36" s="1"/>
  <c r="AE8" i="36" s="1"/>
  <c r="AK7" i="36"/>
  <c r="AI7" i="36"/>
  <c r="AG7" i="36"/>
  <c r="AF7" i="36"/>
  <c r="AJ7" i="36" s="1"/>
  <c r="AL7" i="36" s="1"/>
  <c r="Z7" i="36"/>
  <c r="T7" i="36"/>
  <c r="O7" i="36"/>
  <c r="L7" i="36"/>
  <c r="AK6" i="36"/>
  <c r="AI6" i="36"/>
  <c r="AG6" i="36"/>
  <c r="AJ6" i="36" s="1"/>
  <c r="AF6" i="36"/>
  <c r="Z6" i="36"/>
  <c r="T6" i="36"/>
  <c r="U6" i="36" s="1"/>
  <c r="O6" i="36"/>
  <c r="M6" i="36"/>
  <c r="L6" i="36"/>
  <c r="B6" i="36"/>
  <c r="D6" i="36" s="1"/>
  <c r="AV6" i="36" s="1"/>
  <c r="D13" i="36"/>
  <c r="AR33" i="35"/>
  <c r="AR35" i="35"/>
  <c r="AR37" i="35"/>
  <c r="AR31" i="35"/>
  <c r="AR21" i="35"/>
  <c r="AR23" i="35"/>
  <c r="AR25" i="35"/>
  <c r="AR27" i="35"/>
  <c r="AR29" i="35"/>
  <c r="AR19" i="35"/>
  <c r="B19" i="35"/>
  <c r="AB38" i="35"/>
  <c r="Z38" i="35"/>
  <c r="Y38" i="35"/>
  <c r="N38" i="35"/>
  <c r="AP37" i="35"/>
  <c r="AK37" i="35"/>
  <c r="AD38" i="35"/>
  <c r="AI37" i="35"/>
  <c r="L37" i="35" s="1"/>
  <c r="AF37" i="35"/>
  <c r="AB37" i="35"/>
  <c r="T37" i="35"/>
  <c r="AZ37" i="35"/>
  <c r="M37" i="35"/>
  <c r="AX37" i="35"/>
  <c r="S37" i="35"/>
  <c r="U38" i="35"/>
  <c r="O37" i="35"/>
  <c r="K37" i="35"/>
  <c r="K38" i="35" s="1"/>
  <c r="P38" i="35" s="1"/>
  <c r="H37" i="35"/>
  <c r="AB36" i="35"/>
  <c r="L35" i="35" s="1"/>
  <c r="P35" i="35" s="1"/>
  <c r="V35" i="35" s="1"/>
  <c r="Z36" i="35"/>
  <c r="Y36" i="35"/>
  <c r="AC36" i="35" s="1"/>
  <c r="N36" i="35"/>
  <c r="AV35" i="35"/>
  <c r="AP35" i="35"/>
  <c r="AK35" i="35"/>
  <c r="AD36" i="35" s="1"/>
  <c r="AI35" i="35"/>
  <c r="AF35" i="35"/>
  <c r="AB35" i="35"/>
  <c r="Y35" i="35"/>
  <c r="AC35" i="35"/>
  <c r="AE35" i="35" s="1"/>
  <c r="T35" i="35"/>
  <c r="M35" i="35"/>
  <c r="AM35" i="35" s="1"/>
  <c r="AD35" i="35"/>
  <c r="S35" i="35"/>
  <c r="U36" i="35" s="1"/>
  <c r="O35" i="35"/>
  <c r="K35" i="35"/>
  <c r="K36" i="35"/>
  <c r="P36" i="35" s="1"/>
  <c r="H35" i="35"/>
  <c r="AG35" i="35"/>
  <c r="AJ35" i="35"/>
  <c r="AB34" i="35"/>
  <c r="Z34" i="35"/>
  <c r="AC34" i="35" s="1"/>
  <c r="AE34" i="35" s="1"/>
  <c r="Y34" i="35"/>
  <c r="N34" i="35"/>
  <c r="AP33" i="35"/>
  <c r="AK33" i="35"/>
  <c r="AD34" i="35"/>
  <c r="AI33" i="35"/>
  <c r="AF33" i="35"/>
  <c r="AB33" i="35"/>
  <c r="Y33" i="35"/>
  <c r="AC33" i="35"/>
  <c r="T33" i="35"/>
  <c r="AZ33" i="35" s="1"/>
  <c r="S33" i="35"/>
  <c r="U34" i="35"/>
  <c r="O33" i="35"/>
  <c r="K33" i="35"/>
  <c r="K34" i="35"/>
  <c r="P34" i="35" s="1"/>
  <c r="H33" i="35"/>
  <c r="AG33" i="35"/>
  <c r="AC32" i="35"/>
  <c r="AB32" i="35"/>
  <c r="Z32" i="35"/>
  <c r="Y32" i="35"/>
  <c r="N32" i="35"/>
  <c r="AP31" i="35"/>
  <c r="AK31" i="35"/>
  <c r="AD32" i="35" s="1"/>
  <c r="AE32" i="35" s="1"/>
  <c r="AI31" i="35"/>
  <c r="AF31" i="35"/>
  <c r="AB31" i="35"/>
  <c r="Y31" i="35"/>
  <c r="AC31" i="35"/>
  <c r="AE31" i="35" s="1"/>
  <c r="T31" i="35"/>
  <c r="AD31" i="35" s="1"/>
  <c r="AZ31" i="35"/>
  <c r="S31" i="35"/>
  <c r="U32" i="35"/>
  <c r="O31" i="35"/>
  <c r="K31" i="35"/>
  <c r="K32" i="35"/>
  <c r="P32" i="35" s="1"/>
  <c r="H31" i="35"/>
  <c r="AV31" i="35" s="1"/>
  <c r="AB30" i="35"/>
  <c r="Z30" i="35"/>
  <c r="AC30" i="35" s="1"/>
  <c r="Y30" i="35"/>
  <c r="N30" i="35"/>
  <c r="AP29" i="35"/>
  <c r="AK29" i="35"/>
  <c r="AD30" i="35"/>
  <c r="AI29" i="35"/>
  <c r="L29" i="35" s="1"/>
  <c r="P29" i="35" s="1"/>
  <c r="AF29" i="35"/>
  <c r="AB29" i="35"/>
  <c r="Y29" i="35"/>
  <c r="AC29" i="35"/>
  <c r="T29" i="35"/>
  <c r="AZ29" i="35" s="1"/>
  <c r="S29" i="35"/>
  <c r="U30" i="35" s="1"/>
  <c r="O29" i="35"/>
  <c r="K29" i="35"/>
  <c r="K30" i="35" s="1"/>
  <c r="P30" i="35" s="1"/>
  <c r="H29" i="35"/>
  <c r="AV29" i="35"/>
  <c r="AB28" i="35"/>
  <c r="Z28" i="35"/>
  <c r="Y28" i="35"/>
  <c r="AC28" i="35" s="1"/>
  <c r="N28" i="35"/>
  <c r="AZ27" i="35"/>
  <c r="AP27" i="35"/>
  <c r="AK27" i="35"/>
  <c r="AD28" i="35" s="1"/>
  <c r="AI27" i="35"/>
  <c r="AF27" i="35"/>
  <c r="AB27" i="35"/>
  <c r="Y27" i="35"/>
  <c r="AC27" i="35"/>
  <c r="T27" i="35"/>
  <c r="AD27" i="35"/>
  <c r="S27" i="35"/>
  <c r="U28" i="35"/>
  <c r="O27" i="35"/>
  <c r="K27" i="35"/>
  <c r="K28" i="35"/>
  <c r="P28" i="35"/>
  <c r="H27" i="35"/>
  <c r="AG27" i="35"/>
  <c r="AB26" i="35"/>
  <c r="AN25" i="35" s="1"/>
  <c r="Z26" i="35"/>
  <c r="Y26" i="35"/>
  <c r="AC26" i="35"/>
  <c r="AV25" i="35"/>
  <c r="AP25" i="35"/>
  <c r="AK25" i="35"/>
  <c r="AD26" i="35"/>
  <c r="AI25" i="35"/>
  <c r="AF25" i="35"/>
  <c r="AB25" i="35"/>
  <c r="Y25" i="35"/>
  <c r="AC25" i="35"/>
  <c r="T25" i="35"/>
  <c r="AZ25" i="35" s="1"/>
  <c r="S25" i="35"/>
  <c r="U26" i="35"/>
  <c r="O25" i="35"/>
  <c r="K25" i="35"/>
  <c r="K26" i="35"/>
  <c r="P26" i="35"/>
  <c r="H25" i="35"/>
  <c r="AB24" i="35"/>
  <c r="Z24" i="35"/>
  <c r="Y24" i="35"/>
  <c r="AC24" i="35" s="1"/>
  <c r="AE24" i="35" s="1"/>
  <c r="AV23" i="35"/>
  <c r="AP23" i="35"/>
  <c r="AN23" i="35"/>
  <c r="AK23" i="35"/>
  <c r="AD24" i="35"/>
  <c r="AI23" i="35"/>
  <c r="AG23" i="35"/>
  <c r="AJ23" i="35" s="1"/>
  <c r="AF23" i="35"/>
  <c r="AB23" i="35"/>
  <c r="Y23" i="35"/>
  <c r="AC23" i="35"/>
  <c r="AE23" i="35" s="1"/>
  <c r="T23" i="35"/>
  <c r="AD23" i="35"/>
  <c r="S23" i="35"/>
  <c r="U24" i="35"/>
  <c r="O23" i="35"/>
  <c r="K23" i="35"/>
  <c r="K24" i="35" s="1"/>
  <c r="P24" i="35" s="1"/>
  <c r="H23" i="35"/>
  <c r="AB22" i="35"/>
  <c r="AN21" i="35" s="1"/>
  <c r="Y22" i="35"/>
  <c r="AV21" i="35"/>
  <c r="AP21" i="35"/>
  <c r="AK21" i="35"/>
  <c r="AD22" i="35"/>
  <c r="AI21" i="35"/>
  <c r="L21" i="35" s="1"/>
  <c r="P21" i="35" s="1"/>
  <c r="AG21" i="35"/>
  <c r="AJ21" i="35" s="1"/>
  <c r="AF21" i="35"/>
  <c r="AB21" i="35"/>
  <c r="Y21" i="35"/>
  <c r="AC21" i="35" s="1"/>
  <c r="AE21" i="35" s="1"/>
  <c r="T21" i="35"/>
  <c r="AD21" i="35" s="1"/>
  <c r="AZ21" i="35"/>
  <c r="S21" i="35"/>
  <c r="U22" i="35"/>
  <c r="O21" i="35"/>
  <c r="K21" i="35"/>
  <c r="K22" i="35" s="1"/>
  <c r="P22" i="35" s="1"/>
  <c r="H21" i="35"/>
  <c r="AB20" i="35"/>
  <c r="AN19" i="35" s="1"/>
  <c r="Y20" i="35"/>
  <c r="AV19" i="35"/>
  <c r="AP19" i="35"/>
  <c r="AK19" i="35"/>
  <c r="AD20" i="35"/>
  <c r="AI19" i="35"/>
  <c r="AG19" i="35"/>
  <c r="AJ19" i="35" s="1"/>
  <c r="AF19" i="35"/>
  <c r="AB19" i="35"/>
  <c r="Y19" i="35"/>
  <c r="R19" i="35"/>
  <c r="O19" i="35"/>
  <c r="K19" i="35"/>
  <c r="H19" i="35"/>
  <c r="AK14" i="35"/>
  <c r="AI14" i="35"/>
  <c r="AG14" i="35"/>
  <c r="AF14" i="35"/>
  <c r="AJ14" i="35"/>
  <c r="AL14" i="35" s="1"/>
  <c r="Z14" i="35"/>
  <c r="T14" i="35"/>
  <c r="U14" i="35" s="1"/>
  <c r="O14" i="35"/>
  <c r="M14" i="35"/>
  <c r="L14" i="35"/>
  <c r="AK13" i="35"/>
  <c r="AI13" i="35"/>
  <c r="AG13" i="35"/>
  <c r="AF13" i="35"/>
  <c r="AJ13" i="35"/>
  <c r="AL13" i="35" s="1"/>
  <c r="Z13" i="35"/>
  <c r="T13" i="35"/>
  <c r="U13" i="35"/>
  <c r="O13" i="35"/>
  <c r="L13" i="35"/>
  <c r="AK12" i="35"/>
  <c r="AI12" i="35"/>
  <c r="AG12" i="35"/>
  <c r="AF12" i="35"/>
  <c r="AJ12" i="35"/>
  <c r="AL12" i="35"/>
  <c r="Z12" i="35"/>
  <c r="T12" i="35"/>
  <c r="U12" i="35" s="1"/>
  <c r="O12" i="35"/>
  <c r="L12" i="35"/>
  <c r="AK11" i="35"/>
  <c r="AI11" i="35"/>
  <c r="AG11" i="35"/>
  <c r="AF11" i="35"/>
  <c r="AJ11" i="35"/>
  <c r="AL11" i="35"/>
  <c r="Z11" i="35"/>
  <c r="T11" i="35"/>
  <c r="U11" i="35" s="1"/>
  <c r="O11" i="35"/>
  <c r="L11" i="35"/>
  <c r="D11" i="35"/>
  <c r="K11" i="35" s="1"/>
  <c r="P11" i="35" s="1"/>
  <c r="AK10" i="35"/>
  <c r="AI10" i="35"/>
  <c r="AG10" i="35"/>
  <c r="AF10" i="35"/>
  <c r="AJ10" i="35" s="1"/>
  <c r="AL10" i="35" s="1"/>
  <c r="Z10" i="35"/>
  <c r="T10" i="35"/>
  <c r="U10" i="35"/>
  <c r="O10" i="35"/>
  <c r="L10" i="35"/>
  <c r="AK9" i="35"/>
  <c r="AI9" i="35"/>
  <c r="AG9" i="35"/>
  <c r="AJ9" i="35" s="1"/>
  <c r="AL9" i="35" s="1"/>
  <c r="AF9" i="35"/>
  <c r="Z9" i="35"/>
  <c r="T9" i="35"/>
  <c r="U9" i="35" s="1"/>
  <c r="O9" i="35"/>
  <c r="L9" i="35"/>
  <c r="AK8" i="35"/>
  <c r="AI8" i="35"/>
  <c r="AG8" i="35"/>
  <c r="AJ8" i="35" s="1"/>
  <c r="AL8" i="35" s="1"/>
  <c r="AF8" i="35"/>
  <c r="Z8" i="35"/>
  <c r="T8" i="35"/>
  <c r="U8" i="35" s="1"/>
  <c r="O8" i="35"/>
  <c r="L8" i="35"/>
  <c r="AK7" i="35"/>
  <c r="AI7" i="35"/>
  <c r="AG7" i="35"/>
  <c r="AJ7" i="35" s="1"/>
  <c r="AF7" i="35"/>
  <c r="Z7" i="35"/>
  <c r="T7" i="35"/>
  <c r="U7" i="35" s="1"/>
  <c r="O7" i="35"/>
  <c r="L7" i="35"/>
  <c r="AK6" i="35"/>
  <c r="AI6" i="35"/>
  <c r="AG6" i="35"/>
  <c r="AF6" i="35"/>
  <c r="AJ6" i="35" s="1"/>
  <c r="AL6" i="35" s="1"/>
  <c r="Z6" i="35"/>
  <c r="T6" i="35"/>
  <c r="M6" i="35" s="1"/>
  <c r="U6" i="35"/>
  <c r="O6" i="35"/>
  <c r="L6" i="35"/>
  <c r="B6" i="35"/>
  <c r="D8" i="35" s="1"/>
  <c r="AV8" i="35" s="1"/>
  <c r="D10" i="35"/>
  <c r="K10" i="35" s="1"/>
  <c r="P10" i="35" s="1"/>
  <c r="V10" i="35" s="1"/>
  <c r="AV19" i="34"/>
  <c r="AR33" i="34"/>
  <c r="AR35" i="34"/>
  <c r="AR37" i="34"/>
  <c r="AR31" i="34"/>
  <c r="AR21" i="34"/>
  <c r="AR23" i="34"/>
  <c r="AR25" i="34"/>
  <c r="AR27" i="34"/>
  <c r="AR29" i="34"/>
  <c r="AR19" i="34"/>
  <c r="AG29" i="34"/>
  <c r="AG35" i="34"/>
  <c r="AJ35" i="34" s="1"/>
  <c r="AL35" i="34" s="1"/>
  <c r="AG25" i="34"/>
  <c r="Y27" i="34"/>
  <c r="T21" i="34"/>
  <c r="AB38" i="34"/>
  <c r="L37" i="34" s="1"/>
  <c r="Z38" i="34"/>
  <c r="Y38" i="34"/>
  <c r="AC38" i="34" s="1"/>
  <c r="N38" i="34"/>
  <c r="AP37" i="34"/>
  <c r="AK37" i="34"/>
  <c r="AD38" i="34" s="1"/>
  <c r="AI37" i="34"/>
  <c r="AG37" i="34" s="1"/>
  <c r="AJ37" i="34" s="1"/>
  <c r="AL37" i="34" s="1"/>
  <c r="AF37" i="34"/>
  <c r="AB37" i="34"/>
  <c r="Y37" i="34"/>
  <c r="AC37" i="34"/>
  <c r="T37" i="34"/>
  <c r="AZ37" i="34" s="1"/>
  <c r="S37" i="34"/>
  <c r="U38" i="34"/>
  <c r="O37" i="34"/>
  <c r="K37" i="34"/>
  <c r="K38" i="34"/>
  <c r="P38" i="34" s="1"/>
  <c r="H37" i="34"/>
  <c r="AV37" i="34" s="1"/>
  <c r="AB36" i="34"/>
  <c r="Z36" i="34"/>
  <c r="AC36" i="34" s="1"/>
  <c r="Y36" i="34"/>
  <c r="N36" i="34"/>
  <c r="AP35" i="34"/>
  <c r="AK35" i="34"/>
  <c r="AD36" i="34"/>
  <c r="AI35" i="34"/>
  <c r="AF35" i="34"/>
  <c r="AB35" i="34"/>
  <c r="Y35" i="34"/>
  <c r="AC35" i="34" s="1"/>
  <c r="T35" i="34"/>
  <c r="AZ35" i="34" s="1"/>
  <c r="S35" i="34"/>
  <c r="U36" i="34"/>
  <c r="O35" i="34"/>
  <c r="K35" i="34"/>
  <c r="K36" i="34"/>
  <c r="P36" i="34"/>
  <c r="H35" i="34"/>
  <c r="AV35" i="34"/>
  <c r="AB34" i="34"/>
  <c r="Z34" i="34"/>
  <c r="Y34" i="34"/>
  <c r="AC34" i="34"/>
  <c r="N34" i="34"/>
  <c r="AP33" i="34"/>
  <c r="AK33" i="34"/>
  <c r="AD34" i="34"/>
  <c r="AI33" i="34"/>
  <c r="AF33" i="34"/>
  <c r="AB33" i="34"/>
  <c r="Y33" i="34"/>
  <c r="AC33" i="34"/>
  <c r="T33" i="34"/>
  <c r="AD33" i="34" s="1"/>
  <c r="AE33" i="34" s="1"/>
  <c r="S33" i="34"/>
  <c r="U34" i="34" s="1"/>
  <c r="O33" i="34"/>
  <c r="K33" i="34"/>
  <c r="H33" i="34"/>
  <c r="AG33" i="34" s="1"/>
  <c r="AB32" i="34"/>
  <c r="Z32" i="34"/>
  <c r="AC32" i="34"/>
  <c r="Y32" i="34"/>
  <c r="N32" i="34"/>
  <c r="AP31" i="34"/>
  <c r="AK31" i="34"/>
  <c r="AD32" i="34" s="1"/>
  <c r="AI31" i="34"/>
  <c r="AF31" i="34"/>
  <c r="AB31" i="34"/>
  <c r="Y31" i="34"/>
  <c r="AC31" i="34"/>
  <c r="T31" i="34"/>
  <c r="M31" i="34" s="1"/>
  <c r="S31" i="34"/>
  <c r="U32" i="34" s="1"/>
  <c r="O31" i="34"/>
  <c r="K31" i="34"/>
  <c r="K32" i="34"/>
  <c r="P32" i="34"/>
  <c r="H31" i="34"/>
  <c r="AG31" i="34" s="1"/>
  <c r="AJ31" i="34" s="1"/>
  <c r="AL31" i="34" s="1"/>
  <c r="AB30" i="34"/>
  <c r="Z30" i="34"/>
  <c r="Y30" i="34"/>
  <c r="AC30" i="34"/>
  <c r="N30" i="34"/>
  <c r="AP29" i="34"/>
  <c r="AK29" i="34"/>
  <c r="AD30" i="34" s="1"/>
  <c r="AE30" i="34" s="1"/>
  <c r="AI29" i="34"/>
  <c r="AF29" i="34"/>
  <c r="AD29" i="34"/>
  <c r="AB29" i="34"/>
  <c r="L29" i="34" s="1"/>
  <c r="P29" i="34" s="1"/>
  <c r="Y29" i="34"/>
  <c r="AC29" i="34" s="1"/>
  <c r="AE29" i="34" s="1"/>
  <c r="T29" i="34"/>
  <c r="AZ29" i="34"/>
  <c r="S29" i="34"/>
  <c r="U30" i="34" s="1"/>
  <c r="O29" i="34"/>
  <c r="K29" i="34"/>
  <c r="K30" i="34"/>
  <c r="P30" i="34" s="1"/>
  <c r="H29" i="34"/>
  <c r="AV29" i="34" s="1"/>
  <c r="AB28" i="34"/>
  <c r="Z28" i="34"/>
  <c r="AC28" i="34" s="1"/>
  <c r="AE28" i="34" s="1"/>
  <c r="Y28" i="34"/>
  <c r="N28" i="34"/>
  <c r="AP27" i="34"/>
  <c r="AK27" i="34"/>
  <c r="AD28" i="34"/>
  <c r="AI27" i="34"/>
  <c r="AF27" i="34"/>
  <c r="AB27" i="34"/>
  <c r="AC27" i="34"/>
  <c r="T27" i="34"/>
  <c r="M27" i="34" s="1"/>
  <c r="S27" i="34"/>
  <c r="U28" i="34"/>
  <c r="O27" i="34"/>
  <c r="K27" i="34"/>
  <c r="K28" i="34" s="1"/>
  <c r="P28" i="34" s="1"/>
  <c r="H27" i="34"/>
  <c r="AB26" i="34"/>
  <c r="Z26" i="34"/>
  <c r="AC26" i="34" s="1"/>
  <c r="Y26" i="34"/>
  <c r="N26" i="34"/>
  <c r="AV25" i="34"/>
  <c r="AP25" i="34"/>
  <c r="AK25" i="34"/>
  <c r="AD26" i="34" s="1"/>
  <c r="AI25" i="34"/>
  <c r="AF25" i="34"/>
  <c r="AJ25" i="34" s="1"/>
  <c r="AB25" i="34"/>
  <c r="Y25" i="34"/>
  <c r="AC25" i="34"/>
  <c r="T25" i="34"/>
  <c r="AZ25" i="34" s="1"/>
  <c r="M25" i="34"/>
  <c r="S25" i="34"/>
  <c r="U26" i="34" s="1"/>
  <c r="O25" i="34"/>
  <c r="K25" i="34"/>
  <c r="H25" i="34"/>
  <c r="AB24" i="34"/>
  <c r="AN23" i="34" s="1"/>
  <c r="Z24" i="34"/>
  <c r="Y24" i="34"/>
  <c r="AC24" i="34" s="1"/>
  <c r="AE24" i="34" s="1"/>
  <c r="AV23" i="34"/>
  <c r="AP23" i="34"/>
  <c r="AK23" i="34"/>
  <c r="AD24" i="34" s="1"/>
  <c r="AI23" i="34"/>
  <c r="AG23" i="34" s="1"/>
  <c r="AF23" i="34"/>
  <c r="AB23" i="34"/>
  <c r="L23" i="34"/>
  <c r="Y23" i="34"/>
  <c r="AC23" i="34"/>
  <c r="T23" i="34"/>
  <c r="AD23" i="34"/>
  <c r="AE23" i="34"/>
  <c r="S23" i="34"/>
  <c r="U24" i="34" s="1"/>
  <c r="O23" i="34"/>
  <c r="K23" i="34"/>
  <c r="H23" i="34"/>
  <c r="AB22" i="34"/>
  <c r="AN21" i="34" s="1"/>
  <c r="Y22" i="34"/>
  <c r="AV21" i="34"/>
  <c r="AP21" i="34"/>
  <c r="AK21" i="34"/>
  <c r="AD22" i="34" s="1"/>
  <c r="AI21" i="34"/>
  <c r="AG21" i="34" s="1"/>
  <c r="AJ21" i="34" s="1"/>
  <c r="AL21" i="34" s="1"/>
  <c r="AF21" i="34"/>
  <c r="AB21" i="34"/>
  <c r="Y21" i="34"/>
  <c r="S21" i="34"/>
  <c r="U22" i="34"/>
  <c r="O21" i="34"/>
  <c r="L21" i="34"/>
  <c r="Z21" i="34" s="1"/>
  <c r="Z22" i="34" s="1"/>
  <c r="AC22" i="34" s="1"/>
  <c r="AE22" i="34" s="1"/>
  <c r="K21" i="34"/>
  <c r="H21" i="34"/>
  <c r="AB20" i="34"/>
  <c r="L19" i="34" s="1"/>
  <c r="Z19" i="34" s="1"/>
  <c r="Y20" i="34"/>
  <c r="AP19" i="34"/>
  <c r="AK19" i="34"/>
  <c r="AD20" i="34" s="1"/>
  <c r="AI19" i="34"/>
  <c r="AG19" i="34" s="1"/>
  <c r="AJ19" i="34" s="1"/>
  <c r="AL19" i="34" s="1"/>
  <c r="AF19" i="34"/>
  <c r="AB19" i="34"/>
  <c r="Y19" i="34"/>
  <c r="S19" i="34"/>
  <c r="R19" i="34"/>
  <c r="T19" i="34" s="1"/>
  <c r="AZ19" i="34" s="1"/>
  <c r="O19" i="34"/>
  <c r="K19" i="34"/>
  <c r="H19" i="34"/>
  <c r="B19" i="34"/>
  <c r="AK14" i="34"/>
  <c r="AI14" i="34"/>
  <c r="AG14" i="34"/>
  <c r="AF14" i="34"/>
  <c r="AJ14" i="34" s="1"/>
  <c r="AL14" i="34" s="1"/>
  <c r="Z14" i="34"/>
  <c r="AC14" i="34" s="1"/>
  <c r="AE14" i="34" s="1"/>
  <c r="T14" i="34"/>
  <c r="M14" i="34" s="1"/>
  <c r="U14" i="34"/>
  <c r="O14" i="34"/>
  <c r="L14" i="34"/>
  <c r="D14" i="34"/>
  <c r="AV14" i="34"/>
  <c r="AK13" i="34"/>
  <c r="AI13" i="34"/>
  <c r="AG13" i="34"/>
  <c r="AF13" i="34"/>
  <c r="AJ13" i="34"/>
  <c r="AL13" i="34" s="1"/>
  <c r="Z13" i="34"/>
  <c r="T13" i="34"/>
  <c r="U13" i="34" s="1"/>
  <c r="O13" i="34"/>
  <c r="M13" i="34"/>
  <c r="L13" i="34"/>
  <c r="AK12" i="34"/>
  <c r="AI12" i="34"/>
  <c r="AG12" i="34"/>
  <c r="AF12" i="34"/>
  <c r="AJ12" i="34" s="1"/>
  <c r="AL12" i="34" s="1"/>
  <c r="Z12" i="34"/>
  <c r="T12" i="34"/>
  <c r="U12" i="34" s="1"/>
  <c r="O12" i="34"/>
  <c r="L12" i="34"/>
  <c r="AK11" i="34"/>
  <c r="AI11" i="34"/>
  <c r="AG11" i="34"/>
  <c r="AF11" i="34"/>
  <c r="AJ11" i="34"/>
  <c r="AL11" i="34" s="1"/>
  <c r="Z11" i="34"/>
  <c r="T11" i="34"/>
  <c r="U11" i="34" s="1"/>
  <c r="M11" i="34"/>
  <c r="O11" i="34"/>
  <c r="L11" i="34"/>
  <c r="AK10" i="34"/>
  <c r="AI10" i="34"/>
  <c r="AG10" i="34"/>
  <c r="AF10" i="34"/>
  <c r="AJ10" i="34"/>
  <c r="Z10" i="34"/>
  <c r="T10" i="34"/>
  <c r="O10" i="34"/>
  <c r="L10" i="34"/>
  <c r="AK9" i="34"/>
  <c r="AI9" i="34"/>
  <c r="AG9" i="34"/>
  <c r="AF9" i="34"/>
  <c r="AJ9" i="34" s="1"/>
  <c r="Z9" i="34"/>
  <c r="T9" i="34"/>
  <c r="M9" i="34" s="1"/>
  <c r="U9" i="34"/>
  <c r="O9" i="34"/>
  <c r="L9" i="34"/>
  <c r="AK8" i="34"/>
  <c r="AI8" i="34"/>
  <c r="AG8" i="34"/>
  <c r="AF8" i="34"/>
  <c r="AJ8" i="34" s="1"/>
  <c r="AL8" i="34" s="1"/>
  <c r="Z8" i="34"/>
  <c r="T8" i="34"/>
  <c r="U8" i="34" s="1"/>
  <c r="O8" i="34"/>
  <c r="M8" i="34"/>
  <c r="L8" i="34"/>
  <c r="D8" i="34"/>
  <c r="AK7" i="34"/>
  <c r="AI7" i="34"/>
  <c r="AG7" i="34"/>
  <c r="AJ7" i="34" s="1"/>
  <c r="AL7" i="34" s="1"/>
  <c r="AF7" i="34"/>
  <c r="Z7" i="34"/>
  <c r="T7" i="34"/>
  <c r="U7" i="34"/>
  <c r="O7" i="34"/>
  <c r="M7" i="34"/>
  <c r="L7" i="34"/>
  <c r="AK6" i="34"/>
  <c r="AJ6" i="34"/>
  <c r="AL6" i="34" s="1"/>
  <c r="AI6" i="34"/>
  <c r="AG6" i="34"/>
  <c r="AF6" i="34"/>
  <c r="Z6" i="34"/>
  <c r="T6" i="34"/>
  <c r="U6" i="34"/>
  <c r="O6" i="34"/>
  <c r="M6" i="34"/>
  <c r="L6" i="34"/>
  <c r="B6" i="34"/>
  <c r="D7" i="34" s="1"/>
  <c r="K7" i="34" s="1"/>
  <c r="P7" i="34" s="1"/>
  <c r="V7" i="34" s="1"/>
  <c r="D9" i="34"/>
  <c r="K9" i="34" s="1"/>
  <c r="P9" i="34" s="1"/>
  <c r="V9" i="34" s="1"/>
  <c r="AV9" i="34"/>
  <c r="AZ21" i="30"/>
  <c r="AK14" i="24"/>
  <c r="AK17" i="24"/>
  <c r="AK20" i="24"/>
  <c r="AK11" i="24"/>
  <c r="AK8" i="24"/>
  <c r="AK5" i="24"/>
  <c r="AR19" i="30"/>
  <c r="AR21" i="30"/>
  <c r="AR23" i="30"/>
  <c r="AR25" i="30"/>
  <c r="O23" i="30"/>
  <c r="AI23" i="30"/>
  <c r="AG23" i="30" s="1"/>
  <c r="O25" i="30"/>
  <c r="L25" i="30"/>
  <c r="AI25" i="30"/>
  <c r="O21" i="30"/>
  <c r="AI21" i="30"/>
  <c r="AN21" i="30" s="1"/>
  <c r="AI19" i="30"/>
  <c r="AP25" i="30"/>
  <c r="AP23" i="30"/>
  <c r="AP21" i="30"/>
  <c r="O19" i="30"/>
  <c r="O20" i="24"/>
  <c r="AB22" i="24"/>
  <c r="L21" i="24"/>
  <c r="L22" i="24" s="1"/>
  <c r="K22" i="24" s="1"/>
  <c r="P22" i="24" s="1"/>
  <c r="V22" i="24" s="1"/>
  <c r="AB21" i="24"/>
  <c r="L20" i="24" s="1"/>
  <c r="Z20" i="24" s="1"/>
  <c r="H20" i="24"/>
  <c r="O17" i="24"/>
  <c r="AB19" i="24"/>
  <c r="AB18" i="24"/>
  <c r="H17" i="24"/>
  <c r="Z19" i="24" s="1"/>
  <c r="O14" i="24"/>
  <c r="AB16" i="24"/>
  <c r="AB15" i="24"/>
  <c r="L15" i="24" s="1"/>
  <c r="H14" i="24"/>
  <c r="Z16" i="24"/>
  <c r="AG14" i="24"/>
  <c r="O11" i="24"/>
  <c r="L11" i="24" s="1"/>
  <c r="AB13" i="24"/>
  <c r="AB12" i="24"/>
  <c r="H11" i="24"/>
  <c r="AG11" i="24" s="1"/>
  <c r="O8" i="24"/>
  <c r="AB10" i="24"/>
  <c r="AB9" i="24"/>
  <c r="L9" i="24" s="1"/>
  <c r="L10" i="24" s="1"/>
  <c r="K10" i="24" s="1"/>
  <c r="P10" i="24" s="1"/>
  <c r="V10" i="24" s="1"/>
  <c r="H8" i="24"/>
  <c r="O5" i="24"/>
  <c r="AB7" i="24"/>
  <c r="AB6" i="24"/>
  <c r="L5" i="24" s="1"/>
  <c r="H5" i="24"/>
  <c r="AP19" i="30"/>
  <c r="S21" i="24"/>
  <c r="U21" i="24" s="1"/>
  <c r="S18" i="24"/>
  <c r="U18" i="24" s="1"/>
  <c r="S15" i="24"/>
  <c r="U15" i="24" s="1"/>
  <c r="S12" i="24"/>
  <c r="U12" i="24"/>
  <c r="S9" i="24"/>
  <c r="S6" i="24"/>
  <c r="U6" i="24" s="1"/>
  <c r="T8" i="24"/>
  <c r="AR8" i="24" s="1"/>
  <c r="T11" i="24"/>
  <c r="AD11" i="24"/>
  <c r="T14" i="24"/>
  <c r="AD14" i="24" s="1"/>
  <c r="T17" i="24"/>
  <c r="M17" i="24" s="1"/>
  <c r="AF17" i="24" s="1"/>
  <c r="AD17" i="24"/>
  <c r="T20" i="24"/>
  <c r="AD20" i="24" s="1"/>
  <c r="T5" i="24"/>
  <c r="AD5" i="24" s="1"/>
  <c r="AO14" i="24"/>
  <c r="D21" i="30"/>
  <c r="AK21" i="30" s="1"/>
  <c r="AD22" i="30" s="1"/>
  <c r="AB8" i="24"/>
  <c r="AB11" i="24"/>
  <c r="L12" i="24" s="1"/>
  <c r="K12" i="24" s="1"/>
  <c r="P12" i="24" s="1"/>
  <c r="V12" i="24" s="1"/>
  <c r="AB14" i="24"/>
  <c r="AB17" i="24"/>
  <c r="AB20" i="24"/>
  <c r="AB5" i="24"/>
  <c r="O21" i="24"/>
  <c r="O18" i="24"/>
  <c r="O15" i="24"/>
  <c r="O12" i="24"/>
  <c r="O9" i="24"/>
  <c r="O6" i="24"/>
  <c r="U22" i="24"/>
  <c r="U19" i="24"/>
  <c r="U16" i="24"/>
  <c r="U13" i="24"/>
  <c r="U10" i="24"/>
  <c r="U9" i="24"/>
  <c r="U7" i="24"/>
  <c r="Y21" i="24"/>
  <c r="Y22" i="24" s="1"/>
  <c r="AD21" i="24"/>
  <c r="Y18" i="24"/>
  <c r="AC18" i="24" s="1"/>
  <c r="AE18" i="24" s="1"/>
  <c r="AD18" i="24"/>
  <c r="AD19" i="24"/>
  <c r="Y15" i="24"/>
  <c r="AD15" i="24"/>
  <c r="AD16" i="24"/>
  <c r="Y12" i="24"/>
  <c r="AC12" i="24" s="1"/>
  <c r="AE12" i="24" s="1"/>
  <c r="AD12" i="24"/>
  <c r="AD13" i="24"/>
  <c r="Y9" i="24"/>
  <c r="AD9" i="24"/>
  <c r="AD10" i="24" s="1"/>
  <c r="AD6" i="24"/>
  <c r="AD7" i="24"/>
  <c r="Y6" i="24"/>
  <c r="Y7" i="24"/>
  <c r="T25" i="30"/>
  <c r="AZ25" i="30"/>
  <c r="B6" i="30"/>
  <c r="L6" i="30"/>
  <c r="T6" i="30"/>
  <c r="U6" i="30" s="1"/>
  <c r="M6" i="30"/>
  <c r="O6" i="30"/>
  <c r="Z6" i="30"/>
  <c r="AF6" i="30"/>
  <c r="AJ6" i="30"/>
  <c r="AL6" i="30" s="1"/>
  <c r="AG6" i="30"/>
  <c r="AI6" i="30"/>
  <c r="AK6" i="30"/>
  <c r="L7" i="30"/>
  <c r="T7" i="30"/>
  <c r="O7" i="30"/>
  <c r="Z7" i="30"/>
  <c r="AF7" i="30"/>
  <c r="AJ7" i="30" s="1"/>
  <c r="AL7" i="30" s="1"/>
  <c r="AG7" i="30"/>
  <c r="AI7" i="30"/>
  <c r="AK7" i="30"/>
  <c r="L8" i="30"/>
  <c r="T8" i="30"/>
  <c r="O8" i="30"/>
  <c r="Z8" i="30"/>
  <c r="AF8" i="30"/>
  <c r="AG8" i="30"/>
  <c r="AJ8" i="30" s="1"/>
  <c r="AL8" i="30" s="1"/>
  <c r="AI8" i="30"/>
  <c r="AK8" i="30"/>
  <c r="L9" i="30"/>
  <c r="T9" i="30"/>
  <c r="O9" i="30"/>
  <c r="Z9" i="30"/>
  <c r="AF9" i="30"/>
  <c r="AJ9" i="30" s="1"/>
  <c r="AL9" i="30" s="1"/>
  <c r="AG9" i="30"/>
  <c r="AI9" i="30"/>
  <c r="AK9" i="30"/>
  <c r="L10" i="30"/>
  <c r="T10" i="30"/>
  <c r="O10" i="30"/>
  <c r="Z10" i="30"/>
  <c r="AF10" i="30"/>
  <c r="AJ10" i="30" s="1"/>
  <c r="AL10" i="30" s="1"/>
  <c r="AG10" i="30"/>
  <c r="AI10" i="30"/>
  <c r="AK10" i="30"/>
  <c r="L11" i="30"/>
  <c r="T11" i="30"/>
  <c r="U11" i="30" s="1"/>
  <c r="M11" i="30"/>
  <c r="O11" i="30"/>
  <c r="Z11" i="30"/>
  <c r="AF11" i="30"/>
  <c r="AG11" i="30"/>
  <c r="AJ11" i="30" s="1"/>
  <c r="AL11" i="30" s="1"/>
  <c r="AI11" i="30"/>
  <c r="AK11" i="30"/>
  <c r="L12" i="30"/>
  <c r="T12" i="30"/>
  <c r="O12" i="30"/>
  <c r="Z12" i="30"/>
  <c r="AF12" i="30"/>
  <c r="AJ12" i="30" s="1"/>
  <c r="AL12" i="30" s="1"/>
  <c r="AG12" i="30"/>
  <c r="AI12" i="30"/>
  <c r="AK12" i="30"/>
  <c r="D13" i="30"/>
  <c r="L13" i="30"/>
  <c r="T13" i="30"/>
  <c r="O13" i="30"/>
  <c r="Z13" i="30"/>
  <c r="AF13" i="30"/>
  <c r="AJ13" i="30" s="1"/>
  <c r="AL13" i="30" s="1"/>
  <c r="AG13" i="30"/>
  <c r="AI13" i="30"/>
  <c r="AK13" i="30"/>
  <c r="L14" i="30"/>
  <c r="T14" i="30"/>
  <c r="U14" i="30" s="1"/>
  <c r="M14" i="30"/>
  <c r="O14" i="30"/>
  <c r="Z14" i="30"/>
  <c r="AF14" i="30"/>
  <c r="AJ14" i="30"/>
  <c r="AL14" i="30"/>
  <c r="AG14" i="30"/>
  <c r="AI14" i="30"/>
  <c r="AK14" i="30"/>
  <c r="H19" i="30"/>
  <c r="K19" i="30"/>
  <c r="R19" i="30"/>
  <c r="T19" i="30"/>
  <c r="S19" i="30"/>
  <c r="Y19" i="30"/>
  <c r="AC19" i="30" s="1"/>
  <c r="AF19" i="30"/>
  <c r="AK19" i="30"/>
  <c r="AD20" i="30"/>
  <c r="Y20" i="30"/>
  <c r="AC20" i="30" s="1"/>
  <c r="AV19" i="30"/>
  <c r="S21" i="30"/>
  <c r="U22" i="30"/>
  <c r="AD21" i="30"/>
  <c r="AF21" i="30"/>
  <c r="Y22" i="30"/>
  <c r="AC22" i="30" s="1"/>
  <c r="AE22" i="30" s="1"/>
  <c r="AV21" i="30"/>
  <c r="T23" i="30"/>
  <c r="M23" i="30" s="1"/>
  <c r="AM23" i="30" s="1"/>
  <c r="S23" i="30"/>
  <c r="U24" i="30"/>
  <c r="AF23" i="30"/>
  <c r="AJ23" i="30" s="1"/>
  <c r="Y24" i="30"/>
  <c r="AC24" i="30" s="1"/>
  <c r="S25" i="30"/>
  <c r="U26" i="30" s="1"/>
  <c r="AF25" i="30"/>
  <c r="Y26" i="30"/>
  <c r="AC26" i="30"/>
  <c r="K8" i="24"/>
  <c r="K11" i="24"/>
  <c r="K14" i="24"/>
  <c r="K17" i="24"/>
  <c r="K20" i="24"/>
  <c r="K5" i="24"/>
  <c r="O7" i="24"/>
  <c r="O10" i="24"/>
  <c r="O13" i="24"/>
  <c r="O16" i="24"/>
  <c r="O19" i="24"/>
  <c r="O22" i="24"/>
  <c r="M21" i="30"/>
  <c r="AM21" i="30"/>
  <c r="AQ21" i="30" s="1"/>
  <c r="AS21" i="30" s="1"/>
  <c r="AX21" i="30"/>
  <c r="AC6" i="24"/>
  <c r="AE6" i="24" s="1"/>
  <c r="Y13" i="24"/>
  <c r="P21" i="34"/>
  <c r="P23" i="34"/>
  <c r="V23" i="34" s="1"/>
  <c r="AN31" i="34"/>
  <c r="AN37" i="34"/>
  <c r="AN29" i="34"/>
  <c r="AJ29" i="34"/>
  <c r="AL29" i="34" s="1"/>
  <c r="L31" i="34"/>
  <c r="P31" i="34"/>
  <c r="V31" i="34" s="1"/>
  <c r="AV8" i="34"/>
  <c r="Y8" i="34"/>
  <c r="AC8" i="34" s="1"/>
  <c r="AE8" i="34" s="1"/>
  <c r="K8" i="34"/>
  <c r="P8" i="34"/>
  <c r="V8" i="34"/>
  <c r="AV33" i="34"/>
  <c r="Y7" i="34"/>
  <c r="AC7" i="34" s="1"/>
  <c r="AE7" i="34" s="1"/>
  <c r="L35" i="34"/>
  <c r="P35" i="34" s="1"/>
  <c r="V35" i="34" s="1"/>
  <c r="AN35" i="34"/>
  <c r="AL10" i="34"/>
  <c r="AN19" i="34"/>
  <c r="P19" i="34"/>
  <c r="V19" i="34" s="1"/>
  <c r="Y9" i="34"/>
  <c r="AC9" i="34"/>
  <c r="AE9" i="34" s="1"/>
  <c r="L27" i="34"/>
  <c r="P27" i="34"/>
  <c r="V27" i="34" s="1"/>
  <c r="AE34" i="34"/>
  <c r="AJ23" i="34"/>
  <c r="AL23" i="34" s="1"/>
  <c r="AL25" i="34"/>
  <c r="M10" i="34"/>
  <c r="U10" i="34"/>
  <c r="AE32" i="34"/>
  <c r="AN25" i="34"/>
  <c r="AE36" i="34"/>
  <c r="D11" i="34"/>
  <c r="K14" i="34"/>
  <c r="P14" i="34"/>
  <c r="V14" i="34"/>
  <c r="AU14" i="34" s="1"/>
  <c r="Y14" i="34"/>
  <c r="M29" i="34"/>
  <c r="K26" i="34"/>
  <c r="P26" i="34" s="1"/>
  <c r="AV31" i="34"/>
  <c r="K34" i="34"/>
  <c r="P34" i="34" s="1"/>
  <c r="D10" i="34"/>
  <c r="L25" i="34"/>
  <c r="P25" i="34"/>
  <c r="AC9" i="24"/>
  <c r="AE9" i="24"/>
  <c r="Y10" i="24"/>
  <c r="AD8" i="24"/>
  <c r="L17" i="24"/>
  <c r="AC21" i="24"/>
  <c r="Z7" i="24"/>
  <c r="AN25" i="30"/>
  <c r="AG25" i="30"/>
  <c r="AJ25" i="30"/>
  <c r="AE20" i="30"/>
  <c r="M7" i="30"/>
  <c r="U7" i="30"/>
  <c r="AG21" i="30"/>
  <c r="AJ21" i="30" s="1"/>
  <c r="AL21" i="30" s="1"/>
  <c r="L21" i="30"/>
  <c r="AY21" i="30"/>
  <c r="M5" i="24"/>
  <c r="AP7" i="24"/>
  <c r="Z22" i="24"/>
  <c r="AG19" i="30"/>
  <c r="AJ19" i="30" s="1"/>
  <c r="AL19" i="30" s="1"/>
  <c r="D23" i="30"/>
  <c r="H23" i="30" s="1"/>
  <c r="Y21" i="30"/>
  <c r="AC21" i="30" s="1"/>
  <c r="AE21" i="30" s="1"/>
  <c r="AN19" i="30"/>
  <c r="L19" i="30"/>
  <c r="P19" i="30" s="1"/>
  <c r="V19" i="30" s="1"/>
  <c r="AV11" i="34"/>
  <c r="K11" i="34"/>
  <c r="P11" i="34" s="1"/>
  <c r="Y11" i="34"/>
  <c r="AC11" i="34" s="1"/>
  <c r="AE11" i="34" s="1"/>
  <c r="AX29" i="34"/>
  <c r="AM29" i="34"/>
  <c r="Y10" i="34"/>
  <c r="AC10" i="34" s="1"/>
  <c r="AE10" i="34" s="1"/>
  <c r="AV10" i="34"/>
  <c r="K10" i="34"/>
  <c r="P10" i="34" s="1"/>
  <c r="V10" i="34"/>
  <c r="AU10" i="34" s="1"/>
  <c r="Z17" i="24"/>
  <c r="P17" i="24"/>
  <c r="AQ29" i="34"/>
  <c r="AS29" i="34"/>
  <c r="AY29" i="34"/>
  <c r="L33" i="35"/>
  <c r="P33" i="35" s="1"/>
  <c r="V33" i="35" s="1"/>
  <c r="L31" i="35"/>
  <c r="P31" i="35" s="1"/>
  <c r="V31" i="35" s="1"/>
  <c r="L23" i="35"/>
  <c r="P23" i="35" s="1"/>
  <c r="L19" i="35"/>
  <c r="AC19" i="35"/>
  <c r="AN33" i="35"/>
  <c r="AG29" i="35"/>
  <c r="AJ29" i="35" s="1"/>
  <c r="AL29" i="35" s="1"/>
  <c r="AN29" i="35"/>
  <c r="AL23" i="35"/>
  <c r="AE28" i="35"/>
  <c r="AE30" i="35"/>
  <c r="AJ33" i="35"/>
  <c r="AL33" i="35" s="1"/>
  <c r="AL21" i="35"/>
  <c r="AE26" i="35"/>
  <c r="AL35" i="35"/>
  <c r="AL19" i="35"/>
  <c r="AE27" i="35"/>
  <c r="AJ27" i="35"/>
  <c r="AL27" i="35" s="1"/>
  <c r="K8" i="35"/>
  <c r="P8" i="35"/>
  <c r="V8" i="35" s="1"/>
  <c r="AU8" i="35" s="1"/>
  <c r="Y8" i="35"/>
  <c r="AC8" i="35" s="1"/>
  <c r="AE8" i="35" s="1"/>
  <c r="D7" i="35"/>
  <c r="AV7" i="35" s="1"/>
  <c r="AV11" i="35"/>
  <c r="AV37" i="35"/>
  <c r="D12" i="35"/>
  <c r="AV12" i="35" s="1"/>
  <c r="M13" i="35"/>
  <c r="AZ23" i="35"/>
  <c r="M27" i="35"/>
  <c r="AM27" i="35" s="1"/>
  <c r="AV27" i="35"/>
  <c r="AN31" i="35"/>
  <c r="Y11" i="35"/>
  <c r="AC11" i="35" s="1"/>
  <c r="AE11" i="35" s="1"/>
  <c r="D9" i="35"/>
  <c r="AV9" i="35" s="1"/>
  <c r="M10" i="35"/>
  <c r="M33" i="35"/>
  <c r="AV33" i="35"/>
  <c r="P37" i="35"/>
  <c r="AN37" i="35"/>
  <c r="D6" i="35"/>
  <c r="M7" i="35"/>
  <c r="D14" i="35"/>
  <c r="AN27" i="35"/>
  <c r="AG31" i="35"/>
  <c r="AJ31" i="35" s="1"/>
  <c r="AL31" i="35" s="1"/>
  <c r="AD33" i="35"/>
  <c r="AE33" i="35"/>
  <c r="M29" i="35"/>
  <c r="AX29" i="35" s="1"/>
  <c r="D13" i="35"/>
  <c r="M23" i="35"/>
  <c r="AX23" i="35"/>
  <c r="P19" i="35"/>
  <c r="AC20" i="35"/>
  <c r="AE20" i="35" s="1"/>
  <c r="AX27" i="35"/>
  <c r="AX33" i="35"/>
  <c r="AM33" i="35"/>
  <c r="AQ33" i="35"/>
  <c r="AS33" i="35" s="1"/>
  <c r="Y13" i="35"/>
  <c r="AC13" i="35" s="1"/>
  <c r="AE13" i="35" s="1"/>
  <c r="K13" i="35"/>
  <c r="P13" i="35" s="1"/>
  <c r="V13" i="35" s="1"/>
  <c r="AV13" i="35"/>
  <c r="AV14" i="35"/>
  <c r="Y14" i="35"/>
  <c r="AC14" i="35" s="1"/>
  <c r="AE14" i="35" s="1"/>
  <c r="K14" i="35"/>
  <c r="P14" i="35" s="1"/>
  <c r="V14" i="35" s="1"/>
  <c r="AU14" i="35" s="1"/>
  <c r="Y9" i="35"/>
  <c r="AC9" i="35" s="1"/>
  <c r="AE9" i="35" s="1"/>
  <c r="K9" i="35"/>
  <c r="P9" i="35" s="1"/>
  <c r="V9" i="35" s="1"/>
  <c r="AU9" i="35" s="1"/>
  <c r="Y12" i="35"/>
  <c r="AC12" i="35" s="1"/>
  <c r="AE12" i="35" s="1"/>
  <c r="AC22" i="35"/>
  <c r="AE22" i="35" s="1"/>
  <c r="AV6" i="35"/>
  <c r="Y6" i="35"/>
  <c r="AC6" i="35" s="1"/>
  <c r="AE6" i="35" s="1"/>
  <c r="K6" i="35"/>
  <c r="P6" i="35" s="1"/>
  <c r="V6" i="35" s="1"/>
  <c r="AU6" i="35" s="1"/>
  <c r="AM23" i="35"/>
  <c r="AQ23" i="35" s="1"/>
  <c r="AS23" i="35" s="1"/>
  <c r="M21" i="35"/>
  <c r="AX21" i="35"/>
  <c r="AM21" i="35"/>
  <c r="AY21" i="35" s="1"/>
  <c r="L31" i="36"/>
  <c r="P31" i="36"/>
  <c r="V31" i="36" s="1"/>
  <c r="L27" i="36"/>
  <c r="P27" i="36" s="1"/>
  <c r="V27" i="36" s="1"/>
  <c r="L21" i="36"/>
  <c r="P21" i="36" s="1"/>
  <c r="V21" i="36" s="1"/>
  <c r="AU21" i="36" s="1"/>
  <c r="AJ27" i="36"/>
  <c r="AL27" i="36" s="1"/>
  <c r="AG37" i="36"/>
  <c r="AJ37" i="36"/>
  <c r="AL37" i="36" s="1"/>
  <c r="AN37" i="36"/>
  <c r="AN35" i="36"/>
  <c r="P23" i="36"/>
  <c r="V23" i="36" s="1"/>
  <c r="AN29" i="36"/>
  <c r="P35" i="36"/>
  <c r="AE28" i="36"/>
  <c r="AE22" i="36"/>
  <c r="AN33" i="36"/>
  <c r="AL21" i="36"/>
  <c r="AG29" i="36"/>
  <c r="AJ29" i="36"/>
  <c r="AL29" i="36"/>
  <c r="AG33" i="36"/>
  <c r="AJ33" i="36" s="1"/>
  <c r="AL33" i="36" s="1"/>
  <c r="P19" i="36"/>
  <c r="AL19" i="36"/>
  <c r="Y6" i="36"/>
  <c r="AC6" i="36" s="1"/>
  <c r="AE6" i="36" s="1"/>
  <c r="AE24" i="36"/>
  <c r="AE26" i="36"/>
  <c r="K6" i="36"/>
  <c r="P6" i="36" s="1"/>
  <c r="V6" i="36" s="1"/>
  <c r="AU6" i="36" s="1"/>
  <c r="U8" i="36"/>
  <c r="AE20" i="36"/>
  <c r="AE27" i="36"/>
  <c r="AE30" i="36"/>
  <c r="AE32" i="36"/>
  <c r="U13" i="36"/>
  <c r="M13" i="36"/>
  <c r="AV31" i="36"/>
  <c r="AG31" i="36"/>
  <c r="AJ31" i="36"/>
  <c r="AL31" i="36" s="1"/>
  <c r="AN31" i="36"/>
  <c r="AL6" i="36"/>
  <c r="AJ13" i="36"/>
  <c r="AL13" i="36"/>
  <c r="AX21" i="36"/>
  <c r="AM21" i="36"/>
  <c r="AL23" i="36"/>
  <c r="AE34" i="36"/>
  <c r="AE38" i="36"/>
  <c r="L25" i="36"/>
  <c r="P25" i="36" s="1"/>
  <c r="V25" i="36" s="1"/>
  <c r="AG25" i="36"/>
  <c r="AJ25" i="36"/>
  <c r="AL25" i="36" s="1"/>
  <c r="AN25" i="36"/>
  <c r="AV13" i="36"/>
  <c r="Y13" i="36"/>
  <c r="AC13" i="36" s="1"/>
  <c r="AE13" i="36" s="1"/>
  <c r="K13" i="36"/>
  <c r="P13" i="36" s="1"/>
  <c r="V13" i="36" s="1"/>
  <c r="AX29" i="36"/>
  <c r="M37" i="36"/>
  <c r="AX37" i="36" s="1"/>
  <c r="D7" i="36"/>
  <c r="M27" i="36"/>
  <c r="AX27" i="36" s="1"/>
  <c r="AV27" i="36"/>
  <c r="AG35" i="36"/>
  <c r="AJ35" i="36" s="1"/>
  <c r="AL35" i="36" s="1"/>
  <c r="AV8" i="36"/>
  <c r="D12" i="36"/>
  <c r="AV12" i="36" s="1"/>
  <c r="AZ31" i="36"/>
  <c r="D9" i="36"/>
  <c r="K9" i="36" s="1"/>
  <c r="P9" i="36" s="1"/>
  <c r="V9" i="36" s="1"/>
  <c r="M10" i="36"/>
  <c r="AN27" i="36"/>
  <c r="AD29" i="36"/>
  <c r="AE29" i="36" s="1"/>
  <c r="K8" i="36"/>
  <c r="P8" i="36" s="1"/>
  <c r="V8" i="36" s="1"/>
  <c r="AU8" i="36" s="1"/>
  <c r="AV9" i="36"/>
  <c r="Y12" i="36"/>
  <c r="AC12" i="36" s="1"/>
  <c r="AE12" i="36" s="1"/>
  <c r="K12" i="36"/>
  <c r="P12" i="36" s="1"/>
  <c r="V12" i="36" s="1"/>
  <c r="Y7" i="36"/>
  <c r="AC7" i="36" s="1"/>
  <c r="AE7" i="36" s="1"/>
  <c r="K7" i="36"/>
  <c r="P7" i="36" s="1"/>
  <c r="AV7" i="36"/>
  <c r="AY21" i="36"/>
  <c r="AQ21" i="36"/>
  <c r="AS21" i="36" s="1"/>
  <c r="AX25" i="36"/>
  <c r="AM25" i="36"/>
  <c r="AD25" i="36"/>
  <c r="AE25" i="36" s="1"/>
  <c r="AY25" i="36"/>
  <c r="AQ25" i="36"/>
  <c r="AS25" i="36" s="1"/>
  <c r="AN23" i="30"/>
  <c r="AD19" i="30"/>
  <c r="AE19" i="30" s="1"/>
  <c r="AZ19" i="30"/>
  <c r="L16" i="24"/>
  <c r="K16" i="24" s="1"/>
  <c r="P16" i="24" s="1"/>
  <c r="V16" i="24" s="1"/>
  <c r="K15" i="24"/>
  <c r="P15" i="24" s="1"/>
  <c r="V15" i="24" s="1"/>
  <c r="L13" i="24"/>
  <c r="K13" i="24" s="1"/>
  <c r="P13" i="24" s="1"/>
  <c r="V13" i="24" s="1"/>
  <c r="AO11" i="24"/>
  <c r="AR11" i="24"/>
  <c r="L14" i="24"/>
  <c r="P14" i="24" s="1"/>
  <c r="V14" i="24" s="1"/>
  <c r="AG17" i="24"/>
  <c r="L18" i="24"/>
  <c r="K18" i="24" s="1"/>
  <c r="P18" i="24" s="1"/>
  <c r="V18" i="24" s="1"/>
  <c r="Y19" i="24"/>
  <c r="AC19" i="24"/>
  <c r="AE19" i="24"/>
  <c r="Z13" i="24"/>
  <c r="AC13" i="24" s="1"/>
  <c r="AE13" i="24" s="1"/>
  <c r="M11" i="24"/>
  <c r="AF11" i="24" s="1"/>
  <c r="AO5" i="24"/>
  <c r="K21" i="24"/>
  <c r="P21" i="24" s="1"/>
  <c r="V21" i="24" s="1"/>
  <c r="AG5" i="24"/>
  <c r="M8" i="24"/>
  <c r="AP10" i="24" s="1"/>
  <c r="AF8" i="24"/>
  <c r="AZ23" i="30"/>
  <c r="AD23" i="30"/>
  <c r="M25" i="35"/>
  <c r="AX25" i="35"/>
  <c r="AD25" i="35"/>
  <c r="AE25" i="35" s="1"/>
  <c r="AD35" i="36"/>
  <c r="AE35" i="36" s="1"/>
  <c r="AD33" i="36"/>
  <c r="AE33" i="36"/>
  <c r="M33" i="36"/>
  <c r="AM33" i="36" s="1"/>
  <c r="M23" i="34"/>
  <c r="AM23" i="34" s="1"/>
  <c r="AZ23" i="34"/>
  <c r="AM25" i="35"/>
  <c r="AY25" i="35" s="1"/>
  <c r="AX23" i="34"/>
  <c r="AF5" i="24"/>
  <c r="AJ5" i="24" s="1"/>
  <c r="AL5" i="24" s="1"/>
  <c r="AP13" i="24"/>
  <c r="M14" i="24"/>
  <c r="AF14" i="24" s="1"/>
  <c r="AR14" i="24"/>
  <c r="V17" i="24"/>
  <c r="AR17" i="24"/>
  <c r="AD25" i="30"/>
  <c r="M25" i="30"/>
  <c r="AM25" i="30" s="1"/>
  <c r="AX25" i="30"/>
  <c r="AQ23" i="30"/>
  <c r="AS23" i="30"/>
  <c r="AY23" i="30"/>
  <c r="AX23" i="30"/>
  <c r="AX35" i="35"/>
  <c r="AZ35" i="35"/>
  <c r="AD29" i="35"/>
  <c r="AE29" i="35"/>
  <c r="AX35" i="36"/>
  <c r="AM35" i="36"/>
  <c r="AY35" i="36"/>
  <c r="V35" i="36"/>
  <c r="AZ35" i="36"/>
  <c r="AX33" i="36"/>
  <c r="AY29" i="36"/>
  <c r="AQ29" i="36"/>
  <c r="AS29" i="36"/>
  <c r="L29" i="36"/>
  <c r="P29" i="36" s="1"/>
  <c r="V29" i="36" s="1"/>
  <c r="AU29" i="36" s="1"/>
  <c r="V21" i="34"/>
  <c r="M37" i="34"/>
  <c r="AX37" i="34" s="1"/>
  <c r="AZ21" i="34"/>
  <c r="M21" i="34"/>
  <c r="AX21" i="34" s="1"/>
  <c r="AD21" i="34"/>
  <c r="AQ35" i="36"/>
  <c r="AS35" i="36"/>
  <c r="AM37" i="34"/>
  <c r="AQ37" i="34" s="1"/>
  <c r="AS37" i="34" s="1"/>
  <c r="AP16" i="24"/>
  <c r="P5" i="24"/>
  <c r="V5" i="24"/>
  <c r="Z5" i="24"/>
  <c r="AC5" i="24"/>
  <c r="AE5" i="24"/>
  <c r="AM37" i="35"/>
  <c r="AQ37" i="35" s="1"/>
  <c r="AS37" i="35" s="1"/>
  <c r="V37" i="35"/>
  <c r="AD37" i="35"/>
  <c r="AE37" i="35" s="1"/>
  <c r="AY35" i="35"/>
  <c r="AY33" i="35"/>
  <c r="V33" i="36"/>
  <c r="V37" i="36"/>
  <c r="AX25" i="34"/>
  <c r="AM25" i="34"/>
  <c r="AY37" i="35"/>
  <c r="AY25" i="34"/>
  <c r="AQ25" i="34"/>
  <c r="AS25" i="34"/>
  <c r="AJ14" i="24" l="1"/>
  <c r="AL14" i="24" s="1"/>
  <c r="AQ14" i="24"/>
  <c r="AY27" i="35"/>
  <c r="AQ27" i="35"/>
  <c r="AS27" i="35" s="1"/>
  <c r="AQ17" i="24"/>
  <c r="AJ17" i="24"/>
  <c r="AL17" i="24" s="1"/>
  <c r="AU33" i="36"/>
  <c r="AU13" i="36"/>
  <c r="BA21" i="36"/>
  <c r="BC21" i="36"/>
  <c r="AU33" i="35"/>
  <c r="AQ23" i="34"/>
  <c r="AS23" i="34" s="1"/>
  <c r="AU23" i="34" s="1"/>
  <c r="AY23" i="34"/>
  <c r="AY25" i="30"/>
  <c r="AQ25" i="30"/>
  <c r="AS25" i="30" s="1"/>
  <c r="AQ33" i="36"/>
  <c r="AS33" i="36" s="1"/>
  <c r="AY33" i="36"/>
  <c r="AJ11" i="24"/>
  <c r="AL11" i="24" s="1"/>
  <c r="AQ11" i="24"/>
  <c r="V7" i="36"/>
  <c r="AU7" i="36" s="1"/>
  <c r="AU25" i="36"/>
  <c r="BA29" i="36"/>
  <c r="BC29" i="36"/>
  <c r="AU12" i="36"/>
  <c r="AU13" i="35"/>
  <c r="AM29" i="35"/>
  <c r="AY37" i="34"/>
  <c r="AP19" i="24"/>
  <c r="AQ5" i="24"/>
  <c r="AQ8" i="24"/>
  <c r="Z14" i="24"/>
  <c r="AC14" i="24" s="1"/>
  <c r="AE14" i="24" s="1"/>
  <c r="AN14" i="24" s="1"/>
  <c r="AT14" i="24" s="1"/>
  <c r="K9" i="24"/>
  <c r="P9" i="24" s="1"/>
  <c r="V9" i="24" s="1"/>
  <c r="AG20" i="24"/>
  <c r="AO20" i="24"/>
  <c r="T19" i="35"/>
  <c r="S19" i="35"/>
  <c r="AC38" i="35"/>
  <c r="AE38" i="35" s="1"/>
  <c r="Z11" i="24"/>
  <c r="P11" i="24"/>
  <c r="V11" i="24" s="1"/>
  <c r="AN11" i="24" s="1"/>
  <c r="AT11" i="24" s="1"/>
  <c r="AC11" i="24"/>
  <c r="AE11" i="24" s="1"/>
  <c r="L8" i="24"/>
  <c r="K7" i="35"/>
  <c r="P7" i="35" s="1"/>
  <c r="V7" i="35" s="1"/>
  <c r="Y10" i="35"/>
  <c r="AC10" i="35" s="1"/>
  <c r="AE10" i="35" s="1"/>
  <c r="AU10" i="35" s="1"/>
  <c r="AK23" i="30"/>
  <c r="AD24" i="30" s="1"/>
  <c r="AE24" i="30" s="1"/>
  <c r="AL23" i="30"/>
  <c r="AJ33" i="34"/>
  <c r="AL33" i="34" s="1"/>
  <c r="AQ25" i="35"/>
  <c r="AS25" i="35" s="1"/>
  <c r="AM21" i="34"/>
  <c r="Y9" i="36"/>
  <c r="AC9" i="36" s="1"/>
  <c r="AE9" i="36" s="1"/>
  <c r="AU9" i="36" s="1"/>
  <c r="AV10" i="35"/>
  <c r="P20" i="24"/>
  <c r="V20" i="24" s="1"/>
  <c r="D9" i="30"/>
  <c r="D10" i="30"/>
  <c r="D11" i="30"/>
  <c r="D8" i="30"/>
  <c r="D6" i="30"/>
  <c r="D14" i="30"/>
  <c r="D7" i="30"/>
  <c r="D12" i="30"/>
  <c r="AC20" i="34"/>
  <c r="AE20" i="34" s="1"/>
  <c r="AX27" i="34"/>
  <c r="AM27" i="34"/>
  <c r="L33" i="34"/>
  <c r="P33" i="34" s="1"/>
  <c r="V33" i="34" s="1"/>
  <c r="AN33" i="34"/>
  <c r="AE37" i="34"/>
  <c r="AC21" i="34"/>
  <c r="AE21" i="34" s="1"/>
  <c r="M7" i="36"/>
  <c r="U7" i="36"/>
  <c r="AE37" i="36"/>
  <c r="AE17" i="24"/>
  <c r="K12" i="35"/>
  <c r="P12" i="35" s="1"/>
  <c r="V12" i="35" s="1"/>
  <c r="AU12" i="35" s="1"/>
  <c r="Y23" i="30"/>
  <c r="AC23" i="30" s="1"/>
  <c r="AE23" i="30" s="1"/>
  <c r="AV23" i="30"/>
  <c r="K23" i="30"/>
  <c r="D25" i="30"/>
  <c r="V25" i="34"/>
  <c r="M12" i="30"/>
  <c r="U12" i="30"/>
  <c r="U8" i="30"/>
  <c r="M8" i="30"/>
  <c r="AC19" i="34"/>
  <c r="AE19" i="34" s="1"/>
  <c r="Z20" i="34"/>
  <c r="V11" i="35"/>
  <c r="AU11" i="35" s="1"/>
  <c r="L25" i="35"/>
  <c r="P25" i="35" s="1"/>
  <c r="V25" i="35" s="1"/>
  <c r="AU25" i="35" s="1"/>
  <c r="AG25" i="35"/>
  <c r="AJ25" i="35" s="1"/>
  <c r="AL25" i="35" s="1"/>
  <c r="AE36" i="36"/>
  <c r="AU35" i="36" s="1"/>
  <c r="AC20" i="24"/>
  <c r="AE20" i="24" s="1"/>
  <c r="AQ21" i="35"/>
  <c r="AS21" i="35" s="1"/>
  <c r="Y7" i="35"/>
  <c r="AC7" i="35" s="1"/>
  <c r="AE7" i="35" s="1"/>
  <c r="AV7" i="34"/>
  <c r="AX31" i="34"/>
  <c r="AM31" i="34"/>
  <c r="P27" i="35"/>
  <c r="V27" i="35" s="1"/>
  <c r="AU27" i="35" s="1"/>
  <c r="AE36" i="35"/>
  <c r="AM37" i="36"/>
  <c r="AC7" i="24"/>
  <c r="AE7" i="24" s="1"/>
  <c r="Y16" i="24"/>
  <c r="AC16" i="24" s="1"/>
  <c r="AE16" i="24" s="1"/>
  <c r="AC15" i="24"/>
  <c r="AE15" i="24" s="1"/>
  <c r="AG8" i="24"/>
  <c r="AJ8" i="24" s="1"/>
  <c r="AL8" i="24" s="1"/>
  <c r="M19" i="34"/>
  <c r="AD19" i="34"/>
  <c r="U9" i="30"/>
  <c r="M9" i="30"/>
  <c r="AU7" i="34"/>
  <c r="M13" i="30"/>
  <c r="U13" i="30"/>
  <c r="L19" i="24"/>
  <c r="K19" i="24" s="1"/>
  <c r="P19" i="24" s="1"/>
  <c r="V19" i="24" s="1"/>
  <c r="AN17" i="24" s="1"/>
  <c r="AT17" i="24" s="1"/>
  <c r="Z10" i="24"/>
  <c r="AC10" i="24" s="1"/>
  <c r="AE10" i="24" s="1"/>
  <c r="M19" i="30"/>
  <c r="AM19" i="30" s="1"/>
  <c r="AX19" i="30"/>
  <c r="AE26" i="34"/>
  <c r="AM27" i="36"/>
  <c r="AY23" i="35"/>
  <c r="V23" i="35"/>
  <c r="AU23" i="35" s="1"/>
  <c r="AU8" i="34"/>
  <c r="K13" i="30"/>
  <c r="P13" i="30" s="1"/>
  <c r="AV13" i="30"/>
  <c r="Y13" i="30"/>
  <c r="AC13" i="30" s="1"/>
  <c r="AE13" i="30" s="1"/>
  <c r="AL9" i="34"/>
  <c r="AU9" i="34" s="1"/>
  <c r="AE35" i="34"/>
  <c r="V29" i="35"/>
  <c r="AN35" i="35"/>
  <c r="AQ35" i="35" s="1"/>
  <c r="AS35" i="35" s="1"/>
  <c r="AU35" i="35" s="1"/>
  <c r="V11" i="34"/>
  <c r="AU11" i="34" s="1"/>
  <c r="AE21" i="24"/>
  <c r="AD22" i="24"/>
  <c r="AN27" i="34"/>
  <c r="AV27" i="34"/>
  <c r="AG27" i="34"/>
  <c r="AJ27" i="34" s="1"/>
  <c r="AL27" i="34" s="1"/>
  <c r="P37" i="34"/>
  <c r="V37" i="34" s="1"/>
  <c r="AU37" i="34" s="1"/>
  <c r="L27" i="35"/>
  <c r="AE23" i="36"/>
  <c r="M10" i="30"/>
  <c r="U10" i="30"/>
  <c r="AC22" i="24"/>
  <c r="V29" i="34"/>
  <c r="AU29" i="34" s="1"/>
  <c r="AE38" i="34"/>
  <c r="AL7" i="35"/>
  <c r="V21" i="35"/>
  <c r="AO17" i="24"/>
  <c r="AD25" i="34"/>
  <c r="AE25" i="34" s="1"/>
  <c r="M33" i="34"/>
  <c r="AO8" i="24"/>
  <c r="D12" i="34"/>
  <c r="AG37" i="35"/>
  <c r="AJ37" i="35" s="1"/>
  <c r="AL37" i="35" s="1"/>
  <c r="AU37" i="35" s="1"/>
  <c r="M9" i="36"/>
  <c r="M23" i="36"/>
  <c r="AR5" i="24"/>
  <c r="AD27" i="34"/>
  <c r="AE27" i="34" s="1"/>
  <c r="AZ31" i="34"/>
  <c r="AD35" i="34"/>
  <c r="M31" i="35"/>
  <c r="D14" i="36"/>
  <c r="M12" i="34"/>
  <c r="AD37" i="34"/>
  <c r="D10" i="36"/>
  <c r="L6" i="24"/>
  <c r="D13" i="34"/>
  <c r="AD31" i="34"/>
  <c r="AE31" i="34" s="1"/>
  <c r="AZ33" i="34"/>
  <c r="M8" i="35"/>
  <c r="M9" i="35"/>
  <c r="D11" i="36"/>
  <c r="M14" i="36"/>
  <c r="M20" i="24"/>
  <c r="AR20" i="24"/>
  <c r="M11" i="35"/>
  <c r="M12" i="35"/>
  <c r="M31" i="36"/>
  <c r="K21" i="30"/>
  <c r="D6" i="34"/>
  <c r="AZ27" i="34"/>
  <c r="M35" i="34"/>
  <c r="T19" i="36"/>
  <c r="H21" i="30"/>
  <c r="BA25" i="35" l="1"/>
  <c r="BC25" i="35"/>
  <c r="BC37" i="35"/>
  <c r="BA37" i="35"/>
  <c r="AU37" i="36"/>
  <c r="AU31" i="34"/>
  <c r="BC35" i="35"/>
  <c r="BA35" i="35"/>
  <c r="BA35" i="36"/>
  <c r="BC35" i="36"/>
  <c r="BC37" i="34"/>
  <c r="BA37" i="34"/>
  <c r="K11" i="30"/>
  <c r="P11" i="30" s="1"/>
  <c r="V11" i="30" s="1"/>
  <c r="AU11" i="30" s="1"/>
  <c r="AV11" i="30"/>
  <c r="Y11" i="30"/>
  <c r="AC11" i="30" s="1"/>
  <c r="AE11" i="30" s="1"/>
  <c r="BA33" i="36"/>
  <c r="BC33" i="36"/>
  <c r="AV10" i="30"/>
  <c r="Y10" i="30"/>
  <c r="AC10" i="30" s="1"/>
  <c r="AE10" i="30" s="1"/>
  <c r="K10" i="30"/>
  <c r="P10" i="30" s="1"/>
  <c r="V10" i="30" s="1"/>
  <c r="AU7" i="35"/>
  <c r="BC25" i="36"/>
  <c r="BA25" i="36"/>
  <c r="BA23" i="34"/>
  <c r="BC23" i="34"/>
  <c r="AQ19" i="30"/>
  <c r="AS19" i="30" s="1"/>
  <c r="AU19" i="30" s="1"/>
  <c r="BA19" i="30" s="1"/>
  <c r="AY19" i="30"/>
  <c r="AV11" i="36"/>
  <c r="Y11" i="36"/>
  <c r="AC11" i="36" s="1"/>
  <c r="AE11" i="36" s="1"/>
  <c r="K11" i="36"/>
  <c r="P11" i="36" s="1"/>
  <c r="V11" i="36" s="1"/>
  <c r="AU11" i="36" s="1"/>
  <c r="AU25" i="34"/>
  <c r="AV9" i="30"/>
  <c r="Y9" i="30"/>
  <c r="AC9" i="30" s="1"/>
  <c r="AE9" i="30" s="1"/>
  <c r="K9" i="30"/>
  <c r="P9" i="30" s="1"/>
  <c r="V9" i="30" s="1"/>
  <c r="AU9" i="30" s="1"/>
  <c r="P8" i="24"/>
  <c r="V8" i="24" s="1"/>
  <c r="Z8" i="24"/>
  <c r="AC8" i="24" s="1"/>
  <c r="AE8" i="24" s="1"/>
  <c r="AU29" i="35"/>
  <c r="Y25" i="30"/>
  <c r="AC25" i="30" s="1"/>
  <c r="AE25" i="30" s="1"/>
  <c r="AK25" i="30"/>
  <c r="K25" i="30"/>
  <c r="AV25" i="30"/>
  <c r="H25" i="30"/>
  <c r="AU21" i="35"/>
  <c r="AQ37" i="36"/>
  <c r="AS37" i="36" s="1"/>
  <c r="AY37" i="36"/>
  <c r="K24" i="30"/>
  <c r="P24" i="30" s="1"/>
  <c r="P23" i="30"/>
  <c r="V23" i="30" s="1"/>
  <c r="AU23" i="30" s="1"/>
  <c r="BA23" i="30" s="1"/>
  <c r="AQ27" i="34"/>
  <c r="AS27" i="34" s="1"/>
  <c r="AU27" i="34" s="1"/>
  <c r="AY27" i="34"/>
  <c r="AV14" i="36"/>
  <c r="Y14" i="36"/>
  <c r="AC14" i="36" s="1"/>
  <c r="AE14" i="36" s="1"/>
  <c r="K14" i="36"/>
  <c r="P14" i="36" s="1"/>
  <c r="V14" i="36" s="1"/>
  <c r="AU14" i="36" s="1"/>
  <c r="AM31" i="35"/>
  <c r="AX31" i="35"/>
  <c r="BA29" i="34"/>
  <c r="BC29" i="34"/>
  <c r="V13" i="30"/>
  <c r="AU13" i="30" s="1"/>
  <c r="BC33" i="35"/>
  <c r="BA33" i="35"/>
  <c r="AQ21" i="34"/>
  <c r="AS21" i="34" s="1"/>
  <c r="AU21" i="34" s="1"/>
  <c r="AY21" i="34"/>
  <c r="AQ29" i="35"/>
  <c r="AS29" i="35" s="1"/>
  <c r="AY29" i="35"/>
  <c r="AE22" i="24"/>
  <c r="BC23" i="35"/>
  <c r="BA23" i="35"/>
  <c r="AQ31" i="34"/>
  <c r="AS31" i="34" s="1"/>
  <c r="AY31" i="34"/>
  <c r="Y12" i="30"/>
  <c r="AC12" i="30" s="1"/>
  <c r="AE12" i="30" s="1"/>
  <c r="AV12" i="30"/>
  <c r="K12" i="30"/>
  <c r="P12" i="30" s="1"/>
  <c r="V12" i="30" s="1"/>
  <c r="AU12" i="30" s="1"/>
  <c r="AM23" i="36"/>
  <c r="AX23" i="36"/>
  <c r="Y7" i="30"/>
  <c r="AC7" i="30" s="1"/>
  <c r="AE7" i="30" s="1"/>
  <c r="AV7" i="30"/>
  <c r="K7" i="30"/>
  <c r="P7" i="30" s="1"/>
  <c r="V7" i="30" s="1"/>
  <c r="AU7" i="30" s="1"/>
  <c r="AD19" i="35"/>
  <c r="AE19" i="35" s="1"/>
  <c r="V19" i="35"/>
  <c r="M19" i="35"/>
  <c r="AZ19" i="35"/>
  <c r="AV13" i="34"/>
  <c r="Y13" i="34"/>
  <c r="AC13" i="34" s="1"/>
  <c r="AE13" i="34" s="1"/>
  <c r="K13" i="34"/>
  <c r="P13" i="34" s="1"/>
  <c r="V13" i="34" s="1"/>
  <c r="AU13" i="34" s="1"/>
  <c r="AM31" i="36"/>
  <c r="AX31" i="36"/>
  <c r="K12" i="34"/>
  <c r="P12" i="34" s="1"/>
  <c r="V12" i="34" s="1"/>
  <c r="AV12" i="34"/>
  <c r="Y12" i="34"/>
  <c r="AC12" i="34" s="1"/>
  <c r="AE12" i="34" s="1"/>
  <c r="AQ27" i="36"/>
  <c r="AS27" i="36" s="1"/>
  <c r="AU27" i="36" s="1"/>
  <c r="AY27" i="36"/>
  <c r="AV14" i="30"/>
  <c r="K14" i="30"/>
  <c r="P14" i="30" s="1"/>
  <c r="V14" i="30" s="1"/>
  <c r="Y14" i="30"/>
  <c r="AC14" i="30" s="1"/>
  <c r="AE14" i="30" s="1"/>
  <c r="M19" i="36"/>
  <c r="AD19" i="36"/>
  <c r="AE19" i="36" s="1"/>
  <c r="AZ19" i="36"/>
  <c r="V19" i="36"/>
  <c r="BA27" i="35"/>
  <c r="BC27" i="35"/>
  <c r="K6" i="24"/>
  <c r="P6" i="24" s="1"/>
  <c r="V6" i="24" s="1"/>
  <c r="L7" i="24"/>
  <c r="K7" i="24" s="1"/>
  <c r="P7" i="24" s="1"/>
  <c r="V7" i="24" s="1"/>
  <c r="AV10" i="36"/>
  <c r="Y10" i="36"/>
  <c r="AC10" i="36" s="1"/>
  <c r="AE10" i="36" s="1"/>
  <c r="K10" i="36"/>
  <c r="P10" i="36" s="1"/>
  <c r="V10" i="36" s="1"/>
  <c r="AU10" i="36" s="1"/>
  <c r="K6" i="30"/>
  <c r="P6" i="30" s="1"/>
  <c r="V6" i="30" s="1"/>
  <c r="AU6" i="30" s="1"/>
  <c r="Y6" i="30"/>
  <c r="AC6" i="30" s="1"/>
  <c r="AE6" i="30" s="1"/>
  <c r="AV6" i="30"/>
  <c r="AF20" i="24"/>
  <c r="AP22" i="24"/>
  <c r="AX35" i="34"/>
  <c r="AM35" i="34"/>
  <c r="AV6" i="34"/>
  <c r="Y6" i="34"/>
  <c r="AC6" i="34" s="1"/>
  <c r="AE6" i="34" s="1"/>
  <c r="K6" i="34"/>
  <c r="P6" i="34" s="1"/>
  <c r="V6" i="34" s="1"/>
  <c r="K22" i="30"/>
  <c r="P22" i="30" s="1"/>
  <c r="P21" i="30"/>
  <c r="V21" i="30" s="1"/>
  <c r="AU21" i="30" s="1"/>
  <c r="BA21" i="30" s="1"/>
  <c r="AX33" i="34"/>
  <c r="AM33" i="34"/>
  <c r="AX19" i="34"/>
  <c r="AM19" i="34"/>
  <c r="K8" i="30"/>
  <c r="P8" i="30" s="1"/>
  <c r="V8" i="30" s="1"/>
  <c r="AV8" i="30"/>
  <c r="Y8" i="30"/>
  <c r="AC8" i="30" s="1"/>
  <c r="AE8" i="30" s="1"/>
  <c r="BC21" i="34" l="1"/>
  <c r="BA21" i="34"/>
  <c r="BA27" i="34"/>
  <c r="BC27" i="34"/>
  <c r="AU6" i="34"/>
  <c r="AU10" i="30"/>
  <c r="BC31" i="34"/>
  <c r="BA31" i="34"/>
  <c r="BC27" i="36"/>
  <c r="BA27" i="36"/>
  <c r="AY35" i="34"/>
  <c r="AQ35" i="34"/>
  <c r="AS35" i="34" s="1"/>
  <c r="AU35" i="34" s="1"/>
  <c r="AU12" i="34"/>
  <c r="P25" i="30"/>
  <c r="K26" i="30"/>
  <c r="P26" i="30" s="1"/>
  <c r="BA25" i="34"/>
  <c r="BC25" i="34"/>
  <c r="AU8" i="30"/>
  <c r="AD26" i="30"/>
  <c r="AE26" i="30" s="1"/>
  <c r="AL25" i="30"/>
  <c r="BC37" i="36"/>
  <c r="BA37" i="36"/>
  <c r="AY31" i="35"/>
  <c r="AQ31" i="35"/>
  <c r="AS31" i="35" s="1"/>
  <c r="AU31" i="35" s="1"/>
  <c r="AQ31" i="36"/>
  <c r="AS31" i="36" s="1"/>
  <c r="AU31" i="36" s="1"/>
  <c r="AY31" i="36"/>
  <c r="AQ23" i="36"/>
  <c r="AS23" i="36" s="1"/>
  <c r="AU23" i="36" s="1"/>
  <c r="AY23" i="36"/>
  <c r="AN5" i="24"/>
  <c r="AT5" i="24" s="1"/>
  <c r="BC29" i="35"/>
  <c r="BA29" i="35"/>
  <c r="AJ20" i="24"/>
  <c r="AL20" i="24" s="1"/>
  <c r="AN20" i="24" s="1"/>
  <c r="AT20" i="24" s="1"/>
  <c r="AQ20" i="24"/>
  <c r="AQ33" i="34"/>
  <c r="AS33" i="34" s="1"/>
  <c r="AU33" i="34" s="1"/>
  <c r="AY33" i="34"/>
  <c r="AX19" i="36"/>
  <c r="AM19" i="36"/>
  <c r="AQ19" i="34"/>
  <c r="AS19" i="34" s="1"/>
  <c r="AU19" i="34" s="1"/>
  <c r="AY19" i="34"/>
  <c r="AN8" i="24"/>
  <c r="AT8" i="24" s="1"/>
  <c r="AU14" i="30"/>
  <c r="AX19" i="35"/>
  <c r="AM19" i="35"/>
  <c r="BA21" i="35"/>
  <c r="BC21" i="35"/>
  <c r="BA23" i="36" l="1"/>
  <c r="BC23" i="36"/>
  <c r="BC19" i="34"/>
  <c r="BA19" i="34"/>
  <c r="V25" i="30"/>
  <c r="AU25" i="30" s="1"/>
  <c r="BA25" i="30" s="1"/>
  <c r="BA31" i="35"/>
  <c r="BC31" i="35"/>
  <c r="AY19" i="36"/>
  <c r="AQ19" i="36"/>
  <c r="AS19" i="36" s="1"/>
  <c r="AU19" i="36" s="1"/>
  <c r="BC35" i="34"/>
  <c r="BA35" i="34"/>
  <c r="AQ19" i="35"/>
  <c r="AS19" i="35" s="1"/>
  <c r="AU19" i="35" s="1"/>
  <c r="AY19" i="35"/>
  <c r="BA31" i="36"/>
  <c r="BC31" i="36"/>
  <c r="BC33" i="34"/>
  <c r="BA33" i="34"/>
  <c r="BC19" i="36" l="1"/>
  <c r="BA19" i="36"/>
  <c r="BA19" i="35"/>
  <c r="BC19" i="35"/>
</calcChain>
</file>

<file path=xl/sharedStrings.xml><?xml version="1.0" encoding="utf-8"?>
<sst xmlns="http://schemas.openxmlformats.org/spreadsheetml/2006/main" count="822" uniqueCount="146">
  <si>
    <t>6.0～8.0</t>
    <phoneticPr fontId="2" type="noConversion"/>
  </si>
  <si>
    <r>
      <t>8.0～</t>
    </r>
    <r>
      <rPr>
        <sz val="12"/>
        <rFont val="宋体"/>
        <charset val="134"/>
      </rPr>
      <t>10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</si>
  <si>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12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</si>
  <si>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2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14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</si>
  <si>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4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16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</si>
  <si>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6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18</t>
    </r>
    <r>
      <rPr>
        <sz val="12"/>
        <rFont val="宋体"/>
        <family val="3"/>
        <charset val="134"/>
      </rPr>
      <t>.0</t>
    </r>
    <phoneticPr fontId="2" type="noConversion"/>
  </si>
  <si>
    <t>双排</t>
    <phoneticPr fontId="2" type="noConversion"/>
  </si>
  <si>
    <t>总根数</t>
    <phoneticPr fontId="2" type="noConversion"/>
  </si>
  <si>
    <r>
      <t>净跨径
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2" type="noConversion"/>
  </si>
  <si>
    <r>
      <t>板长
L</t>
    </r>
    <r>
      <rPr>
        <vertAlign val="subscript"/>
        <sz val="12"/>
        <rFont val="宋体"/>
        <family val="3"/>
        <charset val="134"/>
      </rPr>
      <t xml:space="preserve">1
</t>
    </r>
    <r>
      <rPr>
        <sz val="12"/>
        <rFont val="宋体"/>
        <family val="3"/>
        <charset val="134"/>
      </rPr>
      <t>(cm)</t>
    </r>
    <phoneticPr fontId="2" type="noConversion"/>
  </si>
  <si>
    <t>编号</t>
    <phoneticPr fontId="2" type="noConversion"/>
  </si>
  <si>
    <t>外径</t>
    <phoneticPr fontId="2" type="noConversion"/>
  </si>
  <si>
    <t>一块预制盖板尺寸及工程数量表 (Lo=1.5m)</t>
    <phoneticPr fontId="2" type="noConversion"/>
  </si>
  <si>
    <t>--</t>
    <phoneticPr fontId="2" type="noConversion"/>
  </si>
  <si>
    <r>
      <t>d</t>
    </r>
    <r>
      <rPr>
        <sz val="12"/>
        <rFont val="宋体"/>
        <family val="3"/>
        <charset val="134"/>
      </rPr>
      <t xml:space="preserve">
(cm)</t>
    </r>
    <phoneticPr fontId="2" type="noConversion"/>
  </si>
  <si>
    <r>
      <t xml:space="preserve">计算 </t>
    </r>
    <r>
      <rPr>
        <sz val="12"/>
        <rFont val="宋体"/>
        <charset val="134"/>
      </rPr>
      <t xml:space="preserve"> </t>
    </r>
    <r>
      <rPr>
        <sz val="12"/>
        <rFont val="宋体"/>
        <family val="3"/>
        <charset val="134"/>
      </rPr>
      <t>跨径</t>
    </r>
    <r>
      <rPr>
        <sz val="12"/>
        <rFont val="宋体"/>
        <charset val="134"/>
      </rPr>
      <t xml:space="preserve">   </t>
    </r>
    <r>
      <rPr>
        <sz val="12"/>
        <rFont val="宋体"/>
        <family val="3"/>
        <charset val="134"/>
      </rPr>
      <t>L
(m)</t>
    </r>
    <phoneticPr fontId="2" type="noConversion"/>
  </si>
  <si>
    <r>
      <t>填土高
T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 xml:space="preserve">
(m)</t>
    </r>
    <phoneticPr fontId="2" type="noConversion"/>
  </si>
  <si>
    <t>盖板厚</t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</si>
  <si>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)主钢筋</t>
    </r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</si>
  <si>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)架立钢筋</t>
    </r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</si>
  <si>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r>
      <rPr>
        <sz val="12"/>
        <rFont val="宋体"/>
        <charset val="134"/>
      </rPr>
      <t>/(N3')</t>
    </r>
    <r>
      <rPr>
        <sz val="12"/>
        <rFont val="宋体"/>
        <family val="3"/>
        <charset val="134"/>
      </rPr>
      <t>箍筋</t>
    </r>
    <r>
      <rPr>
        <sz val="12"/>
        <rFont val="宋体"/>
        <charset val="134"/>
      </rPr>
      <t>@12.5cm</t>
    </r>
    <phoneticPr fontId="2" type="noConversion"/>
  </si>
  <si>
    <r>
      <t>H</t>
    </r>
    <r>
      <rPr>
        <sz val="12"/>
        <rFont val="宋体"/>
        <charset val="134"/>
      </rPr>
      <t>RB335钢筋总计(kg)</t>
    </r>
    <phoneticPr fontId="2" type="noConversion"/>
  </si>
  <si>
    <r>
      <t>C40</t>
    </r>
    <r>
      <rPr>
        <sz val="12"/>
        <rFont val="宋体"/>
        <family val="3"/>
        <charset val="134"/>
      </rPr>
      <t>砼</t>
    </r>
    <r>
      <rPr>
        <sz val="12"/>
        <rFont val="宋体"/>
        <charset val="134"/>
      </rPr>
      <t xml:space="preserve">  </t>
    </r>
    <r>
      <rPr>
        <sz val="12"/>
        <rFont val="宋体"/>
        <family val="3"/>
        <charset val="134"/>
      </rPr>
      <t>数量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2" type="noConversion"/>
  </si>
  <si>
    <r>
      <t>X</t>
    </r>
    <r>
      <rPr>
        <sz val="12"/>
        <rFont val="宋体"/>
        <charset val="134"/>
      </rPr>
      <t>(cm)</t>
    </r>
    <phoneticPr fontId="2" type="noConversion"/>
  </si>
  <si>
    <t>Y(cm)</t>
    <phoneticPr fontId="2" type="noConversion"/>
  </si>
  <si>
    <r>
      <t>间距</t>
    </r>
    <r>
      <rPr>
        <sz val="12"/>
        <rFont val="宋体"/>
        <charset val="134"/>
      </rPr>
      <t>p</t>
    </r>
    <r>
      <rPr>
        <sz val="12"/>
        <rFont val="宋体"/>
        <family val="3"/>
        <charset val="134"/>
      </rPr>
      <t xml:space="preserve">
(</t>
    </r>
    <r>
      <rPr>
        <sz val="12"/>
        <rFont val="宋体"/>
        <charset val="134"/>
      </rPr>
      <t>cm)</t>
    </r>
    <phoneticPr fontId="2" type="noConversion"/>
  </si>
  <si>
    <t>直径
(mm)</t>
    <phoneticPr fontId="2" type="noConversion"/>
  </si>
  <si>
    <t>长度
(cm)</t>
    <phoneticPr fontId="2" type="noConversion"/>
  </si>
  <si>
    <t>下排根数m</t>
    <phoneticPr fontId="2" type="noConversion"/>
  </si>
  <si>
    <t>上排根数n</t>
    <phoneticPr fontId="2" type="noConversion"/>
  </si>
  <si>
    <t>重量
(kg)</t>
    <phoneticPr fontId="2" type="noConversion"/>
  </si>
  <si>
    <t>备注</t>
    <phoneticPr fontId="2" type="noConversion"/>
  </si>
  <si>
    <t>根数</t>
    <phoneticPr fontId="2" type="noConversion"/>
  </si>
  <si>
    <t>0.5～2.0</t>
    <phoneticPr fontId="2" type="noConversion"/>
  </si>
  <si>
    <t>单排</t>
    <phoneticPr fontId="2" type="noConversion"/>
  </si>
  <si>
    <t>2.0～4.0</t>
    <phoneticPr fontId="2" type="noConversion"/>
  </si>
  <si>
    <t>4.0～6.0</t>
    <phoneticPr fontId="2" type="noConversion"/>
  </si>
  <si>
    <r>
      <t>d</t>
    </r>
    <r>
      <rPr>
        <sz val="12"/>
        <rFont val="宋体"/>
        <charset val="134"/>
      </rPr>
      <t>2</t>
    </r>
    <r>
      <rPr>
        <sz val="12"/>
        <rFont val="宋体"/>
        <family val="3"/>
        <charset val="134"/>
      </rPr>
      <t xml:space="preserve">
(cm)</t>
    </r>
    <phoneticPr fontId="2" type="noConversion"/>
  </si>
  <si>
    <r>
      <t xml:space="preserve"> </t>
    </r>
    <r>
      <rPr>
        <sz val="12"/>
        <rFont val="宋体"/>
        <family val="3"/>
        <charset val="134"/>
      </rPr>
      <t>跨径</t>
    </r>
    <r>
      <rPr>
        <sz val="12"/>
        <rFont val="宋体"/>
        <charset val="134"/>
      </rPr>
      <t xml:space="preserve">   </t>
    </r>
    <r>
      <rPr>
        <sz val="12"/>
        <rFont val="宋体"/>
        <family val="3"/>
        <charset val="134"/>
      </rPr>
      <t>L
(m)</t>
    </r>
    <phoneticPr fontId="2" type="noConversion"/>
  </si>
  <si>
    <t>盖板坡率</t>
    <phoneticPr fontId="2" type="noConversion"/>
  </si>
  <si>
    <r>
      <t>0</t>
    </r>
    <r>
      <rPr>
        <sz val="12"/>
        <rFont val="宋体"/>
        <charset val="134"/>
      </rPr>
      <t>.5</t>
    </r>
    <r>
      <rPr>
        <sz val="12"/>
        <rFont val="宋体"/>
        <family val="3"/>
        <charset val="134"/>
      </rPr>
      <t>m≤Th≤</t>
    </r>
    <r>
      <rPr>
        <sz val="12"/>
        <rFont val="宋体"/>
        <charset val="134"/>
      </rPr>
      <t>2</t>
    </r>
    <r>
      <rPr>
        <sz val="12"/>
        <rFont val="宋体"/>
        <family val="3"/>
        <charset val="134"/>
      </rPr>
      <t>.0m</t>
    </r>
    <phoneticPr fontId="2" type="noConversion"/>
  </si>
  <si>
    <r>
      <t xml:space="preserve"> </t>
    </r>
    <r>
      <rPr>
        <sz val="12"/>
        <rFont val="宋体"/>
        <family val="3"/>
        <charset val="134"/>
      </rPr>
      <t>跨径</t>
    </r>
    <r>
      <rPr>
        <sz val="12"/>
        <rFont val="宋体"/>
        <charset val="134"/>
      </rPr>
      <t xml:space="preserve">   </t>
    </r>
    <r>
      <rPr>
        <sz val="12"/>
        <rFont val="宋体"/>
        <family val="3"/>
        <charset val="134"/>
      </rPr>
      <t>L
(m)</t>
    </r>
    <phoneticPr fontId="2" type="noConversion"/>
  </si>
  <si>
    <r>
      <t>净跨径
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2" type="noConversion"/>
  </si>
  <si>
    <r>
      <t>板长
L</t>
    </r>
    <r>
      <rPr>
        <vertAlign val="subscript"/>
        <sz val="12"/>
        <rFont val="宋体"/>
        <family val="3"/>
        <charset val="134"/>
      </rPr>
      <t xml:space="preserve">1
</t>
    </r>
    <r>
      <rPr>
        <sz val="12"/>
        <rFont val="宋体"/>
        <family val="3"/>
        <charset val="134"/>
      </rPr>
      <t>(cm)</t>
    </r>
    <phoneticPr fontId="2" type="noConversion"/>
  </si>
  <si>
    <r>
      <t>填土高
T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 xml:space="preserve">
(m)</t>
    </r>
    <phoneticPr fontId="2" type="noConversion"/>
  </si>
  <si>
    <t>编号</t>
    <phoneticPr fontId="2" type="noConversion"/>
  </si>
  <si>
    <r>
      <t>X</t>
    </r>
    <r>
      <rPr>
        <sz val="12"/>
        <rFont val="宋体"/>
        <charset val="134"/>
      </rPr>
      <t>(cm)</t>
    </r>
    <phoneticPr fontId="2" type="noConversion"/>
  </si>
  <si>
    <t>Y(cm)</t>
    <phoneticPr fontId="2" type="noConversion"/>
  </si>
  <si>
    <r>
      <t>间距</t>
    </r>
    <r>
      <rPr>
        <sz val="12"/>
        <rFont val="宋体"/>
        <charset val="134"/>
      </rPr>
      <t>p</t>
    </r>
    <r>
      <rPr>
        <sz val="12"/>
        <rFont val="宋体"/>
        <family val="3"/>
        <charset val="134"/>
      </rPr>
      <t xml:space="preserve">
(</t>
    </r>
    <r>
      <rPr>
        <sz val="12"/>
        <rFont val="宋体"/>
        <charset val="134"/>
      </rPr>
      <t>cm)</t>
    </r>
    <phoneticPr fontId="2" type="noConversion"/>
  </si>
  <si>
    <t>直径
(mm)</t>
    <phoneticPr fontId="2" type="noConversion"/>
  </si>
  <si>
    <t>长度
(cm)</t>
    <phoneticPr fontId="2" type="noConversion"/>
  </si>
  <si>
    <t>下排根数m</t>
    <phoneticPr fontId="2" type="noConversion"/>
  </si>
  <si>
    <t>上排根数n</t>
    <phoneticPr fontId="2" type="noConversion"/>
  </si>
  <si>
    <t>重量
(kg)</t>
    <phoneticPr fontId="2" type="noConversion"/>
  </si>
  <si>
    <t>备注</t>
    <phoneticPr fontId="2" type="noConversion"/>
  </si>
  <si>
    <t>根数</t>
    <phoneticPr fontId="2" type="noConversion"/>
  </si>
  <si>
    <t>--</t>
    <phoneticPr fontId="2" type="noConversion"/>
  </si>
  <si>
    <t>双排</t>
    <phoneticPr fontId="2" type="noConversion"/>
  </si>
  <si>
    <r>
      <t xml:space="preserve">板宽
</t>
    </r>
    <r>
      <rPr>
        <sz val="12"/>
        <rFont val="宋体"/>
        <charset val="134"/>
      </rPr>
      <t>B</t>
    </r>
    <r>
      <rPr>
        <vertAlign val="subscript"/>
        <sz val="12"/>
        <rFont val="宋体"/>
        <family val="3"/>
        <charset val="134"/>
      </rPr>
      <t xml:space="preserve">1
</t>
    </r>
    <r>
      <rPr>
        <sz val="12"/>
        <rFont val="宋体"/>
        <family val="3"/>
        <charset val="134"/>
      </rPr>
      <t>(cm)</t>
    </r>
    <phoneticPr fontId="2" type="noConversion"/>
  </si>
  <si>
    <t>一块预制盖板尺寸及工程数量表 (Lo=1.5m)</t>
    <phoneticPr fontId="2" type="noConversion"/>
  </si>
  <si>
    <r>
      <t xml:space="preserve">计算 </t>
    </r>
    <r>
      <rPr>
        <sz val="12"/>
        <rFont val="宋体"/>
        <charset val="134"/>
      </rPr>
      <t xml:space="preserve"> </t>
    </r>
    <r>
      <rPr>
        <sz val="12"/>
        <rFont val="宋体"/>
        <family val="3"/>
        <charset val="134"/>
      </rPr>
      <t>跨径</t>
    </r>
    <r>
      <rPr>
        <sz val="12"/>
        <rFont val="宋体"/>
        <charset val="134"/>
      </rPr>
      <t xml:space="preserve">   </t>
    </r>
    <r>
      <rPr>
        <sz val="12"/>
        <rFont val="宋体"/>
        <family val="3"/>
        <charset val="134"/>
      </rPr>
      <t>L
(m)</t>
    </r>
    <phoneticPr fontId="2" type="noConversion"/>
  </si>
  <si>
    <r>
      <t>净跨径
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2" type="noConversion"/>
  </si>
  <si>
    <r>
      <t>板长
L</t>
    </r>
    <r>
      <rPr>
        <vertAlign val="subscript"/>
        <sz val="12"/>
        <rFont val="宋体"/>
        <family val="3"/>
        <charset val="134"/>
      </rPr>
      <t xml:space="preserve">1
</t>
    </r>
    <r>
      <rPr>
        <sz val="12"/>
        <rFont val="宋体"/>
        <family val="3"/>
        <charset val="134"/>
      </rPr>
      <t>(cm)</t>
    </r>
    <phoneticPr fontId="2" type="noConversion"/>
  </si>
  <si>
    <r>
      <t>填土高
T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 xml:space="preserve">
(m)</t>
    </r>
    <phoneticPr fontId="2" type="noConversion"/>
  </si>
  <si>
    <t>盖板厚</t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</si>
  <si>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)主钢筋</t>
    </r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</si>
  <si>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)架立钢筋</t>
    </r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</si>
  <si>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r>
      <rPr>
        <sz val="12"/>
        <rFont val="宋体"/>
        <charset val="134"/>
      </rPr>
      <t>/(N3')</t>
    </r>
    <r>
      <rPr>
        <sz val="12"/>
        <rFont val="宋体"/>
        <family val="3"/>
        <charset val="134"/>
      </rPr>
      <t>箍筋</t>
    </r>
    <r>
      <rPr>
        <sz val="12"/>
        <rFont val="宋体"/>
        <charset val="134"/>
      </rPr>
      <t>@12.5cm</t>
    </r>
    <phoneticPr fontId="2" type="noConversion"/>
  </si>
  <si>
    <r>
      <t>H</t>
    </r>
    <r>
      <rPr>
        <sz val="12"/>
        <rFont val="宋体"/>
        <charset val="134"/>
      </rPr>
      <t>RB335钢筋总计(kg)</t>
    </r>
    <phoneticPr fontId="2" type="noConversion"/>
  </si>
  <si>
    <r>
      <t>C40</t>
    </r>
    <r>
      <rPr>
        <sz val="12"/>
        <rFont val="宋体"/>
        <family val="3"/>
        <charset val="134"/>
      </rPr>
      <t>砼</t>
    </r>
    <r>
      <rPr>
        <sz val="12"/>
        <rFont val="宋体"/>
        <charset val="134"/>
      </rPr>
      <t xml:space="preserve">  </t>
    </r>
    <r>
      <rPr>
        <sz val="12"/>
        <rFont val="宋体"/>
        <family val="3"/>
        <charset val="134"/>
      </rPr>
      <t>数量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2" type="noConversion"/>
  </si>
  <si>
    <r>
      <t>d</t>
    </r>
    <r>
      <rPr>
        <sz val="12"/>
        <rFont val="宋体"/>
        <family val="3"/>
        <charset val="134"/>
      </rPr>
      <t xml:space="preserve">
(cm)</t>
    </r>
    <phoneticPr fontId="2" type="noConversion"/>
  </si>
  <si>
    <r>
      <t>X</t>
    </r>
    <r>
      <rPr>
        <sz val="12"/>
        <rFont val="宋体"/>
        <charset val="134"/>
      </rPr>
      <t>(cm)</t>
    </r>
    <phoneticPr fontId="2" type="noConversion"/>
  </si>
  <si>
    <t>Y(cm)</t>
    <phoneticPr fontId="2" type="noConversion"/>
  </si>
  <si>
    <r>
      <t>间距</t>
    </r>
    <r>
      <rPr>
        <sz val="12"/>
        <rFont val="宋体"/>
        <charset val="134"/>
      </rPr>
      <t>p</t>
    </r>
    <r>
      <rPr>
        <sz val="12"/>
        <rFont val="宋体"/>
        <family val="3"/>
        <charset val="134"/>
      </rPr>
      <t xml:space="preserve">
(</t>
    </r>
    <r>
      <rPr>
        <sz val="12"/>
        <rFont val="宋体"/>
        <charset val="134"/>
      </rPr>
      <t>cm)</t>
    </r>
    <phoneticPr fontId="2" type="noConversion"/>
  </si>
  <si>
    <t>直径
(mm)</t>
    <phoneticPr fontId="2" type="noConversion"/>
  </si>
  <si>
    <t>外径</t>
    <phoneticPr fontId="2" type="noConversion"/>
  </si>
  <si>
    <t>长度
(cm)</t>
    <phoneticPr fontId="2" type="noConversion"/>
  </si>
  <si>
    <t>总根数</t>
    <phoneticPr fontId="2" type="noConversion"/>
  </si>
  <si>
    <t>下排根数m</t>
    <phoneticPr fontId="2" type="noConversion"/>
  </si>
  <si>
    <t>上排根数n</t>
    <phoneticPr fontId="2" type="noConversion"/>
  </si>
  <si>
    <t>重量
(kg)</t>
    <phoneticPr fontId="2" type="noConversion"/>
  </si>
  <si>
    <t>备注</t>
    <phoneticPr fontId="2" type="noConversion"/>
  </si>
  <si>
    <t>根数</t>
    <phoneticPr fontId="2" type="noConversion"/>
  </si>
  <si>
    <t>0.5～2.0</t>
    <phoneticPr fontId="2" type="noConversion"/>
  </si>
  <si>
    <t>单排</t>
    <phoneticPr fontId="2" type="noConversion"/>
  </si>
  <si>
    <t>2.0～4.0</t>
    <phoneticPr fontId="2" type="noConversion"/>
  </si>
  <si>
    <t>4.0～6.0</t>
    <phoneticPr fontId="2" type="noConversion"/>
  </si>
  <si>
    <t>6.0～8.0</t>
    <phoneticPr fontId="2" type="noConversion"/>
  </si>
  <si>
    <r>
      <t>8.0～</t>
    </r>
    <r>
      <rPr>
        <sz val="12"/>
        <rFont val="宋体"/>
        <charset val="134"/>
      </rPr>
      <t>10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</si>
  <si>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12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</si>
  <si>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2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14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</si>
  <si>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4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16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</si>
  <si>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6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18</t>
    </r>
    <r>
      <rPr>
        <sz val="12"/>
        <rFont val="宋体"/>
        <family val="3"/>
        <charset val="134"/>
      </rPr>
      <t>.0</t>
    </r>
    <phoneticPr fontId="2" type="noConversion"/>
  </si>
  <si>
    <r>
      <t xml:space="preserve"> </t>
    </r>
    <r>
      <rPr>
        <sz val="12"/>
        <rFont val="宋体"/>
        <family val="3"/>
        <charset val="134"/>
      </rPr>
      <t>跨径</t>
    </r>
    <r>
      <rPr>
        <sz val="12"/>
        <rFont val="宋体"/>
        <charset val="134"/>
      </rPr>
      <t xml:space="preserve">   </t>
    </r>
    <r>
      <rPr>
        <sz val="12"/>
        <rFont val="宋体"/>
        <family val="3"/>
        <charset val="134"/>
      </rPr>
      <t>L
(m)</t>
    </r>
    <phoneticPr fontId="2" type="noConversion"/>
  </si>
  <si>
    <r>
      <t xml:space="preserve">板宽
</t>
    </r>
    <r>
      <rPr>
        <sz val="12"/>
        <rFont val="宋体"/>
        <charset val="134"/>
      </rPr>
      <t>B</t>
    </r>
    <r>
      <rPr>
        <vertAlign val="subscript"/>
        <sz val="12"/>
        <rFont val="宋体"/>
        <family val="3"/>
        <charset val="134"/>
      </rPr>
      <t xml:space="preserve">1
</t>
    </r>
    <r>
      <rPr>
        <sz val="12"/>
        <rFont val="宋体"/>
        <family val="3"/>
        <charset val="134"/>
      </rPr>
      <t>(cm)</t>
    </r>
    <phoneticPr fontId="2" type="noConversion"/>
  </si>
  <si>
    <r>
      <t>d</t>
    </r>
    <r>
      <rPr>
        <sz val="12"/>
        <rFont val="宋体"/>
        <charset val="134"/>
      </rPr>
      <t>1</t>
    </r>
    <r>
      <rPr>
        <sz val="12"/>
        <rFont val="宋体"/>
        <family val="3"/>
        <charset val="134"/>
      </rPr>
      <t xml:space="preserve">
(cm)</t>
    </r>
    <phoneticPr fontId="2" type="noConversion"/>
  </si>
  <si>
    <r>
      <t>d</t>
    </r>
    <r>
      <rPr>
        <sz val="12"/>
        <rFont val="宋体"/>
        <charset val="134"/>
      </rPr>
      <t>2</t>
    </r>
    <r>
      <rPr>
        <sz val="12"/>
        <rFont val="宋体"/>
        <family val="3"/>
        <charset val="134"/>
      </rPr>
      <t xml:space="preserve">
(cm)</t>
    </r>
    <phoneticPr fontId="2" type="noConversion"/>
  </si>
  <si>
    <t>盖板坡率</t>
    <phoneticPr fontId="2" type="noConversion"/>
  </si>
  <si>
    <r>
      <t>2.0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4</t>
    </r>
    <r>
      <rPr>
        <sz val="12"/>
        <rFont val="宋体"/>
        <family val="3"/>
        <charset val="134"/>
      </rPr>
      <t>.0m</t>
    </r>
    <phoneticPr fontId="2" type="noConversion"/>
  </si>
  <si>
    <r>
      <t>4.0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6</t>
    </r>
    <r>
      <rPr>
        <sz val="12"/>
        <rFont val="宋体"/>
        <family val="3"/>
        <charset val="134"/>
      </rPr>
      <t>.0m</t>
    </r>
    <phoneticPr fontId="2" type="noConversion"/>
  </si>
  <si>
    <r>
      <t>6.0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8</t>
    </r>
    <r>
      <rPr>
        <sz val="12"/>
        <rFont val="宋体"/>
        <family val="3"/>
        <charset val="134"/>
      </rPr>
      <t>.0m</t>
    </r>
    <phoneticPr fontId="2" type="noConversion"/>
  </si>
  <si>
    <t>双排</t>
    <phoneticPr fontId="2" type="noConversion"/>
  </si>
  <si>
    <r>
      <t>8.0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10</t>
    </r>
    <r>
      <rPr>
        <sz val="12"/>
        <rFont val="宋体"/>
        <family val="3"/>
        <charset val="134"/>
      </rPr>
      <t>.0m</t>
    </r>
    <phoneticPr fontId="2" type="noConversion"/>
  </si>
  <si>
    <r>
      <t>10.0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12</t>
    </r>
    <r>
      <rPr>
        <sz val="12"/>
        <rFont val="宋体"/>
        <family val="3"/>
        <charset val="134"/>
      </rPr>
      <t>.0m</t>
    </r>
    <phoneticPr fontId="2" type="noConversion"/>
  </si>
  <si>
    <r>
      <t>12.0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14</t>
    </r>
    <r>
      <rPr>
        <sz val="12"/>
        <rFont val="宋体"/>
        <family val="3"/>
        <charset val="134"/>
      </rPr>
      <t>.0m</t>
    </r>
    <phoneticPr fontId="2" type="noConversion"/>
  </si>
  <si>
    <r>
      <t>14.0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16</t>
    </r>
    <r>
      <rPr>
        <sz val="12"/>
        <rFont val="宋体"/>
        <family val="3"/>
        <charset val="134"/>
      </rPr>
      <t>.0m</t>
    </r>
    <phoneticPr fontId="2" type="noConversion"/>
  </si>
  <si>
    <r>
      <t>16.0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18</t>
    </r>
    <r>
      <rPr>
        <sz val="12"/>
        <rFont val="宋体"/>
        <family val="3"/>
        <charset val="134"/>
      </rPr>
      <t>.0m</t>
    </r>
    <phoneticPr fontId="2" type="noConversion"/>
  </si>
  <si>
    <r>
      <t>18.0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20</t>
    </r>
    <r>
      <rPr>
        <sz val="12"/>
        <rFont val="宋体"/>
        <family val="3"/>
        <charset val="134"/>
      </rPr>
      <t>.0m</t>
    </r>
    <phoneticPr fontId="2" type="noConversion"/>
  </si>
  <si>
    <t>编号</t>
    <phoneticPr fontId="2" type="noConversion"/>
  </si>
  <si>
    <t>一块现浇正交盖板尺寸及数量表 (Lo=4.0m)(0.5m≤填土高Th≤8.0m)</t>
    <phoneticPr fontId="2" type="noConversion"/>
  </si>
  <si>
    <t>盖板厚度</t>
    <phoneticPr fontId="2" type="noConversion"/>
  </si>
  <si>
    <t>一块现浇正交盖板尺寸及数量表 (Lo=4.0m)(8.0m&lt;填土高Th≤20.0m)</t>
    <phoneticPr fontId="2" type="noConversion"/>
  </si>
  <si>
    <r>
      <t xml:space="preserve">板宽
</t>
    </r>
    <r>
      <rPr>
        <sz val="12"/>
        <rFont val="宋体"/>
        <charset val="134"/>
      </rPr>
      <t>B</t>
    </r>
    <r>
      <rPr>
        <vertAlign val="subscript"/>
        <sz val="12"/>
        <rFont val="宋体"/>
        <family val="3"/>
        <charset val="134"/>
      </rPr>
      <t xml:space="preserve">1
</t>
    </r>
    <r>
      <rPr>
        <sz val="12"/>
        <rFont val="宋体"/>
        <family val="3"/>
        <charset val="134"/>
      </rPr>
      <t>(cm)</t>
    </r>
    <phoneticPr fontId="2" type="noConversion"/>
  </si>
  <si>
    <r>
      <t>0</t>
    </r>
    <r>
      <rPr>
        <sz val="12"/>
        <rFont val="宋体"/>
        <charset val="134"/>
      </rPr>
      <t>.5</t>
    </r>
    <r>
      <rPr>
        <sz val="12"/>
        <rFont val="宋体"/>
        <family val="3"/>
        <charset val="134"/>
      </rPr>
      <t>m≤Th≤</t>
    </r>
    <r>
      <rPr>
        <sz val="12"/>
        <rFont val="宋体"/>
        <charset val="134"/>
      </rPr>
      <t>2</t>
    </r>
    <r>
      <rPr>
        <sz val="12"/>
        <rFont val="宋体"/>
        <family val="3"/>
        <charset val="134"/>
      </rPr>
      <t>.0m</t>
    </r>
    <phoneticPr fontId="2" type="noConversion"/>
  </si>
  <si>
    <r>
      <t>10.0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</t>
    </r>
    <r>
      <rPr>
        <sz val="12"/>
        <rFont val="宋体"/>
        <family val="3"/>
        <charset val="134"/>
      </rPr>
      <t>2.0m</t>
    </r>
    <phoneticPr fontId="2" type="noConversion"/>
  </si>
  <si>
    <r>
      <t>18.0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Th≤2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.0m</t>
    </r>
    <phoneticPr fontId="2" type="noConversion"/>
  </si>
  <si>
    <t>双排</t>
    <phoneticPr fontId="2" type="noConversion"/>
  </si>
  <si>
    <t>--</t>
    <phoneticPr fontId="2" type="noConversion"/>
  </si>
  <si>
    <r>
      <t>C35</t>
    </r>
    <r>
      <rPr>
        <sz val="12"/>
        <rFont val="宋体"/>
        <family val="3"/>
        <charset val="134"/>
      </rPr>
      <t>砼</t>
    </r>
    <r>
      <rPr>
        <sz val="12"/>
        <rFont val="宋体"/>
        <charset val="134"/>
      </rPr>
      <t xml:space="preserve">  盖板</t>
    </r>
    <r>
      <rPr>
        <sz val="12"/>
        <rFont val="宋体"/>
        <family val="3"/>
        <charset val="134"/>
      </rPr>
      <t xml:space="preserve">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2" type="noConversion"/>
  </si>
  <si>
    <r>
      <t>1</t>
    </r>
    <r>
      <rPr>
        <sz val="12"/>
        <rFont val="宋体"/>
        <charset val="134"/>
      </rPr>
      <t>'</t>
    </r>
    <phoneticPr fontId="2" type="noConversion"/>
  </si>
  <si>
    <r>
      <t>1</t>
    </r>
    <r>
      <rPr>
        <sz val="12"/>
        <rFont val="宋体"/>
        <charset val="134"/>
      </rPr>
      <t>'</t>
    </r>
    <phoneticPr fontId="2" type="noConversion"/>
  </si>
  <si>
    <r>
      <t>H</t>
    </r>
    <r>
      <rPr>
        <sz val="12"/>
        <rFont val="宋体"/>
        <charset val="134"/>
      </rPr>
      <t>RB400钢筋总计(kg)</t>
    </r>
    <phoneticPr fontId="2" type="noConversion"/>
  </si>
  <si>
    <r>
      <t>d</t>
    </r>
    <r>
      <rPr>
        <sz val="12"/>
        <rFont val="宋体"/>
        <family val="3"/>
        <charset val="134"/>
      </rPr>
      <t xml:space="preserve">
(cm)</t>
    </r>
    <phoneticPr fontId="2" type="noConversion"/>
  </si>
  <si>
    <t>盖板厚</t>
    <phoneticPr fontId="2" type="noConversion"/>
  </si>
  <si>
    <t>(N1/N1')钢筋</t>
    <phoneticPr fontId="2" type="noConversion"/>
  </si>
  <si>
    <t>(N2/N3)钢筋</t>
    <phoneticPr fontId="2" type="noConversion"/>
  </si>
  <si>
    <t>(N4)钢筋</t>
    <phoneticPr fontId="2" type="noConversion"/>
  </si>
  <si>
    <t>(N5)钢筋</t>
    <phoneticPr fontId="2" type="noConversion"/>
  </si>
  <si>
    <t>(N1)钢筋</t>
    <phoneticPr fontId="2" type="noConversion"/>
  </si>
  <si>
    <t>(N1/N2/N3)钢筋</t>
    <phoneticPr fontId="2" type="noConversion"/>
  </si>
  <si>
    <t>(N4/N5/N6)钢筋</t>
    <phoneticPr fontId="2" type="noConversion"/>
  </si>
  <si>
    <t>(N7)钢筋</t>
    <phoneticPr fontId="2" type="noConversion"/>
  </si>
  <si>
    <r>
      <t>N</t>
    </r>
    <r>
      <rPr>
        <sz val="12"/>
        <rFont val="宋体"/>
        <charset val="134"/>
      </rPr>
      <t>1钢筋</t>
    </r>
    <r>
      <rPr>
        <sz val="12"/>
        <rFont val="宋体"/>
        <family val="3"/>
        <charset val="134"/>
      </rPr>
      <t>根数m</t>
    </r>
    <phoneticPr fontId="2" type="noConversion"/>
  </si>
  <si>
    <r>
      <t>N</t>
    </r>
    <r>
      <rPr>
        <sz val="12"/>
        <rFont val="宋体"/>
        <charset val="134"/>
      </rPr>
      <t>1'钢筋</t>
    </r>
    <r>
      <rPr>
        <sz val="12"/>
        <rFont val="宋体"/>
        <family val="3"/>
        <charset val="134"/>
      </rPr>
      <t>根数n</t>
    </r>
    <phoneticPr fontId="2" type="noConversion"/>
  </si>
  <si>
    <t>N5筋所箍下排钢筋
根数</t>
    <phoneticPr fontId="2" type="noConversion"/>
  </si>
  <si>
    <t>N7筋所箍下排钢筋
根数</t>
    <phoneticPr fontId="2" type="noConversion"/>
  </si>
  <si>
    <t>间距</t>
    <phoneticPr fontId="2" type="noConversion"/>
  </si>
  <si>
    <t>间隔</t>
    <phoneticPr fontId="2" type="noConversion"/>
  </si>
  <si>
    <t>一块现浇正交盖板尺寸及数量表 (Lo=1.5m)(0.5m≤填土高Th≤20.0m)</t>
    <phoneticPr fontId="2" type="noConversion"/>
  </si>
  <si>
    <t>一块现浇正交盖板尺寸及数量表 (Lo=3.0m)(0.5m≤填土高Th≤20.0m)</t>
    <phoneticPr fontId="2" type="noConversion"/>
  </si>
  <si>
    <t>双排</t>
    <phoneticPr fontId="2" type="noConversion"/>
  </si>
  <si>
    <t>双排</t>
    <phoneticPr fontId="2" type="noConversion"/>
  </si>
  <si>
    <t>一块现浇正交盖板尺寸及数量表 (Lo=2.0m)(0.5m≤填土高Th≤20.0m)</t>
    <phoneticPr fontId="2" type="noConversion"/>
  </si>
  <si>
    <t>单排</t>
    <phoneticPr fontId="2" type="noConversion"/>
  </si>
  <si>
    <t>单排</t>
    <phoneticPr fontId="2" type="noConversion"/>
  </si>
  <si>
    <t>单排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</si>
</sst>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84" formatCode="0.0"/>
    <numFmt numFmtId="186" formatCode="0.0_);[Red]\(0.0\)"/>
    <numFmt numFmtId="187" formatCode="0.0_ "/>
    <numFmt numFmtId="188" formatCode="0.00_);[Red]\(0.00\)"/>
    <numFmt numFmtId="193" formatCode="0_);[Red]\(0\)"/>
    <numFmt numFmtId="195" formatCode="&quot;&quot;0"/>
    <numFmt numFmtId="199" formatCode="&quot;均&quot;0.0"/>
    <numFmt numFmtId="203" formatCode="&quot;$&quot;0"/>
  </numFmts>
  <fonts count="9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b/>
      <sz val="22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Fill="1"/>
    <xf numFmtId="1" fontId="0" fillId="0" borderId="0" xfId="0" applyNumberFormat="1" applyFill="1"/>
    <xf numFmtId="184" fontId="0" fillId="0" borderId="0" xfId="0" applyNumberFormat="1" applyFill="1"/>
    <xf numFmtId="1" fontId="1" fillId="0" borderId="1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84" fontId="1" fillId="0" borderId="1" xfId="0" applyNumberFormat="1" applyFont="1" applyFill="1" applyBorder="1" applyAlignment="1">
      <alignment horizontal="center" vertical="center"/>
    </xf>
    <xf numFmtId="184" fontId="1" fillId="0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184" fontId="1" fillId="0" borderId="3" xfId="0" applyNumberFormat="1" applyFont="1" applyFill="1" applyBorder="1" applyAlignment="1">
      <alignment horizontal="center" vertical="center"/>
    </xf>
    <xf numFmtId="188" fontId="1" fillId="0" borderId="4" xfId="0" applyNumberFormat="1" applyFont="1" applyFill="1" applyBorder="1" applyAlignment="1">
      <alignment horizontal="center" vertical="center"/>
    </xf>
    <xf numFmtId="184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95" fontId="1" fillId="0" borderId="1" xfId="0" applyNumberFormat="1" applyFont="1" applyFill="1" applyBorder="1" applyAlignment="1">
      <alignment horizontal="center" vertical="center"/>
    </xf>
    <xf numFmtId="195" fontId="1" fillId="0" borderId="2" xfId="0" applyNumberFormat="1" applyFont="1" applyFill="1" applyBorder="1" applyAlignment="1">
      <alignment horizontal="center" vertical="center"/>
    </xf>
    <xf numFmtId="188" fontId="1" fillId="0" borderId="5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84" fontId="0" fillId="0" borderId="0" xfId="0" applyNumberFormat="1" applyFill="1" applyAlignment="1">
      <alignment horizontal="center"/>
    </xf>
    <xf numFmtId="195" fontId="1" fillId="0" borderId="0" xfId="0" applyNumberFormat="1" applyFont="1" applyFill="1" applyBorder="1" applyAlignment="1">
      <alignment horizontal="center" vertical="center"/>
    </xf>
    <xf numFmtId="188" fontId="1" fillId="0" borderId="0" xfId="0" applyNumberFormat="1" applyFont="1" applyFill="1" applyBorder="1" applyAlignment="1">
      <alignment horizontal="center" vertical="center"/>
    </xf>
    <xf numFmtId="184" fontId="1" fillId="0" borderId="6" xfId="0" applyNumberFormat="1" applyFont="1" applyFill="1" applyBorder="1" applyAlignment="1">
      <alignment horizontal="center" vertical="center"/>
    </xf>
    <xf numFmtId="184" fontId="1" fillId="0" borderId="7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/>
    <xf numFmtId="1" fontId="0" fillId="2" borderId="0" xfId="0" applyNumberFormat="1" applyFill="1"/>
    <xf numFmtId="0" fontId="1" fillId="0" borderId="0" xfId="0" applyFont="1" applyFill="1" applyAlignment="1"/>
    <xf numFmtId="0" fontId="1" fillId="0" borderId="8" xfId="0" applyFont="1" applyFill="1" applyBorder="1" applyAlignment="1">
      <alignment horizontal="center" vertical="center"/>
    </xf>
    <xf numFmtId="184" fontId="1" fillId="0" borderId="1" xfId="0" quotePrefix="1" applyNumberFormat="1" applyFont="1" applyFill="1" applyBorder="1" applyAlignment="1">
      <alignment horizontal="center" vertical="center"/>
    </xf>
    <xf numFmtId="184" fontId="1" fillId="0" borderId="2" xfId="0" quotePrefix="1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193" fontId="1" fillId="0" borderId="1" xfId="0" quotePrefix="1" applyNumberFormat="1" applyFont="1" applyFill="1" applyBorder="1" applyAlignment="1">
      <alignment horizontal="center" vertical="center"/>
    </xf>
    <xf numFmtId="193" fontId="1" fillId="0" borderId="1" xfId="0" applyNumberFormat="1" applyFont="1" applyFill="1" applyBorder="1" applyAlignment="1">
      <alignment horizontal="center" vertical="center"/>
    </xf>
    <xf numFmtId="193" fontId="1" fillId="0" borderId="2" xfId="0" applyNumberFormat="1" applyFont="1" applyFill="1" applyBorder="1" applyAlignment="1">
      <alignment horizontal="center" vertical="center"/>
    </xf>
    <xf numFmtId="186" fontId="0" fillId="0" borderId="0" xfId="0" applyNumberFormat="1" applyFill="1"/>
    <xf numFmtId="186" fontId="1" fillId="0" borderId="1" xfId="0" applyNumberFormat="1" applyFont="1" applyFill="1" applyBorder="1" applyAlignment="1">
      <alignment horizontal="center" vertical="center" wrapText="1"/>
    </xf>
    <xf numFmtId="186" fontId="0" fillId="0" borderId="1" xfId="0" applyNumberFormat="1" applyFill="1" applyBorder="1" applyAlignment="1">
      <alignment horizontal="center" vertical="center" wrapText="1"/>
    </xf>
    <xf numFmtId="0" fontId="0" fillId="3" borderId="0" xfId="0" applyFill="1"/>
    <xf numFmtId="1" fontId="0" fillId="3" borderId="0" xfId="0" applyNumberFormat="1" applyFill="1"/>
    <xf numFmtId="184" fontId="1" fillId="0" borderId="9" xfId="0" applyNumberFormat="1" applyFont="1" applyFill="1" applyBorder="1" applyAlignment="1">
      <alignment horizontal="center" vertical="center"/>
    </xf>
    <xf numFmtId="1" fontId="1" fillId="0" borderId="9" xfId="0" applyNumberFormat="1" applyFont="1" applyFill="1" applyBorder="1" applyAlignment="1">
      <alignment horizontal="center" vertical="center"/>
    </xf>
    <xf numFmtId="1" fontId="3" fillId="0" borderId="9" xfId="0" applyNumberFormat="1" applyFont="1" applyFill="1" applyBorder="1" applyAlignment="1">
      <alignment horizontal="center" vertical="center"/>
    </xf>
    <xf numFmtId="193" fontId="1" fillId="0" borderId="9" xfId="0" applyNumberFormat="1" applyFont="1" applyFill="1" applyBorder="1" applyAlignment="1">
      <alignment horizontal="center" vertical="center"/>
    </xf>
    <xf numFmtId="195" fontId="1" fillId="0" borderId="9" xfId="0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88" fontId="1" fillId="0" borderId="9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188" fontId="0" fillId="2" borderId="0" xfId="0" applyNumberFormat="1" applyFill="1"/>
    <xf numFmtId="188" fontId="1" fillId="4" borderId="1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186" fontId="1" fillId="0" borderId="2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186" fontId="1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88" fontId="1" fillId="0" borderId="2" xfId="0" applyNumberFormat="1" applyFont="1" applyFill="1" applyBorder="1" applyAlignment="1">
      <alignment horizontal="center" vertical="center"/>
    </xf>
    <xf numFmtId="188" fontId="1" fillId="0" borderId="1" xfId="0" applyNumberFormat="1" applyFont="1" applyFill="1" applyBorder="1" applyAlignment="1">
      <alignment horizontal="center" vertical="center"/>
    </xf>
    <xf numFmtId="186" fontId="1" fillId="0" borderId="1" xfId="0" applyNumberFormat="1" applyFont="1" applyFill="1" applyBorder="1" applyAlignment="1">
      <alignment vertical="center"/>
    </xf>
    <xf numFmtId="186" fontId="1" fillId="0" borderId="2" xfId="0" applyNumberFormat="1" applyFont="1" applyFill="1" applyBorder="1" applyAlignment="1">
      <alignment vertical="center"/>
    </xf>
    <xf numFmtId="187" fontId="1" fillId="0" borderId="0" xfId="0" applyNumberFormat="1" applyFont="1" applyFill="1" applyAlignment="1"/>
    <xf numFmtId="1" fontId="1" fillId="3" borderId="1" xfId="0" applyNumberFormat="1" applyFont="1" applyFill="1" applyBorder="1" applyAlignment="1">
      <alignment horizontal="center" vertical="center"/>
    </xf>
    <xf numFmtId="184" fontId="1" fillId="3" borderId="1" xfId="0" quotePrefix="1" applyNumberFormat="1" applyFont="1" applyFill="1" applyBorder="1" applyAlignment="1">
      <alignment horizontal="center" vertical="center"/>
    </xf>
    <xf numFmtId="184" fontId="1" fillId="3" borderId="2" xfId="0" quotePrefix="1" applyNumberFormat="1" applyFont="1" applyFill="1" applyBorder="1" applyAlignment="1">
      <alignment horizontal="center" vertical="center"/>
    </xf>
    <xf numFmtId="203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1" fillId="0" borderId="0" xfId="0" applyFont="1" applyFill="1"/>
    <xf numFmtId="0" fontId="7" fillId="0" borderId="1" xfId="0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center"/>
    </xf>
    <xf numFmtId="1" fontId="1" fillId="0" borderId="0" xfId="0" applyNumberFormat="1" applyFont="1" applyFill="1"/>
    <xf numFmtId="199" fontId="1" fillId="0" borderId="3" xfId="0" applyNumberFormat="1" applyFont="1" applyFill="1" applyBorder="1" applyAlignment="1">
      <alignment vertical="center"/>
    </xf>
    <xf numFmtId="203" fontId="1" fillId="0" borderId="2" xfId="0" applyNumberFormat="1" applyFont="1" applyFill="1" applyBorder="1" applyAlignment="1">
      <alignment horizontal="center" vertical="center"/>
    </xf>
    <xf numFmtId="199" fontId="1" fillId="0" borderId="2" xfId="0" applyNumberFormat="1" applyFont="1" applyFill="1" applyBorder="1" applyAlignment="1">
      <alignment vertical="center"/>
    </xf>
    <xf numFmtId="0" fontId="0" fillId="5" borderId="0" xfId="0" applyFill="1"/>
    <xf numFmtId="0" fontId="1" fillId="5" borderId="0" xfId="0" applyFont="1" applyFill="1" applyAlignment="1"/>
    <xf numFmtId="0" fontId="1" fillId="5" borderId="13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184" fontId="1" fillId="5" borderId="6" xfId="0" applyNumberFormat="1" applyFont="1" applyFill="1" applyBorder="1" applyAlignment="1">
      <alignment horizontal="center" vertical="center"/>
    </xf>
    <xf numFmtId="184" fontId="1" fillId="5" borderId="7" xfId="0" applyNumberFormat="1" applyFont="1" applyFill="1" applyBorder="1" applyAlignment="1">
      <alignment horizontal="center" vertical="center"/>
    </xf>
    <xf numFmtId="184" fontId="1" fillId="5" borderId="0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84" fontId="1" fillId="5" borderId="9" xfId="0" applyNumberFormat="1" applyFont="1" applyFill="1" applyBorder="1" applyAlignment="1">
      <alignment horizontal="center" vertical="center"/>
    </xf>
    <xf numFmtId="1" fontId="0" fillId="5" borderId="0" xfId="0" applyNumberFormat="1" applyFill="1"/>
    <xf numFmtId="0" fontId="0" fillId="5" borderId="1" xfId="0" applyFill="1" applyBorder="1" applyAlignment="1">
      <alignment horizontal="center" vertical="center" wrapText="1"/>
    </xf>
    <xf numFmtId="187" fontId="1" fillId="5" borderId="0" xfId="0" applyNumberFormat="1" applyFont="1" applyFill="1" applyAlignment="1"/>
    <xf numFmtId="187" fontId="0" fillId="5" borderId="0" xfId="0" applyNumberFormat="1" applyFill="1"/>
    <xf numFmtId="0" fontId="1" fillId="5" borderId="8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1" fillId="5" borderId="2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1" fontId="3" fillId="5" borderId="9" xfId="0" applyNumberFormat="1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184" fontId="1" fillId="5" borderId="1" xfId="0" quotePrefix="1" applyNumberFormat="1" applyFont="1" applyFill="1" applyBorder="1" applyAlignment="1">
      <alignment horizontal="center" vertical="center"/>
    </xf>
    <xf numFmtId="1" fontId="1" fillId="5" borderId="9" xfId="0" applyNumberFormat="1" applyFont="1" applyFill="1" applyBorder="1" applyAlignment="1">
      <alignment horizontal="center" vertical="center"/>
    </xf>
    <xf numFmtId="1" fontId="0" fillId="5" borderId="0" xfId="0" applyNumberFormat="1" applyFill="1" applyAlignment="1">
      <alignment horizontal="center"/>
    </xf>
    <xf numFmtId="188" fontId="1" fillId="0" borderId="1" xfId="0" applyNumberFormat="1" applyFont="1" applyFill="1" applyBorder="1" applyAlignment="1">
      <alignment horizontal="center" vertical="center" wrapText="1"/>
    </xf>
    <xf numFmtId="188" fontId="1" fillId="0" borderId="4" xfId="0" applyNumberFormat="1" applyFont="1" applyFill="1" applyBorder="1" applyAlignment="1">
      <alignment horizontal="center" vertical="center"/>
    </xf>
    <xf numFmtId="188" fontId="1" fillId="0" borderId="5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199" fontId="1" fillId="0" borderId="3" xfId="0" applyNumberFormat="1" applyFont="1" applyFill="1" applyBorder="1" applyAlignment="1">
      <alignment horizontal="center" vertical="center"/>
    </xf>
    <xf numFmtId="199" fontId="1" fillId="0" borderId="11" xfId="0" applyNumberFormat="1" applyFont="1" applyFill="1" applyBorder="1" applyAlignment="1">
      <alignment horizontal="center" vertical="center"/>
    </xf>
    <xf numFmtId="193" fontId="1" fillId="0" borderId="1" xfId="0" applyNumberFormat="1" applyFont="1" applyFill="1" applyBorder="1" applyAlignment="1">
      <alignment horizontal="center" vertical="center"/>
    </xf>
    <xf numFmtId="184" fontId="1" fillId="0" borderId="1" xfId="0" applyNumberFormat="1" applyFont="1" applyFill="1" applyBorder="1" applyAlignment="1">
      <alignment horizontal="center" vertical="center"/>
    </xf>
    <xf numFmtId="184" fontId="1" fillId="0" borderId="2" xfId="0" applyNumberFormat="1" applyFont="1" applyFill="1" applyBorder="1" applyAlignment="1">
      <alignment horizontal="center" vertical="center"/>
    </xf>
    <xf numFmtId="1" fontId="1" fillId="5" borderId="3" xfId="0" applyNumberFormat="1" applyFont="1" applyFill="1" applyBorder="1" applyAlignment="1">
      <alignment horizontal="center" vertical="center"/>
    </xf>
    <xf numFmtId="1" fontId="1" fillId="5" borderId="1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203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/>
    <xf numFmtId="1" fontId="1" fillId="0" borderId="1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88" fontId="1" fillId="0" borderId="1" xfId="0" applyNumberFormat="1" applyFont="1" applyFill="1" applyBorder="1" applyAlignment="1">
      <alignment horizontal="center" vertical="center" wrapText="1"/>
    </xf>
    <xf numFmtId="188" fontId="1" fillId="0" borderId="2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188" fontId="1" fillId="5" borderId="1" xfId="0" applyNumberFormat="1" applyFont="1" applyFill="1" applyBorder="1" applyAlignment="1">
      <alignment horizontal="center" vertical="center"/>
    </xf>
    <xf numFmtId="184" fontId="0" fillId="0" borderId="1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184" fontId="1" fillId="0" borderId="25" xfId="0" applyNumberFormat="1" applyFont="1" applyFill="1" applyBorder="1" applyAlignment="1">
      <alignment horizontal="center" vertical="center"/>
    </xf>
    <xf numFmtId="184" fontId="1" fillId="0" borderId="28" xfId="0" applyNumberFormat="1" applyFont="1" applyFill="1" applyBorder="1" applyAlignment="1">
      <alignment horizontal="center" vertical="center"/>
    </xf>
    <xf numFmtId="184" fontId="1" fillId="0" borderId="19" xfId="0" applyNumberFormat="1" applyFont="1" applyFill="1" applyBorder="1" applyAlignment="1">
      <alignment horizontal="center" vertical="center"/>
    </xf>
    <xf numFmtId="184" fontId="1" fillId="0" borderId="20" xfId="0" applyNumberFormat="1" applyFont="1" applyFill="1" applyBorder="1" applyAlignment="1">
      <alignment horizontal="center" vertical="center"/>
    </xf>
    <xf numFmtId="184" fontId="1" fillId="0" borderId="21" xfId="0" applyNumberFormat="1" applyFont="1" applyFill="1" applyBorder="1" applyAlignment="1">
      <alignment horizontal="center" vertical="center"/>
    </xf>
    <xf numFmtId="184" fontId="1" fillId="0" borderId="3" xfId="0" applyNumberFormat="1" applyFont="1" applyFill="1" applyBorder="1" applyAlignment="1">
      <alignment horizontal="center" vertical="center"/>
    </xf>
    <xf numFmtId="184" fontId="1" fillId="0" borderId="22" xfId="0" applyNumberFormat="1" applyFont="1" applyFill="1" applyBorder="1" applyAlignment="1">
      <alignment horizontal="center" vertical="center"/>
    </xf>
    <xf numFmtId="184" fontId="1" fillId="0" borderId="23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203" fontId="1" fillId="0" borderId="3" xfId="0" applyNumberFormat="1" applyFont="1" applyFill="1" applyBorder="1" applyAlignment="1">
      <alignment horizontal="center" vertical="center"/>
    </xf>
    <xf numFmtId="203" fontId="1" fillId="0" borderId="11" xfId="0" applyNumberFormat="1" applyFont="1" applyFill="1" applyBorder="1" applyAlignment="1">
      <alignment horizontal="center" vertical="center"/>
    </xf>
    <xf numFmtId="188" fontId="1" fillId="0" borderId="1" xfId="0" applyNumberFormat="1" applyFont="1" applyFill="1" applyBorder="1" applyAlignment="1">
      <alignment horizontal="center" vertical="center"/>
    </xf>
    <xf numFmtId="188" fontId="1" fillId="0" borderId="2" xfId="0" applyNumberFormat="1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188" fontId="0" fillId="0" borderId="1" xfId="0" applyNumberFormat="1" applyFill="1" applyBorder="1" applyAlignment="1">
      <alignment horizontal="center" vertical="center" wrapText="1"/>
    </xf>
    <xf numFmtId="186" fontId="1" fillId="0" borderId="1" xfId="0" applyNumberFormat="1" applyFont="1" applyFill="1" applyBorder="1" applyAlignment="1">
      <alignment horizontal="center" vertical="center"/>
    </xf>
    <xf numFmtId="203" fontId="1" fillId="0" borderId="22" xfId="0" applyNumberFormat="1" applyFont="1" applyFill="1" applyBorder="1" applyAlignment="1">
      <alignment horizontal="center" vertical="center"/>
    </xf>
    <xf numFmtId="199" fontId="1" fillId="0" borderId="22" xfId="0" applyNumberFormat="1" applyFont="1" applyFill="1" applyBorder="1" applyAlignment="1">
      <alignment horizontal="center" vertical="center"/>
    </xf>
    <xf numFmtId="199" fontId="1" fillId="0" borderId="23" xfId="0" applyNumberFormat="1" applyFont="1" applyFill="1" applyBorder="1" applyAlignment="1">
      <alignment horizontal="center" vertical="center"/>
    </xf>
    <xf numFmtId="203" fontId="1" fillId="0" borderId="23" xfId="0" applyNumberFormat="1" applyFont="1" applyFill="1" applyBorder="1" applyAlignment="1">
      <alignment horizontal="center" vertical="center"/>
    </xf>
    <xf numFmtId="188" fontId="1" fillId="2" borderId="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</sheetPr>
  <dimension ref="A1:BC2310"/>
  <sheetViews>
    <sheetView showGridLines="0" topLeftCell="A15" zoomScale="75" zoomScaleNormal="75" workbookViewId="0">
      <selection activeCell="W40" sqref="W40"/>
    </sheetView>
  </sheetViews>
  <sheetFormatPr defaultColWidth="8.75" defaultRowHeight="14.25" x14ac:dyDescent="0.15"/>
  <cols>
    <col min="1" max="1" width="2.25" style="1" customWidth="1"/>
    <col min="2" max="2" width="6.75" style="1" customWidth="1"/>
    <col min="3" max="3" width="7.125" style="1" customWidth="1"/>
    <col min="4" max="5" width="7.75" style="1" customWidth="1"/>
    <col min="6" max="6" width="11.75" style="9" customWidth="1"/>
    <col min="7" max="7" width="6.75" style="1" customWidth="1"/>
    <col min="8" max="8" width="6.375" style="1" customWidth="1"/>
    <col min="9" max="9" width="7.875" style="77" hidden="1" customWidth="1"/>
    <col min="10" max="10" width="7.875" style="1" customWidth="1"/>
    <col min="11" max="11" width="7.375" style="9" customWidth="1"/>
    <col min="12" max="12" width="6.5" style="9" customWidth="1"/>
    <col min="13" max="13" width="7.25" style="9" customWidth="1"/>
    <col min="14" max="14" width="7.875" style="9" customWidth="1"/>
    <col min="15" max="15" width="7.875" style="67" hidden="1" customWidth="1"/>
    <col min="16" max="16" width="7.5" style="9" customWidth="1"/>
    <col min="17" max="19" width="7.5" style="98" customWidth="1"/>
    <col min="20" max="20" width="7.25" style="9" customWidth="1"/>
    <col min="21" max="21" width="7.875" style="9" customWidth="1"/>
    <col min="22" max="22" width="8.75" style="1" customWidth="1"/>
    <col min="23" max="23" width="7.125" style="1" customWidth="1"/>
    <col min="24" max="27" width="7.875" style="1" customWidth="1"/>
    <col min="28" max="28" width="7.875" style="1" hidden="1" customWidth="1"/>
    <col min="29" max="29" width="7.875" style="1" customWidth="1"/>
    <col min="30" max="30" width="6.25" style="1" customWidth="1"/>
    <col min="31" max="32" width="7.875" style="1" customWidth="1"/>
    <col min="33" max="33" width="8.75" style="1" customWidth="1"/>
    <col min="34" max="34" width="7.875" style="1" customWidth="1"/>
    <col min="35" max="35" width="7.875" style="69" hidden="1" customWidth="1"/>
    <col min="36" max="36" width="8.75" style="1" customWidth="1"/>
    <col min="37" max="37" width="6.125" style="1" customWidth="1"/>
    <col min="38" max="38" width="7.875" style="1" customWidth="1"/>
    <col min="39" max="39" width="6.875" style="1" customWidth="1"/>
    <col min="40" max="40" width="8.625" style="1" customWidth="1"/>
    <col min="41" max="41" width="6.875" style="1" customWidth="1"/>
    <col min="42" max="42" width="6.875" style="1" hidden="1" customWidth="1"/>
    <col min="43" max="43" width="8.875" style="1" customWidth="1"/>
    <col min="44" max="44" width="6.875" style="1" customWidth="1"/>
    <col min="45" max="45" width="7.625" style="1" customWidth="1"/>
    <col min="46" max="46" width="7.625" style="77" customWidth="1"/>
    <col min="47" max="47" width="9.25" style="1" customWidth="1"/>
    <col min="48" max="48" width="9" style="1" customWidth="1"/>
    <col min="49" max="49" width="2.125" style="1" customWidth="1"/>
    <col min="50" max="50" width="8.5" style="1" customWidth="1"/>
    <col min="51" max="52" width="8.5" style="77" customWidth="1"/>
    <col min="53" max="53" width="18.125" style="1" customWidth="1"/>
    <col min="54" max="124" width="8.25" style="1" customWidth="1"/>
    <col min="125" max="16384" width="8.75" style="1"/>
  </cols>
  <sheetData>
    <row r="1" spans="1:54" ht="11.25" customHeight="1" x14ac:dyDescent="0.15"/>
    <row r="2" spans="1:54" ht="54" hidden="1" customHeight="1" x14ac:dyDescent="0.15">
      <c r="B2" s="145" t="s">
        <v>12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</row>
    <row r="3" spans="1:54" ht="7.15" hidden="1" customHeight="1" thickBot="1" x14ac:dyDescent="0.2">
      <c r="A3" s="27"/>
      <c r="B3" s="27"/>
      <c r="C3" s="27"/>
      <c r="D3" s="27"/>
      <c r="E3" s="27"/>
      <c r="F3" s="27"/>
      <c r="G3" s="27"/>
      <c r="H3" s="27"/>
      <c r="I3" s="78"/>
      <c r="J3" s="27"/>
      <c r="K3" s="67"/>
      <c r="L3" s="67"/>
      <c r="M3" s="67"/>
      <c r="N3" s="67"/>
      <c r="P3" s="67"/>
      <c r="Q3" s="99"/>
      <c r="R3" s="99"/>
      <c r="S3" s="99"/>
      <c r="T3" s="67"/>
      <c r="U3" s="6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78"/>
      <c r="AU3" s="27"/>
      <c r="AV3" s="27"/>
      <c r="AW3" s="27"/>
    </row>
    <row r="4" spans="1:54" ht="19.899999999999999" hidden="1" customHeight="1" x14ac:dyDescent="0.15">
      <c r="A4" s="27"/>
      <c r="B4" s="146" t="s">
        <v>15</v>
      </c>
      <c r="C4" s="148" t="s">
        <v>8</v>
      </c>
      <c r="D4" s="148" t="s">
        <v>9</v>
      </c>
      <c r="E4" s="51"/>
      <c r="F4" s="148" t="s">
        <v>16</v>
      </c>
      <c r="G4" s="28" t="s">
        <v>17</v>
      </c>
      <c r="H4" s="28"/>
      <c r="I4" s="90"/>
      <c r="J4" s="28"/>
      <c r="K4" s="127" t="s">
        <v>18</v>
      </c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9"/>
      <c r="X4" s="54"/>
      <c r="Y4" s="127" t="s">
        <v>19</v>
      </c>
      <c r="Z4" s="128"/>
      <c r="AA4" s="128"/>
      <c r="AB4" s="128"/>
      <c r="AC4" s="128"/>
      <c r="AD4" s="128"/>
      <c r="AE4" s="129"/>
      <c r="AF4" s="127" t="s">
        <v>20</v>
      </c>
      <c r="AG4" s="128"/>
      <c r="AH4" s="128"/>
      <c r="AI4" s="128"/>
      <c r="AJ4" s="128"/>
      <c r="AK4" s="128"/>
      <c r="AL4" s="128"/>
      <c r="AM4" s="56"/>
      <c r="AN4" s="56"/>
      <c r="AO4" s="56"/>
      <c r="AP4" s="56"/>
      <c r="AQ4" s="56"/>
      <c r="AR4" s="56"/>
      <c r="AS4" s="56"/>
      <c r="AT4" s="79"/>
      <c r="AU4" s="148" t="s">
        <v>21</v>
      </c>
      <c r="AV4" s="150" t="s">
        <v>22</v>
      </c>
      <c r="AW4" s="27"/>
    </row>
    <row r="5" spans="1:54" ht="51.6" hidden="1" customHeight="1" x14ac:dyDescent="0.15">
      <c r="A5" s="27"/>
      <c r="B5" s="147"/>
      <c r="C5" s="149"/>
      <c r="D5" s="149"/>
      <c r="E5" s="52"/>
      <c r="F5" s="149"/>
      <c r="G5" s="6" t="s">
        <v>14</v>
      </c>
      <c r="H5" s="6"/>
      <c r="I5" s="84"/>
      <c r="J5" s="6"/>
      <c r="K5" s="6" t="s">
        <v>23</v>
      </c>
      <c r="L5" s="24" t="s">
        <v>24</v>
      </c>
      <c r="M5" s="6" t="s">
        <v>25</v>
      </c>
      <c r="N5" s="6" t="s">
        <v>26</v>
      </c>
      <c r="O5" s="6" t="s">
        <v>11</v>
      </c>
      <c r="P5" s="6" t="s">
        <v>27</v>
      </c>
      <c r="Q5" s="84" t="s">
        <v>7</v>
      </c>
      <c r="R5" s="84"/>
      <c r="S5" s="84"/>
      <c r="T5" s="6" t="s">
        <v>28</v>
      </c>
      <c r="U5" s="6" t="s">
        <v>29</v>
      </c>
      <c r="V5" s="6" t="s">
        <v>30</v>
      </c>
      <c r="W5" s="6" t="s">
        <v>31</v>
      </c>
      <c r="X5" s="6"/>
      <c r="Y5" s="6" t="s">
        <v>23</v>
      </c>
      <c r="Z5" s="24" t="s">
        <v>24</v>
      </c>
      <c r="AA5" s="6" t="s">
        <v>26</v>
      </c>
      <c r="AB5" s="6"/>
      <c r="AC5" s="6" t="s">
        <v>27</v>
      </c>
      <c r="AD5" s="6" t="s">
        <v>32</v>
      </c>
      <c r="AE5" s="6" t="s">
        <v>30</v>
      </c>
      <c r="AF5" s="6" t="s">
        <v>23</v>
      </c>
      <c r="AG5" s="24" t="s">
        <v>24</v>
      </c>
      <c r="AH5" s="6" t="s">
        <v>26</v>
      </c>
      <c r="AI5" s="6" t="s">
        <v>11</v>
      </c>
      <c r="AJ5" s="6" t="s">
        <v>27</v>
      </c>
      <c r="AK5" s="6" t="s">
        <v>32</v>
      </c>
      <c r="AL5" s="6" t="s">
        <v>30</v>
      </c>
      <c r="AM5" s="52"/>
      <c r="AN5" s="52"/>
      <c r="AO5" s="52"/>
      <c r="AP5" s="52"/>
      <c r="AQ5" s="52"/>
      <c r="AR5" s="52"/>
      <c r="AS5" s="52"/>
      <c r="AT5" s="80"/>
      <c r="AU5" s="149"/>
      <c r="AV5" s="151"/>
      <c r="AW5" s="27"/>
      <c r="BB5" s="9"/>
    </row>
    <row r="6" spans="1:54" ht="19.899999999999999" hidden="1" customHeight="1" x14ac:dyDescent="0.15">
      <c r="A6" s="27"/>
      <c r="B6" s="136">
        <f>C6+2*0.2</f>
        <v>1.9</v>
      </c>
      <c r="C6" s="139">
        <v>1.5</v>
      </c>
      <c r="D6" s="4">
        <f>$B$6*100-2*2</f>
        <v>186</v>
      </c>
      <c r="E6" s="48"/>
      <c r="F6" s="10" t="s">
        <v>33</v>
      </c>
      <c r="G6" s="4">
        <v>20</v>
      </c>
      <c r="H6" s="4"/>
      <c r="I6" s="91"/>
      <c r="J6" s="4"/>
      <c r="K6" s="4">
        <f>D6-8</f>
        <v>178</v>
      </c>
      <c r="L6" s="4">
        <f>G6-6</f>
        <v>14</v>
      </c>
      <c r="M6" s="7">
        <f>(99-13)/(T6-1)</f>
        <v>10.75</v>
      </c>
      <c r="N6" s="14">
        <v>16</v>
      </c>
      <c r="O6" s="31">
        <f>IF(N6=16,1.84,IF(N6=20,2.27,IF(N6=22,2.51,IF(N6=25,2.84,IF(N6=28,3.16)))))</f>
        <v>1.84</v>
      </c>
      <c r="P6" s="4">
        <f>K6+2*L6</f>
        <v>206</v>
      </c>
      <c r="Q6" s="91">
        <v>9</v>
      </c>
      <c r="R6" s="91"/>
      <c r="S6" s="91"/>
      <c r="T6" s="4">
        <f>IF(W6="单排",Q6)</f>
        <v>9</v>
      </c>
      <c r="U6" s="4">
        <f>Q6-T6</f>
        <v>0</v>
      </c>
      <c r="V6" s="7">
        <f>P6/100*(U6+T6)*((N6/100)^2/4*PI()*7850/100)</f>
        <v>29.26235220549151</v>
      </c>
      <c r="W6" s="7" t="s">
        <v>34</v>
      </c>
      <c r="X6" s="7"/>
      <c r="Y6" s="7">
        <f>D6-8</f>
        <v>178</v>
      </c>
      <c r="Z6" s="7">
        <f>G6-6</f>
        <v>14</v>
      </c>
      <c r="AA6" s="14">
        <v>12</v>
      </c>
      <c r="AB6" s="14"/>
      <c r="AC6" s="4">
        <f>Y6+2*Z6</f>
        <v>206</v>
      </c>
      <c r="AD6" s="4">
        <v>6</v>
      </c>
      <c r="AE6" s="7">
        <f>AC6*AD6/100*((AA6/100)^2/4*PI()*7850/100)</f>
        <v>10.973382077059316</v>
      </c>
      <c r="AF6" s="7" t="e">
        <f>IF(#REF!="双肢",90.8,(INT((T6-1)/2)+1)*M6+O6+AI6)</f>
        <v>#REF!</v>
      </c>
      <c r="AG6" s="7">
        <f>G6-8.2</f>
        <v>11.8</v>
      </c>
      <c r="AH6" s="14">
        <v>10</v>
      </c>
      <c r="AI6" s="31">
        <f>IF(AH6=10,1.16,IF(AH6=12,1.39,IF(AH6=25,2.7,IF(AH6=28,3.1))))</f>
        <v>1.1599999999999999</v>
      </c>
      <c r="AJ6" s="7" t="e">
        <f>(AF6+AG6+12)*2</f>
        <v>#REF!</v>
      </c>
      <c r="AK6" s="17" t="e">
        <f>IF(#REF!="双肢",INT((D6-8)/12.5)+1,(INT((D6-6)/12.5)+1)*2)</f>
        <v>#REF!</v>
      </c>
      <c r="AL6" s="7" t="e">
        <f>AJ6*AK6/100*((AH6/100)^2/4*PI()*7850/100)</f>
        <v>#REF!</v>
      </c>
      <c r="AM6" s="21"/>
      <c r="AN6" s="21"/>
      <c r="AO6" s="21"/>
      <c r="AP6" s="21"/>
      <c r="AQ6" s="21"/>
      <c r="AR6" s="21"/>
      <c r="AS6" s="21"/>
      <c r="AT6" s="81"/>
      <c r="AU6" s="21" t="e">
        <f>V6+AE6+AL6</f>
        <v>#REF!</v>
      </c>
      <c r="AV6" s="11">
        <f>G6*D6*0.99/10000</f>
        <v>0.36828</v>
      </c>
      <c r="AW6" s="27"/>
    </row>
    <row r="7" spans="1:54" ht="19.899999999999999" hidden="1" customHeight="1" x14ac:dyDescent="0.15">
      <c r="A7" s="27"/>
      <c r="B7" s="137"/>
      <c r="C7" s="140"/>
      <c r="D7" s="4">
        <f t="shared" ref="D7:D14" si="0">$B$6*100-2*2</f>
        <v>186</v>
      </c>
      <c r="E7" s="48"/>
      <c r="F7" s="10" t="s">
        <v>35</v>
      </c>
      <c r="G7" s="4">
        <v>20</v>
      </c>
      <c r="H7" s="4"/>
      <c r="I7" s="91"/>
      <c r="J7" s="4"/>
      <c r="K7" s="4">
        <f t="shared" ref="K7:K14" si="1">D7-8</f>
        <v>178</v>
      </c>
      <c r="L7" s="4">
        <f t="shared" ref="L7:L14" si="2">G7-6</f>
        <v>14</v>
      </c>
      <c r="M7" s="7">
        <f t="shared" ref="M7:M14" si="3">(99-13)/(T7-1)</f>
        <v>7.8181818181818183</v>
      </c>
      <c r="N7" s="14">
        <v>16</v>
      </c>
      <c r="O7" s="31">
        <f t="shared" ref="O7:O14" si="4">IF(N7=16,1.84,IF(N7=20,2.27,IF(N7=22,2.51,IF(N7=25,2.84,IF(N7=28,3.16)))))</f>
        <v>1.84</v>
      </c>
      <c r="P7" s="4">
        <f t="shared" ref="P7:P14" si="5">K7+2*L7</f>
        <v>206</v>
      </c>
      <c r="Q7" s="91">
        <v>12</v>
      </c>
      <c r="R7" s="91"/>
      <c r="S7" s="91"/>
      <c r="T7" s="4">
        <f t="shared" ref="T7:T14" si="6">IF(W7="单排",Q7)</f>
        <v>12</v>
      </c>
      <c r="U7" s="4">
        <f t="shared" ref="U7:U14" si="7">Q7-T7</f>
        <v>0</v>
      </c>
      <c r="V7" s="7">
        <f t="shared" ref="V7:V14" si="8">P7/100*(U7+T7)*((N7/100)^2/4*PI()*7850/100)</f>
        <v>39.016469607322016</v>
      </c>
      <c r="W7" s="7" t="s">
        <v>34</v>
      </c>
      <c r="X7" s="7"/>
      <c r="Y7" s="7">
        <f t="shared" ref="Y7:Y14" si="9">D7-8</f>
        <v>178</v>
      </c>
      <c r="Z7" s="7">
        <f t="shared" ref="Z7:Z14" si="10">G7-6</f>
        <v>14</v>
      </c>
      <c r="AA7" s="14">
        <v>12</v>
      </c>
      <c r="AB7" s="14"/>
      <c r="AC7" s="4">
        <f t="shared" ref="AC7:AC14" si="11">Y7+2*Z7</f>
        <v>206</v>
      </c>
      <c r="AD7" s="4">
        <v>6</v>
      </c>
      <c r="AE7" s="7">
        <f t="shared" ref="AE7:AE14" si="12">AC7*AD7/100*((AA7/100)^2/4*PI()*7850/100)</f>
        <v>10.973382077059316</v>
      </c>
      <c r="AF7" s="7" t="e">
        <f>IF(#REF!="双肢",90.8,(INT((T7-1)/2)+1)*M7+O7+AI7)</f>
        <v>#REF!</v>
      </c>
      <c r="AG7" s="7">
        <f t="shared" ref="AG7:AG14" si="13">G7-8.2</f>
        <v>11.8</v>
      </c>
      <c r="AH7" s="14">
        <v>10</v>
      </c>
      <c r="AI7" s="31">
        <f t="shared" ref="AI7:AI14" si="14">IF(AH7=10,1.16,IF(AH7=12,1.39,IF(AH7=25,2.7,IF(AH7=28,3.1))))</f>
        <v>1.1599999999999999</v>
      </c>
      <c r="AJ7" s="7" t="e">
        <f t="shared" ref="AJ7:AJ14" si="15">(AF7+AG7+12)*2</f>
        <v>#REF!</v>
      </c>
      <c r="AK7" s="17" t="e">
        <f>IF(#REF!="双肢",INT((D7-8)/12.5)+1,(INT((D7-6)/12.5)+1)*2)</f>
        <v>#REF!</v>
      </c>
      <c r="AL7" s="7" t="e">
        <f t="shared" ref="AL7:AL14" si="16">AJ7*AK7/100*((AH7/100)^2/4*PI()*7850/100)</f>
        <v>#REF!</v>
      </c>
      <c r="AM7" s="21"/>
      <c r="AN7" s="21"/>
      <c r="AO7" s="21"/>
      <c r="AP7" s="21"/>
      <c r="AQ7" s="21"/>
      <c r="AR7" s="21"/>
      <c r="AS7" s="21"/>
      <c r="AT7" s="81"/>
      <c r="AU7" s="21" t="e">
        <f t="shared" ref="AU7:AU14" si="17">V7+AE7+AL7</f>
        <v>#REF!</v>
      </c>
      <c r="AV7" s="11">
        <f t="shared" ref="AV7:AV14" si="18">G7*D7*0.99/10000</f>
        <v>0.36828</v>
      </c>
      <c r="AW7" s="27"/>
    </row>
    <row r="8" spans="1:54" ht="19.899999999999999" hidden="1" customHeight="1" x14ac:dyDescent="0.15">
      <c r="A8" s="27"/>
      <c r="B8" s="137"/>
      <c r="C8" s="140"/>
      <c r="D8" s="4">
        <f t="shared" si="0"/>
        <v>186</v>
      </c>
      <c r="E8" s="48"/>
      <c r="F8" s="10" t="s">
        <v>36</v>
      </c>
      <c r="G8" s="4">
        <v>30</v>
      </c>
      <c r="H8" s="4"/>
      <c r="I8" s="91"/>
      <c r="J8" s="4"/>
      <c r="K8" s="4">
        <f t="shared" si="1"/>
        <v>178</v>
      </c>
      <c r="L8" s="4">
        <f t="shared" si="2"/>
        <v>24</v>
      </c>
      <c r="M8" s="7">
        <f t="shared" si="3"/>
        <v>8.6</v>
      </c>
      <c r="N8" s="14">
        <v>16</v>
      </c>
      <c r="O8" s="31">
        <f t="shared" si="4"/>
        <v>1.84</v>
      </c>
      <c r="P8" s="4">
        <f t="shared" si="5"/>
        <v>226</v>
      </c>
      <c r="Q8" s="91">
        <v>11</v>
      </c>
      <c r="R8" s="91"/>
      <c r="S8" s="91"/>
      <c r="T8" s="4">
        <f t="shared" si="6"/>
        <v>11</v>
      </c>
      <c r="U8" s="4">
        <f t="shared" si="7"/>
        <v>0</v>
      </c>
      <c r="V8" s="7">
        <f t="shared" si="8"/>
        <v>39.237436668204907</v>
      </c>
      <c r="W8" s="7" t="s">
        <v>34</v>
      </c>
      <c r="X8" s="7"/>
      <c r="Y8" s="7">
        <f t="shared" si="9"/>
        <v>178</v>
      </c>
      <c r="Z8" s="7">
        <f t="shared" si="10"/>
        <v>24</v>
      </c>
      <c r="AA8" s="14">
        <v>12</v>
      </c>
      <c r="AB8" s="14"/>
      <c r="AC8" s="4">
        <f t="shared" si="11"/>
        <v>226</v>
      </c>
      <c r="AD8" s="4">
        <v>6</v>
      </c>
      <c r="AE8" s="7">
        <f t="shared" si="12"/>
        <v>12.038758977744688</v>
      </c>
      <c r="AF8" s="7" t="e">
        <f>IF(#REF!="双肢",90.8,(INT((T8-1)/2)+1)*M8+O8+AI8)</f>
        <v>#REF!</v>
      </c>
      <c r="AG8" s="7">
        <f t="shared" si="13"/>
        <v>21.8</v>
      </c>
      <c r="AH8" s="14">
        <v>10</v>
      </c>
      <c r="AI8" s="31">
        <f t="shared" si="14"/>
        <v>1.1599999999999999</v>
      </c>
      <c r="AJ8" s="7" t="e">
        <f t="shared" si="15"/>
        <v>#REF!</v>
      </c>
      <c r="AK8" s="17" t="e">
        <f>IF(#REF!="双肢",INT((D8-8)/12.5)+1,(INT((D8-6)/12.5)+1)*2)</f>
        <v>#REF!</v>
      </c>
      <c r="AL8" s="7" t="e">
        <f t="shared" si="16"/>
        <v>#REF!</v>
      </c>
      <c r="AM8" s="21"/>
      <c r="AN8" s="21"/>
      <c r="AO8" s="21"/>
      <c r="AP8" s="21"/>
      <c r="AQ8" s="21"/>
      <c r="AR8" s="21"/>
      <c r="AS8" s="21"/>
      <c r="AT8" s="81"/>
      <c r="AU8" s="21" t="e">
        <f t="shared" si="17"/>
        <v>#REF!</v>
      </c>
      <c r="AV8" s="11">
        <f t="shared" si="18"/>
        <v>0.55242000000000002</v>
      </c>
      <c r="AW8" s="27"/>
    </row>
    <row r="9" spans="1:54" ht="19.899999999999999" hidden="1" customHeight="1" x14ac:dyDescent="0.15">
      <c r="A9" s="27"/>
      <c r="B9" s="137"/>
      <c r="C9" s="140"/>
      <c r="D9" s="4">
        <f t="shared" si="0"/>
        <v>186</v>
      </c>
      <c r="E9" s="48"/>
      <c r="F9" s="10" t="s">
        <v>0</v>
      </c>
      <c r="G9" s="4">
        <v>30</v>
      </c>
      <c r="H9" s="4"/>
      <c r="I9" s="91"/>
      <c r="J9" s="4"/>
      <c r="K9" s="4">
        <f t="shared" si="1"/>
        <v>178</v>
      </c>
      <c r="L9" s="4">
        <f t="shared" si="2"/>
        <v>24</v>
      </c>
      <c r="M9" s="7">
        <f t="shared" si="3"/>
        <v>9.5555555555555554</v>
      </c>
      <c r="N9" s="14">
        <v>20</v>
      </c>
      <c r="O9" s="31">
        <f t="shared" si="4"/>
        <v>2.27</v>
      </c>
      <c r="P9" s="4">
        <f t="shared" si="5"/>
        <v>226</v>
      </c>
      <c r="Q9" s="91">
        <v>10</v>
      </c>
      <c r="R9" s="91"/>
      <c r="S9" s="91"/>
      <c r="T9" s="4">
        <f t="shared" si="6"/>
        <v>10</v>
      </c>
      <c r="U9" s="4">
        <f t="shared" si="7"/>
        <v>0</v>
      </c>
      <c r="V9" s="7">
        <f t="shared" si="8"/>
        <v>55.734995267336522</v>
      </c>
      <c r="W9" s="7" t="s">
        <v>34</v>
      </c>
      <c r="X9" s="7"/>
      <c r="Y9" s="7">
        <f t="shared" si="9"/>
        <v>178</v>
      </c>
      <c r="Z9" s="7">
        <f t="shared" si="10"/>
        <v>24</v>
      </c>
      <c r="AA9" s="14">
        <v>12</v>
      </c>
      <c r="AB9" s="14"/>
      <c r="AC9" s="4">
        <f t="shared" si="11"/>
        <v>226</v>
      </c>
      <c r="AD9" s="4">
        <v>6</v>
      </c>
      <c r="AE9" s="7">
        <f t="shared" si="12"/>
        <v>12.038758977744688</v>
      </c>
      <c r="AF9" s="7" t="e">
        <f>IF(#REF!="双肢",90.8,(INT((T9-1)/2)+1)*M9+O9+AI9)</f>
        <v>#REF!</v>
      </c>
      <c r="AG9" s="7">
        <f t="shared" si="13"/>
        <v>21.8</v>
      </c>
      <c r="AH9" s="14">
        <v>12</v>
      </c>
      <c r="AI9" s="31">
        <f t="shared" si="14"/>
        <v>1.39</v>
      </c>
      <c r="AJ9" s="7" t="e">
        <f t="shared" si="15"/>
        <v>#REF!</v>
      </c>
      <c r="AK9" s="17" t="e">
        <f>IF(#REF!="双肢",INT((D9-8)/12.5)+1,(INT((D9-6)/12.5)+1)*2)</f>
        <v>#REF!</v>
      </c>
      <c r="AL9" s="7" t="e">
        <f t="shared" si="16"/>
        <v>#REF!</v>
      </c>
      <c r="AM9" s="21"/>
      <c r="AN9" s="21"/>
      <c r="AO9" s="21"/>
      <c r="AP9" s="21"/>
      <c r="AQ9" s="21"/>
      <c r="AR9" s="21"/>
      <c r="AS9" s="21"/>
      <c r="AT9" s="81"/>
      <c r="AU9" s="21" t="e">
        <f t="shared" si="17"/>
        <v>#REF!</v>
      </c>
      <c r="AV9" s="11">
        <f t="shared" si="18"/>
        <v>0.55242000000000002</v>
      </c>
      <c r="AW9" s="27"/>
    </row>
    <row r="10" spans="1:54" ht="19.899999999999999" hidden="1" customHeight="1" x14ac:dyDescent="0.15">
      <c r="A10" s="27"/>
      <c r="B10" s="137"/>
      <c r="C10" s="140"/>
      <c r="D10" s="4">
        <f t="shared" si="0"/>
        <v>186</v>
      </c>
      <c r="E10" s="48"/>
      <c r="F10" s="10" t="s">
        <v>1</v>
      </c>
      <c r="G10" s="4">
        <v>35</v>
      </c>
      <c r="H10" s="4"/>
      <c r="I10" s="91"/>
      <c r="J10" s="4"/>
      <c r="K10" s="4">
        <f t="shared" si="1"/>
        <v>178</v>
      </c>
      <c r="L10" s="4">
        <f t="shared" si="2"/>
        <v>29</v>
      </c>
      <c r="M10" s="7">
        <f t="shared" si="3"/>
        <v>8.6</v>
      </c>
      <c r="N10" s="14">
        <v>20</v>
      </c>
      <c r="O10" s="31">
        <f t="shared" si="4"/>
        <v>2.27</v>
      </c>
      <c r="P10" s="4">
        <f t="shared" si="5"/>
        <v>236</v>
      </c>
      <c r="Q10" s="91">
        <v>11</v>
      </c>
      <c r="R10" s="91"/>
      <c r="S10" s="91"/>
      <c r="T10" s="4">
        <f t="shared" si="6"/>
        <v>11</v>
      </c>
      <c r="U10" s="4">
        <f t="shared" si="7"/>
        <v>0</v>
      </c>
      <c r="V10" s="7">
        <f t="shared" si="8"/>
        <v>64.021260050444951</v>
      </c>
      <c r="W10" s="7" t="s">
        <v>34</v>
      </c>
      <c r="X10" s="7"/>
      <c r="Y10" s="7">
        <f t="shared" si="9"/>
        <v>178</v>
      </c>
      <c r="Z10" s="7">
        <f t="shared" si="10"/>
        <v>29</v>
      </c>
      <c r="AA10" s="14">
        <v>12</v>
      </c>
      <c r="AB10" s="14"/>
      <c r="AC10" s="4">
        <f t="shared" si="11"/>
        <v>236</v>
      </c>
      <c r="AD10" s="4">
        <v>6</v>
      </c>
      <c r="AE10" s="7">
        <f t="shared" si="12"/>
        <v>12.571447428087373</v>
      </c>
      <c r="AF10" s="7" t="e">
        <f>IF(#REF!="双肢",90.8,(INT((T10-1)/2)+1)*M10+O10+AI10)</f>
        <v>#REF!</v>
      </c>
      <c r="AG10" s="7">
        <f t="shared" si="13"/>
        <v>26.8</v>
      </c>
      <c r="AH10" s="14">
        <v>12</v>
      </c>
      <c r="AI10" s="31">
        <f t="shared" si="14"/>
        <v>1.39</v>
      </c>
      <c r="AJ10" s="7" t="e">
        <f t="shared" si="15"/>
        <v>#REF!</v>
      </c>
      <c r="AK10" s="17" t="e">
        <f>IF(#REF!="双肢",INT((D10-8)/12.5)+1,(INT((D10-6)/12.5)+1)*2)</f>
        <v>#REF!</v>
      </c>
      <c r="AL10" s="7" t="e">
        <f t="shared" si="16"/>
        <v>#REF!</v>
      </c>
      <c r="AM10" s="21"/>
      <c r="AN10" s="21"/>
      <c r="AO10" s="21"/>
      <c r="AP10" s="21"/>
      <c r="AQ10" s="21"/>
      <c r="AR10" s="21"/>
      <c r="AS10" s="21"/>
      <c r="AT10" s="81"/>
      <c r="AU10" s="21" t="e">
        <f t="shared" si="17"/>
        <v>#REF!</v>
      </c>
      <c r="AV10" s="11">
        <f t="shared" si="18"/>
        <v>0.64449000000000001</v>
      </c>
      <c r="AW10" s="27"/>
    </row>
    <row r="11" spans="1:54" ht="19.899999999999999" hidden="1" customHeight="1" x14ac:dyDescent="0.15">
      <c r="A11" s="27"/>
      <c r="B11" s="137"/>
      <c r="C11" s="140"/>
      <c r="D11" s="4">
        <f t="shared" si="0"/>
        <v>186</v>
      </c>
      <c r="E11" s="48"/>
      <c r="F11" s="10" t="s">
        <v>2</v>
      </c>
      <c r="G11" s="4">
        <v>35</v>
      </c>
      <c r="H11" s="4"/>
      <c r="I11" s="91"/>
      <c r="J11" s="4"/>
      <c r="K11" s="4">
        <f t="shared" si="1"/>
        <v>178</v>
      </c>
      <c r="L11" s="4">
        <f t="shared" si="2"/>
        <v>29</v>
      </c>
      <c r="M11" s="7">
        <f t="shared" si="3"/>
        <v>7.166666666666667</v>
      </c>
      <c r="N11" s="14">
        <v>20</v>
      </c>
      <c r="O11" s="31">
        <f t="shared" si="4"/>
        <v>2.27</v>
      </c>
      <c r="P11" s="4">
        <f t="shared" si="5"/>
        <v>236</v>
      </c>
      <c r="Q11" s="91">
        <v>13</v>
      </c>
      <c r="R11" s="91"/>
      <c r="S11" s="91"/>
      <c r="T11" s="4">
        <f t="shared" si="6"/>
        <v>13</v>
      </c>
      <c r="U11" s="4">
        <f t="shared" si="7"/>
        <v>0</v>
      </c>
      <c r="V11" s="7">
        <f t="shared" si="8"/>
        <v>75.661489150525867</v>
      </c>
      <c r="W11" s="7" t="s">
        <v>34</v>
      </c>
      <c r="X11" s="7"/>
      <c r="Y11" s="7">
        <f t="shared" si="9"/>
        <v>178</v>
      </c>
      <c r="Z11" s="7">
        <f t="shared" si="10"/>
        <v>29</v>
      </c>
      <c r="AA11" s="14">
        <v>12</v>
      </c>
      <c r="AB11" s="14"/>
      <c r="AC11" s="4">
        <f t="shared" si="11"/>
        <v>236</v>
      </c>
      <c r="AD11" s="4">
        <v>6</v>
      </c>
      <c r="AE11" s="7">
        <f>AC11*AD11/100*((AA11/100)^2/4*PI()*7850/100)</f>
        <v>12.571447428087373</v>
      </c>
      <c r="AF11" s="7" t="e">
        <f>IF(#REF!="双肢",90.8,(INT((T11-1)/2)+1)*M11+O11+AI11)</f>
        <v>#REF!</v>
      </c>
      <c r="AG11" s="7">
        <f t="shared" si="13"/>
        <v>26.8</v>
      </c>
      <c r="AH11" s="14">
        <v>12</v>
      </c>
      <c r="AI11" s="31">
        <f t="shared" si="14"/>
        <v>1.39</v>
      </c>
      <c r="AJ11" s="7" t="e">
        <f t="shared" si="15"/>
        <v>#REF!</v>
      </c>
      <c r="AK11" s="17" t="e">
        <f>IF(#REF!="双肢",INT((D11-8)/12.5)+1,(INT((D11-6)/12.5)+1)*2)</f>
        <v>#REF!</v>
      </c>
      <c r="AL11" s="7" t="e">
        <f t="shared" si="16"/>
        <v>#REF!</v>
      </c>
      <c r="AM11" s="21"/>
      <c r="AN11" s="21"/>
      <c r="AO11" s="21"/>
      <c r="AP11" s="21"/>
      <c r="AQ11" s="21"/>
      <c r="AR11" s="21"/>
      <c r="AS11" s="21"/>
      <c r="AT11" s="81"/>
      <c r="AU11" s="21" t="e">
        <f t="shared" si="17"/>
        <v>#REF!</v>
      </c>
      <c r="AV11" s="11">
        <f t="shared" si="18"/>
        <v>0.64449000000000001</v>
      </c>
      <c r="AW11" s="27"/>
    </row>
    <row r="12" spans="1:54" ht="19.899999999999999" hidden="1" customHeight="1" x14ac:dyDescent="0.15">
      <c r="A12" s="27"/>
      <c r="B12" s="137"/>
      <c r="C12" s="140"/>
      <c r="D12" s="4">
        <f t="shared" si="0"/>
        <v>186</v>
      </c>
      <c r="E12" s="48"/>
      <c r="F12" s="10" t="s">
        <v>3</v>
      </c>
      <c r="G12" s="4">
        <v>40</v>
      </c>
      <c r="H12" s="4"/>
      <c r="I12" s="91"/>
      <c r="J12" s="4"/>
      <c r="K12" s="4">
        <f t="shared" si="1"/>
        <v>178</v>
      </c>
      <c r="L12" s="4">
        <f t="shared" si="2"/>
        <v>34</v>
      </c>
      <c r="M12" s="7">
        <f t="shared" si="3"/>
        <v>7.166666666666667</v>
      </c>
      <c r="N12" s="14">
        <v>20</v>
      </c>
      <c r="O12" s="31">
        <f t="shared" si="4"/>
        <v>2.27</v>
      </c>
      <c r="P12" s="4">
        <f t="shared" si="5"/>
        <v>246</v>
      </c>
      <c r="Q12" s="91">
        <v>13</v>
      </c>
      <c r="R12" s="91"/>
      <c r="S12" s="91"/>
      <c r="T12" s="4">
        <f t="shared" si="6"/>
        <v>13</v>
      </c>
      <c r="U12" s="4">
        <f t="shared" si="7"/>
        <v>0</v>
      </c>
      <c r="V12" s="7">
        <f t="shared" si="8"/>
        <v>78.867484453514251</v>
      </c>
      <c r="W12" s="7" t="s">
        <v>34</v>
      </c>
      <c r="X12" s="7"/>
      <c r="Y12" s="7">
        <f t="shared" si="9"/>
        <v>178</v>
      </c>
      <c r="Z12" s="7">
        <f t="shared" si="10"/>
        <v>34</v>
      </c>
      <c r="AA12" s="14">
        <v>12</v>
      </c>
      <c r="AB12" s="14"/>
      <c r="AC12" s="4">
        <f t="shared" si="11"/>
        <v>246</v>
      </c>
      <c r="AD12" s="4">
        <v>6</v>
      </c>
      <c r="AE12" s="7">
        <f t="shared" si="12"/>
        <v>13.104135878430057</v>
      </c>
      <c r="AF12" s="7" t="e">
        <f>IF(#REF!="双肢",90.8,(INT((T12-1)/2)+1)*M12+O12+AI12)</f>
        <v>#REF!</v>
      </c>
      <c r="AG12" s="7">
        <f t="shared" si="13"/>
        <v>31.8</v>
      </c>
      <c r="AH12" s="14">
        <v>10</v>
      </c>
      <c r="AI12" s="31">
        <f t="shared" si="14"/>
        <v>1.1599999999999999</v>
      </c>
      <c r="AJ12" s="7" t="e">
        <f t="shared" si="15"/>
        <v>#REF!</v>
      </c>
      <c r="AK12" s="17" t="e">
        <f>IF(#REF!="双肢",INT((D12-8)/12.5)+1,(INT((D12-6)/12.5)+1)*2)</f>
        <v>#REF!</v>
      </c>
      <c r="AL12" s="7" t="e">
        <f t="shared" si="16"/>
        <v>#REF!</v>
      </c>
      <c r="AM12" s="21"/>
      <c r="AN12" s="21"/>
      <c r="AO12" s="21"/>
      <c r="AP12" s="21"/>
      <c r="AQ12" s="21"/>
      <c r="AR12" s="21"/>
      <c r="AS12" s="21"/>
      <c r="AT12" s="81"/>
      <c r="AU12" s="21" t="e">
        <f t="shared" si="17"/>
        <v>#REF!</v>
      </c>
      <c r="AV12" s="11">
        <f t="shared" si="18"/>
        <v>0.73655999999999999</v>
      </c>
      <c r="AW12" s="27"/>
    </row>
    <row r="13" spans="1:54" ht="19.899999999999999" hidden="1" customHeight="1" x14ac:dyDescent="0.15">
      <c r="A13" s="27"/>
      <c r="B13" s="137"/>
      <c r="C13" s="140"/>
      <c r="D13" s="4">
        <f t="shared" si="0"/>
        <v>186</v>
      </c>
      <c r="E13" s="48"/>
      <c r="F13" s="10" t="s">
        <v>4</v>
      </c>
      <c r="G13" s="4">
        <v>40</v>
      </c>
      <c r="H13" s="4"/>
      <c r="I13" s="91"/>
      <c r="J13" s="4"/>
      <c r="K13" s="4">
        <f t="shared" si="1"/>
        <v>178</v>
      </c>
      <c r="L13" s="4">
        <f t="shared" si="2"/>
        <v>34</v>
      </c>
      <c r="M13" s="7">
        <f t="shared" si="3"/>
        <v>7.8181818181818183</v>
      </c>
      <c r="N13" s="14">
        <v>22</v>
      </c>
      <c r="O13" s="31">
        <f t="shared" si="4"/>
        <v>2.5099999999999998</v>
      </c>
      <c r="P13" s="4">
        <f t="shared" si="5"/>
        <v>246</v>
      </c>
      <c r="Q13" s="91">
        <v>12</v>
      </c>
      <c r="R13" s="91"/>
      <c r="S13" s="91"/>
      <c r="T13" s="4">
        <f t="shared" si="6"/>
        <v>12</v>
      </c>
      <c r="U13" s="4">
        <f t="shared" si="7"/>
        <v>0</v>
      </c>
      <c r="V13" s="7">
        <f t="shared" si="8"/>
        <v>88.08891340500206</v>
      </c>
      <c r="W13" s="7" t="s">
        <v>34</v>
      </c>
      <c r="X13" s="7"/>
      <c r="Y13" s="7">
        <f t="shared" si="9"/>
        <v>178</v>
      </c>
      <c r="Z13" s="7">
        <f t="shared" si="10"/>
        <v>34</v>
      </c>
      <c r="AA13" s="14">
        <v>12</v>
      </c>
      <c r="AB13" s="14"/>
      <c r="AC13" s="4">
        <f t="shared" si="11"/>
        <v>246</v>
      </c>
      <c r="AD13" s="4">
        <v>6</v>
      </c>
      <c r="AE13" s="7">
        <f t="shared" si="12"/>
        <v>13.104135878430057</v>
      </c>
      <c r="AF13" s="7" t="e">
        <f>IF(#REF!="双肢",90.8,(INT((T13-1)/2)+1)*M13+O13+AI13)</f>
        <v>#REF!</v>
      </c>
      <c r="AG13" s="7">
        <f t="shared" si="13"/>
        <v>31.8</v>
      </c>
      <c r="AH13" s="14">
        <v>10</v>
      </c>
      <c r="AI13" s="31">
        <f t="shared" si="14"/>
        <v>1.1599999999999999</v>
      </c>
      <c r="AJ13" s="7" t="e">
        <f t="shared" si="15"/>
        <v>#REF!</v>
      </c>
      <c r="AK13" s="17" t="e">
        <f>IF(#REF!="双肢",INT((D13-8)/12.5)+1,(INT((D13-6)/12.5)+1)*2)</f>
        <v>#REF!</v>
      </c>
      <c r="AL13" s="7" t="e">
        <f t="shared" si="16"/>
        <v>#REF!</v>
      </c>
      <c r="AM13" s="21"/>
      <c r="AN13" s="21"/>
      <c r="AO13" s="21"/>
      <c r="AP13" s="21"/>
      <c r="AQ13" s="21"/>
      <c r="AR13" s="21"/>
      <c r="AS13" s="21"/>
      <c r="AT13" s="81"/>
      <c r="AU13" s="21" t="e">
        <f t="shared" si="17"/>
        <v>#REF!</v>
      </c>
      <c r="AV13" s="11">
        <f t="shared" si="18"/>
        <v>0.73655999999999999</v>
      </c>
      <c r="AW13" s="27"/>
    </row>
    <row r="14" spans="1:54" ht="19.899999999999999" hidden="1" customHeight="1" thickBot="1" x14ac:dyDescent="0.2">
      <c r="A14" s="27"/>
      <c r="B14" s="138"/>
      <c r="C14" s="141"/>
      <c r="D14" s="5">
        <f t="shared" si="0"/>
        <v>186</v>
      </c>
      <c r="E14" s="5"/>
      <c r="F14" s="8" t="s">
        <v>5</v>
      </c>
      <c r="G14" s="5">
        <v>45</v>
      </c>
      <c r="H14" s="5"/>
      <c r="I14" s="92"/>
      <c r="J14" s="5"/>
      <c r="K14" s="5">
        <f t="shared" si="1"/>
        <v>178</v>
      </c>
      <c r="L14" s="5">
        <f t="shared" si="2"/>
        <v>39</v>
      </c>
      <c r="M14" s="8">
        <f t="shared" si="3"/>
        <v>7.8181818181818183</v>
      </c>
      <c r="N14" s="15">
        <v>22</v>
      </c>
      <c r="O14" s="32">
        <f t="shared" si="4"/>
        <v>2.5099999999999998</v>
      </c>
      <c r="P14" s="5">
        <f t="shared" si="5"/>
        <v>256</v>
      </c>
      <c r="Q14" s="92">
        <v>12</v>
      </c>
      <c r="R14" s="92"/>
      <c r="S14" s="92"/>
      <c r="T14" s="5">
        <f t="shared" si="6"/>
        <v>12</v>
      </c>
      <c r="U14" s="5">
        <f t="shared" si="7"/>
        <v>0</v>
      </c>
      <c r="V14" s="8">
        <f t="shared" si="8"/>
        <v>91.669763543416778</v>
      </c>
      <c r="W14" s="8" t="s">
        <v>34</v>
      </c>
      <c r="X14" s="8"/>
      <c r="Y14" s="8">
        <f t="shared" si="9"/>
        <v>178</v>
      </c>
      <c r="Z14" s="8">
        <f t="shared" si="10"/>
        <v>39</v>
      </c>
      <c r="AA14" s="15">
        <v>12</v>
      </c>
      <c r="AB14" s="15"/>
      <c r="AC14" s="5">
        <f t="shared" si="11"/>
        <v>256</v>
      </c>
      <c r="AD14" s="5">
        <v>6</v>
      </c>
      <c r="AE14" s="8">
        <f t="shared" si="12"/>
        <v>13.636824328772743</v>
      </c>
      <c r="AF14" s="8" t="e">
        <f>IF(#REF!="双肢",90.8,(INT((T14-1)/2)+1)*M14+O14+AI14)</f>
        <v>#REF!</v>
      </c>
      <c r="AG14" s="8">
        <f t="shared" si="13"/>
        <v>36.799999999999997</v>
      </c>
      <c r="AH14" s="15">
        <v>12</v>
      </c>
      <c r="AI14" s="32">
        <f t="shared" si="14"/>
        <v>1.39</v>
      </c>
      <c r="AJ14" s="8" t="e">
        <f t="shared" si="15"/>
        <v>#REF!</v>
      </c>
      <c r="AK14" s="23" t="e">
        <f>IF(#REF!="双肢",INT((D14-8)/12.5)+1,(INT((D14-6)/12.5)+1)*2)</f>
        <v>#REF!</v>
      </c>
      <c r="AL14" s="8" t="e">
        <f t="shared" si="16"/>
        <v>#REF!</v>
      </c>
      <c r="AM14" s="22"/>
      <c r="AN14" s="22"/>
      <c r="AO14" s="22"/>
      <c r="AP14" s="22"/>
      <c r="AQ14" s="22"/>
      <c r="AR14" s="22"/>
      <c r="AS14" s="22"/>
      <c r="AT14" s="82"/>
      <c r="AU14" s="22" t="e">
        <f t="shared" si="17"/>
        <v>#REF!</v>
      </c>
      <c r="AV14" s="16">
        <f t="shared" si="18"/>
        <v>0.82862999999999998</v>
      </c>
      <c r="AW14" s="27"/>
    </row>
    <row r="15" spans="1:54" ht="14.25" customHeight="1" x14ac:dyDescent="0.15">
      <c r="A15" s="27"/>
      <c r="B15" s="12"/>
      <c r="C15" s="12"/>
      <c r="D15" s="13"/>
      <c r="E15" s="13"/>
      <c r="F15" s="12"/>
      <c r="G15" s="13"/>
      <c r="H15" s="13"/>
      <c r="I15" s="93"/>
      <c r="J15" s="13"/>
      <c r="K15" s="13"/>
      <c r="L15" s="13"/>
      <c r="M15" s="12"/>
      <c r="N15" s="19"/>
      <c r="O15" s="19"/>
      <c r="P15" s="13"/>
      <c r="Q15" s="93"/>
      <c r="R15" s="93"/>
      <c r="S15" s="93"/>
      <c r="T15" s="13"/>
      <c r="U15" s="13"/>
      <c r="V15" s="12"/>
      <c r="W15" s="12"/>
      <c r="X15" s="12"/>
      <c r="Y15" s="12"/>
      <c r="Z15" s="12"/>
      <c r="AA15" s="19"/>
      <c r="AB15" s="19"/>
      <c r="AC15" s="13"/>
      <c r="AD15" s="13"/>
      <c r="AE15" s="12"/>
      <c r="AF15" s="12"/>
      <c r="AG15" s="12"/>
      <c r="AH15" s="19"/>
      <c r="AI15" s="19"/>
      <c r="AJ15" s="12"/>
      <c r="AK15" s="13"/>
      <c r="AL15" s="12"/>
      <c r="AM15" s="12"/>
      <c r="AN15" s="12"/>
      <c r="AO15" s="12"/>
      <c r="AP15" s="12"/>
      <c r="AQ15" s="12"/>
      <c r="AR15" s="12"/>
      <c r="AS15" s="12"/>
      <c r="AT15" s="83"/>
      <c r="AU15" s="12"/>
      <c r="AV15" s="20"/>
      <c r="AW15" s="27"/>
    </row>
    <row r="16" spans="1:54" ht="54" customHeight="1" thickBot="1" x14ac:dyDescent="0.2">
      <c r="A16" s="27"/>
      <c r="B16" s="142" t="s">
        <v>138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27"/>
    </row>
    <row r="17" spans="1:55" ht="27.75" customHeight="1" x14ac:dyDescent="0.15">
      <c r="A17" s="27"/>
      <c r="B17" s="143" t="s">
        <v>38</v>
      </c>
      <c r="C17" s="130" t="s">
        <v>8</v>
      </c>
      <c r="D17" s="130" t="s">
        <v>9</v>
      </c>
      <c r="E17" s="130" t="s">
        <v>58</v>
      </c>
      <c r="F17" s="130" t="s">
        <v>16</v>
      </c>
      <c r="G17" s="126" t="s">
        <v>110</v>
      </c>
      <c r="H17" s="126"/>
      <c r="I17" s="126"/>
      <c r="J17" s="127" t="s">
        <v>124</v>
      </c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9"/>
      <c r="X17" s="126" t="s">
        <v>125</v>
      </c>
      <c r="Y17" s="126"/>
      <c r="Z17" s="126"/>
      <c r="AA17" s="126"/>
      <c r="AB17" s="126"/>
      <c r="AC17" s="126"/>
      <c r="AD17" s="126"/>
      <c r="AE17" s="126"/>
      <c r="AF17" s="126" t="s">
        <v>126</v>
      </c>
      <c r="AG17" s="126"/>
      <c r="AH17" s="126"/>
      <c r="AI17" s="126"/>
      <c r="AJ17" s="126"/>
      <c r="AK17" s="126"/>
      <c r="AL17" s="126"/>
      <c r="AM17" s="127" t="s">
        <v>127</v>
      </c>
      <c r="AN17" s="128"/>
      <c r="AO17" s="128"/>
      <c r="AP17" s="128"/>
      <c r="AQ17" s="128"/>
      <c r="AR17" s="128"/>
      <c r="AS17" s="128"/>
      <c r="AT17" s="129"/>
      <c r="AU17" s="130" t="s">
        <v>121</v>
      </c>
      <c r="AV17" s="132" t="s">
        <v>118</v>
      </c>
      <c r="AW17" s="27"/>
      <c r="AY17" s="1"/>
      <c r="AZ17" s="1"/>
    </row>
    <row r="18" spans="1:55" ht="66" customHeight="1" x14ac:dyDescent="0.15">
      <c r="A18" s="27"/>
      <c r="B18" s="144"/>
      <c r="C18" s="131"/>
      <c r="D18" s="131"/>
      <c r="E18" s="131"/>
      <c r="F18" s="131"/>
      <c r="G18" s="6" t="s">
        <v>14</v>
      </c>
      <c r="H18" s="70" t="s">
        <v>37</v>
      </c>
      <c r="I18" s="70" t="s">
        <v>39</v>
      </c>
      <c r="J18" s="6" t="s">
        <v>10</v>
      </c>
      <c r="K18" s="6" t="s">
        <v>23</v>
      </c>
      <c r="L18" s="24" t="s">
        <v>24</v>
      </c>
      <c r="M18" s="6" t="s">
        <v>25</v>
      </c>
      <c r="N18" s="6" t="s">
        <v>26</v>
      </c>
      <c r="O18" s="70" t="s">
        <v>11</v>
      </c>
      <c r="P18" s="6" t="s">
        <v>27</v>
      </c>
      <c r="Q18" s="94" t="s">
        <v>7</v>
      </c>
      <c r="R18" s="84" t="s">
        <v>28</v>
      </c>
      <c r="S18" s="84" t="s">
        <v>29</v>
      </c>
      <c r="T18" s="24" t="s">
        <v>132</v>
      </c>
      <c r="U18" s="24" t="s">
        <v>133</v>
      </c>
      <c r="V18" s="6" t="s">
        <v>30</v>
      </c>
      <c r="W18" s="6" t="s">
        <v>31</v>
      </c>
      <c r="X18" s="6" t="s">
        <v>10</v>
      </c>
      <c r="Y18" s="6" t="s">
        <v>23</v>
      </c>
      <c r="Z18" s="24" t="s">
        <v>24</v>
      </c>
      <c r="AA18" s="6" t="s">
        <v>26</v>
      </c>
      <c r="AB18" s="70" t="s">
        <v>11</v>
      </c>
      <c r="AC18" s="6" t="s">
        <v>27</v>
      </c>
      <c r="AD18" s="6" t="s">
        <v>32</v>
      </c>
      <c r="AE18" s="6" t="s">
        <v>30</v>
      </c>
      <c r="AF18" s="6" t="s">
        <v>23</v>
      </c>
      <c r="AG18" s="24" t="s">
        <v>24</v>
      </c>
      <c r="AH18" s="6" t="s">
        <v>26</v>
      </c>
      <c r="AI18" s="70" t="s">
        <v>11</v>
      </c>
      <c r="AJ18" s="6" t="s">
        <v>27</v>
      </c>
      <c r="AK18" s="6" t="s">
        <v>32</v>
      </c>
      <c r="AL18" s="6" t="s">
        <v>30</v>
      </c>
      <c r="AM18" s="6" t="s">
        <v>23</v>
      </c>
      <c r="AN18" s="24" t="s">
        <v>24</v>
      </c>
      <c r="AO18" s="6" t="s">
        <v>26</v>
      </c>
      <c r="AP18" s="70" t="s">
        <v>11</v>
      </c>
      <c r="AQ18" s="6" t="s">
        <v>27</v>
      </c>
      <c r="AR18" s="6" t="s">
        <v>32</v>
      </c>
      <c r="AS18" s="6" t="s">
        <v>30</v>
      </c>
      <c r="AT18" s="24" t="s">
        <v>134</v>
      </c>
      <c r="AU18" s="131"/>
      <c r="AV18" s="133"/>
      <c r="AW18" s="27"/>
      <c r="AY18" s="97" t="s">
        <v>136</v>
      </c>
      <c r="AZ18" s="97" t="s">
        <v>137</v>
      </c>
      <c r="BB18" s="9"/>
    </row>
    <row r="19" spans="1:55" ht="26.25" customHeight="1" x14ac:dyDescent="0.15">
      <c r="A19" s="27"/>
      <c r="B19" s="134">
        <f>C19+2*0.2</f>
        <v>1.9</v>
      </c>
      <c r="C19" s="111">
        <v>1.5</v>
      </c>
      <c r="D19" s="119">
        <v>190</v>
      </c>
      <c r="E19" s="119">
        <v>400</v>
      </c>
      <c r="F19" s="121" t="s">
        <v>40</v>
      </c>
      <c r="G19" s="123">
        <v>20</v>
      </c>
      <c r="H19" s="123">
        <f t="shared" ref="H19:H37" si="19">G19+D19/2*I19</f>
        <v>20</v>
      </c>
      <c r="I19" s="124">
        <v>0</v>
      </c>
      <c r="J19" s="34">
        <v>1</v>
      </c>
      <c r="K19" s="55">
        <f>D19-11</f>
        <v>179</v>
      </c>
      <c r="L19" s="55">
        <f>(G19-7-AB20-AI19-AB19/2-O19/2)</f>
        <v>8.7349999999999994</v>
      </c>
      <c r="M19" s="7">
        <f>(E19-14)/(T19-1)</f>
        <v>12.451612903225806</v>
      </c>
      <c r="N19" s="66">
        <v>20</v>
      </c>
      <c r="O19" s="31">
        <f>IF(N19=16,1.84,IF(N19=20,2.27,IF(N19=22,2.51,IF(N19=25,2.84,IF(N19=28,3.16,1.16)))))</f>
        <v>2.27</v>
      </c>
      <c r="P19" s="55">
        <f>K19+2*L19</f>
        <v>196.47</v>
      </c>
      <c r="Q19" s="91">
        <v>8</v>
      </c>
      <c r="R19" s="91">
        <f>IF(W19="单排",Q19)</f>
        <v>8</v>
      </c>
      <c r="S19" s="91">
        <f>Q19-R19</f>
        <v>0</v>
      </c>
      <c r="T19" s="4">
        <f>INT(E19/100)*R19</f>
        <v>32</v>
      </c>
      <c r="U19" s="29" t="s">
        <v>13</v>
      </c>
      <c r="V19" s="111">
        <f>P19/100*(T19)*((N19/100)^2/4*PI()*7850/100)</f>
        <v>155.04785161307763</v>
      </c>
      <c r="W19" s="111" t="s">
        <v>34</v>
      </c>
      <c r="X19" s="34">
        <v>2</v>
      </c>
      <c r="Y19" s="7">
        <f>D19-11</f>
        <v>179</v>
      </c>
      <c r="Z19" s="7">
        <f>L19</f>
        <v>8.7349999999999994</v>
      </c>
      <c r="AA19" s="66">
        <v>10</v>
      </c>
      <c r="AB19" s="31">
        <f>IF(AA19=10,1.16,IF(AA19=12,1.39,IF(AA19=25,2.7,IF(AA19=28,3.1))))</f>
        <v>1.1599999999999999</v>
      </c>
      <c r="AC19" s="55">
        <f t="shared" ref="AC19:AC38" si="20">Y19+2*Z19</f>
        <v>196.47</v>
      </c>
      <c r="AD19" s="4">
        <f>T19</f>
        <v>32</v>
      </c>
      <c r="AE19" s="7">
        <f t="shared" ref="AE19:AE38" si="21">AC19*AD19/100*((AA19/100)^2/4*PI()*7850/100)</f>
        <v>38.761962903269406</v>
      </c>
      <c r="AF19" s="111">
        <f>E19-2*4.5</f>
        <v>391</v>
      </c>
      <c r="AG19" s="111">
        <f>(G19-7-AI19)</f>
        <v>11.61</v>
      </c>
      <c r="AH19" s="117">
        <v>12</v>
      </c>
      <c r="AI19" s="106">
        <f>IF(AH19=10,1.16,IF(AH19=12,1.39,IF(AH19=14,1.62,IF(AH19=16,1.84))))</f>
        <v>1.39</v>
      </c>
      <c r="AJ19" s="111">
        <f>(AF19+2*AG19+28)</f>
        <v>442.22</v>
      </c>
      <c r="AK19" s="115">
        <f>INT(D19/10-1)</f>
        <v>18</v>
      </c>
      <c r="AL19" s="111">
        <f>AJ19*AK19/100*((AH19/100)^2/4*PI()*7850/100)</f>
        <v>70.6696459531627</v>
      </c>
      <c r="AM19" s="111">
        <f>((AT19-1)*M19+O19+AP19)</f>
        <v>53.466451612903228</v>
      </c>
      <c r="AN19" s="111">
        <f>G19-7-AB20-AI19+AP19</f>
        <v>11.84</v>
      </c>
      <c r="AO19" s="117">
        <v>12</v>
      </c>
      <c r="AP19" s="106">
        <f>IF(AO19=10,1.16,IF(AO19=12,1.39,IF(AO19=16,1.84,IF(AO19=25,2.84))))</f>
        <v>1.39</v>
      </c>
      <c r="AQ19" s="111">
        <f>2*AM19+2*AN19+28</f>
        <v>158.61290322580646</v>
      </c>
      <c r="AR19" s="110">
        <f>16*4</f>
        <v>64</v>
      </c>
      <c r="AS19" s="111">
        <f>AQ19*AR19/100*((AO19/100)^2/4*PI()*7850/100)</f>
        <v>90.124012398623094</v>
      </c>
      <c r="AT19" s="113">
        <v>5</v>
      </c>
      <c r="AU19" s="111">
        <f>V19+AE19+AL19+AS19+AE20</f>
        <v>399.93415022469048</v>
      </c>
      <c r="AV19" s="104">
        <f>G19*D19*E19/100/10000</f>
        <v>1.52</v>
      </c>
      <c r="AW19" s="27"/>
      <c r="AX19" s="1">
        <f>86/M19/3+1</f>
        <v>3.302245250431779</v>
      </c>
      <c r="AY19" s="89">
        <f>(400-AM19*4-14-2*M19)/3</f>
        <v>49.076989247311822</v>
      </c>
      <c r="AZ19" s="89">
        <f>((T19-1-(AT19-1)*4)-2)/3</f>
        <v>4.333333333333333</v>
      </c>
      <c r="BA19" s="1">
        <f>AU19/AV19</f>
        <v>263.11457251624375</v>
      </c>
      <c r="BC19" s="1">
        <f>AU19/4</f>
        <v>99.983537556172621</v>
      </c>
    </row>
    <row r="20" spans="1:55" ht="26.25" customHeight="1" x14ac:dyDescent="0.15">
      <c r="A20" s="27"/>
      <c r="B20" s="134"/>
      <c r="C20" s="111"/>
      <c r="D20" s="119"/>
      <c r="E20" s="119"/>
      <c r="F20" s="121"/>
      <c r="G20" s="123"/>
      <c r="H20" s="123"/>
      <c r="I20" s="124"/>
      <c r="J20" s="59" t="s">
        <v>119</v>
      </c>
      <c r="K20" s="29" t="s">
        <v>13</v>
      </c>
      <c r="L20" s="29" t="s">
        <v>13</v>
      </c>
      <c r="M20" s="29" t="s">
        <v>13</v>
      </c>
      <c r="N20" s="29" t="s">
        <v>13</v>
      </c>
      <c r="O20" s="29" t="s">
        <v>13</v>
      </c>
      <c r="P20" s="29" t="s">
        <v>13</v>
      </c>
      <c r="Q20" s="100" t="s">
        <v>13</v>
      </c>
      <c r="R20" s="100" t="s">
        <v>13</v>
      </c>
      <c r="S20" s="100" t="s">
        <v>13</v>
      </c>
      <c r="T20" s="29" t="s">
        <v>13</v>
      </c>
      <c r="U20" s="29" t="s">
        <v>13</v>
      </c>
      <c r="V20" s="111"/>
      <c r="W20" s="111"/>
      <c r="X20" s="34">
        <v>3</v>
      </c>
      <c r="Y20" s="7">
        <f>E19-2*4.5</f>
        <v>391</v>
      </c>
      <c r="Z20" s="7">
        <f>Z19</f>
        <v>8.7349999999999994</v>
      </c>
      <c r="AA20" s="66">
        <v>10</v>
      </c>
      <c r="AB20" s="31">
        <f t="shared" ref="AB20:AB38" si="22">IF(AA20=10,1.16,IF(AA20=12,1.39,IF(AA20=25,2.7,IF(AA20=28,3.1))))</f>
        <v>1.1599999999999999</v>
      </c>
      <c r="AC20" s="55">
        <f t="shared" si="20"/>
        <v>408.47</v>
      </c>
      <c r="AD20" s="4">
        <f>AK19</f>
        <v>18</v>
      </c>
      <c r="AE20" s="7">
        <f t="shared" si="21"/>
        <v>45.330677356557651</v>
      </c>
      <c r="AF20" s="111"/>
      <c r="AG20" s="111"/>
      <c r="AH20" s="117"/>
      <c r="AI20" s="106"/>
      <c r="AJ20" s="111"/>
      <c r="AK20" s="115"/>
      <c r="AL20" s="111"/>
      <c r="AM20" s="111"/>
      <c r="AN20" s="111"/>
      <c r="AO20" s="117"/>
      <c r="AP20" s="106"/>
      <c r="AQ20" s="111"/>
      <c r="AR20" s="110"/>
      <c r="AS20" s="111"/>
      <c r="AT20" s="114"/>
      <c r="AU20" s="111"/>
      <c r="AV20" s="104"/>
      <c r="AW20" s="27"/>
    </row>
    <row r="21" spans="1:55" ht="26.25" customHeight="1" x14ac:dyDescent="0.15">
      <c r="A21" s="27"/>
      <c r="B21" s="134"/>
      <c r="C21" s="111"/>
      <c r="D21" s="119">
        <v>190</v>
      </c>
      <c r="E21" s="119">
        <v>400</v>
      </c>
      <c r="F21" s="121" t="s">
        <v>98</v>
      </c>
      <c r="G21" s="123">
        <v>20</v>
      </c>
      <c r="H21" s="123">
        <f t="shared" si="19"/>
        <v>20</v>
      </c>
      <c r="I21" s="124">
        <v>0</v>
      </c>
      <c r="J21" s="34">
        <v>1</v>
      </c>
      <c r="K21" s="55">
        <f>D21-11</f>
        <v>179</v>
      </c>
      <c r="L21" s="55">
        <f>(G21-7-AB22-AI21-AB21/2-O21/2)</f>
        <v>8.7349999999999994</v>
      </c>
      <c r="M21" s="7">
        <f>(E21-14)/(T21-1)</f>
        <v>12.451612903225806</v>
      </c>
      <c r="N21" s="66">
        <v>20</v>
      </c>
      <c r="O21" s="31">
        <f>IF(N21=16,1.84,IF(N21=20,2.27,IF(N21=22,2.51,IF(N21=25,2.84,IF(N21=28,3.16,1.16)))))</f>
        <v>2.27</v>
      </c>
      <c r="P21" s="55">
        <f>K21+2*L21</f>
        <v>196.47</v>
      </c>
      <c r="Q21" s="91">
        <v>8</v>
      </c>
      <c r="R21" s="91">
        <v>8</v>
      </c>
      <c r="S21" s="91">
        <f t="shared" ref="S21:S37" si="23">Q21-R21</f>
        <v>0</v>
      </c>
      <c r="T21" s="4">
        <f>INT(E21/100)*R21</f>
        <v>32</v>
      </c>
      <c r="U21" s="29" t="s">
        <v>13</v>
      </c>
      <c r="V21" s="111">
        <f>P21/100*(T21)*((N21/100)^2/4*PI()*7850/100)+P22/100*(U22)*((N22/100)^2/4*PI()*7850/100)</f>
        <v>155.04785161307763</v>
      </c>
      <c r="W21" s="111" t="s">
        <v>34</v>
      </c>
      <c r="X21" s="34">
        <v>2</v>
      </c>
      <c r="Y21" s="7">
        <f>D21-11</f>
        <v>179</v>
      </c>
      <c r="Z21" s="7">
        <f>L21</f>
        <v>8.7349999999999994</v>
      </c>
      <c r="AA21" s="66">
        <v>10</v>
      </c>
      <c r="AB21" s="31">
        <f>IF(AA21=10,1.16,IF(AA21=12,1.39,IF(AA21=25,2.7,IF(AA21=28,3.1))))</f>
        <v>1.1599999999999999</v>
      </c>
      <c r="AC21" s="55">
        <f t="shared" si="20"/>
        <v>196.47</v>
      </c>
      <c r="AD21" s="4">
        <f>T21</f>
        <v>32</v>
      </c>
      <c r="AE21" s="7">
        <f t="shared" si="21"/>
        <v>38.761962903269406</v>
      </c>
      <c r="AF21" s="111">
        <f>E21-2*4.5</f>
        <v>391</v>
      </c>
      <c r="AG21" s="111">
        <f>(G21-7-AI21)</f>
        <v>11.61</v>
      </c>
      <c r="AH21" s="117">
        <v>12</v>
      </c>
      <c r="AI21" s="106">
        <f>IF(AH21=10,1.16,IF(AH21=12,1.39,IF(AH21=14,1.62,IF(AH21=16,1.84))))</f>
        <v>1.39</v>
      </c>
      <c r="AJ21" s="111">
        <f>(AF21+2*AG21+28)</f>
        <v>442.22</v>
      </c>
      <c r="AK21" s="115">
        <f>INT(D21/10-1)</f>
        <v>18</v>
      </c>
      <c r="AL21" s="111">
        <f>AJ21*AK21/100*((AH21/100)^2/4*PI()*7850/100)</f>
        <v>70.6696459531627</v>
      </c>
      <c r="AM21" s="111">
        <f>((AT21-1)*M21+O21+AP21)</f>
        <v>53.466451612903228</v>
      </c>
      <c r="AN21" s="111">
        <f>G21-7-AB22-AI21+AP21</f>
        <v>11.84</v>
      </c>
      <c r="AO21" s="117">
        <v>12</v>
      </c>
      <c r="AP21" s="106">
        <f>IF(AO21=10,1.16,IF(AO21=12,1.39,IF(AO21=16,1.84,IF(AO21=25,2.84))))</f>
        <v>1.39</v>
      </c>
      <c r="AQ21" s="111">
        <f>2*AM21+2*AN21+28</f>
        <v>158.61290322580646</v>
      </c>
      <c r="AR21" s="110">
        <f>16*4</f>
        <v>64</v>
      </c>
      <c r="AS21" s="111">
        <f>AQ21*AR21/100*((AO21/100)^2/4*PI()*7850/100)</f>
        <v>90.124012398623094</v>
      </c>
      <c r="AT21" s="113">
        <v>5</v>
      </c>
      <c r="AU21" s="111">
        <f>V21+AE21+AL21+AS21+AE22</f>
        <v>399.93415022469048</v>
      </c>
      <c r="AV21" s="104">
        <f>G21*D21*E21/100/10000</f>
        <v>1.52</v>
      </c>
      <c r="AW21" s="27"/>
      <c r="AX21" s="1">
        <f>86/M21/3+1</f>
        <v>3.302245250431779</v>
      </c>
      <c r="AY21" s="89">
        <f>(400-AM21*4-14-2*M21)/3</f>
        <v>49.076989247311822</v>
      </c>
      <c r="AZ21" s="89">
        <f>((T21-1-(AT21-1)*4)-2)/3</f>
        <v>4.333333333333333</v>
      </c>
      <c r="BA21" s="1">
        <f t="shared" ref="BA21:BA37" si="24">AU21/AV21</f>
        <v>263.11457251624375</v>
      </c>
      <c r="BC21" s="1">
        <f>AU21/4</f>
        <v>99.983537556172621</v>
      </c>
    </row>
    <row r="22" spans="1:55" ht="26.25" customHeight="1" x14ac:dyDescent="0.15">
      <c r="A22" s="27"/>
      <c r="B22" s="134"/>
      <c r="C22" s="111"/>
      <c r="D22" s="119"/>
      <c r="E22" s="119"/>
      <c r="F22" s="121"/>
      <c r="G22" s="123"/>
      <c r="H22" s="123"/>
      <c r="I22" s="124"/>
      <c r="J22" s="59" t="s">
        <v>119</v>
      </c>
      <c r="K22" s="55"/>
      <c r="L22" s="29" t="s">
        <v>13</v>
      </c>
      <c r="M22" s="29" t="s">
        <v>13</v>
      </c>
      <c r="N22" s="66"/>
      <c r="O22" s="31"/>
      <c r="P22" s="55"/>
      <c r="Q22" s="91"/>
      <c r="R22" s="91"/>
      <c r="S22" s="91"/>
      <c r="T22" s="29" t="s">
        <v>13</v>
      </c>
      <c r="U22" s="4">
        <f>INT(E21/100)*S21</f>
        <v>0</v>
      </c>
      <c r="V22" s="111"/>
      <c r="W22" s="111"/>
      <c r="X22" s="34">
        <v>3</v>
      </c>
      <c r="Y22" s="7">
        <f>E21-2*4.5</f>
        <v>391</v>
      </c>
      <c r="Z22" s="7">
        <f>Z21</f>
        <v>8.7349999999999994</v>
      </c>
      <c r="AA22" s="66">
        <v>10</v>
      </c>
      <c r="AB22" s="31">
        <f t="shared" si="22"/>
        <v>1.1599999999999999</v>
      </c>
      <c r="AC22" s="55">
        <f t="shared" si="20"/>
        <v>408.47</v>
      </c>
      <c r="AD22" s="4">
        <f>AK21</f>
        <v>18</v>
      </c>
      <c r="AE22" s="7">
        <f t="shared" si="21"/>
        <v>45.330677356557651</v>
      </c>
      <c r="AF22" s="111"/>
      <c r="AG22" s="111"/>
      <c r="AH22" s="117"/>
      <c r="AI22" s="106"/>
      <c r="AJ22" s="111"/>
      <c r="AK22" s="115"/>
      <c r="AL22" s="111"/>
      <c r="AM22" s="111"/>
      <c r="AN22" s="111"/>
      <c r="AO22" s="117"/>
      <c r="AP22" s="106"/>
      <c r="AQ22" s="111"/>
      <c r="AR22" s="110"/>
      <c r="AS22" s="111"/>
      <c r="AT22" s="114"/>
      <c r="AU22" s="111"/>
      <c r="AV22" s="104"/>
      <c r="AW22" s="27"/>
    </row>
    <row r="23" spans="1:55" ht="26.25" customHeight="1" x14ac:dyDescent="0.15">
      <c r="A23" s="27"/>
      <c r="B23" s="134"/>
      <c r="C23" s="111"/>
      <c r="D23" s="119">
        <v>190</v>
      </c>
      <c r="E23" s="119">
        <v>400</v>
      </c>
      <c r="F23" s="121" t="s">
        <v>99</v>
      </c>
      <c r="G23" s="123">
        <v>30</v>
      </c>
      <c r="H23" s="123">
        <f t="shared" si="19"/>
        <v>30</v>
      </c>
      <c r="I23" s="124">
        <v>0</v>
      </c>
      <c r="J23" s="34">
        <v>1</v>
      </c>
      <c r="K23" s="55">
        <f>D23-11</f>
        <v>179</v>
      </c>
      <c r="L23" s="55">
        <f>(G23-7-AB24-AI23-AB23/2-O23/2)</f>
        <v>18.734999999999999</v>
      </c>
      <c r="M23" s="7">
        <f>(E23-14)/(T23-1)</f>
        <v>12.451612903225806</v>
      </c>
      <c r="N23" s="66">
        <v>20</v>
      </c>
      <c r="O23" s="31">
        <f>IF(N23=16,1.84,IF(N23=20,2.27,IF(N23=22,2.51,IF(N23=25,2.84,IF(N23=28,3.16,1.16)))))</f>
        <v>2.27</v>
      </c>
      <c r="P23" s="55">
        <f>K23+2*L23</f>
        <v>216.47</v>
      </c>
      <c r="Q23" s="91">
        <v>8</v>
      </c>
      <c r="R23" s="91">
        <v>8</v>
      </c>
      <c r="S23" s="91">
        <f t="shared" si="23"/>
        <v>0</v>
      </c>
      <c r="T23" s="4">
        <f>INT(E23/100)*R23</f>
        <v>32</v>
      </c>
      <c r="U23" s="29" t="s">
        <v>13</v>
      </c>
      <c r="V23" s="111">
        <f>P23/100*(T23)*((N23/100)^2/4*PI()*7850/100)+P24/100*(U24)*((N24/100)^2/4*PI()*7850/100)</f>
        <v>170.83121310471273</v>
      </c>
      <c r="W23" s="125" t="s">
        <v>143</v>
      </c>
      <c r="X23" s="34">
        <v>2</v>
      </c>
      <c r="Y23" s="7">
        <f>D23-11</f>
        <v>179</v>
      </c>
      <c r="Z23" s="7">
        <v>10</v>
      </c>
      <c r="AA23" s="66">
        <v>10</v>
      </c>
      <c r="AB23" s="31">
        <f>IF(AA23=10,1.16,IF(AA23=12,1.39,IF(AA23=25,2.7,IF(AA23=28,3.1))))</f>
        <v>1.1599999999999999</v>
      </c>
      <c r="AC23" s="55">
        <f t="shared" si="20"/>
        <v>199</v>
      </c>
      <c r="AD23" s="4">
        <f>T23</f>
        <v>32</v>
      </c>
      <c r="AE23" s="7">
        <f t="shared" si="21"/>
        <v>39.261111710442364</v>
      </c>
      <c r="AF23" s="111">
        <f>E23-2*4.5</f>
        <v>391</v>
      </c>
      <c r="AG23" s="111">
        <f>(G23-7-AI23)</f>
        <v>21.61</v>
      </c>
      <c r="AH23" s="117">
        <v>12</v>
      </c>
      <c r="AI23" s="106">
        <f>IF(AH23=10,1.16,IF(AH23=12,1.39,IF(AH23=14,1.62,IF(AH23=16,1.84))))</f>
        <v>1.39</v>
      </c>
      <c r="AJ23" s="111">
        <f>(AF23+2*AG23+28)</f>
        <v>462.22</v>
      </c>
      <c r="AK23" s="115">
        <f>INT(D23/10-1)</f>
        <v>18</v>
      </c>
      <c r="AL23" s="111">
        <f>AJ23*AK23/100*((AH23/100)^2/4*PI()*7850/100)</f>
        <v>73.865776655218795</v>
      </c>
      <c r="AM23" s="111">
        <f>((AT23-1)*M23+O23+AP23)</f>
        <v>53.466451612903228</v>
      </c>
      <c r="AN23" s="111">
        <f>G23-7-AB24-AI23+AP23</f>
        <v>21.84</v>
      </c>
      <c r="AO23" s="117">
        <v>12</v>
      </c>
      <c r="AP23" s="106">
        <f>IF(AO23=10,1.16,IF(AO23=12,1.39,IF(AO23=16,1.84,IF(AO23=25,2.84))))</f>
        <v>1.39</v>
      </c>
      <c r="AQ23" s="111">
        <f>2*AM23+2*AN23+28</f>
        <v>178.61290322580646</v>
      </c>
      <c r="AR23" s="110">
        <f>16*4</f>
        <v>64</v>
      </c>
      <c r="AS23" s="111">
        <f>AQ23*AR23/100*((AO23/100)^2/4*PI()*7850/100)</f>
        <v>101.48803267260037</v>
      </c>
      <c r="AT23" s="113">
        <v>5</v>
      </c>
      <c r="AU23" s="111">
        <f>V23+AE23+AL23+AS23+AE24</f>
        <v>431.05758270356671</v>
      </c>
      <c r="AV23" s="104">
        <f>G23*D23*E23/100/10000</f>
        <v>2.2799999999999998</v>
      </c>
      <c r="AW23" s="27"/>
      <c r="AX23" s="1">
        <f>86/M23/3+1</f>
        <v>3.302245250431779</v>
      </c>
      <c r="AY23" s="89">
        <f>(400-AM23*4-14-2*M23)/3</f>
        <v>49.076989247311822</v>
      </c>
      <c r="AZ23" s="89">
        <f>((T23-1-(AT23-1)*4)-2)/3</f>
        <v>4.333333333333333</v>
      </c>
      <c r="BA23" s="1">
        <f t="shared" si="24"/>
        <v>189.06034329103804</v>
      </c>
      <c r="BC23" s="1">
        <f>AU23/4</f>
        <v>107.76439567589168</v>
      </c>
    </row>
    <row r="24" spans="1:55" ht="26.25" customHeight="1" x14ac:dyDescent="0.15">
      <c r="A24" s="27"/>
      <c r="B24" s="134"/>
      <c r="C24" s="111"/>
      <c r="D24" s="119"/>
      <c r="E24" s="119"/>
      <c r="F24" s="121"/>
      <c r="G24" s="123"/>
      <c r="H24" s="123"/>
      <c r="I24" s="124"/>
      <c r="J24" s="59" t="s">
        <v>119</v>
      </c>
      <c r="K24" s="55"/>
      <c r="L24" s="29" t="s">
        <v>13</v>
      </c>
      <c r="M24" s="29" t="s">
        <v>13</v>
      </c>
      <c r="N24" s="66"/>
      <c r="O24" s="31"/>
      <c r="P24" s="55"/>
      <c r="Q24" s="91"/>
      <c r="R24" s="91"/>
      <c r="S24" s="91"/>
      <c r="T24" s="29" t="s">
        <v>13</v>
      </c>
      <c r="U24" s="4">
        <f>INT(E23/100)*S23</f>
        <v>0</v>
      </c>
      <c r="V24" s="111"/>
      <c r="W24" s="111"/>
      <c r="X24" s="34">
        <v>3</v>
      </c>
      <c r="Y24" s="7">
        <f>E23-2*4.5</f>
        <v>391</v>
      </c>
      <c r="Z24" s="7">
        <f>10</f>
        <v>10</v>
      </c>
      <c r="AA24" s="66">
        <v>10</v>
      </c>
      <c r="AB24" s="31">
        <f t="shared" si="22"/>
        <v>1.1599999999999999</v>
      </c>
      <c r="AC24" s="55">
        <f t="shared" si="20"/>
        <v>411</v>
      </c>
      <c r="AD24" s="4">
        <f>AK23</f>
        <v>18</v>
      </c>
      <c r="AE24" s="7">
        <f t="shared" si="21"/>
        <v>45.611448560592436</v>
      </c>
      <c r="AF24" s="111"/>
      <c r="AG24" s="111"/>
      <c r="AH24" s="117"/>
      <c r="AI24" s="106"/>
      <c r="AJ24" s="111"/>
      <c r="AK24" s="115"/>
      <c r="AL24" s="111"/>
      <c r="AM24" s="111"/>
      <c r="AN24" s="111"/>
      <c r="AO24" s="117"/>
      <c r="AP24" s="106"/>
      <c r="AQ24" s="111"/>
      <c r="AR24" s="110"/>
      <c r="AS24" s="111"/>
      <c r="AT24" s="114"/>
      <c r="AU24" s="111"/>
      <c r="AV24" s="104"/>
      <c r="AW24" s="27"/>
    </row>
    <row r="25" spans="1:55" ht="26.25" customHeight="1" x14ac:dyDescent="0.15">
      <c r="A25" s="27"/>
      <c r="B25" s="134"/>
      <c r="C25" s="111"/>
      <c r="D25" s="119">
        <v>190</v>
      </c>
      <c r="E25" s="119">
        <v>400</v>
      </c>
      <c r="F25" s="121" t="s">
        <v>100</v>
      </c>
      <c r="G25" s="123">
        <v>30</v>
      </c>
      <c r="H25" s="123">
        <f t="shared" si="19"/>
        <v>30</v>
      </c>
      <c r="I25" s="124">
        <v>0</v>
      </c>
      <c r="J25" s="34">
        <v>1</v>
      </c>
      <c r="K25" s="55">
        <f>D25-11</f>
        <v>179</v>
      </c>
      <c r="L25" s="55">
        <f>(G25-7-AB26-AI25-AB25/2-O25/2)</f>
        <v>18.734999999999999</v>
      </c>
      <c r="M25" s="7">
        <f>(E25-14)/(T25-1)</f>
        <v>11.028571428571428</v>
      </c>
      <c r="N25" s="66">
        <v>20</v>
      </c>
      <c r="O25" s="31">
        <f>IF(N25=16,1.84,IF(N25=20,2.27,IF(N25=22,2.51,IF(N25=25,2.84,IF(N25=28,3.16,1.16)))))</f>
        <v>2.27</v>
      </c>
      <c r="P25" s="55">
        <f>K25+2*L25</f>
        <v>216.47</v>
      </c>
      <c r="Q25" s="91">
        <v>9</v>
      </c>
      <c r="R25" s="91">
        <v>9</v>
      </c>
      <c r="S25" s="91">
        <f t="shared" si="23"/>
        <v>0</v>
      </c>
      <c r="T25" s="4">
        <f>INT(E25/100)*R25</f>
        <v>36</v>
      </c>
      <c r="U25" s="29" t="s">
        <v>13</v>
      </c>
      <c r="V25" s="111">
        <f>P25/100*(T25)*((N25/100)^2/4*PI()*7850/100)+P26/100*(U26)*((N26/100)^2/4*PI()*7850/100)</f>
        <v>192.18511474280183</v>
      </c>
      <c r="W25" s="125" t="s">
        <v>144</v>
      </c>
      <c r="X25" s="34">
        <v>2</v>
      </c>
      <c r="Y25" s="7">
        <f>D25-11</f>
        <v>179</v>
      </c>
      <c r="Z25" s="7">
        <v>10</v>
      </c>
      <c r="AA25" s="66">
        <v>10</v>
      </c>
      <c r="AB25" s="31">
        <f>IF(AA25=10,1.16,IF(AA25=12,1.39,IF(AA25=25,2.7,IF(AA25=28,3.1))))</f>
        <v>1.1599999999999999</v>
      </c>
      <c r="AC25" s="55">
        <f>Y25+2*Z25</f>
        <v>199</v>
      </c>
      <c r="AD25" s="4">
        <f>T25</f>
        <v>36</v>
      </c>
      <c r="AE25" s="7">
        <f t="shared" si="21"/>
        <v>44.168750674247661</v>
      </c>
      <c r="AF25" s="111">
        <f>E25-2*4.5</f>
        <v>391</v>
      </c>
      <c r="AG25" s="111">
        <f>(G25-7-AI25)</f>
        <v>21.61</v>
      </c>
      <c r="AH25" s="117">
        <v>12</v>
      </c>
      <c r="AI25" s="106">
        <f>IF(AH25=10,1.16,IF(AH25=12,1.39,IF(AH25=14,1.62,IF(AH25=16,1.84))))</f>
        <v>1.39</v>
      </c>
      <c r="AJ25" s="111">
        <f>(AF25+2*AG25+28)</f>
        <v>462.22</v>
      </c>
      <c r="AK25" s="115">
        <f>INT(D25/10-1)</f>
        <v>18</v>
      </c>
      <c r="AL25" s="111">
        <f>AJ25*AK25/100*((AH25/100)^2/4*PI()*7850/100)</f>
        <v>73.865776655218795</v>
      </c>
      <c r="AM25" s="111">
        <f>((AT25-1)*M25+O25+AP25)</f>
        <v>58.802857142857142</v>
      </c>
      <c r="AN25" s="111">
        <f>G25-7-AB26-AI25+AP25</f>
        <v>21.84</v>
      </c>
      <c r="AO25" s="117">
        <v>12</v>
      </c>
      <c r="AP25" s="106">
        <f>IF(AO25=10,1.16,IF(AO25=12,1.39,IF(AO25=16,1.84,IF(AO25=25,2.84))))</f>
        <v>1.39</v>
      </c>
      <c r="AQ25" s="111">
        <f>2*AM25+2*AN25+28</f>
        <v>189.28571428571428</v>
      </c>
      <c r="AR25" s="110">
        <f>16*4</f>
        <v>64</v>
      </c>
      <c r="AS25" s="111">
        <f>AQ25*AR25/100*((AO25/100)^2/4*PI()*7850/100)</f>
        <v>107.55233473585645</v>
      </c>
      <c r="AT25" s="113">
        <v>6</v>
      </c>
      <c r="AU25" s="111">
        <f>V25+AE25+AL25+AS25+AE26</f>
        <v>463.38342536871721</v>
      </c>
      <c r="AV25" s="104">
        <f>G25*D25*E25/100/10000</f>
        <v>2.2799999999999998</v>
      </c>
      <c r="AW25" s="27"/>
      <c r="AX25" s="1">
        <f>86/M25/3+1</f>
        <v>3.5993091537132988</v>
      </c>
      <c r="AY25" s="89">
        <f>(400-AM25*4-14-2*M25)/3</f>
        <v>42.910476190476196</v>
      </c>
      <c r="AZ25" s="89">
        <f>((T25-1-(AT25-1)*4)-2)/3</f>
        <v>4.333333333333333</v>
      </c>
      <c r="BA25" s="1">
        <f t="shared" si="24"/>
        <v>203.23834445996371</v>
      </c>
      <c r="BC25" s="1">
        <f>AU25/4</f>
        <v>115.8458563421793</v>
      </c>
    </row>
    <row r="26" spans="1:55" ht="26.25" customHeight="1" x14ac:dyDescent="0.15">
      <c r="A26" s="27"/>
      <c r="B26" s="134"/>
      <c r="C26" s="111"/>
      <c r="D26" s="119"/>
      <c r="E26" s="119"/>
      <c r="F26" s="121"/>
      <c r="G26" s="123"/>
      <c r="H26" s="123"/>
      <c r="I26" s="124"/>
      <c r="J26" s="59" t="s">
        <v>119</v>
      </c>
      <c r="K26" s="55">
        <f>K25-6</f>
        <v>173</v>
      </c>
      <c r="L26" s="29" t="s">
        <v>13</v>
      </c>
      <c r="M26" s="29" t="s">
        <v>13</v>
      </c>
      <c r="N26" s="66">
        <f>N25</f>
        <v>20</v>
      </c>
      <c r="O26" s="31"/>
      <c r="P26" s="55">
        <f>K26</f>
        <v>173</v>
      </c>
      <c r="Q26" s="91"/>
      <c r="R26" s="91"/>
      <c r="S26" s="91"/>
      <c r="T26" s="29" t="s">
        <v>13</v>
      </c>
      <c r="U26" s="4">
        <f>INT(E25/100)*S25</f>
        <v>0</v>
      </c>
      <c r="V26" s="111"/>
      <c r="W26" s="111"/>
      <c r="X26" s="34">
        <v>3</v>
      </c>
      <c r="Y26" s="7">
        <f>E25-2*4.5</f>
        <v>391</v>
      </c>
      <c r="Z26" s="7">
        <f>10</f>
        <v>10</v>
      </c>
      <c r="AA26" s="66">
        <v>10</v>
      </c>
      <c r="AB26" s="31">
        <f t="shared" si="22"/>
        <v>1.1599999999999999</v>
      </c>
      <c r="AC26" s="55">
        <f t="shared" si="20"/>
        <v>411</v>
      </c>
      <c r="AD26" s="4">
        <f>AK25</f>
        <v>18</v>
      </c>
      <c r="AE26" s="7">
        <f t="shared" si="21"/>
        <v>45.611448560592436</v>
      </c>
      <c r="AF26" s="111"/>
      <c r="AG26" s="111"/>
      <c r="AH26" s="117"/>
      <c r="AI26" s="106"/>
      <c r="AJ26" s="111"/>
      <c r="AK26" s="115"/>
      <c r="AL26" s="111"/>
      <c r="AM26" s="111"/>
      <c r="AN26" s="111"/>
      <c r="AO26" s="117"/>
      <c r="AP26" s="106"/>
      <c r="AQ26" s="111"/>
      <c r="AR26" s="110"/>
      <c r="AS26" s="111"/>
      <c r="AT26" s="114"/>
      <c r="AU26" s="111"/>
      <c r="AV26" s="104"/>
      <c r="AW26" s="27"/>
    </row>
    <row r="27" spans="1:55" ht="26.25" customHeight="1" x14ac:dyDescent="0.15">
      <c r="A27" s="27"/>
      <c r="B27" s="134"/>
      <c r="C27" s="111"/>
      <c r="D27" s="119">
        <v>190</v>
      </c>
      <c r="E27" s="119">
        <v>400</v>
      </c>
      <c r="F27" s="121" t="s">
        <v>102</v>
      </c>
      <c r="G27" s="123">
        <v>30</v>
      </c>
      <c r="H27" s="123">
        <f t="shared" si="19"/>
        <v>32.85</v>
      </c>
      <c r="I27" s="124">
        <v>0.03</v>
      </c>
      <c r="J27" s="34">
        <v>1</v>
      </c>
      <c r="K27" s="55">
        <f>D27-11</f>
        <v>179</v>
      </c>
      <c r="L27" s="55">
        <f>(G27-7-AB28-AI27-AB27/2-O27/2)</f>
        <v>18.504999999999999</v>
      </c>
      <c r="M27" s="7">
        <f>(E27-14)/(T27-1)</f>
        <v>9.8974358974358978</v>
      </c>
      <c r="N27" s="66">
        <v>20</v>
      </c>
      <c r="O27" s="31">
        <f>IF(N27=16,1.84,IF(N27=20,2.27,IF(N27=22,2.51,IF(N27=25,2.84,IF(N27=28,3.16,1.16)))))</f>
        <v>2.27</v>
      </c>
      <c r="P27" s="55">
        <f>K27+2*L27</f>
        <v>216.01</v>
      </c>
      <c r="Q27" s="91">
        <v>10</v>
      </c>
      <c r="R27" s="91">
        <v>10</v>
      </c>
      <c r="S27" s="91">
        <f t="shared" si="23"/>
        <v>0</v>
      </c>
      <c r="T27" s="4">
        <f>INT(E27/100)*R27</f>
        <v>40</v>
      </c>
      <c r="U27" s="29" t="s">
        <v>13</v>
      </c>
      <c r="V27" s="111">
        <f>P27/100*(T27)*((N27/100)^2/4*PI()*7850/100)+P28/100*(U28)*((N28/100)^2/4*PI()*7850/100)</f>
        <v>213.08524473800642</v>
      </c>
      <c r="W27" s="125" t="s">
        <v>145</v>
      </c>
      <c r="X27" s="34">
        <v>2</v>
      </c>
      <c r="Y27" s="7">
        <f>(D27-11)/2*SQRT(I27^2+1)/1</f>
        <v>89.540265942200548</v>
      </c>
      <c r="Z27" s="7">
        <v>10</v>
      </c>
      <c r="AA27" s="66">
        <v>10</v>
      </c>
      <c r="AB27" s="31">
        <f>IF(AA27=10,1.16,IF(AA27=12,1.39,IF(AA27=25,2.7,IF(AA27=28,3.1))))</f>
        <v>1.1599999999999999</v>
      </c>
      <c r="AC27" s="55">
        <f>2*Y27+2*Z27</f>
        <v>199.0805318844011</v>
      </c>
      <c r="AD27" s="4">
        <f>T27</f>
        <v>40</v>
      </c>
      <c r="AE27" s="7">
        <f t="shared" si="21"/>
        <v>49.09625001060148</v>
      </c>
      <c r="AF27" s="111">
        <f>E27-2*4.5</f>
        <v>391</v>
      </c>
      <c r="AG27" s="108">
        <f>(G27/2+H27/2-7-AI27)</f>
        <v>22.805</v>
      </c>
      <c r="AH27" s="117">
        <v>14</v>
      </c>
      <c r="AI27" s="106">
        <f>IF(AH27=10,1.16,IF(AH27=12,1.39,IF(AH27=14,1.62,IF(AH27=16,1.84))))</f>
        <v>1.62</v>
      </c>
      <c r="AJ27" s="108">
        <f>(AF27+2*AG27+32)</f>
        <v>468.61</v>
      </c>
      <c r="AK27" s="115">
        <f>INT(D27/10-1)</f>
        <v>18</v>
      </c>
      <c r="AL27" s="111">
        <f>AJ27*AK27/100*((AH27/100)^2/4*PI()*7850/100)</f>
        <v>101.92944667532672</v>
      </c>
      <c r="AM27" s="111">
        <f>((AT27-1)*M27+O27+AP27)</f>
        <v>53.147179487179493</v>
      </c>
      <c r="AN27" s="108">
        <f>(G27+H27)/2-7-AB28-AI27+AP27</f>
        <v>23.035</v>
      </c>
      <c r="AO27" s="117">
        <v>12</v>
      </c>
      <c r="AP27" s="106">
        <f>IF(AO27=10,1.16,IF(AO27=12,1.39,IF(AO27=16,1.84,IF(AO27=25,2.84))))</f>
        <v>1.39</v>
      </c>
      <c r="AQ27" s="108">
        <f>2*AM27+2*AN27+28</f>
        <v>180.36435897435899</v>
      </c>
      <c r="AR27" s="110">
        <f>16*4</f>
        <v>64</v>
      </c>
      <c r="AS27" s="111">
        <f>AQ27*AR27/100*((AO27/100)^2/4*PI()*7850/100)</f>
        <v>102.48321160437663</v>
      </c>
      <c r="AT27" s="113">
        <v>6</v>
      </c>
      <c r="AU27" s="111">
        <f>V27+AE27+AL27+AS27+AE28</f>
        <v>512.20560158890362</v>
      </c>
      <c r="AV27" s="104">
        <f>(G27+H27)/2*D27*E27/100/10000</f>
        <v>2.3883000000000001</v>
      </c>
      <c r="AW27" s="27"/>
      <c r="AX27" s="1">
        <f>86/M27/3+1</f>
        <v>3.8963730569948183</v>
      </c>
      <c r="AY27" s="89">
        <f>(400-AM27*4-14-2*M27)/3</f>
        <v>51.205470085470076</v>
      </c>
      <c r="AZ27" s="89">
        <f>((T27-1-(AT27-1)*4)-2)/3</f>
        <v>5.666666666666667</v>
      </c>
      <c r="BA27" s="1">
        <f t="shared" si="24"/>
        <v>214.46451517351406</v>
      </c>
      <c r="BC27" s="1">
        <f>AU27/4</f>
        <v>128.0514003972259</v>
      </c>
    </row>
    <row r="28" spans="1:55" ht="26.25" customHeight="1" x14ac:dyDescent="0.15">
      <c r="A28" s="27"/>
      <c r="B28" s="134"/>
      <c r="C28" s="111"/>
      <c r="D28" s="119"/>
      <c r="E28" s="119"/>
      <c r="F28" s="121"/>
      <c r="G28" s="123"/>
      <c r="H28" s="123"/>
      <c r="I28" s="124"/>
      <c r="J28" s="59" t="s">
        <v>119</v>
      </c>
      <c r="K28" s="55">
        <f>K27-6</f>
        <v>173</v>
      </c>
      <c r="L28" s="29" t="s">
        <v>13</v>
      </c>
      <c r="M28" s="29" t="s">
        <v>13</v>
      </c>
      <c r="N28" s="66">
        <f>N27</f>
        <v>20</v>
      </c>
      <c r="O28" s="31"/>
      <c r="P28" s="55">
        <f>K28</f>
        <v>173</v>
      </c>
      <c r="Q28" s="91"/>
      <c r="R28" s="91"/>
      <c r="S28" s="91"/>
      <c r="T28" s="29" t="s">
        <v>13</v>
      </c>
      <c r="U28" s="4">
        <f>INT(E27/100)*S27</f>
        <v>0</v>
      </c>
      <c r="V28" s="111"/>
      <c r="W28" s="111"/>
      <c r="X28" s="34">
        <v>3</v>
      </c>
      <c r="Y28" s="7">
        <f>E27-2*4.5</f>
        <v>391</v>
      </c>
      <c r="Z28" s="7">
        <f>10</f>
        <v>10</v>
      </c>
      <c r="AA28" s="66">
        <v>10</v>
      </c>
      <c r="AB28" s="31">
        <f t="shared" si="22"/>
        <v>1.1599999999999999</v>
      </c>
      <c r="AC28" s="55">
        <f t="shared" si="20"/>
        <v>411</v>
      </c>
      <c r="AD28" s="4">
        <f>AK27</f>
        <v>18</v>
      </c>
      <c r="AE28" s="7">
        <f t="shared" si="21"/>
        <v>45.611448560592436</v>
      </c>
      <c r="AF28" s="111"/>
      <c r="AG28" s="109"/>
      <c r="AH28" s="117"/>
      <c r="AI28" s="106"/>
      <c r="AJ28" s="109"/>
      <c r="AK28" s="115"/>
      <c r="AL28" s="111"/>
      <c r="AM28" s="111"/>
      <c r="AN28" s="109"/>
      <c r="AO28" s="117"/>
      <c r="AP28" s="106"/>
      <c r="AQ28" s="109"/>
      <c r="AR28" s="110"/>
      <c r="AS28" s="111"/>
      <c r="AT28" s="114"/>
      <c r="AU28" s="111"/>
      <c r="AV28" s="104"/>
      <c r="AW28" s="27"/>
    </row>
    <row r="29" spans="1:55" ht="26.25" customHeight="1" x14ac:dyDescent="0.15">
      <c r="A29" s="27"/>
      <c r="B29" s="134"/>
      <c r="C29" s="111"/>
      <c r="D29" s="119">
        <v>190</v>
      </c>
      <c r="E29" s="119">
        <v>400</v>
      </c>
      <c r="F29" s="121" t="s">
        <v>103</v>
      </c>
      <c r="G29" s="123">
        <v>30</v>
      </c>
      <c r="H29" s="123">
        <f t="shared" si="19"/>
        <v>32.85</v>
      </c>
      <c r="I29" s="124">
        <v>0.03</v>
      </c>
      <c r="J29" s="34">
        <v>1</v>
      </c>
      <c r="K29" s="55">
        <f>D29-11</f>
        <v>179</v>
      </c>
      <c r="L29" s="55">
        <f>(G29-7-AB30-AI29-AB29/2-O29/2)</f>
        <v>18.504999999999999</v>
      </c>
      <c r="M29" s="7">
        <f>(E29-14)/(T29-1)</f>
        <v>9.8974358974358978</v>
      </c>
      <c r="N29" s="66">
        <v>20</v>
      </c>
      <c r="O29" s="31">
        <f>IF(N29=16,1.84,IF(N29=20,2.27,IF(N29=22,2.51,IF(N29=25,2.84,IF(N29=28,3.16,1.16)))))</f>
        <v>2.27</v>
      </c>
      <c r="P29" s="55">
        <f>K29+2*L29</f>
        <v>216.01</v>
      </c>
      <c r="Q29" s="91">
        <v>13</v>
      </c>
      <c r="R29" s="91">
        <v>10</v>
      </c>
      <c r="S29" s="91">
        <f t="shared" si="23"/>
        <v>3</v>
      </c>
      <c r="T29" s="4">
        <f>INT(E29/100)*R29</f>
        <v>40</v>
      </c>
      <c r="U29" s="29" t="s">
        <v>13</v>
      </c>
      <c r="V29" s="111">
        <f>P29/100*(T29)*((N29/100)^2/4*PI()*7850/100)+P30/100*(U30)*((N30/100)^2/4*PI()*7850/100)</f>
        <v>264.28252357649785</v>
      </c>
      <c r="W29" s="111" t="s">
        <v>6</v>
      </c>
      <c r="X29" s="34">
        <v>2</v>
      </c>
      <c r="Y29" s="7">
        <f>(D29-11)/2*SQRT(I29^2+1)/1</f>
        <v>89.540265942200548</v>
      </c>
      <c r="Z29" s="7">
        <v>10</v>
      </c>
      <c r="AA29" s="66">
        <v>10</v>
      </c>
      <c r="AB29" s="31">
        <f>IF(AA29=10,1.16,IF(AA29=12,1.39,IF(AA29=25,2.7,IF(AA29=28,3.1))))</f>
        <v>1.1599999999999999</v>
      </c>
      <c r="AC29" s="55">
        <f>2*Y29+2*Z29</f>
        <v>199.0805318844011</v>
      </c>
      <c r="AD29" s="4">
        <f>T29</f>
        <v>40</v>
      </c>
      <c r="AE29" s="7">
        <f t="shared" si="21"/>
        <v>49.09625001060148</v>
      </c>
      <c r="AF29" s="111">
        <f>E29-2*4.5</f>
        <v>391</v>
      </c>
      <c r="AG29" s="108">
        <f>(G29/2+H29/2-7-AI29)</f>
        <v>22.805</v>
      </c>
      <c r="AH29" s="117">
        <v>14</v>
      </c>
      <c r="AI29" s="106">
        <f>IF(AH29=10,1.16,IF(AH29=12,1.39,IF(AH29=14,1.62,IF(AH29=16,1.84))))</f>
        <v>1.62</v>
      </c>
      <c r="AJ29" s="108">
        <f>(AF29+2*AG29+32)</f>
        <v>468.61</v>
      </c>
      <c r="AK29" s="115">
        <f>INT(D29/10-1)</f>
        <v>18</v>
      </c>
      <c r="AL29" s="111">
        <f>AJ29*AK29/100*((AH29/100)^2/4*PI()*7850/100)</f>
        <v>101.92944667532672</v>
      </c>
      <c r="AM29" s="111">
        <f>((AT29-1)*M29+O29+AP29)</f>
        <v>53.147179487179493</v>
      </c>
      <c r="AN29" s="108">
        <f>(G29+H29)/2-7-AB30-AI29+AP29</f>
        <v>23.035</v>
      </c>
      <c r="AO29" s="117">
        <v>12</v>
      </c>
      <c r="AP29" s="106">
        <f>IF(AO29=10,1.16,IF(AO29=12,1.39,IF(AO29=16,1.84,IF(AO29=25,2.84))))</f>
        <v>1.39</v>
      </c>
      <c r="AQ29" s="108">
        <f>2*AM29+2*AN29+28</f>
        <v>180.36435897435899</v>
      </c>
      <c r="AR29" s="110">
        <f>16*4</f>
        <v>64</v>
      </c>
      <c r="AS29" s="111">
        <f>AQ29*AR29/100*((AO29/100)^2/4*PI()*7850/100)</f>
        <v>102.48321160437663</v>
      </c>
      <c r="AT29" s="113">
        <v>6</v>
      </c>
      <c r="AU29" s="111">
        <f>V29+AE29+AL29+AS29+AE30</f>
        <v>563.40288042739508</v>
      </c>
      <c r="AV29" s="104">
        <f>(G29+H29)/2*D29*E29/100/10000</f>
        <v>2.3883000000000001</v>
      </c>
      <c r="AW29" s="27"/>
      <c r="AX29" s="1">
        <f>86/M29/3+1</f>
        <v>3.8963730569948183</v>
      </c>
      <c r="AY29" s="89">
        <f>(400-AM29*4-14-2*M29)/3</f>
        <v>51.205470085470076</v>
      </c>
      <c r="AZ29" s="89">
        <f>((T29-1-(AT29-1)*4)-2)/3</f>
        <v>5.666666666666667</v>
      </c>
      <c r="BA29" s="1">
        <f t="shared" si="24"/>
        <v>235.90121861884816</v>
      </c>
      <c r="BC29" s="1">
        <f>AU29/4</f>
        <v>140.85072010684877</v>
      </c>
    </row>
    <row r="30" spans="1:55" ht="26.25" customHeight="1" x14ac:dyDescent="0.15">
      <c r="A30" s="27"/>
      <c r="B30" s="134"/>
      <c r="C30" s="111"/>
      <c r="D30" s="119"/>
      <c r="E30" s="119"/>
      <c r="F30" s="121"/>
      <c r="G30" s="123"/>
      <c r="H30" s="123"/>
      <c r="I30" s="124"/>
      <c r="J30" s="59" t="s">
        <v>119</v>
      </c>
      <c r="K30" s="55">
        <f>K29-6</f>
        <v>173</v>
      </c>
      <c r="L30" s="29" t="s">
        <v>13</v>
      </c>
      <c r="M30" s="29" t="s">
        <v>13</v>
      </c>
      <c r="N30" s="66">
        <f>N29</f>
        <v>20</v>
      </c>
      <c r="O30" s="31"/>
      <c r="P30" s="55">
        <f>K30</f>
        <v>173</v>
      </c>
      <c r="Q30" s="91"/>
      <c r="R30" s="91"/>
      <c r="S30" s="91"/>
      <c r="T30" s="29" t="s">
        <v>13</v>
      </c>
      <c r="U30" s="4">
        <f>INT(E29/100)*S29</f>
        <v>12</v>
      </c>
      <c r="V30" s="111"/>
      <c r="W30" s="111"/>
      <c r="X30" s="34">
        <v>3</v>
      </c>
      <c r="Y30" s="7">
        <f>E29-2*4.5</f>
        <v>391</v>
      </c>
      <c r="Z30" s="7">
        <f>10</f>
        <v>10</v>
      </c>
      <c r="AA30" s="66">
        <v>10</v>
      </c>
      <c r="AB30" s="31">
        <f t="shared" si="22"/>
        <v>1.1599999999999999</v>
      </c>
      <c r="AC30" s="55">
        <f t="shared" si="20"/>
        <v>411</v>
      </c>
      <c r="AD30" s="4">
        <f>AK29</f>
        <v>18</v>
      </c>
      <c r="AE30" s="7">
        <f t="shared" si="21"/>
        <v>45.611448560592436</v>
      </c>
      <c r="AF30" s="111"/>
      <c r="AG30" s="109"/>
      <c r="AH30" s="117"/>
      <c r="AI30" s="106"/>
      <c r="AJ30" s="109"/>
      <c r="AK30" s="115"/>
      <c r="AL30" s="111"/>
      <c r="AM30" s="111"/>
      <c r="AN30" s="109"/>
      <c r="AO30" s="117"/>
      <c r="AP30" s="106"/>
      <c r="AQ30" s="109"/>
      <c r="AR30" s="110"/>
      <c r="AS30" s="111"/>
      <c r="AT30" s="114"/>
      <c r="AU30" s="111"/>
      <c r="AV30" s="104"/>
      <c r="AW30" s="27"/>
    </row>
    <row r="31" spans="1:55" ht="26.25" customHeight="1" x14ac:dyDescent="0.15">
      <c r="A31" s="27"/>
      <c r="B31" s="134"/>
      <c r="C31" s="111"/>
      <c r="D31" s="119">
        <v>190</v>
      </c>
      <c r="E31" s="119">
        <v>400</v>
      </c>
      <c r="F31" s="121" t="s">
        <v>104</v>
      </c>
      <c r="G31" s="123">
        <v>35</v>
      </c>
      <c r="H31" s="123">
        <f t="shared" si="19"/>
        <v>37.85</v>
      </c>
      <c r="I31" s="124">
        <v>0.03</v>
      </c>
      <c r="J31" s="34">
        <v>1</v>
      </c>
      <c r="K31" s="55">
        <f>D31-11</f>
        <v>179</v>
      </c>
      <c r="L31" s="55">
        <f>(G31-7-AB32-AI31-AB31/2-O31/2)</f>
        <v>23.504999999999999</v>
      </c>
      <c r="M31" s="7">
        <f>(E31-14)/(T31-1)</f>
        <v>9.8974358974358978</v>
      </c>
      <c r="N31" s="66">
        <v>20</v>
      </c>
      <c r="O31" s="31">
        <f>IF(N31=16,1.84,IF(N31=20,2.27,IF(N31=22,2.51,IF(N31=25,2.84,IF(N31=28,3.16,1.16)))))</f>
        <v>2.27</v>
      </c>
      <c r="P31" s="55">
        <f>K31+2*L31</f>
        <v>226.01</v>
      </c>
      <c r="Q31" s="91">
        <v>14</v>
      </c>
      <c r="R31" s="91">
        <v>10</v>
      </c>
      <c r="S31" s="91">
        <f t="shared" si="23"/>
        <v>4</v>
      </c>
      <c r="T31" s="4">
        <f>INT(E31/100)*R31</f>
        <v>40</v>
      </c>
      <c r="U31" s="29" t="s">
        <v>13</v>
      </c>
      <c r="V31" s="111">
        <f>P31/100*(T31)*((N31/100)^2/4*PI()*7850/100)+P32/100*(U32)*((N32/100)^2/4*PI()*7850/100)</f>
        <v>291.21288412160027</v>
      </c>
      <c r="W31" s="111" t="s">
        <v>6</v>
      </c>
      <c r="X31" s="34">
        <v>2</v>
      </c>
      <c r="Y31" s="7">
        <f>(D31-11)/2*SQRT(I31^2+1)/1</f>
        <v>89.540265942200548</v>
      </c>
      <c r="Z31" s="7">
        <v>10</v>
      </c>
      <c r="AA31" s="66">
        <v>10</v>
      </c>
      <c r="AB31" s="31">
        <f>IF(AA31=10,1.16,IF(AA31=12,1.39,IF(AA31=25,2.7,IF(AA31=28,3.1))))</f>
        <v>1.1599999999999999</v>
      </c>
      <c r="AC31" s="55">
        <f>2*Y31+2*Z31</f>
        <v>199.0805318844011</v>
      </c>
      <c r="AD31" s="4">
        <f>T31</f>
        <v>40</v>
      </c>
      <c r="AE31" s="7">
        <f t="shared" si="21"/>
        <v>49.09625001060148</v>
      </c>
      <c r="AF31" s="111">
        <f>E31-2*4.5</f>
        <v>391</v>
      </c>
      <c r="AG31" s="108">
        <f>(G31/2+H31/2-7-AI31)</f>
        <v>27.804999999999996</v>
      </c>
      <c r="AH31" s="117">
        <v>14</v>
      </c>
      <c r="AI31" s="106">
        <f>IF(AH31=10,1.16,IF(AH31=12,1.39,IF(AH31=14,1.62,IF(AH31=16,1.84))))</f>
        <v>1.62</v>
      </c>
      <c r="AJ31" s="108">
        <f>(AF31+2*AG31+32)</f>
        <v>478.61</v>
      </c>
      <c r="AK31" s="115">
        <f>INT(D31/10-1)</f>
        <v>18</v>
      </c>
      <c r="AL31" s="111">
        <f>AJ31*AK31/100*((AH31/100)^2/4*PI()*7850/100)</f>
        <v>104.10459118089267</v>
      </c>
      <c r="AM31" s="111">
        <f>((AT31-1)*M31+O31+AP31)</f>
        <v>23.454871794871796</v>
      </c>
      <c r="AN31" s="108">
        <f>(G31+H31)/2-7-AB32-AI31+AP31</f>
        <v>28.034999999999997</v>
      </c>
      <c r="AO31" s="117">
        <v>12</v>
      </c>
      <c r="AP31" s="106">
        <f>IF(AO31=10,1.16,IF(AO31=12,1.39,IF(AO31=16,1.84,IF(AO31=25,2.84))))</f>
        <v>1.39</v>
      </c>
      <c r="AQ31" s="108">
        <f>2*AM31+2*AN31+28</f>
        <v>130.97974358974358</v>
      </c>
      <c r="AR31" s="110">
        <f>16*8</f>
        <v>128</v>
      </c>
      <c r="AS31" s="111">
        <f>AQ31*AR31/100*((AO31/100)^2/4*PI()*7850/100)</f>
        <v>148.84564616341925</v>
      </c>
      <c r="AT31" s="113">
        <v>3</v>
      </c>
      <c r="AU31" s="111">
        <f>V31+AE31+AL31+AS31+AE32</f>
        <v>638.87082003710611</v>
      </c>
      <c r="AV31" s="104">
        <f>(G31+H31)/2*D31*E31/100/10000</f>
        <v>2.7682999999999995</v>
      </c>
      <c r="AW31" s="27"/>
      <c r="AX31" s="1">
        <f>86/M31/3+1</f>
        <v>3.8963730569948183</v>
      </c>
      <c r="AY31" s="89">
        <f>(400-AM31*8-14-2*M31)/7</f>
        <v>25.509450549450548</v>
      </c>
      <c r="AZ31" s="89">
        <f>((T31-1-(AT31-1)*8)-2)/7</f>
        <v>3</v>
      </c>
      <c r="BA31" s="1">
        <f t="shared" si="24"/>
        <v>230.78091971141359</v>
      </c>
      <c r="BC31" s="1">
        <f>AU31/4</f>
        <v>159.71770500927653</v>
      </c>
    </row>
    <row r="32" spans="1:55" ht="26.25" customHeight="1" x14ac:dyDescent="0.15">
      <c r="A32" s="27"/>
      <c r="B32" s="134"/>
      <c r="C32" s="111"/>
      <c r="D32" s="119"/>
      <c r="E32" s="119"/>
      <c r="F32" s="121"/>
      <c r="G32" s="123"/>
      <c r="H32" s="123"/>
      <c r="I32" s="124"/>
      <c r="J32" s="59" t="s">
        <v>119</v>
      </c>
      <c r="K32" s="55">
        <f>K31-6</f>
        <v>173</v>
      </c>
      <c r="L32" s="29" t="s">
        <v>13</v>
      </c>
      <c r="M32" s="29" t="s">
        <v>13</v>
      </c>
      <c r="N32" s="66">
        <f>N31</f>
        <v>20</v>
      </c>
      <c r="O32" s="31"/>
      <c r="P32" s="55">
        <f>K32</f>
        <v>173</v>
      </c>
      <c r="Q32" s="91"/>
      <c r="R32" s="91"/>
      <c r="S32" s="91"/>
      <c r="T32" s="29" t="s">
        <v>13</v>
      </c>
      <c r="U32" s="4">
        <f>INT(E31/100)*S31</f>
        <v>16</v>
      </c>
      <c r="V32" s="111"/>
      <c r="W32" s="111"/>
      <c r="X32" s="34">
        <v>3</v>
      </c>
      <c r="Y32" s="7">
        <f>E31-2*4.5</f>
        <v>391</v>
      </c>
      <c r="Z32" s="7">
        <f>10</f>
        <v>10</v>
      </c>
      <c r="AA32" s="66">
        <v>10</v>
      </c>
      <c r="AB32" s="31">
        <f t="shared" si="22"/>
        <v>1.1599999999999999</v>
      </c>
      <c r="AC32" s="55">
        <f t="shared" si="20"/>
        <v>411</v>
      </c>
      <c r="AD32" s="4">
        <f>AK31</f>
        <v>18</v>
      </c>
      <c r="AE32" s="7">
        <f t="shared" si="21"/>
        <v>45.611448560592436</v>
      </c>
      <c r="AF32" s="111"/>
      <c r="AG32" s="109"/>
      <c r="AH32" s="117"/>
      <c r="AI32" s="106"/>
      <c r="AJ32" s="109"/>
      <c r="AK32" s="115"/>
      <c r="AL32" s="111"/>
      <c r="AM32" s="111"/>
      <c r="AN32" s="109"/>
      <c r="AO32" s="117"/>
      <c r="AP32" s="106"/>
      <c r="AQ32" s="109"/>
      <c r="AR32" s="110"/>
      <c r="AS32" s="111"/>
      <c r="AT32" s="114"/>
      <c r="AU32" s="111"/>
      <c r="AV32" s="104"/>
      <c r="AW32" s="27"/>
    </row>
    <row r="33" spans="1:55" ht="26.25" customHeight="1" x14ac:dyDescent="0.15">
      <c r="A33" s="27"/>
      <c r="B33" s="134"/>
      <c r="C33" s="111"/>
      <c r="D33" s="119">
        <v>190</v>
      </c>
      <c r="E33" s="119">
        <v>400</v>
      </c>
      <c r="F33" s="121" t="s">
        <v>105</v>
      </c>
      <c r="G33" s="123">
        <v>35</v>
      </c>
      <c r="H33" s="123">
        <f t="shared" si="19"/>
        <v>37.85</v>
      </c>
      <c r="I33" s="124">
        <v>0.03</v>
      </c>
      <c r="J33" s="34">
        <v>1</v>
      </c>
      <c r="K33" s="55">
        <f>D33-11</f>
        <v>179</v>
      </c>
      <c r="L33" s="55">
        <f>(G33-7-AB34-AI33-AB33/2-O33/2)</f>
        <v>23.504999999999999</v>
      </c>
      <c r="M33" s="7">
        <f>(E33-14)/(T33-1)</f>
        <v>9.8974358974358978</v>
      </c>
      <c r="N33" s="66">
        <v>20</v>
      </c>
      <c r="O33" s="31">
        <f>IF(N33=16,1.84,IF(N33=20,2.27,IF(N33=22,2.51,IF(N33=25,2.84,IF(N33=28,3.16,1.16)))))</f>
        <v>2.27</v>
      </c>
      <c r="P33" s="55">
        <f>K33+2*L33</f>
        <v>226.01</v>
      </c>
      <c r="Q33" s="91">
        <v>15</v>
      </c>
      <c r="R33" s="91">
        <v>10</v>
      </c>
      <c r="S33" s="91">
        <f t="shared" si="23"/>
        <v>5</v>
      </c>
      <c r="T33" s="4">
        <f>INT(E33/100)*R33</f>
        <v>40</v>
      </c>
      <c r="U33" s="29" t="s">
        <v>13</v>
      </c>
      <c r="V33" s="111">
        <f>P33/100*(T33)*((N33/100)^2/4*PI()*7850/100)+P34/100*(U34)*((N34/100)^2/4*PI()*7850/100)</f>
        <v>308.27864373443072</v>
      </c>
      <c r="W33" s="111" t="s">
        <v>6</v>
      </c>
      <c r="X33" s="34">
        <v>2</v>
      </c>
      <c r="Y33" s="7">
        <f>(D33-11)/2*SQRT(I33^2+1)/1</f>
        <v>89.540265942200548</v>
      </c>
      <c r="Z33" s="7">
        <v>10</v>
      </c>
      <c r="AA33" s="66">
        <v>10</v>
      </c>
      <c r="AB33" s="31">
        <f>IF(AA33=10,1.16,IF(AA33=12,1.39,IF(AA33=25,2.7,IF(AA33=28,3.1))))</f>
        <v>1.1599999999999999</v>
      </c>
      <c r="AC33" s="55">
        <f>2*Y33+2*Z33</f>
        <v>199.0805318844011</v>
      </c>
      <c r="AD33" s="4">
        <f>T33</f>
        <v>40</v>
      </c>
      <c r="AE33" s="7">
        <f t="shared" si="21"/>
        <v>49.09625001060148</v>
      </c>
      <c r="AF33" s="111">
        <f>E33-2*4.5</f>
        <v>391</v>
      </c>
      <c r="AG33" s="108">
        <f>(G33/2+H33/2-7-AI33)</f>
        <v>27.804999999999996</v>
      </c>
      <c r="AH33" s="117">
        <v>14</v>
      </c>
      <c r="AI33" s="106">
        <f>IF(AH33=10,1.16,IF(AH33=12,1.39,IF(AH33=14,1.62,IF(AH33=16,1.84))))</f>
        <v>1.62</v>
      </c>
      <c r="AJ33" s="108">
        <f>(AF33+2*AG33+32)</f>
        <v>478.61</v>
      </c>
      <c r="AK33" s="115">
        <f>INT(D33/10-1)</f>
        <v>18</v>
      </c>
      <c r="AL33" s="111">
        <f>AJ33*AK33/100*((AH33/100)^2/4*PI()*7850/100)</f>
        <v>104.10459118089267</v>
      </c>
      <c r="AM33" s="111">
        <f>((AT33-1)*M33+O33+AP33)</f>
        <v>23.454871794871796</v>
      </c>
      <c r="AN33" s="108">
        <f>(G33+H33)/2-7-AB34-AI33+AP33</f>
        <v>28.034999999999997</v>
      </c>
      <c r="AO33" s="117">
        <v>12</v>
      </c>
      <c r="AP33" s="106">
        <f>IF(AO33=10,1.16,IF(AO33=12,1.39,IF(AO33=16,1.84,IF(AO33=25,2.84))))</f>
        <v>1.39</v>
      </c>
      <c r="AQ33" s="108">
        <f>2*AM33+2*AN33+28</f>
        <v>130.97974358974358</v>
      </c>
      <c r="AR33" s="110">
        <f>16*8</f>
        <v>128</v>
      </c>
      <c r="AS33" s="111">
        <f>AQ33*AR33/100*((AO33/100)^2/4*PI()*7850/100)</f>
        <v>148.84564616341925</v>
      </c>
      <c r="AT33" s="113">
        <v>3</v>
      </c>
      <c r="AU33" s="111">
        <f>V33+AE33+AL33+AS33+AE34</f>
        <v>655.93657964993645</v>
      </c>
      <c r="AV33" s="104">
        <f>(G33+H33)/2*D33*E33/100/10000</f>
        <v>2.7682999999999995</v>
      </c>
      <c r="AW33" s="27"/>
      <c r="AX33" s="1">
        <f>86/M33/3+1</f>
        <v>3.8963730569948183</v>
      </c>
      <c r="AY33" s="89">
        <f>(400-AM33*8-14-2*M33)/7</f>
        <v>25.509450549450548</v>
      </c>
      <c r="AZ33" s="89">
        <f>((T33-1-(AT33-1)*8)-2)/7</f>
        <v>3</v>
      </c>
      <c r="BA33" s="1">
        <f t="shared" si="24"/>
        <v>236.94562715382602</v>
      </c>
      <c r="BC33" s="1">
        <f>AU33/4</f>
        <v>163.98414491248411</v>
      </c>
    </row>
    <row r="34" spans="1:55" ht="26.25" customHeight="1" x14ac:dyDescent="0.15">
      <c r="A34" s="27"/>
      <c r="B34" s="134"/>
      <c r="C34" s="111"/>
      <c r="D34" s="119"/>
      <c r="E34" s="119"/>
      <c r="F34" s="121"/>
      <c r="G34" s="123"/>
      <c r="H34" s="123"/>
      <c r="I34" s="124"/>
      <c r="J34" s="59" t="s">
        <v>119</v>
      </c>
      <c r="K34" s="55">
        <f>K33-6</f>
        <v>173</v>
      </c>
      <c r="L34" s="29" t="s">
        <v>13</v>
      </c>
      <c r="M34" s="29" t="s">
        <v>13</v>
      </c>
      <c r="N34" s="66">
        <f>N33</f>
        <v>20</v>
      </c>
      <c r="O34" s="31"/>
      <c r="P34" s="55">
        <f>K34</f>
        <v>173</v>
      </c>
      <c r="Q34" s="91"/>
      <c r="R34" s="91"/>
      <c r="S34" s="91"/>
      <c r="T34" s="29" t="s">
        <v>13</v>
      </c>
      <c r="U34" s="4">
        <f>INT(E33/100)*S33</f>
        <v>20</v>
      </c>
      <c r="V34" s="111"/>
      <c r="W34" s="111"/>
      <c r="X34" s="34">
        <v>3</v>
      </c>
      <c r="Y34" s="7">
        <f>E33-2*4.5</f>
        <v>391</v>
      </c>
      <c r="Z34" s="7">
        <f>10</f>
        <v>10</v>
      </c>
      <c r="AA34" s="66">
        <v>10</v>
      </c>
      <c r="AB34" s="31">
        <f t="shared" si="22"/>
        <v>1.1599999999999999</v>
      </c>
      <c r="AC34" s="55">
        <f t="shared" si="20"/>
        <v>411</v>
      </c>
      <c r="AD34" s="4">
        <f>AK33</f>
        <v>18</v>
      </c>
      <c r="AE34" s="7">
        <f t="shared" si="21"/>
        <v>45.611448560592436</v>
      </c>
      <c r="AF34" s="111"/>
      <c r="AG34" s="109"/>
      <c r="AH34" s="117"/>
      <c r="AI34" s="106"/>
      <c r="AJ34" s="109"/>
      <c r="AK34" s="115"/>
      <c r="AL34" s="111"/>
      <c r="AM34" s="111"/>
      <c r="AN34" s="109"/>
      <c r="AO34" s="117"/>
      <c r="AP34" s="106"/>
      <c r="AQ34" s="109"/>
      <c r="AR34" s="110"/>
      <c r="AS34" s="111"/>
      <c r="AT34" s="114"/>
      <c r="AU34" s="111"/>
      <c r="AV34" s="104"/>
      <c r="AW34" s="27"/>
    </row>
    <row r="35" spans="1:55" ht="26.25" customHeight="1" x14ac:dyDescent="0.15">
      <c r="A35" s="27"/>
      <c r="B35" s="134"/>
      <c r="C35" s="111"/>
      <c r="D35" s="119">
        <v>190</v>
      </c>
      <c r="E35" s="119">
        <v>400</v>
      </c>
      <c r="F35" s="121" t="s">
        <v>106</v>
      </c>
      <c r="G35" s="123">
        <v>40</v>
      </c>
      <c r="H35" s="123">
        <f t="shared" si="19"/>
        <v>42.85</v>
      </c>
      <c r="I35" s="124">
        <v>0.03</v>
      </c>
      <c r="J35" s="34">
        <v>1</v>
      </c>
      <c r="K35" s="55">
        <f>D35-11</f>
        <v>179</v>
      </c>
      <c r="L35" s="55">
        <f>(G35-7-AB36-AI35-AB35/2-O35/2)</f>
        <v>28.504999999999999</v>
      </c>
      <c r="M35" s="7">
        <f>(E35-14)/(T35-1)</f>
        <v>9.8974358974358978</v>
      </c>
      <c r="N35" s="66">
        <v>20</v>
      </c>
      <c r="O35" s="31">
        <f>IF(N35=16,1.84,IF(N35=20,2.27,IF(N35=22,2.51,IF(N35=25,2.84,IF(N35=28,3.16,1.16)))))</f>
        <v>2.27</v>
      </c>
      <c r="P35" s="55">
        <f>K35+2*L35</f>
        <v>236.01</v>
      </c>
      <c r="Q35" s="91">
        <v>16</v>
      </c>
      <c r="R35" s="91">
        <v>10</v>
      </c>
      <c r="S35" s="91">
        <f t="shared" si="23"/>
        <v>6</v>
      </c>
      <c r="T35" s="4">
        <f>INT(E35/100)*R35</f>
        <v>40</v>
      </c>
      <c r="U35" s="29" t="s">
        <v>13</v>
      </c>
      <c r="V35" s="111">
        <f>P35/100*(T35)*((N35/100)^2/4*PI()*7850/100)+P36/100*(U36)*((N36/100)^2/4*PI()*7850/100)</f>
        <v>335.20900427953313</v>
      </c>
      <c r="W35" s="111" t="s">
        <v>6</v>
      </c>
      <c r="X35" s="34">
        <v>2</v>
      </c>
      <c r="Y35" s="7">
        <f>(D35-11)/2*SQRT(I35^2+1)/1</f>
        <v>89.540265942200548</v>
      </c>
      <c r="Z35" s="7">
        <v>10</v>
      </c>
      <c r="AA35" s="66">
        <v>10</v>
      </c>
      <c r="AB35" s="31">
        <f>IF(AA35=10,1.16,IF(AA35=12,1.39,IF(AA35=25,2.7,IF(AA35=28,3.1))))</f>
        <v>1.1599999999999999</v>
      </c>
      <c r="AC35" s="55">
        <f>2*Y35+2*Z35</f>
        <v>199.0805318844011</v>
      </c>
      <c r="AD35" s="4">
        <f>T35</f>
        <v>40</v>
      </c>
      <c r="AE35" s="7">
        <f t="shared" si="21"/>
        <v>49.09625001060148</v>
      </c>
      <c r="AF35" s="111">
        <f>E35-2*4.5</f>
        <v>391</v>
      </c>
      <c r="AG35" s="108">
        <f>(G35/2+H35/2-7-AI35)</f>
        <v>32.805</v>
      </c>
      <c r="AH35" s="117">
        <v>14</v>
      </c>
      <c r="AI35" s="106">
        <f>IF(AH35=10,1.16,IF(AH35=12,1.39,IF(AH35=14,1.62,IF(AH35=16,1.84))))</f>
        <v>1.62</v>
      </c>
      <c r="AJ35" s="108">
        <f>(AF35+2*AG35+32)</f>
        <v>488.61</v>
      </c>
      <c r="AK35" s="115">
        <f>INT(D35/10-1)</f>
        <v>18</v>
      </c>
      <c r="AL35" s="111">
        <f>AJ35*AK35/100*((AH35/100)^2/4*PI()*7850/100)</f>
        <v>106.27973568645864</v>
      </c>
      <c r="AM35" s="111">
        <f>((AT35-1)*M35+O35+AP35)</f>
        <v>23.454871794871796</v>
      </c>
      <c r="AN35" s="108">
        <f>(G35+H35)/2-7-AB36-AI35+AP35</f>
        <v>33.034999999999997</v>
      </c>
      <c r="AO35" s="117">
        <v>12</v>
      </c>
      <c r="AP35" s="106">
        <f>IF(AO35=10,1.16,IF(AO35=12,1.39,IF(AO35=16,1.84,IF(AO35=25,2.84))))</f>
        <v>1.39</v>
      </c>
      <c r="AQ35" s="108">
        <f>2*AM35+2*AN35+28</f>
        <v>140.97974358974358</v>
      </c>
      <c r="AR35" s="110">
        <f>16*8</f>
        <v>128</v>
      </c>
      <c r="AS35" s="111">
        <f>AQ35*AR35/100*((AO35/100)^2/4*PI()*7850/100)</f>
        <v>160.20966643739652</v>
      </c>
      <c r="AT35" s="113">
        <v>3</v>
      </c>
      <c r="AU35" s="111">
        <f>V35+AE35+AL35+AS35+AE36</f>
        <v>696.40610497458215</v>
      </c>
      <c r="AV35" s="104">
        <f>(G35+H35)/2*D35*E35/100/10000</f>
        <v>3.1482999999999994</v>
      </c>
      <c r="AW35" s="27"/>
      <c r="AX35" s="1">
        <f>86/M35/3+1</f>
        <v>3.8963730569948183</v>
      </c>
      <c r="AY35" s="89">
        <f>(400-AM35*8-14-2*M35)/7</f>
        <v>25.509450549450548</v>
      </c>
      <c r="AZ35" s="89">
        <f>((T35-1-(AT35-1)*8)-2)/7</f>
        <v>3</v>
      </c>
      <c r="BA35" s="1">
        <f t="shared" si="24"/>
        <v>221.20068131200404</v>
      </c>
      <c r="BC35" s="1">
        <f>AU35/4</f>
        <v>174.10152624364554</v>
      </c>
    </row>
    <row r="36" spans="1:55" ht="26.25" customHeight="1" x14ac:dyDescent="0.15">
      <c r="A36" s="27"/>
      <c r="B36" s="134"/>
      <c r="C36" s="111"/>
      <c r="D36" s="119"/>
      <c r="E36" s="119"/>
      <c r="F36" s="121"/>
      <c r="G36" s="123"/>
      <c r="H36" s="123"/>
      <c r="I36" s="124"/>
      <c r="J36" s="59" t="s">
        <v>119</v>
      </c>
      <c r="K36" s="55">
        <f>K35-6</f>
        <v>173</v>
      </c>
      <c r="L36" s="29" t="s">
        <v>13</v>
      </c>
      <c r="M36" s="29" t="s">
        <v>13</v>
      </c>
      <c r="N36" s="66">
        <f>N35</f>
        <v>20</v>
      </c>
      <c r="O36" s="31"/>
      <c r="P36" s="55">
        <f>K36</f>
        <v>173</v>
      </c>
      <c r="Q36" s="91"/>
      <c r="R36" s="91"/>
      <c r="S36" s="91"/>
      <c r="T36" s="29" t="s">
        <v>13</v>
      </c>
      <c r="U36" s="4">
        <f>INT(E35/100)*S35</f>
        <v>24</v>
      </c>
      <c r="V36" s="111"/>
      <c r="W36" s="111"/>
      <c r="X36" s="34">
        <v>3</v>
      </c>
      <c r="Y36" s="7">
        <f>E35-2*4.5</f>
        <v>391</v>
      </c>
      <c r="Z36" s="7">
        <f>10</f>
        <v>10</v>
      </c>
      <c r="AA36" s="66">
        <v>10</v>
      </c>
      <c r="AB36" s="31">
        <f t="shared" si="22"/>
        <v>1.1599999999999999</v>
      </c>
      <c r="AC36" s="55">
        <f t="shared" si="20"/>
        <v>411</v>
      </c>
      <c r="AD36" s="4">
        <f>AK35</f>
        <v>18</v>
      </c>
      <c r="AE36" s="7">
        <f t="shared" si="21"/>
        <v>45.611448560592436</v>
      </c>
      <c r="AF36" s="111"/>
      <c r="AG36" s="109"/>
      <c r="AH36" s="117"/>
      <c r="AI36" s="106"/>
      <c r="AJ36" s="109"/>
      <c r="AK36" s="115"/>
      <c r="AL36" s="111"/>
      <c r="AM36" s="111"/>
      <c r="AN36" s="109"/>
      <c r="AO36" s="117"/>
      <c r="AP36" s="106"/>
      <c r="AQ36" s="109"/>
      <c r="AR36" s="110"/>
      <c r="AS36" s="111"/>
      <c r="AT36" s="114"/>
      <c r="AU36" s="111"/>
      <c r="AV36" s="104"/>
      <c r="AW36" s="27"/>
    </row>
    <row r="37" spans="1:55" ht="26.25" customHeight="1" x14ac:dyDescent="0.15">
      <c r="A37" s="27"/>
      <c r="B37" s="134"/>
      <c r="C37" s="111"/>
      <c r="D37" s="119">
        <v>190</v>
      </c>
      <c r="E37" s="119">
        <v>400</v>
      </c>
      <c r="F37" s="121" t="s">
        <v>107</v>
      </c>
      <c r="G37" s="123">
        <v>40</v>
      </c>
      <c r="H37" s="123">
        <f t="shared" si="19"/>
        <v>42.85</v>
      </c>
      <c r="I37" s="124">
        <v>0.03</v>
      </c>
      <c r="J37" s="34">
        <v>1</v>
      </c>
      <c r="K37" s="55">
        <f>D37-11</f>
        <v>179</v>
      </c>
      <c r="L37" s="55">
        <f>(G37-7-AB38-AI37-AB37/2-O37/2)</f>
        <v>28.504999999999999</v>
      </c>
      <c r="M37" s="7">
        <f>(E37-14)/(T37-1)</f>
        <v>9.8974358974358978</v>
      </c>
      <c r="N37" s="66">
        <v>20</v>
      </c>
      <c r="O37" s="31">
        <f>IF(N37=16,1.84,IF(N37=20,2.27,IF(N37=22,2.51,IF(N37=25,2.84,IF(N37=28,3.16,1.16)))))</f>
        <v>2.27</v>
      </c>
      <c r="P37" s="55">
        <f>K37+2*L37</f>
        <v>236.01</v>
      </c>
      <c r="Q37" s="91">
        <v>17</v>
      </c>
      <c r="R37" s="91">
        <v>10</v>
      </c>
      <c r="S37" s="91">
        <f t="shared" si="23"/>
        <v>7</v>
      </c>
      <c r="T37" s="4">
        <f>INT(E37/100)*R37</f>
        <v>40</v>
      </c>
      <c r="U37" s="29" t="s">
        <v>13</v>
      </c>
      <c r="V37" s="111">
        <f>P37/100*(T37)*((N37/100)^2/4*PI()*7850/100)+P38/100*(U38)*((N38/100)^2/4*PI()*7850/100)</f>
        <v>352.27476389236364</v>
      </c>
      <c r="W37" s="111" t="s">
        <v>6</v>
      </c>
      <c r="X37" s="34">
        <v>2</v>
      </c>
      <c r="Y37" s="7">
        <f>(D37-11)/2*SQRT(I37^2+1)/1</f>
        <v>89.540265942200548</v>
      </c>
      <c r="Z37" s="7">
        <v>10</v>
      </c>
      <c r="AA37" s="66">
        <v>10</v>
      </c>
      <c r="AB37" s="31">
        <f>IF(AA37=10,1.16,IF(AA37=12,1.39,IF(AA37=25,2.7,IF(AA37=28,3.1))))</f>
        <v>1.1599999999999999</v>
      </c>
      <c r="AC37" s="55">
        <f>2*Y37+2*Z37</f>
        <v>199.0805318844011</v>
      </c>
      <c r="AD37" s="4">
        <f>T37</f>
        <v>40</v>
      </c>
      <c r="AE37" s="7">
        <f t="shared" si="21"/>
        <v>49.09625001060148</v>
      </c>
      <c r="AF37" s="111">
        <f>E37-2*4.5</f>
        <v>391</v>
      </c>
      <c r="AG37" s="108">
        <f>(G37/2+H37/2-7-AI37)</f>
        <v>32.805</v>
      </c>
      <c r="AH37" s="117">
        <v>14</v>
      </c>
      <c r="AI37" s="106">
        <f>IF(AH37=10,1.16,IF(AH37=12,1.39,IF(AH37=14,1.62,IF(AH37=16,1.84))))</f>
        <v>1.62</v>
      </c>
      <c r="AJ37" s="108">
        <f>(AF37+2*AG37+32)</f>
        <v>488.61</v>
      </c>
      <c r="AK37" s="115">
        <f>INT(D37/10-1)</f>
        <v>18</v>
      </c>
      <c r="AL37" s="111">
        <f>AJ37*AK37/100*((AH37/100)^2/4*PI()*7850/100)</f>
        <v>106.27973568645864</v>
      </c>
      <c r="AM37" s="111">
        <f>((AT37-1)*M37+O37+AP37)</f>
        <v>23.454871794871796</v>
      </c>
      <c r="AN37" s="108">
        <f>(G37+H37)/2-7-AB38-AI37+AP37</f>
        <v>33.034999999999997</v>
      </c>
      <c r="AO37" s="117">
        <v>12</v>
      </c>
      <c r="AP37" s="106">
        <f>IF(AO37=10,1.16,IF(AO37=12,1.39,IF(AO37=16,1.84,IF(AO37=25,2.84))))</f>
        <v>1.39</v>
      </c>
      <c r="AQ37" s="108">
        <f>2*AM37+2*AN37+28</f>
        <v>140.97974358974358</v>
      </c>
      <c r="AR37" s="110">
        <f>16*8</f>
        <v>128</v>
      </c>
      <c r="AS37" s="111">
        <f>AQ37*AR37/100*((AO37/100)^2/4*PI()*7850/100)</f>
        <v>160.20966643739652</v>
      </c>
      <c r="AT37" s="113">
        <v>3</v>
      </c>
      <c r="AU37" s="111">
        <f>V37+AE37+AL37+AS37+AE38</f>
        <v>713.47186458741271</v>
      </c>
      <c r="AV37" s="104">
        <f>(G37+H37)/2*D37*E37/100/10000</f>
        <v>3.1482999999999994</v>
      </c>
      <c r="AW37" s="27"/>
      <c r="AX37" s="1">
        <f>86/M37/3+1</f>
        <v>3.8963730569948183</v>
      </c>
      <c r="AY37" s="89">
        <f>(400-AM37*8-14-2*M37)/7</f>
        <v>25.509450549450548</v>
      </c>
      <c r="AZ37" s="89">
        <f>((T37-1-(AT37-1)*8)-2)/7</f>
        <v>3</v>
      </c>
      <c r="BA37" s="1">
        <f t="shared" si="24"/>
        <v>226.62130819407707</v>
      </c>
      <c r="BC37" s="1">
        <f>AU37/4</f>
        <v>178.36796614685318</v>
      </c>
    </row>
    <row r="38" spans="1:55" ht="26.25" customHeight="1" thickBot="1" x14ac:dyDescent="0.2">
      <c r="A38" s="27"/>
      <c r="B38" s="135"/>
      <c r="C38" s="112"/>
      <c r="D38" s="120"/>
      <c r="E38" s="120"/>
      <c r="F38" s="122"/>
      <c r="G38" s="118"/>
      <c r="H38" s="118"/>
      <c r="I38" s="124"/>
      <c r="J38" s="58" t="s">
        <v>119</v>
      </c>
      <c r="K38" s="53">
        <f>K37-6</f>
        <v>173</v>
      </c>
      <c r="L38" s="29" t="s">
        <v>13</v>
      </c>
      <c r="M38" s="29" t="s">
        <v>13</v>
      </c>
      <c r="N38" s="66">
        <f>N37</f>
        <v>20</v>
      </c>
      <c r="O38" s="32"/>
      <c r="P38" s="53">
        <f>K38</f>
        <v>173</v>
      </c>
      <c r="Q38" s="92"/>
      <c r="R38" s="92"/>
      <c r="S38" s="92"/>
      <c r="T38" s="29" t="s">
        <v>13</v>
      </c>
      <c r="U38" s="4">
        <f>INT(E37/100)*S37</f>
        <v>28</v>
      </c>
      <c r="V38" s="112"/>
      <c r="W38" s="118"/>
      <c r="X38" s="35">
        <v>3</v>
      </c>
      <c r="Y38" s="8">
        <f>E37-2*4.5</f>
        <v>391</v>
      </c>
      <c r="Z38" s="8">
        <f>10</f>
        <v>10</v>
      </c>
      <c r="AA38" s="66">
        <v>10</v>
      </c>
      <c r="AB38" s="32">
        <f t="shared" si="22"/>
        <v>1.1599999999999999</v>
      </c>
      <c r="AC38" s="53">
        <f t="shared" si="20"/>
        <v>411</v>
      </c>
      <c r="AD38" s="5">
        <f>AK37</f>
        <v>18</v>
      </c>
      <c r="AE38" s="8">
        <f t="shared" si="21"/>
        <v>45.611448560592436</v>
      </c>
      <c r="AF38" s="112"/>
      <c r="AG38" s="109"/>
      <c r="AH38" s="117"/>
      <c r="AI38" s="107"/>
      <c r="AJ38" s="109"/>
      <c r="AK38" s="116"/>
      <c r="AL38" s="112"/>
      <c r="AM38" s="111"/>
      <c r="AN38" s="109"/>
      <c r="AO38" s="117"/>
      <c r="AP38" s="107"/>
      <c r="AQ38" s="109"/>
      <c r="AR38" s="110"/>
      <c r="AS38" s="112"/>
      <c r="AT38" s="114"/>
      <c r="AU38" s="112"/>
      <c r="AV38" s="105"/>
      <c r="AW38" s="27"/>
    </row>
    <row r="39" spans="1:55" ht="19.899999999999999" customHeight="1" x14ac:dyDescent="0.15">
      <c r="A39" s="27"/>
      <c r="B39" s="41"/>
      <c r="C39" s="41"/>
      <c r="D39" s="42"/>
      <c r="E39" s="42"/>
      <c r="F39" s="41"/>
      <c r="G39" s="43"/>
      <c r="H39" s="43"/>
      <c r="I39" s="95"/>
      <c r="J39" s="43"/>
      <c r="K39" s="42"/>
      <c r="L39" s="44"/>
      <c r="M39" s="41"/>
      <c r="N39" s="45"/>
      <c r="O39" s="71"/>
      <c r="P39" s="42"/>
      <c r="Q39" s="101"/>
      <c r="R39" s="101"/>
      <c r="S39" s="101"/>
      <c r="T39" s="42"/>
      <c r="U39" s="42"/>
      <c r="V39" s="41"/>
      <c r="W39" s="41"/>
      <c r="X39" s="41"/>
      <c r="Y39" s="41"/>
      <c r="Z39" s="41"/>
      <c r="AA39" s="45"/>
      <c r="AB39" s="45"/>
      <c r="AC39" s="42"/>
      <c r="AD39" s="42"/>
      <c r="AE39" s="41"/>
      <c r="AF39" s="41"/>
      <c r="AG39" s="41"/>
      <c r="AH39" s="45"/>
      <c r="AI39" s="71"/>
      <c r="AJ39" s="41"/>
      <c r="AK39" s="46"/>
      <c r="AL39" s="41"/>
      <c r="AM39" s="41"/>
      <c r="AN39" s="41"/>
      <c r="AO39" s="41"/>
      <c r="AP39" s="41"/>
      <c r="AQ39" s="41"/>
      <c r="AR39" s="41"/>
      <c r="AS39" s="41"/>
      <c r="AT39" s="85"/>
      <c r="AU39" s="41"/>
      <c r="AV39" s="47"/>
      <c r="AW39" s="27"/>
    </row>
    <row r="40" spans="1:55" ht="19.899999999999999" customHeight="1" x14ac:dyDescent="0.15">
      <c r="D40" s="2"/>
      <c r="E40" s="2"/>
      <c r="F40" s="18"/>
      <c r="G40" s="2"/>
      <c r="H40" s="2"/>
      <c r="I40" s="86"/>
      <c r="J40" s="2"/>
      <c r="K40" s="68"/>
      <c r="L40" s="68"/>
      <c r="M40" s="18"/>
      <c r="N40" s="68"/>
      <c r="O40" s="72"/>
      <c r="P40" s="68"/>
      <c r="Q40" s="102"/>
      <c r="R40" s="102"/>
      <c r="S40" s="102"/>
      <c r="T40" s="68"/>
      <c r="U40" s="68"/>
      <c r="V40" s="3"/>
      <c r="W40" s="3"/>
      <c r="X40" s="3"/>
      <c r="Y40" s="3"/>
      <c r="Z40" s="3"/>
      <c r="AA40" s="2"/>
      <c r="AB40" s="2"/>
      <c r="AC40" s="2"/>
      <c r="AD40" s="2"/>
      <c r="AE40" s="2"/>
      <c r="AF40" s="2"/>
      <c r="AG40" s="2"/>
      <c r="AH40" s="2"/>
      <c r="AI40" s="73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86"/>
      <c r="AU40" s="2"/>
      <c r="AV40" s="2"/>
    </row>
    <row r="41" spans="1:55" ht="19.899999999999999" customHeight="1" x14ac:dyDescent="0.15">
      <c r="D41" s="2"/>
      <c r="E41" s="2"/>
      <c r="F41" s="18"/>
      <c r="G41" s="2"/>
      <c r="H41" s="2"/>
      <c r="I41" s="86"/>
      <c r="J41" s="2"/>
      <c r="K41" s="68"/>
      <c r="L41" s="68"/>
      <c r="M41" s="18"/>
      <c r="N41" s="68"/>
      <c r="O41" s="72"/>
      <c r="P41" s="68"/>
      <c r="Q41" s="102"/>
      <c r="R41" s="102"/>
      <c r="S41" s="102"/>
      <c r="T41" s="68"/>
      <c r="U41" s="68"/>
      <c r="V41" s="3"/>
      <c r="W41" s="3"/>
      <c r="X41" s="3"/>
      <c r="Y41" s="3"/>
      <c r="Z41" s="3"/>
      <c r="AA41" s="2"/>
      <c r="AB41" s="2"/>
      <c r="AC41" s="2"/>
      <c r="AD41" s="2"/>
      <c r="AE41" s="2"/>
      <c r="AF41" s="2"/>
      <c r="AG41" s="2"/>
      <c r="AH41" s="2"/>
      <c r="AI41" s="73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86"/>
      <c r="AU41" s="2"/>
      <c r="AV41" s="2"/>
    </row>
    <row r="42" spans="1:55" ht="19.899999999999999" customHeight="1" x14ac:dyDescent="0.15">
      <c r="D42" s="2"/>
      <c r="E42" s="2"/>
      <c r="F42" s="18"/>
      <c r="G42" s="2"/>
      <c r="H42" s="2"/>
      <c r="I42" s="86"/>
      <c r="J42" s="2"/>
      <c r="K42" s="68"/>
      <c r="L42" s="68"/>
      <c r="M42" s="18"/>
      <c r="N42" s="68"/>
      <c r="O42" s="72"/>
      <c r="P42" s="68"/>
      <c r="Q42" s="102"/>
      <c r="R42" s="102"/>
      <c r="S42" s="102"/>
      <c r="T42" s="68"/>
      <c r="U42" s="68"/>
      <c r="V42" s="3"/>
      <c r="W42" s="3"/>
      <c r="X42" s="3"/>
      <c r="Y42" s="3"/>
      <c r="Z42" s="3"/>
      <c r="AA42" s="2"/>
      <c r="AB42" s="2"/>
      <c r="AC42" s="2"/>
      <c r="AD42" s="2"/>
      <c r="AE42" s="2"/>
      <c r="AF42" s="2"/>
      <c r="AG42" s="2"/>
      <c r="AH42" s="2"/>
      <c r="AI42" s="73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86"/>
      <c r="AU42" s="2"/>
      <c r="AV42" s="2"/>
    </row>
    <row r="43" spans="1:55" ht="19.899999999999999" customHeight="1" x14ac:dyDescent="0.15">
      <c r="D43" s="2"/>
      <c r="E43" s="2"/>
      <c r="F43" s="18"/>
      <c r="G43" s="2"/>
      <c r="H43" s="2"/>
      <c r="I43" s="86"/>
      <c r="J43" s="2"/>
      <c r="K43" s="68"/>
      <c r="L43" s="68"/>
      <c r="M43" s="18"/>
      <c r="N43" s="68"/>
      <c r="O43" s="72"/>
      <c r="P43" s="68"/>
      <c r="Q43" s="102"/>
      <c r="R43" s="102"/>
      <c r="S43" s="102"/>
      <c r="T43" s="68"/>
      <c r="U43" s="68"/>
      <c r="V43" s="3"/>
      <c r="W43" s="3"/>
      <c r="X43" s="3"/>
      <c r="Y43" s="3"/>
      <c r="Z43" s="3"/>
      <c r="AA43" s="2"/>
      <c r="AB43" s="2"/>
      <c r="AC43" s="2"/>
      <c r="AD43" s="2"/>
      <c r="AE43" s="2"/>
      <c r="AF43" s="2"/>
      <c r="AG43" s="2"/>
      <c r="AH43" s="2"/>
      <c r="AI43" s="73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86"/>
      <c r="AU43" s="2"/>
      <c r="AV43" s="2"/>
    </row>
    <row r="44" spans="1:55" ht="19.899999999999999" customHeight="1" x14ac:dyDescent="0.15">
      <c r="D44" s="2"/>
      <c r="E44" s="2"/>
      <c r="F44" s="18"/>
      <c r="G44" s="2"/>
      <c r="H44" s="2"/>
      <c r="I44" s="86"/>
      <c r="J44" s="2"/>
      <c r="K44" s="68"/>
      <c r="L44" s="68"/>
      <c r="M44" s="18"/>
      <c r="N44" s="68"/>
      <c r="O44" s="72"/>
      <c r="P44" s="68"/>
      <c r="Q44" s="102"/>
      <c r="R44" s="102"/>
      <c r="S44" s="102"/>
      <c r="T44" s="68"/>
      <c r="U44" s="68"/>
      <c r="V44" s="3"/>
      <c r="W44" s="3"/>
      <c r="X44" s="3"/>
      <c r="Y44" s="3"/>
      <c r="Z44" s="3"/>
      <c r="AA44" s="2"/>
      <c r="AB44" s="2"/>
      <c r="AC44" s="2"/>
      <c r="AD44" s="2"/>
      <c r="AE44" s="2"/>
      <c r="AF44" s="2"/>
      <c r="AG44" s="2"/>
      <c r="AH44" s="2"/>
      <c r="AI44" s="73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86"/>
      <c r="AU44" s="2"/>
      <c r="AV44" s="2"/>
    </row>
    <row r="45" spans="1:55" ht="19.899999999999999" customHeight="1" x14ac:dyDescent="0.15">
      <c r="D45" s="2"/>
      <c r="E45" s="2"/>
      <c r="F45" s="18"/>
      <c r="G45" s="2"/>
      <c r="H45" s="2"/>
      <c r="I45" s="86"/>
      <c r="J45" s="2"/>
      <c r="K45" s="68"/>
      <c r="L45" s="68"/>
      <c r="M45" s="18"/>
      <c r="N45" s="68"/>
      <c r="O45" s="72"/>
      <c r="P45" s="68"/>
      <c r="Q45" s="102"/>
      <c r="R45" s="102"/>
      <c r="S45" s="102"/>
      <c r="T45" s="68"/>
      <c r="U45" s="68"/>
      <c r="V45" s="3"/>
      <c r="W45" s="3"/>
      <c r="X45" s="3"/>
      <c r="Y45" s="3"/>
      <c r="Z45" s="3"/>
      <c r="AA45" s="2"/>
      <c r="AB45" s="2"/>
      <c r="AC45" s="2"/>
      <c r="AD45" s="2"/>
      <c r="AE45" s="2"/>
      <c r="AF45" s="2"/>
      <c r="AG45" s="2"/>
      <c r="AH45" s="2"/>
      <c r="AI45" s="73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86"/>
      <c r="AU45" s="2"/>
      <c r="AV45" s="2"/>
    </row>
    <row r="46" spans="1:55" ht="19.899999999999999" customHeight="1" x14ac:dyDescent="0.15">
      <c r="D46" s="2"/>
      <c r="E46" s="2"/>
      <c r="F46" s="18"/>
      <c r="G46" s="2"/>
      <c r="H46" s="2"/>
      <c r="I46" s="86"/>
      <c r="J46" s="2"/>
      <c r="K46" s="68"/>
      <c r="L46" s="68"/>
      <c r="M46" s="18"/>
      <c r="N46" s="68"/>
      <c r="O46" s="72"/>
      <c r="P46" s="68"/>
      <c r="Q46" s="102"/>
      <c r="R46" s="102"/>
      <c r="S46" s="102"/>
      <c r="T46" s="68"/>
      <c r="U46" s="68"/>
      <c r="V46" s="3"/>
      <c r="W46" s="3"/>
      <c r="X46" s="3"/>
      <c r="Y46" s="3"/>
      <c r="Z46" s="3"/>
      <c r="AA46" s="2"/>
      <c r="AB46" s="2"/>
      <c r="AC46" s="2"/>
      <c r="AD46" s="2"/>
      <c r="AE46" s="2"/>
      <c r="AF46" s="2"/>
      <c r="AG46" s="2"/>
      <c r="AH46" s="2"/>
      <c r="AI46" s="73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86"/>
      <c r="AU46" s="2"/>
      <c r="AV46" s="2"/>
    </row>
    <row r="47" spans="1:55" ht="19.899999999999999" customHeight="1" x14ac:dyDescent="0.15">
      <c r="D47" s="2"/>
      <c r="E47" s="2"/>
      <c r="F47" s="18"/>
      <c r="G47" s="2"/>
      <c r="H47" s="2"/>
      <c r="I47" s="86"/>
      <c r="J47" s="2"/>
      <c r="K47" s="68"/>
      <c r="L47" s="68"/>
      <c r="M47" s="18"/>
      <c r="N47" s="68"/>
      <c r="O47" s="72"/>
      <c r="P47" s="68"/>
      <c r="Q47" s="102"/>
      <c r="R47" s="102"/>
      <c r="S47" s="102"/>
      <c r="T47" s="68"/>
      <c r="U47" s="68"/>
      <c r="V47" s="3"/>
      <c r="W47" s="3"/>
      <c r="X47" s="3"/>
      <c r="Y47" s="3"/>
      <c r="Z47" s="3"/>
      <c r="AA47" s="2"/>
      <c r="AB47" s="2"/>
      <c r="AC47" s="2"/>
      <c r="AD47" s="2"/>
      <c r="AE47" s="2"/>
      <c r="AF47" s="2"/>
      <c r="AG47" s="2"/>
      <c r="AH47" s="2"/>
      <c r="AI47" s="73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86"/>
      <c r="AU47" s="2"/>
      <c r="AV47" s="2"/>
    </row>
    <row r="48" spans="1:55" ht="19.899999999999999" customHeight="1" x14ac:dyDescent="0.15">
      <c r="D48" s="2"/>
      <c r="E48" s="2"/>
      <c r="F48" s="18"/>
      <c r="G48" s="2"/>
      <c r="H48" s="2"/>
      <c r="I48" s="86"/>
      <c r="J48" s="2"/>
      <c r="K48" s="68"/>
      <c r="L48" s="68"/>
      <c r="M48" s="18"/>
      <c r="N48" s="68"/>
      <c r="O48" s="72"/>
      <c r="P48" s="68"/>
      <c r="Q48" s="102"/>
      <c r="R48" s="102"/>
      <c r="S48" s="102"/>
      <c r="T48" s="68"/>
      <c r="U48" s="68"/>
      <c r="V48" s="3"/>
      <c r="W48" s="3"/>
      <c r="X48" s="3"/>
      <c r="Y48" s="3"/>
      <c r="Z48" s="3"/>
      <c r="AA48" s="2"/>
      <c r="AB48" s="2"/>
      <c r="AC48" s="2"/>
      <c r="AD48" s="2"/>
      <c r="AE48" s="2"/>
      <c r="AF48" s="2"/>
      <c r="AG48" s="2"/>
      <c r="AH48" s="2"/>
      <c r="AI48" s="73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86"/>
      <c r="AU48" s="2"/>
      <c r="AV48" s="2"/>
    </row>
    <row r="49" spans="4:48" ht="19.899999999999999" customHeight="1" x14ac:dyDescent="0.15">
      <c r="D49" s="2"/>
      <c r="E49" s="2"/>
      <c r="F49" s="18"/>
      <c r="G49" s="2"/>
      <c r="H49" s="2"/>
      <c r="I49" s="86"/>
      <c r="J49" s="2"/>
      <c r="K49" s="68"/>
      <c r="L49" s="68"/>
      <c r="M49" s="18"/>
      <c r="N49" s="68"/>
      <c r="O49" s="72"/>
      <c r="P49" s="68"/>
      <c r="Q49" s="102"/>
      <c r="R49" s="102"/>
      <c r="S49" s="102"/>
      <c r="T49" s="68"/>
      <c r="U49" s="68"/>
      <c r="V49" s="3"/>
      <c r="W49" s="3"/>
      <c r="X49" s="3"/>
      <c r="Y49" s="3"/>
      <c r="Z49" s="3"/>
      <c r="AA49" s="2"/>
      <c r="AB49" s="2"/>
      <c r="AC49" s="2"/>
      <c r="AD49" s="2"/>
      <c r="AE49" s="2"/>
      <c r="AF49" s="2"/>
      <c r="AG49" s="2"/>
      <c r="AH49" s="2"/>
      <c r="AI49" s="73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86"/>
      <c r="AU49" s="2"/>
      <c r="AV49" s="2"/>
    </row>
    <row r="50" spans="4:48" ht="19.899999999999999" customHeight="1" x14ac:dyDescent="0.15">
      <c r="D50" s="2"/>
      <c r="E50" s="2"/>
      <c r="F50" s="18"/>
      <c r="G50" s="2"/>
      <c r="H50" s="2"/>
      <c r="I50" s="86"/>
      <c r="J50" s="2"/>
      <c r="K50" s="68"/>
      <c r="L50" s="68"/>
      <c r="M50" s="18"/>
      <c r="N50" s="68"/>
      <c r="O50" s="72"/>
      <c r="P50" s="68"/>
      <c r="Q50" s="102"/>
      <c r="R50" s="102"/>
      <c r="S50" s="102"/>
      <c r="T50" s="68"/>
      <c r="U50" s="68"/>
      <c r="V50" s="3"/>
      <c r="W50" s="3"/>
      <c r="X50" s="3"/>
      <c r="Y50" s="3"/>
      <c r="Z50" s="3"/>
      <c r="AA50" s="2"/>
      <c r="AB50" s="2"/>
      <c r="AC50" s="2"/>
      <c r="AD50" s="2"/>
      <c r="AE50" s="2"/>
      <c r="AF50" s="2"/>
      <c r="AG50" s="2"/>
      <c r="AH50" s="2"/>
      <c r="AI50" s="73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86"/>
      <c r="AU50" s="2"/>
      <c r="AV50" s="2"/>
    </row>
    <row r="51" spans="4:48" ht="19.899999999999999" customHeight="1" x14ac:dyDescent="0.15">
      <c r="D51" s="2"/>
      <c r="E51" s="2"/>
      <c r="F51" s="18"/>
      <c r="G51" s="2"/>
      <c r="H51" s="2"/>
      <c r="I51" s="86"/>
      <c r="J51" s="2"/>
      <c r="K51" s="68"/>
      <c r="L51" s="68"/>
      <c r="M51" s="18"/>
      <c r="N51" s="68"/>
      <c r="O51" s="72"/>
      <c r="P51" s="68"/>
      <c r="Q51" s="102"/>
      <c r="R51" s="102"/>
      <c r="S51" s="102"/>
      <c r="T51" s="68"/>
      <c r="U51" s="68"/>
      <c r="V51" s="3"/>
      <c r="W51" s="3"/>
      <c r="X51" s="3"/>
      <c r="Y51" s="3"/>
      <c r="Z51" s="3"/>
      <c r="AA51" s="2"/>
      <c r="AB51" s="2"/>
      <c r="AC51" s="2"/>
      <c r="AD51" s="2"/>
      <c r="AE51" s="2"/>
      <c r="AF51" s="2"/>
      <c r="AG51" s="2"/>
      <c r="AH51" s="2"/>
      <c r="AI51" s="73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86"/>
      <c r="AU51" s="2"/>
      <c r="AV51" s="2"/>
    </row>
    <row r="52" spans="4:48" ht="19.899999999999999" customHeight="1" x14ac:dyDescent="0.15">
      <c r="D52" s="2"/>
      <c r="E52" s="2"/>
      <c r="F52" s="18"/>
      <c r="G52" s="2"/>
      <c r="H52" s="2"/>
      <c r="I52" s="86"/>
      <c r="J52" s="2"/>
      <c r="K52" s="68"/>
      <c r="L52" s="68"/>
      <c r="M52" s="18"/>
      <c r="N52" s="68"/>
      <c r="O52" s="72"/>
      <c r="P52" s="68"/>
      <c r="Q52" s="102"/>
      <c r="R52" s="102"/>
      <c r="S52" s="102"/>
      <c r="T52" s="68"/>
      <c r="U52" s="68"/>
      <c r="V52" s="3"/>
      <c r="W52" s="3"/>
      <c r="X52" s="3"/>
      <c r="Y52" s="3"/>
      <c r="Z52" s="3"/>
      <c r="AA52" s="2"/>
      <c r="AB52" s="2"/>
      <c r="AC52" s="2"/>
      <c r="AD52" s="2"/>
      <c r="AE52" s="2"/>
      <c r="AF52" s="2"/>
      <c r="AG52" s="2"/>
      <c r="AH52" s="2"/>
      <c r="AI52" s="73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86"/>
      <c r="AU52" s="2"/>
      <c r="AV52" s="2"/>
    </row>
    <row r="53" spans="4:48" ht="19.899999999999999" customHeight="1" x14ac:dyDescent="0.15">
      <c r="D53" s="2"/>
      <c r="E53" s="2"/>
      <c r="F53" s="18"/>
      <c r="G53" s="2"/>
      <c r="H53" s="2"/>
      <c r="I53" s="86"/>
      <c r="J53" s="2"/>
      <c r="K53" s="68"/>
      <c r="L53" s="68"/>
      <c r="M53" s="18"/>
      <c r="N53" s="68"/>
      <c r="O53" s="72"/>
      <c r="P53" s="68"/>
      <c r="Q53" s="102"/>
      <c r="R53" s="102"/>
      <c r="S53" s="102"/>
      <c r="T53" s="68"/>
      <c r="U53" s="68"/>
      <c r="V53" s="3"/>
      <c r="W53" s="3"/>
      <c r="X53" s="3"/>
      <c r="Y53" s="3"/>
      <c r="Z53" s="3"/>
      <c r="AA53" s="2"/>
      <c r="AB53" s="2"/>
      <c r="AC53" s="2"/>
      <c r="AD53" s="2"/>
      <c r="AE53" s="2"/>
      <c r="AF53" s="2"/>
      <c r="AG53" s="2"/>
      <c r="AH53" s="2"/>
      <c r="AI53" s="73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86"/>
      <c r="AU53" s="2"/>
      <c r="AV53" s="2"/>
    </row>
    <row r="54" spans="4:48" ht="19.899999999999999" customHeight="1" x14ac:dyDescent="0.15">
      <c r="D54" s="2"/>
      <c r="E54" s="2"/>
      <c r="F54" s="18"/>
      <c r="G54" s="2"/>
      <c r="H54" s="2"/>
      <c r="I54" s="86"/>
      <c r="J54" s="2"/>
      <c r="K54" s="68"/>
      <c r="L54" s="68"/>
      <c r="M54" s="18"/>
      <c r="N54" s="68"/>
      <c r="O54" s="72"/>
      <c r="P54" s="68"/>
      <c r="Q54" s="102"/>
      <c r="R54" s="102"/>
      <c r="S54" s="102"/>
      <c r="T54" s="68"/>
      <c r="U54" s="68"/>
      <c r="V54" s="3"/>
      <c r="W54" s="3"/>
      <c r="X54" s="3"/>
      <c r="Y54" s="3"/>
      <c r="Z54" s="3"/>
      <c r="AA54" s="2"/>
      <c r="AB54" s="2"/>
      <c r="AC54" s="2"/>
      <c r="AD54" s="2"/>
      <c r="AE54" s="2"/>
      <c r="AF54" s="2"/>
      <c r="AG54" s="2"/>
      <c r="AH54" s="2"/>
      <c r="AI54" s="73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86"/>
      <c r="AU54" s="2"/>
      <c r="AV54" s="2"/>
    </row>
    <row r="55" spans="4:48" ht="19.899999999999999" customHeight="1" x14ac:dyDescent="0.15">
      <c r="D55" s="2"/>
      <c r="E55" s="2"/>
      <c r="F55" s="18"/>
      <c r="G55" s="2"/>
      <c r="H55" s="2"/>
      <c r="I55" s="86"/>
      <c r="J55" s="2"/>
      <c r="K55" s="68"/>
      <c r="L55" s="68"/>
      <c r="M55" s="18"/>
      <c r="N55" s="68"/>
      <c r="O55" s="72"/>
      <c r="P55" s="68"/>
      <c r="Q55" s="102"/>
      <c r="R55" s="102"/>
      <c r="S55" s="102"/>
      <c r="T55" s="68"/>
      <c r="U55" s="68"/>
      <c r="V55" s="3"/>
      <c r="W55" s="3"/>
      <c r="X55" s="3"/>
      <c r="Y55" s="3"/>
      <c r="Z55" s="3"/>
      <c r="AA55" s="2"/>
      <c r="AB55" s="2"/>
      <c r="AC55" s="2"/>
      <c r="AD55" s="2"/>
      <c r="AE55" s="2"/>
      <c r="AF55" s="2"/>
      <c r="AG55" s="2"/>
      <c r="AH55" s="2"/>
      <c r="AI55" s="73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86"/>
      <c r="AU55" s="2"/>
      <c r="AV55" s="2"/>
    </row>
    <row r="56" spans="4:48" ht="19.899999999999999" customHeight="1" x14ac:dyDescent="0.15">
      <c r="D56" s="2"/>
      <c r="E56" s="2"/>
      <c r="F56" s="18"/>
      <c r="G56" s="2"/>
      <c r="H56" s="2"/>
      <c r="I56" s="86"/>
      <c r="J56" s="2"/>
      <c r="K56" s="68"/>
      <c r="L56" s="68"/>
      <c r="M56" s="18"/>
      <c r="N56" s="68"/>
      <c r="O56" s="72"/>
      <c r="P56" s="68"/>
      <c r="Q56" s="102"/>
      <c r="R56" s="102"/>
      <c r="S56" s="102"/>
      <c r="T56" s="68"/>
      <c r="U56" s="68"/>
      <c r="V56" s="3"/>
      <c r="W56" s="3"/>
      <c r="X56" s="3"/>
      <c r="Y56" s="3"/>
      <c r="Z56" s="3"/>
      <c r="AA56" s="2"/>
      <c r="AB56" s="2"/>
      <c r="AC56" s="2"/>
      <c r="AD56" s="2"/>
      <c r="AE56" s="2"/>
      <c r="AF56" s="2"/>
      <c r="AG56" s="2"/>
      <c r="AH56" s="2"/>
      <c r="AI56" s="73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86"/>
      <c r="AU56" s="2"/>
      <c r="AV56" s="2"/>
    </row>
    <row r="57" spans="4:48" ht="19.899999999999999" customHeight="1" x14ac:dyDescent="0.15">
      <c r="D57" s="2"/>
      <c r="E57" s="2"/>
      <c r="F57" s="18"/>
      <c r="G57" s="2"/>
      <c r="H57" s="2"/>
      <c r="I57" s="86"/>
      <c r="J57" s="2"/>
      <c r="K57" s="68"/>
      <c r="L57" s="68"/>
      <c r="M57" s="18"/>
      <c r="N57" s="68"/>
      <c r="O57" s="72"/>
      <c r="P57" s="68"/>
      <c r="Q57" s="102"/>
      <c r="R57" s="102"/>
      <c r="S57" s="102"/>
      <c r="T57" s="68"/>
      <c r="U57" s="68"/>
      <c r="V57" s="3"/>
      <c r="W57" s="3"/>
      <c r="X57" s="3"/>
      <c r="Y57" s="3"/>
      <c r="Z57" s="3"/>
      <c r="AA57" s="2"/>
      <c r="AB57" s="2"/>
      <c r="AC57" s="2"/>
      <c r="AD57" s="2"/>
      <c r="AE57" s="2"/>
      <c r="AF57" s="2"/>
      <c r="AG57" s="2"/>
      <c r="AH57" s="2"/>
      <c r="AI57" s="73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86"/>
      <c r="AU57" s="2"/>
      <c r="AV57" s="2"/>
    </row>
    <row r="58" spans="4:48" ht="19.899999999999999" customHeight="1" x14ac:dyDescent="0.15">
      <c r="D58" s="2"/>
      <c r="E58" s="2"/>
      <c r="F58" s="18"/>
      <c r="G58" s="2"/>
      <c r="H58" s="2"/>
      <c r="I58" s="86"/>
      <c r="J58" s="2"/>
      <c r="K58" s="68"/>
      <c r="L58" s="68"/>
      <c r="M58" s="18"/>
      <c r="N58" s="68"/>
      <c r="O58" s="72"/>
      <c r="P58" s="68"/>
      <c r="Q58" s="102"/>
      <c r="R58" s="102"/>
      <c r="S58" s="102"/>
      <c r="T58" s="68"/>
      <c r="U58" s="68"/>
      <c r="V58" s="3"/>
      <c r="W58" s="3"/>
      <c r="X58" s="3"/>
      <c r="Y58" s="3"/>
      <c r="Z58" s="3"/>
      <c r="AA58" s="2"/>
      <c r="AB58" s="2"/>
      <c r="AC58" s="2"/>
      <c r="AD58" s="2"/>
      <c r="AE58" s="2"/>
      <c r="AF58" s="2"/>
      <c r="AG58" s="2"/>
      <c r="AH58" s="2"/>
      <c r="AI58" s="73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86"/>
      <c r="AU58" s="2"/>
      <c r="AV58" s="2"/>
    </row>
    <row r="59" spans="4:48" ht="19.899999999999999" customHeight="1" x14ac:dyDescent="0.15">
      <c r="D59" s="2"/>
      <c r="E59" s="2"/>
      <c r="F59" s="18"/>
      <c r="G59" s="2"/>
      <c r="H59" s="2"/>
      <c r="I59" s="86"/>
      <c r="J59" s="2"/>
      <c r="K59" s="68"/>
      <c r="L59" s="68"/>
      <c r="M59" s="18"/>
      <c r="N59" s="68"/>
      <c r="O59" s="72"/>
      <c r="P59" s="68"/>
      <c r="Q59" s="102"/>
      <c r="R59" s="102"/>
      <c r="S59" s="102"/>
      <c r="T59" s="68"/>
      <c r="U59" s="68"/>
      <c r="V59" s="3"/>
      <c r="W59" s="3"/>
      <c r="X59" s="3"/>
      <c r="Y59" s="3"/>
      <c r="Z59" s="3"/>
      <c r="AA59" s="2"/>
      <c r="AB59" s="2"/>
      <c r="AC59" s="2"/>
      <c r="AD59" s="2"/>
      <c r="AE59" s="2"/>
      <c r="AF59" s="2"/>
      <c r="AG59" s="2"/>
      <c r="AH59" s="2"/>
      <c r="AI59" s="73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86"/>
      <c r="AU59" s="2"/>
      <c r="AV59" s="2"/>
    </row>
    <row r="60" spans="4:48" ht="19.899999999999999" customHeight="1" x14ac:dyDescent="0.15">
      <c r="D60" s="2"/>
      <c r="E60" s="2"/>
      <c r="F60" s="18"/>
      <c r="G60" s="2"/>
      <c r="H60" s="2"/>
      <c r="I60" s="86"/>
      <c r="J60" s="2"/>
      <c r="K60" s="68"/>
      <c r="L60" s="68"/>
      <c r="M60" s="18"/>
      <c r="N60" s="68"/>
      <c r="O60" s="72"/>
      <c r="P60" s="68"/>
      <c r="Q60" s="102"/>
      <c r="R60" s="102"/>
      <c r="S60" s="102"/>
      <c r="T60" s="68"/>
      <c r="U60" s="68"/>
      <c r="V60" s="3"/>
      <c r="W60" s="3"/>
      <c r="X60" s="3"/>
      <c r="Y60" s="3"/>
      <c r="Z60" s="3"/>
      <c r="AA60" s="2"/>
      <c r="AB60" s="2"/>
      <c r="AC60" s="2"/>
      <c r="AD60" s="2"/>
      <c r="AE60" s="2"/>
      <c r="AF60" s="2"/>
      <c r="AG60" s="2"/>
      <c r="AH60" s="2"/>
      <c r="AI60" s="73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86"/>
      <c r="AU60" s="2"/>
      <c r="AV60" s="2"/>
    </row>
    <row r="61" spans="4:48" ht="19.899999999999999" customHeight="1" x14ac:dyDescent="0.15">
      <c r="D61" s="2"/>
      <c r="E61" s="2"/>
      <c r="F61" s="18"/>
      <c r="G61" s="2"/>
      <c r="H61" s="2"/>
      <c r="I61" s="86"/>
      <c r="J61" s="2"/>
      <c r="K61" s="68"/>
      <c r="L61" s="68"/>
      <c r="M61" s="18"/>
      <c r="N61" s="68"/>
      <c r="O61" s="72"/>
      <c r="P61" s="68"/>
      <c r="Q61" s="102"/>
      <c r="R61" s="102"/>
      <c r="S61" s="102"/>
      <c r="T61" s="68"/>
      <c r="U61" s="68"/>
      <c r="V61" s="3"/>
      <c r="W61" s="3"/>
      <c r="X61" s="3"/>
      <c r="Y61" s="3"/>
      <c r="Z61" s="3"/>
      <c r="AA61" s="2"/>
      <c r="AB61" s="2"/>
      <c r="AC61" s="2"/>
      <c r="AD61" s="2"/>
      <c r="AE61" s="2"/>
      <c r="AF61" s="2"/>
      <c r="AG61" s="2"/>
      <c r="AH61" s="2"/>
      <c r="AI61" s="73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86"/>
      <c r="AU61" s="2"/>
      <c r="AV61" s="2"/>
    </row>
    <row r="62" spans="4:48" ht="19.899999999999999" customHeight="1" x14ac:dyDescent="0.15">
      <c r="D62" s="2"/>
      <c r="E62" s="2"/>
      <c r="F62" s="18"/>
      <c r="G62" s="2"/>
      <c r="H62" s="2"/>
      <c r="I62" s="86"/>
      <c r="J62" s="2"/>
      <c r="K62" s="68"/>
      <c r="L62" s="68"/>
      <c r="M62" s="18"/>
      <c r="N62" s="68"/>
      <c r="O62" s="72"/>
      <c r="P62" s="68"/>
      <c r="Q62" s="102"/>
      <c r="R62" s="102"/>
      <c r="S62" s="102"/>
      <c r="T62" s="68"/>
      <c r="U62" s="68"/>
      <c r="V62" s="3"/>
      <c r="W62" s="3"/>
      <c r="X62" s="3"/>
      <c r="Y62" s="3"/>
      <c r="Z62" s="3"/>
      <c r="AA62" s="2"/>
      <c r="AB62" s="2"/>
      <c r="AC62" s="2"/>
      <c r="AD62" s="2"/>
      <c r="AE62" s="2"/>
      <c r="AF62" s="2"/>
      <c r="AG62" s="2"/>
      <c r="AH62" s="2"/>
      <c r="AI62" s="73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86"/>
      <c r="AU62" s="2"/>
      <c r="AV62" s="2"/>
    </row>
    <row r="63" spans="4:48" ht="19.899999999999999" customHeight="1" x14ac:dyDescent="0.15">
      <c r="D63" s="2"/>
      <c r="E63" s="2"/>
      <c r="F63" s="18"/>
      <c r="G63" s="2"/>
      <c r="H63" s="2"/>
      <c r="I63" s="86"/>
      <c r="J63" s="2"/>
      <c r="K63" s="68"/>
      <c r="L63" s="68"/>
      <c r="M63" s="18"/>
      <c r="N63" s="68"/>
      <c r="O63" s="72"/>
      <c r="P63" s="68"/>
      <c r="Q63" s="102"/>
      <c r="R63" s="102"/>
      <c r="S63" s="102"/>
      <c r="T63" s="68"/>
      <c r="U63" s="68"/>
      <c r="V63" s="3"/>
      <c r="W63" s="3"/>
      <c r="X63" s="3"/>
      <c r="Y63" s="3"/>
      <c r="Z63" s="3"/>
      <c r="AA63" s="2"/>
      <c r="AB63" s="2"/>
      <c r="AC63" s="2"/>
      <c r="AD63" s="2"/>
      <c r="AE63" s="2"/>
      <c r="AF63" s="2"/>
      <c r="AG63" s="2"/>
      <c r="AH63" s="2"/>
      <c r="AI63" s="73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86"/>
      <c r="AU63" s="2"/>
      <c r="AV63" s="2"/>
    </row>
    <row r="64" spans="4:48" ht="19.899999999999999" customHeight="1" x14ac:dyDescent="0.15">
      <c r="D64" s="2"/>
      <c r="E64" s="2"/>
      <c r="F64" s="18"/>
      <c r="G64" s="2"/>
      <c r="H64" s="2"/>
      <c r="I64" s="86"/>
      <c r="J64" s="2"/>
      <c r="K64" s="68"/>
      <c r="L64" s="68"/>
      <c r="M64" s="18"/>
      <c r="N64" s="68"/>
      <c r="O64" s="72"/>
      <c r="P64" s="68"/>
      <c r="Q64" s="102"/>
      <c r="R64" s="102"/>
      <c r="S64" s="102"/>
      <c r="T64" s="68"/>
      <c r="U64" s="68"/>
      <c r="V64" s="3"/>
      <c r="W64" s="3"/>
      <c r="X64" s="3"/>
      <c r="Y64" s="3"/>
      <c r="Z64" s="3"/>
      <c r="AA64" s="2"/>
      <c r="AB64" s="2"/>
      <c r="AC64" s="2"/>
      <c r="AD64" s="2"/>
      <c r="AE64" s="2"/>
      <c r="AF64" s="2"/>
      <c r="AG64" s="2"/>
      <c r="AH64" s="2"/>
      <c r="AI64" s="73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86"/>
      <c r="AU64" s="2"/>
      <c r="AV64" s="2"/>
    </row>
    <row r="65" spans="4:48" ht="19.899999999999999" customHeight="1" x14ac:dyDescent="0.15">
      <c r="D65" s="2"/>
      <c r="E65" s="2"/>
      <c r="F65" s="18"/>
      <c r="G65" s="2"/>
      <c r="H65" s="2"/>
      <c r="I65" s="86"/>
      <c r="J65" s="2"/>
      <c r="K65" s="68"/>
      <c r="L65" s="68"/>
      <c r="M65" s="18"/>
      <c r="N65" s="68"/>
      <c r="O65" s="72"/>
      <c r="P65" s="68"/>
      <c r="Q65" s="102"/>
      <c r="R65" s="102"/>
      <c r="S65" s="102"/>
      <c r="T65" s="68"/>
      <c r="U65" s="68"/>
      <c r="V65" s="3"/>
      <c r="W65" s="3"/>
      <c r="X65" s="3"/>
      <c r="Y65" s="3"/>
      <c r="Z65" s="3"/>
      <c r="AA65" s="2"/>
      <c r="AB65" s="2"/>
      <c r="AC65" s="2"/>
      <c r="AD65" s="2"/>
      <c r="AE65" s="2"/>
      <c r="AF65" s="2"/>
      <c r="AG65" s="2"/>
      <c r="AH65" s="2"/>
      <c r="AI65" s="73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86"/>
      <c r="AU65" s="2"/>
      <c r="AV65" s="2"/>
    </row>
    <row r="66" spans="4:48" ht="19.899999999999999" customHeight="1" x14ac:dyDescent="0.15">
      <c r="D66" s="2"/>
      <c r="E66" s="2"/>
      <c r="F66" s="18"/>
      <c r="G66" s="2"/>
      <c r="H66" s="2"/>
      <c r="I66" s="86"/>
      <c r="J66" s="2"/>
      <c r="K66" s="68"/>
      <c r="L66" s="68"/>
      <c r="M66" s="18"/>
      <c r="N66" s="68"/>
      <c r="O66" s="72"/>
      <c r="P66" s="68"/>
      <c r="Q66" s="102"/>
      <c r="R66" s="102"/>
      <c r="S66" s="102"/>
      <c r="T66" s="68"/>
      <c r="U66" s="68"/>
      <c r="V66" s="3"/>
      <c r="W66" s="3"/>
      <c r="X66" s="3"/>
      <c r="Y66" s="3"/>
      <c r="Z66" s="3"/>
      <c r="AA66" s="2"/>
      <c r="AB66" s="2"/>
      <c r="AC66" s="2"/>
      <c r="AD66" s="2"/>
      <c r="AE66" s="2"/>
      <c r="AF66" s="2"/>
      <c r="AG66" s="2"/>
      <c r="AH66" s="2"/>
      <c r="AI66" s="73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86"/>
      <c r="AU66" s="2"/>
      <c r="AV66" s="2"/>
    </row>
    <row r="67" spans="4:48" ht="19.899999999999999" customHeight="1" x14ac:dyDescent="0.15">
      <c r="D67" s="2"/>
      <c r="E67" s="2"/>
      <c r="F67" s="18"/>
      <c r="G67" s="2"/>
      <c r="H67" s="2"/>
      <c r="I67" s="86"/>
      <c r="J67" s="2"/>
      <c r="K67" s="68"/>
      <c r="L67" s="68"/>
      <c r="M67" s="18"/>
      <c r="N67" s="68"/>
      <c r="O67" s="72"/>
      <c r="P67" s="68"/>
      <c r="Q67" s="102"/>
      <c r="R67" s="102"/>
      <c r="S67" s="102"/>
      <c r="T67" s="68"/>
      <c r="U67" s="68"/>
      <c r="V67" s="3"/>
      <c r="W67" s="3"/>
      <c r="X67" s="3"/>
      <c r="Y67" s="3"/>
      <c r="Z67" s="3"/>
      <c r="AA67" s="2"/>
      <c r="AB67" s="2"/>
      <c r="AC67" s="2"/>
      <c r="AD67" s="2"/>
      <c r="AE67" s="2"/>
      <c r="AF67" s="2"/>
      <c r="AG67" s="2"/>
      <c r="AH67" s="2"/>
      <c r="AI67" s="73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86"/>
      <c r="AU67" s="2"/>
      <c r="AV67" s="2"/>
    </row>
    <row r="68" spans="4:48" ht="19.899999999999999" customHeight="1" x14ac:dyDescent="0.15">
      <c r="D68" s="2"/>
      <c r="E68" s="2"/>
      <c r="F68" s="18"/>
      <c r="G68" s="2"/>
      <c r="H68" s="2"/>
      <c r="I68" s="86"/>
      <c r="J68" s="2"/>
      <c r="K68" s="68"/>
      <c r="L68" s="68"/>
      <c r="M68" s="18"/>
      <c r="N68" s="68"/>
      <c r="O68" s="72"/>
      <c r="P68" s="68"/>
      <c r="Q68" s="102"/>
      <c r="R68" s="102"/>
      <c r="S68" s="102"/>
      <c r="T68" s="68"/>
      <c r="U68" s="68"/>
      <c r="V68" s="3"/>
      <c r="W68" s="3"/>
      <c r="X68" s="3"/>
      <c r="Y68" s="3"/>
      <c r="Z68" s="3"/>
      <c r="AA68" s="2"/>
      <c r="AB68" s="2"/>
      <c r="AC68" s="2"/>
      <c r="AD68" s="2"/>
      <c r="AE68" s="2"/>
      <c r="AF68" s="2"/>
      <c r="AG68" s="2"/>
      <c r="AH68" s="2"/>
      <c r="AI68" s="73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86"/>
      <c r="AU68" s="2"/>
      <c r="AV68" s="2"/>
    </row>
    <row r="69" spans="4:48" ht="19.899999999999999" customHeight="1" x14ac:dyDescent="0.15">
      <c r="D69" s="2"/>
      <c r="E69" s="2"/>
      <c r="F69" s="18"/>
      <c r="G69" s="2"/>
      <c r="H69" s="2"/>
      <c r="I69" s="86"/>
      <c r="J69" s="2"/>
      <c r="K69" s="68"/>
      <c r="L69" s="68"/>
      <c r="M69" s="18"/>
      <c r="N69" s="68"/>
      <c r="O69" s="72"/>
      <c r="P69" s="68"/>
      <c r="Q69" s="102"/>
      <c r="R69" s="102"/>
      <c r="S69" s="102"/>
      <c r="T69" s="68"/>
      <c r="U69" s="68"/>
      <c r="V69" s="3"/>
      <c r="W69" s="3"/>
      <c r="X69" s="3"/>
      <c r="Y69" s="3"/>
      <c r="Z69" s="3"/>
      <c r="AA69" s="2"/>
      <c r="AB69" s="2"/>
      <c r="AC69" s="2"/>
      <c r="AD69" s="2"/>
      <c r="AE69" s="2"/>
      <c r="AF69" s="2"/>
      <c r="AG69" s="2"/>
      <c r="AH69" s="2"/>
      <c r="AI69" s="73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86"/>
      <c r="AU69" s="2"/>
      <c r="AV69" s="2"/>
    </row>
    <row r="70" spans="4:48" ht="19.899999999999999" customHeight="1" x14ac:dyDescent="0.15">
      <c r="D70" s="2"/>
      <c r="E70" s="2"/>
      <c r="F70" s="18"/>
      <c r="G70" s="2"/>
      <c r="H70" s="2"/>
      <c r="I70" s="86"/>
      <c r="J70" s="2"/>
      <c r="K70" s="68"/>
      <c r="L70" s="68"/>
      <c r="M70" s="18"/>
      <c r="N70" s="68"/>
      <c r="O70" s="72"/>
      <c r="P70" s="68"/>
      <c r="Q70" s="102"/>
      <c r="R70" s="102"/>
      <c r="S70" s="102"/>
      <c r="T70" s="68"/>
      <c r="U70" s="68"/>
      <c r="V70" s="3"/>
      <c r="W70" s="3"/>
      <c r="X70" s="3"/>
      <c r="Y70" s="3"/>
      <c r="Z70" s="3"/>
      <c r="AA70" s="2"/>
      <c r="AB70" s="2"/>
      <c r="AC70" s="2"/>
      <c r="AD70" s="2"/>
      <c r="AE70" s="2"/>
      <c r="AF70" s="2"/>
      <c r="AG70" s="2"/>
      <c r="AH70" s="2"/>
      <c r="AI70" s="73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86"/>
      <c r="AU70" s="2"/>
      <c r="AV70" s="2"/>
    </row>
    <row r="71" spans="4:48" ht="19.899999999999999" customHeight="1" x14ac:dyDescent="0.15">
      <c r="D71" s="2"/>
      <c r="E71" s="2"/>
      <c r="F71" s="18"/>
      <c r="G71" s="2"/>
      <c r="H71" s="2"/>
      <c r="I71" s="86"/>
      <c r="J71" s="2"/>
      <c r="K71" s="68"/>
      <c r="L71" s="68"/>
      <c r="M71" s="18"/>
      <c r="N71" s="68"/>
      <c r="O71" s="72"/>
      <c r="P71" s="68"/>
      <c r="Q71" s="102"/>
      <c r="R71" s="102"/>
      <c r="S71" s="102"/>
      <c r="T71" s="68"/>
      <c r="U71" s="68"/>
      <c r="V71" s="3"/>
      <c r="W71" s="3"/>
      <c r="X71" s="3"/>
      <c r="Y71" s="3"/>
      <c r="Z71" s="3"/>
      <c r="AA71" s="2"/>
      <c r="AB71" s="2"/>
      <c r="AC71" s="2"/>
      <c r="AD71" s="2"/>
      <c r="AE71" s="2"/>
      <c r="AF71" s="2"/>
      <c r="AG71" s="2"/>
      <c r="AH71" s="2"/>
      <c r="AI71" s="73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86"/>
      <c r="AU71" s="2"/>
      <c r="AV71" s="2"/>
    </row>
    <row r="72" spans="4:48" ht="19.899999999999999" customHeight="1" x14ac:dyDescent="0.15">
      <c r="D72" s="2"/>
      <c r="E72" s="2"/>
      <c r="F72" s="18"/>
      <c r="G72" s="2"/>
      <c r="H72" s="2"/>
      <c r="I72" s="86"/>
      <c r="J72" s="2"/>
      <c r="K72" s="68"/>
      <c r="L72" s="68"/>
      <c r="M72" s="18"/>
      <c r="N72" s="68"/>
      <c r="O72" s="72"/>
      <c r="P72" s="68"/>
      <c r="Q72" s="102"/>
      <c r="R72" s="102"/>
      <c r="S72" s="102"/>
      <c r="T72" s="68"/>
      <c r="U72" s="68"/>
      <c r="V72" s="3"/>
      <c r="W72" s="3"/>
      <c r="X72" s="3"/>
      <c r="Y72" s="3"/>
      <c r="Z72" s="3"/>
      <c r="AA72" s="2"/>
      <c r="AB72" s="2"/>
      <c r="AC72" s="2"/>
      <c r="AD72" s="2"/>
      <c r="AE72" s="2"/>
      <c r="AF72" s="2"/>
      <c r="AG72" s="2"/>
      <c r="AH72" s="2"/>
      <c r="AI72" s="73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86"/>
      <c r="AU72" s="2"/>
      <c r="AV72" s="2"/>
    </row>
    <row r="73" spans="4:48" ht="19.899999999999999" customHeight="1" x14ac:dyDescent="0.15">
      <c r="D73" s="2"/>
      <c r="E73" s="2"/>
      <c r="F73" s="18"/>
      <c r="G73" s="2"/>
      <c r="H73" s="2"/>
      <c r="I73" s="86"/>
      <c r="J73" s="2"/>
      <c r="K73" s="68"/>
      <c r="L73" s="68"/>
      <c r="M73" s="18"/>
      <c r="N73" s="68"/>
      <c r="O73" s="72"/>
      <c r="P73" s="68"/>
      <c r="Q73" s="102"/>
      <c r="R73" s="102"/>
      <c r="S73" s="102"/>
      <c r="T73" s="68"/>
      <c r="U73" s="68"/>
      <c r="V73" s="3"/>
      <c r="W73" s="3"/>
      <c r="X73" s="3"/>
      <c r="Y73" s="3"/>
      <c r="Z73" s="3"/>
      <c r="AA73" s="2"/>
      <c r="AB73" s="2"/>
      <c r="AC73" s="2"/>
      <c r="AD73" s="2"/>
      <c r="AE73" s="2"/>
      <c r="AF73" s="2"/>
      <c r="AG73" s="2"/>
      <c r="AH73" s="2"/>
      <c r="AI73" s="73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86"/>
      <c r="AU73" s="2"/>
      <c r="AV73" s="2"/>
    </row>
    <row r="74" spans="4:48" ht="19.899999999999999" customHeight="1" x14ac:dyDescent="0.15">
      <c r="D74" s="2"/>
      <c r="E74" s="2"/>
      <c r="F74" s="18"/>
      <c r="G74" s="2"/>
      <c r="H74" s="2"/>
      <c r="I74" s="86"/>
      <c r="J74" s="2"/>
      <c r="K74" s="68"/>
      <c r="L74" s="68"/>
      <c r="M74" s="18"/>
      <c r="N74" s="68"/>
      <c r="O74" s="72"/>
      <c r="P74" s="68"/>
      <c r="Q74" s="102"/>
      <c r="R74" s="102"/>
      <c r="S74" s="102"/>
      <c r="T74" s="68"/>
      <c r="U74" s="68"/>
      <c r="V74" s="3"/>
      <c r="W74" s="3"/>
      <c r="X74" s="3"/>
      <c r="Y74" s="3"/>
      <c r="Z74" s="3"/>
      <c r="AA74" s="2"/>
      <c r="AB74" s="2"/>
      <c r="AC74" s="2"/>
      <c r="AD74" s="2"/>
      <c r="AE74" s="2"/>
      <c r="AF74" s="2"/>
      <c r="AG74" s="2"/>
      <c r="AH74" s="2"/>
      <c r="AI74" s="73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86"/>
      <c r="AU74" s="2"/>
      <c r="AV74" s="2"/>
    </row>
    <row r="75" spans="4:48" ht="19.899999999999999" customHeight="1" x14ac:dyDescent="0.15">
      <c r="D75" s="2"/>
      <c r="E75" s="2"/>
      <c r="F75" s="18"/>
      <c r="G75" s="2"/>
      <c r="H75" s="2"/>
      <c r="I75" s="86"/>
      <c r="J75" s="2"/>
      <c r="K75" s="68"/>
      <c r="L75" s="68"/>
      <c r="M75" s="18"/>
      <c r="N75" s="68"/>
      <c r="O75" s="72"/>
      <c r="P75" s="68"/>
      <c r="Q75" s="102"/>
      <c r="R75" s="102"/>
      <c r="S75" s="102"/>
      <c r="T75" s="68"/>
      <c r="U75" s="68"/>
      <c r="V75" s="3"/>
      <c r="W75" s="3"/>
      <c r="X75" s="3"/>
      <c r="Y75" s="3"/>
      <c r="Z75" s="3"/>
      <c r="AA75" s="2"/>
      <c r="AB75" s="2"/>
      <c r="AC75" s="2"/>
      <c r="AD75" s="2"/>
      <c r="AE75" s="2"/>
      <c r="AF75" s="2"/>
      <c r="AG75" s="2"/>
      <c r="AH75" s="2"/>
      <c r="AI75" s="73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86"/>
      <c r="AU75" s="2"/>
      <c r="AV75" s="2"/>
    </row>
    <row r="76" spans="4:48" ht="19.899999999999999" customHeight="1" x14ac:dyDescent="0.15">
      <c r="D76" s="2"/>
      <c r="E76" s="2"/>
      <c r="F76" s="18"/>
      <c r="G76" s="2"/>
      <c r="H76" s="2"/>
      <c r="I76" s="86"/>
      <c r="J76" s="2"/>
      <c r="K76" s="68"/>
      <c r="L76" s="68"/>
      <c r="M76" s="18"/>
      <c r="N76" s="68"/>
      <c r="O76" s="72"/>
      <c r="P76" s="68"/>
      <c r="Q76" s="102"/>
      <c r="R76" s="102"/>
      <c r="S76" s="102"/>
      <c r="T76" s="68"/>
      <c r="U76" s="68"/>
      <c r="V76" s="3"/>
      <c r="W76" s="3"/>
      <c r="X76" s="3"/>
      <c r="Y76" s="3"/>
      <c r="Z76" s="3"/>
      <c r="AA76" s="2"/>
      <c r="AB76" s="2"/>
      <c r="AC76" s="2"/>
      <c r="AD76" s="2"/>
      <c r="AE76" s="2"/>
      <c r="AF76" s="2"/>
      <c r="AG76" s="2"/>
      <c r="AH76" s="2"/>
      <c r="AI76" s="73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86"/>
      <c r="AU76" s="2"/>
      <c r="AV76" s="2"/>
    </row>
    <row r="77" spans="4:48" ht="19.899999999999999" customHeight="1" x14ac:dyDescent="0.15">
      <c r="D77" s="2"/>
      <c r="E77" s="2"/>
      <c r="F77" s="18"/>
      <c r="G77" s="2"/>
      <c r="H77" s="2"/>
      <c r="I77" s="86"/>
      <c r="J77" s="2"/>
      <c r="K77" s="68"/>
      <c r="L77" s="68"/>
      <c r="M77" s="18"/>
      <c r="N77" s="68"/>
      <c r="O77" s="72"/>
      <c r="P77" s="68"/>
      <c r="Q77" s="102"/>
      <c r="R77" s="102"/>
      <c r="S77" s="102"/>
      <c r="T77" s="68"/>
      <c r="U77" s="68"/>
      <c r="V77" s="3"/>
      <c r="W77" s="3"/>
      <c r="X77" s="3"/>
      <c r="Y77" s="3"/>
      <c r="Z77" s="3"/>
      <c r="AA77" s="2"/>
      <c r="AB77" s="2"/>
      <c r="AC77" s="2"/>
      <c r="AD77" s="2"/>
      <c r="AE77" s="2"/>
      <c r="AF77" s="2"/>
      <c r="AG77" s="2"/>
      <c r="AH77" s="2"/>
      <c r="AI77" s="73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86"/>
      <c r="AU77" s="2"/>
      <c r="AV77" s="2"/>
    </row>
    <row r="78" spans="4:48" ht="19.899999999999999" customHeight="1" x14ac:dyDescent="0.15">
      <c r="D78" s="2"/>
      <c r="E78" s="2"/>
      <c r="F78" s="18"/>
      <c r="G78" s="2"/>
      <c r="H78" s="2"/>
      <c r="I78" s="86"/>
      <c r="J78" s="2"/>
      <c r="K78" s="68"/>
      <c r="L78" s="68"/>
      <c r="M78" s="18"/>
      <c r="N78" s="68"/>
      <c r="O78" s="72"/>
      <c r="P78" s="68"/>
      <c r="Q78" s="102"/>
      <c r="R78" s="102"/>
      <c r="S78" s="102"/>
      <c r="T78" s="68"/>
      <c r="U78" s="68"/>
      <c r="V78" s="3"/>
      <c r="W78" s="3"/>
      <c r="X78" s="3"/>
      <c r="Y78" s="3"/>
      <c r="Z78" s="3"/>
      <c r="AA78" s="2"/>
      <c r="AB78" s="2"/>
      <c r="AC78" s="2"/>
      <c r="AD78" s="2"/>
      <c r="AE78" s="2"/>
      <c r="AF78" s="2"/>
      <c r="AG78" s="2"/>
      <c r="AH78" s="2"/>
      <c r="AI78" s="73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86"/>
      <c r="AU78" s="2"/>
      <c r="AV78" s="2"/>
    </row>
    <row r="79" spans="4:48" ht="19.899999999999999" customHeight="1" x14ac:dyDescent="0.15">
      <c r="D79" s="2"/>
      <c r="E79" s="2"/>
      <c r="F79" s="18"/>
      <c r="G79" s="2"/>
      <c r="H79" s="2"/>
      <c r="I79" s="86"/>
      <c r="J79" s="2"/>
      <c r="K79" s="68"/>
      <c r="L79" s="68"/>
      <c r="M79" s="18"/>
      <c r="N79" s="68"/>
      <c r="O79" s="72"/>
      <c r="P79" s="68"/>
      <c r="Q79" s="102"/>
      <c r="R79" s="102"/>
      <c r="S79" s="102"/>
      <c r="T79" s="68"/>
      <c r="U79" s="68"/>
      <c r="V79" s="3"/>
      <c r="W79" s="3"/>
      <c r="X79" s="3"/>
      <c r="Y79" s="3"/>
      <c r="Z79" s="3"/>
      <c r="AA79" s="2"/>
      <c r="AB79" s="2"/>
      <c r="AC79" s="2"/>
      <c r="AD79" s="2"/>
      <c r="AE79" s="2"/>
      <c r="AF79" s="2"/>
      <c r="AG79" s="2"/>
      <c r="AH79" s="2"/>
      <c r="AI79" s="73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86"/>
      <c r="AU79" s="2"/>
      <c r="AV79" s="2"/>
    </row>
    <row r="80" spans="4:48" ht="19.899999999999999" customHeight="1" x14ac:dyDescent="0.15">
      <c r="D80" s="2"/>
      <c r="E80" s="2"/>
      <c r="F80" s="18"/>
      <c r="G80" s="2"/>
      <c r="H80" s="2"/>
      <c r="I80" s="86"/>
      <c r="J80" s="2"/>
      <c r="K80" s="68"/>
      <c r="L80" s="68"/>
      <c r="M80" s="18"/>
      <c r="N80" s="68"/>
      <c r="O80" s="72"/>
      <c r="P80" s="68"/>
      <c r="Q80" s="102"/>
      <c r="R80" s="102"/>
      <c r="S80" s="102"/>
      <c r="T80" s="68"/>
      <c r="U80" s="68"/>
      <c r="V80" s="3"/>
      <c r="W80" s="3"/>
      <c r="X80" s="3"/>
      <c r="Y80" s="3"/>
      <c r="Z80" s="3"/>
      <c r="AA80" s="2"/>
      <c r="AB80" s="2"/>
      <c r="AC80" s="2"/>
      <c r="AD80" s="2"/>
      <c r="AE80" s="2"/>
      <c r="AF80" s="2"/>
      <c r="AG80" s="2"/>
      <c r="AH80" s="2"/>
      <c r="AI80" s="73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86"/>
      <c r="AU80" s="2"/>
      <c r="AV80" s="2"/>
    </row>
    <row r="81" spans="4:48" ht="19.899999999999999" customHeight="1" x14ac:dyDescent="0.15">
      <c r="D81" s="2"/>
      <c r="E81" s="2"/>
      <c r="F81" s="18"/>
      <c r="G81" s="2"/>
      <c r="H81" s="2"/>
      <c r="I81" s="86"/>
      <c r="J81" s="2"/>
      <c r="K81" s="68"/>
      <c r="L81" s="68"/>
      <c r="M81" s="18"/>
      <c r="N81" s="68"/>
      <c r="O81" s="72"/>
      <c r="P81" s="68"/>
      <c r="Q81" s="102"/>
      <c r="R81" s="102"/>
      <c r="S81" s="102"/>
      <c r="T81" s="68"/>
      <c r="U81" s="68"/>
      <c r="V81" s="3"/>
      <c r="W81" s="3"/>
      <c r="X81" s="3"/>
      <c r="Y81" s="3"/>
      <c r="Z81" s="3"/>
      <c r="AA81" s="2"/>
      <c r="AB81" s="2"/>
      <c r="AC81" s="2"/>
      <c r="AD81" s="2"/>
      <c r="AE81" s="2"/>
      <c r="AF81" s="2"/>
      <c r="AG81" s="2"/>
      <c r="AH81" s="2"/>
      <c r="AI81" s="73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86"/>
      <c r="AU81" s="2"/>
      <c r="AV81" s="2"/>
    </row>
    <row r="82" spans="4:48" ht="19.899999999999999" customHeight="1" x14ac:dyDescent="0.15">
      <c r="D82" s="2"/>
      <c r="E82" s="2"/>
      <c r="F82" s="18"/>
      <c r="G82" s="2"/>
      <c r="H82" s="2"/>
      <c r="I82" s="86"/>
      <c r="J82" s="2"/>
      <c r="K82" s="68"/>
      <c r="L82" s="68"/>
      <c r="M82" s="18"/>
      <c r="N82" s="68"/>
      <c r="O82" s="72"/>
      <c r="P82" s="68"/>
      <c r="Q82" s="102"/>
      <c r="R82" s="102"/>
      <c r="S82" s="102"/>
      <c r="T82" s="68"/>
      <c r="U82" s="68"/>
      <c r="V82" s="3"/>
      <c r="W82" s="3"/>
      <c r="X82" s="3"/>
      <c r="Y82" s="3"/>
      <c r="Z82" s="3"/>
      <c r="AA82" s="2"/>
      <c r="AB82" s="2"/>
      <c r="AC82" s="2"/>
      <c r="AD82" s="2"/>
      <c r="AE82" s="2"/>
      <c r="AF82" s="2"/>
      <c r="AG82" s="2"/>
      <c r="AH82" s="2"/>
      <c r="AI82" s="73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86"/>
      <c r="AU82" s="2"/>
      <c r="AV82" s="2"/>
    </row>
    <row r="83" spans="4:48" ht="19.899999999999999" customHeight="1" x14ac:dyDescent="0.15">
      <c r="D83" s="2"/>
      <c r="E83" s="2"/>
      <c r="F83" s="18"/>
      <c r="G83" s="2"/>
      <c r="H83" s="2"/>
      <c r="I83" s="86"/>
      <c r="J83" s="2"/>
      <c r="K83" s="68"/>
      <c r="L83" s="68"/>
      <c r="M83" s="18"/>
      <c r="N83" s="68"/>
      <c r="O83" s="72"/>
      <c r="P83" s="68"/>
      <c r="Q83" s="102"/>
      <c r="R83" s="102"/>
      <c r="S83" s="102"/>
      <c r="T83" s="68"/>
      <c r="U83" s="68"/>
      <c r="V83" s="3"/>
      <c r="W83" s="3"/>
      <c r="X83" s="3"/>
      <c r="Y83" s="3"/>
      <c r="Z83" s="3"/>
      <c r="AA83" s="2"/>
      <c r="AB83" s="2"/>
      <c r="AC83" s="2"/>
      <c r="AD83" s="2"/>
      <c r="AE83" s="2"/>
      <c r="AF83" s="2"/>
      <c r="AG83" s="2"/>
      <c r="AH83" s="2"/>
      <c r="AI83" s="73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86"/>
      <c r="AU83" s="2"/>
      <c r="AV83" s="2"/>
    </row>
    <row r="84" spans="4:48" ht="19.899999999999999" customHeight="1" x14ac:dyDescent="0.15">
      <c r="D84" s="2"/>
      <c r="E84" s="2"/>
      <c r="F84" s="18"/>
      <c r="G84" s="2"/>
      <c r="H84" s="2"/>
      <c r="I84" s="86"/>
      <c r="J84" s="2"/>
      <c r="K84" s="68"/>
      <c r="L84" s="68"/>
      <c r="M84" s="18"/>
      <c r="N84" s="68"/>
      <c r="O84" s="72"/>
      <c r="P84" s="68"/>
      <c r="Q84" s="102"/>
      <c r="R84" s="102"/>
      <c r="S84" s="102"/>
      <c r="T84" s="68"/>
      <c r="U84" s="68"/>
      <c r="V84" s="3"/>
      <c r="W84" s="3"/>
      <c r="X84" s="3"/>
      <c r="Y84" s="3"/>
      <c r="Z84" s="3"/>
      <c r="AA84" s="2"/>
      <c r="AB84" s="2"/>
      <c r="AC84" s="2"/>
      <c r="AD84" s="2"/>
      <c r="AE84" s="2"/>
      <c r="AF84" s="2"/>
      <c r="AG84" s="2"/>
      <c r="AH84" s="2"/>
      <c r="AI84" s="73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86"/>
      <c r="AU84" s="2"/>
      <c r="AV84" s="2"/>
    </row>
    <row r="85" spans="4:48" ht="19.899999999999999" customHeight="1" x14ac:dyDescent="0.15">
      <c r="D85" s="2"/>
      <c r="E85" s="2"/>
      <c r="F85" s="18"/>
      <c r="G85" s="2"/>
      <c r="H85" s="2"/>
      <c r="I85" s="86"/>
      <c r="J85" s="2"/>
      <c r="K85" s="68"/>
      <c r="L85" s="68"/>
      <c r="M85" s="18"/>
      <c r="N85" s="68"/>
      <c r="O85" s="72"/>
      <c r="P85" s="68"/>
      <c r="Q85" s="102"/>
      <c r="R85" s="102"/>
      <c r="S85" s="102"/>
      <c r="T85" s="68"/>
      <c r="U85" s="68"/>
      <c r="V85" s="3"/>
      <c r="W85" s="3"/>
      <c r="X85" s="3"/>
      <c r="Y85" s="3"/>
      <c r="Z85" s="3"/>
      <c r="AA85" s="2"/>
      <c r="AB85" s="2"/>
      <c r="AC85" s="2"/>
      <c r="AD85" s="2"/>
      <c r="AE85" s="2"/>
      <c r="AF85" s="2"/>
      <c r="AG85" s="2"/>
      <c r="AH85" s="2"/>
      <c r="AI85" s="73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86"/>
      <c r="AU85" s="2"/>
      <c r="AV85" s="2"/>
    </row>
    <row r="86" spans="4:48" ht="19.899999999999999" customHeight="1" x14ac:dyDescent="0.15">
      <c r="D86" s="2"/>
      <c r="E86" s="2"/>
      <c r="F86" s="18"/>
      <c r="G86" s="2"/>
      <c r="H86" s="2"/>
      <c r="I86" s="86"/>
      <c r="J86" s="2"/>
      <c r="K86" s="68"/>
      <c r="L86" s="68"/>
      <c r="M86" s="18"/>
      <c r="N86" s="68"/>
      <c r="O86" s="72"/>
      <c r="P86" s="68"/>
      <c r="Q86" s="102"/>
      <c r="R86" s="102"/>
      <c r="S86" s="102"/>
      <c r="T86" s="68"/>
      <c r="U86" s="68"/>
      <c r="V86" s="3"/>
      <c r="W86" s="3"/>
      <c r="X86" s="3"/>
      <c r="Y86" s="3"/>
      <c r="Z86" s="3"/>
      <c r="AA86" s="2"/>
      <c r="AB86" s="2"/>
      <c r="AC86" s="2"/>
      <c r="AD86" s="2"/>
      <c r="AE86" s="2"/>
      <c r="AF86" s="2"/>
      <c r="AG86" s="2"/>
      <c r="AH86" s="2"/>
      <c r="AI86" s="73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86"/>
      <c r="AU86" s="2"/>
      <c r="AV86" s="2"/>
    </row>
    <row r="87" spans="4:48" ht="19.899999999999999" customHeight="1" x14ac:dyDescent="0.15">
      <c r="D87" s="2"/>
      <c r="E87" s="2"/>
      <c r="F87" s="18"/>
      <c r="G87" s="2"/>
      <c r="H87" s="2"/>
      <c r="I87" s="86"/>
      <c r="J87" s="2"/>
      <c r="K87" s="68"/>
      <c r="L87" s="68"/>
      <c r="M87" s="18"/>
      <c r="N87" s="68"/>
      <c r="O87" s="72"/>
      <c r="P87" s="68"/>
      <c r="Q87" s="102"/>
      <c r="R87" s="102"/>
      <c r="S87" s="102"/>
      <c r="T87" s="68"/>
      <c r="U87" s="68"/>
      <c r="V87" s="3"/>
      <c r="W87" s="3"/>
      <c r="X87" s="3"/>
      <c r="Y87" s="3"/>
      <c r="Z87" s="3"/>
      <c r="AA87" s="2"/>
      <c r="AB87" s="2"/>
      <c r="AC87" s="2"/>
      <c r="AD87" s="2"/>
      <c r="AE87" s="2"/>
      <c r="AF87" s="2"/>
      <c r="AG87" s="2"/>
      <c r="AH87" s="2"/>
      <c r="AI87" s="73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86"/>
      <c r="AU87" s="2"/>
      <c r="AV87" s="2"/>
    </row>
    <row r="88" spans="4:48" ht="19.899999999999999" customHeight="1" x14ac:dyDescent="0.15">
      <c r="D88" s="2"/>
      <c r="E88" s="2"/>
      <c r="F88" s="18"/>
      <c r="G88" s="2"/>
      <c r="H88" s="2"/>
      <c r="I88" s="86"/>
      <c r="J88" s="2"/>
      <c r="K88" s="68"/>
      <c r="L88" s="68"/>
      <c r="M88" s="18"/>
      <c r="N88" s="68"/>
      <c r="O88" s="72"/>
      <c r="P88" s="68"/>
      <c r="Q88" s="102"/>
      <c r="R88" s="102"/>
      <c r="S88" s="102"/>
      <c r="T88" s="68"/>
      <c r="U88" s="68"/>
      <c r="V88" s="3"/>
      <c r="W88" s="3"/>
      <c r="X88" s="3"/>
      <c r="Y88" s="3"/>
      <c r="Z88" s="3"/>
      <c r="AA88" s="2"/>
      <c r="AB88" s="2"/>
      <c r="AC88" s="2"/>
      <c r="AD88" s="2"/>
      <c r="AE88" s="2"/>
      <c r="AF88" s="2"/>
      <c r="AG88" s="2"/>
      <c r="AH88" s="2"/>
      <c r="AI88" s="73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86"/>
      <c r="AU88" s="2"/>
      <c r="AV88" s="2"/>
    </row>
    <row r="89" spans="4:48" ht="19.899999999999999" customHeight="1" x14ac:dyDescent="0.15">
      <c r="D89" s="2"/>
      <c r="E89" s="2"/>
      <c r="F89" s="18"/>
      <c r="G89" s="2"/>
      <c r="H89" s="2"/>
      <c r="I89" s="86"/>
      <c r="J89" s="2"/>
      <c r="K89" s="68"/>
      <c r="L89" s="68"/>
      <c r="M89" s="18"/>
      <c r="N89" s="68"/>
      <c r="O89" s="72"/>
      <c r="P89" s="68"/>
      <c r="Q89" s="102"/>
      <c r="R89" s="102"/>
      <c r="S89" s="102"/>
      <c r="T89" s="68"/>
      <c r="U89" s="68"/>
      <c r="V89" s="3"/>
      <c r="W89" s="3"/>
      <c r="X89" s="3"/>
      <c r="Y89" s="3"/>
      <c r="Z89" s="3"/>
      <c r="AA89" s="2"/>
      <c r="AB89" s="2"/>
      <c r="AC89" s="2"/>
      <c r="AD89" s="2"/>
      <c r="AE89" s="2"/>
      <c r="AF89" s="2"/>
      <c r="AG89" s="2"/>
      <c r="AH89" s="2"/>
      <c r="AI89" s="73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86"/>
      <c r="AU89" s="2"/>
      <c r="AV89" s="2"/>
    </row>
    <row r="90" spans="4:48" ht="19.899999999999999" customHeight="1" x14ac:dyDescent="0.15">
      <c r="D90" s="2"/>
      <c r="E90" s="2"/>
      <c r="F90" s="18"/>
      <c r="G90" s="2"/>
      <c r="H90" s="2"/>
      <c r="I90" s="86"/>
      <c r="J90" s="2"/>
      <c r="K90" s="68"/>
      <c r="L90" s="68"/>
      <c r="M90" s="18"/>
      <c r="N90" s="68"/>
      <c r="O90" s="72"/>
      <c r="P90" s="68"/>
      <c r="Q90" s="102"/>
      <c r="R90" s="102"/>
      <c r="S90" s="102"/>
      <c r="T90" s="68"/>
      <c r="U90" s="68"/>
      <c r="V90" s="3"/>
      <c r="W90" s="3"/>
      <c r="X90" s="3"/>
      <c r="Y90" s="3"/>
      <c r="Z90" s="3"/>
      <c r="AA90" s="2"/>
      <c r="AB90" s="2"/>
      <c r="AC90" s="2"/>
      <c r="AD90" s="2"/>
      <c r="AE90" s="2"/>
      <c r="AF90" s="2"/>
      <c r="AG90" s="2"/>
      <c r="AH90" s="2"/>
      <c r="AI90" s="73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86"/>
      <c r="AU90" s="2"/>
      <c r="AV90" s="2"/>
    </row>
    <row r="91" spans="4:48" ht="19.899999999999999" customHeight="1" x14ac:dyDescent="0.15">
      <c r="D91" s="2"/>
      <c r="E91" s="2"/>
      <c r="F91" s="18"/>
      <c r="G91" s="2"/>
      <c r="H91" s="2"/>
      <c r="I91" s="86"/>
      <c r="J91" s="2"/>
      <c r="K91" s="68"/>
      <c r="L91" s="68"/>
      <c r="M91" s="18"/>
      <c r="N91" s="68"/>
      <c r="O91" s="72"/>
      <c r="P91" s="68"/>
      <c r="Q91" s="102"/>
      <c r="R91" s="102"/>
      <c r="S91" s="102"/>
      <c r="T91" s="68"/>
      <c r="U91" s="68"/>
      <c r="V91" s="3"/>
      <c r="W91" s="3"/>
      <c r="X91" s="3"/>
      <c r="Y91" s="3"/>
      <c r="Z91" s="3"/>
      <c r="AA91" s="2"/>
      <c r="AB91" s="2"/>
      <c r="AC91" s="2"/>
      <c r="AD91" s="2"/>
      <c r="AE91" s="2"/>
      <c r="AF91" s="2"/>
      <c r="AG91" s="2"/>
      <c r="AH91" s="2"/>
      <c r="AI91" s="73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86"/>
      <c r="AU91" s="2"/>
      <c r="AV91" s="2"/>
    </row>
    <row r="92" spans="4:48" ht="19.899999999999999" customHeight="1" x14ac:dyDescent="0.15">
      <c r="D92" s="2"/>
      <c r="E92" s="2"/>
      <c r="F92" s="18"/>
      <c r="G92" s="2"/>
      <c r="H92" s="2"/>
      <c r="I92" s="86"/>
      <c r="J92" s="2"/>
      <c r="K92" s="68"/>
      <c r="L92" s="68"/>
      <c r="M92" s="18"/>
      <c r="N92" s="68"/>
      <c r="O92" s="72"/>
      <c r="P92" s="68"/>
      <c r="Q92" s="102"/>
      <c r="R92" s="102"/>
      <c r="S92" s="102"/>
      <c r="T92" s="68"/>
      <c r="U92" s="68"/>
      <c r="V92" s="3"/>
      <c r="W92" s="3"/>
      <c r="X92" s="3"/>
      <c r="Y92" s="3"/>
      <c r="Z92" s="3"/>
      <c r="AA92" s="2"/>
      <c r="AB92" s="2"/>
      <c r="AC92" s="2"/>
      <c r="AD92" s="2"/>
      <c r="AE92" s="2"/>
      <c r="AF92" s="2"/>
      <c r="AG92" s="2"/>
      <c r="AH92" s="2"/>
      <c r="AI92" s="73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86"/>
      <c r="AU92" s="2"/>
      <c r="AV92" s="2"/>
    </row>
    <row r="93" spans="4:48" ht="19.899999999999999" customHeight="1" x14ac:dyDescent="0.15">
      <c r="D93" s="2"/>
      <c r="E93" s="2"/>
      <c r="F93" s="18"/>
      <c r="G93" s="2"/>
      <c r="H93" s="2"/>
      <c r="I93" s="86"/>
      <c r="J93" s="2"/>
      <c r="K93" s="68"/>
      <c r="L93" s="68"/>
      <c r="M93" s="18"/>
      <c r="N93" s="68"/>
      <c r="O93" s="72"/>
      <c r="P93" s="68"/>
      <c r="Q93" s="102"/>
      <c r="R93" s="102"/>
      <c r="S93" s="102"/>
      <c r="T93" s="68"/>
      <c r="U93" s="68"/>
      <c r="V93" s="3"/>
      <c r="W93" s="3"/>
      <c r="X93" s="3"/>
      <c r="Y93" s="3"/>
      <c r="Z93" s="3"/>
      <c r="AA93" s="2"/>
      <c r="AB93" s="2"/>
      <c r="AC93" s="2"/>
      <c r="AD93" s="2"/>
      <c r="AE93" s="2"/>
      <c r="AF93" s="2"/>
      <c r="AG93" s="2"/>
      <c r="AH93" s="2"/>
      <c r="AI93" s="73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86"/>
      <c r="AU93" s="2"/>
      <c r="AV93" s="2"/>
    </row>
    <row r="94" spans="4:48" ht="19.899999999999999" customHeight="1" x14ac:dyDescent="0.15">
      <c r="D94" s="2"/>
      <c r="E94" s="2"/>
      <c r="F94" s="18"/>
      <c r="G94" s="2"/>
      <c r="H94" s="2"/>
      <c r="I94" s="86"/>
      <c r="J94" s="2"/>
      <c r="K94" s="68"/>
      <c r="L94" s="68"/>
      <c r="M94" s="18"/>
      <c r="N94" s="68"/>
      <c r="O94" s="72"/>
      <c r="P94" s="68"/>
      <c r="Q94" s="102"/>
      <c r="R94" s="102"/>
      <c r="S94" s="102"/>
      <c r="T94" s="68"/>
      <c r="U94" s="68"/>
      <c r="V94" s="3"/>
      <c r="W94" s="3"/>
      <c r="X94" s="3"/>
      <c r="Y94" s="3"/>
      <c r="Z94" s="3"/>
      <c r="AA94" s="2"/>
      <c r="AB94" s="2"/>
      <c r="AC94" s="2"/>
      <c r="AD94" s="2"/>
      <c r="AE94" s="2"/>
      <c r="AF94" s="2"/>
      <c r="AG94" s="2"/>
      <c r="AH94" s="2"/>
      <c r="AI94" s="73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86"/>
      <c r="AU94" s="2"/>
      <c r="AV94" s="2"/>
    </row>
    <row r="95" spans="4:48" ht="19.899999999999999" customHeight="1" x14ac:dyDescent="0.15">
      <c r="D95" s="2"/>
      <c r="E95" s="2"/>
      <c r="F95" s="18"/>
      <c r="G95" s="2"/>
      <c r="H95" s="2"/>
      <c r="I95" s="86"/>
      <c r="J95" s="2"/>
      <c r="K95" s="68"/>
      <c r="L95" s="68"/>
      <c r="M95" s="18"/>
      <c r="N95" s="68"/>
      <c r="O95" s="72"/>
      <c r="P95" s="68"/>
      <c r="Q95" s="102"/>
      <c r="R95" s="102"/>
      <c r="S95" s="102"/>
      <c r="T95" s="68"/>
      <c r="U95" s="68"/>
      <c r="V95" s="3"/>
      <c r="W95" s="3"/>
      <c r="X95" s="3"/>
      <c r="Y95" s="3"/>
      <c r="Z95" s="3"/>
      <c r="AA95" s="2"/>
      <c r="AB95" s="2"/>
      <c r="AC95" s="2"/>
      <c r="AD95" s="2"/>
      <c r="AE95" s="2"/>
      <c r="AF95" s="2"/>
      <c r="AG95" s="2"/>
      <c r="AH95" s="2"/>
      <c r="AI95" s="73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86"/>
      <c r="AU95" s="2"/>
      <c r="AV95" s="2"/>
    </row>
    <row r="96" spans="4:48" ht="19.899999999999999" customHeight="1" x14ac:dyDescent="0.15">
      <c r="D96" s="2"/>
      <c r="E96" s="2"/>
      <c r="F96" s="18"/>
      <c r="G96" s="2"/>
      <c r="H96" s="2"/>
      <c r="I96" s="86"/>
      <c r="J96" s="2"/>
      <c r="K96" s="68"/>
      <c r="L96" s="68"/>
      <c r="M96" s="18"/>
      <c r="N96" s="68"/>
      <c r="O96" s="72"/>
      <c r="P96" s="68"/>
      <c r="Q96" s="102"/>
      <c r="R96" s="102"/>
      <c r="S96" s="102"/>
      <c r="T96" s="68"/>
      <c r="U96" s="68"/>
      <c r="V96" s="3"/>
      <c r="W96" s="3"/>
      <c r="X96" s="3"/>
      <c r="Y96" s="3"/>
      <c r="Z96" s="3"/>
      <c r="AA96" s="2"/>
      <c r="AB96" s="2"/>
      <c r="AC96" s="2"/>
      <c r="AD96" s="2"/>
      <c r="AE96" s="2"/>
      <c r="AF96" s="2"/>
      <c r="AG96" s="2"/>
      <c r="AH96" s="2"/>
      <c r="AI96" s="73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86"/>
      <c r="AU96" s="2"/>
      <c r="AV96" s="2"/>
    </row>
    <row r="97" spans="4:48" ht="19.899999999999999" customHeight="1" x14ac:dyDescent="0.15">
      <c r="D97" s="2"/>
      <c r="E97" s="2"/>
      <c r="F97" s="18"/>
      <c r="G97" s="2"/>
      <c r="H97" s="2"/>
      <c r="I97" s="86"/>
      <c r="J97" s="2"/>
      <c r="K97" s="68"/>
      <c r="L97" s="68"/>
      <c r="M97" s="18"/>
      <c r="N97" s="68"/>
      <c r="O97" s="72"/>
      <c r="P97" s="68"/>
      <c r="Q97" s="102"/>
      <c r="R97" s="102"/>
      <c r="S97" s="102"/>
      <c r="T97" s="68"/>
      <c r="U97" s="68"/>
      <c r="V97" s="3"/>
      <c r="W97" s="3"/>
      <c r="X97" s="3"/>
      <c r="Y97" s="3"/>
      <c r="Z97" s="3"/>
      <c r="AA97" s="2"/>
      <c r="AB97" s="2"/>
      <c r="AC97" s="2"/>
      <c r="AD97" s="2"/>
      <c r="AE97" s="2"/>
      <c r="AF97" s="2"/>
      <c r="AG97" s="2"/>
      <c r="AH97" s="2"/>
      <c r="AI97" s="73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86"/>
      <c r="AU97" s="2"/>
      <c r="AV97" s="2"/>
    </row>
    <row r="98" spans="4:48" ht="19.899999999999999" customHeight="1" x14ac:dyDescent="0.15">
      <c r="D98" s="2"/>
      <c r="E98" s="2"/>
      <c r="F98" s="18"/>
      <c r="G98" s="2"/>
      <c r="H98" s="2"/>
      <c r="I98" s="86"/>
      <c r="J98" s="2"/>
      <c r="K98" s="68"/>
      <c r="L98" s="68"/>
      <c r="M98" s="18"/>
      <c r="N98" s="68"/>
      <c r="O98" s="72"/>
      <c r="P98" s="68"/>
      <c r="Q98" s="102"/>
      <c r="R98" s="102"/>
      <c r="S98" s="102"/>
      <c r="T98" s="68"/>
      <c r="U98" s="68"/>
      <c r="V98" s="3"/>
      <c r="W98" s="3"/>
      <c r="X98" s="3"/>
      <c r="Y98" s="3"/>
      <c r="Z98" s="3"/>
      <c r="AA98" s="2"/>
      <c r="AB98" s="2"/>
      <c r="AC98" s="2"/>
      <c r="AD98" s="2"/>
      <c r="AE98" s="2"/>
      <c r="AF98" s="2"/>
      <c r="AG98" s="2"/>
      <c r="AH98" s="2"/>
      <c r="AI98" s="73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86"/>
      <c r="AU98" s="2"/>
      <c r="AV98" s="2"/>
    </row>
    <row r="99" spans="4:48" ht="19.899999999999999" customHeight="1" x14ac:dyDescent="0.15">
      <c r="D99" s="2"/>
      <c r="E99" s="2"/>
      <c r="F99" s="18"/>
      <c r="G99" s="2"/>
      <c r="H99" s="2"/>
      <c r="I99" s="86"/>
      <c r="J99" s="2"/>
      <c r="K99" s="68"/>
      <c r="L99" s="68"/>
      <c r="M99" s="18"/>
      <c r="N99" s="68"/>
      <c r="O99" s="72"/>
      <c r="P99" s="68"/>
      <c r="Q99" s="102"/>
      <c r="R99" s="102"/>
      <c r="S99" s="102"/>
      <c r="T99" s="68"/>
      <c r="U99" s="68"/>
      <c r="V99" s="3"/>
      <c r="W99" s="3"/>
      <c r="X99" s="3"/>
      <c r="Y99" s="3"/>
      <c r="Z99" s="3"/>
      <c r="AA99" s="2"/>
      <c r="AB99" s="2"/>
      <c r="AC99" s="2"/>
      <c r="AD99" s="2"/>
      <c r="AE99" s="2"/>
      <c r="AF99" s="2"/>
      <c r="AG99" s="2"/>
      <c r="AH99" s="2"/>
      <c r="AI99" s="73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86"/>
      <c r="AU99" s="2"/>
      <c r="AV99" s="2"/>
    </row>
    <row r="100" spans="4:48" ht="19.899999999999999" customHeight="1" x14ac:dyDescent="0.15">
      <c r="D100" s="2"/>
      <c r="E100" s="2"/>
      <c r="F100" s="18"/>
      <c r="G100" s="2"/>
      <c r="H100" s="2"/>
      <c r="I100" s="86"/>
      <c r="J100" s="2"/>
      <c r="K100" s="68"/>
      <c r="L100" s="68"/>
      <c r="M100" s="18"/>
      <c r="N100" s="68"/>
      <c r="O100" s="72"/>
      <c r="P100" s="68"/>
      <c r="Q100" s="102"/>
      <c r="R100" s="102"/>
      <c r="S100" s="102"/>
      <c r="T100" s="68"/>
      <c r="U100" s="68"/>
      <c r="V100" s="3"/>
      <c r="W100" s="3"/>
      <c r="X100" s="3"/>
      <c r="Y100" s="3"/>
      <c r="Z100" s="3"/>
      <c r="AA100" s="2"/>
      <c r="AB100" s="2"/>
      <c r="AC100" s="2"/>
      <c r="AD100" s="2"/>
      <c r="AE100" s="2"/>
      <c r="AF100" s="2"/>
      <c r="AG100" s="2"/>
      <c r="AH100" s="2"/>
      <c r="AI100" s="73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86"/>
      <c r="AU100" s="2"/>
      <c r="AV100" s="2"/>
    </row>
    <row r="101" spans="4:48" ht="19.899999999999999" customHeight="1" x14ac:dyDescent="0.15">
      <c r="D101" s="2"/>
      <c r="E101" s="2"/>
      <c r="F101" s="18"/>
      <c r="G101" s="2"/>
      <c r="H101" s="2"/>
      <c r="I101" s="86"/>
      <c r="J101" s="2"/>
      <c r="K101" s="68"/>
      <c r="L101" s="68"/>
      <c r="M101" s="18"/>
      <c r="N101" s="68"/>
      <c r="O101" s="72"/>
      <c r="P101" s="68"/>
      <c r="Q101" s="102"/>
      <c r="R101" s="102"/>
      <c r="S101" s="102"/>
      <c r="T101" s="68"/>
      <c r="U101" s="68"/>
      <c r="V101" s="3"/>
      <c r="W101" s="3"/>
      <c r="X101" s="3"/>
      <c r="Y101" s="3"/>
      <c r="Z101" s="3"/>
      <c r="AA101" s="2"/>
      <c r="AB101" s="2"/>
      <c r="AC101" s="2"/>
      <c r="AD101" s="2"/>
      <c r="AE101" s="2"/>
      <c r="AF101" s="2"/>
      <c r="AG101" s="2"/>
      <c r="AH101" s="2"/>
      <c r="AI101" s="73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86"/>
      <c r="AU101" s="2"/>
      <c r="AV101" s="2"/>
    </row>
    <row r="102" spans="4:48" ht="19.899999999999999" customHeight="1" x14ac:dyDescent="0.15">
      <c r="D102" s="2"/>
      <c r="E102" s="2"/>
      <c r="F102" s="18"/>
      <c r="G102" s="2"/>
      <c r="H102" s="2"/>
      <c r="I102" s="86"/>
      <c r="J102" s="2"/>
      <c r="K102" s="68"/>
      <c r="L102" s="68"/>
      <c r="M102" s="18"/>
      <c r="N102" s="68"/>
      <c r="O102" s="72"/>
      <c r="P102" s="68"/>
      <c r="Q102" s="102"/>
      <c r="R102" s="102"/>
      <c r="S102" s="102"/>
      <c r="T102" s="68"/>
      <c r="U102" s="68"/>
      <c r="V102" s="3"/>
      <c r="W102" s="3"/>
      <c r="X102" s="3"/>
      <c r="Y102" s="3"/>
      <c r="Z102" s="3"/>
      <c r="AA102" s="2"/>
      <c r="AB102" s="2"/>
      <c r="AC102" s="2"/>
      <c r="AD102" s="2"/>
      <c r="AE102" s="2"/>
      <c r="AF102" s="2"/>
      <c r="AG102" s="2"/>
      <c r="AH102" s="2"/>
      <c r="AI102" s="73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86"/>
      <c r="AU102" s="2"/>
      <c r="AV102" s="2"/>
    </row>
    <row r="103" spans="4:48" ht="19.899999999999999" customHeight="1" x14ac:dyDescent="0.15">
      <c r="D103" s="2"/>
      <c r="E103" s="2"/>
      <c r="F103" s="18"/>
      <c r="G103" s="2"/>
      <c r="H103" s="2"/>
      <c r="I103" s="86"/>
      <c r="J103" s="2"/>
      <c r="K103" s="68"/>
      <c r="L103" s="68"/>
      <c r="M103" s="18"/>
      <c r="N103" s="68"/>
      <c r="O103" s="72"/>
      <c r="P103" s="68"/>
      <c r="Q103" s="102"/>
      <c r="R103" s="102"/>
      <c r="S103" s="102"/>
      <c r="T103" s="68"/>
      <c r="U103" s="68"/>
      <c r="V103" s="3"/>
      <c r="W103" s="3"/>
      <c r="X103" s="3"/>
      <c r="Y103" s="3"/>
      <c r="Z103" s="3"/>
      <c r="AA103" s="2"/>
      <c r="AB103" s="2"/>
      <c r="AC103" s="2"/>
      <c r="AD103" s="2"/>
      <c r="AE103" s="2"/>
      <c r="AF103" s="2"/>
      <c r="AG103" s="2"/>
      <c r="AH103" s="2"/>
      <c r="AI103" s="73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86"/>
      <c r="AU103" s="2"/>
      <c r="AV103" s="2"/>
    </row>
    <row r="104" spans="4:48" ht="19.899999999999999" customHeight="1" x14ac:dyDescent="0.15">
      <c r="D104" s="2"/>
      <c r="E104" s="2"/>
      <c r="F104" s="18"/>
      <c r="G104" s="2"/>
      <c r="H104" s="2"/>
      <c r="I104" s="86"/>
      <c r="J104" s="2"/>
      <c r="K104" s="68"/>
      <c r="L104" s="68"/>
      <c r="M104" s="18"/>
      <c r="N104" s="68"/>
      <c r="O104" s="72"/>
      <c r="P104" s="68"/>
      <c r="Q104" s="102"/>
      <c r="R104" s="102"/>
      <c r="S104" s="102"/>
      <c r="T104" s="68"/>
      <c r="U104" s="68"/>
      <c r="V104" s="3"/>
      <c r="W104" s="3"/>
      <c r="X104" s="3"/>
      <c r="Y104" s="3"/>
      <c r="Z104" s="3"/>
      <c r="AA104" s="2"/>
      <c r="AB104" s="2"/>
      <c r="AC104" s="2"/>
      <c r="AD104" s="2"/>
      <c r="AE104" s="2"/>
      <c r="AF104" s="2"/>
      <c r="AG104" s="2"/>
      <c r="AH104" s="2"/>
      <c r="AI104" s="73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86"/>
      <c r="AU104" s="2"/>
      <c r="AV104" s="2"/>
    </row>
    <row r="105" spans="4:48" ht="19.899999999999999" customHeight="1" x14ac:dyDescent="0.15">
      <c r="D105" s="2"/>
      <c r="E105" s="2"/>
      <c r="F105" s="18"/>
      <c r="G105" s="2"/>
      <c r="H105" s="2"/>
      <c r="I105" s="86"/>
      <c r="J105" s="2"/>
      <c r="K105" s="68"/>
      <c r="L105" s="68"/>
      <c r="M105" s="18"/>
      <c r="N105" s="68"/>
      <c r="O105" s="72"/>
      <c r="P105" s="68"/>
      <c r="Q105" s="102"/>
      <c r="R105" s="102"/>
      <c r="S105" s="102"/>
      <c r="T105" s="68"/>
      <c r="U105" s="68"/>
      <c r="V105" s="3"/>
      <c r="W105" s="3"/>
      <c r="X105" s="3"/>
      <c r="Y105" s="3"/>
      <c r="Z105" s="3"/>
      <c r="AA105" s="2"/>
      <c r="AB105" s="2"/>
      <c r="AC105" s="2"/>
      <c r="AD105" s="2"/>
      <c r="AE105" s="2"/>
      <c r="AF105" s="2"/>
      <c r="AG105" s="2"/>
      <c r="AH105" s="2"/>
      <c r="AI105" s="73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86"/>
      <c r="AU105" s="2"/>
      <c r="AV105" s="2"/>
    </row>
    <row r="106" spans="4:48" ht="19.899999999999999" customHeight="1" x14ac:dyDescent="0.15">
      <c r="D106" s="2"/>
      <c r="E106" s="2"/>
      <c r="F106" s="18"/>
      <c r="G106" s="2"/>
      <c r="H106" s="2"/>
      <c r="I106" s="86"/>
      <c r="J106" s="2"/>
      <c r="K106" s="68"/>
      <c r="L106" s="68"/>
      <c r="M106" s="18"/>
      <c r="N106" s="68"/>
      <c r="O106" s="72"/>
      <c r="P106" s="68"/>
      <c r="Q106" s="102"/>
      <c r="R106" s="102"/>
      <c r="S106" s="102"/>
      <c r="T106" s="68"/>
      <c r="U106" s="68"/>
      <c r="V106" s="3"/>
      <c r="W106" s="3"/>
      <c r="X106" s="3"/>
      <c r="Y106" s="3"/>
      <c r="Z106" s="3"/>
      <c r="AA106" s="2"/>
      <c r="AB106" s="2"/>
      <c r="AC106" s="2"/>
      <c r="AD106" s="2"/>
      <c r="AE106" s="2"/>
      <c r="AF106" s="2"/>
      <c r="AG106" s="2"/>
      <c r="AH106" s="2"/>
      <c r="AI106" s="73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86"/>
      <c r="AU106" s="2"/>
      <c r="AV106" s="2"/>
    </row>
    <row r="107" spans="4:48" ht="19.899999999999999" customHeight="1" x14ac:dyDescent="0.15">
      <c r="D107" s="2"/>
      <c r="E107" s="2"/>
      <c r="F107" s="18"/>
      <c r="G107" s="2"/>
      <c r="H107" s="2"/>
      <c r="I107" s="86"/>
      <c r="J107" s="2"/>
      <c r="K107" s="68"/>
      <c r="L107" s="68"/>
      <c r="M107" s="18"/>
      <c r="N107" s="68"/>
      <c r="O107" s="72"/>
      <c r="P107" s="68"/>
      <c r="Q107" s="102"/>
      <c r="R107" s="102"/>
      <c r="S107" s="102"/>
      <c r="T107" s="68"/>
      <c r="U107" s="68"/>
      <c r="V107" s="3"/>
      <c r="W107" s="3"/>
      <c r="X107" s="3"/>
      <c r="Y107" s="3"/>
      <c r="Z107" s="3"/>
      <c r="AA107" s="2"/>
      <c r="AB107" s="2"/>
      <c r="AC107" s="2"/>
      <c r="AD107" s="2"/>
      <c r="AE107" s="2"/>
      <c r="AF107" s="2"/>
      <c r="AG107" s="2"/>
      <c r="AH107" s="2"/>
      <c r="AI107" s="73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86"/>
      <c r="AU107" s="2"/>
      <c r="AV107" s="2"/>
    </row>
    <row r="108" spans="4:48" ht="19.899999999999999" customHeight="1" x14ac:dyDescent="0.15">
      <c r="D108" s="2"/>
      <c r="E108" s="2"/>
      <c r="F108" s="18"/>
      <c r="G108" s="2"/>
      <c r="H108" s="2"/>
      <c r="I108" s="86"/>
      <c r="J108" s="2"/>
      <c r="K108" s="68"/>
      <c r="L108" s="68"/>
      <c r="M108" s="18"/>
      <c r="N108" s="68"/>
      <c r="O108" s="72"/>
      <c r="P108" s="68"/>
      <c r="Q108" s="102"/>
      <c r="R108" s="102"/>
      <c r="S108" s="102"/>
      <c r="T108" s="68"/>
      <c r="U108" s="68"/>
      <c r="V108" s="3"/>
      <c r="W108" s="3"/>
      <c r="X108" s="3"/>
      <c r="Y108" s="3"/>
      <c r="Z108" s="3"/>
      <c r="AA108" s="2"/>
      <c r="AB108" s="2"/>
      <c r="AC108" s="2"/>
      <c r="AD108" s="2"/>
      <c r="AE108" s="2"/>
      <c r="AF108" s="2"/>
      <c r="AG108" s="2"/>
      <c r="AH108" s="2"/>
      <c r="AI108" s="73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86"/>
      <c r="AU108" s="2"/>
      <c r="AV108" s="2"/>
    </row>
    <row r="109" spans="4:48" ht="19.899999999999999" customHeight="1" x14ac:dyDescent="0.15">
      <c r="D109" s="2"/>
      <c r="E109" s="2"/>
      <c r="F109" s="18"/>
      <c r="G109" s="2"/>
      <c r="H109" s="2"/>
      <c r="I109" s="86"/>
      <c r="J109" s="2"/>
      <c r="K109" s="68"/>
      <c r="L109" s="68"/>
      <c r="M109" s="18"/>
      <c r="N109" s="68"/>
      <c r="O109" s="72"/>
      <c r="P109" s="68"/>
      <c r="Q109" s="102"/>
      <c r="R109" s="102"/>
      <c r="S109" s="102"/>
      <c r="T109" s="68"/>
      <c r="U109" s="68"/>
      <c r="V109" s="3"/>
      <c r="W109" s="3"/>
      <c r="X109" s="3"/>
      <c r="Y109" s="3"/>
      <c r="Z109" s="3"/>
      <c r="AA109" s="2"/>
      <c r="AB109" s="2"/>
      <c r="AC109" s="2"/>
      <c r="AD109" s="2"/>
      <c r="AE109" s="2"/>
      <c r="AF109" s="2"/>
      <c r="AG109" s="2"/>
      <c r="AH109" s="2"/>
      <c r="AI109" s="73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86"/>
      <c r="AU109" s="2"/>
      <c r="AV109" s="2"/>
    </row>
    <row r="110" spans="4:48" ht="19.899999999999999" customHeight="1" x14ac:dyDescent="0.15">
      <c r="D110" s="2"/>
      <c r="E110" s="2"/>
      <c r="F110" s="18"/>
      <c r="G110" s="2"/>
      <c r="H110" s="2"/>
      <c r="I110" s="86"/>
      <c r="J110" s="2"/>
      <c r="K110" s="68"/>
      <c r="L110" s="68"/>
      <c r="M110" s="18"/>
      <c r="N110" s="68"/>
      <c r="O110" s="72"/>
      <c r="P110" s="68"/>
      <c r="Q110" s="102"/>
      <c r="R110" s="102"/>
      <c r="S110" s="102"/>
      <c r="T110" s="68"/>
      <c r="U110" s="68"/>
      <c r="V110" s="3"/>
      <c r="W110" s="3"/>
      <c r="X110" s="3"/>
      <c r="Y110" s="3"/>
      <c r="Z110" s="3"/>
      <c r="AA110" s="2"/>
      <c r="AB110" s="2"/>
      <c r="AC110" s="2"/>
      <c r="AD110" s="2"/>
      <c r="AE110" s="2"/>
      <c r="AF110" s="2"/>
      <c r="AG110" s="2"/>
      <c r="AH110" s="2"/>
      <c r="AI110" s="73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86"/>
      <c r="AU110" s="2"/>
      <c r="AV110" s="2"/>
    </row>
    <row r="111" spans="4:48" ht="19.899999999999999" customHeight="1" x14ac:dyDescent="0.15">
      <c r="D111" s="2"/>
      <c r="E111" s="2"/>
      <c r="F111" s="18"/>
      <c r="G111" s="2"/>
      <c r="H111" s="2"/>
      <c r="I111" s="86"/>
      <c r="J111" s="2"/>
      <c r="K111" s="68"/>
      <c r="L111" s="68"/>
      <c r="M111" s="18"/>
      <c r="N111" s="68"/>
      <c r="O111" s="72"/>
      <c r="P111" s="68"/>
      <c r="Q111" s="102"/>
      <c r="R111" s="102"/>
      <c r="S111" s="102"/>
      <c r="T111" s="68"/>
      <c r="U111" s="68"/>
      <c r="V111" s="3"/>
      <c r="W111" s="3"/>
      <c r="X111" s="3"/>
      <c r="Y111" s="3"/>
      <c r="Z111" s="3"/>
      <c r="AA111" s="2"/>
      <c r="AB111" s="2"/>
      <c r="AC111" s="2"/>
      <c r="AD111" s="2"/>
      <c r="AE111" s="2"/>
      <c r="AF111" s="2"/>
      <c r="AG111" s="2"/>
      <c r="AH111" s="2"/>
      <c r="AI111" s="73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86"/>
      <c r="AU111" s="2"/>
      <c r="AV111" s="2"/>
    </row>
    <row r="112" spans="4:48" ht="19.899999999999999" customHeight="1" x14ac:dyDescent="0.15">
      <c r="D112" s="2"/>
      <c r="E112" s="2"/>
      <c r="F112" s="18"/>
      <c r="G112" s="2"/>
      <c r="H112" s="2"/>
      <c r="I112" s="86"/>
      <c r="J112" s="2"/>
      <c r="K112" s="68"/>
      <c r="L112" s="68"/>
      <c r="M112" s="18"/>
      <c r="N112" s="68"/>
      <c r="O112" s="72"/>
      <c r="P112" s="68"/>
      <c r="Q112" s="102"/>
      <c r="R112" s="102"/>
      <c r="S112" s="102"/>
      <c r="T112" s="68"/>
      <c r="U112" s="68"/>
      <c r="V112" s="3"/>
      <c r="W112" s="3"/>
      <c r="X112" s="3"/>
      <c r="Y112" s="3"/>
      <c r="Z112" s="3"/>
      <c r="AA112" s="2"/>
      <c r="AB112" s="2"/>
      <c r="AC112" s="2"/>
      <c r="AD112" s="2"/>
      <c r="AE112" s="2"/>
      <c r="AF112" s="2"/>
      <c r="AG112" s="2"/>
      <c r="AH112" s="2"/>
      <c r="AI112" s="73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86"/>
      <c r="AU112" s="2"/>
      <c r="AV112" s="2"/>
    </row>
    <row r="113" spans="4:48" ht="19.899999999999999" customHeight="1" x14ac:dyDescent="0.15">
      <c r="D113" s="2"/>
      <c r="E113" s="2"/>
      <c r="F113" s="18"/>
      <c r="G113" s="2"/>
      <c r="H113" s="2"/>
      <c r="I113" s="86"/>
      <c r="J113" s="2"/>
      <c r="K113" s="68"/>
      <c r="L113" s="68"/>
      <c r="M113" s="18"/>
      <c r="N113" s="68"/>
      <c r="O113" s="72"/>
      <c r="P113" s="68"/>
      <c r="Q113" s="102"/>
      <c r="R113" s="102"/>
      <c r="S113" s="102"/>
      <c r="T113" s="68"/>
      <c r="U113" s="68"/>
      <c r="V113" s="3"/>
      <c r="W113" s="3"/>
      <c r="X113" s="3"/>
      <c r="Y113" s="3"/>
      <c r="Z113" s="3"/>
      <c r="AA113" s="2"/>
      <c r="AB113" s="2"/>
      <c r="AC113" s="2"/>
      <c r="AD113" s="2"/>
      <c r="AE113" s="2"/>
      <c r="AF113" s="2"/>
      <c r="AG113" s="2"/>
      <c r="AH113" s="2"/>
      <c r="AI113" s="73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86"/>
      <c r="AU113" s="2"/>
      <c r="AV113" s="2"/>
    </row>
    <row r="114" spans="4:48" ht="19.899999999999999" customHeight="1" x14ac:dyDescent="0.15">
      <c r="D114" s="2"/>
      <c r="E114" s="2"/>
      <c r="F114" s="18"/>
      <c r="G114" s="2"/>
      <c r="H114" s="2"/>
      <c r="I114" s="86"/>
      <c r="J114" s="2"/>
      <c r="K114" s="68"/>
      <c r="L114" s="68"/>
      <c r="M114" s="18"/>
      <c r="N114" s="68"/>
      <c r="O114" s="72"/>
      <c r="P114" s="68"/>
      <c r="Q114" s="102"/>
      <c r="R114" s="102"/>
      <c r="S114" s="102"/>
      <c r="T114" s="68"/>
      <c r="U114" s="68"/>
      <c r="V114" s="3"/>
      <c r="W114" s="3"/>
      <c r="X114" s="3"/>
      <c r="Y114" s="3"/>
      <c r="Z114" s="3"/>
      <c r="AA114" s="2"/>
      <c r="AB114" s="2"/>
      <c r="AC114" s="2"/>
      <c r="AD114" s="2"/>
      <c r="AE114" s="2"/>
      <c r="AF114" s="2"/>
      <c r="AG114" s="2"/>
      <c r="AH114" s="2"/>
      <c r="AI114" s="73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86"/>
      <c r="AU114" s="2"/>
      <c r="AV114" s="2"/>
    </row>
    <row r="115" spans="4:48" ht="19.899999999999999" customHeight="1" x14ac:dyDescent="0.15">
      <c r="D115" s="2"/>
      <c r="E115" s="2"/>
      <c r="F115" s="18"/>
      <c r="G115" s="2"/>
      <c r="H115" s="2"/>
      <c r="I115" s="86"/>
      <c r="J115" s="2"/>
      <c r="K115" s="68"/>
      <c r="L115" s="68"/>
      <c r="M115" s="18"/>
      <c r="N115" s="68"/>
      <c r="O115" s="72"/>
      <c r="P115" s="68"/>
      <c r="Q115" s="102"/>
      <c r="R115" s="102"/>
      <c r="S115" s="102"/>
      <c r="T115" s="68"/>
      <c r="U115" s="68"/>
      <c r="V115" s="3"/>
      <c r="W115" s="3"/>
      <c r="X115" s="3"/>
      <c r="Y115" s="3"/>
      <c r="Z115" s="3"/>
      <c r="AA115" s="2"/>
      <c r="AB115" s="2"/>
      <c r="AC115" s="2"/>
      <c r="AD115" s="2"/>
      <c r="AE115" s="2"/>
      <c r="AF115" s="2"/>
      <c r="AG115" s="2"/>
      <c r="AH115" s="2"/>
      <c r="AI115" s="73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86"/>
      <c r="AU115" s="2"/>
      <c r="AV115" s="2"/>
    </row>
    <row r="116" spans="4:48" ht="19.899999999999999" customHeight="1" x14ac:dyDescent="0.15">
      <c r="D116" s="2"/>
      <c r="E116" s="2"/>
      <c r="F116" s="18"/>
      <c r="G116" s="2"/>
      <c r="H116" s="2"/>
      <c r="I116" s="86"/>
      <c r="J116" s="2"/>
      <c r="K116" s="68"/>
      <c r="L116" s="68"/>
      <c r="M116" s="18"/>
      <c r="N116" s="68"/>
      <c r="O116" s="72"/>
      <c r="P116" s="68"/>
      <c r="Q116" s="102"/>
      <c r="R116" s="102"/>
      <c r="S116" s="102"/>
      <c r="T116" s="68"/>
      <c r="U116" s="68"/>
      <c r="V116" s="3"/>
      <c r="W116" s="3"/>
      <c r="X116" s="3"/>
      <c r="Y116" s="3"/>
      <c r="Z116" s="3"/>
      <c r="AA116" s="2"/>
      <c r="AB116" s="2"/>
      <c r="AC116" s="2"/>
      <c r="AD116" s="2"/>
      <c r="AE116" s="2"/>
      <c r="AF116" s="2"/>
      <c r="AG116" s="2"/>
      <c r="AH116" s="2"/>
      <c r="AI116" s="73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86"/>
      <c r="AU116" s="2"/>
      <c r="AV116" s="2"/>
    </row>
    <row r="117" spans="4:48" ht="19.899999999999999" customHeight="1" x14ac:dyDescent="0.15">
      <c r="D117" s="2"/>
      <c r="E117" s="2"/>
      <c r="F117" s="18"/>
      <c r="G117" s="2"/>
      <c r="H117" s="2"/>
      <c r="I117" s="86"/>
      <c r="J117" s="2"/>
      <c r="K117" s="68"/>
      <c r="L117" s="68"/>
      <c r="M117" s="18"/>
      <c r="N117" s="68"/>
      <c r="O117" s="72"/>
      <c r="P117" s="68"/>
      <c r="Q117" s="102"/>
      <c r="R117" s="102"/>
      <c r="S117" s="102"/>
      <c r="T117" s="68"/>
      <c r="U117" s="68"/>
      <c r="V117" s="3"/>
      <c r="W117" s="3"/>
      <c r="X117" s="3"/>
      <c r="Y117" s="3"/>
      <c r="Z117" s="3"/>
      <c r="AA117" s="2"/>
      <c r="AB117" s="2"/>
      <c r="AC117" s="2"/>
      <c r="AD117" s="2"/>
      <c r="AE117" s="2"/>
      <c r="AF117" s="2"/>
      <c r="AG117" s="2"/>
      <c r="AH117" s="2"/>
      <c r="AI117" s="73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86"/>
      <c r="AU117" s="2"/>
      <c r="AV117" s="2"/>
    </row>
    <row r="118" spans="4:48" ht="19.899999999999999" customHeight="1" x14ac:dyDescent="0.15">
      <c r="D118" s="2"/>
      <c r="E118" s="2"/>
      <c r="F118" s="18"/>
      <c r="G118" s="2"/>
      <c r="H118" s="2"/>
      <c r="I118" s="86"/>
      <c r="J118" s="2"/>
      <c r="K118" s="68"/>
      <c r="L118" s="68"/>
      <c r="M118" s="18"/>
      <c r="N118" s="68"/>
      <c r="O118" s="72"/>
      <c r="P118" s="68"/>
      <c r="Q118" s="102"/>
      <c r="R118" s="102"/>
      <c r="S118" s="102"/>
      <c r="T118" s="68"/>
      <c r="U118" s="68"/>
      <c r="V118" s="3"/>
      <c r="W118" s="3"/>
      <c r="X118" s="3"/>
      <c r="Y118" s="3"/>
      <c r="Z118" s="3"/>
      <c r="AA118" s="2"/>
      <c r="AB118" s="2"/>
      <c r="AC118" s="2"/>
      <c r="AD118" s="2"/>
      <c r="AE118" s="2"/>
      <c r="AF118" s="2"/>
      <c r="AG118" s="2"/>
      <c r="AH118" s="2"/>
      <c r="AI118" s="73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86"/>
      <c r="AU118" s="2"/>
      <c r="AV118" s="2"/>
    </row>
    <row r="119" spans="4:48" ht="19.899999999999999" customHeight="1" x14ac:dyDescent="0.15">
      <c r="D119" s="2"/>
      <c r="E119" s="2"/>
      <c r="F119" s="18"/>
      <c r="G119" s="2"/>
      <c r="H119" s="2"/>
      <c r="I119" s="86"/>
      <c r="J119" s="2"/>
      <c r="K119" s="68"/>
      <c r="L119" s="68"/>
      <c r="M119" s="18"/>
      <c r="N119" s="68"/>
      <c r="O119" s="72"/>
      <c r="P119" s="68"/>
      <c r="Q119" s="102"/>
      <c r="R119" s="102"/>
      <c r="S119" s="102"/>
      <c r="T119" s="68"/>
      <c r="U119" s="68"/>
      <c r="V119" s="3"/>
      <c r="W119" s="3"/>
      <c r="X119" s="3"/>
      <c r="Y119" s="3"/>
      <c r="Z119" s="3"/>
      <c r="AA119" s="2"/>
      <c r="AB119" s="2"/>
      <c r="AC119" s="2"/>
      <c r="AD119" s="2"/>
      <c r="AE119" s="2"/>
      <c r="AF119" s="2"/>
      <c r="AG119" s="2"/>
      <c r="AH119" s="2"/>
      <c r="AI119" s="73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86"/>
      <c r="AU119" s="2"/>
      <c r="AV119" s="2"/>
    </row>
    <row r="120" spans="4:48" ht="19.899999999999999" customHeight="1" x14ac:dyDescent="0.15">
      <c r="D120" s="2"/>
      <c r="E120" s="2"/>
      <c r="F120" s="18"/>
      <c r="G120" s="2"/>
      <c r="H120" s="2"/>
      <c r="I120" s="86"/>
      <c r="J120" s="2"/>
      <c r="K120" s="68"/>
      <c r="L120" s="68"/>
      <c r="M120" s="18"/>
      <c r="N120" s="68"/>
      <c r="O120" s="72"/>
      <c r="P120" s="68"/>
      <c r="Q120" s="102"/>
      <c r="R120" s="102"/>
      <c r="S120" s="102"/>
      <c r="T120" s="68"/>
      <c r="U120" s="68"/>
      <c r="V120" s="3"/>
      <c r="W120" s="3"/>
      <c r="X120" s="3"/>
      <c r="Y120" s="3"/>
      <c r="Z120" s="3"/>
      <c r="AA120" s="2"/>
      <c r="AB120" s="2"/>
      <c r="AC120" s="2"/>
      <c r="AD120" s="2"/>
      <c r="AE120" s="2"/>
      <c r="AF120" s="2"/>
      <c r="AG120" s="2"/>
      <c r="AH120" s="2"/>
      <c r="AI120" s="73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86"/>
      <c r="AU120" s="2"/>
      <c r="AV120" s="2"/>
    </row>
    <row r="121" spans="4:48" ht="19.899999999999999" customHeight="1" x14ac:dyDescent="0.15">
      <c r="D121" s="2"/>
      <c r="E121" s="2"/>
      <c r="F121" s="18"/>
      <c r="G121" s="2"/>
      <c r="H121" s="2"/>
      <c r="I121" s="86"/>
      <c r="J121" s="2"/>
      <c r="K121" s="68"/>
      <c r="L121" s="68"/>
      <c r="M121" s="18"/>
      <c r="N121" s="68"/>
      <c r="O121" s="72"/>
      <c r="P121" s="68"/>
      <c r="Q121" s="102"/>
      <c r="R121" s="102"/>
      <c r="S121" s="102"/>
      <c r="T121" s="68"/>
      <c r="U121" s="68"/>
      <c r="V121" s="3"/>
      <c r="W121" s="3"/>
      <c r="X121" s="3"/>
      <c r="Y121" s="3"/>
      <c r="Z121" s="3"/>
      <c r="AA121" s="2"/>
      <c r="AB121" s="2"/>
      <c r="AC121" s="2"/>
      <c r="AD121" s="2"/>
      <c r="AE121" s="2"/>
      <c r="AF121" s="2"/>
      <c r="AG121" s="2"/>
      <c r="AH121" s="2"/>
      <c r="AI121" s="73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86"/>
      <c r="AU121" s="2"/>
      <c r="AV121" s="2"/>
    </row>
    <row r="122" spans="4:48" ht="19.899999999999999" customHeight="1" x14ac:dyDescent="0.15">
      <c r="D122" s="2"/>
      <c r="E122" s="2"/>
      <c r="F122" s="18"/>
      <c r="G122" s="2"/>
      <c r="H122" s="2"/>
      <c r="I122" s="86"/>
      <c r="J122" s="2"/>
      <c r="K122" s="68"/>
      <c r="L122" s="68"/>
      <c r="M122" s="18"/>
      <c r="N122" s="68"/>
      <c r="O122" s="72"/>
      <c r="P122" s="68"/>
      <c r="Q122" s="102"/>
      <c r="R122" s="102"/>
      <c r="S122" s="102"/>
      <c r="T122" s="68"/>
      <c r="U122" s="68"/>
      <c r="V122" s="3"/>
      <c r="W122" s="3"/>
      <c r="X122" s="3"/>
      <c r="Y122" s="3"/>
      <c r="Z122" s="3"/>
      <c r="AA122" s="2"/>
      <c r="AB122" s="2"/>
      <c r="AC122" s="2"/>
      <c r="AD122" s="2"/>
      <c r="AE122" s="2"/>
      <c r="AF122" s="2"/>
      <c r="AG122" s="2"/>
      <c r="AH122" s="2"/>
      <c r="AI122" s="73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86"/>
      <c r="AU122" s="2"/>
      <c r="AV122" s="2"/>
    </row>
    <row r="123" spans="4:48" ht="19.899999999999999" customHeight="1" x14ac:dyDescent="0.15">
      <c r="D123" s="2"/>
      <c r="E123" s="2"/>
      <c r="F123" s="18"/>
      <c r="G123" s="2"/>
      <c r="H123" s="2"/>
      <c r="I123" s="86"/>
      <c r="J123" s="2"/>
      <c r="K123" s="68"/>
      <c r="L123" s="68"/>
      <c r="M123" s="18"/>
      <c r="N123" s="68"/>
      <c r="O123" s="72"/>
      <c r="P123" s="68"/>
      <c r="Q123" s="102"/>
      <c r="R123" s="102"/>
      <c r="S123" s="102"/>
      <c r="T123" s="68"/>
      <c r="U123" s="68"/>
      <c r="V123" s="3"/>
      <c r="W123" s="3"/>
      <c r="X123" s="3"/>
      <c r="Y123" s="3"/>
      <c r="Z123" s="3"/>
      <c r="AA123" s="2"/>
      <c r="AB123" s="2"/>
      <c r="AC123" s="2"/>
      <c r="AD123" s="2"/>
      <c r="AE123" s="2"/>
      <c r="AF123" s="2"/>
      <c r="AG123" s="2"/>
      <c r="AH123" s="2"/>
      <c r="AI123" s="73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86"/>
      <c r="AU123" s="2"/>
      <c r="AV123" s="2"/>
    </row>
    <row r="124" spans="4:48" ht="19.899999999999999" customHeight="1" x14ac:dyDescent="0.15">
      <c r="D124" s="2"/>
      <c r="E124" s="2"/>
      <c r="F124" s="18"/>
      <c r="G124" s="2"/>
      <c r="H124" s="2"/>
      <c r="I124" s="86"/>
      <c r="J124" s="2"/>
      <c r="K124" s="68"/>
      <c r="L124" s="68"/>
      <c r="M124" s="18"/>
      <c r="N124" s="68"/>
      <c r="O124" s="72"/>
      <c r="P124" s="68"/>
      <c r="Q124" s="102"/>
      <c r="R124" s="102"/>
      <c r="S124" s="102"/>
      <c r="T124" s="68"/>
      <c r="U124" s="68"/>
      <c r="V124" s="3"/>
      <c r="W124" s="3"/>
      <c r="X124" s="3"/>
      <c r="Y124" s="3"/>
      <c r="Z124" s="3"/>
      <c r="AA124" s="2"/>
      <c r="AB124" s="2"/>
      <c r="AC124" s="2"/>
      <c r="AD124" s="2"/>
      <c r="AE124" s="2"/>
      <c r="AF124" s="2"/>
      <c r="AG124" s="2"/>
      <c r="AH124" s="2"/>
      <c r="AI124" s="73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86"/>
      <c r="AU124" s="2"/>
      <c r="AV124" s="2"/>
    </row>
    <row r="125" spans="4:48" ht="19.899999999999999" customHeight="1" x14ac:dyDescent="0.15">
      <c r="D125" s="2"/>
      <c r="E125" s="2"/>
      <c r="F125" s="18"/>
      <c r="G125" s="2"/>
      <c r="H125" s="2"/>
      <c r="I125" s="86"/>
      <c r="J125" s="2"/>
      <c r="K125" s="68"/>
      <c r="L125" s="68"/>
      <c r="M125" s="18"/>
      <c r="N125" s="68"/>
      <c r="O125" s="72"/>
      <c r="P125" s="68"/>
      <c r="Q125" s="102"/>
      <c r="R125" s="102"/>
      <c r="S125" s="102"/>
      <c r="T125" s="68"/>
      <c r="U125" s="68"/>
      <c r="V125" s="3"/>
      <c r="W125" s="3"/>
      <c r="X125" s="3"/>
      <c r="Y125" s="3"/>
      <c r="Z125" s="3"/>
      <c r="AA125" s="2"/>
      <c r="AB125" s="2"/>
      <c r="AC125" s="2"/>
      <c r="AD125" s="2"/>
      <c r="AE125" s="2"/>
      <c r="AF125" s="2"/>
      <c r="AG125" s="2"/>
      <c r="AH125" s="2"/>
      <c r="AI125" s="73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86"/>
      <c r="AU125" s="2"/>
      <c r="AV125" s="2"/>
    </row>
    <row r="126" spans="4:48" ht="19.899999999999999" customHeight="1" x14ac:dyDescent="0.15">
      <c r="D126" s="2"/>
      <c r="E126" s="2"/>
      <c r="F126" s="18"/>
      <c r="G126" s="2"/>
      <c r="H126" s="2"/>
      <c r="I126" s="86"/>
      <c r="J126" s="2"/>
      <c r="K126" s="68"/>
      <c r="L126" s="68"/>
      <c r="M126" s="18"/>
      <c r="N126" s="68"/>
      <c r="O126" s="72"/>
      <c r="P126" s="68"/>
      <c r="Q126" s="102"/>
      <c r="R126" s="102"/>
      <c r="S126" s="102"/>
      <c r="T126" s="68"/>
      <c r="U126" s="68"/>
      <c r="V126" s="3"/>
      <c r="W126" s="3"/>
      <c r="X126" s="3"/>
      <c r="Y126" s="3"/>
      <c r="Z126" s="3"/>
      <c r="AA126" s="2"/>
      <c r="AB126" s="2"/>
      <c r="AC126" s="2"/>
      <c r="AD126" s="2"/>
      <c r="AE126" s="2"/>
      <c r="AF126" s="2"/>
      <c r="AG126" s="2"/>
      <c r="AH126" s="2"/>
      <c r="AI126" s="73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86"/>
      <c r="AU126" s="2"/>
      <c r="AV126" s="2"/>
    </row>
    <row r="127" spans="4:48" ht="19.899999999999999" customHeight="1" x14ac:dyDescent="0.15">
      <c r="D127" s="2"/>
      <c r="E127" s="2"/>
      <c r="F127" s="18"/>
      <c r="G127" s="2"/>
      <c r="H127" s="2"/>
      <c r="I127" s="86"/>
      <c r="J127" s="2"/>
      <c r="K127" s="68"/>
      <c r="L127" s="68"/>
      <c r="M127" s="18"/>
      <c r="N127" s="68"/>
      <c r="O127" s="72"/>
      <c r="P127" s="68"/>
      <c r="Q127" s="102"/>
      <c r="R127" s="102"/>
      <c r="S127" s="102"/>
      <c r="T127" s="68"/>
      <c r="U127" s="68"/>
      <c r="V127" s="3"/>
      <c r="W127" s="3"/>
      <c r="X127" s="3"/>
      <c r="Y127" s="3"/>
      <c r="Z127" s="3"/>
      <c r="AA127" s="2"/>
      <c r="AB127" s="2"/>
      <c r="AC127" s="2"/>
      <c r="AD127" s="2"/>
      <c r="AE127" s="2"/>
      <c r="AF127" s="2"/>
      <c r="AG127" s="2"/>
      <c r="AH127" s="2"/>
      <c r="AI127" s="73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86"/>
      <c r="AU127" s="2"/>
      <c r="AV127" s="2"/>
    </row>
    <row r="128" spans="4:48" ht="19.899999999999999" customHeight="1" x14ac:dyDescent="0.15">
      <c r="D128" s="2"/>
      <c r="E128" s="2"/>
      <c r="F128" s="18"/>
      <c r="G128" s="2"/>
      <c r="H128" s="2"/>
      <c r="I128" s="86"/>
      <c r="J128" s="2"/>
      <c r="K128" s="68"/>
      <c r="L128" s="68"/>
      <c r="M128" s="18"/>
      <c r="N128" s="68"/>
      <c r="O128" s="72"/>
      <c r="P128" s="68"/>
      <c r="Q128" s="102"/>
      <c r="R128" s="102"/>
      <c r="S128" s="102"/>
      <c r="T128" s="68"/>
      <c r="U128" s="68"/>
      <c r="V128" s="3"/>
      <c r="W128" s="3"/>
      <c r="X128" s="3"/>
      <c r="Y128" s="3"/>
      <c r="Z128" s="3"/>
      <c r="AA128" s="2"/>
      <c r="AB128" s="2"/>
      <c r="AC128" s="2"/>
      <c r="AD128" s="2"/>
      <c r="AE128" s="2"/>
      <c r="AF128" s="2"/>
      <c r="AG128" s="2"/>
      <c r="AH128" s="2"/>
      <c r="AI128" s="73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86"/>
      <c r="AU128" s="2"/>
      <c r="AV128" s="2"/>
    </row>
    <row r="129" spans="4:48" ht="19.899999999999999" customHeight="1" x14ac:dyDescent="0.15">
      <c r="D129" s="2"/>
      <c r="E129" s="2"/>
      <c r="F129" s="18"/>
      <c r="G129" s="2"/>
      <c r="H129" s="2"/>
      <c r="I129" s="86"/>
      <c r="J129" s="2"/>
      <c r="K129" s="68"/>
      <c r="L129" s="68"/>
      <c r="M129" s="18"/>
      <c r="N129" s="68"/>
      <c r="O129" s="72"/>
      <c r="P129" s="68"/>
      <c r="Q129" s="102"/>
      <c r="R129" s="102"/>
      <c r="S129" s="102"/>
      <c r="T129" s="68"/>
      <c r="U129" s="68"/>
      <c r="V129" s="3"/>
      <c r="W129" s="3"/>
      <c r="X129" s="3"/>
      <c r="Y129" s="3"/>
      <c r="Z129" s="3"/>
      <c r="AA129" s="2"/>
      <c r="AB129" s="2"/>
      <c r="AC129" s="2"/>
      <c r="AD129" s="2"/>
      <c r="AE129" s="2"/>
      <c r="AF129" s="2"/>
      <c r="AG129" s="2"/>
      <c r="AH129" s="2"/>
      <c r="AI129" s="73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86"/>
      <c r="AU129" s="2"/>
      <c r="AV129" s="2"/>
    </row>
    <row r="130" spans="4:48" ht="19.899999999999999" customHeight="1" x14ac:dyDescent="0.15">
      <c r="D130" s="2"/>
      <c r="E130" s="2"/>
      <c r="F130" s="18"/>
      <c r="G130" s="2"/>
      <c r="H130" s="2"/>
      <c r="I130" s="86"/>
      <c r="J130" s="2"/>
      <c r="K130" s="68"/>
      <c r="L130" s="68"/>
      <c r="M130" s="18"/>
      <c r="N130" s="68"/>
      <c r="O130" s="72"/>
      <c r="P130" s="68"/>
      <c r="Q130" s="102"/>
      <c r="R130" s="102"/>
      <c r="S130" s="102"/>
      <c r="T130" s="68"/>
      <c r="U130" s="68"/>
      <c r="V130" s="3"/>
      <c r="W130" s="3"/>
      <c r="X130" s="3"/>
      <c r="Y130" s="3"/>
      <c r="Z130" s="3"/>
      <c r="AA130" s="2"/>
      <c r="AB130" s="2"/>
      <c r="AC130" s="2"/>
      <c r="AD130" s="2"/>
      <c r="AE130" s="2"/>
      <c r="AF130" s="2"/>
      <c r="AG130" s="2"/>
      <c r="AH130" s="2"/>
      <c r="AI130" s="73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86"/>
      <c r="AU130" s="2"/>
      <c r="AV130" s="2"/>
    </row>
    <row r="131" spans="4:48" ht="19.899999999999999" customHeight="1" x14ac:dyDescent="0.15">
      <c r="D131" s="2"/>
      <c r="E131" s="2"/>
      <c r="F131" s="18"/>
      <c r="G131" s="2"/>
      <c r="H131" s="2"/>
      <c r="I131" s="86"/>
      <c r="J131" s="2"/>
      <c r="K131" s="68"/>
      <c r="L131" s="68"/>
      <c r="M131" s="18"/>
      <c r="N131" s="68"/>
      <c r="O131" s="72"/>
      <c r="P131" s="68"/>
      <c r="Q131" s="102"/>
      <c r="R131" s="102"/>
      <c r="S131" s="102"/>
      <c r="T131" s="68"/>
      <c r="U131" s="68"/>
      <c r="V131" s="3"/>
      <c r="W131" s="3"/>
      <c r="X131" s="3"/>
      <c r="Y131" s="3"/>
      <c r="Z131" s="3"/>
      <c r="AA131" s="2"/>
      <c r="AB131" s="2"/>
      <c r="AC131" s="2"/>
      <c r="AD131" s="2"/>
      <c r="AE131" s="2"/>
      <c r="AF131" s="2"/>
      <c r="AG131" s="2"/>
      <c r="AH131" s="2"/>
      <c r="AI131" s="73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86"/>
      <c r="AU131" s="2"/>
      <c r="AV131" s="2"/>
    </row>
    <row r="132" spans="4:48" ht="19.899999999999999" customHeight="1" x14ac:dyDescent="0.15">
      <c r="D132" s="2"/>
      <c r="E132" s="2"/>
      <c r="F132" s="18"/>
      <c r="G132" s="2"/>
      <c r="H132" s="2"/>
      <c r="I132" s="86"/>
      <c r="J132" s="2"/>
      <c r="K132" s="68"/>
      <c r="L132" s="68"/>
      <c r="M132" s="18"/>
      <c r="N132" s="68"/>
      <c r="O132" s="72"/>
      <c r="P132" s="68"/>
      <c r="Q132" s="102"/>
      <c r="R132" s="102"/>
      <c r="S132" s="102"/>
      <c r="T132" s="68"/>
      <c r="U132" s="68"/>
      <c r="V132" s="3"/>
      <c r="W132" s="3"/>
      <c r="X132" s="3"/>
      <c r="Y132" s="3"/>
      <c r="Z132" s="3"/>
      <c r="AA132" s="2"/>
      <c r="AB132" s="2"/>
      <c r="AC132" s="2"/>
      <c r="AD132" s="2"/>
      <c r="AE132" s="2"/>
      <c r="AF132" s="2"/>
      <c r="AG132" s="2"/>
      <c r="AH132" s="2"/>
      <c r="AI132" s="73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86"/>
      <c r="AU132" s="2"/>
      <c r="AV132" s="2"/>
    </row>
    <row r="133" spans="4:48" ht="19.899999999999999" customHeight="1" x14ac:dyDescent="0.15">
      <c r="D133" s="2"/>
      <c r="E133" s="2"/>
      <c r="F133" s="18"/>
      <c r="G133" s="2"/>
      <c r="H133" s="2"/>
      <c r="I133" s="86"/>
      <c r="J133" s="2"/>
      <c r="K133" s="68"/>
      <c r="L133" s="68"/>
      <c r="M133" s="18"/>
      <c r="N133" s="68"/>
      <c r="O133" s="72"/>
      <c r="P133" s="68"/>
      <c r="Q133" s="102"/>
      <c r="R133" s="102"/>
      <c r="S133" s="102"/>
      <c r="T133" s="68"/>
      <c r="U133" s="68"/>
      <c r="V133" s="3"/>
      <c r="W133" s="3"/>
      <c r="X133" s="3"/>
      <c r="Y133" s="3"/>
      <c r="Z133" s="3"/>
      <c r="AA133" s="2"/>
      <c r="AB133" s="2"/>
      <c r="AC133" s="2"/>
      <c r="AD133" s="2"/>
      <c r="AE133" s="2"/>
      <c r="AF133" s="2"/>
      <c r="AG133" s="2"/>
      <c r="AH133" s="2"/>
      <c r="AI133" s="73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86"/>
      <c r="AU133" s="2"/>
      <c r="AV133" s="2"/>
    </row>
    <row r="134" spans="4:48" ht="19.899999999999999" customHeight="1" x14ac:dyDescent="0.15">
      <c r="D134" s="2"/>
      <c r="E134" s="2"/>
      <c r="F134" s="18"/>
      <c r="G134" s="2"/>
      <c r="H134" s="2"/>
      <c r="I134" s="86"/>
      <c r="J134" s="2"/>
      <c r="K134" s="68"/>
      <c r="L134" s="68"/>
      <c r="M134" s="18"/>
      <c r="N134" s="68"/>
      <c r="O134" s="72"/>
      <c r="P134" s="68"/>
      <c r="Q134" s="102"/>
      <c r="R134" s="102"/>
      <c r="S134" s="102"/>
      <c r="T134" s="68"/>
      <c r="U134" s="68"/>
      <c r="V134" s="3"/>
      <c r="W134" s="3"/>
      <c r="X134" s="3"/>
      <c r="Y134" s="3"/>
      <c r="Z134" s="3"/>
      <c r="AA134" s="2"/>
      <c r="AB134" s="2"/>
      <c r="AC134" s="2"/>
      <c r="AD134" s="2"/>
      <c r="AE134" s="2"/>
      <c r="AF134" s="2"/>
      <c r="AG134" s="2"/>
      <c r="AH134" s="2"/>
      <c r="AI134" s="73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86"/>
      <c r="AU134" s="2"/>
      <c r="AV134" s="2"/>
    </row>
    <row r="135" spans="4:48" ht="19.899999999999999" customHeight="1" x14ac:dyDescent="0.15">
      <c r="D135" s="2"/>
      <c r="E135" s="2"/>
      <c r="F135" s="18"/>
      <c r="G135" s="2"/>
      <c r="H135" s="2"/>
      <c r="I135" s="86"/>
      <c r="J135" s="2"/>
      <c r="K135" s="68"/>
      <c r="L135" s="68"/>
      <c r="M135" s="18"/>
      <c r="N135" s="68"/>
      <c r="O135" s="72"/>
      <c r="P135" s="68"/>
      <c r="Q135" s="102"/>
      <c r="R135" s="102"/>
      <c r="S135" s="102"/>
      <c r="T135" s="68"/>
      <c r="U135" s="68"/>
      <c r="V135" s="3"/>
      <c r="W135" s="3"/>
      <c r="X135" s="3"/>
      <c r="Y135" s="3"/>
      <c r="Z135" s="3"/>
      <c r="AA135" s="2"/>
      <c r="AB135" s="2"/>
      <c r="AC135" s="2"/>
      <c r="AD135" s="2"/>
      <c r="AE135" s="2"/>
      <c r="AF135" s="2"/>
      <c r="AG135" s="2"/>
      <c r="AH135" s="2"/>
      <c r="AI135" s="73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86"/>
      <c r="AU135" s="2"/>
      <c r="AV135" s="2"/>
    </row>
    <row r="136" spans="4:48" ht="19.899999999999999" customHeight="1" x14ac:dyDescent="0.15">
      <c r="D136" s="2"/>
      <c r="E136" s="2"/>
      <c r="F136" s="18"/>
      <c r="G136" s="2"/>
      <c r="H136" s="2"/>
      <c r="I136" s="86"/>
      <c r="J136" s="2"/>
      <c r="K136" s="68"/>
      <c r="L136" s="68"/>
      <c r="M136" s="18"/>
      <c r="N136" s="68"/>
      <c r="O136" s="72"/>
      <c r="P136" s="68"/>
      <c r="Q136" s="102"/>
      <c r="R136" s="102"/>
      <c r="S136" s="102"/>
      <c r="T136" s="68"/>
      <c r="U136" s="68"/>
      <c r="V136" s="3"/>
      <c r="W136" s="3"/>
      <c r="X136" s="3"/>
      <c r="Y136" s="3"/>
      <c r="Z136" s="3"/>
      <c r="AA136" s="2"/>
      <c r="AB136" s="2"/>
      <c r="AC136" s="2"/>
      <c r="AD136" s="2"/>
      <c r="AE136" s="2"/>
      <c r="AF136" s="2"/>
      <c r="AG136" s="2"/>
      <c r="AH136" s="2"/>
      <c r="AI136" s="73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86"/>
      <c r="AU136" s="2"/>
      <c r="AV136" s="2"/>
    </row>
    <row r="137" spans="4:48" ht="19.899999999999999" customHeight="1" x14ac:dyDescent="0.15">
      <c r="D137" s="2"/>
      <c r="E137" s="2"/>
      <c r="F137" s="18"/>
      <c r="G137" s="2"/>
      <c r="H137" s="2"/>
      <c r="I137" s="86"/>
      <c r="J137" s="2"/>
      <c r="K137" s="68"/>
      <c r="L137" s="68"/>
      <c r="M137" s="18"/>
      <c r="N137" s="68"/>
      <c r="O137" s="72"/>
      <c r="P137" s="68"/>
      <c r="Q137" s="102"/>
      <c r="R137" s="102"/>
      <c r="S137" s="102"/>
      <c r="T137" s="68"/>
      <c r="U137" s="68"/>
      <c r="V137" s="3"/>
      <c r="W137" s="3"/>
      <c r="X137" s="3"/>
      <c r="Y137" s="3"/>
      <c r="Z137" s="3"/>
      <c r="AA137" s="2"/>
      <c r="AB137" s="2"/>
      <c r="AC137" s="2"/>
      <c r="AD137" s="2"/>
      <c r="AE137" s="2"/>
      <c r="AF137" s="2"/>
      <c r="AG137" s="2"/>
      <c r="AH137" s="2"/>
      <c r="AI137" s="73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86"/>
      <c r="AU137" s="2"/>
      <c r="AV137" s="2"/>
    </row>
    <row r="138" spans="4:48" ht="19.899999999999999" customHeight="1" x14ac:dyDescent="0.15">
      <c r="D138" s="2"/>
      <c r="E138" s="2"/>
      <c r="F138" s="18"/>
      <c r="G138" s="2"/>
      <c r="H138" s="2"/>
      <c r="I138" s="86"/>
      <c r="J138" s="2"/>
      <c r="K138" s="68"/>
      <c r="L138" s="68"/>
      <c r="M138" s="18"/>
      <c r="N138" s="68"/>
      <c r="O138" s="72"/>
      <c r="P138" s="68"/>
      <c r="Q138" s="102"/>
      <c r="R138" s="102"/>
      <c r="S138" s="102"/>
      <c r="T138" s="68"/>
      <c r="U138" s="68"/>
      <c r="V138" s="3"/>
      <c r="W138" s="3"/>
      <c r="X138" s="3"/>
      <c r="Y138" s="3"/>
      <c r="Z138" s="3"/>
      <c r="AA138" s="2"/>
      <c r="AB138" s="2"/>
      <c r="AC138" s="2"/>
      <c r="AD138" s="2"/>
      <c r="AE138" s="2"/>
      <c r="AF138" s="2"/>
      <c r="AG138" s="2"/>
      <c r="AH138" s="2"/>
      <c r="AI138" s="73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86"/>
      <c r="AU138" s="2"/>
      <c r="AV138" s="2"/>
    </row>
    <row r="139" spans="4:48" ht="19.899999999999999" customHeight="1" x14ac:dyDescent="0.15">
      <c r="D139" s="2"/>
      <c r="E139" s="2"/>
      <c r="F139" s="18"/>
      <c r="G139" s="2"/>
      <c r="H139" s="2"/>
      <c r="I139" s="86"/>
      <c r="J139" s="2"/>
      <c r="K139" s="68"/>
      <c r="L139" s="68"/>
      <c r="M139" s="18"/>
      <c r="N139" s="68"/>
      <c r="O139" s="72"/>
      <c r="P139" s="68"/>
      <c r="Q139" s="102"/>
      <c r="R139" s="102"/>
      <c r="S139" s="102"/>
      <c r="T139" s="68"/>
      <c r="U139" s="68"/>
      <c r="V139" s="3"/>
      <c r="W139" s="3"/>
      <c r="X139" s="3"/>
      <c r="Y139" s="3"/>
      <c r="Z139" s="3"/>
      <c r="AA139" s="2"/>
      <c r="AB139" s="2"/>
      <c r="AC139" s="2"/>
      <c r="AD139" s="2"/>
      <c r="AE139" s="2"/>
      <c r="AF139" s="2"/>
      <c r="AG139" s="2"/>
      <c r="AH139" s="2"/>
      <c r="AI139" s="73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86"/>
      <c r="AU139" s="2"/>
      <c r="AV139" s="2"/>
    </row>
    <row r="140" spans="4:48" ht="19.899999999999999" customHeight="1" x14ac:dyDescent="0.15">
      <c r="D140" s="2"/>
      <c r="E140" s="2"/>
      <c r="F140" s="18"/>
      <c r="G140" s="2"/>
      <c r="H140" s="2"/>
      <c r="I140" s="86"/>
      <c r="J140" s="2"/>
      <c r="K140" s="68"/>
      <c r="L140" s="68"/>
      <c r="M140" s="18"/>
      <c r="N140" s="68"/>
      <c r="O140" s="72"/>
      <c r="P140" s="68"/>
      <c r="Q140" s="102"/>
      <c r="R140" s="102"/>
      <c r="S140" s="102"/>
      <c r="T140" s="68"/>
      <c r="U140" s="68"/>
      <c r="V140" s="3"/>
      <c r="W140" s="3"/>
      <c r="X140" s="3"/>
      <c r="Y140" s="3"/>
      <c r="Z140" s="3"/>
      <c r="AA140" s="2"/>
      <c r="AB140" s="2"/>
      <c r="AC140" s="2"/>
      <c r="AD140" s="2"/>
      <c r="AE140" s="2"/>
      <c r="AF140" s="2"/>
      <c r="AG140" s="2"/>
      <c r="AH140" s="2"/>
      <c r="AI140" s="73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86"/>
      <c r="AU140" s="2"/>
      <c r="AV140" s="2"/>
    </row>
    <row r="141" spans="4:48" ht="19.899999999999999" customHeight="1" x14ac:dyDescent="0.15">
      <c r="D141" s="2"/>
      <c r="E141" s="2"/>
      <c r="F141" s="18"/>
      <c r="G141" s="2"/>
      <c r="H141" s="2"/>
      <c r="I141" s="86"/>
      <c r="J141" s="2"/>
      <c r="K141" s="68"/>
      <c r="L141" s="68"/>
      <c r="M141" s="18"/>
      <c r="N141" s="68"/>
      <c r="O141" s="72"/>
      <c r="P141" s="68"/>
      <c r="Q141" s="102"/>
      <c r="R141" s="102"/>
      <c r="S141" s="102"/>
      <c r="T141" s="68"/>
      <c r="U141" s="68"/>
      <c r="V141" s="3"/>
      <c r="W141" s="3"/>
      <c r="X141" s="3"/>
      <c r="Y141" s="3"/>
      <c r="Z141" s="3"/>
      <c r="AA141" s="2"/>
      <c r="AB141" s="2"/>
      <c r="AC141" s="2"/>
      <c r="AD141" s="2"/>
      <c r="AE141" s="2"/>
      <c r="AF141" s="2"/>
      <c r="AG141" s="2"/>
      <c r="AH141" s="2"/>
      <c r="AI141" s="73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86"/>
      <c r="AU141" s="2"/>
      <c r="AV141" s="2"/>
    </row>
    <row r="142" spans="4:48" ht="19.899999999999999" customHeight="1" x14ac:dyDescent="0.15">
      <c r="D142" s="2"/>
      <c r="E142" s="2"/>
      <c r="F142" s="18"/>
      <c r="G142" s="2"/>
      <c r="H142" s="2"/>
      <c r="I142" s="86"/>
      <c r="J142" s="2"/>
      <c r="K142" s="68"/>
      <c r="L142" s="68"/>
      <c r="M142" s="18"/>
      <c r="N142" s="68"/>
      <c r="O142" s="72"/>
      <c r="P142" s="68"/>
      <c r="Q142" s="102"/>
      <c r="R142" s="102"/>
      <c r="S142" s="102"/>
      <c r="T142" s="68"/>
      <c r="U142" s="68"/>
      <c r="V142" s="3"/>
      <c r="W142" s="3"/>
      <c r="X142" s="3"/>
      <c r="Y142" s="3"/>
      <c r="Z142" s="3"/>
      <c r="AA142" s="2"/>
      <c r="AB142" s="2"/>
      <c r="AC142" s="2"/>
      <c r="AD142" s="2"/>
      <c r="AE142" s="2"/>
      <c r="AF142" s="2"/>
      <c r="AG142" s="2"/>
      <c r="AH142" s="2"/>
      <c r="AI142" s="73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86"/>
      <c r="AU142" s="2"/>
      <c r="AV142" s="2"/>
    </row>
    <row r="143" spans="4:48" ht="19.899999999999999" customHeight="1" x14ac:dyDescent="0.15">
      <c r="D143" s="2"/>
      <c r="E143" s="2"/>
      <c r="F143" s="18"/>
      <c r="G143" s="2"/>
      <c r="H143" s="2"/>
      <c r="I143" s="86"/>
      <c r="J143" s="2"/>
      <c r="K143" s="68"/>
      <c r="L143" s="68"/>
      <c r="M143" s="18"/>
      <c r="N143" s="68"/>
      <c r="O143" s="72"/>
      <c r="P143" s="68"/>
      <c r="Q143" s="102"/>
      <c r="R143" s="102"/>
      <c r="S143" s="102"/>
      <c r="T143" s="68"/>
      <c r="U143" s="68"/>
      <c r="V143" s="3"/>
      <c r="W143" s="3"/>
      <c r="X143" s="3"/>
      <c r="Y143" s="3"/>
      <c r="Z143" s="3"/>
      <c r="AA143" s="2"/>
      <c r="AB143" s="2"/>
      <c r="AC143" s="2"/>
      <c r="AD143" s="2"/>
      <c r="AE143" s="2"/>
      <c r="AF143" s="2"/>
      <c r="AG143" s="2"/>
      <c r="AH143" s="2"/>
      <c r="AI143" s="73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86"/>
      <c r="AU143" s="2"/>
      <c r="AV143" s="2"/>
    </row>
    <row r="144" spans="4:48" ht="19.899999999999999" customHeight="1" x14ac:dyDescent="0.15">
      <c r="D144" s="2"/>
      <c r="E144" s="2"/>
      <c r="F144" s="18"/>
      <c r="G144" s="2"/>
      <c r="H144" s="2"/>
      <c r="I144" s="86"/>
      <c r="J144" s="2"/>
      <c r="K144" s="68"/>
      <c r="L144" s="68"/>
      <c r="M144" s="18"/>
      <c r="N144" s="68"/>
      <c r="O144" s="72"/>
      <c r="P144" s="68"/>
      <c r="Q144" s="102"/>
      <c r="R144" s="102"/>
      <c r="S144" s="102"/>
      <c r="T144" s="68"/>
      <c r="U144" s="68"/>
      <c r="V144" s="3"/>
      <c r="W144" s="3"/>
      <c r="X144" s="3"/>
      <c r="Y144" s="3"/>
      <c r="Z144" s="3"/>
      <c r="AA144" s="2"/>
      <c r="AB144" s="2"/>
      <c r="AC144" s="2"/>
      <c r="AD144" s="2"/>
      <c r="AE144" s="2"/>
      <c r="AF144" s="2"/>
      <c r="AG144" s="2"/>
      <c r="AH144" s="2"/>
      <c r="AI144" s="73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86"/>
      <c r="AU144" s="2"/>
      <c r="AV144" s="2"/>
    </row>
    <row r="145" spans="4:48" ht="19.899999999999999" customHeight="1" x14ac:dyDescent="0.15">
      <c r="D145" s="2"/>
      <c r="E145" s="2"/>
      <c r="F145" s="18"/>
      <c r="G145" s="2"/>
      <c r="H145" s="2"/>
      <c r="I145" s="86"/>
      <c r="J145" s="2"/>
      <c r="K145" s="68"/>
      <c r="L145" s="68"/>
      <c r="M145" s="18"/>
      <c r="N145" s="68"/>
      <c r="O145" s="72"/>
      <c r="P145" s="68"/>
      <c r="Q145" s="102"/>
      <c r="R145" s="102"/>
      <c r="S145" s="102"/>
      <c r="T145" s="68"/>
      <c r="U145" s="68"/>
      <c r="V145" s="3"/>
      <c r="W145" s="3"/>
      <c r="X145" s="3"/>
      <c r="Y145" s="3"/>
      <c r="Z145" s="3"/>
      <c r="AA145" s="2"/>
      <c r="AB145" s="2"/>
      <c r="AC145" s="2"/>
      <c r="AD145" s="2"/>
      <c r="AE145" s="2"/>
      <c r="AF145" s="2"/>
      <c r="AG145" s="2"/>
      <c r="AH145" s="2"/>
      <c r="AI145" s="73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86"/>
      <c r="AU145" s="2"/>
      <c r="AV145" s="2"/>
    </row>
    <row r="146" spans="4:48" ht="19.899999999999999" customHeight="1" x14ac:dyDescent="0.15">
      <c r="D146" s="2"/>
      <c r="E146" s="2"/>
      <c r="F146" s="18"/>
      <c r="G146" s="2"/>
      <c r="H146" s="2"/>
      <c r="I146" s="86"/>
      <c r="J146" s="2"/>
      <c r="K146" s="68"/>
      <c r="L146" s="68"/>
      <c r="M146" s="18"/>
      <c r="N146" s="68"/>
      <c r="O146" s="72"/>
      <c r="P146" s="68"/>
      <c r="Q146" s="102"/>
      <c r="R146" s="102"/>
      <c r="S146" s="102"/>
      <c r="T146" s="68"/>
      <c r="U146" s="68"/>
      <c r="V146" s="3"/>
      <c r="W146" s="3"/>
      <c r="X146" s="3"/>
      <c r="Y146" s="3"/>
      <c r="Z146" s="3"/>
      <c r="AA146" s="2"/>
      <c r="AB146" s="2"/>
      <c r="AC146" s="2"/>
      <c r="AD146" s="2"/>
      <c r="AE146" s="2"/>
      <c r="AF146" s="2"/>
      <c r="AG146" s="2"/>
      <c r="AH146" s="2"/>
      <c r="AI146" s="73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86"/>
      <c r="AU146" s="2"/>
      <c r="AV146" s="2"/>
    </row>
    <row r="147" spans="4:48" ht="19.899999999999999" customHeight="1" x14ac:dyDescent="0.15">
      <c r="D147" s="2"/>
      <c r="E147" s="2"/>
      <c r="F147" s="18"/>
      <c r="G147" s="2"/>
      <c r="H147" s="2"/>
      <c r="I147" s="86"/>
      <c r="J147" s="2"/>
      <c r="K147" s="68"/>
      <c r="L147" s="68"/>
      <c r="M147" s="18"/>
      <c r="N147" s="68"/>
      <c r="O147" s="72"/>
      <c r="P147" s="68"/>
      <c r="Q147" s="102"/>
      <c r="R147" s="102"/>
      <c r="S147" s="102"/>
      <c r="T147" s="68"/>
      <c r="U147" s="68"/>
      <c r="V147" s="3"/>
      <c r="W147" s="3"/>
      <c r="X147" s="3"/>
      <c r="Y147" s="3"/>
      <c r="Z147" s="3"/>
      <c r="AA147" s="2"/>
      <c r="AB147" s="2"/>
      <c r="AC147" s="2"/>
      <c r="AD147" s="2"/>
      <c r="AE147" s="2"/>
      <c r="AF147" s="2"/>
      <c r="AG147" s="2"/>
      <c r="AH147" s="2"/>
      <c r="AI147" s="73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86"/>
      <c r="AU147" s="2"/>
      <c r="AV147" s="2"/>
    </row>
    <row r="148" spans="4:48" ht="19.899999999999999" customHeight="1" x14ac:dyDescent="0.15">
      <c r="D148" s="2"/>
      <c r="E148" s="2"/>
      <c r="F148" s="18"/>
      <c r="G148" s="2"/>
      <c r="H148" s="2"/>
      <c r="I148" s="86"/>
      <c r="J148" s="2"/>
      <c r="K148" s="68"/>
      <c r="L148" s="68"/>
      <c r="M148" s="18"/>
      <c r="N148" s="68"/>
      <c r="O148" s="72"/>
      <c r="P148" s="68"/>
      <c r="Q148" s="102"/>
      <c r="R148" s="102"/>
      <c r="S148" s="102"/>
      <c r="T148" s="68"/>
      <c r="U148" s="68"/>
      <c r="V148" s="3"/>
      <c r="W148" s="3"/>
      <c r="X148" s="3"/>
      <c r="Y148" s="3"/>
      <c r="Z148" s="3"/>
      <c r="AA148" s="2"/>
      <c r="AB148" s="2"/>
      <c r="AC148" s="2"/>
      <c r="AD148" s="2"/>
      <c r="AE148" s="2"/>
      <c r="AF148" s="2"/>
      <c r="AG148" s="2"/>
      <c r="AH148" s="2"/>
      <c r="AI148" s="73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86"/>
      <c r="AU148" s="2"/>
      <c r="AV148" s="2"/>
    </row>
    <row r="149" spans="4:48" ht="19.899999999999999" customHeight="1" x14ac:dyDescent="0.15">
      <c r="D149" s="2"/>
      <c r="E149" s="2"/>
      <c r="F149" s="18"/>
      <c r="G149" s="2"/>
      <c r="H149" s="2"/>
      <c r="I149" s="86"/>
      <c r="J149" s="2"/>
      <c r="K149" s="68"/>
      <c r="L149" s="68"/>
      <c r="M149" s="18"/>
      <c r="N149" s="68"/>
      <c r="O149" s="72"/>
      <c r="P149" s="68"/>
      <c r="Q149" s="102"/>
      <c r="R149" s="102"/>
      <c r="S149" s="102"/>
      <c r="T149" s="68"/>
      <c r="U149" s="68"/>
      <c r="V149" s="3"/>
      <c r="W149" s="3"/>
      <c r="X149" s="3"/>
      <c r="Y149" s="3"/>
      <c r="Z149" s="3"/>
      <c r="AA149" s="2"/>
      <c r="AB149" s="2"/>
      <c r="AC149" s="2"/>
      <c r="AD149" s="2"/>
      <c r="AE149" s="2"/>
      <c r="AF149" s="2"/>
      <c r="AG149" s="2"/>
      <c r="AH149" s="2"/>
      <c r="AI149" s="73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86"/>
      <c r="AU149" s="2"/>
      <c r="AV149" s="2"/>
    </row>
    <row r="150" spans="4:48" ht="19.899999999999999" customHeight="1" x14ac:dyDescent="0.15">
      <c r="D150" s="2"/>
      <c r="E150" s="2"/>
      <c r="F150" s="18"/>
      <c r="G150" s="2"/>
      <c r="H150" s="2"/>
      <c r="I150" s="86"/>
      <c r="J150" s="2"/>
      <c r="K150" s="68"/>
      <c r="L150" s="68"/>
      <c r="M150" s="18"/>
      <c r="N150" s="68"/>
      <c r="O150" s="72"/>
      <c r="P150" s="68"/>
      <c r="Q150" s="102"/>
      <c r="R150" s="102"/>
      <c r="S150" s="102"/>
      <c r="T150" s="68"/>
      <c r="U150" s="68"/>
      <c r="V150" s="3"/>
      <c r="W150" s="3"/>
      <c r="X150" s="3"/>
      <c r="Y150" s="3"/>
      <c r="Z150" s="3"/>
      <c r="AA150" s="2"/>
      <c r="AB150" s="2"/>
      <c r="AC150" s="2"/>
      <c r="AD150" s="2"/>
      <c r="AE150" s="2"/>
      <c r="AF150" s="2"/>
      <c r="AG150" s="2"/>
      <c r="AH150" s="2"/>
      <c r="AI150" s="73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86"/>
      <c r="AU150" s="2"/>
      <c r="AV150" s="2"/>
    </row>
    <row r="151" spans="4:48" ht="19.899999999999999" customHeight="1" x14ac:dyDescent="0.15">
      <c r="D151" s="2"/>
      <c r="E151" s="2"/>
      <c r="F151" s="18"/>
      <c r="G151" s="2"/>
      <c r="H151" s="2"/>
      <c r="I151" s="86"/>
      <c r="J151" s="2"/>
      <c r="K151" s="68"/>
      <c r="L151" s="68"/>
      <c r="M151" s="18"/>
      <c r="N151" s="68"/>
      <c r="O151" s="72"/>
      <c r="P151" s="68"/>
      <c r="Q151" s="102"/>
      <c r="R151" s="102"/>
      <c r="S151" s="102"/>
      <c r="T151" s="68"/>
      <c r="U151" s="68"/>
      <c r="V151" s="3"/>
      <c r="W151" s="3"/>
      <c r="X151" s="3"/>
      <c r="Y151" s="3"/>
      <c r="Z151" s="3"/>
      <c r="AA151" s="2"/>
      <c r="AB151" s="2"/>
      <c r="AC151" s="2"/>
      <c r="AD151" s="2"/>
      <c r="AE151" s="2"/>
      <c r="AF151" s="2"/>
      <c r="AG151" s="2"/>
      <c r="AH151" s="2"/>
      <c r="AI151" s="73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86"/>
      <c r="AU151" s="2"/>
      <c r="AV151" s="2"/>
    </row>
    <row r="152" spans="4:48" ht="19.899999999999999" customHeight="1" x14ac:dyDescent="0.15">
      <c r="D152" s="2"/>
      <c r="E152" s="2"/>
      <c r="F152" s="18"/>
      <c r="G152" s="2"/>
      <c r="H152" s="2"/>
      <c r="I152" s="86"/>
      <c r="J152" s="2"/>
      <c r="K152" s="68"/>
      <c r="L152" s="68"/>
      <c r="M152" s="18"/>
      <c r="N152" s="68"/>
      <c r="O152" s="72"/>
      <c r="P152" s="68"/>
      <c r="Q152" s="102"/>
      <c r="R152" s="102"/>
      <c r="S152" s="102"/>
      <c r="T152" s="68"/>
      <c r="U152" s="68"/>
      <c r="V152" s="3"/>
      <c r="W152" s="3"/>
      <c r="X152" s="3"/>
      <c r="Y152" s="3"/>
      <c r="Z152" s="3"/>
      <c r="AA152" s="2"/>
      <c r="AB152" s="2"/>
      <c r="AC152" s="2"/>
      <c r="AD152" s="2"/>
      <c r="AE152" s="2"/>
      <c r="AF152" s="2"/>
      <c r="AG152" s="2"/>
      <c r="AH152" s="2"/>
      <c r="AI152" s="73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86"/>
      <c r="AU152" s="2"/>
      <c r="AV152" s="2"/>
    </row>
    <row r="153" spans="4:48" ht="19.899999999999999" customHeight="1" x14ac:dyDescent="0.15">
      <c r="D153" s="2"/>
      <c r="E153" s="2"/>
      <c r="F153" s="18"/>
      <c r="G153" s="2"/>
      <c r="H153" s="2"/>
      <c r="I153" s="86"/>
      <c r="J153" s="2"/>
      <c r="K153" s="68"/>
      <c r="L153" s="68"/>
      <c r="M153" s="18"/>
      <c r="N153" s="68"/>
      <c r="O153" s="72"/>
      <c r="P153" s="68"/>
      <c r="Q153" s="102"/>
      <c r="R153" s="102"/>
      <c r="S153" s="102"/>
      <c r="T153" s="68"/>
      <c r="U153" s="68"/>
      <c r="V153" s="3"/>
      <c r="W153" s="3"/>
      <c r="X153" s="3"/>
      <c r="Y153" s="3"/>
      <c r="Z153" s="3"/>
      <c r="AA153" s="2"/>
      <c r="AB153" s="2"/>
      <c r="AC153" s="2"/>
      <c r="AD153" s="2"/>
      <c r="AE153" s="2"/>
      <c r="AF153" s="2"/>
      <c r="AG153" s="2"/>
      <c r="AH153" s="2"/>
      <c r="AI153" s="73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86"/>
      <c r="AU153" s="2"/>
      <c r="AV153" s="2"/>
    </row>
    <row r="154" spans="4:48" ht="19.899999999999999" customHeight="1" x14ac:dyDescent="0.15">
      <c r="D154" s="2"/>
      <c r="E154" s="2"/>
      <c r="F154" s="18"/>
      <c r="G154" s="2"/>
      <c r="H154" s="2"/>
      <c r="I154" s="86"/>
      <c r="J154" s="2"/>
      <c r="K154" s="68"/>
      <c r="L154" s="68"/>
      <c r="M154" s="18"/>
      <c r="N154" s="68"/>
      <c r="O154" s="72"/>
      <c r="P154" s="68"/>
      <c r="Q154" s="102"/>
      <c r="R154" s="102"/>
      <c r="S154" s="102"/>
      <c r="T154" s="68"/>
      <c r="U154" s="68"/>
      <c r="V154" s="3"/>
      <c r="W154" s="3"/>
      <c r="X154" s="3"/>
      <c r="Y154" s="3"/>
      <c r="Z154" s="3"/>
      <c r="AA154" s="2"/>
      <c r="AB154" s="2"/>
      <c r="AC154" s="2"/>
      <c r="AD154" s="2"/>
      <c r="AE154" s="2"/>
      <c r="AF154" s="2"/>
      <c r="AG154" s="2"/>
      <c r="AH154" s="2"/>
      <c r="AI154" s="73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86"/>
      <c r="AU154" s="2"/>
      <c r="AV154" s="2"/>
    </row>
    <row r="155" spans="4:48" ht="19.899999999999999" customHeight="1" x14ac:dyDescent="0.15">
      <c r="D155" s="2"/>
      <c r="E155" s="2"/>
      <c r="F155" s="18"/>
      <c r="G155" s="2"/>
      <c r="H155" s="2"/>
      <c r="I155" s="86"/>
      <c r="J155" s="2"/>
      <c r="K155" s="68"/>
      <c r="L155" s="68"/>
      <c r="M155" s="18"/>
      <c r="N155" s="68"/>
      <c r="O155" s="72"/>
      <c r="P155" s="68"/>
      <c r="Q155" s="102"/>
      <c r="R155" s="102"/>
      <c r="S155" s="102"/>
      <c r="T155" s="68"/>
      <c r="U155" s="68"/>
      <c r="V155" s="3"/>
      <c r="W155" s="3"/>
      <c r="X155" s="3"/>
      <c r="Y155" s="3"/>
      <c r="Z155" s="3"/>
      <c r="AA155" s="2"/>
      <c r="AB155" s="2"/>
      <c r="AC155" s="2"/>
      <c r="AD155" s="2"/>
      <c r="AE155" s="2"/>
      <c r="AF155" s="2"/>
      <c r="AG155" s="2"/>
      <c r="AH155" s="2"/>
      <c r="AI155" s="73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86"/>
      <c r="AU155" s="2"/>
      <c r="AV155" s="2"/>
    </row>
    <row r="156" spans="4:48" ht="19.899999999999999" customHeight="1" x14ac:dyDescent="0.15">
      <c r="D156" s="2"/>
      <c r="E156" s="2"/>
      <c r="F156" s="18"/>
      <c r="G156" s="2"/>
      <c r="H156" s="2"/>
      <c r="I156" s="86"/>
      <c r="J156" s="2"/>
      <c r="K156" s="68"/>
      <c r="L156" s="68"/>
      <c r="M156" s="18"/>
      <c r="N156" s="68"/>
      <c r="O156" s="72"/>
      <c r="P156" s="68"/>
      <c r="Q156" s="102"/>
      <c r="R156" s="102"/>
      <c r="S156" s="102"/>
      <c r="T156" s="68"/>
      <c r="U156" s="68"/>
      <c r="V156" s="3"/>
      <c r="W156" s="3"/>
      <c r="X156" s="3"/>
      <c r="Y156" s="3"/>
      <c r="Z156" s="3"/>
      <c r="AA156" s="2"/>
      <c r="AB156" s="2"/>
      <c r="AC156" s="2"/>
      <c r="AD156" s="2"/>
      <c r="AE156" s="2"/>
      <c r="AF156" s="2"/>
      <c r="AG156" s="2"/>
      <c r="AH156" s="2"/>
      <c r="AI156" s="73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86"/>
      <c r="AU156" s="2"/>
      <c r="AV156" s="2"/>
    </row>
    <row r="157" spans="4:48" ht="19.899999999999999" customHeight="1" x14ac:dyDescent="0.15">
      <c r="D157" s="2"/>
      <c r="E157" s="2"/>
      <c r="F157" s="18"/>
      <c r="G157" s="2"/>
      <c r="H157" s="2"/>
      <c r="I157" s="86"/>
      <c r="J157" s="2"/>
      <c r="K157" s="68"/>
      <c r="L157" s="68"/>
      <c r="M157" s="18"/>
      <c r="N157" s="68"/>
      <c r="O157" s="72"/>
      <c r="P157" s="68"/>
      <c r="Q157" s="102"/>
      <c r="R157" s="102"/>
      <c r="S157" s="102"/>
      <c r="T157" s="68"/>
      <c r="U157" s="68"/>
      <c r="V157" s="3"/>
      <c r="W157" s="3"/>
      <c r="X157" s="3"/>
      <c r="Y157" s="3"/>
      <c r="Z157" s="3"/>
      <c r="AA157" s="2"/>
      <c r="AB157" s="2"/>
      <c r="AC157" s="2"/>
      <c r="AD157" s="2"/>
      <c r="AE157" s="2"/>
      <c r="AF157" s="2"/>
      <c r="AG157" s="2"/>
      <c r="AH157" s="2"/>
      <c r="AI157" s="73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86"/>
      <c r="AU157" s="2"/>
      <c r="AV157" s="2"/>
    </row>
    <row r="158" spans="4:48" ht="19.899999999999999" customHeight="1" x14ac:dyDescent="0.15">
      <c r="D158" s="2"/>
      <c r="E158" s="2"/>
      <c r="F158" s="18"/>
      <c r="G158" s="2"/>
      <c r="H158" s="2"/>
      <c r="I158" s="86"/>
      <c r="J158" s="2"/>
      <c r="K158" s="68"/>
      <c r="L158" s="68"/>
      <c r="M158" s="18"/>
      <c r="N158" s="68"/>
      <c r="O158" s="72"/>
      <c r="P158" s="68"/>
      <c r="Q158" s="102"/>
      <c r="R158" s="102"/>
      <c r="S158" s="102"/>
      <c r="T158" s="68"/>
      <c r="U158" s="68"/>
      <c r="V158" s="3"/>
      <c r="W158" s="3"/>
      <c r="X158" s="3"/>
      <c r="Y158" s="3"/>
      <c r="Z158" s="3"/>
      <c r="AA158" s="2"/>
      <c r="AB158" s="2"/>
      <c r="AC158" s="2"/>
      <c r="AD158" s="2"/>
      <c r="AE158" s="2"/>
      <c r="AF158" s="2"/>
      <c r="AG158" s="2"/>
      <c r="AH158" s="2"/>
      <c r="AI158" s="73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86"/>
      <c r="AU158" s="2"/>
      <c r="AV158" s="2"/>
    </row>
    <row r="159" spans="4:48" ht="19.899999999999999" customHeight="1" x14ac:dyDescent="0.15">
      <c r="D159" s="2"/>
      <c r="E159" s="2"/>
      <c r="F159" s="18"/>
      <c r="G159" s="2"/>
      <c r="H159" s="2"/>
      <c r="I159" s="86"/>
      <c r="J159" s="2"/>
      <c r="K159" s="68"/>
      <c r="L159" s="68"/>
      <c r="M159" s="18"/>
      <c r="N159" s="68"/>
      <c r="O159" s="72"/>
      <c r="P159" s="68"/>
      <c r="Q159" s="102"/>
      <c r="R159" s="102"/>
      <c r="S159" s="102"/>
      <c r="T159" s="68"/>
      <c r="U159" s="68"/>
      <c r="V159" s="3"/>
      <c r="W159" s="3"/>
      <c r="X159" s="3"/>
      <c r="Y159" s="3"/>
      <c r="Z159" s="3"/>
      <c r="AA159" s="2"/>
      <c r="AB159" s="2"/>
      <c r="AC159" s="2"/>
      <c r="AD159" s="2"/>
      <c r="AE159" s="2"/>
      <c r="AF159" s="2"/>
      <c r="AG159" s="2"/>
      <c r="AH159" s="2"/>
      <c r="AI159" s="73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86"/>
      <c r="AU159" s="2"/>
      <c r="AV159" s="2"/>
    </row>
    <row r="160" spans="4:48" ht="19.899999999999999" customHeight="1" x14ac:dyDescent="0.15">
      <c r="D160" s="2"/>
      <c r="E160" s="2"/>
      <c r="F160" s="18"/>
      <c r="G160" s="2"/>
      <c r="H160" s="2"/>
      <c r="I160" s="86"/>
      <c r="J160" s="2"/>
      <c r="K160" s="68"/>
      <c r="L160" s="68"/>
      <c r="M160" s="18"/>
      <c r="N160" s="68"/>
      <c r="O160" s="72"/>
      <c r="P160" s="68"/>
      <c r="Q160" s="102"/>
      <c r="R160" s="102"/>
      <c r="S160" s="102"/>
      <c r="T160" s="68"/>
      <c r="U160" s="68"/>
      <c r="V160" s="3"/>
      <c r="W160" s="3"/>
      <c r="X160" s="3"/>
      <c r="Y160" s="3"/>
      <c r="Z160" s="3"/>
      <c r="AA160" s="2"/>
      <c r="AB160" s="2"/>
      <c r="AC160" s="2"/>
      <c r="AD160" s="2"/>
      <c r="AE160" s="2"/>
      <c r="AF160" s="2"/>
      <c r="AG160" s="2"/>
      <c r="AH160" s="2"/>
      <c r="AI160" s="73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86"/>
      <c r="AU160" s="2"/>
      <c r="AV160" s="2"/>
    </row>
    <row r="161" spans="4:48" ht="19.899999999999999" customHeight="1" x14ac:dyDescent="0.15">
      <c r="D161" s="2"/>
      <c r="E161" s="2"/>
      <c r="F161" s="18"/>
      <c r="G161" s="2"/>
      <c r="H161" s="2"/>
      <c r="I161" s="86"/>
      <c r="J161" s="2"/>
      <c r="K161" s="68"/>
      <c r="L161" s="68"/>
      <c r="M161" s="18"/>
      <c r="N161" s="68"/>
      <c r="O161" s="72"/>
      <c r="P161" s="68"/>
      <c r="Q161" s="102"/>
      <c r="R161" s="102"/>
      <c r="S161" s="102"/>
      <c r="T161" s="68"/>
      <c r="U161" s="68"/>
      <c r="V161" s="3"/>
      <c r="W161" s="3"/>
      <c r="X161" s="3"/>
      <c r="Y161" s="3"/>
      <c r="Z161" s="3"/>
      <c r="AA161" s="2"/>
      <c r="AB161" s="2"/>
      <c r="AC161" s="2"/>
      <c r="AD161" s="2"/>
      <c r="AE161" s="2"/>
      <c r="AF161" s="2"/>
      <c r="AG161" s="2"/>
      <c r="AH161" s="2"/>
      <c r="AI161" s="73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86"/>
      <c r="AU161" s="2"/>
      <c r="AV161" s="2"/>
    </row>
    <row r="162" spans="4:48" ht="19.899999999999999" customHeight="1" x14ac:dyDescent="0.15">
      <c r="D162" s="2"/>
      <c r="E162" s="2"/>
      <c r="F162" s="18"/>
      <c r="G162" s="2"/>
      <c r="H162" s="2"/>
      <c r="I162" s="86"/>
      <c r="J162" s="2"/>
      <c r="K162" s="68"/>
      <c r="L162" s="68"/>
      <c r="M162" s="18"/>
      <c r="N162" s="68"/>
      <c r="O162" s="72"/>
      <c r="P162" s="68"/>
      <c r="Q162" s="102"/>
      <c r="R162" s="102"/>
      <c r="S162" s="102"/>
      <c r="T162" s="68"/>
      <c r="U162" s="68"/>
      <c r="V162" s="3"/>
      <c r="W162" s="3"/>
      <c r="X162" s="3"/>
      <c r="Y162" s="3"/>
      <c r="Z162" s="3"/>
      <c r="AA162" s="2"/>
      <c r="AB162" s="2"/>
      <c r="AC162" s="2"/>
      <c r="AD162" s="2"/>
      <c r="AE162" s="2"/>
      <c r="AF162" s="2"/>
      <c r="AG162" s="2"/>
      <c r="AH162" s="2"/>
      <c r="AI162" s="73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86"/>
      <c r="AU162" s="2"/>
      <c r="AV162" s="2"/>
    </row>
    <row r="163" spans="4:48" ht="19.899999999999999" customHeight="1" x14ac:dyDescent="0.15">
      <c r="D163" s="2"/>
      <c r="E163" s="2"/>
      <c r="F163" s="18"/>
      <c r="G163" s="2"/>
      <c r="H163" s="2"/>
      <c r="I163" s="86"/>
      <c r="J163" s="2"/>
      <c r="K163" s="68"/>
      <c r="L163" s="68"/>
      <c r="M163" s="18"/>
      <c r="N163" s="68"/>
      <c r="O163" s="72"/>
      <c r="P163" s="68"/>
      <c r="Q163" s="102"/>
      <c r="R163" s="102"/>
      <c r="S163" s="102"/>
      <c r="T163" s="68"/>
      <c r="U163" s="68"/>
      <c r="V163" s="3"/>
      <c r="W163" s="3"/>
      <c r="X163" s="3"/>
      <c r="Y163" s="3"/>
      <c r="Z163" s="3"/>
      <c r="AA163" s="2"/>
      <c r="AB163" s="2"/>
      <c r="AC163" s="2"/>
      <c r="AD163" s="2"/>
      <c r="AE163" s="2"/>
      <c r="AF163" s="2"/>
      <c r="AG163" s="2"/>
      <c r="AH163" s="2"/>
      <c r="AI163" s="73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86"/>
      <c r="AU163" s="2"/>
      <c r="AV163" s="2"/>
    </row>
    <row r="164" spans="4:48" ht="19.899999999999999" customHeight="1" x14ac:dyDescent="0.15">
      <c r="D164" s="2"/>
      <c r="E164" s="2"/>
      <c r="F164" s="18"/>
      <c r="G164" s="2"/>
      <c r="H164" s="2"/>
      <c r="I164" s="86"/>
      <c r="J164" s="2"/>
      <c r="K164" s="68"/>
      <c r="L164" s="68"/>
      <c r="M164" s="18"/>
      <c r="N164" s="68"/>
      <c r="O164" s="72"/>
      <c r="P164" s="68"/>
      <c r="Q164" s="102"/>
      <c r="R164" s="102"/>
      <c r="S164" s="102"/>
      <c r="T164" s="68"/>
      <c r="U164" s="68"/>
      <c r="V164" s="3"/>
      <c r="W164" s="3"/>
      <c r="X164" s="3"/>
      <c r="Y164" s="3"/>
      <c r="Z164" s="3"/>
      <c r="AA164" s="2"/>
      <c r="AB164" s="2"/>
      <c r="AC164" s="2"/>
      <c r="AD164" s="2"/>
      <c r="AE164" s="2"/>
      <c r="AF164" s="2"/>
      <c r="AG164" s="2"/>
      <c r="AH164" s="2"/>
      <c r="AI164" s="73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86"/>
      <c r="AU164" s="2"/>
      <c r="AV164" s="2"/>
    </row>
    <row r="165" spans="4:48" ht="19.899999999999999" customHeight="1" x14ac:dyDescent="0.15">
      <c r="D165" s="2"/>
      <c r="E165" s="2"/>
      <c r="F165" s="18"/>
      <c r="G165" s="2"/>
      <c r="H165" s="2"/>
      <c r="I165" s="86"/>
      <c r="J165" s="2"/>
      <c r="K165" s="68"/>
      <c r="L165" s="68"/>
      <c r="M165" s="18"/>
      <c r="N165" s="68"/>
      <c r="O165" s="72"/>
      <c r="P165" s="68"/>
      <c r="Q165" s="102"/>
      <c r="R165" s="102"/>
      <c r="S165" s="102"/>
      <c r="T165" s="68"/>
      <c r="U165" s="68"/>
      <c r="V165" s="3"/>
      <c r="W165" s="3"/>
      <c r="X165" s="3"/>
      <c r="Y165" s="3"/>
      <c r="Z165" s="3"/>
      <c r="AA165" s="2"/>
      <c r="AB165" s="2"/>
      <c r="AC165" s="2"/>
      <c r="AD165" s="2"/>
      <c r="AE165" s="2"/>
      <c r="AF165" s="2"/>
      <c r="AG165" s="2"/>
      <c r="AH165" s="2"/>
      <c r="AI165" s="73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86"/>
      <c r="AU165" s="2"/>
      <c r="AV165" s="2"/>
    </row>
    <row r="166" spans="4:48" ht="19.899999999999999" customHeight="1" x14ac:dyDescent="0.15">
      <c r="D166" s="2"/>
      <c r="E166" s="2"/>
      <c r="F166" s="18"/>
      <c r="G166" s="2"/>
      <c r="H166" s="2"/>
      <c r="I166" s="86"/>
      <c r="J166" s="2"/>
      <c r="K166" s="68"/>
      <c r="L166" s="68"/>
      <c r="M166" s="18"/>
      <c r="N166" s="68"/>
      <c r="O166" s="72"/>
      <c r="P166" s="68"/>
      <c r="Q166" s="102"/>
      <c r="R166" s="102"/>
      <c r="S166" s="102"/>
      <c r="T166" s="68"/>
      <c r="U166" s="68"/>
      <c r="V166" s="3"/>
      <c r="W166" s="3"/>
      <c r="X166" s="3"/>
      <c r="Y166" s="3"/>
      <c r="Z166" s="3"/>
      <c r="AA166" s="2"/>
      <c r="AB166" s="2"/>
      <c r="AC166" s="2"/>
      <c r="AD166" s="2"/>
      <c r="AE166" s="2"/>
      <c r="AF166" s="2"/>
      <c r="AG166" s="2"/>
      <c r="AH166" s="2"/>
      <c r="AI166" s="73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86"/>
      <c r="AU166" s="2"/>
      <c r="AV166" s="2"/>
    </row>
    <row r="167" spans="4:48" ht="19.899999999999999" customHeight="1" x14ac:dyDescent="0.15">
      <c r="D167" s="2"/>
      <c r="E167" s="2"/>
      <c r="F167" s="18"/>
      <c r="G167" s="2"/>
      <c r="H167" s="2"/>
      <c r="I167" s="86"/>
      <c r="J167" s="2"/>
      <c r="K167" s="68"/>
      <c r="L167" s="68"/>
      <c r="M167" s="18"/>
      <c r="N167" s="68"/>
      <c r="O167" s="72"/>
      <c r="P167" s="68"/>
      <c r="Q167" s="102"/>
      <c r="R167" s="102"/>
      <c r="S167" s="102"/>
      <c r="T167" s="68"/>
      <c r="U167" s="68"/>
      <c r="V167" s="3"/>
      <c r="W167" s="3"/>
      <c r="X167" s="3"/>
      <c r="Y167" s="3"/>
      <c r="Z167" s="3"/>
      <c r="AA167" s="2"/>
      <c r="AB167" s="2"/>
      <c r="AC167" s="2"/>
      <c r="AD167" s="2"/>
      <c r="AE167" s="2"/>
      <c r="AF167" s="2"/>
      <c r="AG167" s="2"/>
      <c r="AH167" s="2"/>
      <c r="AI167" s="73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86"/>
      <c r="AU167" s="2"/>
      <c r="AV167" s="2"/>
    </row>
    <row r="168" spans="4:48" ht="19.899999999999999" customHeight="1" x14ac:dyDescent="0.15">
      <c r="D168" s="2"/>
      <c r="E168" s="2"/>
      <c r="F168" s="18"/>
      <c r="G168" s="2"/>
      <c r="H168" s="2"/>
      <c r="I168" s="86"/>
      <c r="J168" s="2"/>
      <c r="K168" s="68"/>
      <c r="L168" s="68"/>
      <c r="M168" s="18"/>
      <c r="N168" s="68"/>
      <c r="O168" s="72"/>
      <c r="P168" s="68"/>
      <c r="Q168" s="102"/>
      <c r="R168" s="102"/>
      <c r="S168" s="102"/>
      <c r="T168" s="68"/>
      <c r="U168" s="68"/>
      <c r="V168" s="3"/>
      <c r="W168" s="3"/>
      <c r="X168" s="3"/>
      <c r="Y168" s="3"/>
      <c r="Z168" s="3"/>
      <c r="AA168" s="2"/>
      <c r="AB168" s="2"/>
      <c r="AC168" s="2"/>
      <c r="AD168" s="2"/>
      <c r="AE168" s="2"/>
      <c r="AF168" s="2"/>
      <c r="AG168" s="2"/>
      <c r="AH168" s="2"/>
      <c r="AI168" s="73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86"/>
      <c r="AU168" s="2"/>
      <c r="AV168" s="2"/>
    </row>
    <row r="169" spans="4:48" ht="19.899999999999999" customHeight="1" x14ac:dyDescent="0.15">
      <c r="D169" s="2"/>
      <c r="E169" s="2"/>
      <c r="F169" s="18"/>
      <c r="G169" s="2"/>
      <c r="H169" s="2"/>
      <c r="I169" s="86"/>
      <c r="J169" s="2"/>
      <c r="K169" s="68"/>
      <c r="L169" s="68"/>
      <c r="M169" s="18"/>
      <c r="N169" s="68"/>
      <c r="O169" s="72"/>
      <c r="P169" s="68"/>
      <c r="Q169" s="102"/>
      <c r="R169" s="102"/>
      <c r="S169" s="102"/>
      <c r="T169" s="68"/>
      <c r="U169" s="68"/>
      <c r="V169" s="3"/>
      <c r="W169" s="3"/>
      <c r="X169" s="3"/>
      <c r="Y169" s="3"/>
      <c r="Z169" s="3"/>
      <c r="AA169" s="2"/>
      <c r="AB169" s="2"/>
      <c r="AC169" s="2"/>
      <c r="AD169" s="2"/>
      <c r="AE169" s="2"/>
      <c r="AF169" s="2"/>
      <c r="AG169" s="2"/>
      <c r="AH169" s="2"/>
      <c r="AI169" s="73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86"/>
      <c r="AU169" s="2"/>
      <c r="AV169" s="2"/>
    </row>
    <row r="170" spans="4:48" ht="19.899999999999999" customHeight="1" x14ac:dyDescent="0.15">
      <c r="D170" s="2"/>
      <c r="E170" s="2"/>
      <c r="F170" s="18"/>
      <c r="G170" s="2"/>
      <c r="H170" s="2"/>
      <c r="I170" s="86"/>
      <c r="J170" s="2"/>
      <c r="K170" s="68"/>
      <c r="L170" s="68"/>
      <c r="M170" s="18"/>
      <c r="N170" s="68"/>
      <c r="O170" s="72"/>
      <c r="P170" s="68"/>
      <c r="Q170" s="102"/>
      <c r="R170" s="102"/>
      <c r="S170" s="102"/>
      <c r="T170" s="68"/>
      <c r="U170" s="68"/>
      <c r="V170" s="3"/>
      <c r="W170" s="3"/>
      <c r="X170" s="3"/>
      <c r="Y170" s="3"/>
      <c r="Z170" s="3"/>
      <c r="AA170" s="2"/>
      <c r="AB170" s="2"/>
      <c r="AC170" s="2"/>
      <c r="AD170" s="2"/>
      <c r="AE170" s="2"/>
      <c r="AF170" s="2"/>
      <c r="AG170" s="2"/>
      <c r="AH170" s="2"/>
      <c r="AI170" s="73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86"/>
      <c r="AU170" s="2"/>
      <c r="AV170" s="2"/>
    </row>
    <row r="171" spans="4:48" ht="19.899999999999999" customHeight="1" x14ac:dyDescent="0.15">
      <c r="D171" s="2"/>
      <c r="E171" s="2"/>
      <c r="F171" s="18"/>
      <c r="G171" s="2"/>
      <c r="H171" s="2"/>
      <c r="I171" s="86"/>
      <c r="J171" s="2"/>
      <c r="K171" s="68"/>
      <c r="L171" s="68"/>
      <c r="M171" s="18"/>
      <c r="N171" s="68"/>
      <c r="O171" s="72"/>
      <c r="P171" s="68"/>
      <c r="Q171" s="102"/>
      <c r="R171" s="102"/>
      <c r="S171" s="102"/>
      <c r="T171" s="68"/>
      <c r="U171" s="68"/>
      <c r="V171" s="3"/>
      <c r="W171" s="3"/>
      <c r="X171" s="3"/>
      <c r="Y171" s="3"/>
      <c r="Z171" s="3"/>
      <c r="AA171" s="2"/>
      <c r="AB171" s="2"/>
      <c r="AC171" s="2"/>
      <c r="AD171" s="2"/>
      <c r="AE171" s="2"/>
      <c r="AF171" s="2"/>
      <c r="AG171" s="2"/>
      <c r="AH171" s="2"/>
      <c r="AI171" s="73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86"/>
      <c r="AU171" s="2"/>
      <c r="AV171" s="2"/>
    </row>
    <row r="172" spans="4:48" ht="19.899999999999999" customHeight="1" x14ac:dyDescent="0.15">
      <c r="D172" s="2"/>
      <c r="E172" s="2"/>
      <c r="F172" s="18"/>
      <c r="G172" s="2"/>
      <c r="H172" s="2"/>
      <c r="I172" s="86"/>
      <c r="J172" s="2"/>
      <c r="K172" s="68"/>
      <c r="L172" s="68"/>
      <c r="M172" s="18"/>
      <c r="N172" s="68"/>
      <c r="O172" s="72"/>
      <c r="P172" s="68"/>
      <c r="Q172" s="102"/>
      <c r="R172" s="102"/>
      <c r="S172" s="102"/>
      <c r="T172" s="68"/>
      <c r="U172" s="68"/>
      <c r="V172" s="3"/>
      <c r="W172" s="3"/>
      <c r="X172" s="3"/>
      <c r="Y172" s="3"/>
      <c r="Z172" s="3"/>
      <c r="AA172" s="2"/>
      <c r="AB172" s="2"/>
      <c r="AC172" s="2"/>
      <c r="AD172" s="2"/>
      <c r="AE172" s="2"/>
      <c r="AF172" s="2"/>
      <c r="AG172" s="2"/>
      <c r="AH172" s="2"/>
      <c r="AI172" s="73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86"/>
      <c r="AU172" s="2"/>
      <c r="AV172" s="2"/>
    </row>
    <row r="173" spans="4:48" ht="19.899999999999999" customHeight="1" x14ac:dyDescent="0.15">
      <c r="D173" s="2"/>
      <c r="E173" s="2"/>
      <c r="F173" s="18"/>
      <c r="G173" s="2"/>
      <c r="H173" s="2"/>
      <c r="I173" s="86"/>
      <c r="J173" s="2"/>
      <c r="K173" s="68"/>
      <c r="L173" s="68"/>
      <c r="M173" s="18"/>
      <c r="N173" s="68"/>
      <c r="O173" s="72"/>
      <c r="P173" s="68"/>
      <c r="Q173" s="102"/>
      <c r="R173" s="102"/>
      <c r="S173" s="102"/>
      <c r="T173" s="68"/>
      <c r="U173" s="68"/>
      <c r="V173" s="3"/>
      <c r="W173" s="3"/>
      <c r="X173" s="3"/>
      <c r="Y173" s="3"/>
      <c r="Z173" s="3"/>
      <c r="AA173" s="2"/>
      <c r="AB173" s="2"/>
      <c r="AC173" s="2"/>
      <c r="AD173" s="2"/>
      <c r="AE173" s="2"/>
      <c r="AF173" s="2"/>
      <c r="AG173" s="2"/>
      <c r="AH173" s="2"/>
      <c r="AI173" s="73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86"/>
      <c r="AU173" s="2"/>
      <c r="AV173" s="2"/>
    </row>
    <row r="174" spans="4:48" ht="19.899999999999999" customHeight="1" x14ac:dyDescent="0.15">
      <c r="D174" s="2"/>
      <c r="E174" s="2"/>
      <c r="F174" s="18"/>
      <c r="G174" s="2"/>
      <c r="H174" s="2"/>
      <c r="I174" s="86"/>
      <c r="J174" s="2"/>
      <c r="K174" s="68"/>
      <c r="L174" s="68"/>
      <c r="M174" s="18"/>
      <c r="N174" s="68"/>
      <c r="O174" s="72"/>
      <c r="P174" s="68"/>
      <c r="Q174" s="102"/>
      <c r="R174" s="102"/>
      <c r="S174" s="102"/>
      <c r="T174" s="68"/>
      <c r="U174" s="68"/>
      <c r="V174" s="3"/>
      <c r="W174" s="3"/>
      <c r="X174" s="3"/>
      <c r="Y174" s="3"/>
      <c r="Z174" s="3"/>
      <c r="AA174" s="2"/>
      <c r="AB174" s="2"/>
      <c r="AC174" s="2"/>
      <c r="AD174" s="2"/>
      <c r="AE174" s="2"/>
      <c r="AF174" s="2"/>
      <c r="AG174" s="2"/>
      <c r="AH174" s="2"/>
      <c r="AI174" s="73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86"/>
      <c r="AU174" s="2"/>
      <c r="AV174" s="2"/>
    </row>
    <row r="175" spans="4:48" ht="19.899999999999999" customHeight="1" x14ac:dyDescent="0.15">
      <c r="D175" s="2"/>
      <c r="E175" s="2"/>
      <c r="F175" s="18"/>
      <c r="G175" s="2"/>
      <c r="H175" s="2"/>
      <c r="I175" s="86"/>
      <c r="J175" s="2"/>
      <c r="K175" s="68"/>
      <c r="L175" s="68"/>
      <c r="M175" s="18"/>
      <c r="N175" s="68"/>
      <c r="O175" s="72"/>
      <c r="P175" s="68"/>
      <c r="Q175" s="102"/>
      <c r="R175" s="102"/>
      <c r="S175" s="102"/>
      <c r="T175" s="68"/>
      <c r="U175" s="68"/>
      <c r="V175" s="3"/>
      <c r="W175" s="3"/>
      <c r="X175" s="3"/>
      <c r="Y175" s="3"/>
      <c r="Z175" s="3"/>
      <c r="AA175" s="2"/>
      <c r="AB175" s="2"/>
      <c r="AC175" s="2"/>
      <c r="AD175" s="2"/>
      <c r="AE175" s="2"/>
      <c r="AF175" s="2"/>
      <c r="AG175" s="2"/>
      <c r="AH175" s="2"/>
      <c r="AI175" s="73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86"/>
      <c r="AU175" s="2"/>
      <c r="AV175" s="2"/>
    </row>
    <row r="176" spans="4:48" ht="19.899999999999999" customHeight="1" x14ac:dyDescent="0.15">
      <c r="D176" s="2"/>
      <c r="E176" s="2"/>
      <c r="F176" s="18"/>
      <c r="G176" s="2"/>
      <c r="H176" s="2"/>
      <c r="I176" s="86"/>
      <c r="J176" s="2"/>
      <c r="K176" s="68"/>
      <c r="L176" s="68"/>
      <c r="M176" s="18"/>
      <c r="N176" s="68"/>
      <c r="O176" s="72"/>
      <c r="P176" s="68"/>
      <c r="Q176" s="102"/>
      <c r="R176" s="102"/>
      <c r="S176" s="102"/>
      <c r="T176" s="68"/>
      <c r="U176" s="68"/>
      <c r="V176" s="3"/>
      <c r="W176" s="3"/>
      <c r="X176" s="3"/>
      <c r="Y176" s="3"/>
      <c r="Z176" s="3"/>
      <c r="AA176" s="2"/>
      <c r="AB176" s="2"/>
      <c r="AC176" s="2"/>
      <c r="AD176" s="2"/>
      <c r="AE176" s="2"/>
      <c r="AF176" s="2"/>
      <c r="AG176" s="2"/>
      <c r="AH176" s="2"/>
      <c r="AI176" s="73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86"/>
      <c r="AU176" s="2"/>
      <c r="AV176" s="2"/>
    </row>
    <row r="177" spans="4:48" ht="19.899999999999999" customHeight="1" x14ac:dyDescent="0.15">
      <c r="D177" s="2"/>
      <c r="E177" s="2"/>
      <c r="F177" s="18"/>
      <c r="G177" s="2"/>
      <c r="H177" s="2"/>
      <c r="I177" s="86"/>
      <c r="J177" s="2"/>
      <c r="K177" s="68"/>
      <c r="L177" s="68"/>
      <c r="M177" s="18"/>
      <c r="N177" s="68"/>
      <c r="O177" s="72"/>
      <c r="P177" s="68"/>
      <c r="Q177" s="102"/>
      <c r="R177" s="102"/>
      <c r="S177" s="102"/>
      <c r="T177" s="68"/>
      <c r="U177" s="68"/>
      <c r="V177" s="3"/>
      <c r="W177" s="3"/>
      <c r="X177" s="3"/>
      <c r="Y177" s="3"/>
      <c r="Z177" s="3"/>
      <c r="AA177" s="2"/>
      <c r="AB177" s="2"/>
      <c r="AC177" s="2"/>
      <c r="AD177" s="2"/>
      <c r="AE177" s="2"/>
      <c r="AF177" s="2"/>
      <c r="AG177" s="2"/>
      <c r="AH177" s="2"/>
      <c r="AI177" s="73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86"/>
      <c r="AU177" s="2"/>
      <c r="AV177" s="2"/>
    </row>
    <row r="178" spans="4:48" ht="19.899999999999999" customHeight="1" x14ac:dyDescent="0.15">
      <c r="D178" s="2"/>
      <c r="E178" s="2"/>
      <c r="F178" s="18"/>
      <c r="G178" s="2"/>
      <c r="H178" s="2"/>
      <c r="I178" s="86"/>
      <c r="J178" s="2"/>
      <c r="K178" s="68"/>
      <c r="L178" s="68"/>
      <c r="M178" s="18"/>
      <c r="N178" s="68"/>
      <c r="O178" s="72"/>
      <c r="P178" s="68"/>
      <c r="Q178" s="102"/>
      <c r="R178" s="102"/>
      <c r="S178" s="102"/>
      <c r="T178" s="68"/>
      <c r="U178" s="68"/>
      <c r="V178" s="3"/>
      <c r="W178" s="3"/>
      <c r="X178" s="3"/>
      <c r="Y178" s="3"/>
      <c r="Z178" s="3"/>
      <c r="AA178" s="2"/>
      <c r="AB178" s="2"/>
      <c r="AC178" s="2"/>
      <c r="AD178" s="2"/>
      <c r="AE178" s="2"/>
      <c r="AF178" s="2"/>
      <c r="AG178" s="2"/>
      <c r="AH178" s="2"/>
      <c r="AI178" s="73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86"/>
      <c r="AU178" s="2"/>
      <c r="AV178" s="2"/>
    </row>
    <row r="179" spans="4:48" ht="19.899999999999999" customHeight="1" x14ac:dyDescent="0.15">
      <c r="D179" s="2"/>
      <c r="E179" s="2"/>
      <c r="F179" s="18"/>
      <c r="G179" s="2"/>
      <c r="H179" s="2"/>
      <c r="I179" s="86"/>
      <c r="J179" s="2"/>
      <c r="K179" s="68"/>
      <c r="L179" s="68"/>
      <c r="M179" s="18"/>
      <c r="N179" s="68"/>
      <c r="O179" s="72"/>
      <c r="P179" s="68"/>
      <c r="Q179" s="102"/>
      <c r="R179" s="102"/>
      <c r="S179" s="102"/>
      <c r="T179" s="68"/>
      <c r="U179" s="68"/>
      <c r="V179" s="3"/>
      <c r="W179" s="3"/>
      <c r="X179" s="3"/>
      <c r="Y179" s="3"/>
      <c r="Z179" s="3"/>
      <c r="AA179" s="2"/>
      <c r="AB179" s="2"/>
      <c r="AC179" s="2"/>
      <c r="AD179" s="2"/>
      <c r="AE179" s="2"/>
      <c r="AF179" s="2"/>
      <c r="AG179" s="2"/>
      <c r="AH179" s="2"/>
      <c r="AI179" s="73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86"/>
      <c r="AU179" s="2"/>
      <c r="AV179" s="2"/>
    </row>
    <row r="180" spans="4:48" ht="19.899999999999999" customHeight="1" x14ac:dyDescent="0.15">
      <c r="D180" s="2"/>
      <c r="E180" s="2"/>
      <c r="F180" s="18"/>
      <c r="G180" s="2"/>
      <c r="H180" s="2"/>
      <c r="I180" s="86"/>
      <c r="J180" s="2"/>
      <c r="K180" s="68"/>
      <c r="L180" s="68"/>
      <c r="M180" s="18"/>
      <c r="N180" s="68"/>
      <c r="O180" s="72"/>
      <c r="P180" s="68"/>
      <c r="Q180" s="102"/>
      <c r="R180" s="102"/>
      <c r="S180" s="102"/>
      <c r="T180" s="68"/>
      <c r="U180" s="68"/>
      <c r="V180" s="3"/>
      <c r="W180" s="3"/>
      <c r="X180" s="3"/>
      <c r="Y180" s="3"/>
      <c r="Z180" s="3"/>
      <c r="AA180" s="2"/>
      <c r="AB180" s="2"/>
      <c r="AC180" s="2"/>
      <c r="AD180" s="2"/>
      <c r="AE180" s="2"/>
      <c r="AF180" s="2"/>
      <c r="AG180" s="2"/>
      <c r="AH180" s="2"/>
      <c r="AI180" s="73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86"/>
      <c r="AU180" s="2"/>
      <c r="AV180" s="2"/>
    </row>
    <row r="181" spans="4:48" ht="19.899999999999999" customHeight="1" x14ac:dyDescent="0.15">
      <c r="D181" s="2"/>
      <c r="E181" s="2"/>
      <c r="F181" s="18"/>
      <c r="G181" s="2"/>
      <c r="H181" s="2"/>
      <c r="I181" s="86"/>
      <c r="J181" s="2"/>
      <c r="K181" s="68"/>
      <c r="L181" s="68"/>
      <c r="M181" s="18"/>
      <c r="N181" s="68"/>
      <c r="O181" s="72"/>
      <c r="P181" s="68"/>
      <c r="Q181" s="102"/>
      <c r="R181" s="102"/>
      <c r="S181" s="102"/>
      <c r="T181" s="68"/>
      <c r="U181" s="68"/>
      <c r="V181" s="3"/>
      <c r="W181" s="3"/>
      <c r="X181" s="3"/>
      <c r="Y181" s="3"/>
      <c r="Z181" s="3"/>
      <c r="AA181" s="2"/>
      <c r="AB181" s="2"/>
      <c r="AC181" s="2"/>
      <c r="AD181" s="2"/>
      <c r="AE181" s="2"/>
      <c r="AF181" s="2"/>
      <c r="AG181" s="2"/>
      <c r="AH181" s="2"/>
      <c r="AI181" s="73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86"/>
      <c r="AU181" s="2"/>
      <c r="AV181" s="2"/>
    </row>
    <row r="182" spans="4:48" ht="19.899999999999999" customHeight="1" x14ac:dyDescent="0.15">
      <c r="D182" s="2"/>
      <c r="E182" s="2"/>
      <c r="F182" s="18"/>
      <c r="G182" s="2"/>
      <c r="H182" s="2"/>
      <c r="I182" s="86"/>
      <c r="J182" s="2"/>
      <c r="K182" s="68"/>
      <c r="L182" s="68"/>
      <c r="M182" s="18"/>
      <c r="N182" s="68"/>
      <c r="O182" s="72"/>
      <c r="P182" s="68"/>
      <c r="Q182" s="102"/>
      <c r="R182" s="102"/>
      <c r="S182" s="102"/>
      <c r="T182" s="68"/>
      <c r="U182" s="68"/>
      <c r="V182" s="3"/>
      <c r="W182" s="3"/>
      <c r="X182" s="3"/>
      <c r="Y182" s="3"/>
      <c r="Z182" s="3"/>
      <c r="AA182" s="2"/>
      <c r="AB182" s="2"/>
      <c r="AC182" s="2"/>
      <c r="AD182" s="2"/>
      <c r="AE182" s="2"/>
      <c r="AF182" s="2"/>
      <c r="AG182" s="2"/>
      <c r="AH182" s="2"/>
      <c r="AI182" s="73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86"/>
      <c r="AU182" s="2"/>
      <c r="AV182" s="2"/>
    </row>
    <row r="183" spans="4:48" ht="19.899999999999999" customHeight="1" x14ac:dyDescent="0.15">
      <c r="D183" s="2"/>
      <c r="E183" s="2"/>
      <c r="F183" s="18"/>
      <c r="G183" s="2"/>
      <c r="H183" s="2"/>
      <c r="I183" s="86"/>
      <c r="J183" s="2"/>
      <c r="K183" s="68"/>
      <c r="L183" s="68"/>
      <c r="M183" s="18"/>
      <c r="N183" s="68"/>
      <c r="O183" s="72"/>
      <c r="P183" s="68"/>
      <c r="Q183" s="102"/>
      <c r="R183" s="102"/>
      <c r="S183" s="102"/>
      <c r="T183" s="68"/>
      <c r="U183" s="68"/>
      <c r="V183" s="3"/>
      <c r="W183" s="3"/>
      <c r="X183" s="3"/>
      <c r="Y183" s="3"/>
      <c r="Z183" s="3"/>
      <c r="AA183" s="2"/>
      <c r="AB183" s="2"/>
      <c r="AC183" s="2"/>
      <c r="AD183" s="2"/>
      <c r="AE183" s="2"/>
      <c r="AF183" s="2"/>
      <c r="AG183" s="2"/>
      <c r="AH183" s="2"/>
      <c r="AI183" s="73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86"/>
      <c r="AU183" s="2"/>
      <c r="AV183" s="2"/>
    </row>
    <row r="184" spans="4:48" ht="19.899999999999999" customHeight="1" x14ac:dyDescent="0.15">
      <c r="D184" s="2"/>
      <c r="E184" s="2"/>
      <c r="F184" s="18"/>
      <c r="G184" s="2"/>
      <c r="H184" s="2"/>
      <c r="I184" s="86"/>
      <c r="J184" s="2"/>
      <c r="K184" s="68"/>
      <c r="L184" s="68"/>
      <c r="M184" s="18"/>
      <c r="N184" s="68"/>
      <c r="O184" s="72"/>
      <c r="P184" s="68"/>
      <c r="Q184" s="102"/>
      <c r="R184" s="102"/>
      <c r="S184" s="102"/>
      <c r="T184" s="68"/>
      <c r="U184" s="68"/>
      <c r="V184" s="3"/>
      <c r="W184" s="3"/>
      <c r="X184" s="3"/>
      <c r="Y184" s="3"/>
      <c r="Z184" s="3"/>
      <c r="AA184" s="2"/>
      <c r="AB184" s="2"/>
      <c r="AC184" s="2"/>
      <c r="AD184" s="2"/>
      <c r="AE184" s="2"/>
      <c r="AF184" s="2"/>
      <c r="AG184" s="2"/>
      <c r="AH184" s="2"/>
      <c r="AI184" s="73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86"/>
      <c r="AU184" s="2"/>
      <c r="AV184" s="2"/>
    </row>
    <row r="185" spans="4:48" ht="19.899999999999999" customHeight="1" x14ac:dyDescent="0.15">
      <c r="D185" s="2"/>
      <c r="E185" s="2"/>
      <c r="F185" s="18"/>
      <c r="G185" s="2"/>
      <c r="H185" s="2"/>
      <c r="I185" s="86"/>
      <c r="J185" s="2"/>
      <c r="K185" s="68"/>
      <c r="L185" s="68"/>
      <c r="M185" s="18"/>
      <c r="N185" s="68"/>
      <c r="O185" s="72"/>
      <c r="P185" s="68"/>
      <c r="Q185" s="102"/>
      <c r="R185" s="102"/>
      <c r="S185" s="102"/>
      <c r="T185" s="68"/>
      <c r="U185" s="68"/>
      <c r="V185" s="3"/>
      <c r="W185" s="3"/>
      <c r="X185" s="3"/>
      <c r="Y185" s="3"/>
      <c r="Z185" s="3"/>
      <c r="AA185" s="2"/>
      <c r="AB185" s="2"/>
      <c r="AC185" s="2"/>
      <c r="AD185" s="2"/>
      <c r="AE185" s="2"/>
      <c r="AF185" s="2"/>
      <c r="AG185" s="2"/>
      <c r="AH185" s="2"/>
      <c r="AI185" s="73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86"/>
      <c r="AU185" s="2"/>
      <c r="AV185" s="2"/>
    </row>
    <row r="186" spans="4:48" ht="19.899999999999999" customHeight="1" x14ac:dyDescent="0.15">
      <c r="D186" s="2"/>
      <c r="E186" s="2"/>
      <c r="F186" s="18"/>
      <c r="G186" s="2"/>
      <c r="H186" s="2"/>
      <c r="I186" s="86"/>
      <c r="J186" s="2"/>
      <c r="K186" s="68"/>
      <c r="L186" s="68"/>
      <c r="M186" s="18"/>
      <c r="N186" s="68"/>
      <c r="O186" s="72"/>
      <c r="P186" s="68"/>
      <c r="Q186" s="102"/>
      <c r="R186" s="102"/>
      <c r="S186" s="102"/>
      <c r="T186" s="68"/>
      <c r="U186" s="68"/>
      <c r="V186" s="3"/>
      <c r="W186" s="3"/>
      <c r="X186" s="3"/>
      <c r="Y186" s="3"/>
      <c r="Z186" s="3"/>
      <c r="AA186" s="2"/>
      <c r="AB186" s="2"/>
      <c r="AC186" s="2"/>
      <c r="AD186" s="2"/>
      <c r="AE186" s="2"/>
      <c r="AF186" s="2"/>
      <c r="AG186" s="2"/>
      <c r="AH186" s="2"/>
      <c r="AI186" s="73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86"/>
      <c r="AU186" s="2"/>
      <c r="AV186" s="2"/>
    </row>
    <row r="187" spans="4:48" ht="19.899999999999999" customHeight="1" x14ac:dyDescent="0.15">
      <c r="D187" s="2"/>
      <c r="E187" s="2"/>
      <c r="F187" s="18"/>
      <c r="G187" s="2"/>
      <c r="H187" s="2"/>
      <c r="I187" s="86"/>
      <c r="J187" s="2"/>
      <c r="K187" s="68"/>
      <c r="L187" s="68"/>
      <c r="M187" s="18"/>
      <c r="N187" s="68"/>
      <c r="O187" s="72"/>
      <c r="P187" s="68"/>
      <c r="Q187" s="102"/>
      <c r="R187" s="102"/>
      <c r="S187" s="102"/>
      <c r="T187" s="68"/>
      <c r="U187" s="68"/>
      <c r="V187" s="3"/>
      <c r="W187" s="3"/>
      <c r="X187" s="3"/>
      <c r="Y187" s="3"/>
      <c r="Z187" s="3"/>
      <c r="AA187" s="2"/>
      <c r="AB187" s="2"/>
      <c r="AC187" s="2"/>
      <c r="AD187" s="2"/>
      <c r="AE187" s="2"/>
      <c r="AF187" s="2"/>
      <c r="AG187" s="2"/>
      <c r="AH187" s="2"/>
      <c r="AI187" s="73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86"/>
      <c r="AU187" s="2"/>
      <c r="AV187" s="2"/>
    </row>
    <row r="188" spans="4:48" ht="19.899999999999999" customHeight="1" x14ac:dyDescent="0.15">
      <c r="D188" s="2"/>
      <c r="E188" s="2"/>
      <c r="F188" s="18"/>
      <c r="G188" s="2"/>
      <c r="H188" s="2"/>
      <c r="I188" s="86"/>
      <c r="J188" s="2"/>
      <c r="K188" s="68"/>
      <c r="L188" s="68"/>
      <c r="M188" s="18"/>
      <c r="N188" s="68"/>
      <c r="O188" s="72"/>
      <c r="P188" s="68"/>
      <c r="Q188" s="102"/>
      <c r="R188" s="102"/>
      <c r="S188" s="102"/>
      <c r="T188" s="68"/>
      <c r="U188" s="68"/>
      <c r="V188" s="3"/>
      <c r="W188" s="3"/>
      <c r="X188" s="3"/>
      <c r="Y188" s="3"/>
      <c r="Z188" s="3"/>
      <c r="AA188" s="2"/>
      <c r="AB188" s="2"/>
      <c r="AC188" s="2"/>
      <c r="AD188" s="2"/>
      <c r="AE188" s="2"/>
      <c r="AF188" s="2"/>
      <c r="AG188" s="2"/>
      <c r="AH188" s="2"/>
      <c r="AI188" s="73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86"/>
      <c r="AU188" s="2"/>
      <c r="AV188" s="2"/>
    </row>
    <row r="189" spans="4:48" ht="19.899999999999999" customHeight="1" x14ac:dyDescent="0.15">
      <c r="D189" s="2"/>
      <c r="E189" s="2"/>
      <c r="F189" s="18"/>
      <c r="G189" s="2"/>
      <c r="H189" s="2"/>
      <c r="I189" s="86"/>
      <c r="J189" s="2"/>
      <c r="K189" s="68"/>
      <c r="L189" s="68"/>
      <c r="M189" s="18"/>
      <c r="N189" s="68"/>
      <c r="O189" s="72"/>
      <c r="P189" s="68"/>
      <c r="Q189" s="102"/>
      <c r="R189" s="102"/>
      <c r="S189" s="102"/>
      <c r="T189" s="68"/>
      <c r="U189" s="68"/>
      <c r="V189" s="3"/>
      <c r="W189" s="3"/>
      <c r="X189" s="3"/>
      <c r="Y189" s="3"/>
      <c r="Z189" s="3"/>
      <c r="AA189" s="2"/>
      <c r="AB189" s="2"/>
      <c r="AC189" s="2"/>
      <c r="AD189" s="2"/>
      <c r="AE189" s="2"/>
      <c r="AF189" s="2"/>
      <c r="AG189" s="2"/>
      <c r="AH189" s="2"/>
      <c r="AI189" s="73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86"/>
      <c r="AU189" s="2"/>
      <c r="AV189" s="2"/>
    </row>
    <row r="190" spans="4:48" ht="19.899999999999999" customHeight="1" x14ac:dyDescent="0.15">
      <c r="D190" s="2"/>
      <c r="E190" s="2"/>
      <c r="F190" s="18"/>
      <c r="G190" s="2"/>
      <c r="H190" s="2"/>
      <c r="I190" s="86"/>
      <c r="J190" s="2"/>
      <c r="K190" s="68"/>
      <c r="L190" s="68"/>
      <c r="M190" s="18"/>
      <c r="N190" s="68"/>
      <c r="O190" s="72"/>
      <c r="P190" s="68"/>
      <c r="Q190" s="102"/>
      <c r="R190" s="102"/>
      <c r="S190" s="102"/>
      <c r="T190" s="68"/>
      <c r="U190" s="68"/>
      <c r="V190" s="3"/>
      <c r="W190" s="3"/>
      <c r="X190" s="3"/>
      <c r="Y190" s="3"/>
      <c r="Z190" s="3"/>
      <c r="AA190" s="2"/>
      <c r="AB190" s="2"/>
      <c r="AC190" s="2"/>
      <c r="AD190" s="2"/>
      <c r="AE190" s="2"/>
      <c r="AF190" s="2"/>
      <c r="AG190" s="2"/>
      <c r="AH190" s="2"/>
      <c r="AI190" s="73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86"/>
      <c r="AU190" s="2"/>
      <c r="AV190" s="2"/>
    </row>
    <row r="191" spans="4:48" ht="19.899999999999999" customHeight="1" x14ac:dyDescent="0.15">
      <c r="D191" s="2"/>
      <c r="E191" s="2"/>
      <c r="F191" s="18"/>
      <c r="G191" s="2"/>
      <c r="H191" s="2"/>
      <c r="I191" s="86"/>
      <c r="J191" s="2"/>
      <c r="K191" s="68"/>
      <c r="L191" s="68"/>
      <c r="M191" s="18"/>
      <c r="N191" s="68"/>
      <c r="O191" s="72"/>
      <c r="P191" s="68"/>
      <c r="Q191" s="102"/>
      <c r="R191" s="102"/>
      <c r="S191" s="102"/>
      <c r="T191" s="68"/>
      <c r="U191" s="68"/>
      <c r="V191" s="3"/>
      <c r="W191" s="3"/>
      <c r="X191" s="3"/>
      <c r="Y191" s="3"/>
      <c r="Z191" s="3"/>
      <c r="AA191" s="2"/>
      <c r="AB191" s="2"/>
      <c r="AC191" s="2"/>
      <c r="AD191" s="2"/>
      <c r="AE191" s="2"/>
      <c r="AF191" s="2"/>
      <c r="AG191" s="2"/>
      <c r="AH191" s="2"/>
      <c r="AI191" s="73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86"/>
      <c r="AU191" s="2"/>
      <c r="AV191" s="2"/>
    </row>
    <row r="192" spans="4:48" ht="19.899999999999999" customHeight="1" x14ac:dyDescent="0.15">
      <c r="D192" s="2"/>
      <c r="E192" s="2"/>
      <c r="F192" s="18"/>
      <c r="G192" s="2"/>
      <c r="H192" s="2"/>
      <c r="I192" s="86"/>
      <c r="J192" s="2"/>
      <c r="K192" s="68"/>
      <c r="L192" s="68"/>
      <c r="M192" s="18"/>
      <c r="N192" s="68"/>
      <c r="O192" s="72"/>
      <c r="P192" s="68"/>
      <c r="Q192" s="102"/>
      <c r="R192" s="102"/>
      <c r="S192" s="102"/>
      <c r="T192" s="68"/>
      <c r="U192" s="68"/>
      <c r="V192" s="3"/>
      <c r="W192" s="3"/>
      <c r="X192" s="3"/>
      <c r="Y192" s="3"/>
      <c r="Z192" s="3"/>
      <c r="AA192" s="2"/>
      <c r="AB192" s="2"/>
      <c r="AC192" s="2"/>
      <c r="AD192" s="2"/>
      <c r="AE192" s="2"/>
      <c r="AF192" s="2"/>
      <c r="AG192" s="2"/>
      <c r="AH192" s="2"/>
      <c r="AI192" s="73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86"/>
      <c r="AU192" s="2"/>
      <c r="AV192" s="2"/>
    </row>
    <row r="193" spans="4:48" ht="19.899999999999999" customHeight="1" x14ac:dyDescent="0.15">
      <c r="D193" s="2"/>
      <c r="E193" s="2"/>
      <c r="F193" s="18"/>
      <c r="G193" s="2"/>
      <c r="H193" s="2"/>
      <c r="I193" s="86"/>
      <c r="J193" s="2"/>
      <c r="K193" s="68"/>
      <c r="L193" s="68"/>
      <c r="M193" s="18"/>
      <c r="N193" s="68"/>
      <c r="O193" s="72"/>
      <c r="P193" s="68"/>
      <c r="Q193" s="102"/>
      <c r="R193" s="102"/>
      <c r="S193" s="102"/>
      <c r="T193" s="68"/>
      <c r="U193" s="68"/>
      <c r="V193" s="3"/>
      <c r="W193" s="3"/>
      <c r="X193" s="3"/>
      <c r="Y193" s="3"/>
      <c r="Z193" s="3"/>
      <c r="AA193" s="2"/>
      <c r="AB193" s="2"/>
      <c r="AC193" s="2"/>
      <c r="AD193" s="2"/>
      <c r="AE193" s="2"/>
      <c r="AF193" s="2"/>
      <c r="AG193" s="2"/>
      <c r="AH193" s="2"/>
      <c r="AI193" s="73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86"/>
      <c r="AU193" s="2"/>
      <c r="AV193" s="2"/>
    </row>
    <row r="194" spans="4:48" ht="19.899999999999999" customHeight="1" x14ac:dyDescent="0.15">
      <c r="D194" s="2"/>
      <c r="E194" s="2"/>
      <c r="F194" s="18"/>
      <c r="G194" s="2"/>
      <c r="H194" s="2"/>
      <c r="I194" s="86"/>
      <c r="J194" s="2"/>
      <c r="K194" s="68"/>
      <c r="L194" s="68"/>
      <c r="M194" s="18"/>
      <c r="N194" s="68"/>
      <c r="O194" s="72"/>
      <c r="P194" s="68"/>
      <c r="Q194" s="102"/>
      <c r="R194" s="102"/>
      <c r="S194" s="102"/>
      <c r="T194" s="68"/>
      <c r="U194" s="68"/>
      <c r="V194" s="3"/>
      <c r="W194" s="3"/>
      <c r="X194" s="3"/>
      <c r="Y194" s="3"/>
      <c r="Z194" s="3"/>
      <c r="AA194" s="2"/>
      <c r="AB194" s="2"/>
      <c r="AC194" s="2"/>
      <c r="AD194" s="2"/>
      <c r="AE194" s="2"/>
      <c r="AF194" s="2"/>
      <c r="AG194" s="2"/>
      <c r="AH194" s="2"/>
      <c r="AI194" s="73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86"/>
      <c r="AU194" s="2"/>
      <c r="AV194" s="2"/>
    </row>
    <row r="195" spans="4:48" ht="19.899999999999999" customHeight="1" x14ac:dyDescent="0.15">
      <c r="D195" s="2"/>
      <c r="E195" s="2"/>
      <c r="F195" s="18"/>
      <c r="G195" s="2"/>
      <c r="H195" s="2"/>
      <c r="I195" s="86"/>
      <c r="J195" s="2"/>
      <c r="K195" s="68"/>
      <c r="L195" s="68"/>
      <c r="M195" s="18"/>
      <c r="N195" s="68"/>
      <c r="O195" s="72"/>
      <c r="P195" s="68"/>
      <c r="Q195" s="102"/>
      <c r="R195" s="102"/>
      <c r="S195" s="102"/>
      <c r="T195" s="68"/>
      <c r="U195" s="68"/>
      <c r="V195" s="3"/>
      <c r="W195" s="3"/>
      <c r="X195" s="3"/>
      <c r="Y195" s="3"/>
      <c r="Z195" s="3"/>
      <c r="AA195" s="2"/>
      <c r="AB195" s="2"/>
      <c r="AC195" s="2"/>
      <c r="AD195" s="2"/>
      <c r="AE195" s="2"/>
      <c r="AF195" s="2"/>
      <c r="AG195" s="2"/>
      <c r="AH195" s="2"/>
      <c r="AI195" s="73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86"/>
      <c r="AU195" s="2"/>
      <c r="AV195" s="2"/>
    </row>
    <row r="196" spans="4:48" ht="19.899999999999999" customHeight="1" x14ac:dyDescent="0.15">
      <c r="D196" s="2"/>
      <c r="E196" s="2"/>
      <c r="F196" s="18"/>
      <c r="G196" s="2"/>
      <c r="H196" s="2"/>
      <c r="I196" s="86"/>
      <c r="J196" s="2"/>
      <c r="K196" s="68"/>
      <c r="L196" s="68"/>
      <c r="M196" s="18"/>
      <c r="N196" s="68"/>
      <c r="O196" s="72"/>
      <c r="P196" s="68"/>
      <c r="Q196" s="102"/>
      <c r="R196" s="102"/>
      <c r="S196" s="102"/>
      <c r="T196" s="68"/>
      <c r="U196" s="68"/>
      <c r="V196" s="3"/>
      <c r="W196" s="3"/>
      <c r="X196" s="3"/>
      <c r="Y196" s="3"/>
      <c r="Z196" s="3"/>
      <c r="AA196" s="2"/>
      <c r="AB196" s="2"/>
      <c r="AC196" s="2"/>
      <c r="AD196" s="2"/>
      <c r="AE196" s="2"/>
      <c r="AF196" s="2"/>
      <c r="AG196" s="2"/>
      <c r="AH196" s="2"/>
      <c r="AI196" s="73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86"/>
      <c r="AU196" s="2"/>
      <c r="AV196" s="2"/>
    </row>
    <row r="197" spans="4:48" ht="19.899999999999999" customHeight="1" x14ac:dyDescent="0.15">
      <c r="D197" s="2"/>
      <c r="E197" s="2"/>
      <c r="F197" s="18"/>
      <c r="G197" s="2"/>
      <c r="H197" s="2"/>
      <c r="I197" s="86"/>
      <c r="J197" s="2"/>
      <c r="K197" s="68"/>
      <c r="L197" s="68"/>
      <c r="M197" s="18"/>
      <c r="N197" s="68"/>
      <c r="O197" s="72"/>
      <c r="P197" s="68"/>
      <c r="Q197" s="102"/>
      <c r="R197" s="102"/>
      <c r="S197" s="102"/>
      <c r="T197" s="68"/>
      <c r="U197" s="68"/>
      <c r="V197" s="3"/>
      <c r="W197" s="3"/>
      <c r="X197" s="3"/>
      <c r="Y197" s="3"/>
      <c r="Z197" s="3"/>
      <c r="AA197" s="2"/>
      <c r="AB197" s="2"/>
      <c r="AC197" s="2"/>
      <c r="AD197" s="2"/>
      <c r="AE197" s="2"/>
      <c r="AF197" s="2"/>
      <c r="AG197" s="2"/>
      <c r="AH197" s="2"/>
      <c r="AI197" s="73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86"/>
      <c r="AU197" s="2"/>
      <c r="AV197" s="2"/>
    </row>
    <row r="198" spans="4:48" ht="19.899999999999999" customHeight="1" x14ac:dyDescent="0.15">
      <c r="D198" s="2"/>
      <c r="E198" s="2"/>
      <c r="F198" s="18"/>
      <c r="G198" s="2"/>
      <c r="H198" s="2"/>
      <c r="I198" s="86"/>
      <c r="J198" s="2"/>
      <c r="K198" s="68"/>
      <c r="L198" s="68"/>
      <c r="M198" s="18"/>
      <c r="N198" s="68"/>
      <c r="O198" s="72"/>
      <c r="P198" s="68"/>
      <c r="Q198" s="102"/>
      <c r="R198" s="102"/>
      <c r="S198" s="102"/>
      <c r="T198" s="68"/>
      <c r="U198" s="68"/>
      <c r="V198" s="3"/>
      <c r="W198" s="3"/>
      <c r="X198" s="3"/>
      <c r="Y198" s="3"/>
      <c r="Z198" s="3"/>
      <c r="AA198" s="2"/>
      <c r="AB198" s="2"/>
      <c r="AC198" s="2"/>
      <c r="AD198" s="2"/>
      <c r="AE198" s="2"/>
      <c r="AF198" s="2"/>
      <c r="AG198" s="2"/>
      <c r="AH198" s="2"/>
      <c r="AI198" s="73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86"/>
      <c r="AU198" s="2"/>
      <c r="AV198" s="2"/>
    </row>
    <row r="199" spans="4:48" ht="19.899999999999999" customHeight="1" x14ac:dyDescent="0.15">
      <c r="D199" s="2"/>
      <c r="E199" s="2"/>
      <c r="F199" s="18"/>
      <c r="G199" s="2"/>
      <c r="H199" s="2"/>
      <c r="I199" s="86"/>
      <c r="J199" s="2"/>
      <c r="K199" s="68"/>
      <c r="L199" s="68"/>
      <c r="M199" s="18"/>
      <c r="N199" s="68"/>
      <c r="O199" s="72"/>
      <c r="P199" s="68"/>
      <c r="Q199" s="102"/>
      <c r="R199" s="102"/>
      <c r="S199" s="102"/>
      <c r="T199" s="68"/>
      <c r="U199" s="68"/>
      <c r="V199" s="3"/>
      <c r="W199" s="3"/>
      <c r="X199" s="3"/>
      <c r="Y199" s="3"/>
      <c r="Z199" s="3"/>
      <c r="AA199" s="2"/>
      <c r="AB199" s="2"/>
      <c r="AC199" s="2"/>
      <c r="AD199" s="2"/>
      <c r="AE199" s="2"/>
      <c r="AF199" s="2"/>
      <c r="AG199" s="2"/>
      <c r="AH199" s="2"/>
      <c r="AI199" s="73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86"/>
      <c r="AU199" s="2"/>
      <c r="AV199" s="2"/>
    </row>
    <row r="200" spans="4:48" ht="19.899999999999999" customHeight="1" x14ac:dyDescent="0.15">
      <c r="D200" s="2"/>
      <c r="E200" s="2"/>
      <c r="F200" s="18"/>
      <c r="G200" s="2"/>
      <c r="H200" s="2"/>
      <c r="I200" s="86"/>
      <c r="J200" s="2"/>
      <c r="K200" s="68"/>
      <c r="L200" s="68"/>
      <c r="M200" s="18"/>
      <c r="N200" s="68"/>
      <c r="O200" s="72"/>
      <c r="P200" s="68"/>
      <c r="Q200" s="102"/>
      <c r="R200" s="102"/>
      <c r="S200" s="102"/>
      <c r="T200" s="68"/>
      <c r="U200" s="68"/>
      <c r="V200" s="3"/>
      <c r="W200" s="3"/>
      <c r="X200" s="3"/>
      <c r="Y200" s="3"/>
      <c r="Z200" s="3"/>
      <c r="AA200" s="2"/>
      <c r="AB200" s="2"/>
      <c r="AC200" s="2"/>
      <c r="AD200" s="2"/>
      <c r="AE200" s="2"/>
      <c r="AF200" s="2"/>
      <c r="AG200" s="2"/>
      <c r="AH200" s="2"/>
      <c r="AI200" s="73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86"/>
      <c r="AU200" s="2"/>
      <c r="AV200" s="2"/>
    </row>
    <row r="201" spans="4:48" ht="19.899999999999999" customHeight="1" x14ac:dyDescent="0.15">
      <c r="D201" s="2"/>
      <c r="E201" s="2"/>
      <c r="F201" s="18"/>
      <c r="G201" s="2"/>
      <c r="H201" s="2"/>
      <c r="I201" s="86"/>
      <c r="J201" s="2"/>
      <c r="K201" s="68"/>
      <c r="L201" s="68"/>
      <c r="M201" s="18"/>
      <c r="N201" s="68"/>
      <c r="O201" s="72"/>
      <c r="P201" s="68"/>
      <c r="Q201" s="102"/>
      <c r="R201" s="102"/>
      <c r="S201" s="102"/>
      <c r="T201" s="68"/>
      <c r="U201" s="68"/>
      <c r="V201" s="3"/>
      <c r="W201" s="3"/>
      <c r="X201" s="3"/>
      <c r="Y201" s="3"/>
      <c r="Z201" s="3"/>
      <c r="AA201" s="2"/>
      <c r="AB201" s="2"/>
      <c r="AC201" s="2"/>
      <c r="AD201" s="2"/>
      <c r="AE201" s="2"/>
      <c r="AF201" s="2"/>
      <c r="AG201" s="2"/>
      <c r="AH201" s="2"/>
      <c r="AI201" s="73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86"/>
      <c r="AU201" s="2"/>
      <c r="AV201" s="2"/>
    </row>
    <row r="202" spans="4:48" ht="19.899999999999999" customHeight="1" x14ac:dyDescent="0.15">
      <c r="D202" s="2"/>
      <c r="E202" s="2"/>
      <c r="F202" s="18"/>
      <c r="G202" s="2"/>
      <c r="H202" s="2"/>
      <c r="I202" s="86"/>
      <c r="J202" s="2"/>
      <c r="K202" s="68"/>
      <c r="L202" s="68"/>
      <c r="M202" s="18"/>
      <c r="N202" s="68"/>
      <c r="O202" s="72"/>
      <c r="P202" s="68"/>
      <c r="Q202" s="102"/>
      <c r="R202" s="102"/>
      <c r="S202" s="102"/>
      <c r="T202" s="68"/>
      <c r="U202" s="68"/>
      <c r="V202" s="3"/>
      <c r="W202" s="3"/>
      <c r="X202" s="3"/>
      <c r="Y202" s="3"/>
      <c r="Z202" s="3"/>
      <c r="AA202" s="2"/>
      <c r="AB202" s="2"/>
      <c r="AC202" s="2"/>
      <c r="AD202" s="2"/>
      <c r="AE202" s="2"/>
      <c r="AF202" s="2"/>
      <c r="AG202" s="2"/>
      <c r="AH202" s="2"/>
      <c r="AI202" s="73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86"/>
      <c r="AU202" s="2"/>
      <c r="AV202" s="2"/>
    </row>
    <row r="203" spans="4:48" ht="19.899999999999999" customHeight="1" x14ac:dyDescent="0.15">
      <c r="D203" s="2"/>
      <c r="E203" s="2"/>
      <c r="F203" s="18"/>
      <c r="G203" s="2"/>
      <c r="H203" s="2"/>
      <c r="I203" s="86"/>
      <c r="J203" s="2"/>
      <c r="K203" s="68"/>
      <c r="L203" s="68"/>
      <c r="M203" s="18"/>
      <c r="N203" s="68"/>
      <c r="O203" s="72"/>
      <c r="P203" s="68"/>
      <c r="Q203" s="102"/>
      <c r="R203" s="102"/>
      <c r="S203" s="102"/>
      <c r="T203" s="68"/>
      <c r="U203" s="68"/>
      <c r="V203" s="3"/>
      <c r="W203" s="3"/>
      <c r="X203" s="3"/>
      <c r="Y203" s="3"/>
      <c r="Z203" s="3"/>
      <c r="AA203" s="2"/>
      <c r="AB203" s="2"/>
      <c r="AC203" s="2"/>
      <c r="AD203" s="2"/>
      <c r="AE203" s="2"/>
      <c r="AF203" s="2"/>
      <c r="AG203" s="2"/>
      <c r="AH203" s="2"/>
      <c r="AI203" s="73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86"/>
      <c r="AU203" s="2"/>
      <c r="AV203" s="2"/>
    </row>
    <row r="204" spans="4:48" ht="19.899999999999999" customHeight="1" x14ac:dyDescent="0.15">
      <c r="D204" s="2"/>
      <c r="E204" s="2"/>
      <c r="F204" s="18"/>
      <c r="G204" s="2"/>
      <c r="H204" s="2"/>
      <c r="I204" s="86"/>
      <c r="J204" s="2"/>
      <c r="K204" s="68"/>
      <c r="L204" s="68"/>
      <c r="M204" s="18"/>
      <c r="N204" s="68"/>
      <c r="O204" s="72"/>
      <c r="P204" s="68"/>
      <c r="Q204" s="102"/>
      <c r="R204" s="102"/>
      <c r="S204" s="102"/>
      <c r="T204" s="68"/>
      <c r="U204" s="68"/>
      <c r="V204" s="3"/>
      <c r="W204" s="3"/>
      <c r="X204" s="3"/>
      <c r="Y204" s="3"/>
      <c r="Z204" s="3"/>
      <c r="AA204" s="2"/>
      <c r="AB204" s="2"/>
      <c r="AC204" s="2"/>
      <c r="AD204" s="2"/>
      <c r="AE204" s="2"/>
      <c r="AF204" s="2"/>
      <c r="AG204" s="2"/>
      <c r="AH204" s="2"/>
      <c r="AI204" s="73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86"/>
      <c r="AU204" s="2"/>
      <c r="AV204" s="2"/>
    </row>
    <row r="205" spans="4:48" ht="19.899999999999999" customHeight="1" x14ac:dyDescent="0.15">
      <c r="D205" s="2"/>
      <c r="E205" s="2"/>
      <c r="F205" s="18"/>
      <c r="G205" s="2"/>
      <c r="H205" s="2"/>
      <c r="I205" s="86"/>
      <c r="J205" s="2"/>
      <c r="K205" s="68"/>
      <c r="L205" s="68"/>
      <c r="M205" s="18"/>
      <c r="N205" s="68"/>
      <c r="O205" s="72"/>
      <c r="P205" s="68"/>
      <c r="Q205" s="102"/>
      <c r="R205" s="102"/>
      <c r="S205" s="102"/>
      <c r="T205" s="68"/>
      <c r="U205" s="68"/>
      <c r="V205" s="3"/>
      <c r="W205" s="3"/>
      <c r="X205" s="3"/>
      <c r="Y205" s="3"/>
      <c r="Z205" s="3"/>
      <c r="AA205" s="2"/>
      <c r="AB205" s="2"/>
      <c r="AC205" s="2"/>
      <c r="AD205" s="2"/>
      <c r="AE205" s="2"/>
      <c r="AF205" s="2"/>
      <c r="AG205" s="2"/>
      <c r="AH205" s="2"/>
      <c r="AI205" s="73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86"/>
      <c r="AU205" s="2"/>
      <c r="AV205" s="2"/>
    </row>
    <row r="206" spans="4:48" ht="19.899999999999999" customHeight="1" x14ac:dyDescent="0.15">
      <c r="D206" s="2"/>
      <c r="E206" s="2"/>
      <c r="F206" s="18"/>
      <c r="G206" s="2"/>
      <c r="H206" s="2"/>
      <c r="I206" s="86"/>
      <c r="J206" s="2"/>
      <c r="K206" s="68"/>
      <c r="L206" s="68"/>
      <c r="M206" s="18"/>
      <c r="N206" s="68"/>
      <c r="O206" s="72"/>
      <c r="P206" s="68"/>
      <c r="Q206" s="102"/>
      <c r="R206" s="102"/>
      <c r="S206" s="102"/>
      <c r="T206" s="68"/>
      <c r="U206" s="68"/>
      <c r="V206" s="3"/>
      <c r="W206" s="3"/>
      <c r="X206" s="3"/>
      <c r="Y206" s="3"/>
      <c r="Z206" s="3"/>
      <c r="AA206" s="2"/>
      <c r="AB206" s="2"/>
      <c r="AC206" s="2"/>
      <c r="AD206" s="2"/>
      <c r="AE206" s="2"/>
      <c r="AF206" s="2"/>
      <c r="AG206" s="2"/>
      <c r="AH206" s="2"/>
      <c r="AI206" s="73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86"/>
      <c r="AU206" s="2"/>
      <c r="AV206" s="2"/>
    </row>
    <row r="207" spans="4:48" ht="19.899999999999999" customHeight="1" x14ac:dyDescent="0.15">
      <c r="D207" s="2"/>
      <c r="E207" s="2"/>
      <c r="F207" s="18"/>
      <c r="G207" s="2"/>
      <c r="H207" s="2"/>
      <c r="I207" s="86"/>
      <c r="J207" s="2"/>
      <c r="K207" s="68"/>
      <c r="L207" s="68"/>
      <c r="M207" s="18"/>
      <c r="N207" s="68"/>
      <c r="O207" s="72"/>
      <c r="P207" s="68"/>
      <c r="Q207" s="102"/>
      <c r="R207" s="102"/>
      <c r="S207" s="102"/>
      <c r="T207" s="68"/>
      <c r="U207" s="68"/>
      <c r="V207" s="3"/>
      <c r="W207" s="3"/>
      <c r="X207" s="3"/>
      <c r="Y207" s="3"/>
      <c r="Z207" s="3"/>
      <c r="AA207" s="2"/>
      <c r="AB207" s="2"/>
      <c r="AC207" s="2"/>
      <c r="AD207" s="2"/>
      <c r="AE207" s="2"/>
      <c r="AF207" s="2"/>
      <c r="AG207" s="2"/>
      <c r="AH207" s="2"/>
      <c r="AI207" s="73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86"/>
      <c r="AU207" s="2"/>
      <c r="AV207" s="2"/>
    </row>
    <row r="208" spans="4:48" ht="19.899999999999999" customHeight="1" x14ac:dyDescent="0.15">
      <c r="D208" s="2"/>
      <c r="E208" s="2"/>
      <c r="F208" s="18"/>
      <c r="G208" s="2"/>
      <c r="H208" s="2"/>
      <c r="I208" s="86"/>
      <c r="J208" s="2"/>
      <c r="K208" s="68"/>
      <c r="L208" s="68"/>
      <c r="M208" s="18"/>
      <c r="N208" s="68"/>
      <c r="O208" s="72"/>
      <c r="P208" s="68"/>
      <c r="Q208" s="102"/>
      <c r="R208" s="102"/>
      <c r="S208" s="102"/>
      <c r="T208" s="68"/>
      <c r="U208" s="68"/>
      <c r="V208" s="3"/>
      <c r="W208" s="3"/>
      <c r="X208" s="3"/>
      <c r="Y208" s="3"/>
      <c r="Z208" s="3"/>
      <c r="AA208" s="2"/>
      <c r="AB208" s="2"/>
      <c r="AC208" s="2"/>
      <c r="AD208" s="2"/>
      <c r="AE208" s="2"/>
      <c r="AF208" s="2"/>
      <c r="AG208" s="2"/>
      <c r="AH208" s="2"/>
      <c r="AI208" s="73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86"/>
      <c r="AU208" s="2"/>
      <c r="AV208" s="2"/>
    </row>
    <row r="209" spans="4:48" ht="19.899999999999999" customHeight="1" x14ac:dyDescent="0.15">
      <c r="D209" s="2"/>
      <c r="E209" s="2"/>
      <c r="F209" s="18"/>
      <c r="G209" s="2"/>
      <c r="H209" s="2"/>
      <c r="I209" s="86"/>
      <c r="J209" s="2"/>
      <c r="K209" s="68"/>
      <c r="L209" s="68"/>
      <c r="M209" s="18"/>
      <c r="N209" s="68"/>
      <c r="O209" s="72"/>
      <c r="P209" s="68"/>
      <c r="Q209" s="102"/>
      <c r="R209" s="102"/>
      <c r="S209" s="102"/>
      <c r="T209" s="68"/>
      <c r="U209" s="68"/>
      <c r="V209" s="3"/>
      <c r="W209" s="3"/>
      <c r="X209" s="3"/>
      <c r="Y209" s="3"/>
      <c r="Z209" s="3"/>
      <c r="AA209" s="2"/>
      <c r="AB209" s="2"/>
      <c r="AC209" s="2"/>
      <c r="AD209" s="2"/>
      <c r="AE209" s="2"/>
      <c r="AF209" s="2"/>
      <c r="AG209" s="2"/>
      <c r="AH209" s="2"/>
      <c r="AI209" s="73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86"/>
      <c r="AU209" s="2"/>
      <c r="AV209" s="2"/>
    </row>
    <row r="210" spans="4:48" ht="19.899999999999999" customHeight="1" x14ac:dyDescent="0.15">
      <c r="D210" s="2"/>
      <c r="E210" s="2"/>
      <c r="F210" s="18"/>
      <c r="G210" s="2"/>
      <c r="H210" s="2"/>
      <c r="I210" s="86"/>
      <c r="J210" s="2"/>
      <c r="K210" s="68"/>
      <c r="L210" s="68"/>
      <c r="M210" s="18"/>
      <c r="N210" s="68"/>
      <c r="O210" s="72"/>
      <c r="P210" s="68"/>
      <c r="Q210" s="102"/>
      <c r="R210" s="102"/>
      <c r="S210" s="102"/>
      <c r="T210" s="68"/>
      <c r="U210" s="68"/>
      <c r="V210" s="3"/>
      <c r="W210" s="3"/>
      <c r="X210" s="3"/>
      <c r="Y210" s="3"/>
      <c r="Z210" s="3"/>
      <c r="AA210" s="2"/>
      <c r="AB210" s="2"/>
      <c r="AC210" s="2"/>
      <c r="AD210" s="2"/>
      <c r="AE210" s="2"/>
      <c r="AF210" s="2"/>
      <c r="AG210" s="2"/>
      <c r="AH210" s="2"/>
      <c r="AI210" s="73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86"/>
      <c r="AU210" s="2"/>
      <c r="AV210" s="2"/>
    </row>
    <row r="211" spans="4:48" ht="19.899999999999999" customHeight="1" x14ac:dyDescent="0.15">
      <c r="D211" s="2"/>
      <c r="E211" s="2"/>
      <c r="F211" s="18"/>
      <c r="G211" s="2"/>
      <c r="H211" s="2"/>
      <c r="I211" s="86"/>
      <c r="J211" s="2"/>
      <c r="K211" s="68"/>
      <c r="L211" s="68"/>
      <c r="M211" s="18"/>
      <c r="N211" s="68"/>
      <c r="O211" s="72"/>
      <c r="P211" s="68"/>
      <c r="Q211" s="102"/>
      <c r="R211" s="102"/>
      <c r="S211" s="102"/>
      <c r="T211" s="68"/>
      <c r="U211" s="68"/>
      <c r="V211" s="3"/>
      <c r="W211" s="3"/>
      <c r="X211" s="3"/>
      <c r="Y211" s="3"/>
      <c r="Z211" s="3"/>
      <c r="AA211" s="2"/>
      <c r="AB211" s="2"/>
      <c r="AC211" s="2"/>
      <c r="AD211" s="2"/>
      <c r="AE211" s="2"/>
      <c r="AF211" s="2"/>
      <c r="AG211" s="2"/>
      <c r="AH211" s="2"/>
      <c r="AI211" s="73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86"/>
      <c r="AU211" s="2"/>
      <c r="AV211" s="2"/>
    </row>
    <row r="212" spans="4:48" ht="19.899999999999999" customHeight="1" x14ac:dyDescent="0.15">
      <c r="D212" s="2"/>
      <c r="E212" s="2"/>
      <c r="F212" s="18"/>
      <c r="G212" s="2"/>
      <c r="H212" s="2"/>
      <c r="I212" s="86"/>
      <c r="J212" s="2"/>
      <c r="K212" s="68"/>
      <c r="L212" s="68"/>
      <c r="M212" s="18"/>
      <c r="N212" s="68"/>
      <c r="O212" s="72"/>
      <c r="P212" s="68"/>
      <c r="Q212" s="102"/>
      <c r="R212" s="102"/>
      <c r="S212" s="102"/>
      <c r="T212" s="68"/>
      <c r="U212" s="68"/>
      <c r="V212" s="3"/>
      <c r="W212" s="3"/>
      <c r="X212" s="3"/>
      <c r="Y212" s="3"/>
      <c r="Z212" s="3"/>
      <c r="AA212" s="2"/>
      <c r="AB212" s="2"/>
      <c r="AC212" s="2"/>
      <c r="AD212" s="2"/>
      <c r="AE212" s="2"/>
      <c r="AF212" s="2"/>
      <c r="AG212" s="2"/>
      <c r="AH212" s="2"/>
      <c r="AI212" s="73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86"/>
      <c r="AU212" s="2"/>
      <c r="AV212" s="2"/>
    </row>
    <row r="213" spans="4:48" ht="19.899999999999999" customHeight="1" x14ac:dyDescent="0.15">
      <c r="D213" s="2"/>
      <c r="E213" s="2"/>
      <c r="F213" s="18"/>
      <c r="G213" s="2"/>
      <c r="H213" s="2"/>
      <c r="I213" s="86"/>
      <c r="J213" s="2"/>
      <c r="K213" s="68"/>
      <c r="L213" s="68"/>
      <c r="M213" s="18"/>
      <c r="N213" s="68"/>
      <c r="O213" s="72"/>
      <c r="P213" s="68"/>
      <c r="Q213" s="102"/>
      <c r="R213" s="102"/>
      <c r="S213" s="102"/>
      <c r="T213" s="68"/>
      <c r="U213" s="68"/>
      <c r="V213" s="3"/>
      <c r="W213" s="3"/>
      <c r="X213" s="3"/>
      <c r="Y213" s="3"/>
      <c r="Z213" s="3"/>
      <c r="AA213" s="2"/>
      <c r="AB213" s="2"/>
      <c r="AC213" s="2"/>
      <c r="AD213" s="2"/>
      <c r="AE213" s="2"/>
      <c r="AF213" s="2"/>
      <c r="AG213" s="2"/>
      <c r="AH213" s="2"/>
      <c r="AI213" s="73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86"/>
      <c r="AU213" s="2"/>
      <c r="AV213" s="2"/>
    </row>
    <row r="214" spans="4:48" ht="19.899999999999999" customHeight="1" x14ac:dyDescent="0.15">
      <c r="D214" s="2"/>
      <c r="E214" s="2"/>
      <c r="F214" s="18"/>
      <c r="G214" s="2"/>
      <c r="H214" s="2"/>
      <c r="I214" s="86"/>
      <c r="J214" s="2"/>
      <c r="K214" s="68"/>
      <c r="L214" s="68"/>
      <c r="M214" s="18"/>
      <c r="N214" s="68"/>
      <c r="O214" s="72"/>
      <c r="P214" s="68"/>
      <c r="Q214" s="102"/>
      <c r="R214" s="102"/>
      <c r="S214" s="102"/>
      <c r="T214" s="68"/>
      <c r="U214" s="68"/>
      <c r="V214" s="3"/>
      <c r="W214" s="3"/>
      <c r="X214" s="3"/>
      <c r="Y214" s="3"/>
      <c r="Z214" s="3"/>
      <c r="AA214" s="2"/>
      <c r="AB214" s="2"/>
      <c r="AC214" s="2"/>
      <c r="AD214" s="2"/>
      <c r="AE214" s="2"/>
      <c r="AF214" s="2"/>
      <c r="AG214" s="2"/>
      <c r="AH214" s="2"/>
      <c r="AI214" s="73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86"/>
      <c r="AU214" s="2"/>
      <c r="AV214" s="2"/>
    </row>
    <row r="215" spans="4:48" ht="19.899999999999999" customHeight="1" x14ac:dyDescent="0.15">
      <c r="D215" s="2"/>
      <c r="E215" s="2"/>
      <c r="F215" s="18"/>
      <c r="G215" s="2"/>
      <c r="H215" s="2"/>
      <c r="I215" s="86"/>
      <c r="J215" s="2"/>
      <c r="K215" s="68"/>
      <c r="L215" s="68"/>
      <c r="M215" s="18"/>
      <c r="N215" s="68"/>
      <c r="O215" s="72"/>
      <c r="P215" s="68"/>
      <c r="Q215" s="102"/>
      <c r="R215" s="102"/>
      <c r="S215" s="102"/>
      <c r="T215" s="68"/>
      <c r="U215" s="68"/>
      <c r="V215" s="3"/>
      <c r="W215" s="3"/>
      <c r="X215" s="3"/>
      <c r="Y215" s="3"/>
      <c r="Z215" s="3"/>
      <c r="AA215" s="2"/>
      <c r="AB215" s="2"/>
      <c r="AC215" s="2"/>
      <c r="AD215" s="2"/>
      <c r="AE215" s="2"/>
      <c r="AF215" s="2"/>
      <c r="AG215" s="2"/>
      <c r="AH215" s="2"/>
      <c r="AI215" s="73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86"/>
      <c r="AU215" s="2"/>
      <c r="AV215" s="2"/>
    </row>
    <row r="216" spans="4:48" ht="19.899999999999999" customHeight="1" x14ac:dyDescent="0.15">
      <c r="D216" s="2"/>
      <c r="E216" s="2"/>
      <c r="F216" s="18"/>
      <c r="G216" s="2"/>
      <c r="H216" s="2"/>
      <c r="I216" s="86"/>
      <c r="J216" s="2"/>
      <c r="K216" s="68"/>
      <c r="L216" s="68"/>
      <c r="M216" s="18"/>
      <c r="N216" s="68"/>
      <c r="O216" s="72"/>
      <c r="P216" s="68"/>
      <c r="Q216" s="102"/>
      <c r="R216" s="102"/>
      <c r="S216" s="102"/>
      <c r="T216" s="68"/>
      <c r="U216" s="68"/>
      <c r="V216" s="3"/>
      <c r="W216" s="3"/>
      <c r="X216" s="3"/>
      <c r="Y216" s="3"/>
      <c r="Z216" s="3"/>
      <c r="AA216" s="2"/>
      <c r="AB216" s="2"/>
      <c r="AC216" s="2"/>
      <c r="AD216" s="2"/>
      <c r="AE216" s="2"/>
      <c r="AF216" s="2"/>
      <c r="AG216" s="2"/>
      <c r="AH216" s="2"/>
      <c r="AI216" s="73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86"/>
      <c r="AU216" s="2"/>
      <c r="AV216" s="2"/>
    </row>
    <row r="217" spans="4:48" ht="19.899999999999999" customHeight="1" x14ac:dyDescent="0.15">
      <c r="D217" s="2"/>
      <c r="E217" s="2"/>
      <c r="F217" s="18"/>
      <c r="G217" s="2"/>
      <c r="H217" s="2"/>
      <c r="I217" s="86"/>
      <c r="J217" s="2"/>
      <c r="K217" s="68"/>
      <c r="L217" s="68"/>
      <c r="M217" s="18"/>
      <c r="N217" s="68"/>
      <c r="O217" s="72"/>
      <c r="P217" s="68"/>
      <c r="Q217" s="102"/>
      <c r="R217" s="102"/>
      <c r="S217" s="102"/>
      <c r="T217" s="68"/>
      <c r="U217" s="68"/>
      <c r="V217" s="3"/>
      <c r="W217" s="3"/>
      <c r="X217" s="3"/>
      <c r="Y217" s="3"/>
      <c r="Z217" s="3"/>
      <c r="AA217" s="2"/>
      <c r="AB217" s="2"/>
      <c r="AC217" s="2"/>
      <c r="AD217" s="2"/>
      <c r="AE217" s="2"/>
      <c r="AF217" s="2"/>
      <c r="AG217" s="2"/>
      <c r="AH217" s="2"/>
      <c r="AI217" s="73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86"/>
      <c r="AU217" s="2"/>
      <c r="AV217" s="2"/>
    </row>
    <row r="218" spans="4:48" ht="19.899999999999999" customHeight="1" x14ac:dyDescent="0.15">
      <c r="D218" s="2"/>
      <c r="E218" s="2"/>
      <c r="F218" s="18"/>
      <c r="G218" s="2"/>
      <c r="H218" s="2"/>
      <c r="I218" s="86"/>
      <c r="J218" s="2"/>
      <c r="K218" s="68"/>
      <c r="L218" s="68"/>
      <c r="M218" s="18"/>
      <c r="N218" s="68"/>
      <c r="O218" s="72"/>
      <c r="P218" s="68"/>
      <c r="Q218" s="102"/>
      <c r="R218" s="102"/>
      <c r="S218" s="102"/>
      <c r="T218" s="68"/>
      <c r="U218" s="68"/>
      <c r="V218" s="3"/>
      <c r="W218" s="3"/>
      <c r="X218" s="3"/>
      <c r="Y218" s="3"/>
      <c r="Z218" s="3"/>
      <c r="AA218" s="2"/>
      <c r="AB218" s="2"/>
      <c r="AC218" s="2"/>
      <c r="AD218" s="2"/>
      <c r="AE218" s="2"/>
      <c r="AF218" s="2"/>
      <c r="AG218" s="2"/>
      <c r="AH218" s="2"/>
      <c r="AI218" s="73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86"/>
      <c r="AU218" s="2"/>
      <c r="AV218" s="2"/>
    </row>
    <row r="219" spans="4:48" ht="19.899999999999999" customHeight="1" x14ac:dyDescent="0.15">
      <c r="D219" s="2"/>
      <c r="E219" s="2"/>
      <c r="F219" s="18"/>
      <c r="G219" s="2"/>
      <c r="H219" s="2"/>
      <c r="I219" s="86"/>
      <c r="J219" s="2"/>
      <c r="K219" s="68"/>
      <c r="L219" s="68"/>
      <c r="M219" s="18"/>
      <c r="N219" s="68"/>
      <c r="O219" s="72"/>
      <c r="P219" s="68"/>
      <c r="Q219" s="102"/>
      <c r="R219" s="102"/>
      <c r="S219" s="102"/>
      <c r="T219" s="68"/>
      <c r="U219" s="68"/>
      <c r="V219" s="3"/>
      <c r="W219" s="3"/>
      <c r="X219" s="3"/>
      <c r="Y219" s="3"/>
      <c r="Z219" s="3"/>
      <c r="AA219" s="2"/>
      <c r="AB219" s="2"/>
      <c r="AC219" s="2"/>
      <c r="AD219" s="2"/>
      <c r="AE219" s="2"/>
      <c r="AF219" s="2"/>
      <c r="AG219" s="2"/>
      <c r="AH219" s="2"/>
      <c r="AI219" s="73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86"/>
      <c r="AU219" s="2"/>
      <c r="AV219" s="2"/>
    </row>
    <row r="220" spans="4:48" ht="19.899999999999999" customHeight="1" x14ac:dyDescent="0.15">
      <c r="D220" s="2"/>
      <c r="E220" s="2"/>
      <c r="F220" s="18"/>
      <c r="G220" s="2"/>
      <c r="H220" s="2"/>
      <c r="I220" s="86"/>
      <c r="J220" s="2"/>
      <c r="K220" s="68"/>
      <c r="L220" s="68"/>
      <c r="M220" s="18"/>
      <c r="N220" s="68"/>
      <c r="O220" s="72"/>
      <c r="P220" s="68"/>
      <c r="Q220" s="102"/>
      <c r="R220" s="102"/>
      <c r="S220" s="102"/>
      <c r="T220" s="68"/>
      <c r="U220" s="68"/>
      <c r="V220" s="3"/>
      <c r="W220" s="3"/>
      <c r="X220" s="3"/>
      <c r="Y220" s="3"/>
      <c r="Z220" s="3"/>
      <c r="AA220" s="2"/>
      <c r="AB220" s="2"/>
      <c r="AC220" s="2"/>
      <c r="AD220" s="2"/>
      <c r="AE220" s="2"/>
      <c r="AF220" s="2"/>
      <c r="AG220" s="2"/>
      <c r="AH220" s="2"/>
      <c r="AI220" s="73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86"/>
      <c r="AU220" s="2"/>
      <c r="AV220" s="2"/>
    </row>
    <row r="221" spans="4:48" ht="19.899999999999999" customHeight="1" x14ac:dyDescent="0.15">
      <c r="D221" s="2"/>
      <c r="E221" s="2"/>
      <c r="F221" s="18"/>
      <c r="G221" s="2"/>
      <c r="H221" s="2"/>
      <c r="I221" s="86"/>
      <c r="J221" s="2"/>
      <c r="K221" s="68"/>
      <c r="L221" s="68"/>
      <c r="M221" s="18"/>
      <c r="N221" s="68"/>
      <c r="O221" s="72"/>
      <c r="P221" s="68"/>
      <c r="Q221" s="102"/>
      <c r="R221" s="102"/>
      <c r="S221" s="102"/>
      <c r="T221" s="68"/>
      <c r="U221" s="68"/>
      <c r="V221" s="3"/>
      <c r="W221" s="3"/>
      <c r="X221" s="3"/>
      <c r="Y221" s="3"/>
      <c r="Z221" s="3"/>
      <c r="AA221" s="2"/>
      <c r="AB221" s="2"/>
      <c r="AC221" s="2"/>
      <c r="AD221" s="2"/>
      <c r="AE221" s="2"/>
      <c r="AF221" s="2"/>
      <c r="AG221" s="2"/>
      <c r="AH221" s="2"/>
      <c r="AI221" s="73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86"/>
      <c r="AU221" s="2"/>
      <c r="AV221" s="2"/>
    </row>
    <row r="222" spans="4:48" ht="19.899999999999999" customHeight="1" x14ac:dyDescent="0.15">
      <c r="D222" s="2"/>
      <c r="E222" s="2"/>
      <c r="F222" s="18"/>
      <c r="G222" s="2"/>
      <c r="H222" s="2"/>
      <c r="I222" s="86"/>
      <c r="J222" s="2"/>
      <c r="K222" s="68"/>
      <c r="L222" s="68"/>
      <c r="M222" s="18"/>
      <c r="N222" s="68"/>
      <c r="O222" s="72"/>
      <c r="P222" s="68"/>
      <c r="Q222" s="102"/>
      <c r="R222" s="102"/>
      <c r="S222" s="102"/>
      <c r="T222" s="68"/>
      <c r="U222" s="68"/>
      <c r="V222" s="3"/>
      <c r="W222" s="3"/>
      <c r="X222" s="3"/>
      <c r="Y222" s="3"/>
      <c r="Z222" s="3"/>
      <c r="AA222" s="2"/>
      <c r="AB222" s="2"/>
      <c r="AC222" s="2"/>
      <c r="AD222" s="2"/>
      <c r="AE222" s="2"/>
      <c r="AF222" s="2"/>
      <c r="AG222" s="2"/>
      <c r="AH222" s="2"/>
      <c r="AI222" s="73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86"/>
      <c r="AU222" s="2"/>
      <c r="AV222" s="2"/>
    </row>
    <row r="223" spans="4:48" ht="19.899999999999999" customHeight="1" x14ac:dyDescent="0.15">
      <c r="D223" s="2"/>
      <c r="E223" s="2"/>
      <c r="F223" s="18"/>
      <c r="G223" s="2"/>
      <c r="H223" s="2"/>
      <c r="I223" s="86"/>
      <c r="J223" s="2"/>
      <c r="K223" s="68"/>
      <c r="L223" s="68"/>
      <c r="M223" s="18"/>
      <c r="N223" s="68"/>
      <c r="O223" s="72"/>
      <c r="P223" s="68"/>
      <c r="Q223" s="102"/>
      <c r="R223" s="102"/>
      <c r="S223" s="102"/>
      <c r="T223" s="68"/>
      <c r="U223" s="68"/>
      <c r="V223" s="3"/>
      <c r="W223" s="3"/>
      <c r="X223" s="3"/>
      <c r="Y223" s="3"/>
      <c r="Z223" s="3"/>
      <c r="AA223" s="2"/>
      <c r="AB223" s="2"/>
      <c r="AC223" s="2"/>
      <c r="AD223" s="2"/>
      <c r="AE223" s="2"/>
      <c r="AF223" s="2"/>
      <c r="AG223" s="2"/>
      <c r="AH223" s="2"/>
      <c r="AI223" s="73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86"/>
      <c r="AU223" s="2"/>
      <c r="AV223" s="2"/>
    </row>
    <row r="224" spans="4:48" ht="19.899999999999999" customHeight="1" x14ac:dyDescent="0.15">
      <c r="D224" s="2"/>
      <c r="E224" s="2"/>
      <c r="F224" s="18"/>
      <c r="G224" s="2"/>
      <c r="H224" s="2"/>
      <c r="I224" s="86"/>
      <c r="J224" s="2"/>
      <c r="K224" s="68"/>
      <c r="L224" s="68"/>
      <c r="M224" s="18"/>
      <c r="N224" s="68"/>
      <c r="O224" s="72"/>
      <c r="P224" s="68"/>
      <c r="Q224" s="102"/>
      <c r="R224" s="102"/>
      <c r="S224" s="102"/>
      <c r="T224" s="68"/>
      <c r="U224" s="68"/>
      <c r="V224" s="3"/>
      <c r="W224" s="3"/>
      <c r="X224" s="3"/>
      <c r="Y224" s="3"/>
      <c r="Z224" s="3"/>
      <c r="AA224" s="2"/>
      <c r="AB224" s="2"/>
      <c r="AC224" s="2"/>
      <c r="AD224" s="2"/>
      <c r="AE224" s="2"/>
      <c r="AF224" s="2"/>
      <c r="AG224" s="2"/>
      <c r="AH224" s="2"/>
      <c r="AI224" s="73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86"/>
      <c r="AU224" s="2"/>
      <c r="AV224" s="2"/>
    </row>
    <row r="225" spans="4:48" ht="19.899999999999999" customHeight="1" x14ac:dyDescent="0.15">
      <c r="D225" s="2"/>
      <c r="E225" s="2"/>
      <c r="F225" s="18"/>
      <c r="G225" s="2"/>
      <c r="H225" s="2"/>
      <c r="I225" s="86"/>
      <c r="J225" s="2"/>
      <c r="K225" s="68"/>
      <c r="L225" s="68"/>
      <c r="M225" s="18"/>
      <c r="N225" s="68"/>
      <c r="O225" s="72"/>
      <c r="P225" s="68"/>
      <c r="Q225" s="102"/>
      <c r="R225" s="102"/>
      <c r="S225" s="102"/>
      <c r="T225" s="68"/>
      <c r="U225" s="68"/>
      <c r="V225" s="3"/>
      <c r="W225" s="3"/>
      <c r="X225" s="3"/>
      <c r="Y225" s="3"/>
      <c r="Z225" s="3"/>
      <c r="AA225" s="2"/>
      <c r="AB225" s="2"/>
      <c r="AC225" s="2"/>
      <c r="AD225" s="2"/>
      <c r="AE225" s="2"/>
      <c r="AF225" s="2"/>
      <c r="AG225" s="2"/>
      <c r="AH225" s="2"/>
      <c r="AI225" s="73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86"/>
      <c r="AU225" s="2"/>
      <c r="AV225" s="2"/>
    </row>
    <row r="226" spans="4:48" ht="19.899999999999999" customHeight="1" x14ac:dyDescent="0.15">
      <c r="D226" s="2"/>
      <c r="E226" s="2"/>
      <c r="F226" s="18"/>
      <c r="G226" s="2"/>
      <c r="H226" s="2"/>
      <c r="I226" s="86"/>
      <c r="J226" s="2"/>
      <c r="K226" s="68"/>
      <c r="L226" s="68"/>
      <c r="M226" s="18"/>
      <c r="N226" s="68"/>
      <c r="O226" s="72"/>
      <c r="P226" s="68"/>
      <c r="Q226" s="102"/>
      <c r="R226" s="102"/>
      <c r="S226" s="102"/>
      <c r="T226" s="68"/>
      <c r="U226" s="68"/>
      <c r="V226" s="3"/>
      <c r="W226" s="3"/>
      <c r="X226" s="3"/>
      <c r="Y226" s="3"/>
      <c r="Z226" s="3"/>
      <c r="AA226" s="2"/>
      <c r="AB226" s="2"/>
      <c r="AC226" s="2"/>
      <c r="AD226" s="2"/>
      <c r="AE226" s="2"/>
      <c r="AF226" s="2"/>
      <c r="AG226" s="2"/>
      <c r="AH226" s="2"/>
      <c r="AI226" s="73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86"/>
      <c r="AU226" s="2"/>
      <c r="AV226" s="2"/>
    </row>
    <row r="227" spans="4:48" ht="19.899999999999999" customHeight="1" x14ac:dyDescent="0.15">
      <c r="D227" s="2"/>
      <c r="E227" s="2"/>
      <c r="F227" s="18"/>
      <c r="G227" s="2"/>
      <c r="H227" s="2"/>
      <c r="I227" s="86"/>
      <c r="J227" s="2"/>
      <c r="K227" s="68"/>
      <c r="L227" s="68"/>
      <c r="M227" s="18"/>
      <c r="N227" s="68"/>
      <c r="O227" s="72"/>
      <c r="P227" s="68"/>
      <c r="Q227" s="102"/>
      <c r="R227" s="102"/>
      <c r="S227" s="102"/>
      <c r="T227" s="68"/>
      <c r="U227" s="68"/>
      <c r="V227" s="3"/>
      <c r="W227" s="3"/>
      <c r="X227" s="3"/>
      <c r="Y227" s="3"/>
      <c r="Z227" s="3"/>
      <c r="AA227" s="2"/>
      <c r="AB227" s="2"/>
      <c r="AC227" s="2"/>
      <c r="AD227" s="2"/>
      <c r="AE227" s="2"/>
      <c r="AF227" s="2"/>
      <c r="AG227" s="2"/>
      <c r="AH227" s="2"/>
      <c r="AI227" s="73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86"/>
      <c r="AU227" s="2"/>
      <c r="AV227" s="2"/>
    </row>
    <row r="228" spans="4:48" ht="19.899999999999999" customHeight="1" x14ac:dyDescent="0.15">
      <c r="D228" s="2"/>
      <c r="E228" s="2"/>
      <c r="F228" s="18"/>
      <c r="G228" s="2"/>
      <c r="H228" s="2"/>
      <c r="I228" s="86"/>
      <c r="J228" s="2"/>
      <c r="K228" s="68"/>
      <c r="L228" s="68"/>
      <c r="M228" s="18"/>
      <c r="N228" s="68"/>
      <c r="O228" s="72"/>
      <c r="P228" s="68"/>
      <c r="Q228" s="102"/>
      <c r="R228" s="102"/>
      <c r="S228" s="102"/>
      <c r="T228" s="68"/>
      <c r="U228" s="68"/>
      <c r="V228" s="3"/>
      <c r="W228" s="3"/>
      <c r="X228" s="3"/>
      <c r="Y228" s="3"/>
      <c r="Z228" s="3"/>
      <c r="AA228" s="2"/>
      <c r="AB228" s="2"/>
      <c r="AC228" s="2"/>
      <c r="AD228" s="2"/>
      <c r="AE228" s="2"/>
      <c r="AF228" s="2"/>
      <c r="AG228" s="2"/>
      <c r="AH228" s="2"/>
      <c r="AI228" s="73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86"/>
      <c r="AU228" s="2"/>
      <c r="AV228" s="2"/>
    </row>
    <row r="229" spans="4:48" ht="19.899999999999999" customHeight="1" x14ac:dyDescent="0.15">
      <c r="D229" s="2"/>
      <c r="E229" s="2"/>
      <c r="F229" s="18"/>
      <c r="G229" s="2"/>
      <c r="H229" s="2"/>
      <c r="I229" s="86"/>
      <c r="J229" s="2"/>
      <c r="K229" s="68"/>
      <c r="L229" s="68"/>
      <c r="M229" s="18"/>
      <c r="N229" s="68"/>
      <c r="O229" s="72"/>
      <c r="P229" s="68"/>
      <c r="Q229" s="102"/>
      <c r="R229" s="102"/>
      <c r="S229" s="102"/>
      <c r="T229" s="68"/>
      <c r="U229" s="68"/>
      <c r="V229" s="3"/>
      <c r="W229" s="3"/>
      <c r="X229" s="3"/>
      <c r="Y229" s="3"/>
      <c r="Z229" s="3"/>
      <c r="AA229" s="2"/>
      <c r="AB229" s="2"/>
      <c r="AC229" s="2"/>
      <c r="AD229" s="2"/>
      <c r="AE229" s="2"/>
      <c r="AF229" s="2"/>
      <c r="AG229" s="2"/>
      <c r="AH229" s="2"/>
      <c r="AI229" s="73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86"/>
      <c r="AU229" s="2"/>
      <c r="AV229" s="2"/>
    </row>
    <row r="230" spans="4:48" ht="19.899999999999999" customHeight="1" x14ac:dyDescent="0.15">
      <c r="D230" s="2"/>
      <c r="E230" s="2"/>
      <c r="F230" s="18"/>
      <c r="G230" s="2"/>
      <c r="H230" s="2"/>
      <c r="I230" s="86"/>
      <c r="J230" s="2"/>
      <c r="K230" s="68"/>
      <c r="L230" s="68"/>
      <c r="M230" s="18"/>
      <c r="N230" s="68"/>
      <c r="O230" s="72"/>
      <c r="P230" s="68"/>
      <c r="Q230" s="102"/>
      <c r="R230" s="102"/>
      <c r="S230" s="102"/>
      <c r="T230" s="68"/>
      <c r="U230" s="68"/>
      <c r="V230" s="3"/>
      <c r="W230" s="3"/>
      <c r="X230" s="3"/>
      <c r="Y230" s="3"/>
      <c r="Z230" s="3"/>
      <c r="AA230" s="2"/>
      <c r="AB230" s="2"/>
      <c r="AC230" s="2"/>
      <c r="AD230" s="2"/>
      <c r="AE230" s="2"/>
      <c r="AF230" s="2"/>
      <c r="AG230" s="2"/>
      <c r="AH230" s="2"/>
      <c r="AI230" s="73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86"/>
      <c r="AU230" s="2"/>
      <c r="AV230" s="2"/>
    </row>
    <row r="231" spans="4:48" ht="19.899999999999999" customHeight="1" x14ac:dyDescent="0.15">
      <c r="D231" s="2"/>
      <c r="E231" s="2"/>
      <c r="F231" s="18"/>
      <c r="G231" s="2"/>
      <c r="H231" s="2"/>
      <c r="I231" s="86"/>
      <c r="J231" s="2"/>
      <c r="K231" s="68"/>
      <c r="L231" s="68"/>
      <c r="M231" s="18"/>
      <c r="N231" s="68"/>
      <c r="O231" s="72"/>
      <c r="P231" s="68"/>
      <c r="Q231" s="102"/>
      <c r="R231" s="102"/>
      <c r="S231" s="102"/>
      <c r="T231" s="68"/>
      <c r="U231" s="68"/>
      <c r="V231" s="3"/>
      <c r="W231" s="3"/>
      <c r="X231" s="3"/>
      <c r="Y231" s="3"/>
      <c r="Z231" s="3"/>
      <c r="AA231" s="2"/>
      <c r="AB231" s="2"/>
      <c r="AC231" s="2"/>
      <c r="AD231" s="2"/>
      <c r="AE231" s="2"/>
      <c r="AF231" s="2"/>
      <c r="AG231" s="2"/>
      <c r="AH231" s="2"/>
      <c r="AI231" s="73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86"/>
      <c r="AU231" s="2"/>
      <c r="AV231" s="2"/>
    </row>
    <row r="232" spans="4:48" ht="19.899999999999999" customHeight="1" x14ac:dyDescent="0.15">
      <c r="D232" s="2"/>
      <c r="E232" s="2"/>
      <c r="F232" s="18"/>
      <c r="G232" s="2"/>
      <c r="H232" s="2"/>
      <c r="I232" s="86"/>
      <c r="J232" s="2"/>
      <c r="K232" s="68"/>
      <c r="L232" s="68"/>
      <c r="M232" s="18"/>
      <c r="N232" s="68"/>
      <c r="O232" s="72"/>
      <c r="P232" s="68"/>
      <c r="Q232" s="102"/>
      <c r="R232" s="102"/>
      <c r="S232" s="102"/>
      <c r="T232" s="68"/>
      <c r="U232" s="68"/>
      <c r="V232" s="3"/>
      <c r="W232" s="3"/>
      <c r="X232" s="3"/>
      <c r="Y232" s="3"/>
      <c r="Z232" s="3"/>
      <c r="AA232" s="2"/>
      <c r="AB232" s="2"/>
      <c r="AC232" s="2"/>
      <c r="AD232" s="2"/>
      <c r="AE232" s="2"/>
      <c r="AF232" s="2"/>
      <c r="AG232" s="2"/>
      <c r="AH232" s="2"/>
      <c r="AI232" s="73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86"/>
      <c r="AU232" s="2"/>
      <c r="AV232" s="2"/>
    </row>
    <row r="233" spans="4:48" ht="19.899999999999999" customHeight="1" x14ac:dyDescent="0.15">
      <c r="D233" s="2"/>
      <c r="E233" s="2"/>
      <c r="F233" s="18"/>
      <c r="G233" s="2"/>
      <c r="H233" s="2"/>
      <c r="I233" s="86"/>
      <c r="J233" s="2"/>
      <c r="K233" s="68"/>
      <c r="L233" s="68"/>
      <c r="M233" s="18"/>
      <c r="N233" s="68"/>
      <c r="O233" s="72"/>
      <c r="P233" s="68"/>
      <c r="Q233" s="102"/>
      <c r="R233" s="102"/>
      <c r="S233" s="102"/>
      <c r="T233" s="68"/>
      <c r="U233" s="68"/>
      <c r="V233" s="3"/>
      <c r="W233" s="3"/>
      <c r="X233" s="3"/>
      <c r="Y233" s="3"/>
      <c r="Z233" s="3"/>
      <c r="AA233" s="2"/>
      <c r="AB233" s="2"/>
      <c r="AC233" s="2"/>
      <c r="AD233" s="2"/>
      <c r="AE233" s="2"/>
      <c r="AF233" s="2"/>
      <c r="AG233" s="2"/>
      <c r="AH233" s="2"/>
      <c r="AI233" s="73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86"/>
      <c r="AU233" s="2"/>
      <c r="AV233" s="2"/>
    </row>
    <row r="234" spans="4:48" ht="19.899999999999999" customHeight="1" x14ac:dyDescent="0.15">
      <c r="D234" s="2"/>
      <c r="E234" s="2"/>
      <c r="F234" s="18"/>
      <c r="G234" s="2"/>
      <c r="H234" s="2"/>
      <c r="I234" s="86"/>
      <c r="J234" s="2"/>
      <c r="K234" s="68"/>
      <c r="L234" s="68"/>
      <c r="M234" s="18"/>
      <c r="N234" s="68"/>
      <c r="O234" s="72"/>
      <c r="P234" s="68"/>
      <c r="Q234" s="102"/>
      <c r="R234" s="102"/>
      <c r="S234" s="102"/>
      <c r="T234" s="68"/>
      <c r="U234" s="68"/>
      <c r="V234" s="3"/>
      <c r="W234" s="3"/>
      <c r="X234" s="3"/>
      <c r="Y234" s="3"/>
      <c r="Z234" s="3"/>
      <c r="AA234" s="2"/>
      <c r="AB234" s="2"/>
      <c r="AC234" s="2"/>
      <c r="AD234" s="2"/>
      <c r="AE234" s="2"/>
      <c r="AF234" s="2"/>
      <c r="AG234" s="2"/>
      <c r="AH234" s="2"/>
      <c r="AI234" s="73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86"/>
      <c r="AU234" s="2"/>
      <c r="AV234" s="2"/>
    </row>
    <row r="235" spans="4:48" ht="19.899999999999999" customHeight="1" x14ac:dyDescent="0.15">
      <c r="D235" s="2"/>
      <c r="E235" s="2"/>
      <c r="F235" s="18"/>
      <c r="G235" s="2"/>
      <c r="H235" s="2"/>
      <c r="I235" s="86"/>
      <c r="J235" s="2"/>
      <c r="K235" s="68"/>
      <c r="L235" s="68"/>
      <c r="M235" s="18"/>
      <c r="N235" s="68"/>
      <c r="O235" s="72"/>
      <c r="P235" s="68"/>
      <c r="Q235" s="102"/>
      <c r="R235" s="102"/>
      <c r="S235" s="102"/>
      <c r="T235" s="68"/>
      <c r="U235" s="68"/>
      <c r="V235" s="3"/>
      <c r="W235" s="3"/>
      <c r="X235" s="3"/>
      <c r="Y235" s="3"/>
      <c r="Z235" s="3"/>
      <c r="AA235" s="2"/>
      <c r="AB235" s="2"/>
      <c r="AC235" s="2"/>
      <c r="AD235" s="2"/>
      <c r="AE235" s="2"/>
      <c r="AF235" s="2"/>
      <c r="AG235" s="2"/>
      <c r="AH235" s="2"/>
      <c r="AI235" s="73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86"/>
      <c r="AU235" s="2"/>
      <c r="AV235" s="2"/>
    </row>
    <row r="236" spans="4:48" ht="19.899999999999999" customHeight="1" x14ac:dyDescent="0.15">
      <c r="D236" s="2"/>
      <c r="E236" s="2"/>
      <c r="F236" s="18"/>
      <c r="G236" s="2"/>
      <c r="H236" s="2"/>
      <c r="I236" s="86"/>
      <c r="J236" s="2"/>
      <c r="K236" s="68"/>
      <c r="L236" s="68"/>
      <c r="M236" s="18"/>
      <c r="N236" s="68"/>
      <c r="O236" s="72"/>
      <c r="P236" s="68"/>
      <c r="Q236" s="102"/>
      <c r="R236" s="102"/>
      <c r="S236" s="102"/>
      <c r="T236" s="68"/>
      <c r="U236" s="68"/>
      <c r="V236" s="3"/>
      <c r="W236" s="3"/>
      <c r="X236" s="3"/>
      <c r="Y236" s="3"/>
      <c r="Z236" s="3"/>
      <c r="AA236" s="2"/>
      <c r="AB236" s="2"/>
      <c r="AC236" s="2"/>
      <c r="AD236" s="2"/>
      <c r="AE236" s="2"/>
      <c r="AF236" s="2"/>
      <c r="AG236" s="2"/>
      <c r="AH236" s="2"/>
      <c r="AI236" s="73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86"/>
      <c r="AU236" s="2"/>
      <c r="AV236" s="2"/>
    </row>
    <row r="237" spans="4:48" ht="19.899999999999999" customHeight="1" x14ac:dyDescent="0.15">
      <c r="D237" s="2"/>
      <c r="E237" s="2"/>
      <c r="F237" s="18"/>
      <c r="G237" s="2"/>
      <c r="H237" s="2"/>
      <c r="I237" s="86"/>
      <c r="J237" s="2"/>
      <c r="K237" s="68"/>
      <c r="L237" s="68"/>
      <c r="M237" s="18"/>
      <c r="N237" s="68"/>
      <c r="O237" s="72"/>
      <c r="P237" s="68"/>
      <c r="Q237" s="102"/>
      <c r="R237" s="102"/>
      <c r="S237" s="102"/>
      <c r="T237" s="68"/>
      <c r="U237" s="68"/>
      <c r="V237" s="3"/>
      <c r="W237" s="3"/>
      <c r="X237" s="3"/>
      <c r="Y237" s="3"/>
      <c r="Z237" s="3"/>
      <c r="AA237" s="2"/>
      <c r="AB237" s="2"/>
      <c r="AC237" s="2"/>
      <c r="AD237" s="2"/>
      <c r="AE237" s="2"/>
      <c r="AF237" s="2"/>
      <c r="AG237" s="2"/>
      <c r="AH237" s="2"/>
      <c r="AI237" s="73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86"/>
      <c r="AU237" s="2"/>
      <c r="AV237" s="2"/>
    </row>
    <row r="238" spans="4:48" ht="19.899999999999999" customHeight="1" x14ac:dyDescent="0.15">
      <c r="D238" s="2"/>
      <c r="E238" s="2"/>
      <c r="F238" s="18"/>
      <c r="G238" s="2"/>
      <c r="H238" s="2"/>
      <c r="I238" s="86"/>
      <c r="J238" s="2"/>
      <c r="K238" s="68"/>
      <c r="L238" s="68"/>
      <c r="M238" s="18"/>
      <c r="N238" s="68"/>
      <c r="O238" s="72"/>
      <c r="P238" s="68"/>
      <c r="Q238" s="102"/>
      <c r="R238" s="102"/>
      <c r="S238" s="102"/>
      <c r="T238" s="68"/>
      <c r="U238" s="68"/>
      <c r="V238" s="3"/>
      <c r="W238" s="3"/>
      <c r="X238" s="3"/>
      <c r="Y238" s="3"/>
      <c r="Z238" s="3"/>
      <c r="AA238" s="2"/>
      <c r="AB238" s="2"/>
      <c r="AC238" s="2"/>
      <c r="AD238" s="2"/>
      <c r="AE238" s="2"/>
      <c r="AF238" s="2"/>
      <c r="AG238" s="2"/>
      <c r="AH238" s="2"/>
      <c r="AI238" s="73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86"/>
      <c r="AU238" s="2"/>
      <c r="AV238" s="2"/>
    </row>
    <row r="239" spans="4:48" ht="19.899999999999999" customHeight="1" x14ac:dyDescent="0.15">
      <c r="D239" s="2"/>
      <c r="E239" s="2"/>
      <c r="F239" s="18"/>
      <c r="G239" s="2"/>
      <c r="H239" s="2"/>
      <c r="I239" s="86"/>
      <c r="J239" s="2"/>
      <c r="K239" s="68"/>
      <c r="L239" s="68"/>
      <c r="M239" s="18"/>
      <c r="N239" s="68"/>
      <c r="O239" s="72"/>
      <c r="P239" s="68"/>
      <c r="Q239" s="102"/>
      <c r="R239" s="102"/>
      <c r="S239" s="102"/>
      <c r="T239" s="68"/>
      <c r="U239" s="68"/>
      <c r="V239" s="3"/>
      <c r="W239" s="3"/>
      <c r="X239" s="3"/>
      <c r="Y239" s="3"/>
      <c r="Z239" s="3"/>
      <c r="AA239" s="2"/>
      <c r="AB239" s="2"/>
      <c r="AC239" s="2"/>
      <c r="AD239" s="2"/>
      <c r="AE239" s="2"/>
      <c r="AF239" s="2"/>
      <c r="AG239" s="2"/>
      <c r="AH239" s="2"/>
      <c r="AI239" s="73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86"/>
      <c r="AU239" s="2"/>
      <c r="AV239" s="2"/>
    </row>
    <row r="240" spans="4:48" ht="19.899999999999999" customHeight="1" x14ac:dyDescent="0.15">
      <c r="D240" s="2"/>
      <c r="E240" s="2"/>
      <c r="F240" s="18"/>
      <c r="G240" s="2"/>
      <c r="H240" s="2"/>
      <c r="I240" s="86"/>
      <c r="J240" s="2"/>
      <c r="K240" s="68"/>
      <c r="L240" s="68"/>
      <c r="M240" s="18"/>
      <c r="N240" s="68"/>
      <c r="O240" s="72"/>
      <c r="P240" s="68"/>
      <c r="Q240" s="102"/>
      <c r="R240" s="102"/>
      <c r="S240" s="102"/>
      <c r="T240" s="68"/>
      <c r="U240" s="68"/>
      <c r="V240" s="3"/>
      <c r="W240" s="3"/>
      <c r="X240" s="3"/>
      <c r="Y240" s="3"/>
      <c r="Z240" s="3"/>
      <c r="AA240" s="2"/>
      <c r="AB240" s="2"/>
      <c r="AC240" s="2"/>
      <c r="AD240" s="2"/>
      <c r="AE240" s="2"/>
      <c r="AF240" s="2"/>
      <c r="AG240" s="2"/>
      <c r="AH240" s="2"/>
      <c r="AI240" s="73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86"/>
      <c r="AU240" s="2"/>
      <c r="AV240" s="2"/>
    </row>
    <row r="241" spans="4:48" ht="19.899999999999999" customHeight="1" x14ac:dyDescent="0.15">
      <c r="D241" s="2"/>
      <c r="E241" s="2"/>
      <c r="F241" s="18"/>
      <c r="G241" s="2"/>
      <c r="H241" s="2"/>
      <c r="I241" s="86"/>
      <c r="J241" s="2"/>
      <c r="K241" s="68"/>
      <c r="L241" s="68"/>
      <c r="M241" s="18"/>
      <c r="N241" s="68"/>
      <c r="O241" s="72"/>
      <c r="P241" s="68"/>
      <c r="Q241" s="102"/>
      <c r="R241" s="102"/>
      <c r="S241" s="102"/>
      <c r="T241" s="68"/>
      <c r="U241" s="68"/>
      <c r="V241" s="3"/>
      <c r="W241" s="3"/>
      <c r="X241" s="3"/>
      <c r="Y241" s="3"/>
      <c r="Z241" s="3"/>
      <c r="AA241" s="2"/>
      <c r="AB241" s="2"/>
      <c r="AC241" s="2"/>
      <c r="AD241" s="2"/>
      <c r="AE241" s="2"/>
      <c r="AF241" s="2"/>
      <c r="AG241" s="2"/>
      <c r="AH241" s="2"/>
      <c r="AI241" s="73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86"/>
      <c r="AU241" s="2"/>
      <c r="AV241" s="2"/>
    </row>
    <row r="242" spans="4:48" ht="19.899999999999999" customHeight="1" x14ac:dyDescent="0.15">
      <c r="D242" s="2"/>
      <c r="E242" s="2"/>
      <c r="F242" s="18"/>
      <c r="G242" s="2"/>
      <c r="H242" s="2"/>
      <c r="I242" s="86"/>
      <c r="J242" s="2"/>
      <c r="K242" s="68"/>
      <c r="L242" s="68"/>
      <c r="M242" s="18"/>
      <c r="N242" s="68"/>
      <c r="O242" s="72"/>
      <c r="P242" s="68"/>
      <c r="Q242" s="102"/>
      <c r="R242" s="102"/>
      <c r="S242" s="102"/>
      <c r="T242" s="68"/>
      <c r="U242" s="68"/>
      <c r="V242" s="3"/>
      <c r="W242" s="3"/>
      <c r="X242" s="3"/>
      <c r="Y242" s="3"/>
      <c r="Z242" s="3"/>
      <c r="AA242" s="2"/>
      <c r="AB242" s="2"/>
      <c r="AC242" s="2"/>
      <c r="AD242" s="2"/>
      <c r="AE242" s="2"/>
      <c r="AF242" s="2"/>
      <c r="AG242" s="2"/>
      <c r="AH242" s="2"/>
      <c r="AI242" s="73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86"/>
      <c r="AU242" s="2"/>
      <c r="AV242" s="2"/>
    </row>
    <row r="243" spans="4:48" ht="19.899999999999999" customHeight="1" x14ac:dyDescent="0.15">
      <c r="D243" s="2"/>
      <c r="E243" s="2"/>
      <c r="F243" s="18"/>
      <c r="G243" s="2"/>
      <c r="H243" s="2"/>
      <c r="I243" s="86"/>
      <c r="J243" s="2"/>
      <c r="K243" s="68"/>
      <c r="L243" s="68"/>
      <c r="M243" s="18"/>
      <c r="N243" s="68"/>
      <c r="O243" s="72"/>
      <c r="P243" s="68"/>
      <c r="Q243" s="102"/>
      <c r="R243" s="102"/>
      <c r="S243" s="102"/>
      <c r="T243" s="68"/>
      <c r="U243" s="68"/>
      <c r="V243" s="3"/>
      <c r="W243" s="3"/>
      <c r="X243" s="3"/>
      <c r="Y243" s="3"/>
      <c r="Z243" s="3"/>
      <c r="AA243" s="2"/>
      <c r="AB243" s="2"/>
      <c r="AC243" s="2"/>
      <c r="AD243" s="2"/>
      <c r="AE243" s="2"/>
      <c r="AF243" s="2"/>
      <c r="AG243" s="2"/>
      <c r="AH243" s="2"/>
      <c r="AI243" s="73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86"/>
      <c r="AU243" s="2"/>
      <c r="AV243" s="2"/>
    </row>
    <row r="244" spans="4:48" ht="19.899999999999999" customHeight="1" x14ac:dyDescent="0.15">
      <c r="D244" s="2"/>
      <c r="E244" s="2"/>
      <c r="F244" s="18"/>
      <c r="G244" s="2"/>
      <c r="H244" s="2"/>
      <c r="I244" s="86"/>
      <c r="J244" s="2"/>
      <c r="K244" s="68"/>
      <c r="L244" s="68"/>
      <c r="M244" s="18"/>
      <c r="N244" s="68"/>
      <c r="O244" s="72"/>
      <c r="P244" s="68"/>
      <c r="Q244" s="102"/>
      <c r="R244" s="102"/>
      <c r="S244" s="102"/>
      <c r="T244" s="68"/>
      <c r="U244" s="68"/>
      <c r="V244" s="3"/>
      <c r="W244" s="3"/>
      <c r="X244" s="3"/>
      <c r="Y244" s="3"/>
      <c r="Z244" s="3"/>
      <c r="AA244" s="2"/>
      <c r="AB244" s="2"/>
      <c r="AC244" s="2"/>
      <c r="AD244" s="2"/>
      <c r="AE244" s="2"/>
      <c r="AF244" s="2"/>
      <c r="AG244" s="2"/>
      <c r="AH244" s="2"/>
      <c r="AI244" s="73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86"/>
      <c r="AU244" s="2"/>
      <c r="AV244" s="2"/>
    </row>
    <row r="245" spans="4:48" ht="19.899999999999999" customHeight="1" x14ac:dyDescent="0.15">
      <c r="D245" s="2"/>
      <c r="E245" s="2"/>
      <c r="F245" s="18"/>
      <c r="G245" s="2"/>
      <c r="H245" s="2"/>
      <c r="I245" s="86"/>
      <c r="J245" s="2"/>
      <c r="K245" s="68"/>
      <c r="L245" s="68"/>
      <c r="M245" s="18"/>
      <c r="N245" s="68"/>
      <c r="O245" s="72"/>
      <c r="P245" s="68"/>
      <c r="Q245" s="102"/>
      <c r="R245" s="102"/>
      <c r="S245" s="102"/>
      <c r="T245" s="68"/>
      <c r="U245" s="68"/>
      <c r="V245" s="3"/>
      <c r="W245" s="3"/>
      <c r="X245" s="3"/>
      <c r="Y245" s="3"/>
      <c r="Z245" s="3"/>
      <c r="AA245" s="2"/>
      <c r="AB245" s="2"/>
      <c r="AC245" s="2"/>
      <c r="AD245" s="2"/>
      <c r="AE245" s="2"/>
      <c r="AF245" s="2"/>
      <c r="AG245" s="2"/>
      <c r="AH245" s="2"/>
      <c r="AI245" s="73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86"/>
      <c r="AU245" s="2"/>
      <c r="AV245" s="2"/>
    </row>
    <row r="246" spans="4:48" ht="19.899999999999999" customHeight="1" x14ac:dyDescent="0.15">
      <c r="D246" s="2"/>
      <c r="E246" s="2"/>
      <c r="F246" s="18"/>
      <c r="G246" s="2"/>
      <c r="H246" s="2"/>
      <c r="I246" s="86"/>
      <c r="J246" s="2"/>
      <c r="K246" s="68"/>
      <c r="L246" s="68"/>
      <c r="M246" s="18"/>
      <c r="N246" s="68"/>
      <c r="O246" s="72"/>
      <c r="P246" s="68"/>
      <c r="Q246" s="102"/>
      <c r="R246" s="102"/>
      <c r="S246" s="102"/>
      <c r="T246" s="68"/>
      <c r="U246" s="68"/>
      <c r="V246" s="3"/>
      <c r="W246" s="3"/>
      <c r="X246" s="3"/>
      <c r="Y246" s="3"/>
      <c r="Z246" s="3"/>
      <c r="AA246" s="2"/>
      <c r="AB246" s="2"/>
      <c r="AC246" s="2"/>
      <c r="AD246" s="2"/>
      <c r="AE246" s="2"/>
      <c r="AF246" s="2"/>
      <c r="AG246" s="2"/>
      <c r="AH246" s="2"/>
      <c r="AI246" s="73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86"/>
      <c r="AU246" s="2"/>
      <c r="AV246" s="2"/>
    </row>
    <row r="247" spans="4:48" ht="19.899999999999999" customHeight="1" x14ac:dyDescent="0.15">
      <c r="D247" s="2"/>
      <c r="E247" s="2"/>
      <c r="F247" s="18"/>
      <c r="G247" s="2"/>
      <c r="H247" s="2"/>
      <c r="I247" s="86"/>
      <c r="J247" s="2"/>
      <c r="K247" s="68"/>
      <c r="L247" s="68"/>
      <c r="M247" s="18"/>
      <c r="N247" s="68"/>
      <c r="O247" s="72"/>
      <c r="P247" s="68"/>
      <c r="Q247" s="102"/>
      <c r="R247" s="102"/>
      <c r="S247" s="102"/>
      <c r="T247" s="68"/>
      <c r="U247" s="68"/>
      <c r="V247" s="3"/>
      <c r="W247" s="3"/>
      <c r="X247" s="3"/>
      <c r="Y247" s="3"/>
      <c r="Z247" s="3"/>
      <c r="AA247" s="2"/>
      <c r="AB247" s="2"/>
      <c r="AC247" s="2"/>
      <c r="AD247" s="2"/>
      <c r="AE247" s="2"/>
      <c r="AF247" s="2"/>
      <c r="AG247" s="2"/>
      <c r="AH247" s="2"/>
      <c r="AI247" s="73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86"/>
      <c r="AU247" s="2"/>
      <c r="AV247" s="2"/>
    </row>
    <row r="248" spans="4:48" ht="19.899999999999999" customHeight="1" x14ac:dyDescent="0.15">
      <c r="D248" s="2"/>
      <c r="E248" s="2"/>
      <c r="F248" s="18"/>
      <c r="G248" s="2"/>
      <c r="H248" s="2"/>
      <c r="I248" s="86"/>
      <c r="J248" s="2"/>
      <c r="K248" s="68"/>
      <c r="L248" s="68"/>
      <c r="M248" s="18"/>
      <c r="N248" s="68"/>
      <c r="O248" s="72"/>
      <c r="P248" s="68"/>
      <c r="Q248" s="102"/>
      <c r="R248" s="102"/>
      <c r="S248" s="102"/>
      <c r="T248" s="68"/>
      <c r="U248" s="68"/>
      <c r="V248" s="3"/>
      <c r="W248" s="3"/>
      <c r="X248" s="3"/>
      <c r="Y248" s="3"/>
      <c r="Z248" s="3"/>
      <c r="AA248" s="2"/>
      <c r="AB248" s="2"/>
      <c r="AC248" s="2"/>
      <c r="AD248" s="2"/>
      <c r="AE248" s="2"/>
      <c r="AF248" s="2"/>
      <c r="AG248" s="2"/>
      <c r="AH248" s="2"/>
      <c r="AI248" s="73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86"/>
      <c r="AU248" s="2"/>
      <c r="AV248" s="2"/>
    </row>
    <row r="249" spans="4:48" ht="19.899999999999999" customHeight="1" x14ac:dyDescent="0.15">
      <c r="D249" s="2"/>
      <c r="E249" s="2"/>
      <c r="F249" s="18"/>
      <c r="G249" s="2"/>
      <c r="H249" s="2"/>
      <c r="I249" s="86"/>
      <c r="J249" s="2"/>
      <c r="K249" s="68"/>
      <c r="L249" s="68"/>
      <c r="M249" s="18"/>
      <c r="N249" s="68"/>
      <c r="O249" s="72"/>
      <c r="P249" s="68"/>
      <c r="Q249" s="102"/>
      <c r="R249" s="102"/>
      <c r="S249" s="102"/>
      <c r="T249" s="68"/>
      <c r="U249" s="68"/>
      <c r="V249" s="3"/>
      <c r="W249" s="3"/>
      <c r="X249" s="3"/>
      <c r="Y249" s="3"/>
      <c r="Z249" s="3"/>
      <c r="AA249" s="2"/>
      <c r="AB249" s="2"/>
      <c r="AC249" s="2"/>
      <c r="AD249" s="2"/>
      <c r="AE249" s="2"/>
      <c r="AF249" s="2"/>
      <c r="AG249" s="2"/>
      <c r="AH249" s="2"/>
      <c r="AI249" s="73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86"/>
      <c r="AU249" s="2"/>
      <c r="AV249" s="2"/>
    </row>
    <row r="250" spans="4:48" ht="19.899999999999999" customHeight="1" x14ac:dyDescent="0.15">
      <c r="D250" s="2"/>
      <c r="E250" s="2"/>
      <c r="F250" s="18"/>
      <c r="G250" s="2"/>
      <c r="H250" s="2"/>
      <c r="I250" s="86"/>
      <c r="J250" s="2"/>
      <c r="K250" s="68"/>
      <c r="L250" s="68"/>
      <c r="M250" s="18"/>
      <c r="N250" s="68"/>
      <c r="O250" s="72"/>
      <c r="P250" s="68"/>
      <c r="Q250" s="102"/>
      <c r="R250" s="102"/>
      <c r="S250" s="102"/>
      <c r="T250" s="68"/>
      <c r="U250" s="68"/>
      <c r="V250" s="3"/>
      <c r="W250" s="3"/>
      <c r="X250" s="3"/>
      <c r="Y250" s="3"/>
      <c r="Z250" s="3"/>
      <c r="AA250" s="2"/>
      <c r="AB250" s="2"/>
      <c r="AC250" s="2"/>
      <c r="AD250" s="2"/>
      <c r="AE250" s="2"/>
      <c r="AF250" s="2"/>
      <c r="AG250" s="2"/>
      <c r="AH250" s="2"/>
      <c r="AI250" s="73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86"/>
      <c r="AU250" s="2"/>
      <c r="AV250" s="2"/>
    </row>
    <row r="251" spans="4:48" ht="19.899999999999999" customHeight="1" x14ac:dyDescent="0.15">
      <c r="D251" s="2"/>
      <c r="E251" s="2"/>
      <c r="F251" s="18"/>
      <c r="G251" s="2"/>
      <c r="H251" s="2"/>
      <c r="I251" s="86"/>
      <c r="J251" s="2"/>
      <c r="K251" s="68"/>
      <c r="L251" s="68"/>
      <c r="M251" s="18"/>
      <c r="N251" s="68"/>
      <c r="O251" s="72"/>
      <c r="P251" s="68"/>
      <c r="Q251" s="102"/>
      <c r="R251" s="102"/>
      <c r="S251" s="102"/>
      <c r="T251" s="68"/>
      <c r="U251" s="68"/>
      <c r="V251" s="3"/>
      <c r="W251" s="3"/>
      <c r="X251" s="3"/>
      <c r="Y251" s="3"/>
      <c r="Z251" s="3"/>
      <c r="AA251" s="2"/>
      <c r="AB251" s="2"/>
      <c r="AC251" s="2"/>
      <c r="AD251" s="2"/>
      <c r="AE251" s="2"/>
      <c r="AF251" s="2"/>
      <c r="AG251" s="2"/>
      <c r="AH251" s="2"/>
      <c r="AI251" s="73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86"/>
      <c r="AU251" s="2"/>
      <c r="AV251" s="2"/>
    </row>
    <row r="252" spans="4:48" ht="19.899999999999999" customHeight="1" x14ac:dyDescent="0.15">
      <c r="D252" s="2"/>
      <c r="E252" s="2"/>
      <c r="F252" s="18"/>
      <c r="G252" s="2"/>
      <c r="H252" s="2"/>
      <c r="I252" s="86"/>
      <c r="J252" s="2"/>
      <c r="K252" s="68"/>
      <c r="L252" s="68"/>
      <c r="M252" s="18"/>
      <c r="N252" s="68"/>
      <c r="O252" s="72"/>
      <c r="P252" s="68"/>
      <c r="Q252" s="102"/>
      <c r="R252" s="102"/>
      <c r="S252" s="102"/>
      <c r="T252" s="68"/>
      <c r="U252" s="68"/>
      <c r="V252" s="3"/>
      <c r="W252" s="3"/>
      <c r="X252" s="3"/>
      <c r="Y252" s="3"/>
      <c r="Z252" s="3"/>
      <c r="AA252" s="2"/>
      <c r="AB252" s="2"/>
      <c r="AC252" s="2"/>
      <c r="AD252" s="2"/>
      <c r="AE252" s="2"/>
      <c r="AF252" s="2"/>
      <c r="AG252" s="2"/>
      <c r="AH252" s="2"/>
      <c r="AI252" s="73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86"/>
      <c r="AU252" s="2"/>
      <c r="AV252" s="2"/>
    </row>
    <row r="253" spans="4:48" ht="19.899999999999999" customHeight="1" x14ac:dyDescent="0.15">
      <c r="D253" s="2"/>
      <c r="E253" s="2"/>
      <c r="F253" s="18"/>
      <c r="G253" s="2"/>
      <c r="H253" s="2"/>
      <c r="I253" s="86"/>
      <c r="J253" s="2"/>
      <c r="K253" s="68"/>
      <c r="L253" s="68"/>
      <c r="M253" s="18"/>
      <c r="N253" s="68"/>
      <c r="O253" s="72"/>
      <c r="P253" s="68"/>
      <c r="Q253" s="102"/>
      <c r="R253" s="102"/>
      <c r="S253" s="102"/>
      <c r="T253" s="68"/>
      <c r="U253" s="68"/>
      <c r="V253" s="3"/>
      <c r="W253" s="3"/>
      <c r="X253" s="3"/>
      <c r="Y253" s="3"/>
      <c r="Z253" s="3"/>
      <c r="AA253" s="2"/>
      <c r="AB253" s="2"/>
      <c r="AC253" s="2"/>
      <c r="AD253" s="2"/>
      <c r="AE253" s="2"/>
      <c r="AF253" s="2"/>
      <c r="AG253" s="2"/>
      <c r="AH253" s="2"/>
      <c r="AI253" s="73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86"/>
      <c r="AU253" s="2"/>
      <c r="AV253" s="2"/>
    </row>
    <row r="254" spans="4:48" ht="19.899999999999999" customHeight="1" x14ac:dyDescent="0.15">
      <c r="D254" s="2"/>
      <c r="E254" s="2"/>
      <c r="F254" s="18"/>
      <c r="G254" s="2"/>
      <c r="H254" s="2"/>
      <c r="I254" s="86"/>
      <c r="J254" s="2"/>
      <c r="K254" s="68"/>
      <c r="L254" s="68"/>
      <c r="M254" s="18"/>
      <c r="N254" s="68"/>
      <c r="O254" s="72"/>
      <c r="P254" s="68"/>
      <c r="Q254" s="102"/>
      <c r="R254" s="102"/>
      <c r="S254" s="102"/>
      <c r="T254" s="68"/>
      <c r="U254" s="68"/>
      <c r="V254" s="3"/>
      <c r="W254" s="3"/>
      <c r="X254" s="3"/>
      <c r="Y254" s="3"/>
      <c r="Z254" s="3"/>
      <c r="AA254" s="2"/>
      <c r="AB254" s="2"/>
      <c r="AC254" s="2"/>
      <c r="AD254" s="2"/>
      <c r="AE254" s="2"/>
      <c r="AF254" s="2"/>
      <c r="AG254" s="2"/>
      <c r="AH254" s="2"/>
      <c r="AI254" s="73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86"/>
      <c r="AU254" s="2"/>
      <c r="AV254" s="2"/>
    </row>
    <row r="255" spans="4:48" ht="19.899999999999999" customHeight="1" x14ac:dyDescent="0.15">
      <c r="D255" s="2"/>
      <c r="E255" s="2"/>
      <c r="F255" s="18"/>
      <c r="G255" s="2"/>
      <c r="H255" s="2"/>
      <c r="I255" s="86"/>
      <c r="J255" s="2"/>
      <c r="K255" s="68"/>
      <c r="L255" s="68"/>
      <c r="M255" s="18"/>
      <c r="N255" s="68"/>
      <c r="O255" s="72"/>
      <c r="P255" s="68"/>
      <c r="Q255" s="102"/>
      <c r="R255" s="102"/>
      <c r="S255" s="102"/>
      <c r="T255" s="68"/>
      <c r="U255" s="68"/>
      <c r="V255" s="3"/>
      <c r="W255" s="3"/>
      <c r="X255" s="3"/>
      <c r="Y255" s="3"/>
      <c r="Z255" s="3"/>
      <c r="AA255" s="2"/>
      <c r="AB255" s="2"/>
      <c r="AC255" s="2"/>
      <c r="AD255" s="2"/>
      <c r="AE255" s="2"/>
      <c r="AF255" s="2"/>
      <c r="AG255" s="2"/>
      <c r="AH255" s="2"/>
      <c r="AI255" s="73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86"/>
      <c r="AU255" s="2"/>
      <c r="AV255" s="2"/>
    </row>
    <row r="256" spans="4:48" ht="19.899999999999999" customHeight="1" x14ac:dyDescent="0.15">
      <c r="D256" s="2"/>
      <c r="E256" s="2"/>
      <c r="F256" s="18"/>
      <c r="G256" s="2"/>
      <c r="H256" s="2"/>
      <c r="I256" s="86"/>
      <c r="J256" s="2"/>
      <c r="K256" s="68"/>
      <c r="L256" s="68"/>
      <c r="M256" s="18"/>
      <c r="N256" s="68"/>
      <c r="O256" s="72"/>
      <c r="P256" s="68"/>
      <c r="Q256" s="102"/>
      <c r="R256" s="102"/>
      <c r="S256" s="102"/>
      <c r="T256" s="68"/>
      <c r="U256" s="68"/>
      <c r="V256" s="3"/>
      <c r="W256" s="3"/>
      <c r="X256" s="3"/>
      <c r="Y256" s="3"/>
      <c r="Z256" s="3"/>
      <c r="AA256" s="2"/>
      <c r="AB256" s="2"/>
      <c r="AC256" s="2"/>
      <c r="AD256" s="2"/>
      <c r="AE256" s="2"/>
      <c r="AF256" s="2"/>
      <c r="AG256" s="2"/>
      <c r="AH256" s="2"/>
      <c r="AI256" s="73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86"/>
      <c r="AU256" s="2"/>
      <c r="AV256" s="2"/>
    </row>
    <row r="257" spans="4:48" ht="19.899999999999999" customHeight="1" x14ac:dyDescent="0.15">
      <c r="D257" s="2"/>
      <c r="E257" s="2"/>
      <c r="F257" s="18"/>
      <c r="G257" s="2"/>
      <c r="H257" s="2"/>
      <c r="I257" s="86"/>
      <c r="J257" s="2"/>
      <c r="K257" s="68"/>
      <c r="L257" s="68"/>
      <c r="M257" s="18"/>
      <c r="N257" s="68"/>
      <c r="O257" s="72"/>
      <c r="P257" s="68"/>
      <c r="Q257" s="102"/>
      <c r="R257" s="102"/>
      <c r="S257" s="102"/>
      <c r="T257" s="68"/>
      <c r="U257" s="68"/>
      <c r="V257" s="3"/>
      <c r="W257" s="3"/>
      <c r="X257" s="3"/>
      <c r="Y257" s="3"/>
      <c r="Z257" s="3"/>
      <c r="AA257" s="2"/>
      <c r="AB257" s="2"/>
      <c r="AC257" s="2"/>
      <c r="AD257" s="2"/>
      <c r="AE257" s="2"/>
      <c r="AF257" s="2"/>
      <c r="AG257" s="2"/>
      <c r="AH257" s="2"/>
      <c r="AI257" s="73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86"/>
      <c r="AU257" s="2"/>
      <c r="AV257" s="2"/>
    </row>
    <row r="258" spans="4:48" ht="19.899999999999999" customHeight="1" x14ac:dyDescent="0.15">
      <c r="D258" s="2"/>
      <c r="E258" s="2"/>
      <c r="F258" s="18"/>
      <c r="G258" s="2"/>
      <c r="H258" s="2"/>
      <c r="I258" s="86"/>
      <c r="J258" s="2"/>
      <c r="K258" s="68"/>
      <c r="L258" s="68"/>
      <c r="M258" s="18"/>
      <c r="N258" s="68"/>
      <c r="O258" s="72"/>
      <c r="P258" s="68"/>
      <c r="Q258" s="102"/>
      <c r="R258" s="102"/>
      <c r="S258" s="102"/>
      <c r="T258" s="68"/>
      <c r="U258" s="68"/>
      <c r="V258" s="3"/>
      <c r="W258" s="3"/>
      <c r="X258" s="3"/>
      <c r="Y258" s="3"/>
      <c r="Z258" s="3"/>
      <c r="AA258" s="2"/>
      <c r="AB258" s="2"/>
      <c r="AC258" s="2"/>
      <c r="AD258" s="2"/>
      <c r="AE258" s="2"/>
      <c r="AF258" s="2"/>
      <c r="AG258" s="2"/>
      <c r="AH258" s="2"/>
      <c r="AI258" s="73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86"/>
      <c r="AU258" s="2"/>
      <c r="AV258" s="2"/>
    </row>
    <row r="259" spans="4:48" ht="19.899999999999999" customHeight="1" x14ac:dyDescent="0.15">
      <c r="D259" s="2"/>
      <c r="E259" s="2"/>
      <c r="F259" s="18"/>
      <c r="G259" s="2"/>
      <c r="H259" s="2"/>
      <c r="I259" s="86"/>
      <c r="J259" s="2"/>
      <c r="K259" s="68"/>
      <c r="L259" s="68"/>
      <c r="M259" s="18"/>
      <c r="N259" s="68"/>
      <c r="O259" s="72"/>
      <c r="P259" s="68"/>
      <c r="Q259" s="102"/>
      <c r="R259" s="102"/>
      <c r="S259" s="102"/>
      <c r="T259" s="68"/>
      <c r="U259" s="68"/>
      <c r="V259" s="3"/>
      <c r="W259" s="3"/>
      <c r="X259" s="3"/>
      <c r="Y259" s="3"/>
      <c r="Z259" s="3"/>
      <c r="AA259" s="2"/>
      <c r="AB259" s="2"/>
      <c r="AC259" s="2"/>
      <c r="AD259" s="2"/>
      <c r="AE259" s="2"/>
      <c r="AF259" s="2"/>
      <c r="AG259" s="2"/>
      <c r="AH259" s="2"/>
      <c r="AI259" s="73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86"/>
      <c r="AU259" s="2"/>
      <c r="AV259" s="2"/>
    </row>
    <row r="260" spans="4:48" ht="19.899999999999999" customHeight="1" x14ac:dyDescent="0.15">
      <c r="D260" s="2"/>
      <c r="E260" s="2"/>
      <c r="F260" s="18"/>
      <c r="G260" s="2"/>
      <c r="H260" s="2"/>
      <c r="I260" s="86"/>
      <c r="J260" s="2"/>
      <c r="K260" s="68"/>
      <c r="L260" s="68"/>
      <c r="M260" s="18"/>
      <c r="N260" s="68"/>
      <c r="O260" s="72"/>
      <c r="P260" s="68"/>
      <c r="Q260" s="102"/>
      <c r="R260" s="102"/>
      <c r="S260" s="102"/>
      <c r="T260" s="68"/>
      <c r="U260" s="68"/>
      <c r="V260" s="3"/>
      <c r="W260" s="3"/>
      <c r="X260" s="3"/>
      <c r="Y260" s="3"/>
      <c r="Z260" s="3"/>
      <c r="AA260" s="2"/>
      <c r="AB260" s="2"/>
      <c r="AC260" s="2"/>
      <c r="AD260" s="2"/>
      <c r="AE260" s="2"/>
      <c r="AF260" s="2"/>
      <c r="AG260" s="2"/>
      <c r="AH260" s="2"/>
      <c r="AI260" s="73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86"/>
      <c r="AU260" s="2"/>
      <c r="AV260" s="2"/>
    </row>
    <row r="261" spans="4:48" ht="19.899999999999999" customHeight="1" x14ac:dyDescent="0.15">
      <c r="D261" s="2"/>
      <c r="E261" s="2"/>
      <c r="F261" s="18"/>
      <c r="G261" s="2"/>
      <c r="H261" s="2"/>
      <c r="I261" s="86"/>
      <c r="J261" s="2"/>
      <c r="K261" s="68"/>
      <c r="L261" s="68"/>
      <c r="M261" s="18"/>
      <c r="N261" s="68"/>
      <c r="O261" s="72"/>
      <c r="P261" s="68"/>
      <c r="Q261" s="102"/>
      <c r="R261" s="102"/>
      <c r="S261" s="102"/>
      <c r="T261" s="68"/>
      <c r="U261" s="68"/>
      <c r="V261" s="3"/>
      <c r="W261" s="3"/>
      <c r="X261" s="3"/>
      <c r="Y261" s="3"/>
      <c r="Z261" s="3"/>
      <c r="AA261" s="2"/>
      <c r="AB261" s="2"/>
      <c r="AC261" s="2"/>
      <c r="AD261" s="2"/>
      <c r="AE261" s="2"/>
      <c r="AF261" s="2"/>
      <c r="AG261" s="2"/>
      <c r="AH261" s="2"/>
      <c r="AI261" s="73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86"/>
      <c r="AU261" s="2"/>
      <c r="AV261" s="2"/>
    </row>
    <row r="262" spans="4:48" ht="19.899999999999999" customHeight="1" x14ac:dyDescent="0.15">
      <c r="D262" s="2"/>
      <c r="E262" s="2"/>
      <c r="F262" s="18"/>
      <c r="G262" s="2"/>
      <c r="H262" s="2"/>
      <c r="I262" s="86"/>
      <c r="J262" s="2"/>
      <c r="K262" s="68"/>
      <c r="L262" s="68"/>
      <c r="M262" s="18"/>
      <c r="N262" s="68"/>
      <c r="O262" s="72"/>
      <c r="P262" s="68"/>
      <c r="Q262" s="102"/>
      <c r="R262" s="102"/>
      <c r="S262" s="102"/>
      <c r="T262" s="68"/>
      <c r="U262" s="68"/>
      <c r="V262" s="3"/>
      <c r="W262" s="3"/>
      <c r="X262" s="3"/>
      <c r="Y262" s="3"/>
      <c r="Z262" s="3"/>
      <c r="AA262" s="2"/>
      <c r="AB262" s="2"/>
      <c r="AC262" s="2"/>
      <c r="AD262" s="2"/>
      <c r="AE262" s="2"/>
      <c r="AF262" s="2"/>
      <c r="AG262" s="2"/>
      <c r="AH262" s="2"/>
      <c r="AI262" s="73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86"/>
      <c r="AU262" s="2"/>
      <c r="AV262" s="2"/>
    </row>
    <row r="263" spans="4:48" ht="19.899999999999999" customHeight="1" x14ac:dyDescent="0.15">
      <c r="D263" s="2"/>
      <c r="E263" s="2"/>
      <c r="F263" s="18"/>
      <c r="G263" s="2"/>
      <c r="H263" s="2"/>
      <c r="I263" s="86"/>
      <c r="J263" s="2"/>
      <c r="K263" s="68"/>
      <c r="L263" s="68"/>
      <c r="M263" s="18"/>
      <c r="N263" s="68"/>
      <c r="O263" s="72"/>
      <c r="P263" s="68"/>
      <c r="Q263" s="102"/>
      <c r="R263" s="102"/>
      <c r="S263" s="102"/>
      <c r="T263" s="68"/>
      <c r="U263" s="68"/>
      <c r="V263" s="3"/>
      <c r="W263" s="3"/>
      <c r="X263" s="3"/>
      <c r="Y263" s="3"/>
      <c r="Z263" s="3"/>
      <c r="AA263" s="2"/>
      <c r="AB263" s="2"/>
      <c r="AC263" s="2"/>
      <c r="AD263" s="2"/>
      <c r="AE263" s="2"/>
      <c r="AF263" s="2"/>
      <c r="AG263" s="2"/>
      <c r="AH263" s="2"/>
      <c r="AI263" s="73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86"/>
      <c r="AU263" s="2"/>
      <c r="AV263" s="2"/>
    </row>
    <row r="264" spans="4:48" ht="19.899999999999999" customHeight="1" x14ac:dyDescent="0.15">
      <c r="D264" s="2"/>
      <c r="E264" s="2"/>
      <c r="F264" s="18"/>
      <c r="G264" s="2"/>
      <c r="H264" s="2"/>
      <c r="I264" s="86"/>
      <c r="J264" s="2"/>
      <c r="K264" s="68"/>
      <c r="L264" s="68"/>
      <c r="M264" s="18"/>
      <c r="N264" s="68"/>
      <c r="O264" s="72"/>
      <c r="P264" s="68"/>
      <c r="Q264" s="102"/>
      <c r="R264" s="102"/>
      <c r="S264" s="102"/>
      <c r="T264" s="68"/>
      <c r="U264" s="68"/>
      <c r="V264" s="3"/>
      <c r="W264" s="3"/>
      <c r="X264" s="3"/>
      <c r="Y264" s="3"/>
      <c r="Z264" s="3"/>
      <c r="AA264" s="2"/>
      <c r="AB264" s="2"/>
      <c r="AC264" s="2"/>
      <c r="AD264" s="2"/>
      <c r="AE264" s="2"/>
      <c r="AF264" s="2"/>
      <c r="AG264" s="2"/>
      <c r="AH264" s="2"/>
      <c r="AI264" s="73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86"/>
      <c r="AU264" s="2"/>
      <c r="AV264" s="2"/>
    </row>
    <row r="265" spans="4:48" ht="19.899999999999999" customHeight="1" x14ac:dyDescent="0.15">
      <c r="D265" s="2"/>
      <c r="E265" s="2"/>
      <c r="F265" s="18"/>
      <c r="G265" s="2"/>
      <c r="H265" s="2"/>
      <c r="I265" s="86"/>
      <c r="J265" s="2"/>
      <c r="K265" s="68"/>
      <c r="L265" s="68"/>
      <c r="M265" s="18"/>
      <c r="N265" s="68"/>
      <c r="O265" s="72"/>
      <c r="P265" s="68"/>
      <c r="Q265" s="102"/>
      <c r="R265" s="102"/>
      <c r="S265" s="102"/>
      <c r="T265" s="68"/>
      <c r="U265" s="68"/>
      <c r="V265" s="3"/>
      <c r="W265" s="3"/>
      <c r="X265" s="3"/>
      <c r="Y265" s="3"/>
      <c r="Z265" s="3"/>
      <c r="AA265" s="2"/>
      <c r="AB265" s="2"/>
      <c r="AC265" s="2"/>
      <c r="AD265" s="2"/>
      <c r="AE265" s="2"/>
      <c r="AF265" s="2"/>
      <c r="AG265" s="2"/>
      <c r="AH265" s="2"/>
      <c r="AI265" s="73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86"/>
      <c r="AU265" s="2"/>
      <c r="AV265" s="2"/>
    </row>
    <row r="266" spans="4:48" ht="19.899999999999999" customHeight="1" x14ac:dyDescent="0.15">
      <c r="D266" s="2"/>
      <c r="E266" s="2"/>
      <c r="F266" s="18"/>
      <c r="G266" s="2"/>
      <c r="H266" s="2"/>
      <c r="I266" s="86"/>
      <c r="J266" s="2"/>
      <c r="K266" s="68"/>
      <c r="L266" s="68"/>
      <c r="M266" s="18"/>
      <c r="N266" s="68"/>
      <c r="O266" s="72"/>
      <c r="P266" s="68"/>
      <c r="Q266" s="102"/>
      <c r="R266" s="102"/>
      <c r="S266" s="102"/>
      <c r="T266" s="68"/>
      <c r="U266" s="68"/>
      <c r="V266" s="3"/>
      <c r="W266" s="3"/>
      <c r="X266" s="3"/>
      <c r="Y266" s="3"/>
      <c r="Z266" s="3"/>
      <c r="AA266" s="2"/>
      <c r="AB266" s="2"/>
      <c r="AC266" s="2"/>
      <c r="AD266" s="2"/>
      <c r="AE266" s="2"/>
      <c r="AF266" s="2"/>
      <c r="AG266" s="2"/>
      <c r="AH266" s="2"/>
      <c r="AI266" s="73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86"/>
      <c r="AU266" s="2"/>
      <c r="AV266" s="2"/>
    </row>
    <row r="267" spans="4:48" ht="19.899999999999999" customHeight="1" x14ac:dyDescent="0.15">
      <c r="D267" s="2"/>
      <c r="E267" s="2"/>
      <c r="F267" s="18"/>
      <c r="G267" s="2"/>
      <c r="H267" s="2"/>
      <c r="I267" s="86"/>
      <c r="J267" s="2"/>
      <c r="K267" s="68"/>
      <c r="L267" s="68"/>
      <c r="M267" s="18"/>
      <c r="N267" s="68"/>
      <c r="O267" s="72"/>
      <c r="P267" s="68"/>
      <c r="Q267" s="102"/>
      <c r="R267" s="102"/>
      <c r="S267" s="102"/>
      <c r="T267" s="68"/>
      <c r="U267" s="68"/>
      <c r="V267" s="3"/>
      <c r="W267" s="3"/>
      <c r="X267" s="3"/>
      <c r="Y267" s="3"/>
      <c r="Z267" s="3"/>
      <c r="AA267" s="2"/>
      <c r="AB267" s="2"/>
      <c r="AC267" s="2"/>
      <c r="AD267" s="2"/>
      <c r="AE267" s="2"/>
      <c r="AF267" s="2"/>
      <c r="AG267" s="2"/>
      <c r="AH267" s="2"/>
      <c r="AI267" s="73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86"/>
      <c r="AU267" s="2"/>
      <c r="AV267" s="2"/>
    </row>
    <row r="268" spans="4:48" ht="19.899999999999999" customHeight="1" x14ac:dyDescent="0.15">
      <c r="D268" s="2"/>
      <c r="E268" s="2"/>
      <c r="F268" s="18"/>
      <c r="G268" s="2"/>
      <c r="H268" s="2"/>
      <c r="I268" s="86"/>
      <c r="J268" s="2"/>
      <c r="K268" s="68"/>
      <c r="L268" s="68"/>
      <c r="M268" s="18"/>
      <c r="N268" s="68"/>
      <c r="O268" s="72"/>
      <c r="P268" s="68"/>
      <c r="Q268" s="102"/>
      <c r="R268" s="102"/>
      <c r="S268" s="102"/>
      <c r="T268" s="68"/>
      <c r="U268" s="68"/>
      <c r="V268" s="3"/>
      <c r="W268" s="3"/>
      <c r="X268" s="3"/>
      <c r="Y268" s="3"/>
      <c r="Z268" s="3"/>
      <c r="AA268" s="2"/>
      <c r="AB268" s="2"/>
      <c r="AC268" s="2"/>
      <c r="AD268" s="2"/>
      <c r="AE268" s="2"/>
      <c r="AF268" s="2"/>
      <c r="AG268" s="2"/>
      <c r="AH268" s="2"/>
      <c r="AI268" s="73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86"/>
      <c r="AU268" s="2"/>
      <c r="AV268" s="2"/>
    </row>
    <row r="269" spans="4:48" ht="19.899999999999999" customHeight="1" x14ac:dyDescent="0.15">
      <c r="D269" s="2"/>
      <c r="E269" s="2"/>
      <c r="F269" s="18"/>
      <c r="G269" s="2"/>
      <c r="H269" s="2"/>
      <c r="I269" s="86"/>
      <c r="J269" s="2"/>
      <c r="K269" s="68"/>
      <c r="L269" s="68"/>
      <c r="M269" s="18"/>
      <c r="N269" s="68"/>
      <c r="O269" s="72"/>
      <c r="P269" s="68"/>
      <c r="Q269" s="102"/>
      <c r="R269" s="102"/>
      <c r="S269" s="102"/>
      <c r="T269" s="68"/>
      <c r="U269" s="68"/>
      <c r="V269" s="3"/>
      <c r="W269" s="3"/>
      <c r="X269" s="3"/>
      <c r="Y269" s="3"/>
      <c r="Z269" s="3"/>
      <c r="AA269" s="2"/>
      <c r="AB269" s="2"/>
      <c r="AC269" s="2"/>
      <c r="AD269" s="2"/>
      <c r="AE269" s="2"/>
      <c r="AF269" s="2"/>
      <c r="AG269" s="2"/>
      <c r="AH269" s="2"/>
      <c r="AI269" s="73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86"/>
      <c r="AU269" s="2"/>
      <c r="AV269" s="2"/>
    </row>
    <row r="270" spans="4:48" ht="19.899999999999999" customHeight="1" x14ac:dyDescent="0.15">
      <c r="D270" s="2"/>
      <c r="E270" s="2"/>
      <c r="F270" s="18"/>
      <c r="G270" s="2"/>
      <c r="H270" s="2"/>
      <c r="I270" s="86"/>
      <c r="J270" s="2"/>
      <c r="K270" s="68"/>
      <c r="L270" s="68"/>
      <c r="M270" s="18"/>
      <c r="N270" s="68"/>
      <c r="O270" s="72"/>
      <c r="P270" s="68"/>
      <c r="Q270" s="102"/>
      <c r="R270" s="102"/>
      <c r="S270" s="102"/>
      <c r="T270" s="68"/>
      <c r="U270" s="68"/>
      <c r="V270" s="3"/>
      <c r="W270" s="3"/>
      <c r="X270" s="3"/>
      <c r="Y270" s="3"/>
      <c r="Z270" s="3"/>
      <c r="AA270" s="2"/>
      <c r="AB270" s="2"/>
      <c r="AC270" s="2"/>
      <c r="AD270" s="2"/>
      <c r="AE270" s="2"/>
      <c r="AF270" s="2"/>
      <c r="AG270" s="2"/>
      <c r="AH270" s="2"/>
      <c r="AI270" s="73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86"/>
      <c r="AU270" s="2"/>
      <c r="AV270" s="2"/>
    </row>
    <row r="271" spans="4:48" ht="19.899999999999999" customHeight="1" x14ac:dyDescent="0.15">
      <c r="D271" s="2"/>
      <c r="E271" s="2"/>
      <c r="F271" s="18"/>
      <c r="G271" s="2"/>
      <c r="H271" s="2"/>
      <c r="I271" s="86"/>
      <c r="J271" s="2"/>
      <c r="K271" s="68"/>
      <c r="L271" s="68"/>
      <c r="M271" s="18"/>
      <c r="N271" s="68"/>
      <c r="O271" s="72"/>
      <c r="P271" s="68"/>
      <c r="Q271" s="102"/>
      <c r="R271" s="102"/>
      <c r="S271" s="102"/>
      <c r="T271" s="68"/>
      <c r="U271" s="68"/>
      <c r="V271" s="3"/>
      <c r="W271" s="3"/>
      <c r="X271" s="3"/>
      <c r="Y271" s="3"/>
      <c r="Z271" s="3"/>
      <c r="AA271" s="2"/>
      <c r="AB271" s="2"/>
      <c r="AC271" s="2"/>
      <c r="AD271" s="2"/>
      <c r="AE271" s="2"/>
      <c r="AF271" s="2"/>
      <c r="AG271" s="2"/>
      <c r="AH271" s="2"/>
      <c r="AI271" s="73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86"/>
      <c r="AU271" s="2"/>
      <c r="AV271" s="2"/>
    </row>
    <row r="272" spans="4:48" ht="19.899999999999999" customHeight="1" x14ac:dyDescent="0.15">
      <c r="D272" s="2"/>
      <c r="E272" s="2"/>
      <c r="F272" s="18"/>
      <c r="G272" s="2"/>
      <c r="H272" s="2"/>
      <c r="I272" s="86"/>
      <c r="J272" s="2"/>
      <c r="K272" s="68"/>
      <c r="L272" s="68"/>
      <c r="M272" s="18"/>
      <c r="N272" s="68"/>
      <c r="O272" s="72"/>
      <c r="P272" s="68"/>
      <c r="Q272" s="102"/>
      <c r="R272" s="102"/>
      <c r="S272" s="102"/>
      <c r="T272" s="68"/>
      <c r="U272" s="68"/>
      <c r="V272" s="3"/>
      <c r="W272" s="3"/>
      <c r="X272" s="3"/>
      <c r="Y272" s="3"/>
      <c r="Z272" s="3"/>
      <c r="AA272" s="2"/>
      <c r="AB272" s="2"/>
      <c r="AC272" s="2"/>
      <c r="AD272" s="2"/>
      <c r="AE272" s="2"/>
      <c r="AF272" s="2"/>
      <c r="AG272" s="2"/>
      <c r="AH272" s="2"/>
      <c r="AI272" s="73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86"/>
      <c r="AU272" s="2"/>
      <c r="AV272" s="2"/>
    </row>
    <row r="273" spans="4:48" ht="19.899999999999999" customHeight="1" x14ac:dyDescent="0.15">
      <c r="D273" s="2"/>
      <c r="E273" s="2"/>
      <c r="F273" s="18"/>
      <c r="G273" s="2"/>
      <c r="H273" s="2"/>
      <c r="I273" s="86"/>
      <c r="J273" s="2"/>
      <c r="K273" s="68"/>
      <c r="L273" s="68"/>
      <c r="M273" s="18"/>
      <c r="N273" s="68"/>
      <c r="O273" s="72"/>
      <c r="P273" s="68"/>
      <c r="Q273" s="102"/>
      <c r="R273" s="102"/>
      <c r="S273" s="102"/>
      <c r="T273" s="68"/>
      <c r="U273" s="68"/>
      <c r="V273" s="3"/>
      <c r="W273" s="3"/>
      <c r="X273" s="3"/>
      <c r="Y273" s="3"/>
      <c r="Z273" s="3"/>
      <c r="AA273" s="2"/>
      <c r="AB273" s="2"/>
      <c r="AC273" s="2"/>
      <c r="AD273" s="2"/>
      <c r="AE273" s="2"/>
      <c r="AF273" s="2"/>
      <c r="AG273" s="2"/>
      <c r="AH273" s="2"/>
      <c r="AI273" s="73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86"/>
      <c r="AU273" s="2"/>
      <c r="AV273" s="2"/>
    </row>
    <row r="274" spans="4:48" ht="19.899999999999999" customHeight="1" x14ac:dyDescent="0.15">
      <c r="D274" s="2"/>
      <c r="E274" s="2"/>
      <c r="F274" s="18"/>
      <c r="G274" s="2"/>
      <c r="H274" s="2"/>
      <c r="I274" s="86"/>
      <c r="J274" s="2"/>
      <c r="K274" s="68"/>
      <c r="L274" s="68"/>
      <c r="M274" s="18"/>
      <c r="N274" s="68"/>
      <c r="O274" s="72"/>
      <c r="P274" s="68"/>
      <c r="Q274" s="102"/>
      <c r="R274" s="102"/>
      <c r="S274" s="102"/>
      <c r="T274" s="68"/>
      <c r="U274" s="68"/>
      <c r="V274" s="3"/>
      <c r="W274" s="3"/>
      <c r="X274" s="3"/>
      <c r="Y274" s="3"/>
      <c r="Z274" s="3"/>
      <c r="AA274" s="2"/>
      <c r="AB274" s="2"/>
      <c r="AC274" s="2"/>
      <c r="AD274" s="2"/>
      <c r="AE274" s="2"/>
      <c r="AF274" s="2"/>
      <c r="AG274" s="2"/>
      <c r="AH274" s="2"/>
      <c r="AI274" s="73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86"/>
      <c r="AU274" s="2"/>
      <c r="AV274" s="2"/>
    </row>
    <row r="275" spans="4:48" ht="19.899999999999999" customHeight="1" x14ac:dyDescent="0.15">
      <c r="D275" s="2"/>
      <c r="E275" s="2"/>
      <c r="F275" s="18"/>
      <c r="G275" s="2"/>
      <c r="H275" s="2"/>
      <c r="I275" s="86"/>
      <c r="J275" s="2"/>
      <c r="K275" s="68"/>
      <c r="L275" s="68"/>
      <c r="M275" s="18"/>
      <c r="N275" s="68"/>
      <c r="O275" s="72"/>
      <c r="P275" s="68"/>
      <c r="Q275" s="102"/>
      <c r="R275" s="102"/>
      <c r="S275" s="102"/>
      <c r="T275" s="68"/>
      <c r="U275" s="68"/>
      <c r="V275" s="3"/>
      <c r="W275" s="3"/>
      <c r="X275" s="3"/>
      <c r="Y275" s="3"/>
      <c r="Z275" s="3"/>
      <c r="AA275" s="2"/>
      <c r="AB275" s="2"/>
      <c r="AC275" s="2"/>
      <c r="AD275" s="2"/>
      <c r="AE275" s="2"/>
      <c r="AF275" s="2"/>
      <c r="AG275" s="2"/>
      <c r="AH275" s="2"/>
      <c r="AI275" s="73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86"/>
      <c r="AU275" s="2"/>
      <c r="AV275" s="2"/>
    </row>
    <row r="276" spans="4:48" ht="19.899999999999999" customHeight="1" x14ac:dyDescent="0.15">
      <c r="D276" s="2"/>
      <c r="E276" s="2"/>
      <c r="F276" s="18"/>
      <c r="G276" s="2"/>
      <c r="H276" s="2"/>
      <c r="I276" s="86"/>
      <c r="J276" s="2"/>
      <c r="K276" s="68"/>
      <c r="L276" s="68"/>
      <c r="M276" s="18"/>
      <c r="N276" s="68"/>
      <c r="O276" s="72"/>
      <c r="P276" s="68"/>
      <c r="Q276" s="102"/>
      <c r="R276" s="102"/>
      <c r="S276" s="102"/>
      <c r="T276" s="68"/>
      <c r="U276" s="68"/>
      <c r="V276" s="3"/>
      <c r="W276" s="3"/>
      <c r="X276" s="3"/>
      <c r="Y276" s="3"/>
      <c r="Z276" s="3"/>
      <c r="AA276" s="2"/>
      <c r="AB276" s="2"/>
      <c r="AC276" s="2"/>
      <c r="AD276" s="2"/>
      <c r="AE276" s="2"/>
      <c r="AF276" s="2"/>
      <c r="AG276" s="2"/>
      <c r="AH276" s="2"/>
      <c r="AI276" s="73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86"/>
      <c r="AU276" s="2"/>
      <c r="AV276" s="2"/>
    </row>
    <row r="277" spans="4:48" ht="19.899999999999999" customHeight="1" x14ac:dyDescent="0.15">
      <c r="D277" s="2"/>
      <c r="E277" s="2"/>
      <c r="F277" s="18"/>
      <c r="G277" s="2"/>
      <c r="H277" s="2"/>
      <c r="I277" s="86"/>
      <c r="J277" s="2"/>
      <c r="K277" s="68"/>
      <c r="L277" s="68"/>
      <c r="M277" s="18"/>
      <c r="N277" s="68"/>
      <c r="O277" s="72"/>
      <c r="P277" s="68"/>
      <c r="Q277" s="102"/>
      <c r="R277" s="102"/>
      <c r="S277" s="102"/>
      <c r="T277" s="68"/>
      <c r="U277" s="68"/>
      <c r="V277" s="3"/>
      <c r="W277" s="3"/>
      <c r="X277" s="3"/>
      <c r="Y277" s="3"/>
      <c r="Z277" s="3"/>
      <c r="AA277" s="2"/>
      <c r="AB277" s="2"/>
      <c r="AC277" s="2"/>
      <c r="AD277" s="2"/>
      <c r="AE277" s="2"/>
      <c r="AF277" s="2"/>
      <c r="AG277" s="2"/>
      <c r="AH277" s="2"/>
      <c r="AI277" s="73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86"/>
      <c r="AU277" s="2"/>
      <c r="AV277" s="2"/>
    </row>
    <row r="278" spans="4:48" ht="19.899999999999999" customHeight="1" x14ac:dyDescent="0.15">
      <c r="D278" s="2"/>
      <c r="E278" s="2"/>
      <c r="F278" s="18"/>
      <c r="G278" s="2"/>
      <c r="H278" s="2"/>
      <c r="I278" s="86"/>
      <c r="J278" s="2"/>
      <c r="K278" s="68"/>
      <c r="L278" s="68"/>
      <c r="M278" s="18"/>
      <c r="N278" s="68"/>
      <c r="O278" s="72"/>
      <c r="P278" s="68"/>
      <c r="Q278" s="102"/>
      <c r="R278" s="102"/>
      <c r="S278" s="102"/>
      <c r="T278" s="68"/>
      <c r="U278" s="68"/>
      <c r="V278" s="3"/>
      <c r="W278" s="3"/>
      <c r="X278" s="3"/>
      <c r="Y278" s="3"/>
      <c r="Z278" s="3"/>
      <c r="AA278" s="2"/>
      <c r="AB278" s="2"/>
      <c r="AC278" s="2"/>
      <c r="AD278" s="2"/>
      <c r="AE278" s="2"/>
      <c r="AF278" s="2"/>
      <c r="AG278" s="2"/>
      <c r="AH278" s="2"/>
      <c r="AI278" s="73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86"/>
      <c r="AU278" s="2"/>
      <c r="AV278" s="2"/>
    </row>
    <row r="279" spans="4:48" ht="19.899999999999999" customHeight="1" x14ac:dyDescent="0.15">
      <c r="D279" s="2"/>
      <c r="E279" s="2"/>
      <c r="F279" s="18"/>
      <c r="G279" s="2"/>
      <c r="H279" s="2"/>
      <c r="I279" s="86"/>
      <c r="J279" s="2"/>
      <c r="K279" s="68"/>
      <c r="L279" s="68"/>
      <c r="M279" s="18"/>
      <c r="N279" s="68"/>
      <c r="O279" s="72"/>
      <c r="P279" s="68"/>
      <c r="Q279" s="102"/>
      <c r="R279" s="102"/>
      <c r="S279" s="102"/>
      <c r="T279" s="68"/>
      <c r="U279" s="68"/>
      <c r="V279" s="3"/>
      <c r="W279" s="3"/>
      <c r="X279" s="3"/>
      <c r="Y279" s="3"/>
      <c r="Z279" s="3"/>
      <c r="AA279" s="2"/>
      <c r="AB279" s="2"/>
      <c r="AC279" s="2"/>
      <c r="AD279" s="2"/>
      <c r="AE279" s="2"/>
      <c r="AF279" s="2"/>
      <c r="AG279" s="2"/>
      <c r="AH279" s="2"/>
      <c r="AI279" s="73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86"/>
      <c r="AU279" s="2"/>
      <c r="AV279" s="2"/>
    </row>
    <row r="280" spans="4:48" ht="19.899999999999999" customHeight="1" x14ac:dyDescent="0.15">
      <c r="D280" s="2"/>
      <c r="E280" s="2"/>
      <c r="F280" s="18"/>
      <c r="G280" s="2"/>
      <c r="H280" s="2"/>
      <c r="I280" s="86"/>
      <c r="J280" s="2"/>
      <c r="K280" s="68"/>
      <c r="L280" s="68"/>
      <c r="M280" s="18"/>
      <c r="N280" s="68"/>
      <c r="O280" s="72"/>
      <c r="P280" s="68"/>
      <c r="Q280" s="102"/>
      <c r="R280" s="102"/>
      <c r="S280" s="102"/>
      <c r="T280" s="68"/>
      <c r="U280" s="68"/>
      <c r="V280" s="3"/>
      <c r="W280" s="3"/>
      <c r="X280" s="3"/>
      <c r="Y280" s="3"/>
      <c r="Z280" s="3"/>
      <c r="AA280" s="2"/>
      <c r="AB280" s="2"/>
      <c r="AC280" s="2"/>
      <c r="AD280" s="2"/>
      <c r="AE280" s="2"/>
      <c r="AF280" s="2"/>
      <c r="AG280" s="2"/>
      <c r="AH280" s="2"/>
      <c r="AI280" s="73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86"/>
      <c r="AU280" s="2"/>
      <c r="AV280" s="2"/>
    </row>
    <row r="281" spans="4:48" ht="19.899999999999999" customHeight="1" x14ac:dyDescent="0.15">
      <c r="D281" s="2"/>
      <c r="E281" s="2"/>
      <c r="F281" s="18"/>
      <c r="G281" s="2"/>
      <c r="H281" s="2"/>
      <c r="I281" s="86"/>
      <c r="J281" s="2"/>
      <c r="K281" s="68"/>
      <c r="L281" s="68"/>
      <c r="M281" s="18"/>
      <c r="N281" s="68"/>
      <c r="O281" s="72"/>
      <c r="P281" s="68"/>
      <c r="Q281" s="102"/>
      <c r="R281" s="102"/>
      <c r="S281" s="102"/>
      <c r="T281" s="68"/>
      <c r="U281" s="68"/>
      <c r="V281" s="3"/>
      <c r="W281" s="3"/>
      <c r="X281" s="3"/>
      <c r="Y281" s="3"/>
      <c r="Z281" s="3"/>
      <c r="AA281" s="2"/>
      <c r="AB281" s="2"/>
      <c r="AC281" s="2"/>
      <c r="AD281" s="2"/>
      <c r="AE281" s="2"/>
      <c r="AF281" s="2"/>
      <c r="AG281" s="2"/>
      <c r="AH281" s="2"/>
      <c r="AI281" s="73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86"/>
      <c r="AU281" s="2"/>
      <c r="AV281" s="2"/>
    </row>
    <row r="282" spans="4:48" ht="19.899999999999999" customHeight="1" x14ac:dyDescent="0.15">
      <c r="D282" s="2"/>
      <c r="E282" s="2"/>
      <c r="F282" s="18"/>
      <c r="G282" s="2"/>
      <c r="H282" s="2"/>
      <c r="I282" s="86"/>
      <c r="J282" s="2"/>
      <c r="K282" s="68"/>
      <c r="L282" s="68"/>
      <c r="M282" s="18"/>
      <c r="N282" s="68"/>
      <c r="O282" s="72"/>
      <c r="P282" s="68"/>
      <c r="Q282" s="102"/>
      <c r="R282" s="102"/>
      <c r="S282" s="102"/>
      <c r="T282" s="68"/>
      <c r="U282" s="68"/>
      <c r="V282" s="3"/>
      <c r="W282" s="3"/>
      <c r="X282" s="3"/>
      <c r="Y282" s="3"/>
      <c r="Z282" s="3"/>
      <c r="AA282" s="2"/>
      <c r="AB282" s="2"/>
      <c r="AC282" s="2"/>
      <c r="AD282" s="2"/>
      <c r="AE282" s="2"/>
      <c r="AF282" s="2"/>
      <c r="AG282" s="2"/>
      <c r="AH282" s="2"/>
      <c r="AI282" s="73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86"/>
      <c r="AU282" s="2"/>
      <c r="AV282" s="2"/>
    </row>
    <row r="283" spans="4:48" ht="19.899999999999999" customHeight="1" x14ac:dyDescent="0.15">
      <c r="D283" s="2"/>
      <c r="E283" s="2"/>
      <c r="F283" s="18"/>
      <c r="G283" s="2"/>
      <c r="H283" s="2"/>
      <c r="I283" s="86"/>
      <c r="J283" s="2"/>
      <c r="K283" s="68"/>
      <c r="L283" s="68"/>
      <c r="M283" s="18"/>
      <c r="N283" s="68"/>
      <c r="O283" s="72"/>
      <c r="P283" s="68"/>
      <c r="Q283" s="102"/>
      <c r="R283" s="102"/>
      <c r="S283" s="102"/>
      <c r="T283" s="68"/>
      <c r="U283" s="68"/>
      <c r="V283" s="3"/>
      <c r="W283" s="3"/>
      <c r="X283" s="3"/>
      <c r="Y283" s="3"/>
      <c r="Z283" s="3"/>
      <c r="AA283" s="2"/>
      <c r="AB283" s="2"/>
      <c r="AC283" s="2"/>
      <c r="AD283" s="2"/>
      <c r="AE283" s="2"/>
      <c r="AF283" s="2"/>
      <c r="AG283" s="2"/>
      <c r="AH283" s="2"/>
      <c r="AI283" s="73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86"/>
      <c r="AU283" s="2"/>
      <c r="AV283" s="2"/>
    </row>
    <row r="284" spans="4:48" ht="19.899999999999999" customHeight="1" x14ac:dyDescent="0.15">
      <c r="D284" s="2"/>
      <c r="E284" s="2"/>
      <c r="F284" s="18"/>
      <c r="G284" s="2"/>
      <c r="H284" s="2"/>
      <c r="I284" s="86"/>
      <c r="J284" s="2"/>
      <c r="K284" s="68"/>
      <c r="L284" s="68"/>
      <c r="M284" s="18"/>
      <c r="N284" s="68"/>
      <c r="O284" s="72"/>
      <c r="P284" s="68"/>
      <c r="Q284" s="102"/>
      <c r="R284" s="102"/>
      <c r="S284" s="102"/>
      <c r="T284" s="68"/>
      <c r="U284" s="68"/>
      <c r="V284" s="3"/>
      <c r="W284" s="3"/>
      <c r="X284" s="3"/>
      <c r="Y284" s="3"/>
      <c r="Z284" s="3"/>
      <c r="AA284" s="2"/>
      <c r="AB284" s="2"/>
      <c r="AC284" s="2"/>
      <c r="AD284" s="2"/>
      <c r="AE284" s="2"/>
      <c r="AF284" s="2"/>
      <c r="AG284" s="2"/>
      <c r="AH284" s="2"/>
      <c r="AI284" s="73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86"/>
      <c r="AU284" s="2"/>
      <c r="AV284" s="2"/>
    </row>
    <row r="285" spans="4:48" ht="19.899999999999999" customHeight="1" x14ac:dyDescent="0.15">
      <c r="D285" s="2"/>
      <c r="E285" s="2"/>
      <c r="F285" s="18"/>
      <c r="G285" s="2"/>
      <c r="H285" s="2"/>
      <c r="I285" s="86"/>
      <c r="J285" s="2"/>
      <c r="K285" s="68"/>
      <c r="L285" s="68"/>
      <c r="M285" s="18"/>
      <c r="N285" s="68"/>
      <c r="O285" s="72"/>
      <c r="P285" s="68"/>
      <c r="Q285" s="102"/>
      <c r="R285" s="102"/>
      <c r="S285" s="102"/>
      <c r="T285" s="68"/>
      <c r="U285" s="68"/>
      <c r="V285" s="3"/>
      <c r="W285" s="3"/>
      <c r="X285" s="3"/>
      <c r="Y285" s="3"/>
      <c r="Z285" s="3"/>
      <c r="AA285" s="2"/>
      <c r="AB285" s="2"/>
      <c r="AC285" s="2"/>
      <c r="AD285" s="2"/>
      <c r="AE285" s="2"/>
      <c r="AF285" s="2"/>
      <c r="AG285" s="2"/>
      <c r="AH285" s="2"/>
      <c r="AI285" s="73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86"/>
      <c r="AU285" s="2"/>
      <c r="AV285" s="2"/>
    </row>
    <row r="286" spans="4:48" ht="19.899999999999999" customHeight="1" x14ac:dyDescent="0.15">
      <c r="D286" s="2"/>
      <c r="E286" s="2"/>
      <c r="F286" s="18"/>
      <c r="G286" s="2"/>
      <c r="H286" s="2"/>
      <c r="I286" s="86"/>
      <c r="J286" s="2"/>
      <c r="K286" s="68"/>
      <c r="L286" s="68"/>
      <c r="M286" s="18"/>
      <c r="N286" s="68"/>
      <c r="O286" s="72"/>
      <c r="P286" s="68"/>
      <c r="Q286" s="102"/>
      <c r="R286" s="102"/>
      <c r="S286" s="102"/>
      <c r="T286" s="68"/>
      <c r="U286" s="68"/>
      <c r="V286" s="3"/>
      <c r="W286" s="3"/>
      <c r="X286" s="3"/>
      <c r="Y286" s="3"/>
      <c r="Z286" s="3"/>
      <c r="AA286" s="2"/>
      <c r="AB286" s="2"/>
      <c r="AC286" s="2"/>
      <c r="AD286" s="2"/>
      <c r="AE286" s="2"/>
      <c r="AF286" s="2"/>
      <c r="AG286" s="2"/>
      <c r="AH286" s="2"/>
      <c r="AI286" s="73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86"/>
      <c r="AU286" s="2"/>
      <c r="AV286" s="2"/>
    </row>
    <row r="287" spans="4:48" ht="19.899999999999999" customHeight="1" x14ac:dyDescent="0.15">
      <c r="D287" s="2"/>
      <c r="E287" s="2"/>
      <c r="F287" s="18"/>
      <c r="G287" s="2"/>
      <c r="H287" s="2"/>
      <c r="I287" s="86"/>
      <c r="J287" s="2"/>
      <c r="K287" s="68"/>
      <c r="L287" s="68"/>
      <c r="M287" s="18"/>
      <c r="N287" s="68"/>
      <c r="O287" s="72"/>
      <c r="P287" s="68"/>
      <c r="Q287" s="102"/>
      <c r="R287" s="102"/>
      <c r="S287" s="102"/>
      <c r="T287" s="68"/>
      <c r="U287" s="68"/>
      <c r="V287" s="3"/>
      <c r="W287" s="3"/>
      <c r="X287" s="3"/>
      <c r="Y287" s="3"/>
      <c r="Z287" s="3"/>
      <c r="AA287" s="2"/>
      <c r="AB287" s="2"/>
      <c r="AC287" s="2"/>
      <c r="AD287" s="2"/>
      <c r="AE287" s="2"/>
      <c r="AF287" s="2"/>
      <c r="AG287" s="2"/>
      <c r="AH287" s="2"/>
      <c r="AI287" s="73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86"/>
      <c r="AU287" s="2"/>
      <c r="AV287" s="2"/>
    </row>
    <row r="288" spans="4:48" ht="19.899999999999999" customHeight="1" x14ac:dyDescent="0.15">
      <c r="D288" s="2"/>
      <c r="E288" s="2"/>
      <c r="F288" s="18"/>
      <c r="G288" s="2"/>
      <c r="H288" s="2"/>
      <c r="I288" s="86"/>
      <c r="J288" s="2"/>
      <c r="K288" s="68"/>
      <c r="L288" s="68"/>
      <c r="M288" s="18"/>
      <c r="N288" s="68"/>
      <c r="O288" s="72"/>
      <c r="P288" s="68"/>
      <c r="Q288" s="102"/>
      <c r="R288" s="102"/>
      <c r="S288" s="102"/>
      <c r="T288" s="68"/>
      <c r="U288" s="68"/>
      <c r="V288" s="3"/>
      <c r="W288" s="3"/>
      <c r="X288" s="3"/>
      <c r="Y288" s="3"/>
      <c r="Z288" s="3"/>
      <c r="AA288" s="2"/>
      <c r="AB288" s="2"/>
      <c r="AC288" s="2"/>
      <c r="AD288" s="2"/>
      <c r="AE288" s="2"/>
      <c r="AF288" s="2"/>
      <c r="AG288" s="2"/>
      <c r="AH288" s="2"/>
      <c r="AI288" s="73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86"/>
      <c r="AU288" s="2"/>
      <c r="AV288" s="2"/>
    </row>
    <row r="289" spans="4:48" ht="19.899999999999999" customHeight="1" x14ac:dyDescent="0.15">
      <c r="D289" s="2"/>
      <c r="E289" s="2"/>
      <c r="F289" s="18"/>
      <c r="G289" s="2"/>
      <c r="H289" s="2"/>
      <c r="I289" s="86"/>
      <c r="J289" s="2"/>
      <c r="K289" s="68"/>
      <c r="L289" s="68"/>
      <c r="M289" s="18"/>
      <c r="N289" s="68"/>
      <c r="O289" s="72"/>
      <c r="P289" s="68"/>
      <c r="Q289" s="102"/>
      <c r="R289" s="102"/>
      <c r="S289" s="102"/>
      <c r="T289" s="68"/>
      <c r="U289" s="68"/>
      <c r="V289" s="3"/>
      <c r="W289" s="3"/>
      <c r="X289" s="3"/>
      <c r="Y289" s="3"/>
      <c r="Z289" s="3"/>
      <c r="AA289" s="2"/>
      <c r="AB289" s="2"/>
      <c r="AC289" s="2"/>
      <c r="AD289" s="2"/>
      <c r="AE289" s="2"/>
      <c r="AF289" s="2"/>
      <c r="AG289" s="2"/>
      <c r="AH289" s="2"/>
      <c r="AI289" s="73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86"/>
      <c r="AU289" s="2"/>
      <c r="AV289" s="2"/>
    </row>
    <row r="290" spans="4:48" ht="19.899999999999999" customHeight="1" x14ac:dyDescent="0.15">
      <c r="D290" s="2"/>
      <c r="E290" s="2"/>
      <c r="F290" s="18"/>
      <c r="G290" s="2"/>
      <c r="H290" s="2"/>
      <c r="I290" s="86"/>
      <c r="J290" s="2"/>
      <c r="K290" s="68"/>
      <c r="L290" s="68"/>
      <c r="M290" s="18"/>
      <c r="N290" s="68"/>
      <c r="O290" s="72"/>
      <c r="P290" s="68"/>
      <c r="Q290" s="102"/>
      <c r="R290" s="102"/>
      <c r="S290" s="102"/>
      <c r="T290" s="68"/>
      <c r="U290" s="68"/>
      <c r="V290" s="3"/>
      <c r="W290" s="3"/>
      <c r="X290" s="3"/>
      <c r="Y290" s="3"/>
      <c r="Z290" s="3"/>
      <c r="AA290" s="2"/>
      <c r="AB290" s="2"/>
      <c r="AC290" s="2"/>
      <c r="AD290" s="2"/>
      <c r="AE290" s="2"/>
      <c r="AF290" s="2"/>
      <c r="AG290" s="2"/>
      <c r="AH290" s="2"/>
      <c r="AI290" s="73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86"/>
      <c r="AU290" s="2"/>
      <c r="AV290" s="2"/>
    </row>
    <row r="291" spans="4:48" ht="19.899999999999999" customHeight="1" x14ac:dyDescent="0.15">
      <c r="D291" s="2"/>
      <c r="E291" s="2"/>
      <c r="F291" s="18"/>
      <c r="G291" s="2"/>
      <c r="H291" s="2"/>
      <c r="I291" s="86"/>
      <c r="J291" s="2"/>
      <c r="K291" s="68"/>
      <c r="L291" s="68"/>
      <c r="M291" s="18"/>
      <c r="N291" s="68"/>
      <c r="O291" s="72"/>
      <c r="P291" s="68"/>
      <c r="Q291" s="102"/>
      <c r="R291" s="102"/>
      <c r="S291" s="102"/>
      <c r="T291" s="68"/>
      <c r="U291" s="68"/>
      <c r="V291" s="3"/>
      <c r="W291" s="3"/>
      <c r="X291" s="3"/>
      <c r="Y291" s="3"/>
      <c r="Z291" s="3"/>
      <c r="AA291" s="2"/>
      <c r="AB291" s="2"/>
      <c r="AC291" s="2"/>
      <c r="AD291" s="2"/>
      <c r="AE291" s="2"/>
      <c r="AF291" s="2"/>
      <c r="AG291" s="2"/>
      <c r="AH291" s="2"/>
      <c r="AI291" s="73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86"/>
      <c r="AU291" s="2"/>
      <c r="AV291" s="2"/>
    </row>
    <row r="292" spans="4:48" ht="19.899999999999999" customHeight="1" x14ac:dyDescent="0.15">
      <c r="D292" s="2"/>
      <c r="E292" s="2"/>
      <c r="F292" s="18"/>
      <c r="G292" s="2"/>
      <c r="H292" s="2"/>
      <c r="I292" s="86"/>
      <c r="J292" s="2"/>
      <c r="K292" s="68"/>
      <c r="L292" s="68"/>
      <c r="M292" s="18"/>
      <c r="N292" s="68"/>
      <c r="O292" s="72"/>
      <c r="P292" s="68"/>
      <c r="Q292" s="102"/>
      <c r="R292" s="102"/>
      <c r="S292" s="102"/>
      <c r="T292" s="68"/>
      <c r="U292" s="68"/>
      <c r="V292" s="3"/>
      <c r="W292" s="3"/>
      <c r="X292" s="3"/>
      <c r="Y292" s="3"/>
      <c r="Z292" s="3"/>
      <c r="AA292" s="2"/>
      <c r="AB292" s="2"/>
      <c r="AC292" s="2"/>
      <c r="AD292" s="2"/>
      <c r="AE292" s="2"/>
      <c r="AF292" s="2"/>
      <c r="AG292" s="2"/>
      <c r="AH292" s="2"/>
      <c r="AI292" s="73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86"/>
      <c r="AU292" s="2"/>
      <c r="AV292" s="2"/>
    </row>
    <row r="293" spans="4:48" ht="19.899999999999999" customHeight="1" x14ac:dyDescent="0.15">
      <c r="D293" s="2"/>
      <c r="E293" s="2"/>
      <c r="F293" s="18"/>
      <c r="G293" s="2"/>
      <c r="H293" s="2"/>
      <c r="I293" s="86"/>
      <c r="J293" s="2"/>
      <c r="K293" s="68"/>
      <c r="L293" s="68"/>
      <c r="M293" s="18"/>
      <c r="N293" s="68"/>
      <c r="O293" s="72"/>
      <c r="P293" s="68"/>
      <c r="Q293" s="102"/>
      <c r="R293" s="102"/>
      <c r="S293" s="102"/>
      <c r="T293" s="68"/>
      <c r="U293" s="68"/>
      <c r="V293" s="3"/>
      <c r="W293" s="3"/>
      <c r="X293" s="3"/>
      <c r="Y293" s="3"/>
      <c r="Z293" s="3"/>
      <c r="AA293" s="2"/>
      <c r="AB293" s="2"/>
      <c r="AC293" s="2"/>
      <c r="AD293" s="2"/>
      <c r="AE293" s="2"/>
      <c r="AF293" s="2"/>
      <c r="AG293" s="2"/>
      <c r="AH293" s="2"/>
      <c r="AI293" s="73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86"/>
      <c r="AU293" s="2"/>
      <c r="AV293" s="2"/>
    </row>
    <row r="294" spans="4:48" ht="19.899999999999999" customHeight="1" x14ac:dyDescent="0.15">
      <c r="D294" s="2"/>
      <c r="E294" s="2"/>
      <c r="F294" s="18"/>
      <c r="G294" s="2"/>
      <c r="H294" s="2"/>
      <c r="I294" s="86"/>
      <c r="J294" s="2"/>
      <c r="K294" s="68"/>
      <c r="L294" s="68"/>
      <c r="M294" s="18"/>
      <c r="N294" s="68"/>
      <c r="O294" s="72"/>
      <c r="P294" s="68"/>
      <c r="Q294" s="102"/>
      <c r="R294" s="102"/>
      <c r="S294" s="102"/>
      <c r="T294" s="68"/>
      <c r="U294" s="68"/>
      <c r="V294" s="3"/>
      <c r="W294" s="3"/>
      <c r="X294" s="3"/>
      <c r="Y294" s="3"/>
      <c r="Z294" s="3"/>
      <c r="AA294" s="2"/>
      <c r="AB294" s="2"/>
      <c r="AC294" s="2"/>
      <c r="AD294" s="2"/>
      <c r="AE294" s="2"/>
      <c r="AF294" s="2"/>
      <c r="AG294" s="2"/>
      <c r="AH294" s="2"/>
      <c r="AI294" s="73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86"/>
      <c r="AU294" s="2"/>
      <c r="AV294" s="2"/>
    </row>
    <row r="295" spans="4:48" ht="19.899999999999999" customHeight="1" x14ac:dyDescent="0.15">
      <c r="D295" s="2"/>
      <c r="E295" s="2"/>
      <c r="F295" s="18"/>
      <c r="G295" s="2"/>
      <c r="H295" s="2"/>
      <c r="I295" s="86"/>
      <c r="J295" s="2"/>
      <c r="K295" s="68"/>
      <c r="L295" s="68"/>
      <c r="M295" s="18"/>
      <c r="N295" s="68"/>
      <c r="O295" s="72"/>
      <c r="P295" s="68"/>
      <c r="Q295" s="102"/>
      <c r="R295" s="102"/>
      <c r="S295" s="102"/>
      <c r="T295" s="68"/>
      <c r="U295" s="68"/>
      <c r="V295" s="3"/>
      <c r="W295" s="3"/>
      <c r="X295" s="3"/>
      <c r="Y295" s="3"/>
      <c r="Z295" s="3"/>
      <c r="AA295" s="2"/>
      <c r="AB295" s="2"/>
      <c r="AC295" s="2"/>
      <c r="AD295" s="2"/>
      <c r="AE295" s="2"/>
      <c r="AF295" s="2"/>
      <c r="AG295" s="2"/>
      <c r="AH295" s="2"/>
      <c r="AI295" s="73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86"/>
      <c r="AU295" s="2"/>
      <c r="AV295" s="2"/>
    </row>
    <row r="296" spans="4:48" ht="19.899999999999999" customHeight="1" x14ac:dyDescent="0.15">
      <c r="D296" s="2"/>
      <c r="E296" s="2"/>
      <c r="F296" s="18"/>
      <c r="G296" s="2"/>
      <c r="H296" s="2"/>
      <c r="I296" s="86"/>
      <c r="J296" s="2"/>
      <c r="K296" s="68"/>
      <c r="L296" s="68"/>
      <c r="M296" s="18"/>
      <c r="N296" s="68"/>
      <c r="O296" s="72"/>
      <c r="P296" s="68"/>
      <c r="Q296" s="102"/>
      <c r="R296" s="102"/>
      <c r="S296" s="102"/>
      <c r="T296" s="68"/>
      <c r="U296" s="68"/>
      <c r="V296" s="3"/>
      <c r="W296" s="3"/>
      <c r="X296" s="3"/>
      <c r="Y296" s="3"/>
      <c r="Z296" s="3"/>
      <c r="AA296" s="2"/>
      <c r="AB296" s="2"/>
      <c r="AC296" s="2"/>
      <c r="AD296" s="2"/>
      <c r="AE296" s="2"/>
      <c r="AF296" s="2"/>
      <c r="AG296" s="2"/>
      <c r="AH296" s="2"/>
      <c r="AI296" s="73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86"/>
      <c r="AU296" s="2"/>
      <c r="AV296" s="2"/>
    </row>
    <row r="297" spans="4:48" ht="19.899999999999999" customHeight="1" x14ac:dyDescent="0.15">
      <c r="D297" s="2"/>
      <c r="E297" s="2"/>
      <c r="F297" s="18"/>
      <c r="G297" s="2"/>
      <c r="H297" s="2"/>
      <c r="I297" s="86"/>
      <c r="J297" s="2"/>
      <c r="K297" s="68"/>
      <c r="L297" s="68"/>
      <c r="M297" s="18"/>
      <c r="N297" s="68"/>
      <c r="O297" s="72"/>
      <c r="P297" s="68"/>
      <c r="Q297" s="102"/>
      <c r="R297" s="102"/>
      <c r="S297" s="102"/>
      <c r="T297" s="68"/>
      <c r="U297" s="68"/>
      <c r="V297" s="3"/>
      <c r="W297" s="3"/>
      <c r="X297" s="3"/>
      <c r="Y297" s="3"/>
      <c r="Z297" s="3"/>
      <c r="AA297" s="2"/>
      <c r="AB297" s="2"/>
      <c r="AC297" s="2"/>
      <c r="AD297" s="2"/>
      <c r="AE297" s="2"/>
      <c r="AF297" s="2"/>
      <c r="AG297" s="2"/>
      <c r="AH297" s="2"/>
      <c r="AI297" s="73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86"/>
      <c r="AU297" s="2"/>
      <c r="AV297" s="2"/>
    </row>
    <row r="298" spans="4:48" ht="19.899999999999999" customHeight="1" x14ac:dyDescent="0.15">
      <c r="D298" s="2"/>
      <c r="E298" s="2"/>
      <c r="F298" s="18"/>
      <c r="G298" s="2"/>
      <c r="H298" s="2"/>
      <c r="I298" s="86"/>
      <c r="J298" s="2"/>
      <c r="K298" s="68"/>
      <c r="L298" s="68"/>
      <c r="M298" s="18"/>
      <c r="N298" s="68"/>
      <c r="O298" s="72"/>
      <c r="P298" s="68"/>
      <c r="Q298" s="102"/>
      <c r="R298" s="102"/>
      <c r="S298" s="102"/>
      <c r="T298" s="68"/>
      <c r="U298" s="68"/>
      <c r="V298" s="3"/>
      <c r="W298" s="3"/>
      <c r="X298" s="3"/>
      <c r="Y298" s="3"/>
      <c r="Z298" s="3"/>
      <c r="AA298" s="2"/>
      <c r="AB298" s="2"/>
      <c r="AC298" s="2"/>
      <c r="AD298" s="2"/>
      <c r="AE298" s="2"/>
      <c r="AF298" s="2"/>
      <c r="AG298" s="2"/>
      <c r="AH298" s="2"/>
      <c r="AI298" s="73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86"/>
      <c r="AU298" s="2"/>
      <c r="AV298" s="2"/>
    </row>
    <row r="299" spans="4:48" ht="19.899999999999999" customHeight="1" x14ac:dyDescent="0.15">
      <c r="D299" s="2"/>
      <c r="E299" s="2"/>
      <c r="F299" s="18"/>
      <c r="G299" s="2"/>
      <c r="H299" s="2"/>
      <c r="I299" s="86"/>
      <c r="J299" s="2"/>
      <c r="K299" s="68"/>
      <c r="L299" s="68"/>
      <c r="M299" s="18"/>
      <c r="N299" s="68"/>
      <c r="O299" s="72"/>
      <c r="P299" s="68"/>
      <c r="Q299" s="102"/>
      <c r="R299" s="102"/>
      <c r="S299" s="102"/>
      <c r="T299" s="68"/>
      <c r="U299" s="68"/>
      <c r="V299" s="3"/>
      <c r="W299" s="3"/>
      <c r="X299" s="3"/>
      <c r="Y299" s="3"/>
      <c r="Z299" s="3"/>
      <c r="AA299" s="2"/>
      <c r="AB299" s="2"/>
      <c r="AC299" s="2"/>
      <c r="AD299" s="2"/>
      <c r="AE299" s="2"/>
      <c r="AF299" s="2"/>
      <c r="AG299" s="2"/>
      <c r="AH299" s="2"/>
      <c r="AI299" s="73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86"/>
      <c r="AU299" s="2"/>
      <c r="AV299" s="2"/>
    </row>
    <row r="300" spans="4:48" ht="19.899999999999999" customHeight="1" x14ac:dyDescent="0.15">
      <c r="D300" s="2"/>
      <c r="E300" s="2"/>
      <c r="F300" s="18"/>
      <c r="G300" s="2"/>
      <c r="H300" s="2"/>
      <c r="I300" s="86"/>
      <c r="J300" s="2"/>
      <c r="K300" s="68"/>
      <c r="L300" s="68"/>
      <c r="M300" s="18"/>
      <c r="N300" s="68"/>
      <c r="O300" s="72"/>
      <c r="P300" s="68"/>
      <c r="Q300" s="102"/>
      <c r="R300" s="102"/>
      <c r="S300" s="102"/>
      <c r="T300" s="68"/>
      <c r="U300" s="68"/>
      <c r="V300" s="3"/>
      <c r="W300" s="3"/>
      <c r="X300" s="3"/>
      <c r="Y300" s="3"/>
      <c r="Z300" s="3"/>
      <c r="AA300" s="2"/>
      <c r="AB300" s="2"/>
      <c r="AC300" s="2"/>
      <c r="AD300" s="2"/>
      <c r="AE300" s="2"/>
      <c r="AF300" s="2"/>
      <c r="AG300" s="2"/>
      <c r="AH300" s="2"/>
      <c r="AI300" s="73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86"/>
      <c r="AU300" s="2"/>
      <c r="AV300" s="2"/>
    </row>
    <row r="301" spans="4:48" ht="19.899999999999999" customHeight="1" x14ac:dyDescent="0.15">
      <c r="D301" s="2"/>
      <c r="E301" s="2"/>
      <c r="F301" s="18"/>
      <c r="G301" s="2"/>
      <c r="H301" s="2"/>
      <c r="I301" s="86"/>
      <c r="J301" s="2"/>
      <c r="K301" s="68"/>
      <c r="L301" s="68"/>
      <c r="M301" s="18"/>
      <c r="N301" s="68"/>
      <c r="O301" s="72"/>
      <c r="P301" s="68"/>
      <c r="Q301" s="102"/>
      <c r="R301" s="102"/>
      <c r="S301" s="102"/>
      <c r="T301" s="68"/>
      <c r="U301" s="68"/>
      <c r="V301" s="3"/>
      <c r="W301" s="3"/>
      <c r="X301" s="3"/>
      <c r="Y301" s="3"/>
      <c r="Z301" s="3"/>
      <c r="AA301" s="2"/>
      <c r="AB301" s="2"/>
      <c r="AC301" s="2"/>
      <c r="AD301" s="2"/>
      <c r="AE301" s="2"/>
      <c r="AF301" s="2"/>
      <c r="AG301" s="2"/>
      <c r="AH301" s="2"/>
      <c r="AI301" s="73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86"/>
      <c r="AU301" s="2"/>
      <c r="AV301" s="2"/>
    </row>
    <row r="302" spans="4:48" ht="19.899999999999999" customHeight="1" x14ac:dyDescent="0.15">
      <c r="D302" s="2"/>
      <c r="E302" s="2"/>
      <c r="F302" s="18"/>
      <c r="G302" s="2"/>
      <c r="H302" s="2"/>
      <c r="I302" s="86"/>
      <c r="J302" s="2"/>
      <c r="K302" s="68"/>
      <c r="L302" s="68"/>
      <c r="M302" s="18"/>
      <c r="N302" s="68"/>
      <c r="O302" s="72"/>
      <c r="P302" s="68"/>
      <c r="Q302" s="102"/>
      <c r="R302" s="102"/>
      <c r="S302" s="102"/>
      <c r="T302" s="68"/>
      <c r="U302" s="68"/>
      <c r="V302" s="3"/>
      <c r="W302" s="3"/>
      <c r="X302" s="3"/>
      <c r="Y302" s="3"/>
      <c r="Z302" s="3"/>
      <c r="AA302" s="2"/>
      <c r="AB302" s="2"/>
      <c r="AC302" s="2"/>
      <c r="AD302" s="2"/>
      <c r="AE302" s="2"/>
      <c r="AF302" s="2"/>
      <c r="AG302" s="2"/>
      <c r="AH302" s="2"/>
      <c r="AI302" s="73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86"/>
      <c r="AU302" s="2"/>
      <c r="AV302" s="2"/>
    </row>
    <row r="303" spans="4:48" ht="19.899999999999999" customHeight="1" x14ac:dyDescent="0.15">
      <c r="D303" s="2"/>
      <c r="E303" s="2"/>
      <c r="F303" s="18"/>
      <c r="G303" s="2"/>
      <c r="H303" s="2"/>
      <c r="I303" s="86"/>
      <c r="J303" s="2"/>
      <c r="K303" s="68"/>
      <c r="L303" s="68"/>
      <c r="M303" s="18"/>
      <c r="N303" s="68"/>
      <c r="O303" s="72"/>
      <c r="P303" s="68"/>
      <c r="Q303" s="102"/>
      <c r="R303" s="102"/>
      <c r="S303" s="102"/>
      <c r="T303" s="68"/>
      <c r="U303" s="68"/>
      <c r="V303" s="3"/>
      <c r="W303" s="3"/>
      <c r="X303" s="3"/>
      <c r="Y303" s="3"/>
      <c r="Z303" s="3"/>
      <c r="AA303" s="2"/>
      <c r="AB303" s="2"/>
      <c r="AC303" s="2"/>
      <c r="AD303" s="2"/>
      <c r="AE303" s="2"/>
      <c r="AF303" s="2"/>
      <c r="AG303" s="2"/>
      <c r="AH303" s="2"/>
      <c r="AI303" s="73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86"/>
      <c r="AU303" s="2"/>
      <c r="AV303" s="2"/>
    </row>
    <row r="304" spans="4:48" ht="19.899999999999999" customHeight="1" x14ac:dyDescent="0.15">
      <c r="D304" s="2"/>
      <c r="E304" s="2"/>
      <c r="F304" s="18"/>
      <c r="G304" s="2"/>
      <c r="H304" s="2"/>
      <c r="I304" s="86"/>
      <c r="J304" s="2"/>
      <c r="K304" s="68"/>
      <c r="L304" s="68"/>
      <c r="M304" s="18"/>
      <c r="N304" s="68"/>
      <c r="O304" s="72"/>
      <c r="P304" s="68"/>
      <c r="Q304" s="102"/>
      <c r="R304" s="102"/>
      <c r="S304" s="102"/>
      <c r="T304" s="68"/>
      <c r="U304" s="68"/>
      <c r="V304" s="3"/>
      <c r="W304" s="3"/>
      <c r="X304" s="3"/>
      <c r="Y304" s="3"/>
      <c r="Z304" s="3"/>
      <c r="AA304" s="2"/>
      <c r="AB304" s="2"/>
      <c r="AC304" s="2"/>
      <c r="AD304" s="2"/>
      <c r="AE304" s="2"/>
      <c r="AF304" s="2"/>
      <c r="AG304" s="2"/>
      <c r="AH304" s="2"/>
      <c r="AI304" s="73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86"/>
      <c r="AU304" s="2"/>
      <c r="AV304" s="2"/>
    </row>
    <row r="305" spans="4:48" ht="19.899999999999999" customHeight="1" x14ac:dyDescent="0.15">
      <c r="D305" s="2"/>
      <c r="E305" s="2"/>
      <c r="F305" s="18"/>
      <c r="G305" s="2"/>
      <c r="H305" s="2"/>
      <c r="I305" s="86"/>
      <c r="J305" s="2"/>
      <c r="K305" s="68"/>
      <c r="L305" s="68"/>
      <c r="M305" s="18"/>
      <c r="N305" s="68"/>
      <c r="O305" s="72"/>
      <c r="P305" s="68"/>
      <c r="Q305" s="102"/>
      <c r="R305" s="102"/>
      <c r="S305" s="102"/>
      <c r="T305" s="68"/>
      <c r="U305" s="68"/>
      <c r="V305" s="3"/>
      <c r="W305" s="3"/>
      <c r="X305" s="3"/>
      <c r="Y305" s="3"/>
      <c r="Z305" s="3"/>
      <c r="AA305" s="2"/>
      <c r="AB305" s="2"/>
      <c r="AC305" s="2"/>
      <c r="AD305" s="2"/>
      <c r="AE305" s="2"/>
      <c r="AF305" s="2"/>
      <c r="AG305" s="2"/>
      <c r="AH305" s="2"/>
      <c r="AI305" s="73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86"/>
      <c r="AU305" s="2"/>
      <c r="AV305" s="2"/>
    </row>
    <row r="306" spans="4:48" ht="19.899999999999999" customHeight="1" x14ac:dyDescent="0.15">
      <c r="D306" s="2"/>
      <c r="E306" s="2"/>
      <c r="F306" s="18"/>
      <c r="G306" s="2"/>
      <c r="H306" s="2"/>
      <c r="I306" s="86"/>
      <c r="J306" s="2"/>
      <c r="K306" s="68"/>
      <c r="L306" s="68"/>
      <c r="M306" s="18"/>
      <c r="N306" s="68"/>
      <c r="O306" s="72"/>
      <c r="P306" s="68"/>
      <c r="Q306" s="102"/>
      <c r="R306" s="102"/>
      <c r="S306" s="102"/>
      <c r="T306" s="68"/>
      <c r="U306" s="68"/>
      <c r="V306" s="3"/>
      <c r="W306" s="3"/>
      <c r="X306" s="3"/>
      <c r="Y306" s="3"/>
      <c r="Z306" s="3"/>
      <c r="AA306" s="2"/>
      <c r="AB306" s="2"/>
      <c r="AC306" s="2"/>
      <c r="AD306" s="2"/>
      <c r="AE306" s="2"/>
      <c r="AF306" s="2"/>
      <c r="AG306" s="2"/>
      <c r="AH306" s="2"/>
      <c r="AI306" s="73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86"/>
      <c r="AU306" s="2"/>
      <c r="AV306" s="2"/>
    </row>
    <row r="307" spans="4:48" ht="19.899999999999999" customHeight="1" x14ac:dyDescent="0.15">
      <c r="D307" s="2"/>
      <c r="E307" s="2"/>
      <c r="F307" s="18"/>
      <c r="G307" s="2"/>
      <c r="H307" s="2"/>
      <c r="I307" s="86"/>
      <c r="J307" s="2"/>
      <c r="K307" s="68"/>
      <c r="L307" s="68"/>
      <c r="M307" s="18"/>
      <c r="N307" s="68"/>
      <c r="O307" s="72"/>
      <c r="P307" s="68"/>
      <c r="Q307" s="102"/>
      <c r="R307" s="102"/>
      <c r="S307" s="102"/>
      <c r="T307" s="68"/>
      <c r="U307" s="68"/>
      <c r="V307" s="3"/>
      <c r="W307" s="3"/>
      <c r="X307" s="3"/>
      <c r="Y307" s="3"/>
      <c r="Z307" s="3"/>
      <c r="AA307" s="2"/>
      <c r="AB307" s="2"/>
      <c r="AC307" s="2"/>
      <c r="AD307" s="2"/>
      <c r="AE307" s="2"/>
      <c r="AF307" s="2"/>
      <c r="AG307" s="2"/>
      <c r="AH307" s="2"/>
      <c r="AI307" s="73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86"/>
      <c r="AU307" s="2"/>
      <c r="AV307" s="2"/>
    </row>
    <row r="308" spans="4:48" ht="19.899999999999999" customHeight="1" x14ac:dyDescent="0.15">
      <c r="D308" s="2"/>
      <c r="E308" s="2"/>
      <c r="F308" s="18"/>
      <c r="G308" s="2"/>
      <c r="H308" s="2"/>
      <c r="I308" s="86"/>
      <c r="J308" s="2"/>
      <c r="K308" s="68"/>
      <c r="L308" s="68"/>
      <c r="M308" s="18"/>
      <c r="N308" s="68"/>
      <c r="O308" s="72"/>
      <c r="P308" s="68"/>
      <c r="Q308" s="102"/>
      <c r="R308" s="102"/>
      <c r="S308" s="102"/>
      <c r="T308" s="68"/>
      <c r="U308" s="68"/>
      <c r="V308" s="3"/>
      <c r="W308" s="3"/>
      <c r="X308" s="3"/>
      <c r="Y308" s="3"/>
      <c r="Z308" s="3"/>
      <c r="AA308" s="2"/>
      <c r="AB308" s="2"/>
      <c r="AC308" s="2"/>
      <c r="AD308" s="2"/>
      <c r="AE308" s="2"/>
      <c r="AF308" s="2"/>
      <c r="AG308" s="2"/>
      <c r="AH308" s="2"/>
      <c r="AI308" s="73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86"/>
      <c r="AU308" s="2"/>
      <c r="AV308" s="2"/>
    </row>
    <row r="309" spans="4:48" ht="19.899999999999999" customHeight="1" x14ac:dyDescent="0.15">
      <c r="D309" s="2"/>
      <c r="E309" s="2"/>
      <c r="F309" s="18"/>
      <c r="G309" s="2"/>
      <c r="H309" s="2"/>
      <c r="I309" s="86"/>
      <c r="J309" s="2"/>
      <c r="K309" s="68"/>
      <c r="L309" s="68"/>
      <c r="M309" s="18"/>
      <c r="N309" s="68"/>
      <c r="O309" s="72"/>
      <c r="P309" s="68"/>
      <c r="Q309" s="102"/>
      <c r="R309" s="102"/>
      <c r="S309" s="102"/>
      <c r="T309" s="68"/>
      <c r="U309" s="68"/>
      <c r="V309" s="3"/>
      <c r="W309" s="3"/>
      <c r="X309" s="3"/>
      <c r="Y309" s="3"/>
      <c r="Z309" s="3"/>
      <c r="AA309" s="2"/>
      <c r="AB309" s="2"/>
      <c r="AC309" s="2"/>
      <c r="AD309" s="2"/>
      <c r="AE309" s="2"/>
      <c r="AF309" s="2"/>
      <c r="AG309" s="2"/>
      <c r="AH309" s="2"/>
      <c r="AI309" s="73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86"/>
      <c r="AU309" s="2"/>
      <c r="AV309" s="2"/>
    </row>
    <row r="310" spans="4:48" ht="19.899999999999999" customHeight="1" x14ac:dyDescent="0.15">
      <c r="D310" s="2"/>
      <c r="E310" s="2"/>
      <c r="F310" s="18"/>
      <c r="G310" s="2"/>
      <c r="H310" s="2"/>
      <c r="I310" s="86"/>
      <c r="J310" s="2"/>
      <c r="K310" s="68"/>
      <c r="L310" s="68"/>
      <c r="M310" s="18"/>
      <c r="N310" s="68"/>
      <c r="O310" s="72"/>
      <c r="P310" s="68"/>
      <c r="Q310" s="102"/>
      <c r="R310" s="102"/>
      <c r="S310" s="102"/>
      <c r="T310" s="68"/>
      <c r="U310" s="68"/>
      <c r="V310" s="3"/>
      <c r="W310" s="3"/>
      <c r="X310" s="3"/>
      <c r="Y310" s="3"/>
      <c r="Z310" s="3"/>
      <c r="AA310" s="2"/>
      <c r="AB310" s="2"/>
      <c r="AC310" s="2"/>
      <c r="AD310" s="2"/>
      <c r="AE310" s="2"/>
      <c r="AF310" s="2"/>
      <c r="AG310" s="2"/>
      <c r="AH310" s="2"/>
      <c r="AI310" s="73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86"/>
      <c r="AU310" s="2"/>
      <c r="AV310" s="2"/>
    </row>
    <row r="311" spans="4:48" ht="19.899999999999999" customHeight="1" x14ac:dyDescent="0.15">
      <c r="D311" s="2"/>
      <c r="E311" s="2"/>
      <c r="F311" s="18"/>
      <c r="G311" s="2"/>
      <c r="H311" s="2"/>
      <c r="I311" s="86"/>
      <c r="J311" s="2"/>
      <c r="K311" s="68"/>
      <c r="L311" s="68"/>
      <c r="M311" s="18"/>
      <c r="N311" s="68"/>
      <c r="O311" s="72"/>
      <c r="P311" s="68"/>
      <c r="Q311" s="102"/>
      <c r="R311" s="102"/>
      <c r="S311" s="102"/>
      <c r="T311" s="68"/>
      <c r="U311" s="68"/>
      <c r="V311" s="3"/>
      <c r="W311" s="3"/>
      <c r="X311" s="3"/>
      <c r="Y311" s="3"/>
      <c r="Z311" s="3"/>
      <c r="AA311" s="2"/>
      <c r="AB311" s="2"/>
      <c r="AC311" s="2"/>
      <c r="AD311" s="2"/>
      <c r="AE311" s="2"/>
      <c r="AF311" s="2"/>
      <c r="AG311" s="2"/>
      <c r="AH311" s="2"/>
      <c r="AI311" s="73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86"/>
      <c r="AU311" s="2"/>
      <c r="AV311" s="2"/>
    </row>
    <row r="312" spans="4:48" ht="19.899999999999999" customHeight="1" x14ac:dyDescent="0.15">
      <c r="D312" s="2"/>
      <c r="E312" s="2"/>
      <c r="F312" s="18"/>
      <c r="G312" s="2"/>
      <c r="H312" s="2"/>
      <c r="I312" s="86"/>
      <c r="J312" s="2"/>
      <c r="K312" s="68"/>
      <c r="L312" s="68"/>
      <c r="M312" s="18"/>
      <c r="N312" s="68"/>
      <c r="O312" s="72"/>
      <c r="P312" s="68"/>
      <c r="Q312" s="102"/>
      <c r="R312" s="102"/>
      <c r="S312" s="102"/>
      <c r="T312" s="68"/>
      <c r="U312" s="68"/>
      <c r="V312" s="3"/>
      <c r="W312" s="3"/>
      <c r="X312" s="3"/>
      <c r="Y312" s="3"/>
      <c r="Z312" s="3"/>
      <c r="AA312" s="2"/>
      <c r="AB312" s="2"/>
      <c r="AC312" s="2"/>
      <c r="AD312" s="2"/>
      <c r="AE312" s="2"/>
      <c r="AF312" s="2"/>
      <c r="AG312" s="2"/>
      <c r="AH312" s="2"/>
      <c r="AI312" s="73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86"/>
      <c r="AU312" s="2"/>
      <c r="AV312" s="2"/>
    </row>
    <row r="313" spans="4:48" ht="19.899999999999999" customHeight="1" x14ac:dyDescent="0.15">
      <c r="D313" s="2"/>
      <c r="E313" s="2"/>
      <c r="F313" s="18"/>
      <c r="G313" s="2"/>
      <c r="H313" s="2"/>
      <c r="I313" s="86"/>
      <c r="J313" s="2"/>
      <c r="K313" s="68"/>
      <c r="L313" s="68"/>
      <c r="M313" s="18"/>
      <c r="N313" s="68"/>
      <c r="O313" s="72"/>
      <c r="P313" s="68"/>
      <c r="Q313" s="102"/>
      <c r="R313" s="102"/>
      <c r="S313" s="102"/>
      <c r="T313" s="68"/>
      <c r="U313" s="68"/>
      <c r="V313" s="3"/>
      <c r="W313" s="3"/>
      <c r="X313" s="3"/>
      <c r="Y313" s="3"/>
      <c r="Z313" s="3"/>
      <c r="AA313" s="2"/>
      <c r="AB313" s="2"/>
      <c r="AC313" s="2"/>
      <c r="AD313" s="2"/>
      <c r="AE313" s="2"/>
      <c r="AF313" s="2"/>
      <c r="AG313" s="2"/>
      <c r="AH313" s="2"/>
      <c r="AI313" s="73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86"/>
      <c r="AU313" s="2"/>
      <c r="AV313" s="2"/>
    </row>
    <row r="314" spans="4:48" ht="19.899999999999999" customHeight="1" x14ac:dyDescent="0.15">
      <c r="D314" s="2"/>
      <c r="E314" s="2"/>
      <c r="F314" s="18"/>
      <c r="G314" s="2"/>
      <c r="H314" s="2"/>
      <c r="I314" s="86"/>
      <c r="J314" s="2"/>
      <c r="K314" s="68"/>
      <c r="L314" s="68"/>
      <c r="M314" s="18"/>
      <c r="N314" s="68"/>
      <c r="O314" s="72"/>
      <c r="P314" s="68"/>
      <c r="Q314" s="102"/>
      <c r="R314" s="102"/>
      <c r="S314" s="102"/>
      <c r="T314" s="68"/>
      <c r="U314" s="68"/>
      <c r="V314" s="3"/>
      <c r="W314" s="3"/>
      <c r="X314" s="3"/>
      <c r="Y314" s="3"/>
      <c r="Z314" s="3"/>
      <c r="AA314" s="2"/>
      <c r="AB314" s="2"/>
      <c r="AC314" s="2"/>
      <c r="AD314" s="2"/>
      <c r="AE314" s="2"/>
      <c r="AF314" s="2"/>
      <c r="AG314" s="2"/>
      <c r="AH314" s="2"/>
      <c r="AI314" s="73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86"/>
      <c r="AU314" s="2"/>
      <c r="AV314" s="2"/>
    </row>
    <row r="315" spans="4:48" ht="19.899999999999999" customHeight="1" x14ac:dyDescent="0.15">
      <c r="D315" s="2"/>
      <c r="E315" s="2"/>
      <c r="F315" s="18"/>
      <c r="G315" s="2"/>
      <c r="H315" s="2"/>
      <c r="I315" s="86"/>
      <c r="J315" s="2"/>
      <c r="K315" s="68"/>
      <c r="L315" s="68"/>
      <c r="M315" s="18"/>
      <c r="N315" s="68"/>
      <c r="O315" s="72"/>
      <c r="P315" s="68"/>
      <c r="Q315" s="102"/>
      <c r="R315" s="102"/>
      <c r="S315" s="102"/>
      <c r="T315" s="68"/>
      <c r="U315" s="68"/>
      <c r="V315" s="3"/>
      <c r="W315" s="3"/>
      <c r="X315" s="3"/>
      <c r="Y315" s="3"/>
      <c r="Z315" s="3"/>
      <c r="AA315" s="2"/>
      <c r="AB315" s="2"/>
      <c r="AC315" s="2"/>
      <c r="AD315" s="2"/>
      <c r="AE315" s="2"/>
      <c r="AF315" s="2"/>
      <c r="AG315" s="2"/>
      <c r="AH315" s="2"/>
      <c r="AI315" s="73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86"/>
      <c r="AU315" s="2"/>
      <c r="AV315" s="2"/>
    </row>
    <row r="316" spans="4:48" ht="19.899999999999999" customHeight="1" x14ac:dyDescent="0.15">
      <c r="D316" s="2"/>
      <c r="E316" s="2"/>
      <c r="F316" s="18"/>
      <c r="G316" s="2"/>
      <c r="H316" s="2"/>
      <c r="I316" s="86"/>
      <c r="J316" s="2"/>
      <c r="K316" s="68"/>
      <c r="L316" s="68"/>
      <c r="M316" s="18"/>
      <c r="N316" s="68"/>
      <c r="O316" s="72"/>
      <c r="P316" s="68"/>
      <c r="Q316" s="102"/>
      <c r="R316" s="102"/>
      <c r="S316" s="102"/>
      <c r="T316" s="68"/>
      <c r="U316" s="68"/>
      <c r="V316" s="3"/>
      <c r="W316" s="3"/>
      <c r="X316" s="3"/>
      <c r="Y316" s="3"/>
      <c r="Z316" s="3"/>
      <c r="AA316" s="2"/>
      <c r="AB316" s="2"/>
      <c r="AC316" s="2"/>
      <c r="AD316" s="2"/>
      <c r="AE316" s="2"/>
      <c r="AF316" s="2"/>
      <c r="AG316" s="2"/>
      <c r="AH316" s="2"/>
      <c r="AI316" s="73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86"/>
      <c r="AU316" s="2"/>
      <c r="AV316" s="2"/>
    </row>
    <row r="317" spans="4:48" ht="19.899999999999999" customHeight="1" x14ac:dyDescent="0.15">
      <c r="D317" s="2"/>
      <c r="E317" s="2"/>
      <c r="F317" s="18"/>
      <c r="G317" s="2"/>
      <c r="H317" s="2"/>
      <c r="I317" s="86"/>
      <c r="J317" s="2"/>
      <c r="K317" s="68"/>
      <c r="L317" s="68"/>
      <c r="M317" s="18"/>
      <c r="N317" s="68"/>
      <c r="O317" s="72"/>
      <c r="P317" s="68"/>
      <c r="Q317" s="102"/>
      <c r="R317" s="102"/>
      <c r="S317" s="102"/>
      <c r="T317" s="68"/>
      <c r="U317" s="68"/>
      <c r="V317" s="3"/>
      <c r="W317" s="3"/>
      <c r="X317" s="3"/>
      <c r="Y317" s="3"/>
      <c r="Z317" s="3"/>
      <c r="AA317" s="2"/>
      <c r="AB317" s="2"/>
      <c r="AC317" s="2"/>
      <c r="AD317" s="2"/>
      <c r="AE317" s="2"/>
      <c r="AF317" s="2"/>
      <c r="AG317" s="2"/>
      <c r="AH317" s="2"/>
      <c r="AI317" s="73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86"/>
      <c r="AU317" s="2"/>
      <c r="AV317" s="2"/>
    </row>
    <row r="318" spans="4:48" ht="19.899999999999999" customHeight="1" x14ac:dyDescent="0.15">
      <c r="D318" s="2"/>
      <c r="E318" s="2"/>
      <c r="F318" s="18"/>
      <c r="G318" s="2"/>
      <c r="H318" s="2"/>
      <c r="I318" s="86"/>
      <c r="J318" s="2"/>
      <c r="K318" s="68"/>
      <c r="L318" s="68"/>
      <c r="M318" s="18"/>
      <c r="N318" s="68"/>
      <c r="O318" s="72"/>
      <c r="P318" s="68"/>
      <c r="Q318" s="102"/>
      <c r="R318" s="102"/>
      <c r="S318" s="102"/>
      <c r="T318" s="68"/>
      <c r="U318" s="68"/>
      <c r="V318" s="3"/>
      <c r="W318" s="3"/>
      <c r="X318" s="3"/>
      <c r="Y318" s="3"/>
      <c r="Z318" s="3"/>
      <c r="AA318" s="2"/>
      <c r="AB318" s="2"/>
      <c r="AC318" s="2"/>
      <c r="AD318" s="2"/>
      <c r="AE318" s="2"/>
      <c r="AF318" s="2"/>
      <c r="AG318" s="2"/>
      <c r="AH318" s="2"/>
      <c r="AI318" s="73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86"/>
      <c r="AU318" s="2"/>
      <c r="AV318" s="2"/>
    </row>
    <row r="319" spans="4:48" ht="19.899999999999999" customHeight="1" x14ac:dyDescent="0.15">
      <c r="D319" s="2"/>
      <c r="E319" s="2"/>
      <c r="F319" s="18"/>
      <c r="G319" s="2"/>
      <c r="H319" s="2"/>
      <c r="I319" s="86"/>
      <c r="J319" s="2"/>
      <c r="K319" s="68"/>
      <c r="L319" s="68"/>
      <c r="M319" s="18"/>
      <c r="N319" s="68"/>
      <c r="O319" s="72"/>
      <c r="P319" s="68"/>
      <c r="Q319" s="102"/>
      <c r="R319" s="102"/>
      <c r="S319" s="102"/>
      <c r="T319" s="68"/>
      <c r="U319" s="68"/>
      <c r="V319" s="3"/>
      <c r="W319" s="3"/>
      <c r="X319" s="3"/>
      <c r="Y319" s="3"/>
      <c r="Z319" s="3"/>
      <c r="AA319" s="2"/>
      <c r="AB319" s="2"/>
      <c r="AC319" s="2"/>
      <c r="AD319" s="2"/>
      <c r="AE319" s="2"/>
      <c r="AF319" s="2"/>
      <c r="AG319" s="2"/>
      <c r="AH319" s="2"/>
      <c r="AI319" s="73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86"/>
      <c r="AU319" s="2"/>
      <c r="AV319" s="2"/>
    </row>
    <row r="320" spans="4:48" ht="19.899999999999999" customHeight="1" x14ac:dyDescent="0.15">
      <c r="D320" s="2"/>
      <c r="E320" s="2"/>
      <c r="F320" s="18"/>
      <c r="G320" s="2"/>
      <c r="H320" s="2"/>
      <c r="I320" s="86"/>
      <c r="J320" s="2"/>
      <c r="K320" s="68"/>
      <c r="L320" s="68"/>
      <c r="M320" s="18"/>
      <c r="N320" s="68"/>
      <c r="O320" s="72"/>
      <c r="P320" s="68"/>
      <c r="Q320" s="102"/>
      <c r="R320" s="102"/>
      <c r="S320" s="102"/>
      <c r="T320" s="68"/>
      <c r="U320" s="68"/>
      <c r="V320" s="3"/>
      <c r="W320" s="3"/>
      <c r="X320" s="3"/>
      <c r="Y320" s="3"/>
      <c r="Z320" s="3"/>
      <c r="AA320" s="2"/>
      <c r="AB320" s="2"/>
      <c r="AC320" s="2"/>
      <c r="AD320" s="2"/>
      <c r="AE320" s="2"/>
      <c r="AF320" s="2"/>
      <c r="AG320" s="2"/>
      <c r="AH320" s="2"/>
      <c r="AI320" s="73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86"/>
      <c r="AU320" s="2"/>
      <c r="AV320" s="2"/>
    </row>
    <row r="321" spans="4:48" ht="19.899999999999999" customHeight="1" x14ac:dyDescent="0.15">
      <c r="D321" s="2"/>
      <c r="E321" s="2"/>
      <c r="F321" s="18"/>
      <c r="G321" s="2"/>
      <c r="H321" s="2"/>
      <c r="I321" s="86"/>
      <c r="J321" s="2"/>
      <c r="K321" s="68"/>
      <c r="L321" s="68"/>
      <c r="M321" s="18"/>
      <c r="N321" s="68"/>
      <c r="O321" s="72"/>
      <c r="P321" s="68"/>
      <c r="Q321" s="102"/>
      <c r="R321" s="102"/>
      <c r="S321" s="102"/>
      <c r="T321" s="68"/>
      <c r="U321" s="68"/>
      <c r="V321" s="3"/>
      <c r="W321" s="3"/>
      <c r="X321" s="3"/>
      <c r="Y321" s="3"/>
      <c r="Z321" s="3"/>
      <c r="AA321" s="2"/>
      <c r="AB321" s="2"/>
      <c r="AC321" s="2"/>
      <c r="AD321" s="2"/>
      <c r="AE321" s="2"/>
      <c r="AF321" s="2"/>
      <c r="AG321" s="2"/>
      <c r="AH321" s="2"/>
      <c r="AI321" s="73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86"/>
      <c r="AU321" s="2"/>
      <c r="AV321" s="2"/>
    </row>
    <row r="322" spans="4:48" ht="19.899999999999999" customHeight="1" x14ac:dyDescent="0.15">
      <c r="D322" s="2"/>
      <c r="E322" s="2"/>
      <c r="F322" s="18"/>
      <c r="G322" s="2"/>
      <c r="H322" s="2"/>
      <c r="I322" s="86"/>
      <c r="J322" s="2"/>
      <c r="K322" s="68"/>
      <c r="L322" s="68"/>
      <c r="M322" s="18"/>
      <c r="N322" s="68"/>
      <c r="O322" s="72"/>
      <c r="P322" s="68"/>
      <c r="Q322" s="102"/>
      <c r="R322" s="102"/>
      <c r="S322" s="102"/>
      <c r="T322" s="68"/>
      <c r="U322" s="68"/>
      <c r="V322" s="3"/>
      <c r="W322" s="3"/>
      <c r="X322" s="3"/>
      <c r="Y322" s="3"/>
      <c r="Z322" s="3"/>
      <c r="AA322" s="2"/>
      <c r="AB322" s="2"/>
      <c r="AC322" s="2"/>
      <c r="AD322" s="2"/>
      <c r="AE322" s="2"/>
      <c r="AF322" s="2"/>
      <c r="AG322" s="2"/>
      <c r="AH322" s="2"/>
      <c r="AI322" s="73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86"/>
      <c r="AU322" s="2"/>
      <c r="AV322" s="2"/>
    </row>
    <row r="323" spans="4:48" ht="19.899999999999999" customHeight="1" x14ac:dyDescent="0.15">
      <c r="D323" s="2"/>
      <c r="E323" s="2"/>
      <c r="F323" s="18"/>
      <c r="G323" s="2"/>
      <c r="H323" s="2"/>
      <c r="I323" s="86"/>
      <c r="J323" s="2"/>
      <c r="K323" s="68"/>
      <c r="L323" s="68"/>
      <c r="M323" s="18"/>
      <c r="N323" s="68"/>
      <c r="O323" s="72"/>
      <c r="P323" s="68"/>
      <c r="Q323" s="102"/>
      <c r="R323" s="102"/>
      <c r="S323" s="102"/>
      <c r="T323" s="68"/>
      <c r="U323" s="68"/>
      <c r="V323" s="3"/>
      <c r="W323" s="3"/>
      <c r="X323" s="3"/>
      <c r="Y323" s="3"/>
      <c r="Z323" s="3"/>
      <c r="AA323" s="2"/>
      <c r="AB323" s="2"/>
      <c r="AC323" s="2"/>
      <c r="AD323" s="2"/>
      <c r="AE323" s="2"/>
      <c r="AF323" s="2"/>
      <c r="AG323" s="2"/>
      <c r="AH323" s="2"/>
      <c r="AI323" s="73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86"/>
      <c r="AU323" s="2"/>
      <c r="AV323" s="2"/>
    </row>
    <row r="324" spans="4:48" ht="19.899999999999999" customHeight="1" x14ac:dyDescent="0.15">
      <c r="D324" s="2"/>
      <c r="E324" s="2"/>
      <c r="F324" s="18"/>
      <c r="G324" s="2"/>
      <c r="H324" s="2"/>
      <c r="I324" s="86"/>
      <c r="J324" s="2"/>
      <c r="K324" s="68"/>
      <c r="L324" s="68"/>
      <c r="M324" s="18"/>
      <c r="N324" s="68"/>
      <c r="O324" s="72"/>
      <c r="P324" s="68"/>
      <c r="Q324" s="102"/>
      <c r="R324" s="102"/>
      <c r="S324" s="102"/>
      <c r="T324" s="68"/>
      <c r="U324" s="68"/>
      <c r="V324" s="3"/>
      <c r="W324" s="3"/>
      <c r="X324" s="3"/>
      <c r="Y324" s="3"/>
      <c r="Z324" s="3"/>
      <c r="AA324" s="2"/>
      <c r="AB324" s="2"/>
      <c r="AC324" s="2"/>
      <c r="AD324" s="2"/>
      <c r="AE324" s="2"/>
      <c r="AF324" s="2"/>
      <c r="AG324" s="2"/>
      <c r="AH324" s="2"/>
      <c r="AI324" s="73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86"/>
      <c r="AU324" s="2"/>
      <c r="AV324" s="2"/>
    </row>
    <row r="325" spans="4:48" ht="19.899999999999999" customHeight="1" x14ac:dyDescent="0.15">
      <c r="D325" s="2"/>
      <c r="E325" s="2"/>
      <c r="F325" s="18"/>
      <c r="G325" s="2"/>
      <c r="H325" s="2"/>
      <c r="I325" s="86"/>
      <c r="J325" s="2"/>
      <c r="K325" s="68"/>
      <c r="L325" s="68"/>
      <c r="M325" s="18"/>
      <c r="N325" s="68"/>
      <c r="O325" s="72"/>
      <c r="P325" s="68"/>
      <c r="Q325" s="102"/>
      <c r="R325" s="102"/>
      <c r="S325" s="102"/>
      <c r="T325" s="68"/>
      <c r="U325" s="68"/>
      <c r="V325" s="3"/>
      <c r="W325" s="3"/>
      <c r="X325" s="3"/>
      <c r="Y325" s="3"/>
      <c r="Z325" s="3"/>
      <c r="AA325" s="2"/>
      <c r="AB325" s="2"/>
      <c r="AC325" s="2"/>
      <c r="AD325" s="2"/>
      <c r="AE325" s="2"/>
      <c r="AF325" s="2"/>
      <c r="AG325" s="2"/>
      <c r="AH325" s="2"/>
      <c r="AI325" s="73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86"/>
      <c r="AU325" s="2"/>
      <c r="AV325" s="2"/>
    </row>
    <row r="326" spans="4:48" ht="19.899999999999999" customHeight="1" x14ac:dyDescent="0.15">
      <c r="D326" s="2"/>
      <c r="E326" s="2"/>
      <c r="F326" s="18"/>
      <c r="G326" s="2"/>
      <c r="H326" s="2"/>
      <c r="I326" s="86"/>
      <c r="J326" s="2"/>
      <c r="K326" s="68"/>
      <c r="L326" s="68"/>
      <c r="M326" s="18"/>
      <c r="N326" s="68"/>
      <c r="O326" s="72"/>
      <c r="P326" s="68"/>
      <c r="Q326" s="102"/>
      <c r="R326" s="102"/>
      <c r="S326" s="102"/>
      <c r="T326" s="68"/>
      <c r="U326" s="68"/>
      <c r="V326" s="3"/>
      <c r="W326" s="3"/>
      <c r="X326" s="3"/>
      <c r="Y326" s="3"/>
      <c r="Z326" s="3"/>
      <c r="AA326" s="2"/>
      <c r="AB326" s="2"/>
      <c r="AC326" s="2"/>
      <c r="AD326" s="2"/>
      <c r="AE326" s="2"/>
      <c r="AF326" s="2"/>
      <c r="AG326" s="2"/>
      <c r="AH326" s="2"/>
      <c r="AI326" s="73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86"/>
      <c r="AU326" s="2"/>
      <c r="AV326" s="2"/>
    </row>
    <row r="327" spans="4:48" ht="19.899999999999999" customHeight="1" x14ac:dyDescent="0.15">
      <c r="D327" s="2"/>
      <c r="E327" s="2"/>
      <c r="F327" s="18"/>
      <c r="G327" s="2"/>
      <c r="H327" s="2"/>
      <c r="I327" s="86"/>
      <c r="J327" s="2"/>
      <c r="K327" s="68"/>
      <c r="L327" s="68"/>
      <c r="M327" s="18"/>
      <c r="N327" s="68"/>
      <c r="O327" s="72"/>
      <c r="P327" s="68"/>
      <c r="Q327" s="102"/>
      <c r="R327" s="102"/>
      <c r="S327" s="102"/>
      <c r="T327" s="68"/>
      <c r="U327" s="68"/>
      <c r="V327" s="3"/>
      <c r="W327" s="3"/>
      <c r="X327" s="3"/>
      <c r="Y327" s="3"/>
      <c r="Z327" s="3"/>
      <c r="AA327" s="2"/>
      <c r="AB327" s="2"/>
      <c r="AC327" s="2"/>
      <c r="AD327" s="2"/>
      <c r="AE327" s="2"/>
      <c r="AF327" s="2"/>
      <c r="AG327" s="2"/>
      <c r="AH327" s="2"/>
      <c r="AI327" s="73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86"/>
      <c r="AU327" s="2"/>
      <c r="AV327" s="2"/>
    </row>
    <row r="328" spans="4:48" ht="19.899999999999999" customHeight="1" x14ac:dyDescent="0.15">
      <c r="D328" s="2"/>
      <c r="E328" s="2"/>
      <c r="F328" s="18"/>
      <c r="G328" s="2"/>
      <c r="H328" s="2"/>
      <c r="I328" s="86"/>
      <c r="J328" s="2"/>
      <c r="K328" s="68"/>
      <c r="L328" s="68"/>
      <c r="M328" s="18"/>
      <c r="N328" s="68"/>
      <c r="O328" s="72"/>
      <c r="P328" s="68"/>
      <c r="Q328" s="102"/>
      <c r="R328" s="102"/>
      <c r="S328" s="102"/>
      <c r="T328" s="68"/>
      <c r="U328" s="68"/>
      <c r="V328" s="3"/>
      <c r="W328" s="3"/>
      <c r="X328" s="3"/>
      <c r="Y328" s="3"/>
      <c r="Z328" s="3"/>
      <c r="AA328" s="2"/>
      <c r="AB328" s="2"/>
      <c r="AC328" s="2"/>
      <c r="AD328" s="2"/>
      <c r="AE328" s="2"/>
      <c r="AF328" s="2"/>
      <c r="AG328" s="2"/>
      <c r="AH328" s="2"/>
      <c r="AI328" s="73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86"/>
      <c r="AU328" s="2"/>
      <c r="AV328" s="2"/>
    </row>
    <row r="329" spans="4:48" ht="19.899999999999999" customHeight="1" x14ac:dyDescent="0.15">
      <c r="D329" s="2"/>
      <c r="E329" s="2"/>
      <c r="F329" s="18"/>
      <c r="G329" s="2"/>
      <c r="H329" s="2"/>
      <c r="I329" s="86"/>
      <c r="J329" s="2"/>
      <c r="K329" s="68"/>
      <c r="L329" s="68"/>
      <c r="M329" s="18"/>
      <c r="N329" s="68"/>
      <c r="O329" s="72"/>
      <c r="P329" s="68"/>
      <c r="Q329" s="102"/>
      <c r="R329" s="102"/>
      <c r="S329" s="102"/>
      <c r="T329" s="68"/>
      <c r="U329" s="68"/>
      <c r="V329" s="3"/>
      <c r="W329" s="3"/>
      <c r="X329" s="3"/>
      <c r="Y329" s="3"/>
      <c r="Z329" s="3"/>
      <c r="AA329" s="2"/>
      <c r="AB329" s="2"/>
      <c r="AC329" s="2"/>
      <c r="AD329" s="2"/>
      <c r="AE329" s="2"/>
      <c r="AF329" s="2"/>
      <c r="AG329" s="2"/>
      <c r="AH329" s="2"/>
      <c r="AI329" s="73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86"/>
      <c r="AU329" s="2"/>
      <c r="AV329" s="2"/>
    </row>
    <row r="330" spans="4:48" ht="19.899999999999999" customHeight="1" x14ac:dyDescent="0.15">
      <c r="D330" s="2"/>
      <c r="E330" s="2"/>
      <c r="F330" s="18"/>
      <c r="G330" s="2"/>
      <c r="H330" s="2"/>
      <c r="I330" s="86"/>
      <c r="J330" s="2"/>
      <c r="K330" s="68"/>
      <c r="L330" s="68"/>
      <c r="M330" s="18"/>
      <c r="N330" s="68"/>
      <c r="O330" s="72"/>
      <c r="P330" s="68"/>
      <c r="Q330" s="102"/>
      <c r="R330" s="102"/>
      <c r="S330" s="102"/>
      <c r="T330" s="68"/>
      <c r="U330" s="68"/>
      <c r="V330" s="3"/>
      <c r="W330" s="3"/>
      <c r="X330" s="3"/>
      <c r="Y330" s="3"/>
      <c r="Z330" s="3"/>
      <c r="AA330" s="2"/>
      <c r="AB330" s="2"/>
      <c r="AC330" s="2"/>
      <c r="AD330" s="2"/>
      <c r="AE330" s="2"/>
      <c r="AF330" s="2"/>
      <c r="AG330" s="2"/>
      <c r="AH330" s="2"/>
      <c r="AI330" s="73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86"/>
      <c r="AU330" s="2"/>
      <c r="AV330" s="2"/>
    </row>
    <row r="331" spans="4:48" ht="19.899999999999999" customHeight="1" x14ac:dyDescent="0.15">
      <c r="D331" s="2"/>
      <c r="E331" s="2"/>
      <c r="F331" s="18"/>
      <c r="G331" s="2"/>
      <c r="H331" s="2"/>
      <c r="I331" s="86"/>
      <c r="J331" s="2"/>
      <c r="K331" s="68"/>
      <c r="L331" s="68"/>
      <c r="M331" s="18"/>
      <c r="N331" s="68"/>
      <c r="O331" s="72"/>
      <c r="P331" s="68"/>
      <c r="Q331" s="102"/>
      <c r="R331" s="102"/>
      <c r="S331" s="102"/>
      <c r="T331" s="68"/>
      <c r="U331" s="68"/>
      <c r="V331" s="3"/>
      <c r="W331" s="3"/>
      <c r="X331" s="3"/>
      <c r="Y331" s="3"/>
      <c r="Z331" s="3"/>
      <c r="AA331" s="2"/>
      <c r="AB331" s="2"/>
      <c r="AC331" s="2"/>
      <c r="AD331" s="2"/>
      <c r="AE331" s="2"/>
      <c r="AF331" s="2"/>
      <c r="AG331" s="2"/>
      <c r="AH331" s="2"/>
      <c r="AI331" s="73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86"/>
      <c r="AU331" s="2"/>
      <c r="AV331" s="2"/>
    </row>
    <row r="332" spans="4:48" ht="19.899999999999999" customHeight="1" x14ac:dyDescent="0.15">
      <c r="D332" s="2"/>
      <c r="E332" s="2"/>
      <c r="F332" s="18"/>
      <c r="G332" s="2"/>
      <c r="H332" s="2"/>
      <c r="I332" s="86"/>
      <c r="J332" s="2"/>
      <c r="K332" s="68"/>
      <c r="L332" s="68"/>
      <c r="M332" s="18"/>
      <c r="N332" s="68"/>
      <c r="O332" s="72"/>
      <c r="P332" s="68"/>
      <c r="Q332" s="102"/>
      <c r="R332" s="102"/>
      <c r="S332" s="102"/>
      <c r="T332" s="68"/>
      <c r="U332" s="68"/>
      <c r="V332" s="3"/>
      <c r="W332" s="3"/>
      <c r="X332" s="3"/>
      <c r="Y332" s="3"/>
      <c r="Z332" s="3"/>
      <c r="AA332" s="2"/>
      <c r="AB332" s="2"/>
      <c r="AC332" s="2"/>
      <c r="AD332" s="2"/>
      <c r="AE332" s="2"/>
      <c r="AF332" s="2"/>
      <c r="AG332" s="2"/>
      <c r="AH332" s="2"/>
      <c r="AI332" s="73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86"/>
      <c r="AU332" s="2"/>
      <c r="AV332" s="2"/>
    </row>
    <row r="333" spans="4:48" ht="19.899999999999999" customHeight="1" x14ac:dyDescent="0.15">
      <c r="D333" s="2"/>
      <c r="E333" s="2"/>
      <c r="F333" s="18"/>
      <c r="G333" s="2"/>
      <c r="H333" s="2"/>
      <c r="I333" s="86"/>
      <c r="J333" s="2"/>
      <c r="K333" s="68"/>
      <c r="L333" s="68"/>
      <c r="M333" s="18"/>
      <c r="N333" s="68"/>
      <c r="O333" s="72"/>
      <c r="P333" s="68"/>
      <c r="Q333" s="102"/>
      <c r="R333" s="102"/>
      <c r="S333" s="102"/>
      <c r="T333" s="68"/>
      <c r="U333" s="68"/>
      <c r="V333" s="3"/>
      <c r="W333" s="3"/>
      <c r="X333" s="3"/>
      <c r="Y333" s="3"/>
      <c r="Z333" s="3"/>
      <c r="AA333" s="2"/>
      <c r="AB333" s="2"/>
      <c r="AC333" s="2"/>
      <c r="AD333" s="2"/>
      <c r="AE333" s="2"/>
      <c r="AF333" s="2"/>
      <c r="AG333" s="2"/>
      <c r="AH333" s="2"/>
      <c r="AI333" s="73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86"/>
      <c r="AU333" s="2"/>
      <c r="AV333" s="2"/>
    </row>
    <row r="334" spans="4:48" ht="19.899999999999999" customHeight="1" x14ac:dyDescent="0.15">
      <c r="D334" s="2"/>
      <c r="E334" s="2"/>
      <c r="F334" s="18"/>
      <c r="G334" s="2"/>
      <c r="H334" s="2"/>
      <c r="I334" s="86"/>
      <c r="J334" s="2"/>
      <c r="K334" s="68"/>
      <c r="L334" s="68"/>
      <c r="M334" s="18"/>
      <c r="N334" s="68"/>
      <c r="O334" s="72"/>
      <c r="P334" s="68"/>
      <c r="Q334" s="102"/>
      <c r="R334" s="102"/>
      <c r="S334" s="102"/>
      <c r="T334" s="68"/>
      <c r="U334" s="68"/>
      <c r="V334" s="3"/>
      <c r="W334" s="3"/>
      <c r="X334" s="3"/>
      <c r="Y334" s="3"/>
      <c r="Z334" s="3"/>
      <c r="AA334" s="2"/>
      <c r="AB334" s="2"/>
      <c r="AC334" s="2"/>
      <c r="AD334" s="2"/>
      <c r="AE334" s="2"/>
      <c r="AF334" s="2"/>
      <c r="AG334" s="2"/>
      <c r="AH334" s="2"/>
      <c r="AI334" s="73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86"/>
      <c r="AU334" s="2"/>
      <c r="AV334" s="2"/>
    </row>
    <row r="335" spans="4:48" ht="19.899999999999999" customHeight="1" x14ac:dyDescent="0.15">
      <c r="D335" s="2"/>
      <c r="E335" s="2"/>
      <c r="F335" s="18"/>
      <c r="G335" s="2"/>
      <c r="H335" s="2"/>
      <c r="I335" s="86"/>
      <c r="J335" s="2"/>
      <c r="K335" s="68"/>
      <c r="L335" s="68"/>
      <c r="M335" s="18"/>
      <c r="N335" s="68"/>
      <c r="O335" s="72"/>
      <c r="P335" s="68"/>
      <c r="Q335" s="102"/>
      <c r="R335" s="102"/>
      <c r="S335" s="102"/>
      <c r="T335" s="68"/>
      <c r="U335" s="68"/>
      <c r="V335" s="3"/>
      <c r="W335" s="3"/>
      <c r="X335" s="3"/>
      <c r="Y335" s="3"/>
      <c r="Z335" s="3"/>
      <c r="AA335" s="2"/>
      <c r="AB335" s="2"/>
      <c r="AC335" s="2"/>
      <c r="AD335" s="2"/>
      <c r="AE335" s="2"/>
      <c r="AF335" s="2"/>
      <c r="AG335" s="2"/>
      <c r="AH335" s="2"/>
      <c r="AI335" s="73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86"/>
      <c r="AU335" s="2"/>
      <c r="AV335" s="2"/>
    </row>
    <row r="336" spans="4:48" ht="19.899999999999999" customHeight="1" x14ac:dyDescent="0.15">
      <c r="D336" s="2"/>
      <c r="E336" s="2"/>
      <c r="F336" s="18"/>
      <c r="G336" s="2"/>
      <c r="H336" s="2"/>
      <c r="I336" s="86"/>
      <c r="J336" s="2"/>
      <c r="K336" s="68"/>
      <c r="L336" s="68"/>
      <c r="M336" s="18"/>
      <c r="N336" s="68"/>
      <c r="O336" s="72"/>
      <c r="P336" s="68"/>
      <c r="Q336" s="102"/>
      <c r="R336" s="102"/>
      <c r="S336" s="102"/>
      <c r="T336" s="68"/>
      <c r="U336" s="68"/>
      <c r="V336" s="3"/>
      <c r="W336" s="3"/>
      <c r="X336" s="3"/>
      <c r="Y336" s="3"/>
      <c r="Z336" s="3"/>
      <c r="AA336" s="2"/>
      <c r="AB336" s="2"/>
      <c r="AC336" s="2"/>
      <c r="AD336" s="2"/>
      <c r="AE336" s="2"/>
      <c r="AF336" s="2"/>
      <c r="AG336" s="2"/>
      <c r="AH336" s="2"/>
      <c r="AI336" s="73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86"/>
      <c r="AU336" s="2"/>
      <c r="AV336" s="2"/>
    </row>
    <row r="337" spans="4:48" ht="19.899999999999999" customHeight="1" x14ac:dyDescent="0.15">
      <c r="D337" s="2"/>
      <c r="E337" s="2"/>
      <c r="F337" s="18"/>
      <c r="G337" s="2"/>
      <c r="H337" s="2"/>
      <c r="I337" s="86"/>
      <c r="J337" s="2"/>
      <c r="K337" s="68"/>
      <c r="L337" s="68"/>
      <c r="M337" s="18"/>
      <c r="N337" s="68"/>
      <c r="O337" s="72"/>
      <c r="P337" s="68"/>
      <c r="Q337" s="102"/>
      <c r="R337" s="102"/>
      <c r="S337" s="102"/>
      <c r="T337" s="68"/>
      <c r="U337" s="68"/>
      <c r="V337" s="3"/>
      <c r="W337" s="3"/>
      <c r="X337" s="3"/>
      <c r="Y337" s="3"/>
      <c r="Z337" s="3"/>
      <c r="AA337" s="2"/>
      <c r="AB337" s="2"/>
      <c r="AC337" s="2"/>
      <c r="AD337" s="2"/>
      <c r="AE337" s="2"/>
      <c r="AF337" s="2"/>
      <c r="AG337" s="2"/>
      <c r="AH337" s="2"/>
      <c r="AI337" s="73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86"/>
      <c r="AU337" s="2"/>
      <c r="AV337" s="2"/>
    </row>
    <row r="338" spans="4:48" ht="19.899999999999999" customHeight="1" x14ac:dyDescent="0.15">
      <c r="D338" s="2"/>
      <c r="E338" s="2"/>
      <c r="F338" s="18"/>
      <c r="G338" s="2"/>
      <c r="H338" s="2"/>
      <c r="I338" s="86"/>
      <c r="J338" s="2"/>
      <c r="K338" s="68"/>
      <c r="L338" s="68"/>
      <c r="M338" s="18"/>
      <c r="N338" s="68"/>
      <c r="O338" s="72"/>
      <c r="P338" s="68"/>
      <c r="Q338" s="102"/>
      <c r="R338" s="102"/>
      <c r="S338" s="102"/>
      <c r="T338" s="68"/>
      <c r="U338" s="68"/>
      <c r="V338" s="3"/>
      <c r="W338" s="3"/>
      <c r="X338" s="3"/>
      <c r="Y338" s="3"/>
      <c r="Z338" s="3"/>
      <c r="AA338" s="2"/>
      <c r="AB338" s="2"/>
      <c r="AC338" s="2"/>
      <c r="AD338" s="2"/>
      <c r="AE338" s="2"/>
      <c r="AF338" s="2"/>
      <c r="AG338" s="2"/>
      <c r="AH338" s="2"/>
      <c r="AI338" s="73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86"/>
      <c r="AU338" s="2"/>
      <c r="AV338" s="2"/>
    </row>
    <row r="339" spans="4:48" ht="19.899999999999999" customHeight="1" x14ac:dyDescent="0.15">
      <c r="D339" s="2"/>
      <c r="E339" s="2"/>
      <c r="F339" s="18"/>
      <c r="G339" s="2"/>
      <c r="H339" s="2"/>
      <c r="I339" s="86"/>
      <c r="J339" s="2"/>
      <c r="K339" s="68"/>
      <c r="L339" s="68"/>
      <c r="M339" s="18"/>
      <c r="N339" s="68"/>
      <c r="O339" s="72"/>
      <c r="P339" s="68"/>
      <c r="Q339" s="102"/>
      <c r="R339" s="102"/>
      <c r="S339" s="102"/>
      <c r="T339" s="68"/>
      <c r="U339" s="68"/>
      <c r="V339" s="3"/>
      <c r="W339" s="3"/>
      <c r="X339" s="3"/>
      <c r="Y339" s="3"/>
      <c r="Z339" s="3"/>
      <c r="AA339" s="2"/>
      <c r="AB339" s="2"/>
      <c r="AC339" s="2"/>
      <c r="AD339" s="2"/>
      <c r="AE339" s="2"/>
      <c r="AF339" s="2"/>
      <c r="AG339" s="2"/>
      <c r="AH339" s="2"/>
      <c r="AI339" s="73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86"/>
      <c r="AU339" s="2"/>
      <c r="AV339" s="2"/>
    </row>
    <row r="340" spans="4:48" ht="19.899999999999999" customHeight="1" x14ac:dyDescent="0.15">
      <c r="D340" s="2"/>
      <c r="E340" s="2"/>
      <c r="F340" s="18"/>
      <c r="G340" s="2"/>
      <c r="H340" s="2"/>
      <c r="I340" s="86"/>
      <c r="J340" s="2"/>
      <c r="K340" s="68"/>
      <c r="L340" s="68"/>
      <c r="M340" s="18"/>
      <c r="N340" s="68"/>
      <c r="O340" s="72"/>
      <c r="P340" s="68"/>
      <c r="Q340" s="102"/>
      <c r="R340" s="102"/>
      <c r="S340" s="102"/>
      <c r="T340" s="68"/>
      <c r="U340" s="68"/>
      <c r="V340" s="3"/>
      <c r="W340" s="3"/>
      <c r="X340" s="3"/>
      <c r="Y340" s="3"/>
      <c r="Z340" s="3"/>
      <c r="AA340" s="2"/>
      <c r="AB340" s="2"/>
      <c r="AC340" s="2"/>
      <c r="AD340" s="2"/>
      <c r="AE340" s="2"/>
      <c r="AF340" s="2"/>
      <c r="AG340" s="2"/>
      <c r="AH340" s="2"/>
      <c r="AI340" s="73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86"/>
      <c r="AU340" s="2"/>
      <c r="AV340" s="2"/>
    </row>
    <row r="341" spans="4:48" ht="19.899999999999999" customHeight="1" x14ac:dyDescent="0.15">
      <c r="D341" s="2"/>
      <c r="E341" s="2"/>
      <c r="F341" s="18"/>
      <c r="G341" s="2"/>
      <c r="H341" s="2"/>
      <c r="I341" s="86"/>
      <c r="J341" s="2"/>
      <c r="K341" s="68"/>
      <c r="L341" s="68"/>
      <c r="M341" s="18"/>
      <c r="N341" s="68"/>
      <c r="O341" s="72"/>
      <c r="P341" s="68"/>
      <c r="Q341" s="102"/>
      <c r="R341" s="102"/>
      <c r="S341" s="102"/>
      <c r="T341" s="68"/>
      <c r="U341" s="68"/>
      <c r="V341" s="3"/>
      <c r="W341" s="3"/>
      <c r="X341" s="3"/>
      <c r="Y341" s="3"/>
      <c r="Z341" s="3"/>
      <c r="AA341" s="2"/>
      <c r="AB341" s="2"/>
      <c r="AC341" s="2"/>
      <c r="AD341" s="2"/>
      <c r="AE341" s="2"/>
      <c r="AF341" s="2"/>
      <c r="AG341" s="2"/>
      <c r="AH341" s="2"/>
      <c r="AI341" s="73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86"/>
      <c r="AU341" s="2"/>
      <c r="AV341" s="2"/>
    </row>
    <row r="342" spans="4:48" ht="19.899999999999999" customHeight="1" x14ac:dyDescent="0.15">
      <c r="D342" s="2"/>
      <c r="E342" s="2"/>
      <c r="F342" s="18"/>
      <c r="G342" s="2"/>
      <c r="H342" s="2"/>
      <c r="I342" s="86"/>
      <c r="J342" s="2"/>
      <c r="K342" s="68"/>
      <c r="L342" s="68"/>
      <c r="M342" s="18"/>
      <c r="N342" s="68"/>
      <c r="O342" s="72"/>
      <c r="P342" s="68"/>
      <c r="Q342" s="102"/>
      <c r="R342" s="102"/>
      <c r="S342" s="102"/>
      <c r="T342" s="68"/>
      <c r="U342" s="68"/>
      <c r="V342" s="3"/>
      <c r="W342" s="3"/>
      <c r="X342" s="3"/>
      <c r="Y342" s="3"/>
      <c r="Z342" s="3"/>
      <c r="AA342" s="2"/>
      <c r="AB342" s="2"/>
      <c r="AC342" s="2"/>
      <c r="AD342" s="2"/>
      <c r="AE342" s="2"/>
      <c r="AF342" s="2"/>
      <c r="AG342" s="2"/>
      <c r="AH342" s="2"/>
      <c r="AI342" s="73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86"/>
      <c r="AU342" s="2"/>
      <c r="AV342" s="2"/>
    </row>
    <row r="343" spans="4:48" ht="19.899999999999999" customHeight="1" x14ac:dyDescent="0.15">
      <c r="D343" s="2"/>
      <c r="E343" s="2"/>
      <c r="F343" s="18"/>
      <c r="G343" s="2"/>
      <c r="H343" s="2"/>
      <c r="I343" s="86"/>
      <c r="J343" s="2"/>
      <c r="K343" s="68"/>
      <c r="L343" s="68"/>
      <c r="M343" s="18"/>
      <c r="N343" s="68"/>
      <c r="O343" s="72"/>
      <c r="P343" s="68"/>
      <c r="Q343" s="102"/>
      <c r="R343" s="102"/>
      <c r="S343" s="102"/>
      <c r="T343" s="68"/>
      <c r="U343" s="68"/>
      <c r="V343" s="3"/>
      <c r="W343" s="3"/>
      <c r="X343" s="3"/>
      <c r="Y343" s="3"/>
      <c r="Z343" s="3"/>
      <c r="AA343" s="2"/>
      <c r="AB343" s="2"/>
      <c r="AC343" s="2"/>
      <c r="AD343" s="2"/>
      <c r="AE343" s="2"/>
      <c r="AF343" s="2"/>
      <c r="AG343" s="2"/>
      <c r="AH343" s="2"/>
      <c r="AI343" s="73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86"/>
      <c r="AU343" s="2"/>
      <c r="AV343" s="2"/>
    </row>
    <row r="344" spans="4:48" ht="19.899999999999999" customHeight="1" x14ac:dyDescent="0.15">
      <c r="D344" s="2"/>
      <c r="E344" s="2"/>
      <c r="F344" s="18"/>
      <c r="G344" s="2"/>
      <c r="H344" s="2"/>
      <c r="I344" s="86"/>
      <c r="J344" s="2"/>
      <c r="K344" s="68"/>
      <c r="L344" s="68"/>
      <c r="M344" s="18"/>
      <c r="N344" s="68"/>
      <c r="O344" s="72"/>
      <c r="P344" s="68"/>
      <c r="Q344" s="102"/>
      <c r="R344" s="102"/>
      <c r="S344" s="102"/>
      <c r="T344" s="68"/>
      <c r="U344" s="68"/>
      <c r="V344" s="3"/>
      <c r="W344" s="3"/>
      <c r="X344" s="3"/>
      <c r="Y344" s="3"/>
      <c r="Z344" s="3"/>
      <c r="AA344" s="2"/>
      <c r="AB344" s="2"/>
      <c r="AC344" s="2"/>
      <c r="AD344" s="2"/>
      <c r="AE344" s="2"/>
      <c r="AF344" s="2"/>
      <c r="AG344" s="2"/>
      <c r="AH344" s="2"/>
      <c r="AI344" s="73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86"/>
      <c r="AU344" s="2"/>
      <c r="AV344" s="2"/>
    </row>
    <row r="345" spans="4:48" ht="19.899999999999999" customHeight="1" x14ac:dyDescent="0.15">
      <c r="D345" s="2"/>
      <c r="E345" s="2"/>
      <c r="F345" s="18"/>
      <c r="G345" s="2"/>
      <c r="H345" s="2"/>
      <c r="I345" s="86"/>
      <c r="J345" s="2"/>
      <c r="K345" s="68"/>
      <c r="L345" s="68"/>
      <c r="M345" s="18"/>
      <c r="N345" s="68"/>
      <c r="O345" s="72"/>
      <c r="P345" s="68"/>
      <c r="Q345" s="102"/>
      <c r="R345" s="102"/>
      <c r="S345" s="102"/>
      <c r="T345" s="68"/>
      <c r="U345" s="68"/>
      <c r="V345" s="3"/>
      <c r="W345" s="3"/>
      <c r="X345" s="3"/>
      <c r="Y345" s="3"/>
      <c r="Z345" s="3"/>
      <c r="AA345" s="2"/>
      <c r="AB345" s="2"/>
      <c r="AC345" s="2"/>
      <c r="AD345" s="2"/>
      <c r="AE345" s="2"/>
      <c r="AF345" s="2"/>
      <c r="AG345" s="2"/>
      <c r="AH345" s="2"/>
      <c r="AI345" s="73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86"/>
      <c r="AU345" s="2"/>
      <c r="AV345" s="2"/>
    </row>
    <row r="346" spans="4:48" ht="19.899999999999999" customHeight="1" x14ac:dyDescent="0.15">
      <c r="D346" s="2"/>
      <c r="E346" s="2"/>
      <c r="F346" s="18"/>
      <c r="G346" s="2"/>
      <c r="H346" s="2"/>
      <c r="I346" s="86"/>
      <c r="J346" s="2"/>
      <c r="K346" s="68"/>
      <c r="L346" s="68"/>
      <c r="M346" s="18"/>
      <c r="N346" s="68"/>
      <c r="O346" s="72"/>
      <c r="P346" s="68"/>
      <c r="Q346" s="102"/>
      <c r="R346" s="102"/>
      <c r="S346" s="102"/>
      <c r="T346" s="68"/>
      <c r="U346" s="68"/>
      <c r="V346" s="3"/>
      <c r="W346" s="3"/>
      <c r="X346" s="3"/>
      <c r="Y346" s="3"/>
      <c r="Z346" s="3"/>
      <c r="AA346" s="2"/>
      <c r="AB346" s="2"/>
      <c r="AC346" s="2"/>
      <c r="AD346" s="2"/>
      <c r="AE346" s="2"/>
      <c r="AF346" s="2"/>
      <c r="AG346" s="2"/>
      <c r="AH346" s="2"/>
      <c r="AI346" s="73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86"/>
      <c r="AU346" s="2"/>
      <c r="AV346" s="2"/>
    </row>
    <row r="347" spans="4:48" ht="19.899999999999999" customHeight="1" x14ac:dyDescent="0.15">
      <c r="D347" s="2"/>
      <c r="E347" s="2"/>
      <c r="F347" s="18"/>
      <c r="G347" s="2"/>
      <c r="H347" s="2"/>
      <c r="I347" s="86"/>
      <c r="J347" s="2"/>
      <c r="K347" s="68"/>
      <c r="L347" s="68"/>
      <c r="M347" s="18"/>
      <c r="N347" s="68"/>
      <c r="O347" s="72"/>
      <c r="P347" s="68"/>
      <c r="Q347" s="102"/>
      <c r="R347" s="102"/>
      <c r="S347" s="102"/>
      <c r="T347" s="68"/>
      <c r="U347" s="68"/>
      <c r="V347" s="3"/>
      <c r="W347" s="3"/>
      <c r="X347" s="3"/>
      <c r="Y347" s="3"/>
      <c r="Z347" s="3"/>
      <c r="AA347" s="2"/>
      <c r="AB347" s="2"/>
      <c r="AC347" s="2"/>
      <c r="AD347" s="2"/>
      <c r="AE347" s="2"/>
      <c r="AF347" s="2"/>
      <c r="AG347" s="2"/>
      <c r="AH347" s="2"/>
      <c r="AI347" s="73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86"/>
      <c r="AU347" s="2"/>
      <c r="AV347" s="2"/>
    </row>
    <row r="348" spans="4:48" ht="19.899999999999999" customHeight="1" x14ac:dyDescent="0.15">
      <c r="D348" s="2"/>
      <c r="E348" s="2"/>
      <c r="F348" s="18"/>
      <c r="G348" s="2"/>
      <c r="H348" s="2"/>
      <c r="I348" s="86"/>
      <c r="J348" s="2"/>
      <c r="K348" s="68"/>
      <c r="L348" s="68"/>
      <c r="M348" s="18"/>
      <c r="N348" s="68"/>
      <c r="O348" s="72"/>
      <c r="P348" s="68"/>
      <c r="Q348" s="102"/>
      <c r="R348" s="102"/>
      <c r="S348" s="102"/>
      <c r="T348" s="68"/>
      <c r="U348" s="68"/>
      <c r="V348" s="3"/>
      <c r="W348" s="3"/>
      <c r="X348" s="3"/>
      <c r="Y348" s="3"/>
      <c r="Z348" s="3"/>
      <c r="AA348" s="2"/>
      <c r="AB348" s="2"/>
      <c r="AC348" s="2"/>
      <c r="AD348" s="2"/>
      <c r="AE348" s="2"/>
      <c r="AF348" s="2"/>
      <c r="AG348" s="2"/>
      <c r="AH348" s="2"/>
      <c r="AI348" s="73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86"/>
      <c r="AU348" s="2"/>
      <c r="AV348" s="2"/>
    </row>
    <row r="349" spans="4:48" ht="19.899999999999999" customHeight="1" x14ac:dyDescent="0.15">
      <c r="D349" s="2"/>
      <c r="E349" s="2"/>
      <c r="F349" s="18"/>
      <c r="G349" s="2"/>
      <c r="H349" s="2"/>
      <c r="I349" s="86"/>
      <c r="J349" s="2"/>
      <c r="K349" s="68"/>
      <c r="L349" s="68"/>
      <c r="M349" s="18"/>
      <c r="N349" s="68"/>
      <c r="O349" s="72"/>
      <c r="P349" s="68"/>
      <c r="Q349" s="102"/>
      <c r="R349" s="102"/>
      <c r="S349" s="102"/>
      <c r="T349" s="68"/>
      <c r="U349" s="68"/>
      <c r="V349" s="3"/>
      <c r="W349" s="3"/>
      <c r="X349" s="3"/>
      <c r="Y349" s="3"/>
      <c r="Z349" s="3"/>
      <c r="AA349" s="2"/>
      <c r="AB349" s="2"/>
      <c r="AC349" s="2"/>
      <c r="AD349" s="2"/>
      <c r="AE349" s="2"/>
      <c r="AF349" s="2"/>
      <c r="AG349" s="2"/>
      <c r="AH349" s="2"/>
      <c r="AI349" s="73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86"/>
      <c r="AU349" s="2"/>
      <c r="AV349" s="2"/>
    </row>
    <row r="350" spans="4:48" ht="19.899999999999999" customHeight="1" x14ac:dyDescent="0.15">
      <c r="D350" s="2"/>
      <c r="E350" s="2"/>
      <c r="F350" s="18"/>
      <c r="G350" s="2"/>
      <c r="H350" s="2"/>
      <c r="I350" s="86"/>
      <c r="J350" s="2"/>
      <c r="K350" s="68"/>
      <c r="L350" s="68"/>
      <c r="M350" s="18"/>
      <c r="N350" s="68"/>
      <c r="O350" s="72"/>
      <c r="P350" s="68"/>
      <c r="Q350" s="102"/>
      <c r="R350" s="102"/>
      <c r="S350" s="102"/>
      <c r="T350" s="68"/>
      <c r="U350" s="68"/>
      <c r="V350" s="3"/>
      <c r="W350" s="3"/>
      <c r="X350" s="3"/>
      <c r="Y350" s="3"/>
      <c r="Z350" s="3"/>
      <c r="AA350" s="2"/>
      <c r="AB350" s="2"/>
      <c r="AC350" s="2"/>
      <c r="AD350" s="2"/>
      <c r="AE350" s="2"/>
      <c r="AF350" s="2"/>
      <c r="AG350" s="2"/>
      <c r="AH350" s="2"/>
      <c r="AI350" s="73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86"/>
      <c r="AU350" s="2"/>
      <c r="AV350" s="2"/>
    </row>
    <row r="351" spans="4:48" ht="19.899999999999999" customHeight="1" x14ac:dyDescent="0.15">
      <c r="D351" s="2"/>
      <c r="E351" s="2"/>
      <c r="F351" s="18"/>
      <c r="G351" s="2"/>
      <c r="H351" s="2"/>
      <c r="I351" s="86"/>
      <c r="J351" s="2"/>
      <c r="K351" s="68"/>
      <c r="L351" s="68"/>
      <c r="M351" s="18"/>
      <c r="N351" s="68"/>
      <c r="O351" s="72"/>
      <c r="P351" s="68"/>
      <c r="Q351" s="102"/>
      <c r="R351" s="102"/>
      <c r="S351" s="102"/>
      <c r="T351" s="68"/>
      <c r="U351" s="68"/>
      <c r="V351" s="3"/>
      <c r="W351" s="3"/>
      <c r="X351" s="3"/>
      <c r="Y351" s="3"/>
      <c r="Z351" s="3"/>
      <c r="AA351" s="2"/>
      <c r="AB351" s="2"/>
      <c r="AC351" s="2"/>
      <c r="AD351" s="2"/>
      <c r="AE351" s="2"/>
      <c r="AF351" s="2"/>
      <c r="AG351" s="2"/>
      <c r="AH351" s="2"/>
      <c r="AI351" s="73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86"/>
      <c r="AU351" s="2"/>
      <c r="AV351" s="2"/>
    </row>
    <row r="352" spans="4:48" ht="19.899999999999999" customHeight="1" x14ac:dyDescent="0.15">
      <c r="D352" s="2"/>
      <c r="E352" s="2"/>
      <c r="F352" s="18"/>
      <c r="G352" s="2"/>
      <c r="H352" s="2"/>
      <c r="I352" s="86"/>
      <c r="J352" s="2"/>
      <c r="K352" s="68"/>
      <c r="L352" s="68"/>
      <c r="M352" s="18"/>
      <c r="N352" s="68"/>
      <c r="O352" s="72"/>
      <c r="P352" s="68"/>
      <c r="Q352" s="102"/>
      <c r="R352" s="102"/>
      <c r="S352" s="102"/>
      <c r="T352" s="68"/>
      <c r="U352" s="68"/>
      <c r="V352" s="3"/>
      <c r="W352" s="3"/>
      <c r="X352" s="3"/>
      <c r="Y352" s="3"/>
      <c r="Z352" s="3"/>
      <c r="AA352" s="2"/>
      <c r="AB352" s="2"/>
      <c r="AC352" s="2"/>
      <c r="AD352" s="2"/>
      <c r="AE352" s="2"/>
      <c r="AF352" s="2"/>
      <c r="AG352" s="2"/>
      <c r="AH352" s="2"/>
      <c r="AI352" s="73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86"/>
      <c r="AU352" s="2"/>
      <c r="AV352" s="2"/>
    </row>
    <row r="353" spans="4:48" ht="19.899999999999999" customHeight="1" x14ac:dyDescent="0.15">
      <c r="D353" s="2"/>
      <c r="E353" s="2"/>
      <c r="F353" s="18"/>
      <c r="G353" s="2"/>
      <c r="H353" s="2"/>
      <c r="I353" s="86"/>
      <c r="J353" s="2"/>
      <c r="K353" s="68"/>
      <c r="L353" s="68"/>
      <c r="M353" s="18"/>
      <c r="N353" s="68"/>
      <c r="O353" s="72"/>
      <c r="P353" s="68"/>
      <c r="Q353" s="102"/>
      <c r="R353" s="102"/>
      <c r="S353" s="102"/>
      <c r="T353" s="68"/>
      <c r="U353" s="68"/>
      <c r="V353" s="3"/>
      <c r="W353" s="3"/>
      <c r="X353" s="3"/>
      <c r="Y353" s="3"/>
      <c r="Z353" s="3"/>
      <c r="AA353" s="2"/>
      <c r="AB353" s="2"/>
      <c r="AC353" s="2"/>
      <c r="AD353" s="2"/>
      <c r="AE353" s="2"/>
      <c r="AF353" s="2"/>
      <c r="AG353" s="2"/>
      <c r="AH353" s="2"/>
      <c r="AI353" s="73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86"/>
      <c r="AU353" s="2"/>
      <c r="AV353" s="2"/>
    </row>
    <row r="354" spans="4:48" ht="19.899999999999999" customHeight="1" x14ac:dyDescent="0.15">
      <c r="D354" s="2"/>
      <c r="E354" s="2"/>
      <c r="F354" s="18"/>
      <c r="G354" s="2"/>
      <c r="H354" s="2"/>
      <c r="I354" s="86"/>
      <c r="J354" s="2"/>
      <c r="K354" s="68"/>
      <c r="L354" s="68"/>
      <c r="M354" s="18"/>
      <c r="N354" s="68"/>
      <c r="O354" s="72"/>
      <c r="P354" s="68"/>
      <c r="Q354" s="102"/>
      <c r="R354" s="102"/>
      <c r="S354" s="102"/>
      <c r="T354" s="68"/>
      <c r="U354" s="68"/>
      <c r="V354" s="3"/>
      <c r="W354" s="3"/>
      <c r="X354" s="3"/>
      <c r="Y354" s="3"/>
      <c r="Z354" s="3"/>
      <c r="AA354" s="2"/>
      <c r="AB354" s="2"/>
      <c r="AC354" s="2"/>
      <c r="AD354" s="2"/>
      <c r="AE354" s="2"/>
      <c r="AF354" s="2"/>
      <c r="AG354" s="2"/>
      <c r="AH354" s="2"/>
      <c r="AI354" s="73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86"/>
      <c r="AU354" s="2"/>
      <c r="AV354" s="2"/>
    </row>
    <row r="355" spans="4:48" ht="19.899999999999999" customHeight="1" x14ac:dyDescent="0.15">
      <c r="D355" s="2"/>
      <c r="E355" s="2"/>
      <c r="F355" s="18"/>
      <c r="G355" s="2"/>
      <c r="H355" s="2"/>
      <c r="I355" s="86"/>
      <c r="J355" s="2"/>
      <c r="K355" s="68"/>
      <c r="L355" s="68"/>
      <c r="M355" s="18"/>
      <c r="N355" s="68"/>
      <c r="O355" s="72"/>
      <c r="P355" s="68"/>
      <c r="Q355" s="102"/>
      <c r="R355" s="102"/>
      <c r="S355" s="102"/>
      <c r="T355" s="68"/>
      <c r="U355" s="68"/>
      <c r="V355" s="3"/>
      <c r="W355" s="3"/>
      <c r="X355" s="3"/>
      <c r="Y355" s="3"/>
      <c r="Z355" s="3"/>
      <c r="AA355" s="2"/>
      <c r="AB355" s="2"/>
      <c r="AC355" s="2"/>
      <c r="AD355" s="2"/>
      <c r="AE355" s="2"/>
      <c r="AF355" s="2"/>
      <c r="AG355" s="2"/>
      <c r="AH355" s="2"/>
      <c r="AI355" s="73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86"/>
      <c r="AU355" s="2"/>
      <c r="AV355" s="2"/>
    </row>
    <row r="356" spans="4:48" ht="19.899999999999999" customHeight="1" x14ac:dyDescent="0.15">
      <c r="D356" s="2"/>
      <c r="E356" s="2"/>
      <c r="F356" s="18"/>
      <c r="G356" s="2"/>
      <c r="H356" s="2"/>
      <c r="I356" s="86"/>
      <c r="J356" s="2"/>
      <c r="K356" s="68"/>
      <c r="L356" s="68"/>
      <c r="M356" s="18"/>
      <c r="N356" s="68"/>
      <c r="O356" s="72"/>
      <c r="P356" s="68"/>
      <c r="Q356" s="102"/>
      <c r="R356" s="102"/>
      <c r="S356" s="102"/>
      <c r="T356" s="68"/>
      <c r="U356" s="68"/>
      <c r="V356" s="3"/>
      <c r="W356" s="3"/>
      <c r="X356" s="3"/>
      <c r="Y356" s="3"/>
      <c r="Z356" s="3"/>
      <c r="AA356" s="2"/>
      <c r="AB356" s="2"/>
      <c r="AC356" s="2"/>
      <c r="AD356" s="2"/>
      <c r="AE356" s="2"/>
      <c r="AF356" s="2"/>
      <c r="AG356" s="2"/>
      <c r="AH356" s="2"/>
      <c r="AI356" s="73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86"/>
      <c r="AU356" s="2"/>
      <c r="AV356" s="2"/>
    </row>
    <row r="357" spans="4:48" ht="19.899999999999999" customHeight="1" x14ac:dyDescent="0.15">
      <c r="D357" s="2"/>
      <c r="E357" s="2"/>
      <c r="F357" s="18"/>
      <c r="G357" s="2"/>
      <c r="H357" s="2"/>
      <c r="I357" s="86"/>
      <c r="J357" s="2"/>
      <c r="K357" s="68"/>
      <c r="L357" s="68"/>
      <c r="M357" s="18"/>
      <c r="N357" s="68"/>
      <c r="O357" s="72"/>
      <c r="P357" s="68"/>
      <c r="Q357" s="102"/>
      <c r="R357" s="102"/>
      <c r="S357" s="102"/>
      <c r="T357" s="68"/>
      <c r="U357" s="68"/>
      <c r="V357" s="3"/>
      <c r="W357" s="3"/>
      <c r="X357" s="3"/>
      <c r="Y357" s="3"/>
      <c r="Z357" s="3"/>
      <c r="AA357" s="2"/>
      <c r="AB357" s="2"/>
      <c r="AC357" s="2"/>
      <c r="AD357" s="2"/>
      <c r="AE357" s="2"/>
      <c r="AF357" s="2"/>
      <c r="AG357" s="2"/>
      <c r="AH357" s="2"/>
      <c r="AI357" s="73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86"/>
      <c r="AU357" s="2"/>
      <c r="AV357" s="2"/>
    </row>
    <row r="358" spans="4:48" ht="19.899999999999999" customHeight="1" x14ac:dyDescent="0.15">
      <c r="D358" s="2"/>
      <c r="E358" s="2"/>
      <c r="F358" s="18"/>
      <c r="G358" s="2"/>
      <c r="H358" s="2"/>
      <c r="I358" s="86"/>
      <c r="J358" s="2"/>
      <c r="K358" s="68"/>
      <c r="L358" s="68"/>
      <c r="M358" s="18"/>
      <c r="N358" s="68"/>
      <c r="O358" s="72"/>
      <c r="P358" s="68"/>
      <c r="Q358" s="102"/>
      <c r="R358" s="102"/>
      <c r="S358" s="102"/>
      <c r="T358" s="68"/>
      <c r="U358" s="68"/>
      <c r="V358" s="3"/>
      <c r="W358" s="3"/>
      <c r="X358" s="3"/>
      <c r="Y358" s="3"/>
      <c r="Z358" s="3"/>
      <c r="AA358" s="2"/>
      <c r="AB358" s="2"/>
      <c r="AC358" s="2"/>
      <c r="AD358" s="2"/>
      <c r="AE358" s="2"/>
      <c r="AF358" s="2"/>
      <c r="AG358" s="2"/>
      <c r="AH358" s="2"/>
      <c r="AI358" s="73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86"/>
      <c r="AU358" s="2"/>
      <c r="AV358" s="2"/>
    </row>
    <row r="359" spans="4:48" ht="19.899999999999999" customHeight="1" x14ac:dyDescent="0.15">
      <c r="D359" s="2"/>
      <c r="E359" s="2"/>
      <c r="F359" s="18"/>
      <c r="G359" s="2"/>
      <c r="H359" s="2"/>
      <c r="I359" s="86"/>
      <c r="J359" s="2"/>
      <c r="K359" s="68"/>
      <c r="L359" s="68"/>
      <c r="M359" s="18"/>
      <c r="N359" s="68"/>
      <c r="O359" s="72"/>
      <c r="P359" s="68"/>
      <c r="Q359" s="102"/>
      <c r="R359" s="102"/>
      <c r="S359" s="102"/>
      <c r="T359" s="68"/>
      <c r="U359" s="68"/>
      <c r="V359" s="3"/>
      <c r="W359" s="3"/>
      <c r="X359" s="3"/>
      <c r="Y359" s="3"/>
      <c r="Z359" s="3"/>
      <c r="AA359" s="2"/>
      <c r="AB359" s="2"/>
      <c r="AC359" s="2"/>
      <c r="AD359" s="2"/>
      <c r="AE359" s="2"/>
      <c r="AF359" s="2"/>
      <c r="AG359" s="2"/>
      <c r="AH359" s="2"/>
      <c r="AI359" s="73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86"/>
      <c r="AU359" s="2"/>
      <c r="AV359" s="2"/>
    </row>
    <row r="360" spans="4:48" ht="19.899999999999999" customHeight="1" x14ac:dyDescent="0.15">
      <c r="D360" s="2"/>
      <c r="E360" s="2"/>
      <c r="F360" s="18"/>
      <c r="G360" s="2"/>
      <c r="H360" s="2"/>
      <c r="I360" s="86"/>
      <c r="J360" s="2"/>
      <c r="K360" s="68"/>
      <c r="L360" s="68"/>
      <c r="M360" s="18"/>
      <c r="N360" s="68"/>
      <c r="O360" s="72"/>
      <c r="P360" s="68"/>
      <c r="Q360" s="102"/>
      <c r="R360" s="102"/>
      <c r="S360" s="102"/>
      <c r="T360" s="68"/>
      <c r="U360" s="68"/>
      <c r="V360" s="3"/>
      <c r="W360" s="3"/>
      <c r="X360" s="3"/>
      <c r="Y360" s="3"/>
      <c r="Z360" s="3"/>
      <c r="AA360" s="2"/>
      <c r="AB360" s="2"/>
      <c r="AC360" s="2"/>
      <c r="AD360" s="2"/>
      <c r="AE360" s="2"/>
      <c r="AF360" s="2"/>
      <c r="AG360" s="2"/>
      <c r="AH360" s="2"/>
      <c r="AI360" s="73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86"/>
      <c r="AU360" s="2"/>
      <c r="AV360" s="2"/>
    </row>
    <row r="361" spans="4:48" ht="19.899999999999999" customHeight="1" x14ac:dyDescent="0.15">
      <c r="D361" s="2"/>
      <c r="E361" s="2"/>
      <c r="F361" s="18"/>
      <c r="G361" s="2"/>
      <c r="H361" s="2"/>
      <c r="I361" s="86"/>
      <c r="J361" s="2"/>
      <c r="K361" s="68"/>
      <c r="L361" s="68"/>
      <c r="M361" s="18"/>
      <c r="N361" s="68"/>
      <c r="O361" s="72"/>
      <c r="P361" s="68"/>
      <c r="Q361" s="102"/>
      <c r="R361" s="102"/>
      <c r="S361" s="102"/>
      <c r="T361" s="68"/>
      <c r="U361" s="68"/>
      <c r="V361" s="3"/>
      <c r="W361" s="3"/>
      <c r="X361" s="3"/>
      <c r="Y361" s="3"/>
      <c r="Z361" s="3"/>
      <c r="AA361" s="2"/>
      <c r="AB361" s="2"/>
      <c r="AC361" s="2"/>
      <c r="AD361" s="2"/>
      <c r="AE361" s="2"/>
      <c r="AF361" s="2"/>
      <c r="AG361" s="2"/>
      <c r="AH361" s="2"/>
      <c r="AI361" s="73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86"/>
      <c r="AU361" s="2"/>
      <c r="AV361" s="2"/>
    </row>
    <row r="362" spans="4:48" ht="19.899999999999999" customHeight="1" x14ac:dyDescent="0.15">
      <c r="D362" s="2"/>
      <c r="E362" s="2"/>
      <c r="F362" s="18"/>
      <c r="G362" s="2"/>
      <c r="H362" s="2"/>
      <c r="I362" s="86"/>
      <c r="J362" s="2"/>
      <c r="K362" s="68"/>
      <c r="L362" s="68"/>
      <c r="M362" s="18"/>
      <c r="N362" s="68"/>
      <c r="O362" s="72"/>
      <c r="P362" s="68"/>
      <c r="Q362" s="102"/>
      <c r="R362" s="102"/>
      <c r="S362" s="102"/>
      <c r="T362" s="68"/>
      <c r="U362" s="68"/>
      <c r="V362" s="3"/>
      <c r="W362" s="3"/>
      <c r="X362" s="3"/>
      <c r="Y362" s="3"/>
      <c r="Z362" s="3"/>
      <c r="AA362" s="2"/>
      <c r="AB362" s="2"/>
      <c r="AC362" s="2"/>
      <c r="AD362" s="2"/>
      <c r="AE362" s="2"/>
      <c r="AF362" s="2"/>
      <c r="AG362" s="2"/>
      <c r="AH362" s="2"/>
      <c r="AI362" s="73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86"/>
      <c r="AU362" s="2"/>
      <c r="AV362" s="2"/>
    </row>
    <row r="363" spans="4:48" ht="19.899999999999999" customHeight="1" x14ac:dyDescent="0.15">
      <c r="D363" s="2"/>
      <c r="E363" s="2"/>
      <c r="F363" s="18"/>
      <c r="G363" s="2"/>
      <c r="H363" s="2"/>
      <c r="I363" s="86"/>
      <c r="J363" s="2"/>
      <c r="K363" s="68"/>
      <c r="L363" s="68"/>
      <c r="M363" s="18"/>
      <c r="N363" s="68"/>
      <c r="O363" s="72"/>
      <c r="P363" s="68"/>
      <c r="Q363" s="102"/>
      <c r="R363" s="102"/>
      <c r="S363" s="102"/>
      <c r="T363" s="68"/>
      <c r="U363" s="68"/>
      <c r="V363" s="3"/>
      <c r="W363" s="3"/>
      <c r="X363" s="3"/>
      <c r="Y363" s="3"/>
      <c r="Z363" s="3"/>
      <c r="AA363" s="2"/>
      <c r="AB363" s="2"/>
      <c r="AC363" s="2"/>
      <c r="AD363" s="2"/>
      <c r="AE363" s="2"/>
      <c r="AF363" s="2"/>
      <c r="AG363" s="2"/>
      <c r="AH363" s="2"/>
      <c r="AI363" s="73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86"/>
      <c r="AU363" s="2"/>
      <c r="AV363" s="2"/>
    </row>
    <row r="364" spans="4:48" ht="19.899999999999999" customHeight="1" x14ac:dyDescent="0.15">
      <c r="D364" s="2"/>
      <c r="E364" s="2"/>
      <c r="F364" s="18"/>
      <c r="G364" s="2"/>
      <c r="H364" s="2"/>
      <c r="I364" s="86"/>
      <c r="J364" s="2"/>
      <c r="K364" s="68"/>
      <c r="L364" s="68"/>
      <c r="M364" s="18"/>
      <c r="N364" s="68"/>
      <c r="O364" s="72"/>
      <c r="P364" s="68"/>
      <c r="Q364" s="102"/>
      <c r="R364" s="102"/>
      <c r="S364" s="102"/>
      <c r="T364" s="68"/>
      <c r="U364" s="68"/>
      <c r="V364" s="3"/>
      <c r="W364" s="3"/>
      <c r="X364" s="3"/>
      <c r="Y364" s="3"/>
      <c r="Z364" s="3"/>
      <c r="AA364" s="2"/>
      <c r="AB364" s="2"/>
      <c r="AC364" s="2"/>
      <c r="AD364" s="2"/>
      <c r="AE364" s="2"/>
      <c r="AF364" s="2"/>
      <c r="AG364" s="2"/>
      <c r="AH364" s="2"/>
      <c r="AI364" s="73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86"/>
      <c r="AU364" s="2"/>
      <c r="AV364" s="2"/>
    </row>
    <row r="365" spans="4:48" ht="19.899999999999999" customHeight="1" x14ac:dyDescent="0.15">
      <c r="D365" s="2"/>
      <c r="E365" s="2"/>
      <c r="F365" s="18"/>
      <c r="G365" s="2"/>
      <c r="H365" s="2"/>
      <c r="I365" s="86"/>
      <c r="J365" s="2"/>
      <c r="K365" s="68"/>
      <c r="L365" s="68"/>
      <c r="M365" s="18"/>
      <c r="N365" s="68"/>
      <c r="O365" s="72"/>
      <c r="P365" s="68"/>
      <c r="Q365" s="102"/>
      <c r="R365" s="102"/>
      <c r="S365" s="102"/>
      <c r="T365" s="68"/>
      <c r="U365" s="68"/>
      <c r="V365" s="3"/>
      <c r="W365" s="3"/>
      <c r="X365" s="3"/>
      <c r="Y365" s="3"/>
      <c r="Z365" s="3"/>
      <c r="AA365" s="2"/>
      <c r="AB365" s="2"/>
      <c r="AC365" s="2"/>
      <c r="AD365" s="2"/>
      <c r="AE365" s="2"/>
      <c r="AF365" s="2"/>
      <c r="AG365" s="2"/>
      <c r="AH365" s="2"/>
      <c r="AI365" s="73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86"/>
      <c r="AU365" s="2"/>
      <c r="AV365" s="2"/>
    </row>
    <row r="366" spans="4:48" ht="19.899999999999999" customHeight="1" x14ac:dyDescent="0.15">
      <c r="D366" s="2"/>
      <c r="E366" s="2"/>
      <c r="F366" s="18"/>
      <c r="G366" s="2"/>
      <c r="H366" s="2"/>
      <c r="I366" s="86"/>
      <c r="J366" s="2"/>
      <c r="K366" s="68"/>
      <c r="L366" s="68"/>
      <c r="M366" s="18"/>
      <c r="N366" s="68"/>
      <c r="O366" s="72"/>
      <c r="P366" s="68"/>
      <c r="Q366" s="102"/>
      <c r="R366" s="102"/>
      <c r="S366" s="102"/>
      <c r="T366" s="68"/>
      <c r="U366" s="68"/>
      <c r="V366" s="3"/>
      <c r="W366" s="3"/>
      <c r="X366" s="3"/>
      <c r="Y366" s="3"/>
      <c r="Z366" s="3"/>
      <c r="AA366" s="2"/>
      <c r="AB366" s="2"/>
      <c r="AC366" s="2"/>
      <c r="AD366" s="2"/>
      <c r="AE366" s="2"/>
      <c r="AF366" s="2"/>
      <c r="AG366" s="2"/>
      <c r="AH366" s="2"/>
      <c r="AI366" s="73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86"/>
      <c r="AU366" s="2"/>
      <c r="AV366" s="2"/>
    </row>
    <row r="367" spans="4:48" ht="19.899999999999999" customHeight="1" x14ac:dyDescent="0.15">
      <c r="D367" s="2"/>
      <c r="E367" s="2"/>
      <c r="F367" s="18"/>
      <c r="G367" s="2"/>
      <c r="H367" s="2"/>
      <c r="I367" s="86"/>
      <c r="J367" s="2"/>
      <c r="K367" s="68"/>
      <c r="L367" s="68"/>
      <c r="M367" s="18"/>
      <c r="N367" s="68"/>
      <c r="O367" s="72"/>
      <c r="P367" s="68"/>
      <c r="Q367" s="102"/>
      <c r="R367" s="102"/>
      <c r="S367" s="102"/>
      <c r="T367" s="68"/>
      <c r="U367" s="68"/>
      <c r="V367" s="3"/>
      <c r="W367" s="3"/>
      <c r="X367" s="3"/>
      <c r="Y367" s="3"/>
      <c r="Z367" s="3"/>
      <c r="AA367" s="2"/>
      <c r="AB367" s="2"/>
      <c r="AC367" s="2"/>
      <c r="AD367" s="2"/>
      <c r="AE367" s="2"/>
      <c r="AF367" s="2"/>
      <c r="AG367" s="2"/>
      <c r="AH367" s="2"/>
      <c r="AI367" s="73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86"/>
      <c r="AU367" s="2"/>
      <c r="AV367" s="2"/>
    </row>
    <row r="368" spans="4:48" ht="19.899999999999999" customHeight="1" x14ac:dyDescent="0.15">
      <c r="D368" s="2"/>
      <c r="E368" s="2"/>
      <c r="F368" s="18"/>
      <c r="G368" s="2"/>
      <c r="H368" s="2"/>
      <c r="I368" s="86"/>
      <c r="J368" s="2"/>
      <c r="K368" s="68"/>
      <c r="L368" s="68"/>
      <c r="M368" s="18"/>
      <c r="N368" s="68"/>
      <c r="O368" s="72"/>
      <c r="P368" s="68"/>
      <c r="Q368" s="102"/>
      <c r="R368" s="102"/>
      <c r="S368" s="102"/>
      <c r="T368" s="68"/>
      <c r="U368" s="68"/>
      <c r="V368" s="3"/>
      <c r="W368" s="3"/>
      <c r="X368" s="3"/>
      <c r="Y368" s="3"/>
      <c r="Z368" s="3"/>
      <c r="AA368" s="2"/>
      <c r="AB368" s="2"/>
      <c r="AC368" s="2"/>
      <c r="AD368" s="2"/>
      <c r="AE368" s="2"/>
      <c r="AF368" s="2"/>
      <c r="AG368" s="2"/>
      <c r="AH368" s="2"/>
      <c r="AI368" s="73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86"/>
      <c r="AU368" s="2"/>
      <c r="AV368" s="2"/>
    </row>
    <row r="369" spans="4:48" ht="19.899999999999999" customHeight="1" x14ac:dyDescent="0.15">
      <c r="D369" s="2"/>
      <c r="E369" s="2"/>
      <c r="F369" s="18"/>
      <c r="G369" s="2"/>
      <c r="H369" s="2"/>
      <c r="I369" s="86"/>
      <c r="J369" s="2"/>
      <c r="K369" s="68"/>
      <c r="L369" s="68"/>
      <c r="M369" s="18"/>
      <c r="N369" s="68"/>
      <c r="O369" s="72"/>
      <c r="P369" s="68"/>
      <c r="Q369" s="102"/>
      <c r="R369" s="102"/>
      <c r="S369" s="102"/>
      <c r="T369" s="68"/>
      <c r="U369" s="68"/>
      <c r="V369" s="3"/>
      <c r="W369" s="3"/>
      <c r="X369" s="3"/>
      <c r="Y369" s="3"/>
      <c r="Z369" s="3"/>
      <c r="AA369" s="2"/>
      <c r="AB369" s="2"/>
      <c r="AC369" s="2"/>
      <c r="AD369" s="2"/>
      <c r="AE369" s="2"/>
      <c r="AF369" s="2"/>
      <c r="AG369" s="2"/>
      <c r="AH369" s="2"/>
      <c r="AI369" s="73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86"/>
      <c r="AU369" s="2"/>
      <c r="AV369" s="2"/>
    </row>
    <row r="370" spans="4:48" ht="19.899999999999999" customHeight="1" x14ac:dyDescent="0.15">
      <c r="D370" s="2"/>
      <c r="E370" s="2"/>
      <c r="F370" s="18"/>
      <c r="G370" s="2"/>
      <c r="H370" s="2"/>
      <c r="I370" s="86"/>
      <c r="J370" s="2"/>
      <c r="K370" s="68"/>
      <c r="L370" s="68"/>
      <c r="M370" s="18"/>
      <c r="N370" s="68"/>
      <c r="O370" s="72"/>
      <c r="P370" s="68"/>
      <c r="Q370" s="102"/>
      <c r="R370" s="102"/>
      <c r="S370" s="102"/>
      <c r="T370" s="68"/>
      <c r="U370" s="68"/>
      <c r="V370" s="3"/>
      <c r="W370" s="3"/>
      <c r="X370" s="3"/>
      <c r="Y370" s="3"/>
      <c r="Z370" s="3"/>
      <c r="AA370" s="2"/>
      <c r="AB370" s="2"/>
      <c r="AC370" s="2"/>
      <c r="AD370" s="2"/>
      <c r="AE370" s="2"/>
      <c r="AF370" s="2"/>
      <c r="AG370" s="2"/>
      <c r="AH370" s="2"/>
      <c r="AI370" s="73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86"/>
      <c r="AU370" s="2"/>
      <c r="AV370" s="2"/>
    </row>
    <row r="371" spans="4:48" ht="19.899999999999999" customHeight="1" x14ac:dyDescent="0.15">
      <c r="D371" s="2"/>
      <c r="E371" s="2"/>
      <c r="F371" s="18"/>
      <c r="G371" s="2"/>
      <c r="H371" s="2"/>
      <c r="I371" s="86"/>
      <c r="J371" s="2"/>
      <c r="K371" s="68"/>
      <c r="L371" s="68"/>
      <c r="M371" s="18"/>
      <c r="N371" s="68"/>
      <c r="O371" s="72"/>
      <c r="P371" s="68"/>
      <c r="Q371" s="102"/>
      <c r="R371" s="102"/>
      <c r="S371" s="102"/>
      <c r="T371" s="68"/>
      <c r="U371" s="68"/>
      <c r="V371" s="3"/>
      <c r="W371" s="3"/>
      <c r="X371" s="3"/>
      <c r="Y371" s="3"/>
      <c r="Z371" s="3"/>
      <c r="AA371" s="2"/>
      <c r="AB371" s="2"/>
      <c r="AC371" s="2"/>
      <c r="AD371" s="2"/>
      <c r="AE371" s="2"/>
      <c r="AF371" s="2"/>
      <c r="AG371" s="2"/>
      <c r="AH371" s="2"/>
      <c r="AI371" s="73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86"/>
      <c r="AU371" s="2"/>
      <c r="AV371" s="2"/>
    </row>
    <row r="372" spans="4:48" ht="19.899999999999999" customHeight="1" x14ac:dyDescent="0.15">
      <c r="D372" s="2"/>
      <c r="E372" s="2"/>
      <c r="F372" s="18"/>
      <c r="G372" s="2"/>
      <c r="H372" s="2"/>
      <c r="I372" s="86"/>
      <c r="J372" s="2"/>
      <c r="K372" s="68"/>
      <c r="L372" s="68"/>
      <c r="M372" s="18"/>
      <c r="N372" s="68"/>
      <c r="O372" s="72"/>
      <c r="P372" s="68"/>
      <c r="Q372" s="102"/>
      <c r="R372" s="102"/>
      <c r="S372" s="102"/>
      <c r="T372" s="68"/>
      <c r="U372" s="68"/>
      <c r="V372" s="3"/>
      <c r="W372" s="3"/>
      <c r="X372" s="3"/>
      <c r="Y372" s="3"/>
      <c r="Z372" s="3"/>
      <c r="AA372" s="2"/>
      <c r="AB372" s="2"/>
      <c r="AC372" s="2"/>
      <c r="AD372" s="2"/>
      <c r="AE372" s="2"/>
      <c r="AF372" s="2"/>
      <c r="AG372" s="2"/>
      <c r="AH372" s="2"/>
      <c r="AI372" s="73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86"/>
      <c r="AU372" s="2"/>
      <c r="AV372" s="2"/>
    </row>
    <row r="373" spans="4:48" ht="19.899999999999999" customHeight="1" x14ac:dyDescent="0.15">
      <c r="D373" s="2"/>
      <c r="E373" s="2"/>
      <c r="F373" s="18"/>
      <c r="G373" s="2"/>
      <c r="H373" s="2"/>
      <c r="I373" s="86"/>
      <c r="J373" s="2"/>
      <c r="K373" s="68"/>
      <c r="L373" s="68"/>
      <c r="M373" s="18"/>
      <c r="N373" s="68"/>
      <c r="O373" s="72"/>
      <c r="P373" s="68"/>
      <c r="Q373" s="102"/>
      <c r="R373" s="102"/>
      <c r="S373" s="102"/>
      <c r="T373" s="68"/>
      <c r="U373" s="68"/>
      <c r="V373" s="3"/>
      <c r="W373" s="3"/>
      <c r="X373" s="3"/>
      <c r="Y373" s="3"/>
      <c r="Z373" s="3"/>
      <c r="AA373" s="2"/>
      <c r="AB373" s="2"/>
      <c r="AC373" s="2"/>
      <c r="AD373" s="2"/>
      <c r="AE373" s="2"/>
      <c r="AF373" s="2"/>
      <c r="AG373" s="2"/>
      <c r="AH373" s="2"/>
      <c r="AI373" s="73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86"/>
      <c r="AU373" s="2"/>
      <c r="AV373" s="2"/>
    </row>
    <row r="374" spans="4:48" ht="19.899999999999999" customHeight="1" x14ac:dyDescent="0.15">
      <c r="D374" s="2"/>
      <c r="E374" s="2"/>
      <c r="F374" s="18"/>
      <c r="G374" s="2"/>
      <c r="H374" s="2"/>
      <c r="I374" s="86"/>
      <c r="J374" s="2"/>
      <c r="K374" s="68"/>
      <c r="L374" s="68"/>
      <c r="M374" s="18"/>
      <c r="N374" s="68"/>
      <c r="O374" s="72"/>
      <c r="P374" s="68"/>
      <c r="Q374" s="102"/>
      <c r="R374" s="102"/>
      <c r="S374" s="102"/>
      <c r="T374" s="68"/>
      <c r="U374" s="68"/>
      <c r="V374" s="3"/>
      <c r="W374" s="3"/>
      <c r="X374" s="3"/>
      <c r="Y374" s="3"/>
      <c r="Z374" s="3"/>
      <c r="AA374" s="2"/>
      <c r="AB374" s="2"/>
      <c r="AC374" s="2"/>
      <c r="AD374" s="2"/>
      <c r="AE374" s="2"/>
      <c r="AF374" s="2"/>
      <c r="AG374" s="2"/>
      <c r="AH374" s="2"/>
      <c r="AI374" s="73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86"/>
      <c r="AU374" s="2"/>
      <c r="AV374" s="2"/>
    </row>
    <row r="375" spans="4:48" ht="19.899999999999999" customHeight="1" x14ac:dyDescent="0.15">
      <c r="D375" s="2"/>
      <c r="E375" s="2"/>
      <c r="F375" s="18"/>
      <c r="G375" s="2"/>
      <c r="H375" s="2"/>
      <c r="I375" s="86"/>
      <c r="J375" s="2"/>
      <c r="K375" s="68"/>
      <c r="L375" s="68"/>
      <c r="M375" s="18"/>
      <c r="N375" s="68"/>
      <c r="O375" s="72"/>
      <c r="P375" s="68"/>
      <c r="Q375" s="102"/>
      <c r="R375" s="102"/>
      <c r="S375" s="102"/>
      <c r="T375" s="68"/>
      <c r="U375" s="68"/>
      <c r="V375" s="3"/>
      <c r="W375" s="3"/>
      <c r="X375" s="3"/>
      <c r="Y375" s="3"/>
      <c r="Z375" s="3"/>
      <c r="AA375" s="2"/>
      <c r="AB375" s="2"/>
      <c r="AC375" s="2"/>
      <c r="AD375" s="2"/>
      <c r="AE375" s="2"/>
      <c r="AF375" s="2"/>
      <c r="AG375" s="2"/>
      <c r="AH375" s="2"/>
      <c r="AI375" s="73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86"/>
      <c r="AU375" s="2"/>
      <c r="AV375" s="2"/>
    </row>
    <row r="376" spans="4:48" ht="19.899999999999999" customHeight="1" x14ac:dyDescent="0.15">
      <c r="D376" s="2"/>
      <c r="E376" s="2"/>
      <c r="F376" s="18"/>
      <c r="G376" s="2"/>
      <c r="H376" s="2"/>
      <c r="I376" s="86"/>
      <c r="J376" s="2"/>
      <c r="K376" s="68"/>
      <c r="L376" s="68"/>
      <c r="M376" s="18"/>
      <c r="N376" s="68"/>
      <c r="O376" s="72"/>
      <c r="P376" s="68"/>
      <c r="Q376" s="102"/>
      <c r="R376" s="102"/>
      <c r="S376" s="102"/>
      <c r="T376" s="68"/>
      <c r="U376" s="68"/>
      <c r="V376" s="3"/>
      <c r="W376" s="3"/>
      <c r="X376" s="3"/>
      <c r="Y376" s="3"/>
      <c r="Z376" s="3"/>
      <c r="AA376" s="2"/>
      <c r="AB376" s="2"/>
      <c r="AC376" s="2"/>
      <c r="AD376" s="2"/>
      <c r="AE376" s="2"/>
      <c r="AF376" s="2"/>
      <c r="AG376" s="2"/>
      <c r="AH376" s="2"/>
      <c r="AI376" s="73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86"/>
      <c r="AU376" s="2"/>
      <c r="AV376" s="2"/>
    </row>
    <row r="377" spans="4:48" ht="19.899999999999999" customHeight="1" x14ac:dyDescent="0.15">
      <c r="D377" s="2"/>
      <c r="E377" s="2"/>
      <c r="F377" s="18"/>
      <c r="G377" s="2"/>
      <c r="H377" s="2"/>
      <c r="I377" s="86"/>
      <c r="J377" s="2"/>
      <c r="K377" s="68"/>
      <c r="L377" s="68"/>
      <c r="M377" s="18"/>
      <c r="N377" s="68"/>
      <c r="O377" s="72"/>
      <c r="P377" s="68"/>
      <c r="Q377" s="102"/>
      <c r="R377" s="102"/>
      <c r="S377" s="102"/>
      <c r="T377" s="68"/>
      <c r="U377" s="68"/>
      <c r="V377" s="3"/>
      <c r="W377" s="3"/>
      <c r="X377" s="3"/>
      <c r="Y377" s="3"/>
      <c r="Z377" s="3"/>
      <c r="AA377" s="2"/>
      <c r="AB377" s="2"/>
      <c r="AC377" s="2"/>
      <c r="AD377" s="2"/>
      <c r="AE377" s="2"/>
      <c r="AF377" s="2"/>
      <c r="AG377" s="2"/>
      <c r="AH377" s="2"/>
      <c r="AI377" s="73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86"/>
      <c r="AU377" s="2"/>
      <c r="AV377" s="2"/>
    </row>
    <row r="378" spans="4:48" ht="19.899999999999999" customHeight="1" x14ac:dyDescent="0.15">
      <c r="D378" s="2"/>
      <c r="E378" s="2"/>
      <c r="F378" s="18"/>
      <c r="G378" s="2"/>
      <c r="H378" s="2"/>
      <c r="I378" s="86"/>
      <c r="J378" s="2"/>
      <c r="K378" s="68"/>
      <c r="L378" s="68"/>
      <c r="M378" s="18"/>
      <c r="N378" s="68"/>
      <c r="O378" s="72"/>
      <c r="P378" s="68"/>
      <c r="Q378" s="102"/>
      <c r="R378" s="102"/>
      <c r="S378" s="102"/>
      <c r="T378" s="68"/>
      <c r="U378" s="68"/>
      <c r="V378" s="3"/>
      <c r="W378" s="3"/>
      <c r="X378" s="3"/>
      <c r="Y378" s="3"/>
      <c r="Z378" s="3"/>
      <c r="AA378" s="2"/>
      <c r="AB378" s="2"/>
      <c r="AC378" s="2"/>
      <c r="AD378" s="2"/>
      <c r="AE378" s="2"/>
      <c r="AF378" s="2"/>
      <c r="AG378" s="2"/>
      <c r="AH378" s="2"/>
      <c r="AI378" s="73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86"/>
      <c r="AU378" s="2"/>
      <c r="AV378" s="2"/>
    </row>
    <row r="379" spans="4:48" ht="19.899999999999999" customHeight="1" x14ac:dyDescent="0.15">
      <c r="D379" s="2"/>
      <c r="E379" s="2"/>
      <c r="F379" s="18"/>
      <c r="G379" s="2"/>
      <c r="H379" s="2"/>
      <c r="I379" s="86"/>
      <c r="J379" s="2"/>
      <c r="K379" s="68"/>
      <c r="L379" s="68"/>
      <c r="M379" s="18"/>
      <c r="N379" s="68"/>
      <c r="O379" s="72"/>
      <c r="P379" s="68"/>
      <c r="Q379" s="102"/>
      <c r="R379" s="102"/>
      <c r="S379" s="102"/>
      <c r="T379" s="68"/>
      <c r="U379" s="68"/>
      <c r="V379" s="3"/>
      <c r="W379" s="3"/>
      <c r="X379" s="3"/>
      <c r="Y379" s="3"/>
      <c r="Z379" s="3"/>
      <c r="AA379" s="2"/>
      <c r="AB379" s="2"/>
      <c r="AC379" s="2"/>
      <c r="AD379" s="2"/>
      <c r="AE379" s="2"/>
      <c r="AF379" s="2"/>
      <c r="AG379" s="2"/>
      <c r="AH379" s="2"/>
      <c r="AI379" s="73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86"/>
      <c r="AU379" s="2"/>
      <c r="AV379" s="2"/>
    </row>
    <row r="380" spans="4:48" ht="19.899999999999999" customHeight="1" x14ac:dyDescent="0.15">
      <c r="D380" s="2"/>
      <c r="E380" s="2"/>
      <c r="F380" s="18"/>
      <c r="G380" s="2"/>
      <c r="H380" s="2"/>
      <c r="I380" s="86"/>
      <c r="J380" s="2"/>
      <c r="K380" s="68"/>
      <c r="L380" s="68"/>
      <c r="M380" s="18"/>
      <c r="N380" s="68"/>
      <c r="O380" s="72"/>
      <c r="P380" s="68"/>
      <c r="Q380" s="102"/>
      <c r="R380" s="102"/>
      <c r="S380" s="102"/>
      <c r="T380" s="68"/>
      <c r="U380" s="68"/>
      <c r="V380" s="3"/>
      <c r="W380" s="3"/>
      <c r="X380" s="3"/>
      <c r="Y380" s="3"/>
      <c r="Z380" s="3"/>
      <c r="AA380" s="2"/>
      <c r="AB380" s="2"/>
      <c r="AC380" s="2"/>
      <c r="AD380" s="2"/>
      <c r="AE380" s="2"/>
      <c r="AF380" s="2"/>
      <c r="AG380" s="2"/>
      <c r="AH380" s="2"/>
      <c r="AI380" s="73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86"/>
      <c r="AU380" s="2"/>
      <c r="AV380" s="2"/>
    </row>
    <row r="381" spans="4:48" ht="19.899999999999999" customHeight="1" x14ac:dyDescent="0.15">
      <c r="D381" s="2"/>
      <c r="E381" s="2"/>
      <c r="F381" s="18"/>
      <c r="G381" s="2"/>
      <c r="H381" s="2"/>
      <c r="I381" s="86"/>
      <c r="J381" s="2"/>
      <c r="K381" s="68"/>
      <c r="L381" s="68"/>
      <c r="M381" s="18"/>
      <c r="N381" s="68"/>
      <c r="O381" s="72"/>
      <c r="P381" s="68"/>
      <c r="Q381" s="102"/>
      <c r="R381" s="102"/>
      <c r="S381" s="102"/>
      <c r="T381" s="68"/>
      <c r="U381" s="68"/>
      <c r="V381" s="3"/>
      <c r="W381" s="3"/>
      <c r="X381" s="3"/>
      <c r="Y381" s="3"/>
      <c r="Z381" s="3"/>
      <c r="AA381" s="2"/>
      <c r="AB381" s="2"/>
      <c r="AC381" s="2"/>
      <c r="AD381" s="2"/>
      <c r="AE381" s="2"/>
      <c r="AF381" s="2"/>
      <c r="AG381" s="2"/>
      <c r="AH381" s="2"/>
      <c r="AI381" s="73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86"/>
      <c r="AU381" s="2"/>
      <c r="AV381" s="2"/>
    </row>
    <row r="382" spans="4:48" ht="19.899999999999999" customHeight="1" x14ac:dyDescent="0.15">
      <c r="D382" s="2"/>
      <c r="E382" s="2"/>
      <c r="F382" s="18"/>
      <c r="G382" s="2"/>
      <c r="H382" s="2"/>
      <c r="I382" s="86"/>
      <c r="J382" s="2"/>
      <c r="K382" s="68"/>
      <c r="L382" s="68"/>
      <c r="M382" s="18"/>
      <c r="N382" s="68"/>
      <c r="O382" s="72"/>
      <c r="P382" s="68"/>
      <c r="Q382" s="102"/>
      <c r="R382" s="102"/>
      <c r="S382" s="102"/>
      <c r="T382" s="68"/>
      <c r="U382" s="68"/>
      <c r="V382" s="3"/>
      <c r="W382" s="3"/>
      <c r="X382" s="3"/>
      <c r="Y382" s="3"/>
      <c r="Z382" s="3"/>
      <c r="AA382" s="2"/>
      <c r="AB382" s="2"/>
      <c r="AC382" s="2"/>
      <c r="AD382" s="2"/>
      <c r="AE382" s="2"/>
      <c r="AF382" s="2"/>
      <c r="AG382" s="2"/>
      <c r="AH382" s="2"/>
      <c r="AI382" s="73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86"/>
      <c r="AU382" s="2"/>
      <c r="AV382" s="2"/>
    </row>
    <row r="383" spans="4:48" ht="19.899999999999999" customHeight="1" x14ac:dyDescent="0.15">
      <c r="D383" s="2"/>
      <c r="E383" s="2"/>
      <c r="F383" s="18"/>
      <c r="G383" s="2"/>
      <c r="H383" s="2"/>
      <c r="I383" s="86"/>
      <c r="J383" s="2"/>
      <c r="K383" s="68"/>
      <c r="L383" s="68"/>
      <c r="M383" s="18"/>
      <c r="N383" s="68"/>
      <c r="O383" s="72"/>
      <c r="P383" s="68"/>
      <c r="Q383" s="102"/>
      <c r="R383" s="102"/>
      <c r="S383" s="102"/>
      <c r="T383" s="68"/>
      <c r="U383" s="68"/>
      <c r="V383" s="3"/>
      <c r="W383" s="3"/>
      <c r="X383" s="3"/>
      <c r="Y383" s="3"/>
      <c r="Z383" s="3"/>
      <c r="AA383" s="2"/>
      <c r="AB383" s="2"/>
      <c r="AC383" s="2"/>
      <c r="AD383" s="2"/>
      <c r="AE383" s="2"/>
      <c r="AF383" s="2"/>
      <c r="AG383" s="2"/>
      <c r="AH383" s="2"/>
      <c r="AI383" s="73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86"/>
      <c r="AU383" s="2"/>
      <c r="AV383" s="2"/>
    </row>
    <row r="384" spans="4:48" ht="19.899999999999999" customHeight="1" x14ac:dyDescent="0.15">
      <c r="D384" s="2"/>
      <c r="E384" s="2"/>
      <c r="F384" s="18"/>
      <c r="G384" s="2"/>
      <c r="H384" s="2"/>
      <c r="I384" s="86"/>
      <c r="J384" s="2"/>
      <c r="K384" s="68"/>
      <c r="L384" s="68"/>
      <c r="M384" s="18"/>
      <c r="N384" s="68"/>
      <c r="O384" s="72"/>
      <c r="P384" s="68"/>
      <c r="Q384" s="102"/>
      <c r="R384" s="102"/>
      <c r="S384" s="102"/>
      <c r="T384" s="68"/>
      <c r="U384" s="68"/>
      <c r="V384" s="3"/>
      <c r="W384" s="3"/>
      <c r="X384" s="3"/>
      <c r="Y384" s="3"/>
      <c r="Z384" s="3"/>
      <c r="AA384" s="2"/>
      <c r="AB384" s="2"/>
      <c r="AC384" s="2"/>
      <c r="AD384" s="2"/>
      <c r="AE384" s="2"/>
      <c r="AF384" s="2"/>
      <c r="AG384" s="2"/>
      <c r="AH384" s="2"/>
      <c r="AI384" s="73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86"/>
      <c r="AU384" s="2"/>
      <c r="AV384" s="2"/>
    </row>
    <row r="385" spans="4:48" ht="19.899999999999999" customHeight="1" x14ac:dyDescent="0.15">
      <c r="D385" s="2"/>
      <c r="E385" s="2"/>
      <c r="F385" s="18"/>
      <c r="G385" s="2"/>
      <c r="H385" s="2"/>
      <c r="I385" s="86"/>
      <c r="J385" s="2"/>
      <c r="K385" s="68"/>
      <c r="L385" s="68"/>
      <c r="M385" s="18"/>
      <c r="N385" s="68"/>
      <c r="O385" s="72"/>
      <c r="P385" s="68"/>
      <c r="Q385" s="102"/>
      <c r="R385" s="102"/>
      <c r="S385" s="102"/>
      <c r="T385" s="68"/>
      <c r="U385" s="68"/>
      <c r="V385" s="3"/>
      <c r="W385" s="3"/>
      <c r="X385" s="3"/>
      <c r="Y385" s="3"/>
      <c r="Z385" s="3"/>
      <c r="AA385" s="2"/>
      <c r="AB385" s="2"/>
      <c r="AC385" s="2"/>
      <c r="AD385" s="2"/>
      <c r="AE385" s="2"/>
      <c r="AF385" s="2"/>
      <c r="AG385" s="2"/>
      <c r="AH385" s="2"/>
      <c r="AI385" s="73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86"/>
      <c r="AU385" s="2"/>
      <c r="AV385" s="2"/>
    </row>
    <row r="386" spans="4:48" ht="19.899999999999999" customHeight="1" x14ac:dyDescent="0.15">
      <c r="D386" s="2"/>
      <c r="E386" s="2"/>
      <c r="F386" s="18"/>
      <c r="G386" s="2"/>
      <c r="H386" s="2"/>
      <c r="I386" s="86"/>
      <c r="J386" s="2"/>
      <c r="K386" s="68"/>
      <c r="L386" s="68"/>
      <c r="M386" s="18"/>
      <c r="N386" s="68"/>
      <c r="O386" s="72"/>
      <c r="P386" s="68"/>
      <c r="Q386" s="102"/>
      <c r="R386" s="102"/>
      <c r="S386" s="102"/>
      <c r="T386" s="68"/>
      <c r="U386" s="68"/>
      <c r="V386" s="3"/>
      <c r="W386" s="3"/>
      <c r="X386" s="3"/>
      <c r="Y386" s="3"/>
      <c r="Z386" s="3"/>
      <c r="AA386" s="2"/>
      <c r="AB386" s="2"/>
      <c r="AC386" s="2"/>
      <c r="AD386" s="2"/>
      <c r="AE386" s="2"/>
      <c r="AF386" s="2"/>
      <c r="AG386" s="2"/>
      <c r="AH386" s="2"/>
      <c r="AI386" s="73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86"/>
      <c r="AU386" s="2"/>
      <c r="AV386" s="2"/>
    </row>
    <row r="387" spans="4:48" ht="19.899999999999999" customHeight="1" x14ac:dyDescent="0.15">
      <c r="D387" s="2"/>
      <c r="E387" s="2"/>
      <c r="F387" s="18"/>
      <c r="G387" s="2"/>
      <c r="H387" s="2"/>
      <c r="I387" s="86"/>
      <c r="J387" s="2"/>
      <c r="K387" s="68"/>
      <c r="L387" s="68"/>
      <c r="M387" s="18"/>
      <c r="N387" s="68"/>
      <c r="O387" s="72"/>
      <c r="P387" s="68"/>
      <c r="Q387" s="102"/>
      <c r="R387" s="102"/>
      <c r="S387" s="102"/>
      <c r="T387" s="68"/>
      <c r="U387" s="68"/>
      <c r="V387" s="3"/>
      <c r="W387" s="3"/>
      <c r="X387" s="3"/>
      <c r="Y387" s="3"/>
      <c r="Z387" s="3"/>
      <c r="AA387" s="2"/>
      <c r="AB387" s="2"/>
      <c r="AC387" s="2"/>
      <c r="AD387" s="2"/>
      <c r="AE387" s="2"/>
      <c r="AF387" s="2"/>
      <c r="AG387" s="2"/>
      <c r="AH387" s="2"/>
      <c r="AI387" s="73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86"/>
      <c r="AU387" s="2"/>
      <c r="AV387" s="2"/>
    </row>
    <row r="388" spans="4:48" ht="19.899999999999999" customHeight="1" x14ac:dyDescent="0.15">
      <c r="D388" s="2"/>
      <c r="E388" s="2"/>
      <c r="F388" s="18"/>
      <c r="G388" s="2"/>
      <c r="H388" s="2"/>
      <c r="I388" s="86"/>
      <c r="J388" s="2"/>
      <c r="K388" s="68"/>
      <c r="L388" s="68"/>
      <c r="M388" s="18"/>
      <c r="N388" s="68"/>
      <c r="O388" s="72"/>
      <c r="P388" s="68"/>
      <c r="Q388" s="102"/>
      <c r="R388" s="102"/>
      <c r="S388" s="102"/>
      <c r="T388" s="68"/>
      <c r="U388" s="68"/>
      <c r="V388" s="3"/>
      <c r="W388" s="3"/>
      <c r="X388" s="3"/>
      <c r="Y388" s="3"/>
      <c r="Z388" s="3"/>
      <c r="AA388" s="2"/>
      <c r="AB388" s="2"/>
      <c r="AC388" s="2"/>
      <c r="AD388" s="2"/>
      <c r="AE388" s="2"/>
      <c r="AF388" s="2"/>
      <c r="AG388" s="2"/>
      <c r="AH388" s="2"/>
      <c r="AI388" s="73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86"/>
      <c r="AU388" s="2"/>
      <c r="AV388" s="2"/>
    </row>
    <row r="389" spans="4:48" ht="19.899999999999999" customHeight="1" x14ac:dyDescent="0.15">
      <c r="D389" s="2"/>
      <c r="E389" s="2"/>
      <c r="F389" s="18"/>
      <c r="G389" s="2"/>
      <c r="H389" s="2"/>
      <c r="I389" s="86"/>
      <c r="J389" s="2"/>
      <c r="K389" s="68"/>
      <c r="L389" s="68"/>
      <c r="M389" s="18"/>
      <c r="N389" s="68"/>
      <c r="O389" s="72"/>
      <c r="P389" s="68"/>
      <c r="Q389" s="102"/>
      <c r="R389" s="102"/>
      <c r="S389" s="102"/>
      <c r="T389" s="68"/>
      <c r="U389" s="68"/>
      <c r="V389" s="3"/>
      <c r="W389" s="3"/>
      <c r="X389" s="3"/>
      <c r="Y389" s="3"/>
      <c r="Z389" s="3"/>
      <c r="AA389" s="2"/>
      <c r="AB389" s="2"/>
      <c r="AC389" s="2"/>
      <c r="AD389" s="2"/>
      <c r="AE389" s="2"/>
      <c r="AF389" s="2"/>
      <c r="AG389" s="2"/>
      <c r="AH389" s="2"/>
      <c r="AI389" s="73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86"/>
      <c r="AU389" s="2"/>
      <c r="AV389" s="2"/>
    </row>
    <row r="390" spans="4:48" ht="19.899999999999999" customHeight="1" x14ac:dyDescent="0.15">
      <c r="D390" s="2"/>
      <c r="E390" s="2"/>
      <c r="F390" s="18"/>
      <c r="G390" s="2"/>
      <c r="H390" s="2"/>
      <c r="I390" s="86"/>
      <c r="J390" s="2"/>
      <c r="K390" s="68"/>
      <c r="L390" s="68"/>
      <c r="M390" s="18"/>
      <c r="N390" s="68"/>
      <c r="O390" s="72"/>
      <c r="P390" s="68"/>
      <c r="Q390" s="102"/>
      <c r="R390" s="102"/>
      <c r="S390" s="102"/>
      <c r="T390" s="68"/>
      <c r="U390" s="68"/>
      <c r="V390" s="3"/>
      <c r="W390" s="3"/>
      <c r="X390" s="3"/>
      <c r="Y390" s="3"/>
      <c r="Z390" s="3"/>
      <c r="AA390" s="2"/>
      <c r="AB390" s="2"/>
      <c r="AC390" s="2"/>
      <c r="AD390" s="2"/>
      <c r="AE390" s="2"/>
      <c r="AF390" s="2"/>
      <c r="AG390" s="2"/>
      <c r="AH390" s="2"/>
      <c r="AI390" s="73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86"/>
      <c r="AU390" s="2"/>
      <c r="AV390" s="2"/>
    </row>
    <row r="391" spans="4:48" ht="19.899999999999999" customHeight="1" x14ac:dyDescent="0.15">
      <c r="D391" s="2"/>
      <c r="E391" s="2"/>
      <c r="F391" s="18"/>
      <c r="G391" s="2"/>
      <c r="H391" s="2"/>
      <c r="I391" s="86"/>
      <c r="J391" s="2"/>
      <c r="K391" s="68"/>
      <c r="L391" s="68"/>
      <c r="M391" s="18"/>
      <c r="N391" s="68"/>
      <c r="O391" s="72"/>
      <c r="P391" s="68"/>
      <c r="Q391" s="102"/>
      <c r="R391" s="102"/>
      <c r="S391" s="102"/>
      <c r="T391" s="68"/>
      <c r="U391" s="68"/>
      <c r="V391" s="3"/>
      <c r="W391" s="3"/>
      <c r="X391" s="3"/>
      <c r="Y391" s="3"/>
      <c r="Z391" s="3"/>
      <c r="AA391" s="2"/>
      <c r="AB391" s="2"/>
      <c r="AC391" s="2"/>
      <c r="AD391" s="2"/>
      <c r="AE391" s="2"/>
      <c r="AF391" s="2"/>
      <c r="AG391" s="2"/>
      <c r="AH391" s="2"/>
      <c r="AI391" s="73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86"/>
      <c r="AU391" s="2"/>
      <c r="AV391" s="2"/>
    </row>
    <row r="392" spans="4:48" ht="19.899999999999999" customHeight="1" x14ac:dyDescent="0.15">
      <c r="D392" s="2"/>
      <c r="E392" s="2"/>
      <c r="F392" s="18"/>
      <c r="G392" s="2"/>
      <c r="H392" s="2"/>
      <c r="I392" s="86"/>
      <c r="J392" s="2"/>
      <c r="K392" s="68"/>
      <c r="L392" s="68"/>
      <c r="M392" s="18"/>
      <c r="N392" s="68"/>
      <c r="O392" s="72"/>
      <c r="P392" s="68"/>
      <c r="Q392" s="102"/>
      <c r="R392" s="102"/>
      <c r="S392" s="102"/>
      <c r="T392" s="68"/>
      <c r="U392" s="68"/>
      <c r="V392" s="3"/>
      <c r="W392" s="3"/>
      <c r="X392" s="3"/>
      <c r="Y392" s="3"/>
      <c r="Z392" s="3"/>
      <c r="AA392" s="2"/>
      <c r="AB392" s="2"/>
      <c r="AC392" s="2"/>
      <c r="AD392" s="2"/>
      <c r="AE392" s="2"/>
      <c r="AF392" s="2"/>
      <c r="AG392" s="2"/>
      <c r="AH392" s="2"/>
      <c r="AI392" s="73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86"/>
      <c r="AU392" s="2"/>
      <c r="AV392" s="2"/>
    </row>
    <row r="393" spans="4:48" ht="19.899999999999999" customHeight="1" x14ac:dyDescent="0.15">
      <c r="D393" s="2"/>
      <c r="E393" s="2"/>
      <c r="F393" s="18"/>
      <c r="G393" s="2"/>
      <c r="H393" s="2"/>
      <c r="I393" s="86"/>
      <c r="J393" s="2"/>
      <c r="K393" s="68"/>
      <c r="L393" s="68"/>
      <c r="M393" s="18"/>
      <c r="N393" s="68"/>
      <c r="O393" s="72"/>
      <c r="P393" s="68"/>
      <c r="Q393" s="102"/>
      <c r="R393" s="102"/>
      <c r="S393" s="102"/>
      <c r="T393" s="68"/>
      <c r="U393" s="68"/>
      <c r="V393" s="3"/>
      <c r="W393" s="3"/>
      <c r="X393" s="3"/>
      <c r="Y393" s="3"/>
      <c r="Z393" s="3"/>
      <c r="AA393" s="2"/>
      <c r="AB393" s="2"/>
      <c r="AC393" s="2"/>
      <c r="AD393" s="2"/>
      <c r="AE393" s="2"/>
      <c r="AF393" s="2"/>
      <c r="AG393" s="2"/>
      <c r="AH393" s="2"/>
      <c r="AI393" s="73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86"/>
      <c r="AU393" s="2"/>
      <c r="AV393" s="2"/>
    </row>
    <row r="394" spans="4:48" ht="19.899999999999999" customHeight="1" x14ac:dyDescent="0.15">
      <c r="D394" s="2"/>
      <c r="E394" s="2"/>
      <c r="F394" s="18"/>
      <c r="G394" s="2"/>
      <c r="H394" s="2"/>
      <c r="I394" s="86"/>
      <c r="J394" s="2"/>
      <c r="K394" s="68"/>
      <c r="L394" s="68"/>
      <c r="M394" s="18"/>
      <c r="N394" s="68"/>
      <c r="O394" s="72"/>
      <c r="P394" s="68"/>
      <c r="Q394" s="102"/>
      <c r="R394" s="102"/>
      <c r="S394" s="102"/>
      <c r="T394" s="68"/>
      <c r="U394" s="68"/>
      <c r="V394" s="3"/>
      <c r="W394" s="3"/>
      <c r="X394" s="3"/>
      <c r="Y394" s="3"/>
      <c r="Z394" s="3"/>
      <c r="AA394" s="2"/>
      <c r="AB394" s="2"/>
      <c r="AC394" s="2"/>
      <c r="AD394" s="2"/>
      <c r="AE394" s="2"/>
      <c r="AF394" s="2"/>
      <c r="AG394" s="2"/>
      <c r="AH394" s="2"/>
      <c r="AI394" s="73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86"/>
      <c r="AU394" s="2"/>
      <c r="AV394" s="2"/>
    </row>
    <row r="395" spans="4:48" ht="19.899999999999999" customHeight="1" x14ac:dyDescent="0.15">
      <c r="D395" s="2"/>
      <c r="E395" s="2"/>
      <c r="F395" s="18"/>
      <c r="G395" s="2"/>
      <c r="H395" s="2"/>
      <c r="I395" s="86"/>
      <c r="J395" s="2"/>
      <c r="K395" s="68"/>
      <c r="L395" s="68"/>
      <c r="M395" s="18"/>
      <c r="N395" s="68"/>
      <c r="O395" s="72"/>
      <c r="P395" s="68"/>
      <c r="Q395" s="102"/>
      <c r="R395" s="102"/>
      <c r="S395" s="102"/>
      <c r="T395" s="68"/>
      <c r="U395" s="68"/>
      <c r="V395" s="3"/>
      <c r="W395" s="3"/>
      <c r="X395" s="3"/>
      <c r="Y395" s="3"/>
      <c r="Z395" s="3"/>
      <c r="AA395" s="2"/>
      <c r="AB395" s="2"/>
      <c r="AC395" s="2"/>
      <c r="AD395" s="2"/>
      <c r="AE395" s="2"/>
      <c r="AF395" s="2"/>
      <c r="AG395" s="2"/>
      <c r="AH395" s="2"/>
      <c r="AI395" s="73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86"/>
      <c r="AU395" s="2"/>
      <c r="AV395" s="2"/>
    </row>
    <row r="396" spans="4:48" ht="19.899999999999999" customHeight="1" x14ac:dyDescent="0.15">
      <c r="D396" s="2"/>
      <c r="E396" s="2"/>
      <c r="F396" s="18"/>
      <c r="G396" s="2"/>
      <c r="H396" s="2"/>
      <c r="I396" s="86"/>
      <c r="J396" s="2"/>
      <c r="K396" s="68"/>
      <c r="L396" s="68"/>
      <c r="M396" s="18"/>
      <c r="N396" s="68"/>
      <c r="O396" s="72"/>
      <c r="P396" s="68"/>
      <c r="Q396" s="102"/>
      <c r="R396" s="102"/>
      <c r="S396" s="102"/>
      <c r="T396" s="68"/>
      <c r="U396" s="68"/>
      <c r="V396" s="3"/>
      <c r="W396" s="3"/>
      <c r="X396" s="3"/>
      <c r="Y396" s="3"/>
      <c r="Z396" s="3"/>
      <c r="AA396" s="2"/>
      <c r="AB396" s="2"/>
      <c r="AC396" s="2"/>
      <c r="AD396" s="2"/>
      <c r="AE396" s="2"/>
      <c r="AF396" s="2"/>
      <c r="AG396" s="2"/>
      <c r="AH396" s="2"/>
      <c r="AI396" s="73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86"/>
      <c r="AU396" s="2"/>
      <c r="AV396" s="2"/>
    </row>
    <row r="397" spans="4:48" ht="19.899999999999999" customHeight="1" x14ac:dyDescent="0.15">
      <c r="F397" s="18"/>
      <c r="M397" s="18"/>
      <c r="V397" s="3"/>
      <c r="W397" s="3"/>
      <c r="X397" s="3"/>
      <c r="Y397" s="3"/>
      <c r="Z397" s="3"/>
    </row>
    <row r="398" spans="4:48" ht="19.899999999999999" customHeight="1" x14ac:dyDescent="0.15">
      <c r="F398" s="18"/>
      <c r="M398" s="18"/>
      <c r="V398" s="3"/>
      <c r="W398" s="3"/>
      <c r="X398" s="3"/>
      <c r="Y398" s="3"/>
      <c r="Z398" s="3"/>
    </row>
    <row r="399" spans="4:48" ht="19.899999999999999" customHeight="1" x14ac:dyDescent="0.15">
      <c r="F399" s="18"/>
      <c r="M399" s="18"/>
      <c r="V399" s="3"/>
      <c r="W399" s="3"/>
      <c r="X399" s="3"/>
      <c r="Y399" s="3"/>
      <c r="Z399" s="3"/>
    </row>
    <row r="400" spans="4:48" ht="19.899999999999999" customHeight="1" x14ac:dyDescent="0.15">
      <c r="F400" s="18"/>
      <c r="M400" s="18"/>
      <c r="V400" s="3"/>
      <c r="W400" s="3"/>
      <c r="X400" s="3"/>
      <c r="Y400" s="3"/>
      <c r="Z400" s="3"/>
    </row>
    <row r="401" spans="6:26" ht="19.899999999999999" customHeight="1" x14ac:dyDescent="0.15">
      <c r="F401" s="18"/>
      <c r="M401" s="18"/>
      <c r="V401" s="3"/>
      <c r="W401" s="3"/>
      <c r="X401" s="3"/>
      <c r="Y401" s="3"/>
      <c r="Z401" s="3"/>
    </row>
    <row r="402" spans="6:26" ht="19.899999999999999" customHeight="1" x14ac:dyDescent="0.15">
      <c r="F402" s="18"/>
      <c r="M402" s="18"/>
      <c r="V402" s="3"/>
      <c r="W402" s="3"/>
      <c r="X402" s="3"/>
      <c r="Y402" s="3"/>
      <c r="Z402" s="3"/>
    </row>
    <row r="403" spans="6:26" ht="19.899999999999999" customHeight="1" x14ac:dyDescent="0.15">
      <c r="F403" s="18"/>
      <c r="M403" s="18"/>
      <c r="V403" s="3"/>
      <c r="W403" s="3"/>
      <c r="X403" s="3"/>
      <c r="Y403" s="3"/>
      <c r="Z403" s="3"/>
    </row>
    <row r="404" spans="6:26" ht="19.899999999999999" customHeight="1" x14ac:dyDescent="0.15">
      <c r="F404" s="18"/>
      <c r="M404" s="18"/>
      <c r="V404" s="3"/>
      <c r="W404" s="3"/>
      <c r="X404" s="3"/>
      <c r="Y404" s="3"/>
      <c r="Z404" s="3"/>
    </row>
    <row r="405" spans="6:26" ht="19.899999999999999" customHeight="1" x14ac:dyDescent="0.15">
      <c r="F405" s="18"/>
      <c r="M405" s="18"/>
      <c r="V405" s="3"/>
      <c r="W405" s="3"/>
      <c r="X405" s="3"/>
      <c r="Y405" s="3"/>
      <c r="Z405" s="3"/>
    </row>
    <row r="406" spans="6:26" ht="19.899999999999999" customHeight="1" x14ac:dyDescent="0.15">
      <c r="F406" s="18"/>
      <c r="M406" s="18"/>
      <c r="V406" s="3"/>
      <c r="W406" s="3"/>
      <c r="X406" s="3"/>
      <c r="Y406" s="3"/>
      <c r="Z406" s="3"/>
    </row>
    <row r="407" spans="6:26" ht="19.899999999999999" customHeight="1" x14ac:dyDescent="0.15">
      <c r="F407" s="18"/>
      <c r="M407" s="18"/>
      <c r="V407" s="3"/>
      <c r="W407" s="3"/>
      <c r="X407" s="3"/>
      <c r="Y407" s="3"/>
      <c r="Z407" s="3"/>
    </row>
    <row r="408" spans="6:26" ht="19.899999999999999" customHeight="1" x14ac:dyDescent="0.15">
      <c r="F408" s="18"/>
      <c r="M408" s="18"/>
      <c r="V408" s="3"/>
      <c r="W408" s="3"/>
      <c r="X408" s="3"/>
      <c r="Y408" s="3"/>
      <c r="Z408" s="3"/>
    </row>
    <row r="409" spans="6:26" ht="19.899999999999999" customHeight="1" x14ac:dyDescent="0.15">
      <c r="F409" s="18"/>
      <c r="M409" s="18"/>
      <c r="V409" s="3"/>
      <c r="W409" s="3"/>
      <c r="X409" s="3"/>
      <c r="Y409" s="3"/>
      <c r="Z409" s="3"/>
    </row>
    <row r="410" spans="6:26" ht="19.899999999999999" customHeight="1" x14ac:dyDescent="0.15">
      <c r="F410" s="18"/>
      <c r="M410" s="18"/>
      <c r="V410" s="3"/>
      <c r="W410" s="3"/>
      <c r="X410" s="3"/>
      <c r="Y410" s="3"/>
      <c r="Z410" s="3"/>
    </row>
    <row r="411" spans="6:26" ht="19.899999999999999" customHeight="1" x14ac:dyDescent="0.15">
      <c r="F411" s="18"/>
      <c r="M411" s="18"/>
      <c r="V411" s="3"/>
      <c r="W411" s="3"/>
      <c r="X411" s="3"/>
      <c r="Y411" s="3"/>
      <c r="Z411" s="3"/>
    </row>
    <row r="412" spans="6:26" ht="19.899999999999999" customHeight="1" x14ac:dyDescent="0.15">
      <c r="F412" s="18"/>
      <c r="M412" s="18"/>
      <c r="V412" s="3"/>
      <c r="W412" s="3"/>
      <c r="X412" s="3"/>
      <c r="Y412" s="3"/>
      <c r="Z412" s="3"/>
    </row>
    <row r="413" spans="6:26" ht="19.899999999999999" customHeight="1" x14ac:dyDescent="0.15">
      <c r="F413" s="18"/>
      <c r="M413" s="18"/>
      <c r="V413" s="3"/>
      <c r="W413" s="3"/>
      <c r="X413" s="3"/>
      <c r="Y413" s="3"/>
      <c r="Z413" s="3"/>
    </row>
    <row r="414" spans="6:26" ht="19.899999999999999" customHeight="1" x14ac:dyDescent="0.15">
      <c r="F414" s="18"/>
      <c r="M414" s="18"/>
      <c r="V414" s="3"/>
      <c r="W414" s="3"/>
      <c r="X414" s="3"/>
      <c r="Y414" s="3"/>
      <c r="Z414" s="3"/>
    </row>
    <row r="415" spans="6:26" ht="19.899999999999999" customHeight="1" x14ac:dyDescent="0.15">
      <c r="F415" s="18"/>
      <c r="M415" s="18"/>
      <c r="V415" s="3"/>
      <c r="W415" s="3"/>
      <c r="X415" s="3"/>
      <c r="Y415" s="3"/>
      <c r="Z415" s="3"/>
    </row>
    <row r="416" spans="6:26" ht="19.899999999999999" customHeight="1" x14ac:dyDescent="0.15">
      <c r="F416" s="18"/>
      <c r="M416" s="18"/>
      <c r="V416" s="3"/>
      <c r="W416" s="3"/>
      <c r="X416" s="3"/>
      <c r="Y416" s="3"/>
      <c r="Z416" s="3"/>
    </row>
    <row r="417" spans="6:26" ht="19.899999999999999" customHeight="1" x14ac:dyDescent="0.15">
      <c r="F417" s="18"/>
      <c r="M417" s="18"/>
      <c r="V417" s="3"/>
      <c r="W417" s="3"/>
      <c r="X417" s="3"/>
      <c r="Y417" s="3"/>
      <c r="Z417" s="3"/>
    </row>
    <row r="418" spans="6:26" ht="19.899999999999999" customHeight="1" x14ac:dyDescent="0.15">
      <c r="F418" s="18"/>
      <c r="M418" s="18"/>
      <c r="V418" s="3"/>
      <c r="W418" s="3"/>
      <c r="X418" s="3"/>
      <c r="Y418" s="3"/>
      <c r="Z418" s="3"/>
    </row>
    <row r="419" spans="6:26" ht="19.899999999999999" customHeight="1" x14ac:dyDescent="0.15">
      <c r="F419" s="18"/>
      <c r="M419" s="18"/>
      <c r="V419" s="3"/>
      <c r="W419" s="3"/>
      <c r="X419" s="3"/>
      <c r="Y419" s="3"/>
      <c r="Z419" s="3"/>
    </row>
    <row r="420" spans="6:26" ht="19.899999999999999" customHeight="1" x14ac:dyDescent="0.15">
      <c r="F420" s="18"/>
      <c r="M420" s="18"/>
      <c r="V420" s="3"/>
      <c r="W420" s="3"/>
      <c r="X420" s="3"/>
      <c r="Y420" s="3"/>
      <c r="Z420" s="3"/>
    </row>
    <row r="421" spans="6:26" ht="19.899999999999999" customHeight="1" x14ac:dyDescent="0.15">
      <c r="F421" s="18"/>
      <c r="M421" s="18"/>
      <c r="V421" s="3"/>
      <c r="W421" s="3"/>
      <c r="X421" s="3"/>
      <c r="Y421" s="3"/>
      <c r="Z421" s="3"/>
    </row>
    <row r="422" spans="6:26" ht="19.899999999999999" customHeight="1" x14ac:dyDescent="0.15">
      <c r="F422" s="18"/>
      <c r="M422" s="18"/>
      <c r="V422" s="3"/>
      <c r="W422" s="3"/>
      <c r="X422" s="3"/>
      <c r="Y422" s="3"/>
      <c r="Z422" s="3"/>
    </row>
    <row r="423" spans="6:26" ht="19.899999999999999" customHeight="1" x14ac:dyDescent="0.15">
      <c r="F423" s="18"/>
      <c r="M423" s="18"/>
      <c r="V423" s="3"/>
      <c r="W423" s="3"/>
      <c r="X423" s="3"/>
      <c r="Y423" s="3"/>
      <c r="Z423" s="3"/>
    </row>
    <row r="424" spans="6:26" ht="19.899999999999999" customHeight="1" x14ac:dyDescent="0.15">
      <c r="F424" s="18"/>
      <c r="M424" s="18"/>
      <c r="V424" s="3"/>
      <c r="W424" s="3"/>
      <c r="X424" s="3"/>
      <c r="Y424" s="3"/>
      <c r="Z424" s="3"/>
    </row>
    <row r="425" spans="6:26" ht="19.899999999999999" customHeight="1" x14ac:dyDescent="0.15">
      <c r="F425" s="18"/>
      <c r="M425" s="18"/>
      <c r="V425" s="3"/>
      <c r="W425" s="3"/>
      <c r="X425" s="3"/>
      <c r="Y425" s="3"/>
      <c r="Z425" s="3"/>
    </row>
    <row r="426" spans="6:26" ht="19.899999999999999" customHeight="1" x14ac:dyDescent="0.15">
      <c r="F426" s="18"/>
      <c r="M426" s="18"/>
      <c r="V426" s="3"/>
      <c r="W426" s="3"/>
      <c r="X426" s="3"/>
      <c r="Y426" s="3"/>
      <c r="Z426" s="3"/>
    </row>
    <row r="427" spans="6:26" ht="19.899999999999999" customHeight="1" x14ac:dyDescent="0.15">
      <c r="F427" s="18"/>
      <c r="M427" s="18"/>
      <c r="V427" s="3"/>
      <c r="W427" s="3"/>
      <c r="X427" s="3"/>
      <c r="Y427" s="3"/>
      <c r="Z427" s="3"/>
    </row>
    <row r="428" spans="6:26" ht="19.899999999999999" customHeight="1" x14ac:dyDescent="0.15">
      <c r="F428" s="18"/>
      <c r="M428" s="18"/>
      <c r="V428" s="3"/>
      <c r="W428" s="3"/>
      <c r="X428" s="3"/>
      <c r="Y428" s="3"/>
      <c r="Z428" s="3"/>
    </row>
    <row r="429" spans="6:26" ht="19.899999999999999" customHeight="1" x14ac:dyDescent="0.15">
      <c r="F429" s="18"/>
      <c r="M429" s="18"/>
      <c r="V429" s="3"/>
      <c r="W429" s="3"/>
      <c r="X429" s="3"/>
      <c r="Y429" s="3"/>
      <c r="Z429" s="3"/>
    </row>
    <row r="430" spans="6:26" ht="19.899999999999999" customHeight="1" x14ac:dyDescent="0.15">
      <c r="F430" s="18"/>
      <c r="M430" s="18"/>
      <c r="V430" s="3"/>
      <c r="W430" s="3"/>
      <c r="X430" s="3"/>
      <c r="Y430" s="3"/>
      <c r="Z430" s="3"/>
    </row>
    <row r="431" spans="6:26" ht="19.899999999999999" customHeight="1" x14ac:dyDescent="0.15">
      <c r="F431" s="18"/>
      <c r="M431" s="18"/>
      <c r="V431" s="3"/>
      <c r="W431" s="3"/>
      <c r="X431" s="3"/>
      <c r="Y431" s="3"/>
      <c r="Z431" s="3"/>
    </row>
    <row r="432" spans="6:26" ht="19.899999999999999" customHeight="1" x14ac:dyDescent="0.15">
      <c r="F432" s="18"/>
      <c r="M432" s="18"/>
      <c r="V432" s="3"/>
      <c r="W432" s="3"/>
      <c r="X432" s="3"/>
      <c r="Y432" s="3"/>
      <c r="Z432" s="3"/>
    </row>
    <row r="433" spans="6:26" ht="19.899999999999999" customHeight="1" x14ac:dyDescent="0.15">
      <c r="F433" s="18"/>
      <c r="M433" s="18"/>
      <c r="V433" s="3"/>
      <c r="W433" s="3"/>
      <c r="X433" s="3"/>
      <c r="Y433" s="3"/>
      <c r="Z433" s="3"/>
    </row>
    <row r="434" spans="6:26" ht="19.899999999999999" customHeight="1" x14ac:dyDescent="0.15">
      <c r="F434" s="18"/>
      <c r="M434" s="18"/>
      <c r="V434" s="3"/>
      <c r="W434" s="3"/>
      <c r="X434" s="3"/>
      <c r="Y434" s="3"/>
      <c r="Z434" s="3"/>
    </row>
    <row r="435" spans="6:26" ht="19.899999999999999" customHeight="1" x14ac:dyDescent="0.15">
      <c r="F435" s="18"/>
      <c r="M435" s="18"/>
      <c r="V435" s="3"/>
      <c r="W435" s="3"/>
      <c r="X435" s="3"/>
      <c r="Y435" s="3"/>
      <c r="Z435" s="3"/>
    </row>
    <row r="436" spans="6:26" ht="19.899999999999999" customHeight="1" x14ac:dyDescent="0.15">
      <c r="F436" s="18"/>
      <c r="M436" s="18"/>
      <c r="V436" s="3"/>
      <c r="W436" s="3"/>
      <c r="X436" s="3"/>
      <c r="Y436" s="3"/>
      <c r="Z436" s="3"/>
    </row>
    <row r="437" spans="6:26" ht="19.899999999999999" customHeight="1" x14ac:dyDescent="0.15">
      <c r="F437" s="18"/>
      <c r="M437" s="18"/>
      <c r="V437" s="3"/>
      <c r="W437" s="3"/>
      <c r="X437" s="3"/>
      <c r="Y437" s="3"/>
      <c r="Z437" s="3"/>
    </row>
    <row r="438" spans="6:26" ht="19.899999999999999" customHeight="1" x14ac:dyDescent="0.15">
      <c r="F438" s="18"/>
      <c r="M438" s="18"/>
      <c r="V438" s="3"/>
      <c r="W438" s="3"/>
      <c r="X438" s="3"/>
      <c r="Y438" s="3"/>
      <c r="Z438" s="3"/>
    </row>
    <row r="439" spans="6:26" ht="19.899999999999999" customHeight="1" x14ac:dyDescent="0.15">
      <c r="F439" s="18"/>
      <c r="M439" s="18"/>
      <c r="V439" s="3"/>
      <c r="W439" s="3"/>
      <c r="X439" s="3"/>
      <c r="Y439" s="3"/>
      <c r="Z439" s="3"/>
    </row>
    <row r="440" spans="6:26" ht="19.899999999999999" customHeight="1" x14ac:dyDescent="0.15">
      <c r="F440" s="18"/>
      <c r="M440" s="18"/>
      <c r="V440" s="3"/>
      <c r="W440" s="3"/>
      <c r="X440" s="3"/>
      <c r="Y440" s="3"/>
      <c r="Z440" s="3"/>
    </row>
    <row r="441" spans="6:26" ht="19.899999999999999" customHeight="1" x14ac:dyDescent="0.15">
      <c r="F441" s="18"/>
      <c r="M441" s="18"/>
      <c r="V441" s="3"/>
      <c r="W441" s="3"/>
      <c r="X441" s="3"/>
      <c r="Y441" s="3"/>
      <c r="Z441" s="3"/>
    </row>
    <row r="442" spans="6:26" ht="19.899999999999999" customHeight="1" x14ac:dyDescent="0.15">
      <c r="F442" s="18"/>
      <c r="M442" s="18"/>
      <c r="V442" s="3"/>
      <c r="W442" s="3"/>
      <c r="X442" s="3"/>
      <c r="Y442" s="3"/>
      <c r="Z442" s="3"/>
    </row>
    <row r="443" spans="6:26" ht="19.899999999999999" customHeight="1" x14ac:dyDescent="0.15">
      <c r="F443" s="18"/>
      <c r="M443" s="18"/>
      <c r="V443" s="3"/>
      <c r="W443" s="3"/>
      <c r="X443" s="3"/>
      <c r="Y443" s="3"/>
      <c r="Z443" s="3"/>
    </row>
    <row r="444" spans="6:26" ht="19.899999999999999" customHeight="1" x14ac:dyDescent="0.15">
      <c r="F444" s="18"/>
      <c r="M444" s="18"/>
      <c r="V444" s="3"/>
      <c r="W444" s="3"/>
      <c r="X444" s="3"/>
      <c r="Y444" s="3"/>
      <c r="Z444" s="3"/>
    </row>
    <row r="445" spans="6:26" ht="19.899999999999999" customHeight="1" x14ac:dyDescent="0.15">
      <c r="F445" s="18"/>
      <c r="M445" s="18"/>
      <c r="V445" s="3"/>
      <c r="W445" s="3"/>
      <c r="X445" s="3"/>
      <c r="Y445" s="3"/>
      <c r="Z445" s="3"/>
    </row>
    <row r="446" spans="6:26" ht="19.899999999999999" customHeight="1" x14ac:dyDescent="0.15">
      <c r="F446" s="18"/>
      <c r="M446" s="18"/>
      <c r="V446" s="3"/>
      <c r="W446" s="3"/>
      <c r="X446" s="3"/>
      <c r="Y446" s="3"/>
      <c r="Z446" s="3"/>
    </row>
    <row r="447" spans="6:26" ht="19.899999999999999" customHeight="1" x14ac:dyDescent="0.15">
      <c r="F447" s="18"/>
      <c r="M447" s="18"/>
      <c r="V447" s="3"/>
      <c r="W447" s="3"/>
      <c r="X447" s="3"/>
      <c r="Y447" s="3"/>
      <c r="Z447" s="3"/>
    </row>
    <row r="448" spans="6:26" ht="19.899999999999999" customHeight="1" x14ac:dyDescent="0.15">
      <c r="F448" s="18"/>
      <c r="M448" s="18"/>
      <c r="V448" s="3"/>
      <c r="W448" s="3"/>
      <c r="X448" s="3"/>
      <c r="Y448" s="3"/>
      <c r="Z448" s="3"/>
    </row>
    <row r="449" spans="6:26" ht="19.899999999999999" customHeight="1" x14ac:dyDescent="0.15">
      <c r="F449" s="18"/>
      <c r="M449" s="18"/>
      <c r="V449" s="3"/>
      <c r="W449" s="3"/>
      <c r="X449" s="3"/>
      <c r="Y449" s="3"/>
      <c r="Z449" s="3"/>
    </row>
    <row r="450" spans="6:26" ht="19.899999999999999" customHeight="1" x14ac:dyDescent="0.15">
      <c r="F450" s="18"/>
      <c r="M450" s="18"/>
      <c r="V450" s="3"/>
      <c r="W450" s="3"/>
      <c r="X450" s="3"/>
      <c r="Y450" s="3"/>
      <c r="Z450" s="3"/>
    </row>
    <row r="451" spans="6:26" ht="19.899999999999999" customHeight="1" x14ac:dyDescent="0.15">
      <c r="F451" s="18"/>
      <c r="M451" s="18"/>
      <c r="V451" s="3"/>
      <c r="W451" s="3"/>
      <c r="X451" s="3"/>
      <c r="Y451" s="3"/>
      <c r="Z451" s="3"/>
    </row>
    <row r="452" spans="6:26" ht="19.899999999999999" customHeight="1" x14ac:dyDescent="0.15">
      <c r="F452" s="18"/>
      <c r="M452" s="18"/>
      <c r="V452" s="3"/>
      <c r="W452" s="3"/>
      <c r="X452" s="3"/>
      <c r="Y452" s="3"/>
      <c r="Z452" s="3"/>
    </row>
    <row r="453" spans="6:26" ht="19.899999999999999" customHeight="1" x14ac:dyDescent="0.15">
      <c r="F453" s="18"/>
      <c r="M453" s="18"/>
      <c r="V453" s="3"/>
      <c r="W453" s="3"/>
      <c r="X453" s="3"/>
      <c r="Y453" s="3"/>
      <c r="Z453" s="3"/>
    </row>
    <row r="454" spans="6:26" ht="19.899999999999999" customHeight="1" x14ac:dyDescent="0.15">
      <c r="F454" s="18"/>
      <c r="M454" s="18"/>
      <c r="V454" s="3"/>
      <c r="W454" s="3"/>
      <c r="X454" s="3"/>
      <c r="Y454" s="3"/>
      <c r="Z454" s="3"/>
    </row>
    <row r="455" spans="6:26" ht="19.899999999999999" customHeight="1" x14ac:dyDescent="0.15">
      <c r="F455" s="18"/>
      <c r="M455" s="18"/>
      <c r="V455" s="3"/>
      <c r="W455" s="3"/>
      <c r="X455" s="3"/>
      <c r="Y455" s="3"/>
      <c r="Z455" s="3"/>
    </row>
    <row r="456" spans="6:26" ht="19.899999999999999" customHeight="1" x14ac:dyDescent="0.15">
      <c r="F456" s="18"/>
      <c r="M456" s="18"/>
      <c r="V456" s="3"/>
      <c r="W456" s="3"/>
      <c r="X456" s="3"/>
      <c r="Y456" s="3"/>
      <c r="Z456" s="3"/>
    </row>
    <row r="457" spans="6:26" ht="19.899999999999999" customHeight="1" x14ac:dyDescent="0.15">
      <c r="F457" s="18"/>
      <c r="M457" s="18"/>
      <c r="V457" s="3"/>
      <c r="W457" s="3"/>
      <c r="X457" s="3"/>
      <c r="Y457" s="3"/>
      <c r="Z457" s="3"/>
    </row>
    <row r="458" spans="6:26" ht="19.899999999999999" customHeight="1" x14ac:dyDescent="0.15">
      <c r="F458" s="18"/>
      <c r="M458" s="18"/>
      <c r="V458" s="3"/>
      <c r="W458" s="3"/>
      <c r="X458" s="3"/>
      <c r="Y458" s="3"/>
      <c r="Z458" s="3"/>
    </row>
    <row r="459" spans="6:26" ht="19.899999999999999" customHeight="1" x14ac:dyDescent="0.15">
      <c r="F459" s="18"/>
      <c r="M459" s="18"/>
      <c r="V459" s="3"/>
      <c r="W459" s="3"/>
      <c r="X459" s="3"/>
      <c r="Y459" s="3"/>
      <c r="Z459" s="3"/>
    </row>
    <row r="460" spans="6:26" ht="19.899999999999999" customHeight="1" x14ac:dyDescent="0.15">
      <c r="F460" s="18"/>
      <c r="M460" s="18"/>
      <c r="V460" s="3"/>
      <c r="W460" s="3"/>
      <c r="X460" s="3"/>
      <c r="Y460" s="3"/>
      <c r="Z460" s="3"/>
    </row>
    <row r="461" spans="6:26" ht="19.899999999999999" customHeight="1" x14ac:dyDescent="0.15">
      <c r="F461" s="18"/>
      <c r="M461" s="18"/>
      <c r="V461" s="3"/>
      <c r="W461" s="3"/>
      <c r="X461" s="3"/>
      <c r="Y461" s="3"/>
      <c r="Z461" s="3"/>
    </row>
    <row r="462" spans="6:26" ht="19.899999999999999" customHeight="1" x14ac:dyDescent="0.15">
      <c r="F462" s="18"/>
      <c r="M462" s="18"/>
      <c r="V462" s="3"/>
      <c r="W462" s="3"/>
      <c r="X462" s="3"/>
      <c r="Y462" s="3"/>
      <c r="Z462" s="3"/>
    </row>
    <row r="463" spans="6:26" ht="19.899999999999999" customHeight="1" x14ac:dyDescent="0.15">
      <c r="F463" s="18"/>
      <c r="M463" s="18"/>
      <c r="V463" s="3"/>
      <c r="W463" s="3"/>
      <c r="X463" s="3"/>
      <c r="Y463" s="3"/>
      <c r="Z463" s="3"/>
    </row>
    <row r="464" spans="6:26" ht="19.899999999999999" customHeight="1" x14ac:dyDescent="0.15">
      <c r="F464" s="18"/>
      <c r="M464" s="18"/>
      <c r="V464" s="3"/>
      <c r="W464" s="3"/>
      <c r="X464" s="3"/>
      <c r="Y464" s="3"/>
      <c r="Z464" s="3"/>
    </row>
    <row r="465" spans="6:26" ht="19.899999999999999" customHeight="1" x14ac:dyDescent="0.15">
      <c r="F465" s="18"/>
      <c r="M465" s="18"/>
      <c r="V465" s="3"/>
      <c r="W465" s="3"/>
      <c r="X465" s="3"/>
      <c r="Y465" s="3"/>
      <c r="Z465" s="3"/>
    </row>
    <row r="466" spans="6:26" ht="19.899999999999999" customHeight="1" x14ac:dyDescent="0.15">
      <c r="F466" s="18"/>
      <c r="M466" s="18"/>
      <c r="V466" s="3"/>
      <c r="W466" s="3"/>
      <c r="X466" s="3"/>
      <c r="Y466" s="3"/>
      <c r="Z466" s="3"/>
    </row>
    <row r="467" spans="6:26" ht="19.899999999999999" customHeight="1" x14ac:dyDescent="0.15">
      <c r="F467" s="18"/>
      <c r="M467" s="18"/>
      <c r="V467" s="3"/>
      <c r="W467" s="3"/>
      <c r="X467" s="3"/>
      <c r="Y467" s="3"/>
      <c r="Z467" s="3"/>
    </row>
    <row r="468" spans="6:26" ht="19.899999999999999" customHeight="1" x14ac:dyDescent="0.15">
      <c r="F468" s="18"/>
      <c r="M468" s="18"/>
      <c r="V468" s="3"/>
      <c r="W468" s="3"/>
      <c r="X468" s="3"/>
      <c r="Y468" s="3"/>
      <c r="Z468" s="3"/>
    </row>
    <row r="469" spans="6:26" ht="19.899999999999999" customHeight="1" x14ac:dyDescent="0.15">
      <c r="F469" s="18"/>
      <c r="M469" s="18"/>
      <c r="V469" s="3"/>
      <c r="W469" s="3"/>
      <c r="X469" s="3"/>
      <c r="Y469" s="3"/>
      <c r="Z469" s="3"/>
    </row>
    <row r="470" spans="6:26" ht="19.899999999999999" customHeight="1" x14ac:dyDescent="0.15">
      <c r="F470" s="18"/>
      <c r="M470" s="18"/>
      <c r="V470" s="3"/>
      <c r="W470" s="3"/>
      <c r="X470" s="3"/>
      <c r="Y470" s="3"/>
      <c r="Z470" s="3"/>
    </row>
    <row r="471" spans="6:26" ht="19.899999999999999" customHeight="1" x14ac:dyDescent="0.15">
      <c r="F471" s="18"/>
      <c r="M471" s="18"/>
      <c r="V471" s="3"/>
      <c r="W471" s="3"/>
      <c r="X471" s="3"/>
      <c r="Y471" s="3"/>
      <c r="Z471" s="3"/>
    </row>
    <row r="472" spans="6:26" ht="19.899999999999999" customHeight="1" x14ac:dyDescent="0.15">
      <c r="F472" s="18"/>
      <c r="M472" s="18"/>
      <c r="V472" s="3"/>
      <c r="W472" s="3"/>
      <c r="X472" s="3"/>
      <c r="Y472" s="3"/>
      <c r="Z472" s="3"/>
    </row>
    <row r="473" spans="6:26" ht="19.899999999999999" customHeight="1" x14ac:dyDescent="0.15">
      <c r="F473" s="18"/>
      <c r="M473" s="18"/>
      <c r="V473" s="3"/>
      <c r="W473" s="3"/>
      <c r="X473" s="3"/>
      <c r="Y473" s="3"/>
      <c r="Z473" s="3"/>
    </row>
    <row r="474" spans="6:26" ht="19.899999999999999" customHeight="1" x14ac:dyDescent="0.15">
      <c r="F474" s="18"/>
      <c r="M474" s="18"/>
      <c r="V474" s="3"/>
      <c r="W474" s="3"/>
      <c r="X474" s="3"/>
      <c r="Y474" s="3"/>
      <c r="Z474" s="3"/>
    </row>
    <row r="475" spans="6:26" ht="19.899999999999999" customHeight="1" x14ac:dyDescent="0.15">
      <c r="F475" s="18"/>
      <c r="M475" s="18"/>
      <c r="V475" s="3"/>
      <c r="W475" s="3"/>
      <c r="X475" s="3"/>
      <c r="Y475" s="3"/>
      <c r="Z475" s="3"/>
    </row>
    <row r="476" spans="6:26" ht="19.899999999999999" customHeight="1" x14ac:dyDescent="0.15">
      <c r="F476" s="18"/>
      <c r="M476" s="18"/>
      <c r="V476" s="3"/>
      <c r="W476" s="3"/>
      <c r="X476" s="3"/>
      <c r="Y476" s="3"/>
      <c r="Z476" s="3"/>
    </row>
    <row r="477" spans="6:26" ht="19.899999999999999" customHeight="1" x14ac:dyDescent="0.15">
      <c r="F477" s="18"/>
      <c r="M477" s="18"/>
      <c r="V477" s="3"/>
      <c r="W477" s="3"/>
      <c r="X477" s="3"/>
      <c r="Y477" s="3"/>
      <c r="Z477" s="3"/>
    </row>
    <row r="478" spans="6:26" ht="19.899999999999999" customHeight="1" x14ac:dyDescent="0.15">
      <c r="F478" s="18"/>
      <c r="M478" s="18"/>
      <c r="V478" s="3"/>
      <c r="W478" s="3"/>
      <c r="X478" s="3"/>
      <c r="Y478" s="3"/>
      <c r="Z478" s="3"/>
    </row>
    <row r="479" spans="6:26" ht="19.899999999999999" customHeight="1" x14ac:dyDescent="0.15">
      <c r="F479" s="18"/>
      <c r="M479" s="18"/>
      <c r="V479" s="3"/>
      <c r="W479" s="3"/>
      <c r="X479" s="3"/>
      <c r="Y479" s="3"/>
      <c r="Z479" s="3"/>
    </row>
    <row r="480" spans="6:26" ht="19.899999999999999" customHeight="1" x14ac:dyDescent="0.15">
      <c r="F480" s="18"/>
      <c r="M480" s="18"/>
      <c r="V480" s="3"/>
      <c r="W480" s="3"/>
      <c r="X480" s="3"/>
      <c r="Y480" s="3"/>
      <c r="Z480" s="3"/>
    </row>
    <row r="481" spans="6:26" ht="19.899999999999999" customHeight="1" x14ac:dyDescent="0.15">
      <c r="F481" s="18"/>
      <c r="M481" s="18"/>
      <c r="V481" s="3"/>
      <c r="W481" s="3"/>
      <c r="X481" s="3"/>
      <c r="Y481" s="3"/>
      <c r="Z481" s="3"/>
    </row>
    <row r="482" spans="6:26" ht="19.899999999999999" customHeight="1" x14ac:dyDescent="0.15">
      <c r="F482" s="18"/>
      <c r="M482" s="18"/>
      <c r="V482" s="3"/>
      <c r="W482" s="3"/>
      <c r="X482" s="3"/>
      <c r="Y482" s="3"/>
      <c r="Z482" s="3"/>
    </row>
    <row r="483" spans="6:26" ht="19.899999999999999" customHeight="1" x14ac:dyDescent="0.15">
      <c r="F483" s="18"/>
      <c r="M483" s="18"/>
      <c r="V483" s="3"/>
      <c r="W483" s="3"/>
      <c r="X483" s="3"/>
      <c r="Y483" s="3"/>
      <c r="Z483" s="3"/>
    </row>
    <row r="484" spans="6:26" ht="19.899999999999999" customHeight="1" x14ac:dyDescent="0.15">
      <c r="F484" s="18"/>
      <c r="M484" s="18"/>
      <c r="V484" s="3"/>
      <c r="W484" s="3"/>
      <c r="X484" s="3"/>
      <c r="Y484" s="3"/>
      <c r="Z484" s="3"/>
    </row>
    <row r="485" spans="6:26" ht="19.899999999999999" customHeight="1" x14ac:dyDescent="0.15">
      <c r="F485" s="18"/>
      <c r="M485" s="18"/>
      <c r="V485" s="3"/>
      <c r="W485" s="3"/>
      <c r="X485" s="3"/>
      <c r="Y485" s="3"/>
      <c r="Z485" s="3"/>
    </row>
    <row r="486" spans="6:26" ht="19.899999999999999" customHeight="1" x14ac:dyDescent="0.15">
      <c r="F486" s="18"/>
      <c r="M486" s="18"/>
      <c r="V486" s="3"/>
      <c r="W486" s="3"/>
      <c r="X486" s="3"/>
      <c r="Y486" s="3"/>
      <c r="Z486" s="3"/>
    </row>
    <row r="487" spans="6:26" ht="19.899999999999999" customHeight="1" x14ac:dyDescent="0.15">
      <c r="F487" s="18"/>
      <c r="M487" s="18"/>
      <c r="V487" s="3"/>
      <c r="W487" s="3"/>
      <c r="X487" s="3"/>
      <c r="Y487" s="3"/>
      <c r="Z487" s="3"/>
    </row>
    <row r="488" spans="6:26" ht="19.899999999999999" customHeight="1" x14ac:dyDescent="0.15">
      <c r="F488" s="18"/>
      <c r="M488" s="18"/>
      <c r="V488" s="3"/>
      <c r="W488" s="3"/>
      <c r="X488" s="3"/>
      <c r="Y488" s="3"/>
      <c r="Z488" s="3"/>
    </row>
    <row r="489" spans="6:26" ht="19.899999999999999" customHeight="1" x14ac:dyDescent="0.15">
      <c r="F489" s="18"/>
      <c r="M489" s="18"/>
      <c r="V489" s="3"/>
      <c r="W489" s="3"/>
      <c r="X489" s="3"/>
      <c r="Y489" s="3"/>
      <c r="Z489" s="3"/>
    </row>
    <row r="490" spans="6:26" ht="19.899999999999999" customHeight="1" x14ac:dyDescent="0.15">
      <c r="F490" s="18"/>
      <c r="M490" s="18"/>
      <c r="V490" s="3"/>
      <c r="W490" s="3"/>
      <c r="X490" s="3"/>
      <c r="Y490" s="3"/>
      <c r="Z490" s="3"/>
    </row>
    <row r="491" spans="6:26" ht="19.899999999999999" customHeight="1" x14ac:dyDescent="0.15">
      <c r="F491" s="18"/>
      <c r="M491" s="18"/>
      <c r="V491" s="3"/>
      <c r="W491" s="3"/>
      <c r="X491" s="3"/>
      <c r="Y491" s="3"/>
      <c r="Z491" s="3"/>
    </row>
    <row r="492" spans="6:26" ht="19.899999999999999" customHeight="1" x14ac:dyDescent="0.15">
      <c r="F492" s="18"/>
      <c r="M492" s="18"/>
      <c r="V492" s="3"/>
      <c r="W492" s="3"/>
      <c r="X492" s="3"/>
      <c r="Y492" s="3"/>
      <c r="Z492" s="3"/>
    </row>
    <row r="493" spans="6:26" ht="19.899999999999999" customHeight="1" x14ac:dyDescent="0.15">
      <c r="F493" s="18"/>
      <c r="M493" s="18"/>
      <c r="V493" s="3"/>
      <c r="W493" s="3"/>
      <c r="X493" s="3"/>
      <c r="Y493" s="3"/>
      <c r="Z493" s="3"/>
    </row>
    <row r="494" spans="6:26" ht="19.899999999999999" customHeight="1" x14ac:dyDescent="0.15">
      <c r="F494" s="18"/>
      <c r="M494" s="18"/>
      <c r="V494" s="3"/>
      <c r="W494" s="3"/>
      <c r="X494" s="3"/>
      <c r="Y494" s="3"/>
      <c r="Z494" s="3"/>
    </row>
    <row r="495" spans="6:26" ht="19.899999999999999" customHeight="1" x14ac:dyDescent="0.15">
      <c r="F495" s="18"/>
      <c r="M495" s="18"/>
      <c r="V495" s="3"/>
      <c r="W495" s="3"/>
      <c r="X495" s="3"/>
      <c r="Y495" s="3"/>
      <c r="Z495" s="3"/>
    </row>
    <row r="496" spans="6:26" ht="19.899999999999999" customHeight="1" x14ac:dyDescent="0.15">
      <c r="F496" s="18"/>
      <c r="M496" s="18"/>
      <c r="V496" s="3"/>
      <c r="W496" s="3"/>
      <c r="X496" s="3"/>
      <c r="Y496" s="3"/>
      <c r="Z496" s="3"/>
    </row>
    <row r="497" spans="6:26" ht="19.899999999999999" customHeight="1" x14ac:dyDescent="0.15">
      <c r="F497" s="18"/>
      <c r="M497" s="18"/>
      <c r="V497" s="3"/>
      <c r="W497" s="3"/>
      <c r="X497" s="3"/>
      <c r="Y497" s="3"/>
      <c r="Z497" s="3"/>
    </row>
    <row r="498" spans="6:26" ht="19.899999999999999" customHeight="1" x14ac:dyDescent="0.15">
      <c r="F498" s="18"/>
      <c r="M498" s="18"/>
      <c r="V498" s="3"/>
      <c r="W498" s="3"/>
      <c r="X498" s="3"/>
      <c r="Y498" s="3"/>
      <c r="Z498" s="3"/>
    </row>
    <row r="499" spans="6:26" ht="19.899999999999999" customHeight="1" x14ac:dyDescent="0.15">
      <c r="F499" s="18"/>
      <c r="M499" s="18"/>
      <c r="V499" s="3"/>
      <c r="W499" s="3"/>
      <c r="X499" s="3"/>
      <c r="Y499" s="3"/>
      <c r="Z499" s="3"/>
    </row>
    <row r="500" spans="6:26" ht="19.899999999999999" customHeight="1" x14ac:dyDescent="0.15">
      <c r="F500" s="18"/>
      <c r="M500" s="18"/>
      <c r="V500" s="3"/>
      <c r="W500" s="3"/>
      <c r="X500" s="3"/>
      <c r="Y500" s="3"/>
      <c r="Z500" s="3"/>
    </row>
    <row r="501" spans="6:26" ht="19.899999999999999" customHeight="1" x14ac:dyDescent="0.15">
      <c r="F501" s="18"/>
      <c r="M501" s="18"/>
      <c r="V501" s="3"/>
      <c r="W501" s="3"/>
      <c r="X501" s="3"/>
      <c r="Y501" s="3"/>
      <c r="Z501" s="3"/>
    </row>
    <row r="502" spans="6:26" ht="19.899999999999999" customHeight="1" x14ac:dyDescent="0.15">
      <c r="F502" s="18"/>
      <c r="M502" s="18"/>
      <c r="V502" s="3"/>
      <c r="W502" s="3"/>
      <c r="X502" s="3"/>
      <c r="Y502" s="3"/>
      <c r="Z502" s="3"/>
    </row>
    <row r="503" spans="6:26" ht="19.899999999999999" customHeight="1" x14ac:dyDescent="0.15">
      <c r="F503" s="18"/>
      <c r="M503" s="18"/>
      <c r="V503" s="3"/>
      <c r="W503" s="3"/>
      <c r="X503" s="3"/>
      <c r="Y503" s="3"/>
      <c r="Z503" s="3"/>
    </row>
    <row r="504" spans="6:26" ht="19.899999999999999" customHeight="1" x14ac:dyDescent="0.15">
      <c r="F504" s="18"/>
      <c r="M504" s="18"/>
      <c r="V504" s="3"/>
      <c r="W504" s="3"/>
      <c r="X504" s="3"/>
      <c r="Y504" s="3"/>
      <c r="Z504" s="3"/>
    </row>
    <row r="505" spans="6:26" ht="19.899999999999999" customHeight="1" x14ac:dyDescent="0.15">
      <c r="F505" s="18"/>
      <c r="M505" s="18"/>
      <c r="V505" s="3"/>
      <c r="W505" s="3"/>
      <c r="X505" s="3"/>
      <c r="Y505" s="3"/>
      <c r="Z505" s="3"/>
    </row>
    <row r="506" spans="6:26" ht="19.899999999999999" customHeight="1" x14ac:dyDescent="0.15">
      <c r="F506" s="18"/>
      <c r="M506" s="18"/>
      <c r="V506" s="3"/>
      <c r="W506" s="3"/>
      <c r="X506" s="3"/>
      <c r="Y506" s="3"/>
      <c r="Z506" s="3"/>
    </row>
    <row r="507" spans="6:26" ht="19.899999999999999" customHeight="1" x14ac:dyDescent="0.15">
      <c r="F507" s="18"/>
      <c r="M507" s="18"/>
      <c r="V507" s="3"/>
      <c r="W507" s="3"/>
      <c r="X507" s="3"/>
      <c r="Y507" s="3"/>
      <c r="Z507" s="3"/>
    </row>
    <row r="508" spans="6:26" ht="19.899999999999999" customHeight="1" x14ac:dyDescent="0.15">
      <c r="F508" s="18"/>
      <c r="M508" s="18"/>
      <c r="V508" s="3"/>
      <c r="W508" s="3"/>
      <c r="X508" s="3"/>
      <c r="Y508" s="3"/>
      <c r="Z508" s="3"/>
    </row>
    <row r="509" spans="6:26" ht="19.899999999999999" customHeight="1" x14ac:dyDescent="0.15">
      <c r="F509" s="18"/>
      <c r="M509" s="18"/>
      <c r="V509" s="3"/>
      <c r="W509" s="3"/>
      <c r="X509" s="3"/>
      <c r="Y509" s="3"/>
      <c r="Z509" s="3"/>
    </row>
    <row r="510" spans="6:26" ht="19.899999999999999" customHeight="1" x14ac:dyDescent="0.15">
      <c r="F510" s="18"/>
      <c r="M510" s="18"/>
      <c r="V510" s="3"/>
      <c r="W510" s="3"/>
      <c r="X510" s="3"/>
      <c r="Y510" s="3"/>
      <c r="Z510" s="3"/>
    </row>
    <row r="511" spans="6:26" ht="19.899999999999999" customHeight="1" x14ac:dyDescent="0.15">
      <c r="F511" s="18"/>
      <c r="M511" s="18"/>
      <c r="V511" s="3"/>
      <c r="W511" s="3"/>
      <c r="X511" s="3"/>
      <c r="Y511" s="3"/>
      <c r="Z511" s="3"/>
    </row>
    <row r="512" spans="6:26" ht="19.899999999999999" customHeight="1" x14ac:dyDescent="0.15">
      <c r="F512" s="18"/>
      <c r="M512" s="18"/>
      <c r="V512" s="3"/>
      <c r="W512" s="3"/>
      <c r="X512" s="3"/>
      <c r="Y512" s="3"/>
      <c r="Z512" s="3"/>
    </row>
    <row r="513" spans="6:26" ht="19.899999999999999" customHeight="1" x14ac:dyDescent="0.15">
      <c r="F513" s="18"/>
      <c r="M513" s="18"/>
      <c r="V513" s="3"/>
      <c r="W513" s="3"/>
      <c r="X513" s="3"/>
      <c r="Y513" s="3"/>
      <c r="Z513" s="3"/>
    </row>
    <row r="514" spans="6:26" ht="19.899999999999999" customHeight="1" x14ac:dyDescent="0.15">
      <c r="F514" s="18"/>
      <c r="M514" s="18"/>
      <c r="V514" s="3"/>
      <c r="W514" s="3"/>
      <c r="X514" s="3"/>
      <c r="Y514" s="3"/>
      <c r="Z514" s="3"/>
    </row>
    <row r="515" spans="6:26" ht="19.899999999999999" customHeight="1" x14ac:dyDescent="0.15">
      <c r="F515" s="18"/>
      <c r="M515" s="18"/>
      <c r="V515" s="3"/>
      <c r="W515" s="3"/>
      <c r="X515" s="3"/>
      <c r="Y515" s="3"/>
      <c r="Z515" s="3"/>
    </row>
    <row r="516" spans="6:26" ht="19.899999999999999" customHeight="1" x14ac:dyDescent="0.15">
      <c r="F516" s="18"/>
      <c r="M516" s="18"/>
      <c r="V516" s="3"/>
      <c r="W516" s="3"/>
      <c r="X516" s="3"/>
      <c r="Y516" s="3"/>
      <c r="Z516" s="3"/>
    </row>
    <row r="517" spans="6:26" ht="19.899999999999999" customHeight="1" x14ac:dyDescent="0.15">
      <c r="F517" s="18"/>
      <c r="M517" s="18"/>
      <c r="V517" s="3"/>
      <c r="W517" s="3"/>
      <c r="X517" s="3"/>
      <c r="Y517" s="3"/>
      <c r="Z517" s="3"/>
    </row>
    <row r="518" spans="6:26" ht="19.899999999999999" customHeight="1" x14ac:dyDescent="0.15">
      <c r="F518" s="18"/>
      <c r="M518" s="18"/>
      <c r="V518" s="3"/>
      <c r="W518" s="3"/>
      <c r="X518" s="3"/>
      <c r="Y518" s="3"/>
      <c r="Z518" s="3"/>
    </row>
    <row r="519" spans="6:26" ht="19.899999999999999" customHeight="1" x14ac:dyDescent="0.15">
      <c r="F519" s="18"/>
      <c r="M519" s="18"/>
      <c r="V519" s="3"/>
      <c r="W519" s="3"/>
      <c r="X519" s="3"/>
      <c r="Y519" s="3"/>
      <c r="Z519" s="3"/>
    </row>
    <row r="520" spans="6:26" ht="19.899999999999999" customHeight="1" x14ac:dyDescent="0.15">
      <c r="F520" s="18"/>
      <c r="M520" s="18"/>
      <c r="V520" s="3"/>
      <c r="W520" s="3"/>
      <c r="X520" s="3"/>
      <c r="Y520" s="3"/>
      <c r="Z520" s="3"/>
    </row>
    <row r="521" spans="6:26" ht="19.899999999999999" customHeight="1" x14ac:dyDescent="0.15">
      <c r="F521" s="18"/>
      <c r="M521" s="18"/>
      <c r="V521" s="3"/>
      <c r="W521" s="3"/>
      <c r="X521" s="3"/>
      <c r="Y521" s="3"/>
      <c r="Z521" s="3"/>
    </row>
    <row r="522" spans="6:26" ht="19.899999999999999" customHeight="1" x14ac:dyDescent="0.15">
      <c r="F522" s="18"/>
      <c r="M522" s="18"/>
      <c r="V522" s="3"/>
      <c r="W522" s="3"/>
      <c r="X522" s="3"/>
      <c r="Y522" s="3"/>
      <c r="Z522" s="3"/>
    </row>
    <row r="523" spans="6:26" ht="19.899999999999999" customHeight="1" x14ac:dyDescent="0.15">
      <c r="F523" s="18"/>
      <c r="M523" s="18"/>
      <c r="V523" s="3"/>
      <c r="W523" s="3"/>
      <c r="X523" s="3"/>
      <c r="Y523" s="3"/>
      <c r="Z523" s="3"/>
    </row>
    <row r="524" spans="6:26" ht="19.899999999999999" customHeight="1" x14ac:dyDescent="0.15">
      <c r="F524" s="18"/>
      <c r="M524" s="18"/>
      <c r="V524" s="3"/>
      <c r="W524" s="3"/>
      <c r="X524" s="3"/>
      <c r="Y524" s="3"/>
      <c r="Z524" s="3"/>
    </row>
    <row r="525" spans="6:26" ht="19.899999999999999" customHeight="1" x14ac:dyDescent="0.15">
      <c r="F525" s="18"/>
      <c r="M525" s="18"/>
      <c r="V525" s="3"/>
      <c r="W525" s="3"/>
      <c r="X525" s="3"/>
      <c r="Y525" s="3"/>
      <c r="Z525" s="3"/>
    </row>
    <row r="526" spans="6:26" ht="19.899999999999999" customHeight="1" x14ac:dyDescent="0.15">
      <c r="F526" s="18"/>
      <c r="M526" s="18"/>
      <c r="V526" s="3"/>
      <c r="W526" s="3"/>
      <c r="X526" s="3"/>
      <c r="Y526" s="3"/>
      <c r="Z526" s="3"/>
    </row>
    <row r="527" spans="6:26" ht="19.899999999999999" customHeight="1" x14ac:dyDescent="0.15">
      <c r="F527" s="18"/>
      <c r="M527" s="18"/>
      <c r="V527" s="3"/>
      <c r="W527" s="3"/>
      <c r="X527" s="3"/>
      <c r="Y527" s="3"/>
      <c r="Z527" s="3"/>
    </row>
    <row r="528" spans="6:26" ht="19.899999999999999" customHeight="1" x14ac:dyDescent="0.15">
      <c r="F528" s="18"/>
      <c r="M528" s="18"/>
      <c r="V528" s="3"/>
      <c r="W528" s="3"/>
      <c r="X528" s="3"/>
      <c r="Y528" s="3"/>
      <c r="Z528" s="3"/>
    </row>
    <row r="529" spans="6:26" ht="19.899999999999999" customHeight="1" x14ac:dyDescent="0.15">
      <c r="F529" s="18"/>
      <c r="M529" s="18"/>
      <c r="V529" s="3"/>
      <c r="W529" s="3"/>
      <c r="X529" s="3"/>
      <c r="Y529" s="3"/>
      <c r="Z529" s="3"/>
    </row>
    <row r="530" spans="6:26" ht="19.899999999999999" customHeight="1" x14ac:dyDescent="0.15">
      <c r="F530" s="18"/>
      <c r="M530" s="18"/>
      <c r="V530" s="3"/>
      <c r="W530" s="3"/>
      <c r="X530" s="3"/>
      <c r="Y530" s="3"/>
      <c r="Z530" s="3"/>
    </row>
    <row r="531" spans="6:26" ht="19.899999999999999" customHeight="1" x14ac:dyDescent="0.15">
      <c r="F531" s="18"/>
      <c r="M531" s="18"/>
      <c r="V531" s="3"/>
      <c r="W531" s="3"/>
      <c r="X531" s="3"/>
      <c r="Y531" s="3"/>
      <c r="Z531" s="3"/>
    </row>
    <row r="532" spans="6:26" ht="19.899999999999999" customHeight="1" x14ac:dyDescent="0.15">
      <c r="F532" s="18"/>
      <c r="M532" s="18"/>
      <c r="V532" s="3"/>
      <c r="W532" s="3"/>
      <c r="X532" s="3"/>
      <c r="Y532" s="3"/>
      <c r="Z532" s="3"/>
    </row>
    <row r="533" spans="6:26" ht="19.899999999999999" customHeight="1" x14ac:dyDescent="0.15">
      <c r="F533" s="18"/>
      <c r="M533" s="18"/>
      <c r="V533" s="3"/>
      <c r="W533" s="3"/>
      <c r="X533" s="3"/>
      <c r="Y533" s="3"/>
      <c r="Z533" s="3"/>
    </row>
    <row r="534" spans="6:26" ht="19.899999999999999" customHeight="1" x14ac:dyDescent="0.15">
      <c r="F534" s="18"/>
      <c r="M534" s="18"/>
      <c r="V534" s="3"/>
      <c r="W534" s="3"/>
      <c r="X534" s="3"/>
      <c r="Y534" s="3"/>
      <c r="Z534" s="3"/>
    </row>
    <row r="535" spans="6:26" ht="19.899999999999999" customHeight="1" x14ac:dyDescent="0.15">
      <c r="F535" s="18"/>
      <c r="M535" s="18"/>
      <c r="V535" s="3"/>
      <c r="W535" s="3"/>
      <c r="X535" s="3"/>
      <c r="Y535" s="3"/>
      <c r="Z535" s="3"/>
    </row>
    <row r="536" spans="6:26" ht="19.899999999999999" customHeight="1" x14ac:dyDescent="0.15">
      <c r="F536" s="18"/>
      <c r="M536" s="18"/>
      <c r="V536" s="3"/>
      <c r="W536" s="3"/>
      <c r="X536" s="3"/>
      <c r="Y536" s="3"/>
      <c r="Z536" s="3"/>
    </row>
    <row r="537" spans="6:26" ht="19.899999999999999" customHeight="1" x14ac:dyDescent="0.15">
      <c r="F537" s="18"/>
      <c r="M537" s="18"/>
      <c r="V537" s="3"/>
      <c r="W537" s="3"/>
      <c r="X537" s="3"/>
      <c r="Y537" s="3"/>
      <c r="Z537" s="3"/>
    </row>
    <row r="538" spans="6:26" ht="19.899999999999999" customHeight="1" x14ac:dyDescent="0.15">
      <c r="F538" s="18"/>
      <c r="M538" s="18"/>
      <c r="V538" s="3"/>
      <c r="W538" s="3"/>
      <c r="X538" s="3"/>
      <c r="Y538" s="3"/>
      <c r="Z538" s="3"/>
    </row>
    <row r="539" spans="6:26" ht="19.899999999999999" customHeight="1" x14ac:dyDescent="0.15">
      <c r="F539" s="18"/>
      <c r="M539" s="18"/>
      <c r="V539" s="3"/>
      <c r="W539" s="3"/>
      <c r="X539" s="3"/>
      <c r="Y539" s="3"/>
      <c r="Z539" s="3"/>
    </row>
    <row r="540" spans="6:26" ht="19.899999999999999" customHeight="1" x14ac:dyDescent="0.15">
      <c r="F540" s="18"/>
      <c r="M540" s="18"/>
      <c r="V540" s="3"/>
      <c r="W540" s="3"/>
      <c r="X540" s="3"/>
      <c r="Y540" s="3"/>
      <c r="Z540" s="3"/>
    </row>
    <row r="541" spans="6:26" ht="19.899999999999999" customHeight="1" x14ac:dyDescent="0.15">
      <c r="F541" s="18"/>
      <c r="M541" s="18"/>
      <c r="V541" s="3"/>
      <c r="W541" s="3"/>
      <c r="X541" s="3"/>
      <c r="Y541" s="3"/>
      <c r="Z541" s="3"/>
    </row>
    <row r="542" spans="6:26" ht="19.899999999999999" customHeight="1" x14ac:dyDescent="0.15">
      <c r="F542" s="18"/>
      <c r="M542" s="18"/>
      <c r="V542" s="3"/>
      <c r="W542" s="3"/>
      <c r="X542" s="3"/>
      <c r="Y542" s="3"/>
      <c r="Z542" s="3"/>
    </row>
    <row r="543" spans="6:26" ht="19.899999999999999" customHeight="1" x14ac:dyDescent="0.15">
      <c r="F543" s="18"/>
      <c r="M543" s="18"/>
      <c r="V543" s="3"/>
      <c r="W543" s="3"/>
      <c r="X543" s="3"/>
      <c r="Y543" s="3"/>
      <c r="Z543" s="3"/>
    </row>
    <row r="544" spans="6:26" ht="19.899999999999999" customHeight="1" x14ac:dyDescent="0.15">
      <c r="F544" s="18"/>
      <c r="M544" s="18"/>
      <c r="V544" s="3"/>
      <c r="W544" s="3"/>
      <c r="X544" s="3"/>
      <c r="Y544" s="3"/>
      <c r="Z544" s="3"/>
    </row>
    <row r="545" spans="6:26" ht="19.899999999999999" customHeight="1" x14ac:dyDescent="0.15">
      <c r="F545" s="18"/>
      <c r="M545" s="18"/>
      <c r="V545" s="3"/>
      <c r="W545" s="3"/>
      <c r="X545" s="3"/>
      <c r="Y545" s="3"/>
      <c r="Z545" s="3"/>
    </row>
    <row r="546" spans="6:26" ht="19.899999999999999" customHeight="1" x14ac:dyDescent="0.15">
      <c r="F546" s="18"/>
      <c r="M546" s="18"/>
      <c r="V546" s="3"/>
      <c r="W546" s="3"/>
      <c r="X546" s="3"/>
      <c r="Y546" s="3"/>
      <c r="Z546" s="3"/>
    </row>
    <row r="547" spans="6:26" ht="19.899999999999999" customHeight="1" x14ac:dyDescent="0.15">
      <c r="F547" s="18"/>
      <c r="M547" s="18"/>
      <c r="V547" s="3"/>
      <c r="W547" s="3"/>
      <c r="X547" s="3"/>
      <c r="Y547" s="3"/>
      <c r="Z547" s="3"/>
    </row>
    <row r="548" spans="6:26" ht="19.899999999999999" customHeight="1" x14ac:dyDescent="0.15">
      <c r="F548" s="18"/>
      <c r="M548" s="18"/>
      <c r="V548" s="3"/>
      <c r="W548" s="3"/>
      <c r="X548" s="3"/>
      <c r="Y548" s="3"/>
      <c r="Z548" s="3"/>
    </row>
    <row r="549" spans="6:26" ht="19.899999999999999" customHeight="1" x14ac:dyDescent="0.15">
      <c r="F549" s="18"/>
      <c r="M549" s="18"/>
      <c r="V549" s="3"/>
      <c r="W549" s="3"/>
      <c r="X549" s="3"/>
      <c r="Y549" s="3"/>
      <c r="Z549" s="3"/>
    </row>
    <row r="550" spans="6:26" ht="19.899999999999999" customHeight="1" x14ac:dyDescent="0.15">
      <c r="F550" s="18"/>
      <c r="M550" s="18"/>
      <c r="V550" s="3"/>
      <c r="W550" s="3"/>
      <c r="X550" s="3"/>
      <c r="Y550" s="3"/>
      <c r="Z550" s="3"/>
    </row>
    <row r="551" spans="6:26" ht="19.899999999999999" customHeight="1" x14ac:dyDescent="0.15">
      <c r="F551" s="18"/>
      <c r="M551" s="18"/>
      <c r="V551" s="3"/>
      <c r="W551" s="3"/>
      <c r="X551" s="3"/>
      <c r="Y551" s="3"/>
      <c r="Z551" s="3"/>
    </row>
    <row r="552" spans="6:26" ht="19.899999999999999" customHeight="1" x14ac:dyDescent="0.15">
      <c r="F552" s="18"/>
      <c r="M552" s="18"/>
      <c r="V552" s="3"/>
      <c r="W552" s="3"/>
      <c r="X552" s="3"/>
      <c r="Y552" s="3"/>
      <c r="Z552" s="3"/>
    </row>
    <row r="553" spans="6:26" ht="19.899999999999999" customHeight="1" x14ac:dyDescent="0.15">
      <c r="F553" s="18"/>
      <c r="M553" s="18"/>
      <c r="V553" s="3"/>
      <c r="W553" s="3"/>
      <c r="X553" s="3"/>
      <c r="Y553" s="3"/>
      <c r="Z553" s="3"/>
    </row>
    <row r="554" spans="6:26" ht="19.899999999999999" customHeight="1" x14ac:dyDescent="0.15">
      <c r="F554" s="18"/>
      <c r="M554" s="18"/>
      <c r="V554" s="3"/>
      <c r="W554" s="3"/>
      <c r="X554" s="3"/>
      <c r="Y554" s="3"/>
      <c r="Z554" s="3"/>
    </row>
    <row r="555" spans="6:26" ht="19.899999999999999" customHeight="1" x14ac:dyDescent="0.15">
      <c r="F555" s="18"/>
      <c r="M555" s="18"/>
      <c r="V555" s="3"/>
      <c r="W555" s="3"/>
      <c r="X555" s="3"/>
      <c r="Y555" s="3"/>
      <c r="Z555" s="3"/>
    </row>
    <row r="556" spans="6:26" ht="19.899999999999999" customHeight="1" x14ac:dyDescent="0.15">
      <c r="F556" s="18"/>
      <c r="M556" s="18"/>
      <c r="V556" s="3"/>
      <c r="W556" s="3"/>
      <c r="X556" s="3"/>
      <c r="Y556" s="3"/>
      <c r="Z556" s="3"/>
    </row>
    <row r="557" spans="6:26" ht="19.899999999999999" customHeight="1" x14ac:dyDescent="0.15">
      <c r="F557" s="18"/>
      <c r="M557" s="18"/>
      <c r="V557" s="3"/>
      <c r="W557" s="3"/>
      <c r="X557" s="3"/>
      <c r="Y557" s="3"/>
      <c r="Z557" s="3"/>
    </row>
    <row r="558" spans="6:26" ht="19.899999999999999" customHeight="1" x14ac:dyDescent="0.15">
      <c r="F558" s="18"/>
      <c r="M558" s="18"/>
      <c r="V558" s="3"/>
      <c r="W558" s="3"/>
      <c r="X558" s="3"/>
      <c r="Y558" s="3"/>
      <c r="Z558" s="3"/>
    </row>
    <row r="559" spans="6:26" ht="19.899999999999999" customHeight="1" x14ac:dyDescent="0.15">
      <c r="F559" s="18"/>
      <c r="M559" s="18"/>
      <c r="V559" s="3"/>
      <c r="W559" s="3"/>
      <c r="X559" s="3"/>
      <c r="Y559" s="3"/>
      <c r="Z559" s="3"/>
    </row>
    <row r="560" spans="6:26" ht="19.899999999999999" customHeight="1" x14ac:dyDescent="0.15">
      <c r="F560" s="18"/>
      <c r="M560" s="18"/>
      <c r="V560" s="3"/>
      <c r="W560" s="3"/>
      <c r="X560" s="3"/>
      <c r="Y560" s="3"/>
      <c r="Z560" s="3"/>
    </row>
    <row r="561" spans="6:26" ht="19.899999999999999" customHeight="1" x14ac:dyDescent="0.15">
      <c r="F561" s="18"/>
      <c r="M561" s="18"/>
      <c r="V561" s="3"/>
      <c r="W561" s="3"/>
      <c r="X561" s="3"/>
      <c r="Y561" s="3"/>
      <c r="Z561" s="3"/>
    </row>
    <row r="562" spans="6:26" ht="19.899999999999999" customHeight="1" x14ac:dyDescent="0.15">
      <c r="F562" s="18"/>
      <c r="M562" s="18"/>
      <c r="V562" s="3"/>
      <c r="W562" s="3"/>
      <c r="X562" s="3"/>
      <c r="Y562" s="3"/>
      <c r="Z562" s="3"/>
    </row>
    <row r="563" spans="6:26" ht="19.899999999999999" customHeight="1" x14ac:dyDescent="0.15">
      <c r="F563" s="18"/>
      <c r="M563" s="18"/>
      <c r="V563" s="3"/>
      <c r="W563" s="3"/>
      <c r="X563" s="3"/>
      <c r="Y563" s="3"/>
      <c r="Z563" s="3"/>
    </row>
    <row r="564" spans="6:26" ht="19.899999999999999" customHeight="1" x14ac:dyDescent="0.15">
      <c r="F564" s="18"/>
      <c r="M564" s="18"/>
      <c r="V564" s="3"/>
      <c r="W564" s="3"/>
      <c r="X564" s="3"/>
      <c r="Y564" s="3"/>
      <c r="Z564" s="3"/>
    </row>
    <row r="565" spans="6:26" ht="19.899999999999999" customHeight="1" x14ac:dyDescent="0.15">
      <c r="F565" s="18"/>
      <c r="M565" s="18"/>
      <c r="V565" s="3"/>
      <c r="W565" s="3"/>
      <c r="X565" s="3"/>
      <c r="Y565" s="3"/>
      <c r="Z565" s="3"/>
    </row>
    <row r="566" spans="6:26" ht="19.899999999999999" customHeight="1" x14ac:dyDescent="0.15">
      <c r="F566" s="18"/>
      <c r="M566" s="18"/>
      <c r="V566" s="3"/>
      <c r="W566" s="3"/>
      <c r="X566" s="3"/>
      <c r="Y566" s="3"/>
      <c r="Z566" s="3"/>
    </row>
    <row r="567" spans="6:26" ht="19.899999999999999" customHeight="1" x14ac:dyDescent="0.15">
      <c r="F567" s="18"/>
      <c r="M567" s="18"/>
      <c r="V567" s="3"/>
      <c r="W567" s="3"/>
      <c r="X567" s="3"/>
      <c r="Y567" s="3"/>
      <c r="Z567" s="3"/>
    </row>
    <row r="568" spans="6:26" ht="19.899999999999999" customHeight="1" x14ac:dyDescent="0.15">
      <c r="F568" s="18"/>
      <c r="M568" s="18"/>
      <c r="V568" s="3"/>
      <c r="W568" s="3"/>
      <c r="X568" s="3"/>
      <c r="Y568" s="3"/>
      <c r="Z568" s="3"/>
    </row>
    <row r="569" spans="6:26" ht="19.899999999999999" customHeight="1" x14ac:dyDescent="0.15">
      <c r="F569" s="18"/>
      <c r="M569" s="18"/>
      <c r="V569" s="3"/>
      <c r="W569" s="3"/>
      <c r="X569" s="3"/>
      <c r="Y569" s="3"/>
      <c r="Z569" s="3"/>
    </row>
    <row r="570" spans="6:26" ht="19.899999999999999" customHeight="1" x14ac:dyDescent="0.15">
      <c r="F570" s="18"/>
      <c r="M570" s="18"/>
      <c r="V570" s="3"/>
      <c r="W570" s="3"/>
      <c r="X570" s="3"/>
      <c r="Y570" s="3"/>
      <c r="Z570" s="3"/>
    </row>
    <row r="571" spans="6:26" ht="19.899999999999999" customHeight="1" x14ac:dyDescent="0.15">
      <c r="F571" s="18"/>
      <c r="M571" s="18"/>
      <c r="V571" s="3"/>
      <c r="W571" s="3"/>
      <c r="X571" s="3"/>
      <c r="Y571" s="3"/>
      <c r="Z571" s="3"/>
    </row>
    <row r="572" spans="6:26" ht="19.899999999999999" customHeight="1" x14ac:dyDescent="0.15">
      <c r="F572" s="18"/>
      <c r="M572" s="18"/>
      <c r="V572" s="3"/>
      <c r="W572" s="3"/>
      <c r="X572" s="3"/>
      <c r="Y572" s="3"/>
      <c r="Z572" s="3"/>
    </row>
    <row r="573" spans="6:26" ht="19.899999999999999" customHeight="1" x14ac:dyDescent="0.15">
      <c r="F573" s="18"/>
      <c r="M573" s="18"/>
      <c r="V573" s="3"/>
      <c r="W573" s="3"/>
      <c r="X573" s="3"/>
      <c r="Y573" s="3"/>
      <c r="Z573" s="3"/>
    </row>
    <row r="574" spans="6:26" ht="19.899999999999999" customHeight="1" x14ac:dyDescent="0.15">
      <c r="F574" s="18"/>
      <c r="M574" s="18"/>
      <c r="V574" s="3"/>
      <c r="W574" s="3"/>
      <c r="X574" s="3"/>
      <c r="Y574" s="3"/>
      <c r="Z574" s="3"/>
    </row>
    <row r="575" spans="6:26" ht="19.899999999999999" customHeight="1" x14ac:dyDescent="0.15">
      <c r="F575" s="18"/>
      <c r="M575" s="18"/>
      <c r="V575" s="3"/>
      <c r="W575" s="3"/>
      <c r="X575" s="3"/>
      <c r="Y575" s="3"/>
      <c r="Z575" s="3"/>
    </row>
    <row r="576" spans="6:26" ht="19.899999999999999" customHeight="1" x14ac:dyDescent="0.15">
      <c r="F576" s="18"/>
      <c r="M576" s="18"/>
      <c r="V576" s="3"/>
      <c r="W576" s="3"/>
      <c r="X576" s="3"/>
      <c r="Y576" s="3"/>
      <c r="Z576" s="3"/>
    </row>
    <row r="577" spans="6:26" ht="19.899999999999999" customHeight="1" x14ac:dyDescent="0.15">
      <c r="F577" s="18"/>
      <c r="M577" s="18"/>
      <c r="V577" s="3"/>
      <c r="W577" s="3"/>
      <c r="X577" s="3"/>
      <c r="Y577" s="3"/>
      <c r="Z577" s="3"/>
    </row>
    <row r="578" spans="6:26" ht="19.899999999999999" customHeight="1" x14ac:dyDescent="0.15">
      <c r="F578" s="18"/>
      <c r="M578" s="18"/>
      <c r="V578" s="3"/>
      <c r="W578" s="3"/>
      <c r="X578" s="3"/>
      <c r="Y578" s="3"/>
      <c r="Z578" s="3"/>
    </row>
    <row r="579" spans="6:26" ht="19.899999999999999" customHeight="1" x14ac:dyDescent="0.15">
      <c r="F579" s="18"/>
      <c r="M579" s="18"/>
      <c r="V579" s="3"/>
      <c r="W579" s="3"/>
      <c r="X579" s="3"/>
      <c r="Y579" s="3"/>
      <c r="Z579" s="3"/>
    </row>
    <row r="580" spans="6:26" ht="19.899999999999999" customHeight="1" x14ac:dyDescent="0.15">
      <c r="F580" s="18"/>
      <c r="M580" s="18"/>
      <c r="V580" s="3"/>
      <c r="W580" s="3"/>
      <c r="X580" s="3"/>
      <c r="Y580" s="3"/>
      <c r="Z580" s="3"/>
    </row>
    <row r="581" spans="6:26" ht="19.899999999999999" customHeight="1" x14ac:dyDescent="0.15">
      <c r="F581" s="18"/>
      <c r="M581" s="18"/>
      <c r="V581" s="3"/>
      <c r="W581" s="3"/>
      <c r="X581" s="3"/>
      <c r="Y581" s="3"/>
      <c r="Z581" s="3"/>
    </row>
    <row r="582" spans="6:26" ht="19.899999999999999" customHeight="1" x14ac:dyDescent="0.15">
      <c r="F582" s="18"/>
      <c r="M582" s="18"/>
      <c r="V582" s="3"/>
      <c r="W582" s="3"/>
      <c r="X582" s="3"/>
      <c r="Y582" s="3"/>
      <c r="Z582" s="3"/>
    </row>
    <row r="583" spans="6:26" ht="19.899999999999999" customHeight="1" x14ac:dyDescent="0.15">
      <c r="F583" s="18"/>
      <c r="M583" s="18"/>
      <c r="V583" s="3"/>
      <c r="W583" s="3"/>
      <c r="X583" s="3"/>
      <c r="Y583" s="3"/>
      <c r="Z583" s="3"/>
    </row>
    <row r="584" spans="6:26" ht="19.899999999999999" customHeight="1" x14ac:dyDescent="0.15">
      <c r="F584" s="18"/>
      <c r="M584" s="18"/>
      <c r="V584" s="3"/>
      <c r="W584" s="3"/>
      <c r="X584" s="3"/>
      <c r="Y584" s="3"/>
      <c r="Z584" s="3"/>
    </row>
    <row r="585" spans="6:26" ht="19.899999999999999" customHeight="1" x14ac:dyDescent="0.15">
      <c r="F585" s="18"/>
      <c r="M585" s="18"/>
      <c r="V585" s="3"/>
      <c r="W585" s="3"/>
      <c r="X585" s="3"/>
      <c r="Y585" s="3"/>
      <c r="Z585" s="3"/>
    </row>
    <row r="586" spans="6:26" ht="19.899999999999999" customHeight="1" x14ac:dyDescent="0.15">
      <c r="F586" s="18"/>
      <c r="M586" s="18"/>
      <c r="V586" s="3"/>
      <c r="W586" s="3"/>
      <c r="X586" s="3"/>
      <c r="Y586" s="3"/>
      <c r="Z586" s="3"/>
    </row>
    <row r="587" spans="6:26" ht="19.899999999999999" customHeight="1" x14ac:dyDescent="0.15">
      <c r="F587" s="18"/>
      <c r="M587" s="18"/>
      <c r="V587" s="3"/>
      <c r="W587" s="3"/>
      <c r="X587" s="3"/>
      <c r="Y587" s="3"/>
      <c r="Z587" s="3"/>
    </row>
    <row r="588" spans="6:26" ht="19.899999999999999" customHeight="1" x14ac:dyDescent="0.15">
      <c r="F588" s="18"/>
      <c r="M588" s="18"/>
      <c r="V588" s="3"/>
      <c r="W588" s="3"/>
      <c r="X588" s="3"/>
      <c r="Y588" s="3"/>
      <c r="Z588" s="3"/>
    </row>
    <row r="589" spans="6:26" ht="19.899999999999999" customHeight="1" x14ac:dyDescent="0.15">
      <c r="F589" s="18"/>
      <c r="M589" s="18"/>
      <c r="V589" s="3"/>
      <c r="W589" s="3"/>
      <c r="X589" s="3"/>
      <c r="Y589" s="3"/>
      <c r="Z589" s="3"/>
    </row>
    <row r="590" spans="6:26" ht="19.899999999999999" customHeight="1" x14ac:dyDescent="0.15">
      <c r="F590" s="18"/>
      <c r="M590" s="18"/>
      <c r="V590" s="3"/>
      <c r="W590" s="3"/>
      <c r="X590" s="3"/>
      <c r="Y590" s="3"/>
      <c r="Z590" s="3"/>
    </row>
    <row r="591" spans="6:26" ht="19.899999999999999" customHeight="1" x14ac:dyDescent="0.15">
      <c r="F591" s="18"/>
      <c r="M591" s="18"/>
      <c r="V591" s="3"/>
      <c r="W591" s="3"/>
      <c r="X591" s="3"/>
      <c r="Y591" s="3"/>
      <c r="Z591" s="3"/>
    </row>
    <row r="592" spans="6:26" ht="19.899999999999999" customHeight="1" x14ac:dyDescent="0.15">
      <c r="F592" s="18"/>
      <c r="M592" s="18"/>
      <c r="V592" s="3"/>
      <c r="W592" s="3"/>
      <c r="X592" s="3"/>
      <c r="Y592" s="3"/>
      <c r="Z592" s="3"/>
    </row>
    <row r="593" spans="6:26" ht="19.899999999999999" customHeight="1" x14ac:dyDescent="0.15">
      <c r="F593" s="18"/>
      <c r="M593" s="18"/>
      <c r="V593" s="3"/>
      <c r="W593" s="3"/>
      <c r="X593" s="3"/>
      <c r="Y593" s="3"/>
      <c r="Z593" s="3"/>
    </row>
    <row r="594" spans="6:26" ht="19.899999999999999" customHeight="1" x14ac:dyDescent="0.15">
      <c r="F594" s="18"/>
      <c r="M594" s="18"/>
      <c r="V594" s="3"/>
      <c r="W594" s="3"/>
      <c r="X594" s="3"/>
      <c r="Y594" s="3"/>
      <c r="Z594" s="3"/>
    </row>
    <row r="595" spans="6:26" ht="19.899999999999999" customHeight="1" x14ac:dyDescent="0.15">
      <c r="F595" s="18"/>
      <c r="M595" s="18"/>
      <c r="V595" s="3"/>
      <c r="W595" s="3"/>
      <c r="X595" s="3"/>
      <c r="Y595" s="3"/>
      <c r="Z595" s="3"/>
    </row>
    <row r="596" spans="6:26" ht="19.899999999999999" customHeight="1" x14ac:dyDescent="0.15">
      <c r="F596" s="18"/>
      <c r="M596" s="18"/>
      <c r="V596" s="3"/>
      <c r="W596" s="3"/>
      <c r="X596" s="3"/>
      <c r="Y596" s="3"/>
      <c r="Z596" s="3"/>
    </row>
    <row r="597" spans="6:26" ht="19.899999999999999" customHeight="1" x14ac:dyDescent="0.15">
      <c r="F597" s="18"/>
      <c r="M597" s="18"/>
      <c r="V597" s="3"/>
      <c r="W597" s="3"/>
      <c r="X597" s="3"/>
      <c r="Y597" s="3"/>
      <c r="Z597" s="3"/>
    </row>
    <row r="598" spans="6:26" ht="19.899999999999999" customHeight="1" x14ac:dyDescent="0.15">
      <c r="F598" s="18"/>
      <c r="M598" s="18"/>
      <c r="V598" s="3"/>
      <c r="W598" s="3"/>
      <c r="X598" s="3"/>
      <c r="Y598" s="3"/>
      <c r="Z598" s="3"/>
    </row>
    <row r="599" spans="6:26" ht="19.899999999999999" customHeight="1" x14ac:dyDescent="0.15">
      <c r="F599" s="18"/>
      <c r="M599" s="18"/>
      <c r="V599" s="3"/>
      <c r="W599" s="3"/>
      <c r="X599" s="3"/>
      <c r="Y599" s="3"/>
      <c r="Z599" s="3"/>
    </row>
    <row r="600" spans="6:26" ht="19.899999999999999" customHeight="1" x14ac:dyDescent="0.15">
      <c r="F600" s="18"/>
      <c r="M600" s="18"/>
      <c r="V600" s="3"/>
      <c r="W600" s="3"/>
      <c r="X600" s="3"/>
      <c r="Y600" s="3"/>
      <c r="Z600" s="3"/>
    </row>
    <row r="601" spans="6:26" ht="19.899999999999999" customHeight="1" x14ac:dyDescent="0.15">
      <c r="F601" s="18"/>
      <c r="M601" s="18"/>
      <c r="V601" s="3"/>
      <c r="W601" s="3"/>
      <c r="X601" s="3"/>
      <c r="Y601" s="3"/>
      <c r="Z601" s="3"/>
    </row>
    <row r="602" spans="6:26" ht="19.899999999999999" customHeight="1" x14ac:dyDescent="0.15">
      <c r="F602" s="18"/>
      <c r="M602" s="18"/>
      <c r="V602" s="3"/>
      <c r="W602" s="3"/>
      <c r="X602" s="3"/>
      <c r="Y602" s="3"/>
      <c r="Z602" s="3"/>
    </row>
    <row r="603" spans="6:26" ht="19.899999999999999" customHeight="1" x14ac:dyDescent="0.15">
      <c r="F603" s="18"/>
      <c r="M603" s="18"/>
      <c r="V603" s="3"/>
      <c r="W603" s="3"/>
      <c r="X603" s="3"/>
      <c r="Y603" s="3"/>
      <c r="Z603" s="3"/>
    </row>
    <row r="604" spans="6:26" ht="19.899999999999999" customHeight="1" x14ac:dyDescent="0.15">
      <c r="F604" s="18"/>
      <c r="M604" s="18"/>
      <c r="V604" s="3"/>
      <c r="W604" s="3"/>
      <c r="X604" s="3"/>
      <c r="Y604" s="3"/>
      <c r="Z604" s="3"/>
    </row>
    <row r="605" spans="6:26" ht="19.899999999999999" customHeight="1" x14ac:dyDescent="0.15">
      <c r="F605" s="18"/>
      <c r="M605" s="18"/>
      <c r="V605" s="3"/>
      <c r="W605" s="3"/>
      <c r="X605" s="3"/>
      <c r="Y605" s="3"/>
      <c r="Z605" s="3"/>
    </row>
    <row r="606" spans="6:26" ht="19.899999999999999" customHeight="1" x14ac:dyDescent="0.15">
      <c r="F606" s="18"/>
      <c r="M606" s="18"/>
      <c r="V606" s="3"/>
      <c r="W606" s="3"/>
      <c r="X606" s="3"/>
      <c r="Y606" s="3"/>
      <c r="Z606" s="3"/>
    </row>
    <row r="607" spans="6:26" ht="19.899999999999999" customHeight="1" x14ac:dyDescent="0.15">
      <c r="F607" s="18"/>
      <c r="M607" s="18"/>
      <c r="V607" s="3"/>
      <c r="W607" s="3"/>
      <c r="X607" s="3"/>
      <c r="Y607" s="3"/>
      <c r="Z607" s="3"/>
    </row>
    <row r="608" spans="6:26" ht="19.899999999999999" customHeight="1" x14ac:dyDescent="0.15">
      <c r="F608" s="18"/>
      <c r="M608" s="18"/>
      <c r="V608" s="3"/>
      <c r="W608" s="3"/>
      <c r="X608" s="3"/>
      <c r="Y608" s="3"/>
      <c r="Z608" s="3"/>
    </row>
    <row r="609" spans="6:26" ht="19.899999999999999" customHeight="1" x14ac:dyDescent="0.15">
      <c r="F609" s="18"/>
      <c r="M609" s="18"/>
      <c r="V609" s="3"/>
      <c r="W609" s="3"/>
      <c r="X609" s="3"/>
      <c r="Y609" s="3"/>
      <c r="Z609" s="3"/>
    </row>
    <row r="610" spans="6:26" ht="19.899999999999999" customHeight="1" x14ac:dyDescent="0.15">
      <c r="F610" s="18"/>
      <c r="M610" s="18"/>
      <c r="V610" s="3"/>
      <c r="W610" s="3"/>
      <c r="X610" s="3"/>
      <c r="Y610" s="3"/>
      <c r="Z610" s="3"/>
    </row>
    <row r="611" spans="6:26" ht="19.899999999999999" customHeight="1" x14ac:dyDescent="0.15">
      <c r="F611" s="18"/>
      <c r="M611" s="18"/>
      <c r="V611" s="3"/>
      <c r="W611" s="3"/>
      <c r="X611" s="3"/>
      <c r="Y611" s="3"/>
      <c r="Z611" s="3"/>
    </row>
    <row r="612" spans="6:26" ht="19.899999999999999" customHeight="1" x14ac:dyDescent="0.15">
      <c r="F612" s="18"/>
      <c r="M612" s="18"/>
      <c r="V612" s="3"/>
      <c r="W612" s="3"/>
      <c r="X612" s="3"/>
      <c r="Y612" s="3"/>
      <c r="Z612" s="3"/>
    </row>
    <row r="613" spans="6:26" ht="19.899999999999999" customHeight="1" x14ac:dyDescent="0.15">
      <c r="F613" s="18"/>
      <c r="M613" s="18"/>
      <c r="V613" s="3"/>
      <c r="W613" s="3"/>
      <c r="X613" s="3"/>
      <c r="Y613" s="3"/>
      <c r="Z613" s="3"/>
    </row>
    <row r="614" spans="6:26" ht="19.899999999999999" customHeight="1" x14ac:dyDescent="0.15">
      <c r="F614" s="18"/>
      <c r="M614" s="18"/>
      <c r="V614" s="3"/>
      <c r="W614" s="3"/>
      <c r="X614" s="3"/>
      <c r="Y614" s="3"/>
      <c r="Z614" s="3"/>
    </row>
    <row r="615" spans="6:26" ht="19.899999999999999" customHeight="1" x14ac:dyDescent="0.15">
      <c r="F615" s="18"/>
      <c r="M615" s="18"/>
      <c r="V615" s="3"/>
      <c r="W615" s="3"/>
      <c r="X615" s="3"/>
      <c r="Y615" s="3"/>
      <c r="Z615" s="3"/>
    </row>
    <row r="616" spans="6:26" ht="19.899999999999999" customHeight="1" x14ac:dyDescent="0.15">
      <c r="F616" s="18"/>
      <c r="M616" s="18"/>
      <c r="V616" s="3"/>
      <c r="W616" s="3"/>
      <c r="X616" s="3"/>
      <c r="Y616" s="3"/>
      <c r="Z616" s="3"/>
    </row>
    <row r="617" spans="6:26" ht="19.899999999999999" customHeight="1" x14ac:dyDescent="0.15">
      <c r="F617" s="18"/>
      <c r="M617" s="18"/>
      <c r="V617" s="3"/>
      <c r="W617" s="3"/>
      <c r="X617" s="3"/>
      <c r="Y617" s="3"/>
      <c r="Z617" s="3"/>
    </row>
    <row r="618" spans="6:26" ht="19.899999999999999" customHeight="1" x14ac:dyDescent="0.15">
      <c r="F618" s="18"/>
      <c r="M618" s="18"/>
      <c r="V618" s="3"/>
      <c r="W618" s="3"/>
      <c r="X618" s="3"/>
      <c r="Y618" s="3"/>
      <c r="Z618" s="3"/>
    </row>
    <row r="619" spans="6:26" ht="19.899999999999999" customHeight="1" x14ac:dyDescent="0.15">
      <c r="F619" s="18"/>
      <c r="M619" s="18"/>
      <c r="V619" s="3"/>
      <c r="W619" s="3"/>
      <c r="X619" s="3"/>
      <c r="Y619" s="3"/>
      <c r="Z619" s="3"/>
    </row>
    <row r="620" spans="6:26" ht="19.899999999999999" customHeight="1" x14ac:dyDescent="0.15">
      <c r="F620" s="18"/>
      <c r="M620" s="18"/>
      <c r="V620" s="3"/>
      <c r="W620" s="3"/>
      <c r="X620" s="3"/>
      <c r="Y620" s="3"/>
      <c r="Z620" s="3"/>
    </row>
    <row r="621" spans="6:26" ht="19.899999999999999" customHeight="1" x14ac:dyDescent="0.15">
      <c r="F621" s="18"/>
      <c r="M621" s="18"/>
      <c r="V621" s="3"/>
      <c r="W621" s="3"/>
      <c r="X621" s="3"/>
      <c r="Y621" s="3"/>
      <c r="Z621" s="3"/>
    </row>
    <row r="622" spans="6:26" ht="19.899999999999999" customHeight="1" x14ac:dyDescent="0.15">
      <c r="F622" s="18"/>
      <c r="M622" s="18"/>
      <c r="V622" s="3"/>
      <c r="W622" s="3"/>
      <c r="X622" s="3"/>
      <c r="Y622" s="3"/>
      <c r="Z622" s="3"/>
    </row>
    <row r="623" spans="6:26" ht="19.899999999999999" customHeight="1" x14ac:dyDescent="0.15">
      <c r="F623" s="18"/>
      <c r="M623" s="18"/>
      <c r="V623" s="3"/>
      <c r="W623" s="3"/>
      <c r="X623" s="3"/>
      <c r="Y623" s="3"/>
      <c r="Z623" s="3"/>
    </row>
    <row r="624" spans="6:26" ht="19.899999999999999" customHeight="1" x14ac:dyDescent="0.15">
      <c r="F624" s="18"/>
      <c r="M624" s="18"/>
      <c r="V624" s="3"/>
      <c r="W624" s="3"/>
      <c r="X624" s="3"/>
      <c r="Y624" s="3"/>
      <c r="Z624" s="3"/>
    </row>
    <row r="625" spans="6:26" ht="19.899999999999999" customHeight="1" x14ac:dyDescent="0.15">
      <c r="F625" s="18"/>
      <c r="M625" s="18"/>
      <c r="V625" s="3"/>
      <c r="W625" s="3"/>
      <c r="X625" s="3"/>
      <c r="Y625" s="3"/>
      <c r="Z625" s="3"/>
    </row>
    <row r="626" spans="6:26" ht="19.899999999999999" customHeight="1" x14ac:dyDescent="0.15">
      <c r="F626" s="18"/>
      <c r="M626" s="18"/>
      <c r="V626" s="3"/>
      <c r="W626" s="3"/>
      <c r="X626" s="3"/>
      <c r="Y626" s="3"/>
      <c r="Z626" s="3"/>
    </row>
    <row r="627" spans="6:26" ht="19.899999999999999" customHeight="1" x14ac:dyDescent="0.15">
      <c r="F627" s="18"/>
      <c r="M627" s="18"/>
      <c r="V627" s="3"/>
      <c r="W627" s="3"/>
      <c r="X627" s="3"/>
      <c r="Y627" s="3"/>
      <c r="Z627" s="3"/>
    </row>
    <row r="628" spans="6:26" ht="19.899999999999999" customHeight="1" x14ac:dyDescent="0.15">
      <c r="F628" s="18"/>
      <c r="M628" s="18"/>
      <c r="V628" s="3"/>
      <c r="W628" s="3"/>
      <c r="X628" s="3"/>
      <c r="Y628" s="3"/>
      <c r="Z628" s="3"/>
    </row>
    <row r="629" spans="6:26" ht="19.899999999999999" customHeight="1" x14ac:dyDescent="0.15">
      <c r="F629" s="18"/>
      <c r="M629" s="18"/>
      <c r="V629" s="3"/>
      <c r="W629" s="3"/>
      <c r="X629" s="3"/>
      <c r="Y629" s="3"/>
      <c r="Z629" s="3"/>
    </row>
    <row r="630" spans="6:26" ht="19.899999999999999" customHeight="1" x14ac:dyDescent="0.15">
      <c r="F630" s="18"/>
      <c r="M630" s="18"/>
      <c r="V630" s="3"/>
      <c r="W630" s="3"/>
      <c r="X630" s="3"/>
      <c r="Y630" s="3"/>
      <c r="Z630" s="3"/>
    </row>
    <row r="631" spans="6:26" ht="19.899999999999999" customHeight="1" x14ac:dyDescent="0.15">
      <c r="F631" s="18"/>
      <c r="M631" s="18"/>
      <c r="V631" s="3"/>
      <c r="W631" s="3"/>
      <c r="X631" s="3"/>
      <c r="Y631" s="3"/>
      <c r="Z631" s="3"/>
    </row>
    <row r="632" spans="6:26" ht="19.899999999999999" customHeight="1" x14ac:dyDescent="0.15">
      <c r="F632" s="18"/>
      <c r="M632" s="18"/>
      <c r="V632" s="3"/>
      <c r="W632" s="3"/>
      <c r="X632" s="3"/>
      <c r="Y632" s="3"/>
      <c r="Z632" s="3"/>
    </row>
    <row r="633" spans="6:26" ht="19.899999999999999" customHeight="1" x14ac:dyDescent="0.15">
      <c r="F633" s="18"/>
      <c r="M633" s="18"/>
      <c r="V633" s="3"/>
      <c r="W633" s="3"/>
      <c r="X633" s="3"/>
      <c r="Y633" s="3"/>
      <c r="Z633" s="3"/>
    </row>
    <row r="634" spans="6:26" ht="19.899999999999999" customHeight="1" x14ac:dyDescent="0.15">
      <c r="F634" s="18"/>
      <c r="M634" s="18"/>
      <c r="V634" s="3"/>
      <c r="W634" s="3"/>
      <c r="X634" s="3"/>
      <c r="Y634" s="3"/>
      <c r="Z634" s="3"/>
    </row>
    <row r="635" spans="6:26" ht="19.899999999999999" customHeight="1" x14ac:dyDescent="0.15">
      <c r="F635" s="18"/>
      <c r="M635" s="18"/>
      <c r="V635" s="3"/>
      <c r="W635" s="3"/>
      <c r="X635" s="3"/>
      <c r="Y635" s="3"/>
      <c r="Z635" s="3"/>
    </row>
    <row r="636" spans="6:26" ht="19.899999999999999" customHeight="1" x14ac:dyDescent="0.15">
      <c r="F636" s="18"/>
      <c r="M636" s="18"/>
      <c r="V636" s="3"/>
      <c r="W636" s="3"/>
      <c r="X636" s="3"/>
      <c r="Y636" s="3"/>
      <c r="Z636" s="3"/>
    </row>
    <row r="637" spans="6:26" ht="19.899999999999999" customHeight="1" x14ac:dyDescent="0.15">
      <c r="F637" s="18"/>
      <c r="M637" s="18"/>
      <c r="V637" s="3"/>
      <c r="W637" s="3"/>
      <c r="X637" s="3"/>
      <c r="Y637" s="3"/>
      <c r="Z637" s="3"/>
    </row>
    <row r="638" spans="6:26" ht="19.899999999999999" customHeight="1" x14ac:dyDescent="0.15">
      <c r="F638" s="18"/>
      <c r="M638" s="18"/>
      <c r="V638" s="3"/>
      <c r="W638" s="3"/>
      <c r="X638" s="3"/>
      <c r="Y638" s="3"/>
      <c r="Z638" s="3"/>
    </row>
    <row r="639" spans="6:26" ht="19.899999999999999" customHeight="1" x14ac:dyDescent="0.15">
      <c r="F639" s="18"/>
      <c r="M639" s="18"/>
      <c r="V639" s="3"/>
      <c r="W639" s="3"/>
      <c r="X639" s="3"/>
      <c r="Y639" s="3"/>
      <c r="Z639" s="3"/>
    </row>
    <row r="640" spans="6:26" ht="19.899999999999999" customHeight="1" x14ac:dyDescent="0.15">
      <c r="F640" s="18"/>
      <c r="M640" s="18"/>
      <c r="V640" s="3"/>
      <c r="W640" s="3"/>
      <c r="X640" s="3"/>
      <c r="Y640" s="3"/>
      <c r="Z640" s="3"/>
    </row>
    <row r="641" spans="6:26" ht="19.899999999999999" customHeight="1" x14ac:dyDescent="0.15">
      <c r="F641" s="18"/>
      <c r="M641" s="18"/>
      <c r="V641" s="3"/>
      <c r="W641" s="3"/>
      <c r="X641" s="3"/>
      <c r="Y641" s="3"/>
      <c r="Z641" s="3"/>
    </row>
    <row r="642" spans="6:26" ht="19.899999999999999" customHeight="1" x14ac:dyDescent="0.15">
      <c r="F642" s="18"/>
      <c r="M642" s="18"/>
      <c r="V642" s="3"/>
      <c r="W642" s="3"/>
      <c r="X642" s="3"/>
      <c r="Y642" s="3"/>
      <c r="Z642" s="3"/>
    </row>
    <row r="643" spans="6:26" ht="19.899999999999999" customHeight="1" x14ac:dyDescent="0.15">
      <c r="F643" s="18"/>
      <c r="M643" s="18"/>
      <c r="V643" s="3"/>
      <c r="W643" s="3"/>
      <c r="X643" s="3"/>
      <c r="Y643" s="3"/>
      <c r="Z643" s="3"/>
    </row>
    <row r="644" spans="6:26" ht="19.899999999999999" customHeight="1" x14ac:dyDescent="0.15">
      <c r="F644" s="18"/>
      <c r="M644" s="18"/>
      <c r="V644" s="3"/>
      <c r="W644" s="3"/>
      <c r="X644" s="3"/>
      <c r="Y644" s="3"/>
      <c r="Z644" s="3"/>
    </row>
    <row r="645" spans="6:26" ht="19.899999999999999" customHeight="1" x14ac:dyDescent="0.15">
      <c r="F645" s="18"/>
      <c r="M645" s="18"/>
      <c r="V645" s="3"/>
      <c r="W645" s="3"/>
      <c r="X645" s="3"/>
      <c r="Y645" s="3"/>
      <c r="Z645" s="3"/>
    </row>
    <row r="646" spans="6:26" ht="19.899999999999999" customHeight="1" x14ac:dyDescent="0.15">
      <c r="F646" s="18"/>
      <c r="M646" s="18"/>
      <c r="V646" s="3"/>
      <c r="W646" s="3"/>
      <c r="X646" s="3"/>
      <c r="Y646" s="3"/>
      <c r="Z646" s="3"/>
    </row>
    <row r="647" spans="6:26" ht="19.899999999999999" customHeight="1" x14ac:dyDescent="0.15">
      <c r="F647" s="18"/>
      <c r="M647" s="18"/>
      <c r="V647" s="3"/>
      <c r="W647" s="3"/>
      <c r="X647" s="3"/>
      <c r="Y647" s="3"/>
      <c r="Z647" s="3"/>
    </row>
    <row r="648" spans="6:26" ht="19.899999999999999" customHeight="1" x14ac:dyDescent="0.15">
      <c r="F648" s="18"/>
      <c r="M648" s="18"/>
      <c r="V648" s="3"/>
      <c r="W648" s="3"/>
      <c r="X648" s="3"/>
      <c r="Y648" s="3"/>
      <c r="Z648" s="3"/>
    </row>
    <row r="649" spans="6:26" ht="19.899999999999999" customHeight="1" x14ac:dyDescent="0.15">
      <c r="F649" s="18"/>
      <c r="M649" s="18"/>
      <c r="V649" s="3"/>
      <c r="W649" s="3"/>
      <c r="X649" s="3"/>
      <c r="Y649" s="3"/>
      <c r="Z649" s="3"/>
    </row>
    <row r="650" spans="6:26" ht="19.899999999999999" customHeight="1" x14ac:dyDescent="0.15">
      <c r="F650" s="18"/>
      <c r="M650" s="18"/>
      <c r="V650" s="3"/>
      <c r="W650" s="3"/>
      <c r="X650" s="3"/>
      <c r="Y650" s="3"/>
      <c r="Z650" s="3"/>
    </row>
    <row r="651" spans="6:26" ht="19.899999999999999" customHeight="1" x14ac:dyDescent="0.15">
      <c r="F651" s="18"/>
      <c r="M651" s="18"/>
      <c r="V651" s="3"/>
      <c r="W651" s="3"/>
      <c r="X651" s="3"/>
      <c r="Y651" s="3"/>
      <c r="Z651" s="3"/>
    </row>
    <row r="652" spans="6:26" ht="19.899999999999999" customHeight="1" x14ac:dyDescent="0.15">
      <c r="F652" s="18"/>
      <c r="M652" s="18"/>
      <c r="V652" s="3"/>
      <c r="W652" s="3"/>
      <c r="X652" s="3"/>
      <c r="Y652" s="3"/>
      <c r="Z652" s="3"/>
    </row>
    <row r="653" spans="6:26" ht="19.899999999999999" customHeight="1" x14ac:dyDescent="0.15">
      <c r="F653" s="18"/>
      <c r="M653" s="18"/>
      <c r="V653" s="3"/>
      <c r="W653" s="3"/>
      <c r="X653" s="3"/>
      <c r="Y653" s="3"/>
      <c r="Z653" s="3"/>
    </row>
    <row r="654" spans="6:26" ht="19.899999999999999" customHeight="1" x14ac:dyDescent="0.15">
      <c r="F654" s="18"/>
      <c r="M654" s="18"/>
      <c r="V654" s="3"/>
      <c r="W654" s="3"/>
      <c r="X654" s="3"/>
      <c r="Y654" s="3"/>
      <c r="Z654" s="3"/>
    </row>
    <row r="655" spans="6:26" ht="19.899999999999999" customHeight="1" x14ac:dyDescent="0.15">
      <c r="F655" s="18"/>
      <c r="M655" s="18"/>
      <c r="V655" s="3"/>
      <c r="W655" s="3"/>
      <c r="X655" s="3"/>
      <c r="Y655" s="3"/>
      <c r="Z655" s="3"/>
    </row>
    <row r="656" spans="6:26" ht="19.899999999999999" customHeight="1" x14ac:dyDescent="0.15">
      <c r="F656" s="18"/>
      <c r="M656" s="18"/>
      <c r="V656" s="3"/>
      <c r="W656" s="3"/>
      <c r="X656" s="3"/>
      <c r="Y656" s="3"/>
      <c r="Z656" s="3"/>
    </row>
    <row r="657" spans="6:26" ht="19.899999999999999" customHeight="1" x14ac:dyDescent="0.15">
      <c r="F657" s="18"/>
      <c r="M657" s="18"/>
      <c r="V657" s="3"/>
      <c r="W657" s="3"/>
      <c r="X657" s="3"/>
      <c r="Y657" s="3"/>
      <c r="Z657" s="3"/>
    </row>
    <row r="658" spans="6:26" ht="19.899999999999999" customHeight="1" x14ac:dyDescent="0.15">
      <c r="F658" s="18"/>
      <c r="M658" s="18"/>
      <c r="V658" s="3"/>
      <c r="W658" s="3"/>
      <c r="X658" s="3"/>
      <c r="Y658" s="3"/>
      <c r="Z658" s="3"/>
    </row>
    <row r="659" spans="6:26" ht="19.899999999999999" customHeight="1" x14ac:dyDescent="0.15">
      <c r="F659" s="18"/>
      <c r="M659" s="18"/>
      <c r="V659" s="3"/>
      <c r="W659" s="3"/>
      <c r="X659" s="3"/>
      <c r="Y659" s="3"/>
      <c r="Z659" s="3"/>
    </row>
    <row r="660" spans="6:26" ht="19.899999999999999" customHeight="1" x14ac:dyDescent="0.15">
      <c r="F660" s="18"/>
      <c r="M660" s="18"/>
      <c r="V660" s="3"/>
      <c r="W660" s="3"/>
      <c r="X660" s="3"/>
      <c r="Y660" s="3"/>
      <c r="Z660" s="3"/>
    </row>
    <row r="661" spans="6:26" ht="19.899999999999999" customHeight="1" x14ac:dyDescent="0.15">
      <c r="F661" s="18"/>
      <c r="M661" s="18"/>
      <c r="V661" s="3"/>
      <c r="W661" s="3"/>
      <c r="X661" s="3"/>
      <c r="Y661" s="3"/>
      <c r="Z661" s="3"/>
    </row>
    <row r="662" spans="6:26" ht="19.899999999999999" customHeight="1" x14ac:dyDescent="0.15">
      <c r="F662" s="18"/>
      <c r="M662" s="18"/>
      <c r="V662" s="3"/>
      <c r="W662" s="3"/>
      <c r="X662" s="3"/>
      <c r="Y662" s="3"/>
      <c r="Z662" s="3"/>
    </row>
    <row r="663" spans="6:26" ht="19.899999999999999" customHeight="1" x14ac:dyDescent="0.15">
      <c r="F663" s="18"/>
      <c r="M663" s="18"/>
      <c r="V663" s="3"/>
      <c r="W663" s="3"/>
      <c r="X663" s="3"/>
      <c r="Y663" s="3"/>
      <c r="Z663" s="3"/>
    </row>
    <row r="664" spans="6:26" ht="19.899999999999999" customHeight="1" x14ac:dyDescent="0.15">
      <c r="F664" s="18"/>
      <c r="M664" s="18"/>
      <c r="V664" s="3"/>
      <c r="W664" s="3"/>
      <c r="X664" s="3"/>
      <c r="Y664" s="3"/>
      <c r="Z664" s="3"/>
    </row>
    <row r="665" spans="6:26" ht="19.899999999999999" customHeight="1" x14ac:dyDescent="0.15">
      <c r="F665" s="18"/>
      <c r="M665" s="18"/>
      <c r="V665" s="3"/>
      <c r="W665" s="3"/>
      <c r="X665" s="3"/>
      <c r="Y665" s="3"/>
      <c r="Z665" s="3"/>
    </row>
    <row r="666" spans="6:26" ht="19.899999999999999" customHeight="1" x14ac:dyDescent="0.15">
      <c r="F666" s="18"/>
      <c r="M666" s="18"/>
      <c r="V666" s="3"/>
      <c r="W666" s="3"/>
      <c r="X666" s="3"/>
      <c r="Y666" s="3"/>
      <c r="Z666" s="3"/>
    </row>
    <row r="667" spans="6:26" ht="19.899999999999999" customHeight="1" x14ac:dyDescent="0.15">
      <c r="F667" s="18"/>
      <c r="M667" s="18"/>
      <c r="V667" s="3"/>
      <c r="W667" s="3"/>
      <c r="X667" s="3"/>
      <c r="Y667" s="3"/>
      <c r="Z667" s="3"/>
    </row>
    <row r="668" spans="6:26" ht="19.899999999999999" customHeight="1" x14ac:dyDescent="0.15">
      <c r="F668" s="18"/>
      <c r="M668" s="18"/>
      <c r="V668" s="3"/>
      <c r="W668" s="3"/>
      <c r="X668" s="3"/>
      <c r="Y668" s="3"/>
      <c r="Z668" s="3"/>
    </row>
    <row r="669" spans="6:26" ht="19.899999999999999" customHeight="1" x14ac:dyDescent="0.15">
      <c r="F669" s="18"/>
      <c r="M669" s="18"/>
      <c r="V669" s="3"/>
      <c r="W669" s="3"/>
      <c r="X669" s="3"/>
      <c r="Y669" s="3"/>
      <c r="Z669" s="3"/>
    </row>
    <row r="670" spans="6:26" ht="19.899999999999999" customHeight="1" x14ac:dyDescent="0.15">
      <c r="F670" s="18"/>
      <c r="M670" s="18"/>
      <c r="V670" s="3"/>
      <c r="W670" s="3"/>
      <c r="X670" s="3"/>
      <c r="Y670" s="3"/>
      <c r="Z670" s="3"/>
    </row>
    <row r="671" spans="6:26" ht="19.899999999999999" customHeight="1" x14ac:dyDescent="0.15">
      <c r="F671" s="18"/>
      <c r="M671" s="18"/>
      <c r="V671" s="3"/>
      <c r="W671" s="3"/>
      <c r="X671" s="3"/>
      <c r="Y671" s="3"/>
      <c r="Z671" s="3"/>
    </row>
    <row r="672" spans="6:26" ht="19.899999999999999" customHeight="1" x14ac:dyDescent="0.15">
      <c r="F672" s="18"/>
      <c r="M672" s="18"/>
      <c r="V672" s="3"/>
      <c r="W672" s="3"/>
      <c r="X672" s="3"/>
      <c r="Y672" s="3"/>
      <c r="Z672" s="3"/>
    </row>
    <row r="673" spans="6:26" ht="19.899999999999999" customHeight="1" x14ac:dyDescent="0.15">
      <c r="F673" s="18"/>
      <c r="M673" s="18"/>
      <c r="V673" s="3"/>
      <c r="W673" s="3"/>
      <c r="X673" s="3"/>
      <c r="Y673" s="3"/>
      <c r="Z673" s="3"/>
    </row>
    <row r="674" spans="6:26" ht="19.899999999999999" customHeight="1" x14ac:dyDescent="0.15">
      <c r="F674" s="18"/>
      <c r="M674" s="18"/>
      <c r="V674" s="3"/>
      <c r="W674" s="3"/>
      <c r="X674" s="3"/>
      <c r="Y674" s="3"/>
      <c r="Z674" s="3"/>
    </row>
    <row r="675" spans="6:26" ht="19.899999999999999" customHeight="1" x14ac:dyDescent="0.15">
      <c r="F675" s="18"/>
      <c r="M675" s="18"/>
      <c r="V675" s="3"/>
      <c r="W675" s="3"/>
      <c r="X675" s="3"/>
      <c r="Y675" s="3"/>
      <c r="Z675" s="3"/>
    </row>
    <row r="676" spans="6:26" ht="19.899999999999999" customHeight="1" x14ac:dyDescent="0.15">
      <c r="F676" s="18"/>
      <c r="M676" s="18"/>
      <c r="V676" s="3"/>
      <c r="W676" s="3"/>
      <c r="X676" s="3"/>
      <c r="Y676" s="3"/>
      <c r="Z676" s="3"/>
    </row>
    <row r="677" spans="6:26" ht="19.899999999999999" customHeight="1" x14ac:dyDescent="0.15">
      <c r="F677" s="18"/>
      <c r="M677" s="18"/>
      <c r="V677" s="3"/>
      <c r="W677" s="3"/>
      <c r="X677" s="3"/>
      <c r="Y677" s="3"/>
      <c r="Z677" s="3"/>
    </row>
    <row r="678" spans="6:26" ht="19.899999999999999" customHeight="1" x14ac:dyDescent="0.15">
      <c r="F678" s="18"/>
      <c r="M678" s="18"/>
      <c r="V678" s="3"/>
      <c r="W678" s="3"/>
      <c r="X678" s="3"/>
      <c r="Y678" s="3"/>
      <c r="Z678" s="3"/>
    </row>
    <row r="679" spans="6:26" ht="19.899999999999999" customHeight="1" x14ac:dyDescent="0.15">
      <c r="F679" s="18"/>
      <c r="M679" s="18"/>
      <c r="V679" s="3"/>
      <c r="W679" s="3"/>
      <c r="X679" s="3"/>
      <c r="Y679" s="3"/>
      <c r="Z679" s="3"/>
    </row>
    <row r="680" spans="6:26" ht="19.899999999999999" customHeight="1" x14ac:dyDescent="0.15">
      <c r="F680" s="18"/>
      <c r="M680" s="18"/>
      <c r="V680" s="3"/>
      <c r="W680" s="3"/>
      <c r="X680" s="3"/>
      <c r="Y680" s="3"/>
      <c r="Z680" s="3"/>
    </row>
    <row r="681" spans="6:26" ht="19.899999999999999" customHeight="1" x14ac:dyDescent="0.15">
      <c r="F681" s="18"/>
      <c r="M681" s="18"/>
      <c r="V681" s="3"/>
      <c r="W681" s="3"/>
      <c r="X681" s="3"/>
      <c r="Y681" s="3"/>
      <c r="Z681" s="3"/>
    </row>
    <row r="682" spans="6:26" ht="19.899999999999999" customHeight="1" x14ac:dyDescent="0.15">
      <c r="F682" s="18"/>
      <c r="M682" s="18"/>
      <c r="V682" s="3"/>
      <c r="W682" s="3"/>
      <c r="X682" s="3"/>
      <c r="Y682" s="3"/>
      <c r="Z682" s="3"/>
    </row>
    <row r="683" spans="6:26" ht="19.899999999999999" customHeight="1" x14ac:dyDescent="0.15">
      <c r="F683" s="18"/>
      <c r="M683" s="18"/>
      <c r="V683" s="3"/>
      <c r="W683" s="3"/>
      <c r="X683" s="3"/>
      <c r="Y683" s="3"/>
      <c r="Z683" s="3"/>
    </row>
    <row r="684" spans="6:26" ht="19.899999999999999" customHeight="1" x14ac:dyDescent="0.15">
      <c r="F684" s="18"/>
      <c r="M684" s="18"/>
      <c r="V684" s="3"/>
      <c r="W684" s="3"/>
      <c r="X684" s="3"/>
      <c r="Y684" s="3"/>
      <c r="Z684" s="3"/>
    </row>
    <row r="685" spans="6:26" ht="19.899999999999999" customHeight="1" x14ac:dyDescent="0.15">
      <c r="F685" s="18"/>
      <c r="M685" s="18"/>
      <c r="V685" s="3"/>
      <c r="W685" s="3"/>
      <c r="X685" s="3"/>
      <c r="Y685" s="3"/>
      <c r="Z685" s="3"/>
    </row>
    <row r="686" spans="6:26" ht="19.899999999999999" customHeight="1" x14ac:dyDescent="0.15">
      <c r="F686" s="18"/>
      <c r="M686" s="18"/>
      <c r="V686" s="3"/>
      <c r="W686" s="3"/>
      <c r="X686" s="3"/>
      <c r="Y686" s="3"/>
      <c r="Z686" s="3"/>
    </row>
    <row r="687" spans="6:26" ht="19.899999999999999" customHeight="1" x14ac:dyDescent="0.15">
      <c r="F687" s="18"/>
      <c r="M687" s="18"/>
      <c r="V687" s="3"/>
      <c r="W687" s="3"/>
      <c r="X687" s="3"/>
      <c r="Y687" s="3"/>
      <c r="Z687" s="3"/>
    </row>
    <row r="688" spans="6:26" ht="19.899999999999999" customHeight="1" x14ac:dyDescent="0.15">
      <c r="F688" s="18"/>
      <c r="M688" s="18"/>
      <c r="V688" s="3"/>
      <c r="W688" s="3"/>
      <c r="X688" s="3"/>
      <c r="Y688" s="3"/>
      <c r="Z688" s="3"/>
    </row>
    <row r="689" spans="6:26" ht="19.899999999999999" customHeight="1" x14ac:dyDescent="0.15">
      <c r="F689" s="18"/>
      <c r="M689" s="18"/>
      <c r="V689" s="3"/>
      <c r="W689" s="3"/>
      <c r="X689" s="3"/>
      <c r="Y689" s="3"/>
      <c r="Z689" s="3"/>
    </row>
    <row r="690" spans="6:26" ht="19.899999999999999" customHeight="1" x14ac:dyDescent="0.15">
      <c r="F690" s="18"/>
      <c r="M690" s="18"/>
      <c r="V690" s="3"/>
      <c r="W690" s="3"/>
      <c r="X690" s="3"/>
      <c r="Y690" s="3"/>
      <c r="Z690" s="3"/>
    </row>
    <row r="691" spans="6:26" ht="19.899999999999999" customHeight="1" x14ac:dyDescent="0.15">
      <c r="F691" s="18"/>
      <c r="M691" s="18"/>
      <c r="V691" s="3"/>
      <c r="W691" s="3"/>
      <c r="X691" s="3"/>
      <c r="Y691" s="3"/>
      <c r="Z691" s="3"/>
    </row>
    <row r="692" spans="6:26" ht="19.899999999999999" customHeight="1" x14ac:dyDescent="0.15">
      <c r="F692" s="18"/>
      <c r="M692" s="18"/>
      <c r="V692" s="3"/>
      <c r="W692" s="3"/>
      <c r="X692" s="3"/>
      <c r="Y692" s="3"/>
      <c r="Z692" s="3"/>
    </row>
    <row r="693" spans="6:26" ht="19.899999999999999" customHeight="1" x14ac:dyDescent="0.15">
      <c r="F693" s="18"/>
      <c r="M693" s="18"/>
      <c r="V693" s="3"/>
      <c r="W693" s="3"/>
      <c r="X693" s="3"/>
      <c r="Y693" s="3"/>
      <c r="Z693" s="3"/>
    </row>
    <row r="694" spans="6:26" ht="19.899999999999999" customHeight="1" x14ac:dyDescent="0.15">
      <c r="F694" s="18"/>
      <c r="M694" s="18"/>
      <c r="V694" s="3"/>
      <c r="W694" s="3"/>
      <c r="X694" s="3"/>
      <c r="Y694" s="3"/>
      <c r="Z694" s="3"/>
    </row>
    <row r="695" spans="6:26" ht="19.899999999999999" customHeight="1" x14ac:dyDescent="0.15">
      <c r="F695" s="18"/>
      <c r="M695" s="18"/>
      <c r="V695" s="3"/>
      <c r="W695" s="3"/>
      <c r="X695" s="3"/>
      <c r="Y695" s="3"/>
      <c r="Z695" s="3"/>
    </row>
    <row r="696" spans="6:26" ht="19.899999999999999" customHeight="1" x14ac:dyDescent="0.15">
      <c r="F696" s="18"/>
      <c r="M696" s="18"/>
      <c r="V696" s="3"/>
      <c r="W696" s="3"/>
      <c r="X696" s="3"/>
      <c r="Y696" s="3"/>
      <c r="Z696" s="3"/>
    </row>
    <row r="697" spans="6:26" ht="19.899999999999999" customHeight="1" x14ac:dyDescent="0.15">
      <c r="F697" s="18"/>
      <c r="M697" s="18"/>
      <c r="V697" s="3"/>
      <c r="W697" s="3"/>
      <c r="X697" s="3"/>
      <c r="Y697" s="3"/>
      <c r="Z697" s="3"/>
    </row>
    <row r="698" spans="6:26" ht="19.899999999999999" customHeight="1" x14ac:dyDescent="0.15">
      <c r="F698" s="18"/>
      <c r="M698" s="18"/>
      <c r="V698" s="3"/>
      <c r="W698" s="3"/>
      <c r="X698" s="3"/>
      <c r="Y698" s="3"/>
      <c r="Z698" s="3"/>
    </row>
    <row r="699" spans="6:26" ht="19.899999999999999" customHeight="1" x14ac:dyDescent="0.15">
      <c r="F699" s="18"/>
      <c r="M699" s="18"/>
      <c r="V699" s="3"/>
      <c r="W699" s="3"/>
      <c r="X699" s="3"/>
      <c r="Y699" s="3"/>
      <c r="Z699" s="3"/>
    </row>
    <row r="700" spans="6:26" ht="19.899999999999999" customHeight="1" x14ac:dyDescent="0.15">
      <c r="F700" s="18"/>
      <c r="M700" s="18"/>
      <c r="V700" s="3"/>
      <c r="W700" s="3"/>
      <c r="X700" s="3"/>
      <c r="Y700" s="3"/>
      <c r="Z700" s="3"/>
    </row>
    <row r="701" spans="6:26" ht="19.899999999999999" customHeight="1" x14ac:dyDescent="0.15">
      <c r="F701" s="18"/>
      <c r="M701" s="18"/>
      <c r="V701" s="3"/>
      <c r="W701" s="3"/>
      <c r="X701" s="3"/>
      <c r="Y701" s="3"/>
      <c r="Z701" s="3"/>
    </row>
    <row r="702" spans="6:26" ht="19.899999999999999" customHeight="1" x14ac:dyDescent="0.15">
      <c r="F702" s="18"/>
      <c r="M702" s="18"/>
      <c r="V702" s="3"/>
      <c r="W702" s="3"/>
      <c r="X702" s="3"/>
      <c r="Y702" s="3"/>
      <c r="Z702" s="3"/>
    </row>
    <row r="703" spans="6:26" ht="19.899999999999999" customHeight="1" x14ac:dyDescent="0.15">
      <c r="F703" s="18"/>
      <c r="M703" s="18"/>
      <c r="V703" s="3"/>
      <c r="W703" s="3"/>
      <c r="X703" s="3"/>
      <c r="Y703" s="3"/>
      <c r="Z703" s="3"/>
    </row>
    <row r="704" spans="6:26" ht="19.899999999999999" customHeight="1" x14ac:dyDescent="0.15">
      <c r="F704" s="18"/>
      <c r="M704" s="18"/>
      <c r="V704" s="3"/>
      <c r="W704" s="3"/>
      <c r="X704" s="3"/>
      <c r="Y704" s="3"/>
      <c r="Z704" s="3"/>
    </row>
    <row r="705" spans="6:26" x14ac:dyDescent="0.15">
      <c r="F705" s="18"/>
      <c r="M705" s="18"/>
      <c r="V705" s="3"/>
      <c r="W705" s="3"/>
      <c r="X705" s="3"/>
      <c r="Y705" s="3"/>
      <c r="Z705" s="3"/>
    </row>
    <row r="706" spans="6:26" x14ac:dyDescent="0.15">
      <c r="F706" s="18"/>
      <c r="M706" s="18"/>
      <c r="V706" s="3"/>
      <c r="W706" s="3"/>
      <c r="X706" s="3"/>
      <c r="Y706" s="3"/>
      <c r="Z706" s="3"/>
    </row>
    <row r="707" spans="6:26" x14ac:dyDescent="0.15">
      <c r="F707" s="18"/>
      <c r="M707" s="18"/>
      <c r="V707" s="3"/>
      <c r="W707" s="3"/>
      <c r="X707" s="3"/>
      <c r="Y707" s="3"/>
      <c r="Z707" s="3"/>
    </row>
    <row r="708" spans="6:26" x14ac:dyDescent="0.15">
      <c r="F708" s="18"/>
      <c r="M708" s="18"/>
      <c r="V708" s="3"/>
      <c r="W708" s="3"/>
      <c r="X708" s="3"/>
      <c r="Y708" s="3"/>
      <c r="Z708" s="3"/>
    </row>
    <row r="709" spans="6:26" x14ac:dyDescent="0.15">
      <c r="F709" s="18"/>
      <c r="M709" s="18"/>
      <c r="V709" s="3"/>
      <c r="W709" s="3"/>
      <c r="X709" s="3"/>
      <c r="Y709" s="3"/>
      <c r="Z709" s="3"/>
    </row>
    <row r="710" spans="6:26" x14ac:dyDescent="0.15">
      <c r="F710" s="18"/>
      <c r="M710" s="18"/>
      <c r="V710" s="3"/>
      <c r="W710" s="3"/>
      <c r="X710" s="3"/>
      <c r="Y710" s="3"/>
      <c r="Z710" s="3"/>
    </row>
    <row r="711" spans="6:26" x14ac:dyDescent="0.15">
      <c r="F711" s="18"/>
      <c r="M711" s="18"/>
      <c r="V711" s="3"/>
      <c r="W711" s="3"/>
      <c r="X711" s="3"/>
      <c r="Y711" s="3"/>
      <c r="Z711" s="3"/>
    </row>
    <row r="712" spans="6:26" x14ac:dyDescent="0.15">
      <c r="F712" s="18"/>
      <c r="M712" s="18"/>
      <c r="V712" s="3"/>
      <c r="W712" s="3"/>
      <c r="X712" s="3"/>
      <c r="Y712" s="3"/>
      <c r="Z712" s="3"/>
    </row>
    <row r="713" spans="6:26" x14ac:dyDescent="0.15">
      <c r="F713" s="18"/>
      <c r="M713" s="18"/>
      <c r="V713" s="3"/>
      <c r="W713" s="3"/>
      <c r="X713" s="3"/>
      <c r="Y713" s="3"/>
      <c r="Z713" s="3"/>
    </row>
    <row r="714" spans="6:26" x14ac:dyDescent="0.15">
      <c r="F714" s="18"/>
      <c r="M714" s="18"/>
      <c r="V714" s="3"/>
      <c r="W714" s="3"/>
      <c r="X714" s="3"/>
      <c r="Y714" s="3"/>
      <c r="Z714" s="3"/>
    </row>
    <row r="715" spans="6:26" x14ac:dyDescent="0.15">
      <c r="F715" s="18"/>
      <c r="M715" s="18"/>
      <c r="V715" s="3"/>
      <c r="W715" s="3"/>
      <c r="X715" s="3"/>
      <c r="Y715" s="3"/>
      <c r="Z715" s="3"/>
    </row>
    <row r="716" spans="6:26" x14ac:dyDescent="0.15">
      <c r="F716" s="18"/>
      <c r="M716" s="18"/>
      <c r="V716" s="3"/>
      <c r="W716" s="3"/>
      <c r="X716" s="3"/>
      <c r="Y716" s="3"/>
      <c r="Z716" s="3"/>
    </row>
    <row r="717" spans="6:26" x14ac:dyDescent="0.15">
      <c r="F717" s="18"/>
      <c r="M717" s="18"/>
      <c r="V717" s="3"/>
      <c r="W717" s="3"/>
      <c r="X717" s="3"/>
      <c r="Y717" s="3"/>
      <c r="Z717" s="3"/>
    </row>
    <row r="718" spans="6:26" x14ac:dyDescent="0.15">
      <c r="F718" s="18"/>
      <c r="M718" s="18"/>
      <c r="V718" s="3"/>
      <c r="W718" s="3"/>
      <c r="X718" s="3"/>
      <c r="Y718" s="3"/>
      <c r="Z718" s="3"/>
    </row>
    <row r="719" spans="6:26" x14ac:dyDescent="0.15">
      <c r="F719" s="18"/>
      <c r="M719" s="18"/>
      <c r="V719" s="3"/>
      <c r="W719" s="3"/>
      <c r="X719" s="3"/>
      <c r="Y719" s="3"/>
      <c r="Z719" s="3"/>
    </row>
    <row r="720" spans="6:26" x14ac:dyDescent="0.15">
      <c r="F720" s="18"/>
      <c r="M720" s="18"/>
      <c r="V720" s="3"/>
      <c r="W720" s="3"/>
      <c r="X720" s="3"/>
      <c r="Y720" s="3"/>
      <c r="Z720" s="3"/>
    </row>
    <row r="721" spans="6:26" x14ac:dyDescent="0.15">
      <c r="F721" s="18"/>
      <c r="M721" s="18"/>
      <c r="V721" s="3"/>
      <c r="W721" s="3"/>
      <c r="X721" s="3"/>
      <c r="Y721" s="3"/>
      <c r="Z721" s="3"/>
    </row>
    <row r="722" spans="6:26" x14ac:dyDescent="0.15">
      <c r="F722" s="18"/>
      <c r="M722" s="18"/>
      <c r="V722" s="3"/>
      <c r="W722" s="3"/>
      <c r="X722" s="3"/>
      <c r="Y722" s="3"/>
      <c r="Z722" s="3"/>
    </row>
    <row r="723" spans="6:26" x14ac:dyDescent="0.15">
      <c r="F723" s="18"/>
      <c r="M723" s="18"/>
      <c r="V723" s="3"/>
      <c r="W723" s="3"/>
      <c r="X723" s="3"/>
      <c r="Y723" s="3"/>
      <c r="Z723" s="3"/>
    </row>
    <row r="724" spans="6:26" x14ac:dyDescent="0.15">
      <c r="F724" s="18"/>
      <c r="M724" s="18"/>
      <c r="V724" s="3"/>
      <c r="W724" s="3"/>
      <c r="X724" s="3"/>
      <c r="Y724" s="3"/>
      <c r="Z724" s="3"/>
    </row>
    <row r="725" spans="6:26" x14ac:dyDescent="0.15">
      <c r="F725" s="18"/>
      <c r="M725" s="18"/>
      <c r="V725" s="3"/>
      <c r="W725" s="3"/>
      <c r="X725" s="3"/>
      <c r="Y725" s="3"/>
      <c r="Z725" s="3"/>
    </row>
    <row r="726" spans="6:26" x14ac:dyDescent="0.15">
      <c r="F726" s="18"/>
      <c r="M726" s="18"/>
      <c r="V726" s="3"/>
      <c r="W726" s="3"/>
      <c r="X726" s="3"/>
      <c r="Y726" s="3"/>
      <c r="Z726" s="3"/>
    </row>
    <row r="727" spans="6:26" x14ac:dyDescent="0.15">
      <c r="F727" s="18"/>
      <c r="M727" s="18"/>
      <c r="V727" s="3"/>
      <c r="W727" s="3"/>
      <c r="X727" s="3"/>
      <c r="Y727" s="3"/>
      <c r="Z727" s="3"/>
    </row>
    <row r="728" spans="6:26" x14ac:dyDescent="0.15">
      <c r="F728" s="18"/>
      <c r="M728" s="18"/>
      <c r="V728" s="3"/>
      <c r="W728" s="3"/>
      <c r="X728" s="3"/>
      <c r="Y728" s="3"/>
      <c r="Z728" s="3"/>
    </row>
    <row r="729" spans="6:26" x14ac:dyDescent="0.15">
      <c r="F729" s="18"/>
      <c r="M729" s="18"/>
      <c r="V729" s="3"/>
      <c r="W729" s="3"/>
      <c r="X729" s="3"/>
      <c r="Y729" s="3"/>
      <c r="Z729" s="3"/>
    </row>
    <row r="730" spans="6:26" x14ac:dyDescent="0.15">
      <c r="F730" s="18"/>
      <c r="M730" s="18"/>
      <c r="V730" s="3"/>
      <c r="W730" s="3"/>
      <c r="X730" s="3"/>
      <c r="Y730" s="3"/>
      <c r="Z730" s="3"/>
    </row>
    <row r="731" spans="6:26" x14ac:dyDescent="0.15">
      <c r="F731" s="18"/>
      <c r="M731" s="18"/>
      <c r="V731" s="3"/>
      <c r="W731" s="3"/>
      <c r="X731" s="3"/>
      <c r="Y731" s="3"/>
      <c r="Z731" s="3"/>
    </row>
    <row r="732" spans="6:26" x14ac:dyDescent="0.15">
      <c r="F732" s="18"/>
      <c r="M732" s="18"/>
      <c r="V732" s="3"/>
      <c r="W732" s="3"/>
      <c r="X732" s="3"/>
      <c r="Y732" s="3"/>
      <c r="Z732" s="3"/>
    </row>
    <row r="733" spans="6:26" x14ac:dyDescent="0.15">
      <c r="F733" s="18"/>
      <c r="M733" s="18"/>
      <c r="V733" s="3"/>
      <c r="W733" s="3"/>
      <c r="X733" s="3"/>
      <c r="Y733" s="3"/>
      <c r="Z733" s="3"/>
    </row>
    <row r="734" spans="6:26" x14ac:dyDescent="0.15">
      <c r="F734" s="18"/>
      <c r="M734" s="18"/>
      <c r="V734" s="3"/>
      <c r="W734" s="3"/>
      <c r="X734" s="3"/>
      <c r="Y734" s="3"/>
      <c r="Z734" s="3"/>
    </row>
    <row r="735" spans="6:26" x14ac:dyDescent="0.15">
      <c r="F735" s="18"/>
      <c r="M735" s="18"/>
      <c r="V735" s="3"/>
      <c r="W735" s="3"/>
      <c r="X735" s="3"/>
      <c r="Y735" s="3"/>
      <c r="Z735" s="3"/>
    </row>
    <row r="736" spans="6:26" x14ac:dyDescent="0.15">
      <c r="F736" s="18"/>
      <c r="M736" s="18"/>
      <c r="V736" s="3"/>
      <c r="W736" s="3"/>
      <c r="X736" s="3"/>
      <c r="Y736" s="3"/>
      <c r="Z736" s="3"/>
    </row>
    <row r="737" spans="6:26" x14ac:dyDescent="0.15">
      <c r="F737" s="18"/>
      <c r="M737" s="18"/>
      <c r="V737" s="3"/>
      <c r="W737" s="3"/>
      <c r="X737" s="3"/>
      <c r="Y737" s="3"/>
      <c r="Z737" s="3"/>
    </row>
    <row r="738" spans="6:26" x14ac:dyDescent="0.15">
      <c r="F738" s="18"/>
      <c r="M738" s="18"/>
      <c r="V738" s="3"/>
      <c r="W738" s="3"/>
      <c r="X738" s="3"/>
      <c r="Y738" s="3"/>
      <c r="Z738" s="3"/>
    </row>
    <row r="739" spans="6:26" x14ac:dyDescent="0.15">
      <c r="F739" s="18"/>
      <c r="M739" s="18"/>
      <c r="V739" s="3"/>
      <c r="W739" s="3"/>
      <c r="X739" s="3"/>
      <c r="Y739" s="3"/>
      <c r="Z739" s="3"/>
    </row>
    <row r="740" spans="6:26" x14ac:dyDescent="0.15">
      <c r="F740" s="18"/>
      <c r="M740" s="18"/>
      <c r="V740" s="3"/>
      <c r="W740" s="3"/>
      <c r="X740" s="3"/>
      <c r="Y740" s="3"/>
      <c r="Z740" s="3"/>
    </row>
    <row r="741" spans="6:26" x14ac:dyDescent="0.15">
      <c r="F741" s="18"/>
      <c r="M741" s="18"/>
      <c r="V741" s="3"/>
      <c r="W741" s="3"/>
      <c r="X741" s="3"/>
      <c r="Y741" s="3"/>
      <c r="Z741" s="3"/>
    </row>
    <row r="742" spans="6:26" x14ac:dyDescent="0.15">
      <c r="F742" s="18"/>
      <c r="M742" s="18"/>
      <c r="V742" s="3"/>
      <c r="W742" s="3"/>
      <c r="X742" s="3"/>
      <c r="Y742" s="3"/>
      <c r="Z742" s="3"/>
    </row>
    <row r="743" spans="6:26" x14ac:dyDescent="0.15">
      <c r="F743" s="18"/>
      <c r="M743" s="18"/>
      <c r="V743" s="3"/>
      <c r="W743" s="3"/>
      <c r="X743" s="3"/>
      <c r="Y743" s="3"/>
      <c r="Z743" s="3"/>
    </row>
    <row r="744" spans="6:26" x14ac:dyDescent="0.15">
      <c r="F744" s="18"/>
      <c r="M744" s="18"/>
      <c r="V744" s="3"/>
      <c r="W744" s="3"/>
      <c r="X744" s="3"/>
      <c r="Y744" s="3"/>
      <c r="Z744" s="3"/>
    </row>
    <row r="745" spans="6:26" x14ac:dyDescent="0.15">
      <c r="F745" s="18"/>
      <c r="M745" s="18"/>
      <c r="V745" s="3"/>
      <c r="W745" s="3"/>
      <c r="X745" s="3"/>
      <c r="Y745" s="3"/>
      <c r="Z745" s="3"/>
    </row>
    <row r="746" spans="6:26" x14ac:dyDescent="0.15">
      <c r="F746" s="18"/>
      <c r="M746" s="18"/>
      <c r="V746" s="3"/>
      <c r="W746" s="3"/>
      <c r="X746" s="3"/>
      <c r="Y746" s="3"/>
      <c r="Z746" s="3"/>
    </row>
    <row r="747" spans="6:26" x14ac:dyDescent="0.15">
      <c r="F747" s="18"/>
      <c r="M747" s="18"/>
      <c r="V747" s="3"/>
      <c r="W747" s="3"/>
      <c r="X747" s="3"/>
      <c r="Y747" s="3"/>
      <c r="Z747" s="3"/>
    </row>
    <row r="748" spans="6:26" x14ac:dyDescent="0.15">
      <c r="F748" s="18"/>
      <c r="M748" s="18"/>
      <c r="V748" s="3"/>
      <c r="W748" s="3"/>
      <c r="X748" s="3"/>
      <c r="Y748" s="3"/>
      <c r="Z748" s="3"/>
    </row>
    <row r="749" spans="6:26" x14ac:dyDescent="0.15">
      <c r="F749" s="18"/>
      <c r="M749" s="18"/>
      <c r="V749" s="3"/>
      <c r="W749" s="3"/>
      <c r="X749" s="3"/>
      <c r="Y749" s="3"/>
      <c r="Z749" s="3"/>
    </row>
    <row r="750" spans="6:26" x14ac:dyDescent="0.15">
      <c r="F750" s="18"/>
      <c r="M750" s="18"/>
      <c r="V750" s="3"/>
      <c r="W750" s="3"/>
      <c r="X750" s="3"/>
      <c r="Y750" s="3"/>
      <c r="Z750" s="3"/>
    </row>
    <row r="751" spans="6:26" x14ac:dyDescent="0.15">
      <c r="F751" s="18"/>
      <c r="M751" s="18"/>
      <c r="V751" s="3"/>
      <c r="W751" s="3"/>
      <c r="X751" s="3"/>
      <c r="Y751" s="3"/>
      <c r="Z751" s="3"/>
    </row>
    <row r="752" spans="6:26" x14ac:dyDescent="0.15">
      <c r="F752" s="18"/>
      <c r="M752" s="18"/>
      <c r="V752" s="3"/>
      <c r="W752" s="3"/>
      <c r="X752" s="3"/>
      <c r="Y752" s="3"/>
      <c r="Z752" s="3"/>
    </row>
    <row r="753" spans="6:26" x14ac:dyDescent="0.15">
      <c r="F753" s="18"/>
      <c r="M753" s="18"/>
      <c r="V753" s="3"/>
      <c r="W753" s="3"/>
      <c r="X753" s="3"/>
      <c r="Y753" s="3"/>
      <c r="Z753" s="3"/>
    </row>
    <row r="754" spans="6:26" x14ac:dyDescent="0.15">
      <c r="F754" s="18"/>
      <c r="M754" s="18"/>
      <c r="V754" s="3"/>
      <c r="W754" s="3"/>
      <c r="X754" s="3"/>
      <c r="Y754" s="3"/>
      <c r="Z754" s="3"/>
    </row>
    <row r="755" spans="6:26" x14ac:dyDescent="0.15">
      <c r="F755" s="18"/>
      <c r="M755" s="18"/>
      <c r="V755" s="3"/>
      <c r="W755" s="3"/>
      <c r="X755" s="3"/>
      <c r="Y755" s="3"/>
      <c r="Z755" s="3"/>
    </row>
    <row r="756" spans="6:26" x14ac:dyDescent="0.15">
      <c r="F756" s="18"/>
      <c r="M756" s="18"/>
      <c r="V756" s="3"/>
      <c r="W756" s="3"/>
      <c r="X756" s="3"/>
      <c r="Y756" s="3"/>
      <c r="Z756" s="3"/>
    </row>
    <row r="757" spans="6:26" x14ac:dyDescent="0.15">
      <c r="F757" s="18"/>
      <c r="M757" s="18"/>
      <c r="V757" s="3"/>
      <c r="W757" s="3"/>
      <c r="X757" s="3"/>
      <c r="Y757" s="3"/>
      <c r="Z757" s="3"/>
    </row>
    <row r="758" spans="6:26" x14ac:dyDescent="0.15">
      <c r="F758" s="18"/>
      <c r="M758" s="18"/>
      <c r="V758" s="3"/>
      <c r="W758" s="3"/>
      <c r="X758" s="3"/>
      <c r="Y758" s="3"/>
      <c r="Z758" s="3"/>
    </row>
    <row r="759" spans="6:26" x14ac:dyDescent="0.15">
      <c r="F759" s="18"/>
      <c r="M759" s="18"/>
      <c r="V759" s="3"/>
      <c r="W759" s="3"/>
      <c r="X759" s="3"/>
      <c r="Y759" s="3"/>
      <c r="Z759" s="3"/>
    </row>
    <row r="760" spans="6:26" x14ac:dyDescent="0.15">
      <c r="F760" s="18"/>
      <c r="M760" s="18"/>
      <c r="V760" s="3"/>
      <c r="W760" s="3"/>
      <c r="X760" s="3"/>
      <c r="Y760" s="3"/>
      <c r="Z760" s="3"/>
    </row>
    <row r="761" spans="6:26" x14ac:dyDescent="0.15">
      <c r="F761" s="18"/>
      <c r="M761" s="18"/>
      <c r="V761" s="3"/>
      <c r="W761" s="3"/>
      <c r="X761" s="3"/>
      <c r="Y761" s="3"/>
      <c r="Z761" s="3"/>
    </row>
    <row r="762" spans="6:26" x14ac:dyDescent="0.15">
      <c r="F762" s="18"/>
      <c r="M762" s="18"/>
      <c r="V762" s="3"/>
      <c r="W762" s="3"/>
      <c r="X762" s="3"/>
      <c r="Y762" s="3"/>
      <c r="Z762" s="3"/>
    </row>
    <row r="763" spans="6:26" x14ac:dyDescent="0.15">
      <c r="F763" s="18"/>
      <c r="M763" s="18"/>
      <c r="V763" s="3"/>
      <c r="W763" s="3"/>
      <c r="X763" s="3"/>
      <c r="Y763" s="3"/>
      <c r="Z763" s="3"/>
    </row>
    <row r="764" spans="6:26" x14ac:dyDescent="0.15">
      <c r="F764" s="18"/>
      <c r="M764" s="18"/>
      <c r="V764" s="3"/>
      <c r="W764" s="3"/>
      <c r="X764" s="3"/>
      <c r="Y764" s="3"/>
      <c r="Z764" s="3"/>
    </row>
    <row r="765" spans="6:26" x14ac:dyDescent="0.15">
      <c r="F765" s="18"/>
      <c r="M765" s="18"/>
      <c r="V765" s="3"/>
      <c r="W765" s="3"/>
      <c r="X765" s="3"/>
      <c r="Y765" s="3"/>
      <c r="Z765" s="3"/>
    </row>
    <row r="766" spans="6:26" x14ac:dyDescent="0.15">
      <c r="F766" s="18"/>
      <c r="M766" s="18"/>
      <c r="V766" s="3"/>
      <c r="W766" s="3"/>
      <c r="X766" s="3"/>
      <c r="Y766" s="3"/>
      <c r="Z766" s="3"/>
    </row>
    <row r="767" spans="6:26" x14ac:dyDescent="0.15">
      <c r="F767" s="18"/>
      <c r="M767" s="18"/>
      <c r="V767" s="3"/>
      <c r="W767" s="3"/>
      <c r="X767" s="3"/>
      <c r="Y767" s="3"/>
      <c r="Z767" s="3"/>
    </row>
    <row r="768" spans="6:26" x14ac:dyDescent="0.15">
      <c r="F768" s="18"/>
      <c r="M768" s="18"/>
      <c r="V768" s="3"/>
      <c r="W768" s="3"/>
      <c r="X768" s="3"/>
      <c r="Y768" s="3"/>
      <c r="Z768" s="3"/>
    </row>
    <row r="769" spans="6:26" x14ac:dyDescent="0.15">
      <c r="F769" s="18"/>
      <c r="M769" s="18"/>
      <c r="V769" s="3"/>
      <c r="W769" s="3"/>
      <c r="X769" s="3"/>
      <c r="Y769" s="3"/>
      <c r="Z769" s="3"/>
    </row>
    <row r="770" spans="6:26" x14ac:dyDescent="0.15">
      <c r="F770" s="18"/>
      <c r="M770" s="18"/>
      <c r="V770" s="3"/>
      <c r="W770" s="3"/>
      <c r="X770" s="3"/>
      <c r="Y770" s="3"/>
      <c r="Z770" s="3"/>
    </row>
    <row r="771" spans="6:26" x14ac:dyDescent="0.15">
      <c r="F771" s="18"/>
      <c r="M771" s="18"/>
      <c r="V771" s="3"/>
      <c r="W771" s="3"/>
      <c r="X771" s="3"/>
      <c r="Y771" s="3"/>
      <c r="Z771" s="3"/>
    </row>
    <row r="772" spans="6:26" x14ac:dyDescent="0.15">
      <c r="F772" s="18"/>
      <c r="M772" s="18"/>
      <c r="V772" s="3"/>
      <c r="W772" s="3"/>
      <c r="X772" s="3"/>
      <c r="Y772" s="3"/>
      <c r="Z772" s="3"/>
    </row>
    <row r="773" spans="6:26" x14ac:dyDescent="0.15">
      <c r="F773" s="18"/>
      <c r="M773" s="18"/>
      <c r="V773" s="3"/>
      <c r="W773" s="3"/>
      <c r="X773" s="3"/>
      <c r="Y773" s="3"/>
      <c r="Z773" s="3"/>
    </row>
    <row r="774" spans="6:26" x14ac:dyDescent="0.15">
      <c r="F774" s="18"/>
      <c r="M774" s="18"/>
      <c r="V774" s="3"/>
      <c r="W774" s="3"/>
      <c r="X774" s="3"/>
      <c r="Y774" s="3"/>
      <c r="Z774" s="3"/>
    </row>
    <row r="775" spans="6:26" x14ac:dyDescent="0.15">
      <c r="F775" s="18"/>
      <c r="M775" s="18"/>
      <c r="V775" s="3"/>
      <c r="W775" s="3"/>
      <c r="X775" s="3"/>
      <c r="Y775" s="3"/>
      <c r="Z775" s="3"/>
    </row>
    <row r="776" spans="6:26" x14ac:dyDescent="0.15">
      <c r="F776" s="18"/>
      <c r="M776" s="18"/>
      <c r="V776" s="3"/>
      <c r="W776" s="3"/>
      <c r="X776" s="3"/>
      <c r="Y776" s="3"/>
      <c r="Z776" s="3"/>
    </row>
    <row r="777" spans="6:26" x14ac:dyDescent="0.15">
      <c r="F777" s="18"/>
      <c r="M777" s="18"/>
      <c r="V777" s="3"/>
      <c r="W777" s="3"/>
      <c r="X777" s="3"/>
      <c r="Y777" s="3"/>
      <c r="Z777" s="3"/>
    </row>
    <row r="778" spans="6:26" x14ac:dyDescent="0.15">
      <c r="F778" s="18"/>
      <c r="M778" s="18"/>
      <c r="V778" s="3"/>
      <c r="W778" s="3"/>
      <c r="X778" s="3"/>
      <c r="Y778" s="3"/>
      <c r="Z778" s="3"/>
    </row>
    <row r="779" spans="6:26" x14ac:dyDescent="0.15">
      <c r="F779" s="18"/>
      <c r="M779" s="18"/>
      <c r="V779" s="3"/>
      <c r="W779" s="3"/>
      <c r="X779" s="3"/>
      <c r="Y779" s="3"/>
      <c r="Z779" s="3"/>
    </row>
    <row r="780" spans="6:26" x14ac:dyDescent="0.15">
      <c r="F780" s="18"/>
      <c r="M780" s="18"/>
      <c r="V780" s="3"/>
      <c r="W780" s="3"/>
      <c r="X780" s="3"/>
      <c r="Y780" s="3"/>
      <c r="Z780" s="3"/>
    </row>
    <row r="781" spans="6:26" x14ac:dyDescent="0.15">
      <c r="F781" s="18"/>
      <c r="M781" s="18"/>
      <c r="V781" s="3"/>
      <c r="W781" s="3"/>
      <c r="X781" s="3"/>
      <c r="Y781" s="3"/>
      <c r="Z781" s="3"/>
    </row>
    <row r="782" spans="6:26" x14ac:dyDescent="0.15">
      <c r="F782" s="18"/>
      <c r="M782" s="18"/>
      <c r="V782" s="3"/>
      <c r="W782" s="3"/>
      <c r="X782" s="3"/>
      <c r="Y782" s="3"/>
      <c r="Z782" s="3"/>
    </row>
    <row r="783" spans="6:26" x14ac:dyDescent="0.15">
      <c r="F783" s="18"/>
      <c r="M783" s="18"/>
      <c r="V783" s="3"/>
      <c r="W783" s="3"/>
      <c r="X783" s="3"/>
      <c r="Y783" s="3"/>
      <c r="Z783" s="3"/>
    </row>
    <row r="784" spans="6:26" x14ac:dyDescent="0.15">
      <c r="F784" s="18"/>
      <c r="M784" s="18"/>
      <c r="V784" s="3"/>
      <c r="W784" s="3"/>
      <c r="X784" s="3"/>
      <c r="Y784" s="3"/>
      <c r="Z784" s="3"/>
    </row>
    <row r="785" spans="6:26" x14ac:dyDescent="0.15">
      <c r="F785" s="18"/>
      <c r="M785" s="18"/>
      <c r="V785" s="3"/>
      <c r="W785" s="3"/>
      <c r="X785" s="3"/>
      <c r="Y785" s="3"/>
      <c r="Z785" s="3"/>
    </row>
    <row r="786" spans="6:26" x14ac:dyDescent="0.15">
      <c r="F786" s="18"/>
      <c r="M786" s="18"/>
      <c r="V786" s="3"/>
      <c r="W786" s="3"/>
      <c r="X786" s="3"/>
      <c r="Y786" s="3"/>
      <c r="Z786" s="3"/>
    </row>
    <row r="787" spans="6:26" x14ac:dyDescent="0.15">
      <c r="F787" s="18"/>
      <c r="M787" s="18"/>
      <c r="V787" s="3"/>
      <c r="W787" s="3"/>
      <c r="X787" s="3"/>
      <c r="Y787" s="3"/>
      <c r="Z787" s="3"/>
    </row>
    <row r="788" spans="6:26" x14ac:dyDescent="0.15">
      <c r="F788" s="18"/>
      <c r="M788" s="18"/>
      <c r="V788" s="3"/>
      <c r="W788" s="3"/>
      <c r="X788" s="3"/>
      <c r="Y788" s="3"/>
      <c r="Z788" s="3"/>
    </row>
    <row r="789" spans="6:26" x14ac:dyDescent="0.15">
      <c r="F789" s="18"/>
      <c r="M789" s="18"/>
      <c r="V789" s="3"/>
      <c r="W789" s="3"/>
      <c r="X789" s="3"/>
      <c r="Y789" s="3"/>
      <c r="Z789" s="3"/>
    </row>
    <row r="790" spans="6:26" x14ac:dyDescent="0.15">
      <c r="F790" s="18"/>
      <c r="M790" s="18"/>
      <c r="V790" s="3"/>
      <c r="W790" s="3"/>
      <c r="X790" s="3"/>
      <c r="Y790" s="3"/>
      <c r="Z790" s="3"/>
    </row>
    <row r="791" spans="6:26" x14ac:dyDescent="0.15">
      <c r="F791" s="18"/>
      <c r="M791" s="18"/>
      <c r="V791" s="3"/>
      <c r="W791" s="3"/>
      <c r="X791" s="3"/>
      <c r="Y791" s="3"/>
      <c r="Z791" s="3"/>
    </row>
    <row r="792" spans="6:26" x14ac:dyDescent="0.15">
      <c r="F792" s="18"/>
      <c r="M792" s="18"/>
      <c r="V792" s="3"/>
      <c r="W792" s="3"/>
      <c r="X792" s="3"/>
      <c r="Y792" s="3"/>
      <c r="Z792" s="3"/>
    </row>
    <row r="793" spans="6:26" x14ac:dyDescent="0.15">
      <c r="F793" s="18"/>
      <c r="M793" s="18"/>
      <c r="V793" s="3"/>
      <c r="W793" s="3"/>
      <c r="X793" s="3"/>
      <c r="Y793" s="3"/>
      <c r="Z793" s="3"/>
    </row>
    <row r="794" spans="6:26" x14ac:dyDescent="0.15">
      <c r="F794" s="18"/>
      <c r="M794" s="18"/>
      <c r="V794" s="3"/>
      <c r="W794" s="3"/>
      <c r="X794" s="3"/>
      <c r="Y794" s="3"/>
      <c r="Z794" s="3"/>
    </row>
    <row r="795" spans="6:26" x14ac:dyDescent="0.15">
      <c r="F795" s="18"/>
      <c r="M795" s="18"/>
      <c r="V795" s="3"/>
      <c r="W795" s="3"/>
      <c r="X795" s="3"/>
      <c r="Y795" s="3"/>
      <c r="Z795" s="3"/>
    </row>
    <row r="796" spans="6:26" x14ac:dyDescent="0.15">
      <c r="F796" s="18"/>
      <c r="M796" s="18"/>
      <c r="V796" s="3"/>
      <c r="W796" s="3"/>
      <c r="X796" s="3"/>
      <c r="Y796" s="3"/>
      <c r="Z796" s="3"/>
    </row>
    <row r="797" spans="6:26" x14ac:dyDescent="0.15">
      <c r="F797" s="18"/>
      <c r="M797" s="18"/>
      <c r="V797" s="3"/>
      <c r="W797" s="3"/>
      <c r="X797" s="3"/>
      <c r="Y797" s="3"/>
      <c r="Z797" s="3"/>
    </row>
    <row r="798" spans="6:26" x14ac:dyDescent="0.15">
      <c r="F798" s="18"/>
      <c r="M798" s="18"/>
      <c r="V798" s="3"/>
      <c r="W798" s="3"/>
      <c r="X798" s="3"/>
      <c r="Y798" s="3"/>
      <c r="Z798" s="3"/>
    </row>
    <row r="799" spans="6:26" x14ac:dyDescent="0.15">
      <c r="F799" s="18"/>
      <c r="M799" s="18"/>
      <c r="V799" s="3"/>
      <c r="W799" s="3"/>
      <c r="X799" s="3"/>
      <c r="Y799" s="3"/>
      <c r="Z799" s="3"/>
    </row>
    <row r="800" spans="6:26" x14ac:dyDescent="0.15">
      <c r="F800" s="18"/>
      <c r="M800" s="18"/>
      <c r="V800" s="3"/>
      <c r="W800" s="3"/>
      <c r="X800" s="3"/>
      <c r="Y800" s="3"/>
      <c r="Z800" s="3"/>
    </row>
    <row r="801" spans="6:26" x14ac:dyDescent="0.15">
      <c r="F801" s="18"/>
      <c r="M801" s="18"/>
      <c r="V801" s="3"/>
      <c r="W801" s="3"/>
      <c r="X801" s="3"/>
      <c r="Y801" s="3"/>
      <c r="Z801" s="3"/>
    </row>
    <row r="802" spans="6:26" x14ac:dyDescent="0.15">
      <c r="F802" s="18"/>
      <c r="M802" s="18"/>
      <c r="V802" s="3"/>
      <c r="W802" s="3"/>
      <c r="X802" s="3"/>
      <c r="Y802" s="3"/>
      <c r="Z802" s="3"/>
    </row>
    <row r="803" spans="6:26" x14ac:dyDescent="0.15">
      <c r="F803" s="18"/>
      <c r="M803" s="18"/>
      <c r="V803" s="3"/>
      <c r="W803" s="3"/>
      <c r="X803" s="3"/>
      <c r="Y803" s="3"/>
      <c r="Z803" s="3"/>
    </row>
    <row r="804" spans="6:26" x14ac:dyDescent="0.15">
      <c r="F804" s="18"/>
      <c r="M804" s="18"/>
      <c r="V804" s="3"/>
      <c r="W804" s="3"/>
      <c r="X804" s="3"/>
      <c r="Y804" s="3"/>
      <c r="Z804" s="3"/>
    </row>
    <row r="805" spans="6:26" x14ac:dyDescent="0.15">
      <c r="F805" s="18"/>
      <c r="M805" s="18"/>
      <c r="V805" s="3"/>
      <c r="W805" s="3"/>
      <c r="X805" s="3"/>
      <c r="Y805" s="3"/>
      <c r="Z805" s="3"/>
    </row>
    <row r="806" spans="6:26" x14ac:dyDescent="0.15">
      <c r="F806" s="18"/>
      <c r="M806" s="18"/>
      <c r="V806" s="3"/>
      <c r="W806" s="3"/>
      <c r="X806" s="3"/>
      <c r="Y806" s="3"/>
      <c r="Z806" s="3"/>
    </row>
    <row r="807" spans="6:26" x14ac:dyDescent="0.15">
      <c r="F807" s="18"/>
      <c r="M807" s="18"/>
      <c r="V807" s="3"/>
      <c r="W807" s="3"/>
      <c r="X807" s="3"/>
      <c r="Y807" s="3"/>
      <c r="Z807" s="3"/>
    </row>
    <row r="808" spans="6:26" x14ac:dyDescent="0.15">
      <c r="F808" s="18"/>
      <c r="M808" s="18"/>
      <c r="V808" s="3"/>
      <c r="W808" s="3"/>
      <c r="X808" s="3"/>
      <c r="Y808" s="3"/>
      <c r="Z808" s="3"/>
    </row>
    <row r="809" spans="6:26" x14ac:dyDescent="0.15">
      <c r="F809" s="18"/>
      <c r="M809" s="18"/>
      <c r="V809" s="3"/>
      <c r="W809" s="3"/>
      <c r="X809" s="3"/>
      <c r="Y809" s="3"/>
      <c r="Z809" s="3"/>
    </row>
    <row r="810" spans="6:26" x14ac:dyDescent="0.15">
      <c r="F810" s="18"/>
      <c r="M810" s="18"/>
      <c r="V810" s="3"/>
      <c r="W810" s="3"/>
      <c r="X810" s="3"/>
      <c r="Y810" s="3"/>
      <c r="Z810" s="3"/>
    </row>
    <row r="811" spans="6:26" x14ac:dyDescent="0.15">
      <c r="F811" s="18"/>
      <c r="M811" s="18"/>
      <c r="V811" s="3"/>
      <c r="W811" s="3"/>
      <c r="X811" s="3"/>
      <c r="Y811" s="3"/>
      <c r="Z811" s="3"/>
    </row>
    <row r="812" spans="6:26" x14ac:dyDescent="0.15">
      <c r="F812" s="18"/>
      <c r="M812" s="18"/>
      <c r="V812" s="3"/>
      <c r="W812" s="3"/>
      <c r="X812" s="3"/>
      <c r="Y812" s="3"/>
      <c r="Z812" s="3"/>
    </row>
    <row r="813" spans="6:26" x14ac:dyDescent="0.15">
      <c r="F813" s="18"/>
      <c r="M813" s="18"/>
      <c r="V813" s="3"/>
      <c r="W813" s="3"/>
      <c r="X813" s="3"/>
      <c r="Y813" s="3"/>
      <c r="Z813" s="3"/>
    </row>
    <row r="814" spans="6:26" x14ac:dyDescent="0.15">
      <c r="F814" s="18"/>
      <c r="M814" s="18"/>
      <c r="V814" s="3"/>
      <c r="W814" s="3"/>
      <c r="X814" s="3"/>
      <c r="Y814" s="3"/>
      <c r="Z814" s="3"/>
    </row>
    <row r="815" spans="6:26" x14ac:dyDescent="0.15">
      <c r="F815" s="18"/>
      <c r="M815" s="18"/>
      <c r="V815" s="3"/>
      <c r="W815" s="3"/>
      <c r="X815" s="3"/>
      <c r="Y815" s="3"/>
      <c r="Z815" s="3"/>
    </row>
    <row r="816" spans="6:26" x14ac:dyDescent="0.15">
      <c r="F816" s="18"/>
      <c r="M816" s="18"/>
      <c r="V816" s="3"/>
      <c r="W816" s="3"/>
      <c r="X816" s="3"/>
      <c r="Y816" s="3"/>
      <c r="Z816" s="3"/>
    </row>
    <row r="817" spans="6:26" x14ac:dyDescent="0.15">
      <c r="F817" s="18"/>
      <c r="M817" s="18"/>
      <c r="V817" s="3"/>
      <c r="W817" s="3"/>
      <c r="X817" s="3"/>
      <c r="Y817" s="3"/>
      <c r="Z817" s="3"/>
    </row>
    <row r="818" spans="6:26" x14ac:dyDescent="0.15">
      <c r="F818" s="18"/>
      <c r="M818" s="18"/>
      <c r="V818" s="3"/>
      <c r="W818" s="3"/>
      <c r="X818" s="3"/>
      <c r="Y818" s="3"/>
      <c r="Z818" s="3"/>
    </row>
    <row r="819" spans="6:26" x14ac:dyDescent="0.15">
      <c r="F819" s="18"/>
      <c r="M819" s="18"/>
      <c r="V819" s="3"/>
      <c r="W819" s="3"/>
      <c r="X819" s="3"/>
      <c r="Y819" s="3"/>
      <c r="Z819" s="3"/>
    </row>
    <row r="820" spans="6:26" x14ac:dyDescent="0.15">
      <c r="F820" s="18"/>
      <c r="M820" s="18"/>
      <c r="V820" s="3"/>
      <c r="W820" s="3"/>
      <c r="X820" s="3"/>
      <c r="Y820" s="3"/>
      <c r="Z820" s="3"/>
    </row>
    <row r="821" spans="6:26" x14ac:dyDescent="0.15">
      <c r="F821" s="18"/>
      <c r="M821" s="18"/>
      <c r="V821" s="3"/>
      <c r="W821" s="3"/>
      <c r="X821" s="3"/>
      <c r="Y821" s="3"/>
      <c r="Z821" s="3"/>
    </row>
    <row r="822" spans="6:26" x14ac:dyDescent="0.15">
      <c r="F822" s="18"/>
      <c r="M822" s="18"/>
      <c r="V822" s="3"/>
      <c r="W822" s="3"/>
      <c r="X822" s="3"/>
      <c r="Y822" s="3"/>
      <c r="Z822" s="3"/>
    </row>
    <row r="823" spans="6:26" x14ac:dyDescent="0.15">
      <c r="F823" s="18"/>
      <c r="M823" s="18"/>
      <c r="V823" s="3"/>
      <c r="W823" s="3"/>
      <c r="X823" s="3"/>
      <c r="Y823" s="3"/>
      <c r="Z823" s="3"/>
    </row>
    <row r="824" spans="6:26" x14ac:dyDescent="0.15">
      <c r="F824" s="18"/>
      <c r="M824" s="18"/>
      <c r="V824" s="3"/>
      <c r="W824" s="3"/>
      <c r="X824" s="3"/>
      <c r="Y824" s="3"/>
      <c r="Z824" s="3"/>
    </row>
    <row r="825" spans="6:26" x14ac:dyDescent="0.15">
      <c r="F825" s="18"/>
      <c r="M825" s="18"/>
      <c r="V825" s="3"/>
      <c r="W825" s="3"/>
      <c r="X825" s="3"/>
      <c r="Y825" s="3"/>
      <c r="Z825" s="3"/>
    </row>
    <row r="826" spans="6:26" x14ac:dyDescent="0.15">
      <c r="F826" s="18"/>
      <c r="M826" s="18"/>
      <c r="V826" s="3"/>
      <c r="W826" s="3"/>
      <c r="X826" s="3"/>
      <c r="Y826" s="3"/>
      <c r="Z826" s="3"/>
    </row>
    <row r="827" spans="6:26" x14ac:dyDescent="0.15">
      <c r="F827" s="18"/>
      <c r="M827" s="18"/>
      <c r="V827" s="3"/>
      <c r="W827" s="3"/>
      <c r="X827" s="3"/>
      <c r="Y827" s="3"/>
      <c r="Z827" s="3"/>
    </row>
    <row r="828" spans="6:26" x14ac:dyDescent="0.15">
      <c r="F828" s="18"/>
      <c r="M828" s="18"/>
      <c r="V828" s="3"/>
      <c r="W828" s="3"/>
      <c r="X828" s="3"/>
      <c r="Y828" s="3"/>
      <c r="Z828" s="3"/>
    </row>
    <row r="829" spans="6:26" x14ac:dyDescent="0.15">
      <c r="F829" s="18"/>
      <c r="M829" s="18"/>
      <c r="V829" s="3"/>
      <c r="W829" s="3"/>
      <c r="X829" s="3"/>
      <c r="Y829" s="3"/>
      <c r="Z829" s="3"/>
    </row>
    <row r="830" spans="6:26" x14ac:dyDescent="0.15">
      <c r="F830" s="18"/>
      <c r="M830" s="18"/>
      <c r="V830" s="3"/>
      <c r="W830" s="3"/>
      <c r="X830" s="3"/>
      <c r="Y830" s="3"/>
      <c r="Z830" s="3"/>
    </row>
    <row r="831" spans="6:26" x14ac:dyDescent="0.15">
      <c r="F831" s="18"/>
      <c r="M831" s="18"/>
      <c r="V831" s="3"/>
      <c r="W831" s="3"/>
      <c r="X831" s="3"/>
      <c r="Y831" s="3"/>
      <c r="Z831" s="3"/>
    </row>
    <row r="832" spans="6:26" x14ac:dyDescent="0.15">
      <c r="F832" s="18"/>
      <c r="M832" s="18"/>
      <c r="V832" s="3"/>
      <c r="W832" s="3"/>
      <c r="X832" s="3"/>
      <c r="Y832" s="3"/>
      <c r="Z832" s="3"/>
    </row>
    <row r="833" spans="6:26" x14ac:dyDescent="0.15">
      <c r="F833" s="18"/>
      <c r="M833" s="18"/>
      <c r="V833" s="3"/>
      <c r="W833" s="3"/>
      <c r="X833" s="3"/>
      <c r="Y833" s="3"/>
      <c r="Z833" s="3"/>
    </row>
    <row r="834" spans="6:26" x14ac:dyDescent="0.15">
      <c r="F834" s="18"/>
      <c r="M834" s="18"/>
      <c r="V834" s="3"/>
      <c r="W834" s="3"/>
      <c r="X834" s="3"/>
      <c r="Y834" s="3"/>
      <c r="Z834" s="3"/>
    </row>
    <row r="835" spans="6:26" x14ac:dyDescent="0.15">
      <c r="F835" s="18"/>
      <c r="M835" s="18"/>
      <c r="V835" s="3"/>
      <c r="W835" s="3"/>
      <c r="X835" s="3"/>
      <c r="Y835" s="3"/>
      <c r="Z835" s="3"/>
    </row>
    <row r="836" spans="6:26" x14ac:dyDescent="0.15">
      <c r="F836" s="18"/>
      <c r="M836" s="18"/>
      <c r="V836" s="3"/>
      <c r="W836" s="3"/>
      <c r="X836" s="3"/>
      <c r="Y836" s="3"/>
      <c r="Z836" s="3"/>
    </row>
    <row r="837" spans="6:26" x14ac:dyDescent="0.15">
      <c r="F837" s="18"/>
      <c r="M837" s="18"/>
      <c r="V837" s="3"/>
      <c r="W837" s="3"/>
      <c r="X837" s="3"/>
      <c r="Y837" s="3"/>
      <c r="Z837" s="3"/>
    </row>
    <row r="838" spans="6:26" x14ac:dyDescent="0.15">
      <c r="F838" s="18"/>
      <c r="M838" s="18"/>
      <c r="V838" s="3"/>
      <c r="W838" s="3"/>
      <c r="X838" s="3"/>
      <c r="Y838" s="3"/>
      <c r="Z838" s="3"/>
    </row>
    <row r="839" spans="6:26" x14ac:dyDescent="0.15">
      <c r="F839" s="18"/>
      <c r="M839" s="18"/>
      <c r="V839" s="3"/>
      <c r="W839" s="3"/>
      <c r="X839" s="3"/>
      <c r="Y839" s="3"/>
      <c r="Z839" s="3"/>
    </row>
    <row r="840" spans="6:26" x14ac:dyDescent="0.15">
      <c r="F840" s="18"/>
      <c r="M840" s="18"/>
      <c r="V840" s="3"/>
      <c r="W840" s="3"/>
      <c r="X840" s="3"/>
      <c r="Y840" s="3"/>
      <c r="Z840" s="3"/>
    </row>
    <row r="841" spans="6:26" x14ac:dyDescent="0.15">
      <c r="F841" s="18"/>
      <c r="M841" s="18"/>
      <c r="V841" s="3"/>
      <c r="W841" s="3"/>
      <c r="X841" s="3"/>
      <c r="Y841" s="3"/>
      <c r="Z841" s="3"/>
    </row>
    <row r="842" spans="6:26" x14ac:dyDescent="0.15">
      <c r="F842" s="18"/>
      <c r="M842" s="18"/>
      <c r="V842" s="3"/>
      <c r="W842" s="3"/>
      <c r="X842" s="3"/>
      <c r="Y842" s="3"/>
      <c r="Z842" s="3"/>
    </row>
    <row r="843" spans="6:26" x14ac:dyDescent="0.15">
      <c r="F843" s="18"/>
      <c r="M843" s="18"/>
      <c r="V843" s="3"/>
      <c r="W843" s="3"/>
      <c r="X843" s="3"/>
      <c r="Y843" s="3"/>
      <c r="Z843" s="3"/>
    </row>
    <row r="844" spans="6:26" x14ac:dyDescent="0.15">
      <c r="F844" s="18"/>
      <c r="M844" s="18"/>
      <c r="V844" s="3"/>
      <c r="W844" s="3"/>
      <c r="X844" s="3"/>
      <c r="Y844" s="3"/>
      <c r="Z844" s="3"/>
    </row>
    <row r="845" spans="6:26" x14ac:dyDescent="0.15">
      <c r="F845" s="18"/>
      <c r="M845" s="18"/>
      <c r="V845" s="3"/>
      <c r="W845" s="3"/>
      <c r="X845" s="3"/>
      <c r="Y845" s="3"/>
      <c r="Z845" s="3"/>
    </row>
    <row r="846" spans="6:26" x14ac:dyDescent="0.15">
      <c r="F846" s="18"/>
      <c r="M846" s="18"/>
      <c r="V846" s="3"/>
      <c r="W846" s="3"/>
      <c r="X846" s="3"/>
      <c r="Y846" s="3"/>
      <c r="Z846" s="3"/>
    </row>
    <row r="847" spans="6:26" x14ac:dyDescent="0.15">
      <c r="F847" s="18"/>
      <c r="M847" s="18"/>
      <c r="V847" s="3"/>
      <c r="W847" s="3"/>
      <c r="X847" s="3"/>
      <c r="Y847" s="3"/>
      <c r="Z847" s="3"/>
    </row>
    <row r="848" spans="6:26" x14ac:dyDescent="0.15">
      <c r="F848" s="18"/>
      <c r="M848" s="18"/>
      <c r="V848" s="3"/>
      <c r="W848" s="3"/>
      <c r="X848" s="3"/>
      <c r="Y848" s="3"/>
      <c r="Z848" s="3"/>
    </row>
    <row r="849" spans="6:26" x14ac:dyDescent="0.15">
      <c r="F849" s="18"/>
      <c r="M849" s="18"/>
      <c r="V849" s="3"/>
      <c r="W849" s="3"/>
      <c r="X849" s="3"/>
      <c r="Y849" s="3"/>
      <c r="Z849" s="3"/>
    </row>
    <row r="850" spans="6:26" x14ac:dyDescent="0.15">
      <c r="F850" s="18"/>
      <c r="M850" s="18"/>
      <c r="V850" s="3"/>
      <c r="W850" s="3"/>
      <c r="X850" s="3"/>
      <c r="Y850" s="3"/>
      <c r="Z850" s="3"/>
    </row>
    <row r="851" spans="6:26" x14ac:dyDescent="0.15">
      <c r="F851" s="18"/>
      <c r="M851" s="18"/>
      <c r="V851" s="3"/>
      <c r="W851" s="3"/>
      <c r="X851" s="3"/>
      <c r="Y851" s="3"/>
      <c r="Z851" s="3"/>
    </row>
    <row r="852" spans="6:26" x14ac:dyDescent="0.15">
      <c r="F852" s="18"/>
      <c r="M852" s="18"/>
      <c r="V852" s="3"/>
      <c r="W852" s="3"/>
      <c r="X852" s="3"/>
      <c r="Y852" s="3"/>
      <c r="Z852" s="3"/>
    </row>
    <row r="853" spans="6:26" x14ac:dyDescent="0.15">
      <c r="F853" s="18"/>
      <c r="M853" s="18"/>
      <c r="V853" s="3"/>
      <c r="W853" s="3"/>
      <c r="X853" s="3"/>
      <c r="Y853" s="3"/>
      <c r="Z853" s="3"/>
    </row>
    <row r="854" spans="6:26" x14ac:dyDescent="0.15">
      <c r="F854" s="18"/>
      <c r="M854" s="18"/>
      <c r="V854" s="3"/>
      <c r="W854" s="3"/>
      <c r="X854" s="3"/>
      <c r="Y854" s="3"/>
      <c r="Z854" s="3"/>
    </row>
    <row r="855" spans="6:26" x14ac:dyDescent="0.15">
      <c r="F855" s="18"/>
      <c r="M855" s="18"/>
      <c r="V855" s="3"/>
      <c r="W855" s="3"/>
      <c r="X855" s="3"/>
      <c r="Y855" s="3"/>
      <c r="Z855" s="3"/>
    </row>
    <row r="856" spans="6:26" x14ac:dyDescent="0.15">
      <c r="F856" s="18"/>
      <c r="M856" s="18"/>
      <c r="V856" s="3"/>
      <c r="W856" s="3"/>
      <c r="X856" s="3"/>
      <c r="Y856" s="3"/>
      <c r="Z856" s="3"/>
    </row>
    <row r="857" spans="6:26" x14ac:dyDescent="0.15">
      <c r="F857" s="18"/>
      <c r="M857" s="18"/>
      <c r="V857" s="3"/>
      <c r="W857" s="3"/>
      <c r="X857" s="3"/>
      <c r="Y857" s="3"/>
      <c r="Z857" s="3"/>
    </row>
    <row r="858" spans="6:26" x14ac:dyDescent="0.15">
      <c r="F858" s="18"/>
      <c r="M858" s="18"/>
      <c r="V858" s="3"/>
      <c r="W858" s="3"/>
      <c r="X858" s="3"/>
      <c r="Y858" s="3"/>
      <c r="Z858" s="3"/>
    </row>
    <row r="859" spans="6:26" x14ac:dyDescent="0.15">
      <c r="F859" s="18"/>
      <c r="M859" s="18"/>
      <c r="V859" s="3"/>
      <c r="W859" s="3"/>
      <c r="X859" s="3"/>
      <c r="Y859" s="3"/>
      <c r="Z859" s="3"/>
    </row>
    <row r="860" spans="6:26" x14ac:dyDescent="0.15">
      <c r="F860" s="18"/>
      <c r="M860" s="18"/>
      <c r="V860" s="3"/>
      <c r="W860" s="3"/>
      <c r="X860" s="3"/>
      <c r="Y860" s="3"/>
      <c r="Z860" s="3"/>
    </row>
    <row r="861" spans="6:26" x14ac:dyDescent="0.15">
      <c r="F861" s="18"/>
      <c r="M861" s="18"/>
      <c r="V861" s="3"/>
      <c r="W861" s="3"/>
      <c r="X861" s="3"/>
      <c r="Y861" s="3"/>
      <c r="Z861" s="3"/>
    </row>
    <row r="862" spans="6:26" x14ac:dyDescent="0.15">
      <c r="F862" s="18"/>
      <c r="M862" s="18"/>
      <c r="V862" s="3"/>
      <c r="W862" s="3"/>
      <c r="X862" s="3"/>
      <c r="Y862" s="3"/>
      <c r="Z862" s="3"/>
    </row>
    <row r="863" spans="6:26" x14ac:dyDescent="0.15">
      <c r="F863" s="18"/>
      <c r="M863" s="18"/>
      <c r="V863" s="3"/>
      <c r="W863" s="3"/>
      <c r="X863" s="3"/>
      <c r="Y863" s="3"/>
      <c r="Z863" s="3"/>
    </row>
    <row r="864" spans="6:26" x14ac:dyDescent="0.15">
      <c r="F864" s="18"/>
      <c r="M864" s="18"/>
      <c r="V864" s="3"/>
      <c r="W864" s="3"/>
      <c r="X864" s="3"/>
      <c r="Y864" s="3"/>
      <c r="Z864" s="3"/>
    </row>
    <row r="865" spans="6:26" x14ac:dyDescent="0.15">
      <c r="F865" s="18"/>
      <c r="M865" s="18"/>
      <c r="V865" s="3"/>
      <c r="W865" s="3"/>
      <c r="X865" s="3"/>
      <c r="Y865" s="3"/>
      <c r="Z865" s="3"/>
    </row>
    <row r="866" spans="6:26" x14ac:dyDescent="0.15">
      <c r="F866" s="18"/>
      <c r="M866" s="18"/>
      <c r="V866" s="3"/>
      <c r="W866" s="3"/>
      <c r="X866" s="3"/>
      <c r="Y866" s="3"/>
      <c r="Z866" s="3"/>
    </row>
    <row r="867" spans="6:26" x14ac:dyDescent="0.15">
      <c r="F867" s="18"/>
      <c r="M867" s="18"/>
      <c r="V867" s="3"/>
      <c r="W867" s="3"/>
      <c r="X867" s="3"/>
      <c r="Y867" s="3"/>
      <c r="Z867" s="3"/>
    </row>
    <row r="868" spans="6:26" x14ac:dyDescent="0.15">
      <c r="F868" s="18"/>
      <c r="M868" s="18"/>
      <c r="V868" s="3"/>
      <c r="W868" s="3"/>
      <c r="X868" s="3"/>
      <c r="Y868" s="3"/>
      <c r="Z868" s="3"/>
    </row>
    <row r="869" spans="6:26" x14ac:dyDescent="0.15">
      <c r="F869" s="18"/>
      <c r="M869" s="18"/>
      <c r="V869" s="3"/>
      <c r="W869" s="3"/>
      <c r="X869" s="3"/>
      <c r="Y869" s="3"/>
      <c r="Z869" s="3"/>
    </row>
    <row r="870" spans="6:26" x14ac:dyDescent="0.15">
      <c r="F870" s="18"/>
      <c r="M870" s="18"/>
      <c r="V870" s="3"/>
      <c r="W870" s="3"/>
      <c r="X870" s="3"/>
      <c r="Y870" s="3"/>
      <c r="Z870" s="3"/>
    </row>
    <row r="871" spans="6:26" x14ac:dyDescent="0.15">
      <c r="F871" s="18"/>
      <c r="M871" s="18"/>
      <c r="V871" s="3"/>
      <c r="W871" s="3"/>
      <c r="X871" s="3"/>
      <c r="Y871" s="3"/>
      <c r="Z871" s="3"/>
    </row>
    <row r="872" spans="6:26" x14ac:dyDescent="0.15">
      <c r="F872" s="18"/>
      <c r="M872" s="18"/>
      <c r="V872" s="3"/>
      <c r="W872" s="3"/>
      <c r="X872" s="3"/>
      <c r="Y872" s="3"/>
      <c r="Z872" s="3"/>
    </row>
    <row r="873" spans="6:26" x14ac:dyDescent="0.15">
      <c r="F873" s="18"/>
      <c r="M873" s="18"/>
      <c r="V873" s="3"/>
      <c r="W873" s="3"/>
      <c r="X873" s="3"/>
      <c r="Y873" s="3"/>
      <c r="Z873" s="3"/>
    </row>
    <row r="874" spans="6:26" x14ac:dyDescent="0.15">
      <c r="F874" s="18"/>
      <c r="M874" s="18"/>
      <c r="V874" s="3"/>
      <c r="W874" s="3"/>
      <c r="X874" s="3"/>
      <c r="Y874" s="3"/>
      <c r="Z874" s="3"/>
    </row>
    <row r="875" spans="6:26" x14ac:dyDescent="0.15">
      <c r="F875" s="18"/>
      <c r="M875" s="18"/>
      <c r="V875" s="3"/>
      <c r="W875" s="3"/>
      <c r="X875" s="3"/>
      <c r="Y875" s="3"/>
      <c r="Z875" s="3"/>
    </row>
    <row r="876" spans="6:26" x14ac:dyDescent="0.15">
      <c r="F876" s="18"/>
      <c r="M876" s="18"/>
      <c r="V876" s="3"/>
      <c r="W876" s="3"/>
      <c r="X876" s="3"/>
      <c r="Y876" s="3"/>
      <c r="Z876" s="3"/>
    </row>
    <row r="877" spans="6:26" x14ac:dyDescent="0.15">
      <c r="F877" s="18"/>
      <c r="M877" s="18"/>
      <c r="V877" s="3"/>
      <c r="W877" s="3"/>
      <c r="X877" s="3"/>
      <c r="Y877" s="3"/>
      <c r="Z877" s="3"/>
    </row>
    <row r="878" spans="6:26" x14ac:dyDescent="0.15">
      <c r="F878" s="18"/>
      <c r="M878" s="18"/>
      <c r="V878" s="3"/>
      <c r="W878" s="3"/>
      <c r="X878" s="3"/>
      <c r="Y878" s="3"/>
      <c r="Z878" s="3"/>
    </row>
    <row r="879" spans="6:26" x14ac:dyDescent="0.15">
      <c r="F879" s="18"/>
      <c r="M879" s="18"/>
      <c r="V879" s="3"/>
      <c r="W879" s="3"/>
      <c r="X879" s="3"/>
      <c r="Y879" s="3"/>
      <c r="Z879" s="3"/>
    </row>
    <row r="880" spans="6:26" x14ac:dyDescent="0.15">
      <c r="F880" s="18"/>
      <c r="M880" s="18"/>
      <c r="V880" s="3"/>
      <c r="W880" s="3"/>
      <c r="X880" s="3"/>
      <c r="Y880" s="3"/>
      <c r="Z880" s="3"/>
    </row>
    <row r="881" spans="6:26" x14ac:dyDescent="0.15">
      <c r="F881" s="18"/>
      <c r="M881" s="18"/>
      <c r="V881" s="3"/>
      <c r="W881" s="3"/>
      <c r="X881" s="3"/>
      <c r="Y881" s="3"/>
      <c r="Z881" s="3"/>
    </row>
    <row r="882" spans="6:26" x14ac:dyDescent="0.15">
      <c r="F882" s="18"/>
      <c r="M882" s="18"/>
      <c r="V882" s="3"/>
      <c r="W882" s="3"/>
      <c r="X882" s="3"/>
      <c r="Y882" s="3"/>
      <c r="Z882" s="3"/>
    </row>
    <row r="883" spans="6:26" x14ac:dyDescent="0.15">
      <c r="F883" s="18"/>
      <c r="M883" s="18"/>
      <c r="V883" s="3"/>
      <c r="W883" s="3"/>
      <c r="X883" s="3"/>
      <c r="Y883" s="3"/>
      <c r="Z883" s="3"/>
    </row>
    <row r="884" spans="6:26" x14ac:dyDescent="0.15">
      <c r="F884" s="18"/>
      <c r="M884" s="18"/>
      <c r="V884" s="3"/>
      <c r="W884" s="3"/>
      <c r="X884" s="3"/>
      <c r="Y884" s="3"/>
      <c r="Z884" s="3"/>
    </row>
    <row r="885" spans="6:26" x14ac:dyDescent="0.15">
      <c r="F885" s="18"/>
      <c r="M885" s="18"/>
      <c r="V885" s="3"/>
      <c r="W885" s="3"/>
      <c r="X885" s="3"/>
      <c r="Y885" s="3"/>
      <c r="Z885" s="3"/>
    </row>
    <row r="886" spans="6:26" x14ac:dyDescent="0.15">
      <c r="F886" s="18"/>
      <c r="M886" s="18"/>
      <c r="V886" s="3"/>
      <c r="W886" s="3"/>
      <c r="X886" s="3"/>
      <c r="Y886" s="3"/>
      <c r="Z886" s="3"/>
    </row>
    <row r="887" spans="6:26" x14ac:dyDescent="0.15">
      <c r="F887" s="18"/>
      <c r="M887" s="18"/>
      <c r="V887" s="3"/>
      <c r="W887" s="3"/>
      <c r="X887" s="3"/>
      <c r="Y887" s="3"/>
      <c r="Z887" s="3"/>
    </row>
    <row r="888" spans="6:26" x14ac:dyDescent="0.15">
      <c r="F888" s="18"/>
      <c r="M888" s="18"/>
      <c r="V888" s="3"/>
      <c r="W888" s="3"/>
      <c r="X888" s="3"/>
      <c r="Y888" s="3"/>
      <c r="Z888" s="3"/>
    </row>
    <row r="889" spans="6:26" x14ac:dyDescent="0.15">
      <c r="F889" s="18"/>
      <c r="M889" s="18"/>
      <c r="V889" s="3"/>
      <c r="W889" s="3"/>
      <c r="X889" s="3"/>
      <c r="Y889" s="3"/>
      <c r="Z889" s="3"/>
    </row>
    <row r="890" spans="6:26" x14ac:dyDescent="0.15">
      <c r="F890" s="18"/>
      <c r="M890" s="18"/>
      <c r="V890" s="3"/>
      <c r="W890" s="3"/>
      <c r="X890" s="3"/>
      <c r="Y890" s="3"/>
      <c r="Z890" s="3"/>
    </row>
    <row r="891" spans="6:26" x14ac:dyDescent="0.15">
      <c r="F891" s="18"/>
      <c r="M891" s="18"/>
      <c r="V891" s="3"/>
      <c r="W891" s="3"/>
      <c r="X891" s="3"/>
      <c r="Y891" s="3"/>
      <c r="Z891" s="3"/>
    </row>
    <row r="892" spans="6:26" x14ac:dyDescent="0.15">
      <c r="F892" s="18"/>
      <c r="M892" s="18"/>
      <c r="V892" s="3"/>
      <c r="W892" s="3"/>
      <c r="X892" s="3"/>
      <c r="Y892" s="3"/>
      <c r="Z892" s="3"/>
    </row>
    <row r="893" spans="6:26" x14ac:dyDescent="0.15">
      <c r="F893" s="18"/>
      <c r="M893" s="18"/>
      <c r="V893" s="3"/>
      <c r="W893" s="3"/>
      <c r="X893" s="3"/>
      <c r="Y893" s="3"/>
      <c r="Z893" s="3"/>
    </row>
    <row r="894" spans="6:26" x14ac:dyDescent="0.15">
      <c r="F894" s="18"/>
      <c r="M894" s="18"/>
      <c r="V894" s="3"/>
      <c r="W894" s="3"/>
      <c r="X894" s="3"/>
      <c r="Y894" s="3"/>
      <c r="Z894" s="3"/>
    </row>
    <row r="895" spans="6:26" x14ac:dyDescent="0.15">
      <c r="F895" s="18"/>
      <c r="M895" s="18"/>
      <c r="V895" s="3"/>
      <c r="W895" s="3"/>
      <c r="X895" s="3"/>
      <c r="Y895" s="3"/>
      <c r="Z895" s="3"/>
    </row>
    <row r="896" spans="6:26" x14ac:dyDescent="0.15">
      <c r="F896" s="18"/>
      <c r="M896" s="18"/>
      <c r="V896" s="3"/>
      <c r="W896" s="3"/>
      <c r="X896" s="3"/>
      <c r="Y896" s="3"/>
      <c r="Z896" s="3"/>
    </row>
    <row r="897" spans="6:26" x14ac:dyDescent="0.15">
      <c r="F897" s="18"/>
      <c r="M897" s="18"/>
      <c r="V897" s="3"/>
      <c r="W897" s="3"/>
      <c r="X897" s="3"/>
      <c r="Y897" s="3"/>
      <c r="Z897" s="3"/>
    </row>
    <row r="898" spans="6:26" x14ac:dyDescent="0.15">
      <c r="F898" s="18"/>
      <c r="M898" s="18"/>
      <c r="V898" s="3"/>
      <c r="W898" s="3"/>
      <c r="X898" s="3"/>
      <c r="Y898" s="3"/>
      <c r="Z898" s="3"/>
    </row>
    <row r="899" spans="6:26" x14ac:dyDescent="0.15">
      <c r="F899" s="18"/>
      <c r="M899" s="18"/>
      <c r="V899" s="3"/>
      <c r="W899" s="3"/>
      <c r="X899" s="3"/>
      <c r="Y899" s="3"/>
      <c r="Z899" s="3"/>
    </row>
    <row r="900" spans="6:26" x14ac:dyDescent="0.15">
      <c r="F900" s="18"/>
      <c r="M900" s="18"/>
      <c r="V900" s="3"/>
      <c r="W900" s="3"/>
      <c r="X900" s="3"/>
      <c r="Y900" s="3"/>
      <c r="Z900" s="3"/>
    </row>
    <row r="901" spans="6:26" x14ac:dyDescent="0.15">
      <c r="F901" s="18"/>
      <c r="M901" s="18"/>
      <c r="V901" s="3"/>
      <c r="W901" s="3"/>
      <c r="X901" s="3"/>
      <c r="Y901" s="3"/>
      <c r="Z901" s="3"/>
    </row>
    <row r="902" spans="6:26" x14ac:dyDescent="0.15">
      <c r="F902" s="18"/>
      <c r="M902" s="18"/>
      <c r="V902" s="3"/>
      <c r="W902" s="3"/>
      <c r="X902" s="3"/>
      <c r="Y902" s="3"/>
      <c r="Z902" s="3"/>
    </row>
    <row r="903" spans="6:26" x14ac:dyDescent="0.15">
      <c r="F903" s="18"/>
      <c r="M903" s="18"/>
      <c r="V903" s="3"/>
      <c r="W903" s="3"/>
      <c r="X903" s="3"/>
      <c r="Y903" s="3"/>
      <c r="Z903" s="3"/>
    </row>
    <row r="904" spans="6:26" x14ac:dyDescent="0.15">
      <c r="F904" s="18"/>
      <c r="M904" s="18"/>
      <c r="V904" s="3"/>
      <c r="W904" s="3"/>
      <c r="X904" s="3"/>
      <c r="Y904" s="3"/>
      <c r="Z904" s="3"/>
    </row>
    <row r="905" spans="6:26" x14ac:dyDescent="0.15">
      <c r="F905" s="18"/>
      <c r="M905" s="18"/>
      <c r="V905" s="3"/>
      <c r="W905" s="3"/>
      <c r="X905" s="3"/>
      <c r="Y905" s="3"/>
      <c r="Z905" s="3"/>
    </row>
    <row r="906" spans="6:26" x14ac:dyDescent="0.15">
      <c r="F906" s="18"/>
      <c r="M906" s="18"/>
      <c r="V906" s="3"/>
      <c r="W906" s="3"/>
      <c r="X906" s="3"/>
      <c r="Y906" s="3"/>
      <c r="Z906" s="3"/>
    </row>
    <row r="907" spans="6:26" x14ac:dyDescent="0.15">
      <c r="F907" s="18"/>
      <c r="M907" s="18"/>
      <c r="V907" s="3"/>
      <c r="W907" s="3"/>
      <c r="X907" s="3"/>
      <c r="Y907" s="3"/>
      <c r="Z907" s="3"/>
    </row>
    <row r="908" spans="6:26" x14ac:dyDescent="0.15">
      <c r="F908" s="18"/>
      <c r="M908" s="18"/>
      <c r="V908" s="3"/>
      <c r="W908" s="3"/>
      <c r="X908" s="3"/>
      <c r="Y908" s="3"/>
      <c r="Z908" s="3"/>
    </row>
    <row r="909" spans="6:26" x14ac:dyDescent="0.15">
      <c r="F909" s="18"/>
      <c r="M909" s="18"/>
      <c r="V909" s="3"/>
      <c r="W909" s="3"/>
      <c r="X909" s="3"/>
      <c r="Y909" s="3"/>
      <c r="Z909" s="3"/>
    </row>
    <row r="910" spans="6:26" x14ac:dyDescent="0.15">
      <c r="F910" s="18"/>
      <c r="M910" s="18"/>
      <c r="V910" s="3"/>
      <c r="W910" s="3"/>
      <c r="X910" s="3"/>
      <c r="Y910" s="3"/>
      <c r="Z910" s="3"/>
    </row>
    <row r="911" spans="6:26" x14ac:dyDescent="0.15">
      <c r="F911" s="18"/>
      <c r="M911" s="18"/>
      <c r="V911" s="3"/>
      <c r="W911" s="3"/>
      <c r="X911" s="3"/>
      <c r="Y911" s="3"/>
      <c r="Z911" s="3"/>
    </row>
    <row r="912" spans="6:26" x14ac:dyDescent="0.15">
      <c r="F912" s="18"/>
      <c r="M912" s="18"/>
      <c r="V912" s="3"/>
      <c r="W912" s="3"/>
      <c r="X912" s="3"/>
      <c r="Y912" s="3"/>
      <c r="Z912" s="3"/>
    </row>
    <row r="913" spans="6:26" x14ac:dyDescent="0.15">
      <c r="F913" s="18"/>
      <c r="M913" s="18"/>
      <c r="V913" s="3"/>
      <c r="W913" s="3"/>
      <c r="X913" s="3"/>
      <c r="Y913" s="3"/>
      <c r="Z913" s="3"/>
    </row>
    <row r="914" spans="6:26" x14ac:dyDescent="0.15">
      <c r="F914" s="18"/>
      <c r="M914" s="18"/>
      <c r="V914" s="3"/>
      <c r="W914" s="3"/>
      <c r="X914" s="3"/>
      <c r="Y914" s="3"/>
      <c r="Z914" s="3"/>
    </row>
    <row r="915" spans="6:26" x14ac:dyDescent="0.15">
      <c r="F915" s="18"/>
      <c r="M915" s="18"/>
      <c r="V915" s="3"/>
      <c r="W915" s="3"/>
      <c r="X915" s="3"/>
      <c r="Y915" s="3"/>
      <c r="Z915" s="3"/>
    </row>
    <row r="916" spans="6:26" x14ac:dyDescent="0.15">
      <c r="F916" s="18"/>
      <c r="M916" s="18"/>
      <c r="V916" s="3"/>
      <c r="W916" s="3"/>
      <c r="X916" s="3"/>
      <c r="Y916" s="3"/>
      <c r="Z916" s="3"/>
    </row>
    <row r="917" spans="6:26" x14ac:dyDescent="0.15">
      <c r="F917" s="18"/>
      <c r="M917" s="18"/>
      <c r="V917" s="3"/>
      <c r="W917" s="3"/>
      <c r="X917" s="3"/>
      <c r="Y917" s="3"/>
      <c r="Z917" s="3"/>
    </row>
    <row r="918" spans="6:26" x14ac:dyDescent="0.15">
      <c r="F918" s="18"/>
      <c r="M918" s="18"/>
      <c r="V918" s="3"/>
      <c r="W918" s="3"/>
      <c r="X918" s="3"/>
      <c r="Y918" s="3"/>
      <c r="Z918" s="3"/>
    </row>
    <row r="919" spans="6:26" x14ac:dyDescent="0.15">
      <c r="F919" s="18"/>
      <c r="M919" s="18"/>
      <c r="V919" s="3"/>
      <c r="W919" s="3"/>
      <c r="X919" s="3"/>
      <c r="Y919" s="3"/>
      <c r="Z919" s="3"/>
    </row>
    <row r="920" spans="6:26" x14ac:dyDescent="0.15">
      <c r="F920" s="18"/>
      <c r="M920" s="18"/>
      <c r="V920" s="3"/>
      <c r="W920" s="3"/>
      <c r="X920" s="3"/>
      <c r="Y920" s="3"/>
      <c r="Z920" s="3"/>
    </row>
    <row r="921" spans="6:26" x14ac:dyDescent="0.15">
      <c r="F921" s="18"/>
      <c r="M921" s="18"/>
      <c r="V921" s="3"/>
      <c r="W921" s="3"/>
      <c r="X921" s="3"/>
      <c r="Y921" s="3"/>
      <c r="Z921" s="3"/>
    </row>
    <row r="922" spans="6:26" x14ac:dyDescent="0.15">
      <c r="F922" s="18"/>
      <c r="M922" s="18"/>
      <c r="V922" s="3"/>
      <c r="W922" s="3"/>
      <c r="X922" s="3"/>
      <c r="Y922" s="3"/>
      <c r="Z922" s="3"/>
    </row>
    <row r="923" spans="6:26" x14ac:dyDescent="0.15">
      <c r="F923" s="18"/>
      <c r="M923" s="18"/>
      <c r="V923" s="3"/>
      <c r="W923" s="3"/>
      <c r="X923" s="3"/>
      <c r="Y923" s="3"/>
      <c r="Z923" s="3"/>
    </row>
    <row r="924" spans="6:26" x14ac:dyDescent="0.15">
      <c r="F924" s="18"/>
      <c r="M924" s="18"/>
      <c r="V924" s="3"/>
      <c r="W924" s="3"/>
      <c r="X924" s="3"/>
      <c r="Y924" s="3"/>
      <c r="Z924" s="3"/>
    </row>
    <row r="925" spans="6:26" x14ac:dyDescent="0.15">
      <c r="F925" s="18"/>
      <c r="M925" s="18"/>
      <c r="V925" s="3"/>
      <c r="W925" s="3"/>
      <c r="X925" s="3"/>
      <c r="Y925" s="3"/>
      <c r="Z925" s="3"/>
    </row>
    <row r="926" spans="6:26" x14ac:dyDescent="0.15">
      <c r="F926" s="18"/>
      <c r="M926" s="18"/>
      <c r="V926" s="3"/>
      <c r="W926" s="3"/>
      <c r="X926" s="3"/>
      <c r="Y926" s="3"/>
      <c r="Z926" s="3"/>
    </row>
    <row r="927" spans="6:26" x14ac:dyDescent="0.15">
      <c r="F927" s="18"/>
      <c r="M927" s="18"/>
      <c r="V927" s="3"/>
      <c r="W927" s="3"/>
      <c r="X927" s="3"/>
      <c r="Y927" s="3"/>
      <c r="Z927" s="3"/>
    </row>
    <row r="928" spans="6:26" x14ac:dyDescent="0.15">
      <c r="F928" s="18"/>
      <c r="M928" s="18"/>
      <c r="V928" s="3"/>
      <c r="W928" s="3"/>
      <c r="X928" s="3"/>
      <c r="Y928" s="3"/>
      <c r="Z928" s="3"/>
    </row>
    <row r="929" spans="6:26" x14ac:dyDescent="0.15">
      <c r="F929" s="18"/>
      <c r="M929" s="18"/>
      <c r="V929" s="3"/>
      <c r="W929" s="3"/>
      <c r="X929" s="3"/>
      <c r="Y929" s="3"/>
      <c r="Z929" s="3"/>
    </row>
    <row r="930" spans="6:26" x14ac:dyDescent="0.15">
      <c r="F930" s="18"/>
      <c r="M930" s="18"/>
      <c r="V930" s="3"/>
      <c r="W930" s="3"/>
      <c r="X930" s="3"/>
      <c r="Y930" s="3"/>
      <c r="Z930" s="3"/>
    </row>
    <row r="931" spans="6:26" x14ac:dyDescent="0.15">
      <c r="F931" s="18"/>
      <c r="M931" s="18"/>
      <c r="V931" s="3"/>
      <c r="W931" s="3"/>
      <c r="X931" s="3"/>
      <c r="Y931" s="3"/>
      <c r="Z931" s="3"/>
    </row>
    <row r="932" spans="6:26" x14ac:dyDescent="0.15">
      <c r="F932" s="18"/>
      <c r="M932" s="18"/>
      <c r="V932" s="3"/>
      <c r="W932" s="3"/>
      <c r="X932" s="3"/>
      <c r="Y932" s="3"/>
      <c r="Z932" s="3"/>
    </row>
    <row r="933" spans="6:26" x14ac:dyDescent="0.15">
      <c r="F933" s="18"/>
      <c r="M933" s="18"/>
      <c r="V933" s="3"/>
      <c r="W933" s="3"/>
      <c r="X933" s="3"/>
      <c r="Y933" s="3"/>
      <c r="Z933" s="3"/>
    </row>
    <row r="934" spans="6:26" x14ac:dyDescent="0.15">
      <c r="F934" s="18"/>
      <c r="M934" s="18"/>
      <c r="V934" s="3"/>
      <c r="W934" s="3"/>
      <c r="X934" s="3"/>
      <c r="Y934" s="3"/>
      <c r="Z934" s="3"/>
    </row>
    <row r="935" spans="6:26" x14ac:dyDescent="0.15">
      <c r="F935" s="18"/>
      <c r="M935" s="18"/>
      <c r="V935" s="3"/>
      <c r="W935" s="3"/>
      <c r="X935" s="3"/>
      <c r="Y935" s="3"/>
      <c r="Z935" s="3"/>
    </row>
    <row r="936" spans="6:26" x14ac:dyDescent="0.15">
      <c r="F936" s="18"/>
      <c r="M936" s="18"/>
      <c r="V936" s="3"/>
      <c r="W936" s="3"/>
      <c r="X936" s="3"/>
      <c r="Y936" s="3"/>
      <c r="Z936" s="3"/>
    </row>
    <row r="937" spans="6:26" x14ac:dyDescent="0.15">
      <c r="F937" s="18"/>
      <c r="M937" s="18"/>
      <c r="V937" s="3"/>
      <c r="W937" s="3"/>
      <c r="X937" s="3"/>
      <c r="Y937" s="3"/>
      <c r="Z937" s="3"/>
    </row>
    <row r="938" spans="6:26" x14ac:dyDescent="0.15">
      <c r="F938" s="18"/>
      <c r="M938" s="18"/>
      <c r="V938" s="3"/>
      <c r="W938" s="3"/>
      <c r="X938" s="3"/>
      <c r="Y938" s="3"/>
      <c r="Z938" s="3"/>
    </row>
    <row r="939" spans="6:26" x14ac:dyDescent="0.15">
      <c r="F939" s="18"/>
      <c r="M939" s="18"/>
      <c r="V939" s="3"/>
      <c r="W939" s="3"/>
      <c r="X939" s="3"/>
      <c r="Y939" s="3"/>
      <c r="Z939" s="3"/>
    </row>
    <row r="940" spans="6:26" x14ac:dyDescent="0.15">
      <c r="F940" s="18"/>
      <c r="M940" s="18"/>
      <c r="V940" s="3"/>
      <c r="W940" s="3"/>
      <c r="X940" s="3"/>
      <c r="Y940" s="3"/>
      <c r="Z940" s="3"/>
    </row>
    <row r="941" spans="6:26" x14ac:dyDescent="0.15">
      <c r="F941" s="18"/>
      <c r="M941" s="18"/>
      <c r="V941" s="3"/>
      <c r="W941" s="3"/>
      <c r="X941" s="3"/>
      <c r="Y941" s="3"/>
      <c r="Z941" s="3"/>
    </row>
    <row r="942" spans="6:26" x14ac:dyDescent="0.15">
      <c r="F942" s="18"/>
      <c r="M942" s="18"/>
      <c r="V942" s="3"/>
      <c r="W942" s="3"/>
      <c r="X942" s="3"/>
      <c r="Y942" s="3"/>
      <c r="Z942" s="3"/>
    </row>
    <row r="943" spans="6:26" x14ac:dyDescent="0.15">
      <c r="F943" s="18"/>
      <c r="M943" s="18"/>
      <c r="V943" s="3"/>
      <c r="W943" s="3"/>
      <c r="X943" s="3"/>
      <c r="Y943" s="3"/>
      <c r="Z943" s="3"/>
    </row>
    <row r="944" spans="6:26" x14ac:dyDescent="0.15">
      <c r="F944" s="18"/>
      <c r="M944" s="18"/>
      <c r="V944" s="3"/>
      <c r="W944" s="3"/>
      <c r="X944" s="3"/>
      <c r="Y944" s="3"/>
      <c r="Z944" s="3"/>
    </row>
    <row r="945" spans="6:26" x14ac:dyDescent="0.15">
      <c r="F945" s="18"/>
      <c r="M945" s="18"/>
      <c r="V945" s="3"/>
      <c r="W945" s="3"/>
      <c r="X945" s="3"/>
      <c r="Y945" s="3"/>
      <c r="Z945" s="3"/>
    </row>
    <row r="946" spans="6:26" x14ac:dyDescent="0.15">
      <c r="F946" s="18"/>
      <c r="M946" s="18"/>
      <c r="V946" s="3"/>
      <c r="W946" s="3"/>
      <c r="X946" s="3"/>
      <c r="Y946" s="3"/>
      <c r="Z946" s="3"/>
    </row>
    <row r="947" spans="6:26" x14ac:dyDescent="0.15">
      <c r="F947" s="18"/>
      <c r="M947" s="18"/>
      <c r="V947" s="3"/>
      <c r="W947" s="3"/>
      <c r="X947" s="3"/>
      <c r="Y947" s="3"/>
      <c r="Z947" s="3"/>
    </row>
    <row r="948" spans="6:26" x14ac:dyDescent="0.15">
      <c r="F948" s="18"/>
      <c r="M948" s="18"/>
      <c r="V948" s="3"/>
      <c r="W948" s="3"/>
      <c r="X948" s="3"/>
      <c r="Y948" s="3"/>
      <c r="Z948" s="3"/>
    </row>
    <row r="949" spans="6:26" x14ac:dyDescent="0.15">
      <c r="F949" s="18"/>
      <c r="M949" s="18"/>
      <c r="V949" s="3"/>
      <c r="W949" s="3"/>
      <c r="X949" s="3"/>
      <c r="Y949" s="3"/>
      <c r="Z949" s="3"/>
    </row>
    <row r="950" spans="6:26" x14ac:dyDescent="0.15">
      <c r="F950" s="18"/>
      <c r="M950" s="18"/>
      <c r="V950" s="3"/>
      <c r="W950" s="3"/>
      <c r="X950" s="3"/>
      <c r="Y950" s="3"/>
      <c r="Z950" s="3"/>
    </row>
    <row r="951" spans="6:26" x14ac:dyDescent="0.15">
      <c r="F951" s="18"/>
      <c r="M951" s="18"/>
      <c r="V951" s="3"/>
      <c r="W951" s="3"/>
      <c r="X951" s="3"/>
      <c r="Y951" s="3"/>
      <c r="Z951" s="3"/>
    </row>
    <row r="952" spans="6:26" x14ac:dyDescent="0.15">
      <c r="F952" s="18"/>
      <c r="M952" s="18"/>
      <c r="V952" s="3"/>
      <c r="W952" s="3"/>
      <c r="X952" s="3"/>
      <c r="Y952" s="3"/>
      <c r="Z952" s="3"/>
    </row>
    <row r="953" spans="6:26" x14ac:dyDescent="0.15">
      <c r="F953" s="18"/>
      <c r="M953" s="18"/>
      <c r="V953" s="3"/>
      <c r="W953" s="3"/>
      <c r="X953" s="3"/>
      <c r="Y953" s="3"/>
      <c r="Z953" s="3"/>
    </row>
    <row r="954" spans="6:26" x14ac:dyDescent="0.15">
      <c r="F954" s="18"/>
      <c r="M954" s="18"/>
      <c r="V954" s="3"/>
      <c r="W954" s="3"/>
      <c r="X954" s="3"/>
      <c r="Y954" s="3"/>
      <c r="Z954" s="3"/>
    </row>
    <row r="955" spans="6:26" x14ac:dyDescent="0.15">
      <c r="F955" s="18"/>
      <c r="M955" s="18"/>
      <c r="V955" s="3"/>
      <c r="W955" s="3"/>
      <c r="X955" s="3"/>
      <c r="Y955" s="3"/>
      <c r="Z955" s="3"/>
    </row>
    <row r="956" spans="6:26" x14ac:dyDescent="0.15">
      <c r="F956" s="18"/>
      <c r="M956" s="18"/>
      <c r="V956" s="3"/>
      <c r="W956" s="3"/>
      <c r="X956" s="3"/>
      <c r="Y956" s="3"/>
      <c r="Z956" s="3"/>
    </row>
    <row r="957" spans="6:26" x14ac:dyDescent="0.15">
      <c r="F957" s="18"/>
      <c r="M957" s="18"/>
      <c r="V957" s="3"/>
      <c r="W957" s="3"/>
      <c r="X957" s="3"/>
      <c r="Y957" s="3"/>
      <c r="Z957" s="3"/>
    </row>
    <row r="958" spans="6:26" x14ac:dyDescent="0.15">
      <c r="F958" s="18"/>
      <c r="M958" s="18"/>
      <c r="V958" s="3"/>
      <c r="W958" s="3"/>
      <c r="X958" s="3"/>
      <c r="Y958" s="3"/>
      <c r="Z958" s="3"/>
    </row>
    <row r="959" spans="6:26" x14ac:dyDescent="0.15">
      <c r="F959" s="18"/>
      <c r="M959" s="18"/>
      <c r="V959" s="3"/>
      <c r="W959" s="3"/>
      <c r="X959" s="3"/>
      <c r="Y959" s="3"/>
      <c r="Z959" s="3"/>
    </row>
    <row r="960" spans="6:26" x14ac:dyDescent="0.15">
      <c r="F960" s="18"/>
      <c r="M960" s="18"/>
      <c r="V960" s="3"/>
      <c r="W960" s="3"/>
      <c r="X960" s="3"/>
      <c r="Y960" s="3"/>
      <c r="Z960" s="3"/>
    </row>
    <row r="961" spans="6:26" x14ac:dyDescent="0.15">
      <c r="F961" s="18"/>
      <c r="M961" s="18"/>
      <c r="V961" s="3"/>
      <c r="W961" s="3"/>
      <c r="X961" s="3"/>
      <c r="Y961" s="3"/>
      <c r="Z961" s="3"/>
    </row>
    <row r="962" spans="6:26" x14ac:dyDescent="0.15">
      <c r="F962" s="18"/>
      <c r="M962" s="18"/>
      <c r="V962" s="3"/>
      <c r="W962" s="3"/>
      <c r="X962" s="3"/>
      <c r="Y962" s="3"/>
      <c r="Z962" s="3"/>
    </row>
    <row r="963" spans="6:26" x14ac:dyDescent="0.15">
      <c r="F963" s="18"/>
      <c r="M963" s="18"/>
      <c r="V963" s="3"/>
      <c r="W963" s="3"/>
      <c r="X963" s="3"/>
      <c r="Y963" s="3"/>
      <c r="Z963" s="3"/>
    </row>
    <row r="964" spans="6:26" x14ac:dyDescent="0.15">
      <c r="F964" s="18"/>
      <c r="M964" s="18"/>
      <c r="V964" s="3"/>
      <c r="W964" s="3"/>
      <c r="X964" s="3"/>
      <c r="Y964" s="3"/>
      <c r="Z964" s="3"/>
    </row>
    <row r="965" spans="6:26" x14ac:dyDescent="0.15">
      <c r="F965" s="18"/>
      <c r="M965" s="18"/>
      <c r="V965" s="3"/>
      <c r="W965" s="3"/>
      <c r="X965" s="3"/>
      <c r="Y965" s="3"/>
      <c r="Z965" s="3"/>
    </row>
    <row r="966" spans="6:26" x14ac:dyDescent="0.15">
      <c r="F966" s="18"/>
      <c r="M966" s="18"/>
      <c r="V966" s="3"/>
      <c r="W966" s="3"/>
      <c r="X966" s="3"/>
      <c r="Y966" s="3"/>
      <c r="Z966" s="3"/>
    </row>
    <row r="967" spans="6:26" x14ac:dyDescent="0.15">
      <c r="F967" s="18"/>
      <c r="M967" s="18"/>
      <c r="V967" s="3"/>
      <c r="W967" s="3"/>
      <c r="X967" s="3"/>
      <c r="Y967" s="3"/>
      <c r="Z967" s="3"/>
    </row>
    <row r="968" spans="6:26" x14ac:dyDescent="0.15">
      <c r="F968" s="18"/>
      <c r="M968" s="18"/>
      <c r="V968" s="3"/>
      <c r="W968" s="3"/>
      <c r="X968" s="3"/>
      <c r="Y968" s="3"/>
      <c r="Z968" s="3"/>
    </row>
    <row r="969" spans="6:26" x14ac:dyDescent="0.15">
      <c r="F969" s="18"/>
      <c r="M969" s="18"/>
      <c r="V969" s="3"/>
      <c r="W969" s="3"/>
      <c r="X969" s="3"/>
      <c r="Y969" s="3"/>
      <c r="Z969" s="3"/>
    </row>
    <row r="970" spans="6:26" x14ac:dyDescent="0.15">
      <c r="F970" s="18"/>
      <c r="M970" s="18"/>
      <c r="V970" s="3"/>
      <c r="W970" s="3"/>
      <c r="X970" s="3"/>
      <c r="Y970" s="3"/>
      <c r="Z970" s="3"/>
    </row>
    <row r="971" spans="6:26" x14ac:dyDescent="0.15">
      <c r="F971" s="18"/>
      <c r="M971" s="18"/>
      <c r="V971" s="3"/>
      <c r="W971" s="3"/>
      <c r="X971" s="3"/>
      <c r="Y971" s="3"/>
      <c r="Z971" s="3"/>
    </row>
    <row r="972" spans="6:26" x14ac:dyDescent="0.15">
      <c r="F972" s="18"/>
      <c r="M972" s="18"/>
      <c r="V972" s="3"/>
      <c r="W972" s="3"/>
      <c r="X972" s="3"/>
      <c r="Y972" s="3"/>
      <c r="Z972" s="3"/>
    </row>
    <row r="973" spans="6:26" x14ac:dyDescent="0.15">
      <c r="F973" s="18"/>
      <c r="M973" s="18"/>
      <c r="V973" s="3"/>
      <c r="W973" s="3"/>
      <c r="X973" s="3"/>
      <c r="Y973" s="3"/>
      <c r="Z973" s="3"/>
    </row>
    <row r="974" spans="6:26" x14ac:dyDescent="0.15">
      <c r="F974" s="18"/>
      <c r="M974" s="18"/>
      <c r="V974" s="3"/>
      <c r="W974" s="3"/>
      <c r="X974" s="3"/>
      <c r="Y974" s="3"/>
      <c r="Z974" s="3"/>
    </row>
    <row r="975" spans="6:26" x14ac:dyDescent="0.15">
      <c r="F975" s="18"/>
      <c r="M975" s="18"/>
      <c r="V975" s="3"/>
      <c r="W975" s="3"/>
      <c r="X975" s="3"/>
      <c r="Y975" s="3"/>
      <c r="Z975" s="3"/>
    </row>
    <row r="976" spans="6:26" x14ac:dyDescent="0.15">
      <c r="F976" s="18"/>
      <c r="M976" s="18"/>
      <c r="V976" s="3"/>
      <c r="W976" s="3"/>
      <c r="X976" s="3"/>
      <c r="Y976" s="3"/>
      <c r="Z976" s="3"/>
    </row>
    <row r="977" spans="6:26" x14ac:dyDescent="0.15">
      <c r="F977" s="18"/>
      <c r="M977" s="18"/>
      <c r="V977" s="3"/>
      <c r="W977" s="3"/>
      <c r="X977" s="3"/>
      <c r="Y977" s="3"/>
      <c r="Z977" s="3"/>
    </row>
    <row r="978" spans="6:26" x14ac:dyDescent="0.15">
      <c r="F978" s="18"/>
      <c r="M978" s="18"/>
      <c r="V978" s="3"/>
      <c r="W978" s="3"/>
      <c r="X978" s="3"/>
      <c r="Y978" s="3"/>
      <c r="Z978" s="3"/>
    </row>
    <row r="979" spans="6:26" x14ac:dyDescent="0.15">
      <c r="F979" s="18"/>
      <c r="M979" s="18"/>
      <c r="V979" s="3"/>
      <c r="W979" s="3"/>
      <c r="X979" s="3"/>
      <c r="Y979" s="3"/>
      <c r="Z979" s="3"/>
    </row>
    <row r="980" spans="6:26" x14ac:dyDescent="0.15">
      <c r="F980" s="18"/>
      <c r="M980" s="18"/>
      <c r="V980" s="3"/>
      <c r="W980" s="3"/>
      <c r="X980" s="3"/>
      <c r="Y980" s="3"/>
      <c r="Z980" s="3"/>
    </row>
    <row r="981" spans="6:26" x14ac:dyDescent="0.15">
      <c r="F981" s="18"/>
      <c r="M981" s="18"/>
      <c r="V981" s="3"/>
      <c r="W981" s="3"/>
      <c r="X981" s="3"/>
      <c r="Y981" s="3"/>
      <c r="Z981" s="3"/>
    </row>
    <row r="982" spans="6:26" x14ac:dyDescent="0.15">
      <c r="F982" s="18"/>
      <c r="M982" s="18"/>
      <c r="V982" s="3"/>
      <c r="W982" s="3"/>
      <c r="X982" s="3"/>
      <c r="Y982" s="3"/>
      <c r="Z982" s="3"/>
    </row>
    <row r="983" spans="6:26" x14ac:dyDescent="0.15">
      <c r="F983" s="18"/>
      <c r="M983" s="18"/>
      <c r="V983" s="3"/>
      <c r="W983" s="3"/>
      <c r="X983" s="3"/>
      <c r="Y983" s="3"/>
      <c r="Z983" s="3"/>
    </row>
    <row r="984" spans="6:26" x14ac:dyDescent="0.15">
      <c r="F984" s="18"/>
      <c r="M984" s="18"/>
      <c r="V984" s="3"/>
      <c r="W984" s="3"/>
      <c r="X984" s="3"/>
      <c r="Y984" s="3"/>
      <c r="Z984" s="3"/>
    </row>
    <row r="985" spans="6:26" x14ac:dyDescent="0.15">
      <c r="F985" s="18"/>
      <c r="M985" s="18"/>
      <c r="V985" s="3"/>
      <c r="W985" s="3"/>
      <c r="X985" s="3"/>
      <c r="Y985" s="3"/>
      <c r="Z985" s="3"/>
    </row>
    <row r="986" spans="6:26" x14ac:dyDescent="0.15">
      <c r="F986" s="18"/>
      <c r="M986" s="18"/>
      <c r="V986" s="3"/>
      <c r="W986" s="3"/>
      <c r="X986" s="3"/>
      <c r="Y986" s="3"/>
      <c r="Z986" s="3"/>
    </row>
    <row r="987" spans="6:26" x14ac:dyDescent="0.15">
      <c r="F987" s="18"/>
      <c r="M987" s="18"/>
      <c r="V987" s="3"/>
      <c r="W987" s="3"/>
      <c r="X987" s="3"/>
      <c r="Y987" s="3"/>
      <c r="Z987" s="3"/>
    </row>
    <row r="988" spans="6:26" x14ac:dyDescent="0.15">
      <c r="F988" s="18"/>
      <c r="M988" s="18"/>
      <c r="V988" s="3"/>
      <c r="W988" s="3"/>
      <c r="X988" s="3"/>
      <c r="Y988" s="3"/>
      <c r="Z988" s="3"/>
    </row>
    <row r="989" spans="6:26" x14ac:dyDescent="0.15">
      <c r="F989" s="18"/>
      <c r="M989" s="18"/>
      <c r="V989" s="3"/>
      <c r="W989" s="3"/>
      <c r="X989" s="3"/>
      <c r="Y989" s="3"/>
      <c r="Z989" s="3"/>
    </row>
    <row r="990" spans="6:26" x14ac:dyDescent="0.15">
      <c r="F990" s="18"/>
      <c r="M990" s="18"/>
      <c r="V990" s="3"/>
      <c r="W990" s="3"/>
      <c r="X990" s="3"/>
      <c r="Y990" s="3"/>
      <c r="Z990" s="3"/>
    </row>
    <row r="991" spans="6:26" x14ac:dyDescent="0.15">
      <c r="F991" s="18"/>
      <c r="M991" s="18"/>
      <c r="V991" s="3"/>
      <c r="W991" s="3"/>
      <c r="X991" s="3"/>
      <c r="Y991" s="3"/>
      <c r="Z991" s="3"/>
    </row>
    <row r="992" spans="6:26" x14ac:dyDescent="0.15">
      <c r="F992" s="18"/>
      <c r="M992" s="18"/>
      <c r="V992" s="3"/>
      <c r="W992" s="3"/>
      <c r="X992" s="3"/>
      <c r="Y992" s="3"/>
      <c r="Z992" s="3"/>
    </row>
    <row r="993" spans="6:26" x14ac:dyDescent="0.15">
      <c r="F993" s="18"/>
      <c r="M993" s="18"/>
      <c r="V993" s="3"/>
      <c r="W993" s="3"/>
      <c r="X993" s="3"/>
      <c r="Y993" s="3"/>
      <c r="Z993" s="3"/>
    </row>
    <row r="994" spans="6:26" x14ac:dyDescent="0.15">
      <c r="F994" s="18"/>
      <c r="M994" s="18"/>
      <c r="V994" s="3"/>
      <c r="W994" s="3"/>
      <c r="X994" s="3"/>
      <c r="Y994" s="3"/>
      <c r="Z994" s="3"/>
    </row>
    <row r="995" spans="6:26" x14ac:dyDescent="0.15">
      <c r="F995" s="18"/>
      <c r="M995" s="18"/>
      <c r="V995" s="3"/>
      <c r="W995" s="3"/>
      <c r="X995" s="3"/>
      <c r="Y995" s="3"/>
      <c r="Z995" s="3"/>
    </row>
    <row r="996" spans="6:26" x14ac:dyDescent="0.15">
      <c r="F996" s="18"/>
      <c r="M996" s="18"/>
      <c r="V996" s="3"/>
      <c r="W996" s="3"/>
      <c r="X996" s="3"/>
      <c r="Y996" s="3"/>
      <c r="Z996" s="3"/>
    </row>
    <row r="997" spans="6:26" x14ac:dyDescent="0.15">
      <c r="F997" s="18"/>
      <c r="M997" s="18"/>
      <c r="V997" s="3"/>
      <c r="W997" s="3"/>
      <c r="X997" s="3"/>
      <c r="Y997" s="3"/>
      <c r="Z997" s="3"/>
    </row>
    <row r="998" spans="6:26" x14ac:dyDescent="0.15">
      <c r="F998" s="18"/>
      <c r="M998" s="18"/>
      <c r="V998" s="3"/>
      <c r="W998" s="3"/>
      <c r="X998" s="3"/>
      <c r="Y998" s="3"/>
      <c r="Z998" s="3"/>
    </row>
    <row r="999" spans="6:26" x14ac:dyDescent="0.15">
      <c r="F999" s="18"/>
      <c r="M999" s="18"/>
      <c r="V999" s="3"/>
      <c r="W999" s="3"/>
      <c r="X999" s="3"/>
      <c r="Y999" s="3"/>
      <c r="Z999" s="3"/>
    </row>
    <row r="1000" spans="6:26" x14ac:dyDescent="0.15">
      <c r="F1000" s="18"/>
      <c r="M1000" s="18"/>
      <c r="V1000" s="3"/>
      <c r="W1000" s="3"/>
      <c r="X1000" s="3"/>
      <c r="Y1000" s="3"/>
      <c r="Z1000" s="3"/>
    </row>
    <row r="1001" spans="6:26" x14ac:dyDescent="0.15">
      <c r="F1001" s="18"/>
      <c r="M1001" s="18"/>
      <c r="V1001" s="3"/>
      <c r="W1001" s="3"/>
      <c r="X1001" s="3"/>
      <c r="Y1001" s="3"/>
      <c r="Z1001" s="3"/>
    </row>
    <row r="1002" spans="6:26" x14ac:dyDescent="0.15">
      <c r="F1002" s="18"/>
      <c r="M1002" s="18"/>
      <c r="V1002" s="3"/>
      <c r="W1002" s="3"/>
      <c r="X1002" s="3"/>
      <c r="Y1002" s="3"/>
      <c r="Z1002" s="3"/>
    </row>
    <row r="1003" spans="6:26" x14ac:dyDescent="0.15">
      <c r="F1003" s="18"/>
      <c r="M1003" s="18"/>
      <c r="V1003" s="3"/>
      <c r="W1003" s="3"/>
      <c r="X1003" s="3"/>
      <c r="Y1003" s="3"/>
      <c r="Z1003" s="3"/>
    </row>
    <row r="1004" spans="6:26" x14ac:dyDescent="0.15">
      <c r="F1004" s="18"/>
      <c r="M1004" s="18"/>
      <c r="V1004" s="3"/>
      <c r="W1004" s="3"/>
      <c r="X1004" s="3"/>
      <c r="Y1004" s="3"/>
      <c r="Z1004" s="3"/>
    </row>
    <row r="1005" spans="6:26" x14ac:dyDescent="0.15">
      <c r="F1005" s="18"/>
      <c r="M1005" s="18"/>
      <c r="V1005" s="3"/>
      <c r="W1005" s="3"/>
      <c r="X1005" s="3"/>
      <c r="Y1005" s="3"/>
      <c r="Z1005" s="3"/>
    </row>
    <row r="1006" spans="6:26" x14ac:dyDescent="0.15">
      <c r="F1006" s="18"/>
      <c r="M1006" s="18"/>
      <c r="V1006" s="3"/>
      <c r="W1006" s="3"/>
      <c r="X1006" s="3"/>
      <c r="Y1006" s="3"/>
      <c r="Z1006" s="3"/>
    </row>
    <row r="1007" spans="6:26" x14ac:dyDescent="0.15">
      <c r="F1007" s="18"/>
      <c r="M1007" s="18"/>
      <c r="V1007" s="3"/>
      <c r="W1007" s="3"/>
      <c r="X1007" s="3"/>
      <c r="Y1007" s="3"/>
      <c r="Z1007" s="3"/>
    </row>
    <row r="1008" spans="6:26" x14ac:dyDescent="0.15">
      <c r="F1008" s="18"/>
      <c r="M1008" s="18"/>
      <c r="V1008" s="3"/>
      <c r="W1008" s="3"/>
      <c r="X1008" s="3"/>
      <c r="Y1008" s="3"/>
      <c r="Z1008" s="3"/>
    </row>
    <row r="1009" spans="6:26" x14ac:dyDescent="0.15">
      <c r="F1009" s="18"/>
      <c r="M1009" s="18"/>
      <c r="V1009" s="3"/>
      <c r="W1009" s="3"/>
      <c r="X1009" s="3"/>
      <c r="Y1009" s="3"/>
      <c r="Z1009" s="3"/>
    </row>
    <row r="1010" spans="6:26" x14ac:dyDescent="0.15">
      <c r="F1010" s="18"/>
      <c r="M1010" s="18"/>
      <c r="V1010" s="3"/>
      <c r="W1010" s="3"/>
      <c r="X1010" s="3"/>
      <c r="Y1010" s="3"/>
      <c r="Z1010" s="3"/>
    </row>
    <row r="1011" spans="6:26" x14ac:dyDescent="0.15">
      <c r="F1011" s="18"/>
      <c r="M1011" s="18"/>
      <c r="V1011" s="3"/>
      <c r="W1011" s="3"/>
      <c r="X1011" s="3"/>
      <c r="Y1011" s="3"/>
      <c r="Z1011" s="3"/>
    </row>
    <row r="1012" spans="6:26" x14ac:dyDescent="0.15">
      <c r="F1012" s="18"/>
      <c r="M1012" s="18"/>
      <c r="V1012" s="3"/>
      <c r="W1012" s="3"/>
      <c r="X1012" s="3"/>
      <c r="Y1012" s="3"/>
      <c r="Z1012" s="3"/>
    </row>
    <row r="1013" spans="6:26" x14ac:dyDescent="0.15">
      <c r="F1013" s="18"/>
      <c r="M1013" s="18"/>
      <c r="V1013" s="3"/>
      <c r="W1013" s="3"/>
      <c r="X1013" s="3"/>
      <c r="Y1013" s="3"/>
      <c r="Z1013" s="3"/>
    </row>
    <row r="1014" spans="6:26" x14ac:dyDescent="0.15">
      <c r="F1014" s="18"/>
      <c r="M1014" s="18"/>
      <c r="V1014" s="3"/>
      <c r="W1014" s="3"/>
      <c r="X1014" s="3"/>
      <c r="Y1014" s="3"/>
      <c r="Z1014" s="3"/>
    </row>
    <row r="1015" spans="6:26" x14ac:dyDescent="0.15">
      <c r="F1015" s="18"/>
      <c r="M1015" s="18"/>
      <c r="V1015" s="3"/>
      <c r="W1015" s="3"/>
      <c r="X1015" s="3"/>
      <c r="Y1015" s="3"/>
      <c r="Z1015" s="3"/>
    </row>
    <row r="1016" spans="6:26" x14ac:dyDescent="0.15">
      <c r="F1016" s="18"/>
      <c r="M1016" s="18"/>
      <c r="V1016" s="3"/>
      <c r="W1016" s="3"/>
      <c r="X1016" s="3"/>
      <c r="Y1016" s="3"/>
      <c r="Z1016" s="3"/>
    </row>
    <row r="1017" spans="6:26" x14ac:dyDescent="0.15">
      <c r="F1017" s="18"/>
      <c r="M1017" s="18"/>
      <c r="V1017" s="3"/>
      <c r="W1017" s="3"/>
      <c r="X1017" s="3"/>
      <c r="Y1017" s="3"/>
      <c r="Z1017" s="3"/>
    </row>
    <row r="1018" spans="6:26" x14ac:dyDescent="0.15">
      <c r="F1018" s="18"/>
      <c r="M1018" s="18"/>
      <c r="V1018" s="3"/>
      <c r="W1018" s="3"/>
      <c r="X1018" s="3"/>
      <c r="Y1018" s="3"/>
      <c r="Z1018" s="3"/>
    </row>
    <row r="1019" spans="6:26" x14ac:dyDescent="0.15">
      <c r="F1019" s="18"/>
      <c r="M1019" s="18"/>
      <c r="V1019" s="3"/>
      <c r="W1019" s="3"/>
      <c r="X1019" s="3"/>
      <c r="Y1019" s="3"/>
      <c r="Z1019" s="3"/>
    </row>
    <row r="1020" spans="6:26" x14ac:dyDescent="0.15">
      <c r="F1020" s="18"/>
      <c r="M1020" s="18"/>
      <c r="V1020" s="3"/>
      <c r="W1020" s="3"/>
      <c r="X1020" s="3"/>
      <c r="Y1020" s="3"/>
      <c r="Z1020" s="3"/>
    </row>
    <row r="1021" spans="6:26" x14ac:dyDescent="0.15">
      <c r="F1021" s="18"/>
      <c r="M1021" s="18"/>
      <c r="V1021" s="3"/>
      <c r="W1021" s="3"/>
      <c r="X1021" s="3"/>
      <c r="Y1021" s="3"/>
      <c r="Z1021" s="3"/>
    </row>
    <row r="1022" spans="6:26" x14ac:dyDescent="0.15">
      <c r="F1022" s="18"/>
      <c r="M1022" s="18"/>
      <c r="V1022" s="3"/>
      <c r="W1022" s="3"/>
      <c r="X1022" s="3"/>
      <c r="Y1022" s="3"/>
      <c r="Z1022" s="3"/>
    </row>
    <row r="1023" spans="6:26" x14ac:dyDescent="0.15">
      <c r="F1023" s="18"/>
      <c r="M1023" s="18"/>
      <c r="V1023" s="3"/>
      <c r="W1023" s="3"/>
      <c r="X1023" s="3"/>
      <c r="Y1023" s="3"/>
      <c r="Z1023" s="3"/>
    </row>
    <row r="1024" spans="6:26" x14ac:dyDescent="0.15">
      <c r="F1024" s="18"/>
      <c r="M1024" s="18"/>
      <c r="V1024" s="3"/>
      <c r="W1024" s="3"/>
      <c r="X1024" s="3"/>
      <c r="Y1024" s="3"/>
      <c r="Z1024" s="3"/>
    </row>
    <row r="1025" spans="6:26" x14ac:dyDescent="0.15">
      <c r="F1025" s="18"/>
      <c r="M1025" s="18"/>
      <c r="V1025" s="3"/>
      <c r="W1025" s="3"/>
      <c r="X1025" s="3"/>
      <c r="Y1025" s="3"/>
      <c r="Z1025" s="3"/>
    </row>
    <row r="1026" spans="6:26" x14ac:dyDescent="0.15">
      <c r="F1026" s="18"/>
      <c r="M1026" s="18"/>
      <c r="V1026" s="3"/>
      <c r="W1026" s="3"/>
      <c r="X1026" s="3"/>
      <c r="Y1026" s="3"/>
      <c r="Z1026" s="3"/>
    </row>
    <row r="1027" spans="6:26" x14ac:dyDescent="0.15">
      <c r="F1027" s="18"/>
      <c r="M1027" s="18"/>
      <c r="V1027" s="3"/>
      <c r="W1027" s="3"/>
      <c r="X1027" s="3"/>
      <c r="Y1027" s="3"/>
      <c r="Z1027" s="3"/>
    </row>
    <row r="1028" spans="6:26" x14ac:dyDescent="0.15">
      <c r="F1028" s="18"/>
      <c r="M1028" s="18"/>
      <c r="V1028" s="3"/>
      <c r="W1028" s="3"/>
      <c r="X1028" s="3"/>
      <c r="Y1028" s="3"/>
      <c r="Z1028" s="3"/>
    </row>
    <row r="1029" spans="6:26" x14ac:dyDescent="0.15">
      <c r="F1029" s="18"/>
      <c r="M1029" s="18"/>
      <c r="V1029" s="3"/>
      <c r="W1029" s="3"/>
      <c r="X1029" s="3"/>
      <c r="Y1029" s="3"/>
      <c r="Z1029" s="3"/>
    </row>
    <row r="1030" spans="6:26" x14ac:dyDescent="0.15">
      <c r="F1030" s="18"/>
      <c r="M1030" s="18"/>
      <c r="V1030" s="3"/>
      <c r="W1030" s="3"/>
      <c r="X1030" s="3"/>
      <c r="Y1030" s="3"/>
      <c r="Z1030" s="3"/>
    </row>
    <row r="1031" spans="6:26" x14ac:dyDescent="0.15">
      <c r="F1031" s="18"/>
      <c r="M1031" s="18"/>
      <c r="V1031" s="3"/>
      <c r="W1031" s="3"/>
      <c r="X1031" s="3"/>
      <c r="Y1031" s="3"/>
      <c r="Z1031" s="3"/>
    </row>
    <row r="1032" spans="6:26" x14ac:dyDescent="0.15">
      <c r="F1032" s="18"/>
      <c r="M1032" s="18"/>
      <c r="V1032" s="3"/>
      <c r="W1032" s="3"/>
      <c r="X1032" s="3"/>
      <c r="Y1032" s="3"/>
      <c r="Z1032" s="3"/>
    </row>
    <row r="1033" spans="6:26" x14ac:dyDescent="0.15">
      <c r="F1033" s="18"/>
      <c r="M1033" s="18"/>
      <c r="V1033" s="3"/>
      <c r="W1033" s="3"/>
      <c r="X1033" s="3"/>
      <c r="Y1033" s="3"/>
      <c r="Z1033" s="3"/>
    </row>
    <row r="1034" spans="6:26" x14ac:dyDescent="0.15">
      <c r="F1034" s="18"/>
      <c r="M1034" s="18"/>
      <c r="V1034" s="3"/>
      <c r="W1034" s="3"/>
      <c r="X1034" s="3"/>
      <c r="Y1034" s="3"/>
      <c r="Z1034" s="3"/>
    </row>
    <row r="1035" spans="6:26" x14ac:dyDescent="0.15">
      <c r="F1035" s="18"/>
      <c r="M1035" s="18"/>
      <c r="V1035" s="3"/>
      <c r="W1035" s="3"/>
      <c r="X1035" s="3"/>
      <c r="Y1035" s="3"/>
      <c r="Z1035" s="3"/>
    </row>
    <row r="1036" spans="6:26" x14ac:dyDescent="0.15">
      <c r="F1036" s="18"/>
      <c r="M1036" s="18"/>
      <c r="V1036" s="3"/>
      <c r="W1036" s="3"/>
      <c r="X1036" s="3"/>
      <c r="Y1036" s="3"/>
      <c r="Z1036" s="3"/>
    </row>
    <row r="1037" spans="6:26" x14ac:dyDescent="0.15">
      <c r="F1037" s="18"/>
      <c r="M1037" s="18"/>
      <c r="V1037" s="3"/>
      <c r="W1037" s="3"/>
      <c r="X1037" s="3"/>
      <c r="Y1037" s="3"/>
      <c r="Z1037" s="3"/>
    </row>
    <row r="1038" spans="6:26" x14ac:dyDescent="0.15">
      <c r="F1038" s="18"/>
      <c r="M1038" s="18"/>
      <c r="V1038" s="3"/>
      <c r="W1038" s="3"/>
      <c r="X1038" s="3"/>
      <c r="Y1038" s="3"/>
      <c r="Z1038" s="3"/>
    </row>
    <row r="1039" spans="6:26" x14ac:dyDescent="0.15">
      <c r="F1039" s="18"/>
      <c r="M1039" s="18"/>
      <c r="V1039" s="3"/>
      <c r="W1039" s="3"/>
      <c r="X1039" s="3"/>
      <c r="Y1039" s="3"/>
      <c r="Z1039" s="3"/>
    </row>
    <row r="1040" spans="6:26" x14ac:dyDescent="0.15">
      <c r="F1040" s="18"/>
      <c r="M1040" s="18"/>
      <c r="V1040" s="3"/>
      <c r="W1040" s="3"/>
      <c r="X1040" s="3"/>
      <c r="Y1040" s="3"/>
      <c r="Z1040" s="3"/>
    </row>
    <row r="1041" spans="6:26" x14ac:dyDescent="0.15">
      <c r="F1041" s="18"/>
      <c r="M1041" s="18"/>
      <c r="V1041" s="3"/>
      <c r="W1041" s="3"/>
      <c r="X1041" s="3"/>
      <c r="Y1041" s="3"/>
      <c r="Z1041" s="3"/>
    </row>
    <row r="1042" spans="6:26" x14ac:dyDescent="0.15">
      <c r="F1042" s="18"/>
      <c r="M1042" s="18"/>
      <c r="V1042" s="3"/>
      <c r="W1042" s="3"/>
      <c r="X1042" s="3"/>
      <c r="Y1042" s="3"/>
      <c r="Z1042" s="3"/>
    </row>
    <row r="1043" spans="6:26" x14ac:dyDescent="0.15">
      <c r="F1043" s="18"/>
      <c r="M1043" s="18"/>
      <c r="V1043" s="3"/>
      <c r="W1043" s="3"/>
      <c r="X1043" s="3"/>
      <c r="Y1043" s="3"/>
      <c r="Z1043" s="3"/>
    </row>
    <row r="1044" spans="6:26" x14ac:dyDescent="0.15">
      <c r="F1044" s="18"/>
      <c r="M1044" s="18"/>
      <c r="V1044" s="3"/>
      <c r="W1044" s="3"/>
      <c r="X1044" s="3"/>
      <c r="Y1044" s="3"/>
      <c r="Z1044" s="3"/>
    </row>
    <row r="1045" spans="6:26" x14ac:dyDescent="0.15">
      <c r="F1045" s="18"/>
      <c r="M1045" s="18"/>
      <c r="V1045" s="3"/>
      <c r="W1045" s="3"/>
      <c r="X1045" s="3"/>
      <c r="Y1045" s="3"/>
      <c r="Z1045" s="3"/>
    </row>
    <row r="1046" spans="6:26" x14ac:dyDescent="0.15">
      <c r="F1046" s="18"/>
      <c r="M1046" s="18"/>
      <c r="V1046" s="3"/>
      <c r="W1046" s="3"/>
      <c r="X1046" s="3"/>
      <c r="Y1046" s="3"/>
      <c r="Z1046" s="3"/>
    </row>
    <row r="1047" spans="6:26" x14ac:dyDescent="0.15">
      <c r="F1047" s="18"/>
      <c r="M1047" s="18"/>
      <c r="V1047" s="3"/>
      <c r="W1047" s="3"/>
      <c r="X1047" s="3"/>
      <c r="Y1047" s="3"/>
      <c r="Z1047" s="3"/>
    </row>
    <row r="1048" spans="6:26" x14ac:dyDescent="0.15">
      <c r="F1048" s="18"/>
      <c r="M1048" s="18"/>
      <c r="V1048" s="3"/>
      <c r="W1048" s="3"/>
      <c r="X1048" s="3"/>
      <c r="Y1048" s="3"/>
      <c r="Z1048" s="3"/>
    </row>
    <row r="1049" spans="6:26" x14ac:dyDescent="0.15">
      <c r="F1049" s="18"/>
      <c r="M1049" s="18"/>
      <c r="V1049" s="3"/>
      <c r="W1049" s="3"/>
      <c r="X1049" s="3"/>
      <c r="Y1049" s="3"/>
      <c r="Z1049" s="3"/>
    </row>
    <row r="1050" spans="6:26" x14ac:dyDescent="0.15">
      <c r="F1050" s="18"/>
      <c r="M1050" s="18"/>
      <c r="V1050" s="3"/>
      <c r="W1050" s="3"/>
      <c r="X1050" s="3"/>
      <c r="Y1050" s="3"/>
      <c r="Z1050" s="3"/>
    </row>
    <row r="1051" spans="6:26" x14ac:dyDescent="0.15">
      <c r="F1051" s="18"/>
      <c r="M1051" s="18"/>
      <c r="V1051" s="3"/>
      <c r="W1051" s="3"/>
      <c r="X1051" s="3"/>
      <c r="Y1051" s="3"/>
      <c r="Z1051" s="3"/>
    </row>
    <row r="1052" spans="6:26" x14ac:dyDescent="0.15">
      <c r="F1052" s="18"/>
      <c r="M1052" s="18"/>
      <c r="V1052" s="3"/>
      <c r="W1052" s="3"/>
      <c r="X1052" s="3"/>
      <c r="Y1052" s="3"/>
      <c r="Z1052" s="3"/>
    </row>
    <row r="1053" spans="6:26" x14ac:dyDescent="0.15">
      <c r="F1053" s="18"/>
      <c r="M1053" s="18"/>
      <c r="V1053" s="3"/>
      <c r="W1053" s="3"/>
      <c r="X1053" s="3"/>
      <c r="Y1053" s="3"/>
      <c r="Z1053" s="3"/>
    </row>
    <row r="1054" spans="6:26" x14ac:dyDescent="0.15">
      <c r="F1054" s="18"/>
      <c r="M1054" s="18"/>
      <c r="V1054" s="3"/>
      <c r="W1054" s="3"/>
      <c r="X1054" s="3"/>
      <c r="Y1054" s="3"/>
      <c r="Z1054" s="3"/>
    </row>
    <row r="1055" spans="6:26" x14ac:dyDescent="0.15">
      <c r="F1055" s="18"/>
      <c r="M1055" s="18"/>
      <c r="V1055" s="3"/>
      <c r="W1055" s="3"/>
      <c r="X1055" s="3"/>
      <c r="Y1055" s="3"/>
      <c r="Z1055" s="3"/>
    </row>
    <row r="1056" spans="6:26" x14ac:dyDescent="0.15">
      <c r="F1056" s="18"/>
      <c r="M1056" s="18"/>
      <c r="V1056" s="3"/>
      <c r="W1056" s="3"/>
      <c r="X1056" s="3"/>
      <c r="Y1056" s="3"/>
      <c r="Z1056" s="3"/>
    </row>
    <row r="1057" spans="6:26" x14ac:dyDescent="0.15">
      <c r="F1057" s="18"/>
      <c r="M1057" s="18"/>
      <c r="V1057" s="3"/>
      <c r="W1057" s="3"/>
      <c r="X1057" s="3"/>
      <c r="Y1057" s="3"/>
      <c r="Z1057" s="3"/>
    </row>
    <row r="1058" spans="6:26" x14ac:dyDescent="0.15">
      <c r="F1058" s="18"/>
      <c r="M1058" s="18"/>
      <c r="V1058" s="3"/>
      <c r="W1058" s="3"/>
      <c r="X1058" s="3"/>
      <c r="Y1058" s="3"/>
      <c r="Z1058" s="3"/>
    </row>
    <row r="1059" spans="6:26" x14ac:dyDescent="0.15">
      <c r="F1059" s="18"/>
      <c r="M1059" s="18"/>
      <c r="V1059" s="3"/>
      <c r="W1059" s="3"/>
      <c r="X1059" s="3"/>
      <c r="Y1059" s="3"/>
      <c r="Z1059" s="3"/>
    </row>
    <row r="1060" spans="6:26" x14ac:dyDescent="0.15">
      <c r="F1060" s="18"/>
      <c r="M1060" s="18"/>
      <c r="V1060" s="3"/>
      <c r="W1060" s="3"/>
      <c r="X1060" s="3"/>
      <c r="Y1060" s="3"/>
      <c r="Z1060" s="3"/>
    </row>
    <row r="1061" spans="6:26" x14ac:dyDescent="0.15">
      <c r="F1061" s="18"/>
      <c r="M1061" s="18"/>
      <c r="V1061" s="3"/>
      <c r="W1061" s="3"/>
      <c r="X1061" s="3"/>
      <c r="Y1061" s="3"/>
      <c r="Z1061" s="3"/>
    </row>
    <row r="1062" spans="6:26" x14ac:dyDescent="0.15">
      <c r="F1062" s="18"/>
      <c r="M1062" s="18"/>
      <c r="V1062" s="3"/>
      <c r="W1062" s="3"/>
      <c r="X1062" s="3"/>
      <c r="Y1062" s="3"/>
      <c r="Z1062" s="3"/>
    </row>
    <row r="1063" spans="6:26" x14ac:dyDescent="0.15">
      <c r="F1063" s="18"/>
      <c r="M1063" s="18"/>
      <c r="V1063" s="3"/>
      <c r="W1063" s="3"/>
      <c r="X1063" s="3"/>
      <c r="Y1063" s="3"/>
      <c r="Z1063" s="3"/>
    </row>
    <row r="1064" spans="6:26" x14ac:dyDescent="0.15">
      <c r="F1064" s="18"/>
      <c r="M1064" s="18"/>
      <c r="V1064" s="3"/>
      <c r="W1064" s="3"/>
      <c r="X1064" s="3"/>
      <c r="Y1064" s="3"/>
      <c r="Z1064" s="3"/>
    </row>
    <row r="1065" spans="6:26" x14ac:dyDescent="0.15">
      <c r="F1065" s="18"/>
      <c r="M1065" s="18"/>
      <c r="V1065" s="3"/>
      <c r="W1065" s="3"/>
      <c r="X1065" s="3"/>
      <c r="Y1065" s="3"/>
      <c r="Z1065" s="3"/>
    </row>
    <row r="1066" spans="6:26" x14ac:dyDescent="0.15">
      <c r="F1066" s="18"/>
      <c r="M1066" s="18"/>
      <c r="V1066" s="3"/>
      <c r="W1066" s="3"/>
      <c r="X1066" s="3"/>
      <c r="Y1066" s="3"/>
      <c r="Z1066" s="3"/>
    </row>
    <row r="1067" spans="6:26" x14ac:dyDescent="0.15">
      <c r="F1067" s="18"/>
      <c r="M1067" s="18"/>
      <c r="V1067" s="3"/>
      <c r="W1067" s="3"/>
      <c r="X1067" s="3"/>
      <c r="Y1067" s="3"/>
      <c r="Z1067" s="3"/>
    </row>
    <row r="1068" spans="6:26" x14ac:dyDescent="0.15">
      <c r="F1068" s="18"/>
      <c r="M1068" s="18"/>
      <c r="V1068" s="3"/>
      <c r="W1068" s="3"/>
      <c r="X1068" s="3"/>
      <c r="Y1068" s="3"/>
      <c r="Z1068" s="3"/>
    </row>
    <row r="1069" spans="6:26" x14ac:dyDescent="0.15">
      <c r="F1069" s="18"/>
      <c r="M1069" s="18"/>
      <c r="V1069" s="3"/>
      <c r="W1069" s="3"/>
      <c r="X1069" s="3"/>
      <c r="Y1069" s="3"/>
      <c r="Z1069" s="3"/>
    </row>
    <row r="1070" spans="6:26" x14ac:dyDescent="0.15">
      <c r="F1070" s="18"/>
      <c r="M1070" s="18"/>
      <c r="V1070" s="3"/>
      <c r="W1070" s="3"/>
      <c r="X1070" s="3"/>
      <c r="Y1070" s="3"/>
      <c r="Z1070" s="3"/>
    </row>
    <row r="1071" spans="6:26" x14ac:dyDescent="0.15">
      <c r="F1071" s="18"/>
      <c r="M1071" s="18"/>
      <c r="V1071" s="3"/>
      <c r="W1071" s="3"/>
      <c r="X1071" s="3"/>
      <c r="Y1071" s="3"/>
      <c r="Z1071" s="3"/>
    </row>
    <row r="1072" spans="6:26" x14ac:dyDescent="0.15">
      <c r="F1072" s="18"/>
      <c r="M1072" s="18"/>
      <c r="V1072" s="3"/>
      <c r="W1072" s="3"/>
      <c r="X1072" s="3"/>
      <c r="Y1072" s="3"/>
      <c r="Z1072" s="3"/>
    </row>
    <row r="1073" spans="6:26" x14ac:dyDescent="0.15">
      <c r="F1073" s="18"/>
      <c r="M1073" s="18"/>
      <c r="V1073" s="3"/>
      <c r="W1073" s="3"/>
      <c r="X1073" s="3"/>
      <c r="Y1073" s="3"/>
      <c r="Z1073" s="3"/>
    </row>
    <row r="1074" spans="6:26" x14ac:dyDescent="0.15">
      <c r="F1074" s="18"/>
      <c r="M1074" s="18"/>
      <c r="V1074" s="3"/>
      <c r="W1074" s="3"/>
      <c r="X1074" s="3"/>
      <c r="Y1074" s="3"/>
      <c r="Z1074" s="3"/>
    </row>
    <row r="1075" spans="6:26" x14ac:dyDescent="0.15">
      <c r="F1075" s="18"/>
      <c r="M1075" s="18"/>
      <c r="V1075" s="3"/>
      <c r="W1075" s="3"/>
      <c r="X1075" s="3"/>
      <c r="Y1075" s="3"/>
      <c r="Z1075" s="3"/>
    </row>
    <row r="1076" spans="6:26" x14ac:dyDescent="0.15">
      <c r="F1076" s="18"/>
      <c r="M1076" s="18"/>
      <c r="V1076" s="3"/>
      <c r="W1076" s="3"/>
      <c r="X1076" s="3"/>
      <c r="Y1076" s="3"/>
      <c r="Z1076" s="3"/>
    </row>
    <row r="1077" spans="6:26" x14ac:dyDescent="0.15">
      <c r="F1077" s="18"/>
      <c r="M1077" s="18"/>
      <c r="V1077" s="3"/>
      <c r="W1077" s="3"/>
      <c r="X1077" s="3"/>
      <c r="Y1077" s="3"/>
      <c r="Z1077" s="3"/>
    </row>
    <row r="1078" spans="6:26" x14ac:dyDescent="0.15">
      <c r="F1078" s="18"/>
      <c r="M1078" s="18"/>
      <c r="V1078" s="3"/>
      <c r="W1078" s="3"/>
      <c r="X1078" s="3"/>
      <c r="Y1078" s="3"/>
      <c r="Z1078" s="3"/>
    </row>
    <row r="1079" spans="6:26" x14ac:dyDescent="0.15">
      <c r="F1079" s="18"/>
      <c r="M1079" s="18"/>
      <c r="V1079" s="3"/>
      <c r="W1079" s="3"/>
      <c r="X1079" s="3"/>
      <c r="Y1079" s="3"/>
      <c r="Z1079" s="3"/>
    </row>
    <row r="1080" spans="6:26" x14ac:dyDescent="0.15">
      <c r="F1080" s="18"/>
      <c r="M1080" s="18"/>
      <c r="V1080" s="3"/>
      <c r="W1080" s="3"/>
      <c r="X1080" s="3"/>
      <c r="Y1080" s="3"/>
      <c r="Z1080" s="3"/>
    </row>
    <row r="1081" spans="6:26" x14ac:dyDescent="0.15">
      <c r="F1081" s="18"/>
      <c r="M1081" s="18"/>
      <c r="V1081" s="3"/>
      <c r="W1081" s="3"/>
      <c r="X1081" s="3"/>
      <c r="Y1081" s="3"/>
      <c r="Z1081" s="3"/>
    </row>
    <row r="1082" spans="6:26" x14ac:dyDescent="0.15">
      <c r="F1082" s="18"/>
      <c r="M1082" s="18"/>
      <c r="V1082" s="3"/>
      <c r="W1082" s="3"/>
      <c r="X1082" s="3"/>
      <c r="Y1082" s="3"/>
      <c r="Z1082" s="3"/>
    </row>
    <row r="1083" spans="6:26" x14ac:dyDescent="0.15">
      <c r="F1083" s="18"/>
      <c r="M1083" s="18"/>
      <c r="V1083" s="3"/>
      <c r="W1083" s="3"/>
      <c r="X1083" s="3"/>
      <c r="Y1083" s="3"/>
      <c r="Z1083" s="3"/>
    </row>
    <row r="1084" spans="6:26" x14ac:dyDescent="0.15">
      <c r="F1084" s="18"/>
      <c r="M1084" s="18"/>
      <c r="V1084" s="3"/>
      <c r="W1084" s="3"/>
      <c r="X1084" s="3"/>
      <c r="Y1084" s="3"/>
      <c r="Z1084" s="3"/>
    </row>
    <row r="1085" spans="6:26" x14ac:dyDescent="0.15">
      <c r="F1085" s="18"/>
      <c r="M1085" s="18"/>
      <c r="V1085" s="3"/>
      <c r="W1085" s="3"/>
      <c r="X1085" s="3"/>
      <c r="Y1085" s="3"/>
      <c r="Z1085" s="3"/>
    </row>
    <row r="1086" spans="6:26" x14ac:dyDescent="0.15">
      <c r="F1086" s="18"/>
      <c r="M1086" s="18"/>
      <c r="V1086" s="3"/>
      <c r="W1086" s="3"/>
      <c r="X1086" s="3"/>
      <c r="Y1086" s="3"/>
      <c r="Z1086" s="3"/>
    </row>
    <row r="1087" spans="6:26" x14ac:dyDescent="0.15">
      <c r="F1087" s="18"/>
      <c r="M1087" s="18"/>
      <c r="V1087" s="3"/>
      <c r="W1087" s="3"/>
      <c r="X1087" s="3"/>
      <c r="Y1087" s="3"/>
      <c r="Z1087" s="3"/>
    </row>
    <row r="1088" spans="6:26" x14ac:dyDescent="0.15">
      <c r="F1088" s="18"/>
      <c r="M1088" s="18"/>
      <c r="V1088" s="3"/>
      <c r="W1088" s="3"/>
      <c r="X1088" s="3"/>
      <c r="Y1088" s="3"/>
      <c r="Z1088" s="3"/>
    </row>
    <row r="1089" spans="6:26" x14ac:dyDescent="0.15">
      <c r="F1089" s="18"/>
      <c r="M1089" s="18"/>
      <c r="V1089" s="3"/>
      <c r="W1089" s="3"/>
      <c r="X1089" s="3"/>
      <c r="Y1089" s="3"/>
      <c r="Z1089" s="3"/>
    </row>
    <row r="1090" spans="6:26" x14ac:dyDescent="0.15">
      <c r="F1090" s="18"/>
      <c r="M1090" s="18"/>
      <c r="V1090" s="3"/>
      <c r="W1090" s="3"/>
      <c r="X1090" s="3"/>
      <c r="Y1090" s="3"/>
      <c r="Z1090" s="3"/>
    </row>
    <row r="1091" spans="6:26" x14ac:dyDescent="0.15">
      <c r="F1091" s="18"/>
      <c r="M1091" s="18"/>
      <c r="V1091" s="3"/>
      <c r="W1091" s="3"/>
      <c r="X1091" s="3"/>
      <c r="Y1091" s="3"/>
      <c r="Z1091" s="3"/>
    </row>
    <row r="1092" spans="6:26" x14ac:dyDescent="0.15">
      <c r="F1092" s="18"/>
      <c r="M1092" s="18"/>
      <c r="V1092" s="3"/>
      <c r="W1092" s="3"/>
      <c r="X1092" s="3"/>
      <c r="Y1092" s="3"/>
      <c r="Z1092" s="3"/>
    </row>
    <row r="1093" spans="6:26" x14ac:dyDescent="0.15">
      <c r="F1093" s="18"/>
      <c r="M1093" s="18"/>
      <c r="V1093" s="3"/>
      <c r="W1093" s="3"/>
      <c r="X1093" s="3"/>
      <c r="Y1093" s="3"/>
      <c r="Z1093" s="3"/>
    </row>
    <row r="1094" spans="6:26" x14ac:dyDescent="0.15">
      <c r="F1094" s="18"/>
      <c r="M1094" s="18"/>
      <c r="V1094" s="3"/>
      <c r="W1094" s="3"/>
      <c r="X1094" s="3"/>
      <c r="Y1094" s="3"/>
      <c r="Z1094" s="3"/>
    </row>
    <row r="1095" spans="6:26" x14ac:dyDescent="0.15">
      <c r="F1095" s="18"/>
      <c r="M1095" s="18"/>
      <c r="V1095" s="3"/>
      <c r="W1095" s="3"/>
      <c r="X1095" s="3"/>
      <c r="Y1095" s="3"/>
      <c r="Z1095" s="3"/>
    </row>
    <row r="1096" spans="6:26" x14ac:dyDescent="0.15">
      <c r="F1096" s="18"/>
      <c r="M1096" s="18"/>
      <c r="V1096" s="3"/>
      <c r="W1096" s="3"/>
      <c r="X1096" s="3"/>
      <c r="Y1096" s="3"/>
      <c r="Z1096" s="3"/>
    </row>
    <row r="1097" spans="6:26" x14ac:dyDescent="0.15">
      <c r="F1097" s="18"/>
      <c r="M1097" s="18"/>
      <c r="V1097" s="3"/>
      <c r="W1097" s="3"/>
      <c r="X1097" s="3"/>
      <c r="Y1097" s="3"/>
      <c r="Z1097" s="3"/>
    </row>
    <row r="1098" spans="6:26" x14ac:dyDescent="0.15">
      <c r="F1098" s="18"/>
      <c r="M1098" s="18"/>
      <c r="V1098" s="3"/>
      <c r="W1098" s="3"/>
      <c r="X1098" s="3"/>
      <c r="Y1098" s="3"/>
      <c r="Z1098" s="3"/>
    </row>
    <row r="1099" spans="6:26" x14ac:dyDescent="0.15">
      <c r="F1099" s="18"/>
      <c r="M1099" s="18"/>
      <c r="V1099" s="3"/>
      <c r="W1099" s="3"/>
      <c r="X1099" s="3"/>
      <c r="Y1099" s="3"/>
      <c r="Z1099" s="3"/>
    </row>
    <row r="1100" spans="6:26" x14ac:dyDescent="0.15">
      <c r="F1100" s="18"/>
      <c r="M1100" s="18"/>
      <c r="V1100" s="3"/>
      <c r="W1100" s="3"/>
      <c r="X1100" s="3"/>
      <c r="Y1100" s="3"/>
      <c r="Z1100" s="3"/>
    </row>
    <row r="1101" spans="6:26" x14ac:dyDescent="0.15">
      <c r="F1101" s="18"/>
      <c r="M1101" s="18"/>
      <c r="V1101" s="3"/>
      <c r="W1101" s="3"/>
      <c r="X1101" s="3"/>
      <c r="Y1101" s="3"/>
      <c r="Z1101" s="3"/>
    </row>
    <row r="1102" spans="6:26" x14ac:dyDescent="0.15">
      <c r="F1102" s="18"/>
      <c r="M1102" s="18"/>
      <c r="V1102" s="3"/>
      <c r="W1102" s="3"/>
      <c r="X1102" s="3"/>
      <c r="Y1102" s="3"/>
      <c r="Z1102" s="3"/>
    </row>
    <row r="1103" spans="6:26" x14ac:dyDescent="0.15">
      <c r="F1103" s="18"/>
      <c r="M1103" s="18"/>
      <c r="V1103" s="3"/>
      <c r="W1103" s="3"/>
      <c r="X1103" s="3"/>
      <c r="Y1103" s="3"/>
      <c r="Z1103" s="3"/>
    </row>
    <row r="1104" spans="6:26" x14ac:dyDescent="0.15">
      <c r="F1104" s="18"/>
      <c r="M1104" s="18"/>
      <c r="V1104" s="3"/>
      <c r="W1104" s="3"/>
      <c r="X1104" s="3"/>
      <c r="Y1104" s="3"/>
      <c r="Z1104" s="3"/>
    </row>
    <row r="1105" spans="6:26" x14ac:dyDescent="0.15">
      <c r="F1105" s="18"/>
      <c r="M1105" s="18"/>
      <c r="V1105" s="3"/>
      <c r="W1105" s="3"/>
      <c r="X1105" s="3"/>
      <c r="Y1105" s="3"/>
      <c r="Z1105" s="3"/>
    </row>
    <row r="1106" spans="6:26" x14ac:dyDescent="0.15">
      <c r="F1106" s="18"/>
      <c r="M1106" s="18"/>
      <c r="V1106" s="3"/>
      <c r="W1106" s="3"/>
      <c r="X1106" s="3"/>
      <c r="Y1106" s="3"/>
      <c r="Z1106" s="3"/>
    </row>
    <row r="1107" spans="6:26" x14ac:dyDescent="0.15">
      <c r="F1107" s="18"/>
      <c r="M1107" s="18"/>
      <c r="V1107" s="3"/>
      <c r="W1107" s="3"/>
      <c r="X1107" s="3"/>
      <c r="Y1107" s="3"/>
      <c r="Z1107" s="3"/>
    </row>
    <row r="1108" spans="6:26" x14ac:dyDescent="0.15">
      <c r="F1108" s="18"/>
      <c r="M1108" s="18"/>
      <c r="V1108" s="3"/>
      <c r="W1108" s="3"/>
      <c r="X1108" s="3"/>
      <c r="Y1108" s="3"/>
      <c r="Z1108" s="3"/>
    </row>
    <row r="1109" spans="6:26" x14ac:dyDescent="0.15">
      <c r="F1109" s="18"/>
      <c r="M1109" s="18"/>
      <c r="V1109" s="3"/>
      <c r="W1109" s="3"/>
      <c r="X1109" s="3"/>
      <c r="Y1109" s="3"/>
      <c r="Z1109" s="3"/>
    </row>
    <row r="1110" spans="6:26" x14ac:dyDescent="0.15">
      <c r="F1110" s="18"/>
      <c r="M1110" s="18"/>
      <c r="V1110" s="3"/>
      <c r="W1110" s="3"/>
      <c r="X1110" s="3"/>
      <c r="Y1110" s="3"/>
      <c r="Z1110" s="3"/>
    </row>
    <row r="1111" spans="6:26" x14ac:dyDescent="0.15">
      <c r="F1111" s="18"/>
      <c r="M1111" s="18"/>
      <c r="V1111" s="3"/>
      <c r="W1111" s="3"/>
      <c r="X1111" s="3"/>
      <c r="Y1111" s="3"/>
      <c r="Z1111" s="3"/>
    </row>
    <row r="1112" spans="6:26" x14ac:dyDescent="0.15">
      <c r="F1112" s="18"/>
      <c r="M1112" s="18"/>
      <c r="V1112" s="3"/>
      <c r="W1112" s="3"/>
      <c r="X1112" s="3"/>
      <c r="Y1112" s="3"/>
      <c r="Z1112" s="3"/>
    </row>
    <row r="1113" spans="6:26" x14ac:dyDescent="0.15">
      <c r="F1113" s="18"/>
      <c r="M1113" s="18"/>
      <c r="V1113" s="3"/>
      <c r="W1113" s="3"/>
      <c r="X1113" s="3"/>
      <c r="Y1113" s="3"/>
      <c r="Z1113" s="3"/>
    </row>
    <row r="1114" spans="6:26" x14ac:dyDescent="0.15">
      <c r="F1114" s="18"/>
      <c r="M1114" s="18"/>
      <c r="V1114" s="3"/>
      <c r="W1114" s="3"/>
      <c r="X1114" s="3"/>
      <c r="Y1114" s="3"/>
      <c r="Z1114" s="3"/>
    </row>
    <row r="1115" spans="6:26" x14ac:dyDescent="0.15">
      <c r="F1115" s="18"/>
      <c r="M1115" s="18"/>
      <c r="V1115" s="3"/>
      <c r="W1115" s="3"/>
      <c r="X1115" s="3"/>
      <c r="Y1115" s="3"/>
      <c r="Z1115" s="3"/>
    </row>
    <row r="1116" spans="6:26" x14ac:dyDescent="0.15">
      <c r="F1116" s="18"/>
      <c r="M1116" s="18"/>
      <c r="V1116" s="3"/>
      <c r="W1116" s="3"/>
      <c r="X1116" s="3"/>
      <c r="Y1116" s="3"/>
      <c r="Z1116" s="3"/>
    </row>
    <row r="1117" spans="6:26" x14ac:dyDescent="0.15">
      <c r="F1117" s="18"/>
      <c r="M1117" s="18"/>
      <c r="V1117" s="3"/>
      <c r="W1117" s="3"/>
      <c r="X1117" s="3"/>
      <c r="Y1117" s="3"/>
      <c r="Z1117" s="3"/>
    </row>
    <row r="1118" spans="6:26" x14ac:dyDescent="0.15">
      <c r="F1118" s="18"/>
      <c r="M1118" s="18"/>
      <c r="V1118" s="3"/>
      <c r="W1118" s="3"/>
      <c r="X1118" s="3"/>
      <c r="Y1118" s="3"/>
      <c r="Z1118" s="3"/>
    </row>
    <row r="1119" spans="6:26" x14ac:dyDescent="0.15">
      <c r="F1119" s="18"/>
      <c r="M1119" s="18"/>
      <c r="V1119" s="3"/>
      <c r="W1119" s="3"/>
      <c r="X1119" s="3"/>
      <c r="Y1119" s="3"/>
      <c r="Z1119" s="3"/>
    </row>
    <row r="1120" spans="6:26" x14ac:dyDescent="0.15">
      <c r="F1120" s="18"/>
      <c r="M1120" s="18"/>
      <c r="V1120" s="3"/>
      <c r="W1120" s="3"/>
      <c r="X1120" s="3"/>
      <c r="Y1120" s="3"/>
      <c r="Z1120" s="3"/>
    </row>
    <row r="1121" spans="6:26" x14ac:dyDescent="0.15">
      <c r="F1121" s="18"/>
      <c r="M1121" s="18"/>
      <c r="V1121" s="3"/>
      <c r="W1121" s="3"/>
      <c r="X1121" s="3"/>
      <c r="Y1121" s="3"/>
      <c r="Z1121" s="3"/>
    </row>
    <row r="1122" spans="6:26" x14ac:dyDescent="0.15">
      <c r="F1122" s="18"/>
      <c r="M1122" s="18"/>
      <c r="V1122" s="3"/>
      <c r="W1122" s="3"/>
      <c r="X1122" s="3"/>
      <c r="Y1122" s="3"/>
      <c r="Z1122" s="3"/>
    </row>
    <row r="1123" spans="6:26" x14ac:dyDescent="0.15">
      <c r="F1123" s="18"/>
      <c r="M1123" s="18"/>
      <c r="V1123" s="3"/>
      <c r="W1123" s="3"/>
      <c r="X1123" s="3"/>
      <c r="Y1123" s="3"/>
      <c r="Z1123" s="3"/>
    </row>
    <row r="1124" spans="6:26" x14ac:dyDescent="0.15">
      <c r="F1124" s="18"/>
      <c r="M1124" s="18"/>
      <c r="V1124" s="3"/>
      <c r="W1124" s="3"/>
      <c r="X1124" s="3"/>
      <c r="Y1124" s="3"/>
      <c r="Z1124" s="3"/>
    </row>
    <row r="1125" spans="6:26" x14ac:dyDescent="0.15">
      <c r="F1125" s="18"/>
      <c r="M1125" s="18"/>
      <c r="V1125" s="3"/>
      <c r="W1125" s="3"/>
      <c r="X1125" s="3"/>
      <c r="Y1125" s="3"/>
      <c r="Z1125" s="3"/>
    </row>
    <row r="1126" spans="6:26" x14ac:dyDescent="0.15">
      <c r="F1126" s="18"/>
      <c r="M1126" s="18"/>
      <c r="V1126" s="3"/>
      <c r="W1126" s="3"/>
      <c r="X1126" s="3"/>
      <c r="Y1126" s="3"/>
      <c r="Z1126" s="3"/>
    </row>
    <row r="1127" spans="6:26" x14ac:dyDescent="0.15">
      <c r="F1127" s="18"/>
      <c r="M1127" s="18"/>
      <c r="V1127" s="3"/>
      <c r="W1127" s="3"/>
      <c r="X1127" s="3"/>
      <c r="Y1127" s="3"/>
      <c r="Z1127" s="3"/>
    </row>
    <row r="1128" spans="6:26" x14ac:dyDescent="0.15">
      <c r="F1128" s="18"/>
      <c r="M1128" s="18"/>
      <c r="V1128" s="3"/>
      <c r="W1128" s="3"/>
      <c r="X1128" s="3"/>
      <c r="Y1128" s="3"/>
      <c r="Z1128" s="3"/>
    </row>
    <row r="1129" spans="6:26" x14ac:dyDescent="0.15">
      <c r="F1129" s="18"/>
      <c r="M1129" s="18"/>
      <c r="V1129" s="3"/>
      <c r="W1129" s="3"/>
      <c r="X1129" s="3"/>
      <c r="Y1129" s="3"/>
      <c r="Z1129" s="3"/>
    </row>
    <row r="1130" spans="6:26" x14ac:dyDescent="0.15">
      <c r="F1130" s="18"/>
      <c r="M1130" s="18"/>
      <c r="V1130" s="3"/>
      <c r="W1130" s="3"/>
      <c r="X1130" s="3"/>
      <c r="Y1130" s="3"/>
      <c r="Z1130" s="3"/>
    </row>
    <row r="1131" spans="6:26" x14ac:dyDescent="0.15">
      <c r="F1131" s="18"/>
      <c r="M1131" s="18"/>
      <c r="V1131" s="3"/>
      <c r="W1131" s="3"/>
      <c r="X1131" s="3"/>
      <c r="Y1131" s="3"/>
      <c r="Z1131" s="3"/>
    </row>
    <row r="1132" spans="6:26" x14ac:dyDescent="0.15">
      <c r="F1132" s="18"/>
      <c r="M1132" s="18"/>
      <c r="V1132" s="3"/>
      <c r="W1132" s="3"/>
      <c r="X1132" s="3"/>
      <c r="Y1132" s="3"/>
      <c r="Z1132" s="3"/>
    </row>
    <row r="1133" spans="6:26" x14ac:dyDescent="0.15">
      <c r="F1133" s="18"/>
      <c r="M1133" s="18"/>
      <c r="V1133" s="3"/>
      <c r="W1133" s="3"/>
      <c r="X1133" s="3"/>
      <c r="Y1133" s="3"/>
      <c r="Z1133" s="3"/>
    </row>
    <row r="1134" spans="6:26" x14ac:dyDescent="0.15">
      <c r="F1134" s="18"/>
      <c r="M1134" s="18"/>
      <c r="V1134" s="3"/>
      <c r="W1134" s="3"/>
      <c r="X1134" s="3"/>
      <c r="Y1134" s="3"/>
      <c r="Z1134" s="3"/>
    </row>
    <row r="1135" spans="6:26" x14ac:dyDescent="0.15">
      <c r="F1135" s="18"/>
      <c r="M1135" s="18"/>
      <c r="V1135" s="3"/>
      <c r="W1135" s="3"/>
      <c r="X1135" s="3"/>
      <c r="Y1135" s="3"/>
      <c r="Z1135" s="3"/>
    </row>
    <row r="1136" spans="6:26" x14ac:dyDescent="0.15">
      <c r="F1136" s="18"/>
      <c r="M1136" s="18"/>
      <c r="V1136" s="3"/>
      <c r="W1136" s="3"/>
      <c r="X1136" s="3"/>
      <c r="Y1136" s="3"/>
      <c r="Z1136" s="3"/>
    </row>
    <row r="1137" spans="6:26" x14ac:dyDescent="0.15">
      <c r="F1137" s="18"/>
      <c r="M1137" s="18"/>
      <c r="V1137" s="3"/>
      <c r="W1137" s="3"/>
      <c r="X1137" s="3"/>
      <c r="Y1137" s="3"/>
      <c r="Z1137" s="3"/>
    </row>
    <row r="1138" spans="6:26" x14ac:dyDescent="0.15">
      <c r="F1138" s="18"/>
      <c r="M1138" s="18"/>
      <c r="V1138" s="3"/>
      <c r="W1138" s="3"/>
      <c r="X1138" s="3"/>
      <c r="Y1138" s="3"/>
      <c r="Z1138" s="3"/>
    </row>
    <row r="1139" spans="6:26" x14ac:dyDescent="0.15">
      <c r="F1139" s="18"/>
      <c r="M1139" s="18"/>
      <c r="V1139" s="3"/>
      <c r="W1139" s="3"/>
      <c r="X1139" s="3"/>
      <c r="Y1139" s="3"/>
      <c r="Z1139" s="3"/>
    </row>
    <row r="1140" spans="6:26" x14ac:dyDescent="0.15">
      <c r="F1140" s="18"/>
      <c r="M1140" s="18"/>
      <c r="V1140" s="3"/>
      <c r="W1140" s="3"/>
      <c r="X1140" s="3"/>
      <c r="Y1140" s="3"/>
      <c r="Z1140" s="3"/>
    </row>
    <row r="1141" spans="6:26" x14ac:dyDescent="0.15">
      <c r="F1141" s="18"/>
      <c r="M1141" s="18"/>
      <c r="V1141" s="3"/>
      <c r="W1141" s="3"/>
      <c r="X1141" s="3"/>
      <c r="Y1141" s="3"/>
      <c r="Z1141" s="3"/>
    </row>
    <row r="1142" spans="6:26" x14ac:dyDescent="0.15">
      <c r="F1142" s="18"/>
      <c r="M1142" s="18"/>
      <c r="V1142" s="3"/>
      <c r="W1142" s="3"/>
      <c r="X1142" s="3"/>
      <c r="Y1142" s="3"/>
      <c r="Z1142" s="3"/>
    </row>
    <row r="1143" spans="6:26" x14ac:dyDescent="0.15">
      <c r="F1143" s="18"/>
      <c r="M1143" s="18"/>
      <c r="V1143" s="3"/>
      <c r="W1143" s="3"/>
      <c r="X1143" s="3"/>
      <c r="Y1143" s="3"/>
      <c r="Z1143" s="3"/>
    </row>
    <row r="1144" spans="6:26" x14ac:dyDescent="0.15">
      <c r="F1144" s="18"/>
      <c r="M1144" s="18"/>
      <c r="V1144" s="3"/>
      <c r="W1144" s="3"/>
      <c r="X1144" s="3"/>
      <c r="Y1144" s="3"/>
      <c r="Z1144" s="3"/>
    </row>
    <row r="1145" spans="6:26" x14ac:dyDescent="0.15">
      <c r="F1145" s="18"/>
      <c r="M1145" s="18"/>
      <c r="V1145" s="3"/>
      <c r="W1145" s="3"/>
      <c r="X1145" s="3"/>
      <c r="Y1145" s="3"/>
      <c r="Z1145" s="3"/>
    </row>
    <row r="1146" spans="6:26" x14ac:dyDescent="0.15">
      <c r="F1146" s="18"/>
      <c r="M1146" s="18"/>
      <c r="V1146" s="3"/>
      <c r="W1146" s="3"/>
      <c r="X1146" s="3"/>
      <c r="Y1146" s="3"/>
      <c r="Z1146" s="3"/>
    </row>
    <row r="1147" spans="6:26" x14ac:dyDescent="0.15">
      <c r="F1147" s="18"/>
      <c r="M1147" s="18"/>
      <c r="V1147" s="3"/>
      <c r="W1147" s="3"/>
      <c r="X1147" s="3"/>
      <c r="Y1147" s="3"/>
      <c r="Z1147" s="3"/>
    </row>
    <row r="1148" spans="6:26" x14ac:dyDescent="0.15">
      <c r="F1148" s="18"/>
      <c r="M1148" s="18"/>
      <c r="V1148" s="3"/>
      <c r="W1148" s="3"/>
      <c r="X1148" s="3"/>
      <c r="Y1148" s="3"/>
      <c r="Z1148" s="3"/>
    </row>
    <row r="1149" spans="6:26" x14ac:dyDescent="0.15">
      <c r="F1149" s="18"/>
      <c r="M1149" s="18"/>
      <c r="V1149" s="3"/>
      <c r="W1149" s="3"/>
      <c r="X1149" s="3"/>
      <c r="Y1149" s="3"/>
      <c r="Z1149" s="3"/>
    </row>
    <row r="1150" spans="6:26" x14ac:dyDescent="0.15">
      <c r="F1150" s="18"/>
      <c r="M1150" s="18"/>
      <c r="V1150" s="3"/>
      <c r="W1150" s="3"/>
      <c r="X1150" s="3"/>
      <c r="Y1150" s="3"/>
      <c r="Z1150" s="3"/>
    </row>
    <row r="1151" spans="6:26" x14ac:dyDescent="0.15">
      <c r="F1151" s="18"/>
      <c r="M1151" s="18"/>
      <c r="V1151" s="3"/>
      <c r="W1151" s="3"/>
      <c r="X1151" s="3"/>
      <c r="Y1151" s="3"/>
      <c r="Z1151" s="3"/>
    </row>
    <row r="1152" spans="6:26" x14ac:dyDescent="0.15">
      <c r="F1152" s="18"/>
      <c r="M1152" s="18"/>
      <c r="V1152" s="3"/>
      <c r="W1152" s="3"/>
      <c r="X1152" s="3"/>
      <c r="Y1152" s="3"/>
      <c r="Z1152" s="3"/>
    </row>
    <row r="1153" spans="6:26" x14ac:dyDescent="0.15">
      <c r="F1153" s="18"/>
      <c r="M1153" s="18"/>
      <c r="V1153" s="3"/>
      <c r="W1153" s="3"/>
      <c r="X1153" s="3"/>
      <c r="Y1153" s="3"/>
      <c r="Z1153" s="3"/>
    </row>
    <row r="1154" spans="6:26" x14ac:dyDescent="0.15">
      <c r="F1154" s="18"/>
      <c r="M1154" s="18"/>
      <c r="V1154" s="3"/>
      <c r="W1154" s="3"/>
      <c r="X1154" s="3"/>
      <c r="Y1154" s="3"/>
      <c r="Z1154" s="3"/>
    </row>
    <row r="1155" spans="6:26" x14ac:dyDescent="0.15">
      <c r="F1155" s="18"/>
      <c r="M1155" s="18"/>
      <c r="V1155" s="3"/>
      <c r="W1155" s="3"/>
      <c r="X1155" s="3"/>
      <c r="Y1155" s="3"/>
      <c r="Z1155" s="3"/>
    </row>
    <row r="1156" spans="6:26" x14ac:dyDescent="0.15">
      <c r="F1156" s="18"/>
      <c r="M1156" s="18"/>
      <c r="V1156" s="3"/>
      <c r="W1156" s="3"/>
      <c r="X1156" s="3"/>
      <c r="Y1156" s="3"/>
      <c r="Z1156" s="3"/>
    </row>
    <row r="1157" spans="6:26" x14ac:dyDescent="0.15">
      <c r="F1157" s="18"/>
      <c r="M1157" s="18"/>
      <c r="V1157" s="3"/>
      <c r="W1157" s="3"/>
      <c r="X1157" s="3"/>
      <c r="Y1157" s="3"/>
      <c r="Z1157" s="3"/>
    </row>
    <row r="1158" spans="6:26" x14ac:dyDescent="0.15">
      <c r="F1158" s="18"/>
      <c r="M1158" s="18"/>
      <c r="V1158" s="3"/>
      <c r="W1158" s="3"/>
      <c r="X1158" s="3"/>
      <c r="Y1158" s="3"/>
      <c r="Z1158" s="3"/>
    </row>
    <row r="1159" spans="6:26" x14ac:dyDescent="0.15">
      <c r="F1159" s="18"/>
      <c r="M1159" s="18"/>
      <c r="V1159" s="3"/>
      <c r="W1159" s="3"/>
      <c r="X1159" s="3"/>
      <c r="Y1159" s="3"/>
      <c r="Z1159" s="3"/>
    </row>
    <row r="1160" spans="6:26" x14ac:dyDescent="0.15">
      <c r="F1160" s="18"/>
      <c r="M1160" s="18"/>
      <c r="V1160" s="3"/>
      <c r="W1160" s="3"/>
      <c r="X1160" s="3"/>
      <c r="Y1160" s="3"/>
      <c r="Z1160" s="3"/>
    </row>
    <row r="1161" spans="6:26" x14ac:dyDescent="0.15">
      <c r="F1161" s="18"/>
      <c r="M1161" s="18"/>
      <c r="V1161" s="3"/>
      <c r="W1161" s="3"/>
      <c r="X1161" s="3"/>
      <c r="Y1161" s="3"/>
      <c r="Z1161" s="3"/>
    </row>
    <row r="1162" spans="6:26" x14ac:dyDescent="0.15">
      <c r="F1162" s="18"/>
      <c r="M1162" s="18"/>
      <c r="V1162" s="3"/>
      <c r="W1162" s="3"/>
      <c r="X1162" s="3"/>
      <c r="Y1162" s="3"/>
      <c r="Z1162" s="3"/>
    </row>
    <row r="1163" spans="6:26" x14ac:dyDescent="0.15">
      <c r="F1163" s="18"/>
      <c r="M1163" s="18"/>
      <c r="V1163" s="3"/>
      <c r="W1163" s="3"/>
      <c r="X1163" s="3"/>
      <c r="Y1163" s="3"/>
      <c r="Z1163" s="3"/>
    </row>
    <row r="1164" spans="6:26" x14ac:dyDescent="0.15">
      <c r="F1164" s="18"/>
      <c r="M1164" s="18"/>
      <c r="V1164" s="3"/>
      <c r="W1164" s="3"/>
      <c r="X1164" s="3"/>
      <c r="Y1164" s="3"/>
      <c r="Z1164" s="3"/>
    </row>
    <row r="1165" spans="6:26" x14ac:dyDescent="0.15">
      <c r="F1165" s="18"/>
      <c r="M1165" s="18"/>
      <c r="V1165" s="3"/>
      <c r="W1165" s="3"/>
      <c r="X1165" s="3"/>
      <c r="Y1165" s="3"/>
      <c r="Z1165" s="3"/>
    </row>
    <row r="1166" spans="6:26" x14ac:dyDescent="0.15">
      <c r="F1166" s="18"/>
      <c r="M1166" s="18"/>
      <c r="V1166" s="3"/>
      <c r="W1166" s="3"/>
      <c r="X1166" s="3"/>
      <c r="Y1166" s="3"/>
      <c r="Z1166" s="3"/>
    </row>
    <row r="1167" spans="6:26" x14ac:dyDescent="0.15">
      <c r="F1167" s="18"/>
      <c r="M1167" s="18"/>
      <c r="V1167" s="3"/>
      <c r="W1167" s="3"/>
      <c r="X1167" s="3"/>
      <c r="Y1167" s="3"/>
      <c r="Z1167" s="3"/>
    </row>
    <row r="1168" spans="6:26" x14ac:dyDescent="0.15">
      <c r="F1168" s="18"/>
      <c r="M1168" s="18"/>
      <c r="V1168" s="3"/>
      <c r="W1168" s="3"/>
      <c r="X1168" s="3"/>
      <c r="Y1168" s="3"/>
      <c r="Z1168" s="3"/>
    </row>
    <row r="1169" spans="6:26" x14ac:dyDescent="0.15">
      <c r="F1169" s="18"/>
      <c r="M1169" s="18"/>
      <c r="V1169" s="3"/>
      <c r="W1169" s="3"/>
      <c r="X1169" s="3"/>
      <c r="Y1169" s="3"/>
      <c r="Z1169" s="3"/>
    </row>
    <row r="1170" spans="6:26" x14ac:dyDescent="0.15">
      <c r="F1170" s="18"/>
      <c r="M1170" s="18"/>
      <c r="V1170" s="3"/>
      <c r="W1170" s="3"/>
      <c r="X1170" s="3"/>
      <c r="Y1170" s="3"/>
      <c r="Z1170" s="3"/>
    </row>
    <row r="1171" spans="6:26" x14ac:dyDescent="0.15">
      <c r="F1171" s="18"/>
      <c r="M1171" s="18"/>
      <c r="V1171" s="3"/>
      <c r="W1171" s="3"/>
      <c r="X1171" s="3"/>
      <c r="Y1171" s="3"/>
      <c r="Z1171" s="3"/>
    </row>
    <row r="1172" spans="6:26" x14ac:dyDescent="0.15">
      <c r="F1172" s="18"/>
      <c r="M1172" s="18"/>
      <c r="V1172" s="3"/>
      <c r="W1172" s="3"/>
      <c r="X1172" s="3"/>
      <c r="Y1172" s="3"/>
      <c r="Z1172" s="3"/>
    </row>
    <row r="1173" spans="6:26" x14ac:dyDescent="0.15">
      <c r="F1173" s="18"/>
      <c r="M1173" s="18"/>
      <c r="V1173" s="3"/>
      <c r="W1173" s="3"/>
      <c r="X1173" s="3"/>
      <c r="Y1173" s="3"/>
      <c r="Z1173" s="3"/>
    </row>
    <row r="1174" spans="6:26" x14ac:dyDescent="0.15">
      <c r="F1174" s="18"/>
      <c r="M1174" s="18"/>
      <c r="V1174" s="3"/>
      <c r="W1174" s="3"/>
      <c r="X1174" s="3"/>
      <c r="Y1174" s="3"/>
      <c r="Z1174" s="3"/>
    </row>
    <row r="1175" spans="6:26" x14ac:dyDescent="0.15">
      <c r="F1175" s="18"/>
      <c r="M1175" s="18"/>
      <c r="V1175" s="3"/>
      <c r="W1175" s="3"/>
      <c r="X1175" s="3"/>
      <c r="Y1175" s="3"/>
      <c r="Z1175" s="3"/>
    </row>
    <row r="1176" spans="6:26" x14ac:dyDescent="0.15">
      <c r="F1176" s="18"/>
      <c r="M1176" s="18"/>
      <c r="V1176" s="3"/>
      <c r="W1176" s="3"/>
      <c r="X1176" s="3"/>
      <c r="Y1176" s="3"/>
      <c r="Z1176" s="3"/>
    </row>
    <row r="1177" spans="6:26" x14ac:dyDescent="0.15">
      <c r="F1177" s="18"/>
      <c r="M1177" s="18"/>
      <c r="V1177" s="3"/>
      <c r="W1177" s="3"/>
      <c r="X1177" s="3"/>
      <c r="Y1177" s="3"/>
      <c r="Z1177" s="3"/>
    </row>
    <row r="1178" spans="6:26" x14ac:dyDescent="0.15">
      <c r="F1178" s="18"/>
      <c r="M1178" s="18"/>
      <c r="V1178" s="3"/>
      <c r="W1178" s="3"/>
      <c r="X1178" s="3"/>
      <c r="Y1178" s="3"/>
      <c r="Z1178" s="3"/>
    </row>
    <row r="1179" spans="6:26" x14ac:dyDescent="0.15">
      <c r="F1179" s="18"/>
      <c r="M1179" s="18"/>
      <c r="V1179" s="3"/>
      <c r="W1179" s="3"/>
      <c r="X1179" s="3"/>
      <c r="Y1179" s="3"/>
      <c r="Z1179" s="3"/>
    </row>
    <row r="1180" spans="6:26" x14ac:dyDescent="0.15">
      <c r="F1180" s="18"/>
      <c r="M1180" s="18"/>
      <c r="V1180" s="3"/>
      <c r="W1180" s="3"/>
      <c r="X1180" s="3"/>
      <c r="Y1180" s="3"/>
      <c r="Z1180" s="3"/>
    </row>
    <row r="1181" spans="6:26" x14ac:dyDescent="0.15">
      <c r="F1181" s="18"/>
      <c r="M1181" s="18"/>
      <c r="V1181" s="3"/>
      <c r="W1181" s="3"/>
      <c r="X1181" s="3"/>
      <c r="Y1181" s="3"/>
      <c r="Z1181" s="3"/>
    </row>
    <row r="1182" spans="6:26" x14ac:dyDescent="0.15">
      <c r="F1182" s="18"/>
      <c r="M1182" s="18"/>
      <c r="V1182" s="3"/>
      <c r="W1182" s="3"/>
      <c r="X1182" s="3"/>
      <c r="Y1182" s="3"/>
      <c r="Z1182" s="3"/>
    </row>
    <row r="1183" spans="6:26" x14ac:dyDescent="0.15">
      <c r="F1183" s="18"/>
      <c r="M1183" s="18"/>
      <c r="V1183" s="3"/>
      <c r="W1183" s="3"/>
      <c r="X1183" s="3"/>
      <c r="Y1183" s="3"/>
      <c r="Z1183" s="3"/>
    </row>
    <row r="1184" spans="6:26" x14ac:dyDescent="0.15">
      <c r="F1184" s="18"/>
      <c r="M1184" s="18"/>
      <c r="V1184" s="3"/>
      <c r="W1184" s="3"/>
      <c r="X1184" s="3"/>
      <c r="Y1184" s="3"/>
      <c r="Z1184" s="3"/>
    </row>
    <row r="1185" spans="6:26" x14ac:dyDescent="0.15">
      <c r="F1185" s="18"/>
      <c r="M1185" s="18"/>
      <c r="V1185" s="3"/>
      <c r="W1185" s="3"/>
      <c r="X1185" s="3"/>
      <c r="Y1185" s="3"/>
      <c r="Z1185" s="3"/>
    </row>
    <row r="1186" spans="6:26" x14ac:dyDescent="0.15">
      <c r="F1186" s="18"/>
      <c r="M1186" s="18"/>
      <c r="V1186" s="3"/>
      <c r="W1186" s="3"/>
      <c r="X1186" s="3"/>
      <c r="Y1186" s="3"/>
      <c r="Z1186" s="3"/>
    </row>
    <row r="1187" spans="6:26" x14ac:dyDescent="0.15">
      <c r="F1187" s="18"/>
      <c r="M1187" s="18"/>
      <c r="V1187" s="3"/>
      <c r="W1187" s="3"/>
      <c r="X1187" s="3"/>
      <c r="Y1187" s="3"/>
      <c r="Z1187" s="3"/>
    </row>
    <row r="1188" spans="6:26" x14ac:dyDescent="0.15">
      <c r="F1188" s="18"/>
      <c r="M1188" s="18"/>
      <c r="V1188" s="3"/>
      <c r="W1188" s="3"/>
      <c r="X1188" s="3"/>
      <c r="Y1188" s="3"/>
      <c r="Z1188" s="3"/>
    </row>
    <row r="1189" spans="6:26" x14ac:dyDescent="0.15">
      <c r="F1189" s="18"/>
      <c r="M1189" s="18"/>
      <c r="V1189" s="3"/>
      <c r="W1189" s="3"/>
      <c r="X1189" s="3"/>
      <c r="Y1189" s="3"/>
      <c r="Z1189" s="3"/>
    </row>
    <row r="1190" spans="6:26" x14ac:dyDescent="0.15">
      <c r="F1190" s="18"/>
      <c r="M1190" s="18"/>
      <c r="V1190" s="3"/>
      <c r="W1190" s="3"/>
      <c r="X1190" s="3"/>
      <c r="Y1190" s="3"/>
      <c r="Z1190" s="3"/>
    </row>
    <row r="1191" spans="6:26" x14ac:dyDescent="0.15">
      <c r="F1191" s="18"/>
      <c r="M1191" s="18"/>
      <c r="V1191" s="3"/>
      <c r="W1191" s="3"/>
      <c r="X1191" s="3"/>
      <c r="Y1191" s="3"/>
      <c r="Z1191" s="3"/>
    </row>
    <row r="1192" spans="6:26" x14ac:dyDescent="0.15">
      <c r="F1192" s="18"/>
      <c r="M1192" s="18"/>
      <c r="V1192" s="3"/>
      <c r="W1192" s="3"/>
      <c r="X1192" s="3"/>
      <c r="Y1192" s="3"/>
      <c r="Z1192" s="3"/>
    </row>
    <row r="1193" spans="6:26" x14ac:dyDescent="0.15">
      <c r="F1193" s="18"/>
      <c r="M1193" s="18"/>
      <c r="V1193" s="3"/>
      <c r="W1193" s="3"/>
      <c r="X1193" s="3"/>
      <c r="Y1193" s="3"/>
      <c r="Z1193" s="3"/>
    </row>
    <row r="1194" spans="6:26" x14ac:dyDescent="0.15">
      <c r="F1194" s="18"/>
      <c r="M1194" s="18"/>
      <c r="V1194" s="3"/>
      <c r="W1194" s="3"/>
      <c r="X1194" s="3"/>
      <c r="Y1194" s="3"/>
      <c r="Z1194" s="3"/>
    </row>
    <row r="1195" spans="6:26" x14ac:dyDescent="0.15">
      <c r="F1195" s="18"/>
      <c r="M1195" s="18"/>
      <c r="V1195" s="3"/>
      <c r="W1195" s="3"/>
      <c r="X1195" s="3"/>
      <c r="Y1195" s="3"/>
      <c r="Z1195" s="3"/>
    </row>
    <row r="1196" spans="6:26" x14ac:dyDescent="0.15">
      <c r="F1196" s="18"/>
      <c r="M1196" s="18"/>
      <c r="V1196" s="3"/>
      <c r="W1196" s="3"/>
      <c r="X1196" s="3"/>
      <c r="Y1196" s="3"/>
      <c r="Z1196" s="3"/>
    </row>
    <row r="1197" spans="6:26" x14ac:dyDescent="0.15">
      <c r="F1197" s="18"/>
      <c r="M1197" s="18"/>
      <c r="V1197" s="3"/>
      <c r="W1197" s="3"/>
      <c r="X1197" s="3"/>
      <c r="Y1197" s="3"/>
      <c r="Z1197" s="3"/>
    </row>
    <row r="1198" spans="6:26" x14ac:dyDescent="0.15">
      <c r="F1198" s="18"/>
      <c r="M1198" s="18"/>
      <c r="V1198" s="3"/>
      <c r="W1198" s="3"/>
      <c r="X1198" s="3"/>
      <c r="Y1198" s="3"/>
      <c r="Z1198" s="3"/>
    </row>
    <row r="1199" spans="6:26" x14ac:dyDescent="0.15">
      <c r="F1199" s="18"/>
      <c r="M1199" s="18"/>
      <c r="V1199" s="3"/>
      <c r="W1199" s="3"/>
      <c r="X1199" s="3"/>
      <c r="Y1199" s="3"/>
      <c r="Z1199" s="3"/>
    </row>
    <row r="1200" spans="6:26" x14ac:dyDescent="0.15">
      <c r="F1200" s="18"/>
      <c r="M1200" s="18"/>
      <c r="V1200" s="3"/>
      <c r="W1200" s="3"/>
      <c r="X1200" s="3"/>
      <c r="Y1200" s="3"/>
      <c r="Z1200" s="3"/>
    </row>
    <row r="1201" spans="6:26" x14ac:dyDescent="0.15">
      <c r="F1201" s="18"/>
      <c r="M1201" s="18"/>
      <c r="V1201" s="3"/>
      <c r="W1201" s="3"/>
      <c r="X1201" s="3"/>
      <c r="Y1201" s="3"/>
      <c r="Z1201" s="3"/>
    </row>
    <row r="1202" spans="6:26" x14ac:dyDescent="0.15">
      <c r="F1202" s="18"/>
      <c r="M1202" s="18"/>
      <c r="V1202" s="3"/>
      <c r="W1202" s="3"/>
      <c r="X1202" s="3"/>
      <c r="Y1202" s="3"/>
      <c r="Z1202" s="3"/>
    </row>
    <row r="1203" spans="6:26" x14ac:dyDescent="0.15">
      <c r="F1203" s="18"/>
      <c r="M1203" s="18"/>
      <c r="V1203" s="3"/>
      <c r="W1203" s="3"/>
      <c r="X1203" s="3"/>
      <c r="Y1203" s="3"/>
      <c r="Z1203" s="3"/>
    </row>
    <row r="1204" spans="6:26" x14ac:dyDescent="0.15">
      <c r="F1204" s="18"/>
      <c r="M1204" s="18"/>
      <c r="V1204" s="3"/>
      <c r="W1204" s="3"/>
      <c r="X1204" s="3"/>
      <c r="Y1204" s="3"/>
      <c r="Z1204" s="3"/>
    </row>
    <row r="1205" spans="6:26" x14ac:dyDescent="0.15">
      <c r="F1205" s="18"/>
      <c r="M1205" s="18"/>
      <c r="V1205" s="3"/>
      <c r="W1205" s="3"/>
      <c r="X1205" s="3"/>
      <c r="Y1205" s="3"/>
      <c r="Z1205" s="3"/>
    </row>
    <row r="1206" spans="6:26" x14ac:dyDescent="0.15">
      <c r="F1206" s="18"/>
      <c r="M1206" s="18"/>
      <c r="V1206" s="3"/>
      <c r="W1206" s="3"/>
      <c r="X1206" s="3"/>
      <c r="Y1206" s="3"/>
      <c r="Z1206" s="3"/>
    </row>
    <row r="1207" spans="6:26" x14ac:dyDescent="0.15">
      <c r="F1207" s="18"/>
    </row>
    <row r="1208" spans="6:26" x14ac:dyDescent="0.15">
      <c r="F1208" s="18"/>
    </row>
    <row r="1209" spans="6:26" x14ac:dyDescent="0.15">
      <c r="F1209" s="18"/>
    </row>
    <row r="1210" spans="6:26" x14ac:dyDescent="0.15">
      <c r="F1210" s="18"/>
    </row>
    <row r="1211" spans="6:26" x14ac:dyDescent="0.15">
      <c r="F1211" s="18"/>
    </row>
    <row r="1212" spans="6:26" x14ac:dyDescent="0.15">
      <c r="F1212" s="18"/>
    </row>
    <row r="1213" spans="6:26" x14ac:dyDescent="0.15">
      <c r="F1213" s="18"/>
    </row>
    <row r="1214" spans="6:26" x14ac:dyDescent="0.15">
      <c r="F1214" s="18"/>
    </row>
    <row r="1215" spans="6:26" x14ac:dyDescent="0.15">
      <c r="F1215" s="18"/>
    </row>
    <row r="1216" spans="6:26" x14ac:dyDescent="0.15">
      <c r="F1216" s="18"/>
    </row>
    <row r="1217" spans="6:6" x14ac:dyDescent="0.15">
      <c r="F1217" s="18"/>
    </row>
    <row r="1218" spans="6:6" x14ac:dyDescent="0.15">
      <c r="F1218" s="18"/>
    </row>
    <row r="1219" spans="6:6" x14ac:dyDescent="0.15">
      <c r="F1219" s="18"/>
    </row>
    <row r="1220" spans="6:6" x14ac:dyDescent="0.15">
      <c r="F1220" s="18"/>
    </row>
    <row r="1221" spans="6:6" x14ac:dyDescent="0.15">
      <c r="F1221" s="18"/>
    </row>
    <row r="1222" spans="6:6" x14ac:dyDescent="0.15">
      <c r="F1222" s="18"/>
    </row>
    <row r="1223" spans="6:6" x14ac:dyDescent="0.15">
      <c r="F1223" s="18"/>
    </row>
    <row r="1224" spans="6:6" x14ac:dyDescent="0.15">
      <c r="F1224" s="18"/>
    </row>
    <row r="1225" spans="6:6" x14ac:dyDescent="0.15">
      <c r="F1225" s="18"/>
    </row>
    <row r="1226" spans="6:6" x14ac:dyDescent="0.15">
      <c r="F1226" s="18"/>
    </row>
    <row r="1227" spans="6:6" x14ac:dyDescent="0.15">
      <c r="F1227" s="18"/>
    </row>
    <row r="1228" spans="6:6" x14ac:dyDescent="0.15">
      <c r="F1228" s="18"/>
    </row>
    <row r="1229" spans="6:6" x14ac:dyDescent="0.15">
      <c r="F1229" s="18"/>
    </row>
    <row r="1230" spans="6:6" x14ac:dyDescent="0.15">
      <c r="F1230" s="18"/>
    </row>
    <row r="1231" spans="6:6" x14ac:dyDescent="0.15">
      <c r="F1231" s="18"/>
    </row>
    <row r="1232" spans="6:6" x14ac:dyDescent="0.15">
      <c r="F1232" s="18"/>
    </row>
    <row r="1233" spans="6:6" x14ac:dyDescent="0.15">
      <c r="F1233" s="18"/>
    </row>
    <row r="1234" spans="6:6" x14ac:dyDescent="0.15">
      <c r="F1234" s="18"/>
    </row>
    <row r="1235" spans="6:6" x14ac:dyDescent="0.15">
      <c r="F1235" s="18"/>
    </row>
    <row r="1236" spans="6:6" x14ac:dyDescent="0.15">
      <c r="F1236" s="18"/>
    </row>
    <row r="1237" spans="6:6" x14ac:dyDescent="0.15">
      <c r="F1237" s="18"/>
    </row>
    <row r="1238" spans="6:6" x14ac:dyDescent="0.15">
      <c r="F1238" s="18"/>
    </row>
    <row r="1239" spans="6:6" x14ac:dyDescent="0.15">
      <c r="F1239" s="18"/>
    </row>
    <row r="1240" spans="6:6" x14ac:dyDescent="0.15">
      <c r="F1240" s="18"/>
    </row>
    <row r="1241" spans="6:6" x14ac:dyDescent="0.15">
      <c r="F1241" s="18"/>
    </row>
    <row r="1242" spans="6:6" x14ac:dyDescent="0.15">
      <c r="F1242" s="18"/>
    </row>
    <row r="1243" spans="6:6" x14ac:dyDescent="0.15">
      <c r="F1243" s="18"/>
    </row>
    <row r="1244" spans="6:6" x14ac:dyDescent="0.15">
      <c r="F1244" s="18"/>
    </row>
    <row r="1245" spans="6:6" x14ac:dyDescent="0.15">
      <c r="F1245" s="18"/>
    </row>
    <row r="1246" spans="6:6" x14ac:dyDescent="0.15">
      <c r="F1246" s="18"/>
    </row>
    <row r="1247" spans="6:6" x14ac:dyDescent="0.15">
      <c r="F1247" s="18"/>
    </row>
    <row r="1248" spans="6:6" x14ac:dyDescent="0.15">
      <c r="F1248" s="18"/>
    </row>
    <row r="1249" spans="6:6" x14ac:dyDescent="0.15">
      <c r="F1249" s="18"/>
    </row>
    <row r="1250" spans="6:6" x14ac:dyDescent="0.15">
      <c r="F1250" s="18"/>
    </row>
    <row r="1251" spans="6:6" x14ac:dyDescent="0.15">
      <c r="F1251" s="18"/>
    </row>
    <row r="1252" spans="6:6" x14ac:dyDescent="0.15">
      <c r="F1252" s="18"/>
    </row>
    <row r="1253" spans="6:6" x14ac:dyDescent="0.15">
      <c r="F1253" s="18"/>
    </row>
    <row r="1254" spans="6:6" x14ac:dyDescent="0.15">
      <c r="F1254" s="18"/>
    </row>
    <row r="1255" spans="6:6" x14ac:dyDescent="0.15">
      <c r="F1255" s="18"/>
    </row>
    <row r="1256" spans="6:6" x14ac:dyDescent="0.15">
      <c r="F1256" s="18"/>
    </row>
    <row r="1257" spans="6:6" x14ac:dyDescent="0.15">
      <c r="F1257" s="18"/>
    </row>
    <row r="1258" spans="6:6" x14ac:dyDescent="0.15">
      <c r="F1258" s="18"/>
    </row>
    <row r="1259" spans="6:6" x14ac:dyDescent="0.15">
      <c r="F1259" s="18"/>
    </row>
    <row r="1260" spans="6:6" x14ac:dyDescent="0.15">
      <c r="F1260" s="18"/>
    </row>
    <row r="1261" spans="6:6" x14ac:dyDescent="0.15">
      <c r="F1261" s="18"/>
    </row>
    <row r="1262" spans="6:6" x14ac:dyDescent="0.15">
      <c r="F1262" s="18"/>
    </row>
    <row r="1263" spans="6:6" x14ac:dyDescent="0.15">
      <c r="F1263" s="18"/>
    </row>
    <row r="1264" spans="6:6" x14ac:dyDescent="0.15">
      <c r="F1264" s="18"/>
    </row>
    <row r="1265" spans="6:6" x14ac:dyDescent="0.15">
      <c r="F1265" s="18"/>
    </row>
    <row r="1266" spans="6:6" x14ac:dyDescent="0.15">
      <c r="F1266" s="18"/>
    </row>
    <row r="1267" spans="6:6" x14ac:dyDescent="0.15">
      <c r="F1267" s="18"/>
    </row>
    <row r="1268" spans="6:6" x14ac:dyDescent="0.15">
      <c r="F1268" s="18"/>
    </row>
    <row r="1269" spans="6:6" x14ac:dyDescent="0.15">
      <c r="F1269" s="18"/>
    </row>
    <row r="1270" spans="6:6" x14ac:dyDescent="0.15">
      <c r="F1270" s="18"/>
    </row>
    <row r="1271" spans="6:6" x14ac:dyDescent="0.15">
      <c r="F1271" s="18"/>
    </row>
    <row r="1272" spans="6:6" x14ac:dyDescent="0.15">
      <c r="F1272" s="18"/>
    </row>
    <row r="1273" spans="6:6" x14ac:dyDescent="0.15">
      <c r="F1273" s="18"/>
    </row>
    <row r="1274" spans="6:6" x14ac:dyDescent="0.15">
      <c r="F1274" s="18"/>
    </row>
    <row r="1275" spans="6:6" x14ac:dyDescent="0.15">
      <c r="F1275" s="18"/>
    </row>
    <row r="1276" spans="6:6" x14ac:dyDescent="0.15">
      <c r="F1276" s="18"/>
    </row>
    <row r="1277" spans="6:6" x14ac:dyDescent="0.15">
      <c r="F1277" s="18"/>
    </row>
    <row r="1278" spans="6:6" x14ac:dyDescent="0.15">
      <c r="F1278" s="18"/>
    </row>
    <row r="1279" spans="6:6" x14ac:dyDescent="0.15">
      <c r="F1279" s="18"/>
    </row>
    <row r="1280" spans="6:6" x14ac:dyDescent="0.15">
      <c r="F1280" s="18"/>
    </row>
    <row r="1281" spans="6:6" x14ac:dyDescent="0.15">
      <c r="F1281" s="18"/>
    </row>
    <row r="1282" spans="6:6" x14ac:dyDescent="0.15">
      <c r="F1282" s="18"/>
    </row>
    <row r="1283" spans="6:6" x14ac:dyDescent="0.15">
      <c r="F1283" s="18"/>
    </row>
    <row r="1284" spans="6:6" x14ac:dyDescent="0.15">
      <c r="F1284" s="18"/>
    </row>
    <row r="1285" spans="6:6" x14ac:dyDescent="0.15">
      <c r="F1285" s="18"/>
    </row>
    <row r="1286" spans="6:6" x14ac:dyDescent="0.15">
      <c r="F1286" s="18"/>
    </row>
    <row r="1287" spans="6:6" x14ac:dyDescent="0.15">
      <c r="F1287" s="18"/>
    </row>
    <row r="1288" spans="6:6" x14ac:dyDescent="0.15">
      <c r="F1288" s="18"/>
    </row>
    <row r="1289" spans="6:6" x14ac:dyDescent="0.15">
      <c r="F1289" s="18"/>
    </row>
    <row r="1290" spans="6:6" x14ac:dyDescent="0.15">
      <c r="F1290" s="18"/>
    </row>
    <row r="1291" spans="6:6" x14ac:dyDescent="0.15">
      <c r="F1291" s="18"/>
    </row>
    <row r="1292" spans="6:6" x14ac:dyDescent="0.15">
      <c r="F1292" s="18"/>
    </row>
    <row r="1293" spans="6:6" x14ac:dyDescent="0.15">
      <c r="F1293" s="18"/>
    </row>
    <row r="1294" spans="6:6" x14ac:dyDescent="0.15">
      <c r="F1294" s="18"/>
    </row>
    <row r="1295" spans="6:6" x14ac:dyDescent="0.15">
      <c r="F1295" s="18"/>
    </row>
    <row r="1296" spans="6:6" x14ac:dyDescent="0.15">
      <c r="F1296" s="18"/>
    </row>
    <row r="1297" spans="6:6" x14ac:dyDescent="0.15">
      <c r="F1297" s="18"/>
    </row>
    <row r="1298" spans="6:6" x14ac:dyDescent="0.15">
      <c r="F1298" s="18"/>
    </row>
    <row r="1299" spans="6:6" x14ac:dyDescent="0.15">
      <c r="F1299" s="18"/>
    </row>
    <row r="1300" spans="6:6" x14ac:dyDescent="0.15">
      <c r="F1300" s="18"/>
    </row>
    <row r="1301" spans="6:6" x14ac:dyDescent="0.15">
      <c r="F1301" s="18"/>
    </row>
    <row r="1302" spans="6:6" x14ac:dyDescent="0.15">
      <c r="F1302" s="18"/>
    </row>
    <row r="1303" spans="6:6" x14ac:dyDescent="0.15">
      <c r="F1303" s="18"/>
    </row>
    <row r="1304" spans="6:6" x14ac:dyDescent="0.15">
      <c r="F1304" s="18"/>
    </row>
    <row r="1305" spans="6:6" x14ac:dyDescent="0.15">
      <c r="F1305" s="18"/>
    </row>
    <row r="1306" spans="6:6" x14ac:dyDescent="0.15">
      <c r="F1306" s="18"/>
    </row>
    <row r="1307" spans="6:6" x14ac:dyDescent="0.15">
      <c r="F1307" s="18"/>
    </row>
    <row r="1308" spans="6:6" x14ac:dyDescent="0.15">
      <c r="F1308" s="18"/>
    </row>
    <row r="1309" spans="6:6" x14ac:dyDescent="0.15">
      <c r="F1309" s="18"/>
    </row>
    <row r="1310" spans="6:6" x14ac:dyDescent="0.15">
      <c r="F1310" s="18"/>
    </row>
    <row r="1311" spans="6:6" x14ac:dyDescent="0.15">
      <c r="F1311" s="18"/>
    </row>
    <row r="1312" spans="6:6" x14ac:dyDescent="0.15">
      <c r="F1312" s="18"/>
    </row>
    <row r="1313" spans="6:6" x14ac:dyDescent="0.15">
      <c r="F1313" s="18"/>
    </row>
    <row r="1314" spans="6:6" x14ac:dyDescent="0.15">
      <c r="F1314" s="18"/>
    </row>
    <row r="1315" spans="6:6" x14ac:dyDescent="0.15">
      <c r="F1315" s="18"/>
    </row>
    <row r="1316" spans="6:6" x14ac:dyDescent="0.15">
      <c r="F1316" s="18"/>
    </row>
    <row r="1317" spans="6:6" x14ac:dyDescent="0.15">
      <c r="F1317" s="18"/>
    </row>
    <row r="1318" spans="6:6" x14ac:dyDescent="0.15">
      <c r="F1318" s="18"/>
    </row>
    <row r="1319" spans="6:6" x14ac:dyDescent="0.15">
      <c r="F1319" s="18"/>
    </row>
    <row r="1320" spans="6:6" x14ac:dyDescent="0.15">
      <c r="F1320" s="18"/>
    </row>
    <row r="1321" spans="6:6" x14ac:dyDescent="0.15">
      <c r="F1321" s="18"/>
    </row>
    <row r="1322" spans="6:6" x14ac:dyDescent="0.15">
      <c r="F1322" s="18"/>
    </row>
    <row r="1323" spans="6:6" x14ac:dyDescent="0.15">
      <c r="F1323" s="18"/>
    </row>
    <row r="1324" spans="6:6" x14ac:dyDescent="0.15">
      <c r="F1324" s="18"/>
    </row>
    <row r="1325" spans="6:6" x14ac:dyDescent="0.15">
      <c r="F1325" s="18"/>
    </row>
    <row r="1326" spans="6:6" x14ac:dyDescent="0.15">
      <c r="F1326" s="18"/>
    </row>
    <row r="1327" spans="6:6" x14ac:dyDescent="0.15">
      <c r="F1327" s="18"/>
    </row>
    <row r="1328" spans="6:6" x14ac:dyDescent="0.15">
      <c r="F1328" s="18"/>
    </row>
    <row r="1329" spans="6:6" x14ac:dyDescent="0.15">
      <c r="F1329" s="18"/>
    </row>
    <row r="1330" spans="6:6" x14ac:dyDescent="0.15">
      <c r="F1330" s="18"/>
    </row>
    <row r="1331" spans="6:6" x14ac:dyDescent="0.15">
      <c r="F1331" s="18"/>
    </row>
    <row r="1332" spans="6:6" x14ac:dyDescent="0.15">
      <c r="F1332" s="18"/>
    </row>
    <row r="1333" spans="6:6" x14ac:dyDescent="0.15">
      <c r="F1333" s="18"/>
    </row>
    <row r="1334" spans="6:6" x14ac:dyDescent="0.15">
      <c r="F1334" s="18"/>
    </row>
    <row r="1335" spans="6:6" x14ac:dyDescent="0.15">
      <c r="F1335" s="18"/>
    </row>
    <row r="1336" spans="6:6" x14ac:dyDescent="0.15">
      <c r="F1336" s="18"/>
    </row>
    <row r="1337" spans="6:6" x14ac:dyDescent="0.15">
      <c r="F1337" s="18"/>
    </row>
    <row r="1338" spans="6:6" x14ac:dyDescent="0.15">
      <c r="F1338" s="18"/>
    </row>
    <row r="1339" spans="6:6" x14ac:dyDescent="0.15">
      <c r="F1339" s="18"/>
    </row>
    <row r="1340" spans="6:6" x14ac:dyDescent="0.15">
      <c r="F1340" s="18"/>
    </row>
    <row r="1341" spans="6:6" x14ac:dyDescent="0.15">
      <c r="F1341" s="18"/>
    </row>
    <row r="1342" spans="6:6" x14ac:dyDescent="0.15">
      <c r="F1342" s="18"/>
    </row>
    <row r="1343" spans="6:6" x14ac:dyDescent="0.15">
      <c r="F1343" s="18"/>
    </row>
    <row r="1344" spans="6:6" x14ac:dyDescent="0.15">
      <c r="F1344" s="18"/>
    </row>
    <row r="1345" spans="6:6" x14ac:dyDescent="0.15">
      <c r="F1345" s="18"/>
    </row>
    <row r="1346" spans="6:6" x14ac:dyDescent="0.15">
      <c r="F1346" s="18"/>
    </row>
    <row r="1347" spans="6:6" x14ac:dyDescent="0.15">
      <c r="F1347" s="18"/>
    </row>
    <row r="1348" spans="6:6" x14ac:dyDescent="0.15">
      <c r="F1348" s="18"/>
    </row>
    <row r="1349" spans="6:6" x14ac:dyDescent="0.15">
      <c r="F1349" s="18"/>
    </row>
    <row r="1350" spans="6:6" x14ac:dyDescent="0.15">
      <c r="F1350" s="18"/>
    </row>
    <row r="1351" spans="6:6" x14ac:dyDescent="0.15">
      <c r="F1351" s="18"/>
    </row>
    <row r="1352" spans="6:6" x14ac:dyDescent="0.15">
      <c r="F1352" s="18"/>
    </row>
    <row r="1353" spans="6:6" x14ac:dyDescent="0.15">
      <c r="F1353" s="18"/>
    </row>
    <row r="1354" spans="6:6" x14ac:dyDescent="0.15">
      <c r="F1354" s="18"/>
    </row>
    <row r="1355" spans="6:6" x14ac:dyDescent="0.15">
      <c r="F1355" s="18"/>
    </row>
    <row r="1356" spans="6:6" x14ac:dyDescent="0.15">
      <c r="F1356" s="18"/>
    </row>
    <row r="1357" spans="6:6" x14ac:dyDescent="0.15">
      <c r="F1357" s="18"/>
    </row>
    <row r="1358" spans="6:6" x14ac:dyDescent="0.15">
      <c r="F1358" s="18"/>
    </row>
    <row r="1359" spans="6:6" x14ac:dyDescent="0.15">
      <c r="F1359" s="18"/>
    </row>
    <row r="1360" spans="6:6" x14ac:dyDescent="0.15">
      <c r="F1360" s="18"/>
    </row>
    <row r="1361" spans="6:6" x14ac:dyDescent="0.15">
      <c r="F1361" s="18"/>
    </row>
    <row r="1362" spans="6:6" x14ac:dyDescent="0.15">
      <c r="F1362" s="18"/>
    </row>
    <row r="1363" spans="6:6" x14ac:dyDescent="0.15">
      <c r="F1363" s="18"/>
    </row>
    <row r="1364" spans="6:6" x14ac:dyDescent="0.15">
      <c r="F1364" s="18"/>
    </row>
    <row r="1365" spans="6:6" x14ac:dyDescent="0.15">
      <c r="F1365" s="18"/>
    </row>
    <row r="1366" spans="6:6" x14ac:dyDescent="0.15">
      <c r="F1366" s="18"/>
    </row>
    <row r="1367" spans="6:6" x14ac:dyDescent="0.15">
      <c r="F1367" s="18"/>
    </row>
    <row r="1368" spans="6:6" x14ac:dyDescent="0.15">
      <c r="F1368" s="18"/>
    </row>
    <row r="1369" spans="6:6" x14ac:dyDescent="0.15">
      <c r="F1369" s="18"/>
    </row>
    <row r="1370" spans="6:6" x14ac:dyDescent="0.15">
      <c r="F1370" s="18"/>
    </row>
    <row r="1371" spans="6:6" x14ac:dyDescent="0.15">
      <c r="F1371" s="18"/>
    </row>
    <row r="1372" spans="6:6" x14ac:dyDescent="0.15">
      <c r="F1372" s="18"/>
    </row>
    <row r="1373" spans="6:6" x14ac:dyDescent="0.15">
      <c r="F1373" s="18"/>
    </row>
    <row r="1374" spans="6:6" x14ac:dyDescent="0.15">
      <c r="F1374" s="18"/>
    </row>
    <row r="1375" spans="6:6" x14ac:dyDescent="0.15">
      <c r="F1375" s="18"/>
    </row>
    <row r="1376" spans="6:6" x14ac:dyDescent="0.15">
      <c r="F1376" s="18"/>
    </row>
    <row r="1377" spans="6:6" x14ac:dyDescent="0.15">
      <c r="F1377" s="18"/>
    </row>
    <row r="1378" spans="6:6" x14ac:dyDescent="0.15">
      <c r="F1378" s="18"/>
    </row>
    <row r="1379" spans="6:6" x14ac:dyDescent="0.15">
      <c r="F1379" s="18"/>
    </row>
    <row r="1380" spans="6:6" x14ac:dyDescent="0.15">
      <c r="F1380" s="18"/>
    </row>
    <row r="1381" spans="6:6" x14ac:dyDescent="0.15">
      <c r="F1381" s="18"/>
    </row>
    <row r="1382" spans="6:6" x14ac:dyDescent="0.15">
      <c r="F1382" s="18"/>
    </row>
    <row r="1383" spans="6:6" x14ac:dyDescent="0.15">
      <c r="F1383" s="18"/>
    </row>
    <row r="1384" spans="6:6" x14ac:dyDescent="0.15">
      <c r="F1384" s="18"/>
    </row>
    <row r="1385" spans="6:6" x14ac:dyDescent="0.15">
      <c r="F1385" s="18"/>
    </row>
    <row r="1386" spans="6:6" x14ac:dyDescent="0.15">
      <c r="F1386" s="18"/>
    </row>
    <row r="1387" spans="6:6" x14ac:dyDescent="0.15">
      <c r="F1387" s="18"/>
    </row>
    <row r="1388" spans="6:6" x14ac:dyDescent="0.15">
      <c r="F1388" s="18"/>
    </row>
    <row r="1389" spans="6:6" x14ac:dyDescent="0.15">
      <c r="F1389" s="18"/>
    </row>
    <row r="1390" spans="6:6" x14ac:dyDescent="0.15">
      <c r="F1390" s="18"/>
    </row>
    <row r="1391" spans="6:6" x14ac:dyDescent="0.15">
      <c r="F1391" s="18"/>
    </row>
    <row r="1392" spans="6:6" x14ac:dyDescent="0.15">
      <c r="F1392" s="18"/>
    </row>
    <row r="1393" spans="6:6" x14ac:dyDescent="0.15">
      <c r="F1393" s="18"/>
    </row>
    <row r="1394" spans="6:6" x14ac:dyDescent="0.15">
      <c r="F1394" s="18"/>
    </row>
    <row r="1395" spans="6:6" x14ac:dyDescent="0.15">
      <c r="F1395" s="18"/>
    </row>
    <row r="1396" spans="6:6" x14ac:dyDescent="0.15">
      <c r="F1396" s="18"/>
    </row>
    <row r="1397" spans="6:6" x14ac:dyDescent="0.15">
      <c r="F1397" s="18"/>
    </row>
    <row r="1398" spans="6:6" x14ac:dyDescent="0.15">
      <c r="F1398" s="18"/>
    </row>
    <row r="1399" spans="6:6" x14ac:dyDescent="0.15">
      <c r="F1399" s="18"/>
    </row>
    <row r="1400" spans="6:6" x14ac:dyDescent="0.15">
      <c r="F1400" s="18"/>
    </row>
    <row r="1401" spans="6:6" x14ac:dyDescent="0.15">
      <c r="F1401" s="18"/>
    </row>
    <row r="1402" spans="6:6" x14ac:dyDescent="0.15">
      <c r="F1402" s="18"/>
    </row>
    <row r="1403" spans="6:6" x14ac:dyDescent="0.15">
      <c r="F1403" s="18"/>
    </row>
    <row r="1404" spans="6:6" x14ac:dyDescent="0.15">
      <c r="F1404" s="18"/>
    </row>
    <row r="1405" spans="6:6" x14ac:dyDescent="0.15">
      <c r="F1405" s="18"/>
    </row>
    <row r="1406" spans="6:6" x14ac:dyDescent="0.15">
      <c r="F1406" s="18"/>
    </row>
    <row r="1407" spans="6:6" x14ac:dyDescent="0.15">
      <c r="F1407" s="18"/>
    </row>
    <row r="1408" spans="6:6" x14ac:dyDescent="0.15">
      <c r="F1408" s="18"/>
    </row>
    <row r="1409" spans="6:6" x14ac:dyDescent="0.15">
      <c r="F1409" s="18"/>
    </row>
    <row r="1410" spans="6:6" x14ac:dyDescent="0.15">
      <c r="F1410" s="18"/>
    </row>
    <row r="1411" spans="6:6" x14ac:dyDescent="0.15">
      <c r="F1411" s="18"/>
    </row>
    <row r="1412" spans="6:6" x14ac:dyDescent="0.15">
      <c r="F1412" s="18"/>
    </row>
    <row r="1413" spans="6:6" x14ac:dyDescent="0.15">
      <c r="F1413" s="18"/>
    </row>
    <row r="1414" spans="6:6" x14ac:dyDescent="0.15">
      <c r="F1414" s="18"/>
    </row>
    <row r="1415" spans="6:6" x14ac:dyDescent="0.15">
      <c r="F1415" s="18"/>
    </row>
    <row r="1416" spans="6:6" x14ac:dyDescent="0.15">
      <c r="F1416" s="18"/>
    </row>
    <row r="1417" spans="6:6" x14ac:dyDescent="0.15">
      <c r="F1417" s="18"/>
    </row>
    <row r="1418" spans="6:6" x14ac:dyDescent="0.15">
      <c r="F1418" s="18"/>
    </row>
    <row r="1419" spans="6:6" x14ac:dyDescent="0.15">
      <c r="F1419" s="18"/>
    </row>
    <row r="1420" spans="6:6" x14ac:dyDescent="0.15">
      <c r="F1420" s="18"/>
    </row>
    <row r="1421" spans="6:6" x14ac:dyDescent="0.15">
      <c r="F1421" s="18"/>
    </row>
    <row r="1422" spans="6:6" x14ac:dyDescent="0.15">
      <c r="F1422" s="18"/>
    </row>
    <row r="1423" spans="6:6" x14ac:dyDescent="0.15">
      <c r="F1423" s="18"/>
    </row>
    <row r="1424" spans="6:6" x14ac:dyDescent="0.15">
      <c r="F1424" s="18"/>
    </row>
    <row r="1425" spans="6:6" x14ac:dyDescent="0.15">
      <c r="F1425" s="18"/>
    </row>
    <row r="1426" spans="6:6" x14ac:dyDescent="0.15">
      <c r="F1426" s="18"/>
    </row>
    <row r="1427" spans="6:6" x14ac:dyDescent="0.15">
      <c r="F1427" s="18"/>
    </row>
    <row r="1428" spans="6:6" x14ac:dyDescent="0.15">
      <c r="F1428" s="18"/>
    </row>
    <row r="1429" spans="6:6" x14ac:dyDescent="0.15">
      <c r="F1429" s="18"/>
    </row>
    <row r="1430" spans="6:6" x14ac:dyDescent="0.15">
      <c r="F1430" s="18"/>
    </row>
    <row r="1431" spans="6:6" x14ac:dyDescent="0.15">
      <c r="F1431" s="18"/>
    </row>
    <row r="1432" spans="6:6" x14ac:dyDescent="0.15">
      <c r="F1432" s="18"/>
    </row>
    <row r="1433" spans="6:6" x14ac:dyDescent="0.15">
      <c r="F1433" s="18"/>
    </row>
    <row r="1434" spans="6:6" x14ac:dyDescent="0.15">
      <c r="F1434" s="18"/>
    </row>
    <row r="1435" spans="6:6" x14ac:dyDescent="0.15">
      <c r="F1435" s="18"/>
    </row>
    <row r="1436" spans="6:6" x14ac:dyDescent="0.15">
      <c r="F1436" s="18"/>
    </row>
    <row r="1437" spans="6:6" x14ac:dyDescent="0.15">
      <c r="F1437" s="18"/>
    </row>
    <row r="1438" spans="6:6" x14ac:dyDescent="0.15">
      <c r="F1438" s="18"/>
    </row>
    <row r="1439" spans="6:6" x14ac:dyDescent="0.15">
      <c r="F1439" s="18"/>
    </row>
    <row r="1440" spans="6:6" x14ac:dyDescent="0.15">
      <c r="F1440" s="18"/>
    </row>
    <row r="1441" spans="6:6" x14ac:dyDescent="0.15">
      <c r="F1441" s="18"/>
    </row>
    <row r="1442" spans="6:6" x14ac:dyDescent="0.15">
      <c r="F1442" s="18"/>
    </row>
    <row r="1443" spans="6:6" x14ac:dyDescent="0.15">
      <c r="F1443" s="18"/>
    </row>
    <row r="1444" spans="6:6" x14ac:dyDescent="0.15">
      <c r="F1444" s="18"/>
    </row>
    <row r="1445" spans="6:6" x14ac:dyDescent="0.15">
      <c r="F1445" s="18"/>
    </row>
    <row r="1446" spans="6:6" x14ac:dyDescent="0.15">
      <c r="F1446" s="18"/>
    </row>
    <row r="1447" spans="6:6" x14ac:dyDescent="0.15">
      <c r="F1447" s="18"/>
    </row>
    <row r="1448" spans="6:6" x14ac:dyDescent="0.15">
      <c r="F1448" s="18"/>
    </row>
    <row r="1449" spans="6:6" x14ac:dyDescent="0.15">
      <c r="F1449" s="18"/>
    </row>
    <row r="1450" spans="6:6" x14ac:dyDescent="0.15">
      <c r="F1450" s="18"/>
    </row>
    <row r="1451" spans="6:6" x14ac:dyDescent="0.15">
      <c r="F1451" s="18"/>
    </row>
    <row r="1452" spans="6:6" x14ac:dyDescent="0.15">
      <c r="F1452" s="18"/>
    </row>
    <row r="1453" spans="6:6" x14ac:dyDescent="0.15">
      <c r="F1453" s="18"/>
    </row>
    <row r="1454" spans="6:6" x14ac:dyDescent="0.15">
      <c r="F1454" s="18"/>
    </row>
    <row r="1455" spans="6:6" x14ac:dyDescent="0.15">
      <c r="F1455" s="18"/>
    </row>
    <row r="1456" spans="6:6" x14ac:dyDescent="0.15">
      <c r="F1456" s="18"/>
    </row>
    <row r="1457" spans="6:6" x14ac:dyDescent="0.15">
      <c r="F1457" s="18"/>
    </row>
    <row r="1458" spans="6:6" x14ac:dyDescent="0.15">
      <c r="F1458" s="18"/>
    </row>
    <row r="1459" spans="6:6" x14ac:dyDescent="0.15">
      <c r="F1459" s="18"/>
    </row>
    <row r="1460" spans="6:6" x14ac:dyDescent="0.15">
      <c r="F1460" s="18"/>
    </row>
    <row r="1461" spans="6:6" x14ac:dyDescent="0.15">
      <c r="F1461" s="18"/>
    </row>
    <row r="1462" spans="6:6" x14ac:dyDescent="0.15">
      <c r="F1462" s="18"/>
    </row>
    <row r="1463" spans="6:6" x14ac:dyDescent="0.15">
      <c r="F1463" s="18"/>
    </row>
    <row r="1464" spans="6:6" x14ac:dyDescent="0.15">
      <c r="F1464" s="18"/>
    </row>
    <row r="1465" spans="6:6" x14ac:dyDescent="0.15">
      <c r="F1465" s="18"/>
    </row>
    <row r="1466" spans="6:6" x14ac:dyDescent="0.15">
      <c r="F1466" s="18"/>
    </row>
    <row r="1467" spans="6:6" x14ac:dyDescent="0.15">
      <c r="F1467" s="18"/>
    </row>
    <row r="1468" spans="6:6" x14ac:dyDescent="0.15">
      <c r="F1468" s="18"/>
    </row>
    <row r="1469" spans="6:6" x14ac:dyDescent="0.15">
      <c r="F1469" s="18"/>
    </row>
    <row r="1470" spans="6:6" x14ac:dyDescent="0.15">
      <c r="F1470" s="18"/>
    </row>
    <row r="1471" spans="6:6" x14ac:dyDescent="0.15">
      <c r="F1471" s="18"/>
    </row>
    <row r="1472" spans="6:6" x14ac:dyDescent="0.15">
      <c r="F1472" s="18"/>
    </row>
    <row r="1473" spans="6:6" x14ac:dyDescent="0.15">
      <c r="F1473" s="18"/>
    </row>
    <row r="1474" spans="6:6" x14ac:dyDescent="0.15">
      <c r="F1474" s="18"/>
    </row>
    <row r="1475" spans="6:6" x14ac:dyDescent="0.15">
      <c r="F1475" s="18"/>
    </row>
    <row r="1476" spans="6:6" x14ac:dyDescent="0.15">
      <c r="F1476" s="18"/>
    </row>
    <row r="1477" spans="6:6" x14ac:dyDescent="0.15">
      <c r="F1477" s="18"/>
    </row>
    <row r="1478" spans="6:6" x14ac:dyDescent="0.15">
      <c r="F1478" s="18"/>
    </row>
    <row r="1479" spans="6:6" x14ac:dyDescent="0.15">
      <c r="F1479" s="18"/>
    </row>
    <row r="1480" spans="6:6" x14ac:dyDescent="0.15">
      <c r="F1480" s="18"/>
    </row>
    <row r="1481" spans="6:6" x14ac:dyDescent="0.15">
      <c r="F1481" s="18"/>
    </row>
    <row r="1482" spans="6:6" x14ac:dyDescent="0.15">
      <c r="F1482" s="18"/>
    </row>
    <row r="1483" spans="6:6" x14ac:dyDescent="0.15">
      <c r="F1483" s="18"/>
    </row>
    <row r="1484" spans="6:6" x14ac:dyDescent="0.15">
      <c r="F1484" s="18"/>
    </row>
    <row r="1485" spans="6:6" x14ac:dyDescent="0.15">
      <c r="F1485" s="18"/>
    </row>
    <row r="1486" spans="6:6" x14ac:dyDescent="0.15">
      <c r="F1486" s="18"/>
    </row>
    <row r="1487" spans="6:6" x14ac:dyDescent="0.15">
      <c r="F1487" s="18"/>
    </row>
    <row r="1488" spans="6:6" x14ac:dyDescent="0.15">
      <c r="F1488" s="18"/>
    </row>
    <row r="1489" spans="6:6" x14ac:dyDescent="0.15">
      <c r="F1489" s="18"/>
    </row>
    <row r="1490" spans="6:6" x14ac:dyDescent="0.15">
      <c r="F1490" s="18"/>
    </row>
    <row r="1491" spans="6:6" x14ac:dyDescent="0.15">
      <c r="F1491" s="18"/>
    </row>
    <row r="1492" spans="6:6" x14ac:dyDescent="0.15">
      <c r="F1492" s="18"/>
    </row>
    <row r="1493" spans="6:6" x14ac:dyDescent="0.15">
      <c r="F1493" s="18"/>
    </row>
    <row r="1494" spans="6:6" x14ac:dyDescent="0.15">
      <c r="F1494" s="18"/>
    </row>
    <row r="1495" spans="6:6" x14ac:dyDescent="0.15">
      <c r="F1495" s="18"/>
    </row>
    <row r="1496" spans="6:6" x14ac:dyDescent="0.15">
      <c r="F1496" s="18"/>
    </row>
    <row r="1497" spans="6:6" x14ac:dyDescent="0.15">
      <c r="F1497" s="18"/>
    </row>
    <row r="1498" spans="6:6" x14ac:dyDescent="0.15">
      <c r="F1498" s="18"/>
    </row>
    <row r="1499" spans="6:6" x14ac:dyDescent="0.15">
      <c r="F1499" s="18"/>
    </row>
    <row r="1500" spans="6:6" x14ac:dyDescent="0.15">
      <c r="F1500" s="18"/>
    </row>
    <row r="1501" spans="6:6" x14ac:dyDescent="0.15">
      <c r="F1501" s="18"/>
    </row>
    <row r="1502" spans="6:6" x14ac:dyDescent="0.15">
      <c r="F1502" s="18"/>
    </row>
    <row r="1503" spans="6:6" x14ac:dyDescent="0.15">
      <c r="F1503" s="18"/>
    </row>
    <row r="1504" spans="6:6" x14ac:dyDescent="0.15">
      <c r="F1504" s="18"/>
    </row>
    <row r="1505" spans="6:6" x14ac:dyDescent="0.15">
      <c r="F1505" s="18"/>
    </row>
    <row r="1506" spans="6:6" x14ac:dyDescent="0.15">
      <c r="F1506" s="18"/>
    </row>
    <row r="1507" spans="6:6" x14ac:dyDescent="0.15">
      <c r="F1507" s="18"/>
    </row>
    <row r="1508" spans="6:6" x14ac:dyDescent="0.15">
      <c r="F1508" s="18"/>
    </row>
    <row r="1509" spans="6:6" x14ac:dyDescent="0.15">
      <c r="F1509" s="18"/>
    </row>
    <row r="1510" spans="6:6" x14ac:dyDescent="0.15">
      <c r="F1510" s="18"/>
    </row>
    <row r="1511" spans="6:6" x14ac:dyDescent="0.15">
      <c r="F1511" s="18"/>
    </row>
    <row r="1512" spans="6:6" x14ac:dyDescent="0.15">
      <c r="F1512" s="18"/>
    </row>
    <row r="1513" spans="6:6" x14ac:dyDescent="0.15">
      <c r="F1513" s="18"/>
    </row>
    <row r="1514" spans="6:6" x14ac:dyDescent="0.15">
      <c r="F1514" s="18"/>
    </row>
    <row r="1515" spans="6:6" x14ac:dyDescent="0.15">
      <c r="F1515" s="18"/>
    </row>
    <row r="1516" spans="6:6" x14ac:dyDescent="0.15">
      <c r="F1516" s="18"/>
    </row>
    <row r="1517" spans="6:6" x14ac:dyDescent="0.15">
      <c r="F1517" s="18"/>
    </row>
    <row r="1518" spans="6:6" x14ac:dyDescent="0.15">
      <c r="F1518" s="18"/>
    </row>
    <row r="1519" spans="6:6" x14ac:dyDescent="0.15">
      <c r="F1519" s="18"/>
    </row>
    <row r="1520" spans="6:6" x14ac:dyDescent="0.15">
      <c r="F1520" s="18"/>
    </row>
    <row r="1521" spans="6:6" x14ac:dyDescent="0.15">
      <c r="F1521" s="18"/>
    </row>
    <row r="1522" spans="6:6" x14ac:dyDescent="0.15">
      <c r="F1522" s="18"/>
    </row>
    <row r="1523" spans="6:6" x14ac:dyDescent="0.15">
      <c r="F1523" s="18"/>
    </row>
    <row r="1524" spans="6:6" x14ac:dyDescent="0.15">
      <c r="F1524" s="18"/>
    </row>
    <row r="1525" spans="6:6" x14ac:dyDescent="0.15">
      <c r="F1525" s="18"/>
    </row>
    <row r="1526" spans="6:6" x14ac:dyDescent="0.15">
      <c r="F1526" s="18"/>
    </row>
    <row r="1527" spans="6:6" x14ac:dyDescent="0.15">
      <c r="F1527" s="18"/>
    </row>
    <row r="1528" spans="6:6" x14ac:dyDescent="0.15">
      <c r="F1528" s="18"/>
    </row>
    <row r="1529" spans="6:6" x14ac:dyDescent="0.15">
      <c r="F1529" s="18"/>
    </row>
    <row r="1530" spans="6:6" x14ac:dyDescent="0.15">
      <c r="F1530" s="18"/>
    </row>
    <row r="1531" spans="6:6" x14ac:dyDescent="0.15">
      <c r="F1531" s="18"/>
    </row>
    <row r="1532" spans="6:6" x14ac:dyDescent="0.15">
      <c r="F1532" s="18"/>
    </row>
    <row r="1533" spans="6:6" x14ac:dyDescent="0.15">
      <c r="F1533" s="18"/>
    </row>
    <row r="1534" spans="6:6" x14ac:dyDescent="0.15">
      <c r="F1534" s="18"/>
    </row>
    <row r="1535" spans="6:6" x14ac:dyDescent="0.15">
      <c r="F1535" s="18"/>
    </row>
    <row r="1536" spans="6:6" x14ac:dyDescent="0.15">
      <c r="F1536" s="18"/>
    </row>
    <row r="1537" spans="6:6" x14ac:dyDescent="0.15">
      <c r="F1537" s="18"/>
    </row>
    <row r="1538" spans="6:6" x14ac:dyDescent="0.15">
      <c r="F1538" s="18"/>
    </row>
    <row r="1539" spans="6:6" x14ac:dyDescent="0.15">
      <c r="F1539" s="18"/>
    </row>
    <row r="1540" spans="6:6" x14ac:dyDescent="0.15">
      <c r="F1540" s="18"/>
    </row>
    <row r="1541" spans="6:6" x14ac:dyDescent="0.15">
      <c r="F1541" s="18"/>
    </row>
    <row r="1542" spans="6:6" x14ac:dyDescent="0.15">
      <c r="F1542" s="18"/>
    </row>
    <row r="1543" spans="6:6" x14ac:dyDescent="0.15">
      <c r="F1543" s="18"/>
    </row>
    <row r="1544" spans="6:6" x14ac:dyDescent="0.15">
      <c r="F1544" s="18"/>
    </row>
    <row r="1545" spans="6:6" x14ac:dyDescent="0.15">
      <c r="F1545" s="18"/>
    </row>
    <row r="1546" spans="6:6" x14ac:dyDescent="0.15">
      <c r="F1546" s="18"/>
    </row>
    <row r="1547" spans="6:6" x14ac:dyDescent="0.15">
      <c r="F1547" s="18"/>
    </row>
    <row r="1548" spans="6:6" x14ac:dyDescent="0.15">
      <c r="F1548" s="18"/>
    </row>
    <row r="1549" spans="6:6" x14ac:dyDescent="0.15">
      <c r="F1549" s="18"/>
    </row>
    <row r="1550" spans="6:6" x14ac:dyDescent="0.15">
      <c r="F1550" s="18"/>
    </row>
    <row r="1551" spans="6:6" x14ac:dyDescent="0.15">
      <c r="F1551" s="18"/>
    </row>
    <row r="1552" spans="6:6" x14ac:dyDescent="0.15">
      <c r="F1552" s="18"/>
    </row>
    <row r="1553" spans="6:6" x14ac:dyDescent="0.15">
      <c r="F1553" s="18"/>
    </row>
    <row r="1554" spans="6:6" x14ac:dyDescent="0.15">
      <c r="F1554" s="18"/>
    </row>
    <row r="1555" spans="6:6" x14ac:dyDescent="0.15">
      <c r="F1555" s="18"/>
    </row>
    <row r="1556" spans="6:6" x14ac:dyDescent="0.15">
      <c r="F1556" s="18"/>
    </row>
    <row r="1557" spans="6:6" x14ac:dyDescent="0.15">
      <c r="F1557" s="18"/>
    </row>
    <row r="1558" spans="6:6" x14ac:dyDescent="0.15">
      <c r="F1558" s="18"/>
    </row>
    <row r="1559" spans="6:6" x14ac:dyDescent="0.15">
      <c r="F1559" s="18"/>
    </row>
    <row r="1560" spans="6:6" x14ac:dyDescent="0.15">
      <c r="F1560" s="18"/>
    </row>
    <row r="1561" spans="6:6" x14ac:dyDescent="0.15">
      <c r="F1561" s="18"/>
    </row>
    <row r="1562" spans="6:6" x14ac:dyDescent="0.15">
      <c r="F1562" s="18"/>
    </row>
    <row r="1563" spans="6:6" x14ac:dyDescent="0.15">
      <c r="F1563" s="18"/>
    </row>
    <row r="1564" spans="6:6" x14ac:dyDescent="0.15">
      <c r="F1564" s="18"/>
    </row>
    <row r="1565" spans="6:6" x14ac:dyDescent="0.15">
      <c r="F1565" s="18"/>
    </row>
    <row r="1566" spans="6:6" x14ac:dyDescent="0.15">
      <c r="F1566" s="18"/>
    </row>
    <row r="1567" spans="6:6" x14ac:dyDescent="0.15">
      <c r="F1567" s="18"/>
    </row>
    <row r="1568" spans="6:6" x14ac:dyDescent="0.15">
      <c r="F1568" s="18"/>
    </row>
    <row r="1569" spans="6:6" x14ac:dyDescent="0.15">
      <c r="F1569" s="18"/>
    </row>
    <row r="1570" spans="6:6" x14ac:dyDescent="0.15">
      <c r="F1570" s="18"/>
    </row>
    <row r="1571" spans="6:6" x14ac:dyDescent="0.15">
      <c r="F1571" s="18"/>
    </row>
    <row r="1572" spans="6:6" x14ac:dyDescent="0.15">
      <c r="F1572" s="18"/>
    </row>
    <row r="1573" spans="6:6" x14ac:dyDescent="0.15">
      <c r="F1573" s="18"/>
    </row>
    <row r="1574" spans="6:6" x14ac:dyDescent="0.15">
      <c r="F1574" s="18"/>
    </row>
    <row r="1575" spans="6:6" x14ac:dyDescent="0.15">
      <c r="F1575" s="18"/>
    </row>
    <row r="1576" spans="6:6" x14ac:dyDescent="0.15">
      <c r="F1576" s="18"/>
    </row>
    <row r="1577" spans="6:6" x14ac:dyDescent="0.15">
      <c r="F1577" s="18"/>
    </row>
    <row r="1578" spans="6:6" x14ac:dyDescent="0.15">
      <c r="F1578" s="18"/>
    </row>
    <row r="1579" spans="6:6" x14ac:dyDescent="0.15">
      <c r="F1579" s="18"/>
    </row>
    <row r="1580" spans="6:6" x14ac:dyDescent="0.15">
      <c r="F1580" s="18"/>
    </row>
    <row r="1581" spans="6:6" x14ac:dyDescent="0.15">
      <c r="F1581" s="18"/>
    </row>
    <row r="1582" spans="6:6" x14ac:dyDescent="0.15">
      <c r="F1582" s="18"/>
    </row>
    <row r="1583" spans="6:6" x14ac:dyDescent="0.15">
      <c r="F1583" s="18"/>
    </row>
    <row r="1584" spans="6:6" x14ac:dyDescent="0.15">
      <c r="F1584" s="18"/>
    </row>
    <row r="1585" spans="6:6" x14ac:dyDescent="0.15">
      <c r="F1585" s="18"/>
    </row>
    <row r="1586" spans="6:6" x14ac:dyDescent="0.15">
      <c r="F1586" s="18"/>
    </row>
    <row r="1587" spans="6:6" x14ac:dyDescent="0.15">
      <c r="F1587" s="18"/>
    </row>
    <row r="1588" spans="6:6" x14ac:dyDescent="0.15">
      <c r="F1588" s="18"/>
    </row>
    <row r="1589" spans="6:6" x14ac:dyDescent="0.15">
      <c r="F1589" s="18"/>
    </row>
    <row r="1590" spans="6:6" x14ac:dyDescent="0.15">
      <c r="F1590" s="18"/>
    </row>
    <row r="1591" spans="6:6" x14ac:dyDescent="0.15">
      <c r="F1591" s="18"/>
    </row>
    <row r="1592" spans="6:6" x14ac:dyDescent="0.15">
      <c r="F1592" s="18"/>
    </row>
    <row r="1593" spans="6:6" x14ac:dyDescent="0.15">
      <c r="F1593" s="18"/>
    </row>
    <row r="1594" spans="6:6" x14ac:dyDescent="0.15">
      <c r="F1594" s="18"/>
    </row>
    <row r="1595" spans="6:6" x14ac:dyDescent="0.15">
      <c r="F1595" s="18"/>
    </row>
    <row r="1596" spans="6:6" x14ac:dyDescent="0.15">
      <c r="F1596" s="18"/>
    </row>
    <row r="1597" spans="6:6" x14ac:dyDescent="0.15">
      <c r="F1597" s="18"/>
    </row>
    <row r="1598" spans="6:6" x14ac:dyDescent="0.15">
      <c r="F1598" s="18"/>
    </row>
    <row r="1599" spans="6:6" x14ac:dyDescent="0.15">
      <c r="F1599" s="18"/>
    </row>
    <row r="1600" spans="6:6" x14ac:dyDescent="0.15">
      <c r="F1600" s="18"/>
    </row>
    <row r="1601" spans="6:6" x14ac:dyDescent="0.15">
      <c r="F1601" s="18"/>
    </row>
    <row r="1602" spans="6:6" x14ac:dyDescent="0.15">
      <c r="F1602" s="18"/>
    </row>
    <row r="1603" spans="6:6" x14ac:dyDescent="0.15">
      <c r="F1603" s="18"/>
    </row>
    <row r="1604" spans="6:6" x14ac:dyDescent="0.15">
      <c r="F1604" s="18"/>
    </row>
    <row r="1605" spans="6:6" x14ac:dyDescent="0.15">
      <c r="F1605" s="18"/>
    </row>
    <row r="1606" spans="6:6" x14ac:dyDescent="0.15">
      <c r="F1606" s="18"/>
    </row>
    <row r="1607" spans="6:6" x14ac:dyDescent="0.15">
      <c r="F1607" s="18"/>
    </row>
    <row r="1608" spans="6:6" x14ac:dyDescent="0.15">
      <c r="F1608" s="18"/>
    </row>
    <row r="1609" spans="6:6" x14ac:dyDescent="0.15">
      <c r="F1609" s="18"/>
    </row>
    <row r="1610" spans="6:6" x14ac:dyDescent="0.15">
      <c r="F1610" s="18"/>
    </row>
    <row r="1611" spans="6:6" x14ac:dyDescent="0.15">
      <c r="F1611" s="18"/>
    </row>
    <row r="1612" spans="6:6" x14ac:dyDescent="0.15">
      <c r="F1612" s="18"/>
    </row>
    <row r="1613" spans="6:6" x14ac:dyDescent="0.15">
      <c r="F1613" s="18"/>
    </row>
    <row r="1614" spans="6:6" x14ac:dyDescent="0.15">
      <c r="F1614" s="18"/>
    </row>
    <row r="1615" spans="6:6" x14ac:dyDescent="0.15">
      <c r="F1615" s="18"/>
    </row>
    <row r="1616" spans="6:6" x14ac:dyDescent="0.15">
      <c r="F1616" s="18"/>
    </row>
    <row r="1617" spans="6:6" x14ac:dyDescent="0.15">
      <c r="F1617" s="18"/>
    </row>
    <row r="1618" spans="6:6" x14ac:dyDescent="0.15">
      <c r="F1618" s="18"/>
    </row>
    <row r="1619" spans="6:6" x14ac:dyDescent="0.15">
      <c r="F1619" s="18"/>
    </row>
    <row r="1620" spans="6:6" x14ac:dyDescent="0.15">
      <c r="F1620" s="18"/>
    </row>
    <row r="1621" spans="6:6" x14ac:dyDescent="0.15">
      <c r="F1621" s="18"/>
    </row>
    <row r="1622" spans="6:6" x14ac:dyDescent="0.15">
      <c r="F1622" s="18"/>
    </row>
    <row r="1623" spans="6:6" x14ac:dyDescent="0.15">
      <c r="F1623" s="18"/>
    </row>
    <row r="1624" spans="6:6" x14ac:dyDescent="0.15">
      <c r="F1624" s="18"/>
    </row>
    <row r="1625" spans="6:6" x14ac:dyDescent="0.15">
      <c r="F1625" s="18"/>
    </row>
    <row r="1626" spans="6:6" x14ac:dyDescent="0.15">
      <c r="F1626" s="18"/>
    </row>
    <row r="1627" spans="6:6" x14ac:dyDescent="0.15">
      <c r="F1627" s="18"/>
    </row>
    <row r="1628" spans="6:6" x14ac:dyDescent="0.15">
      <c r="F1628" s="18"/>
    </row>
    <row r="1629" spans="6:6" x14ac:dyDescent="0.15">
      <c r="F1629" s="18"/>
    </row>
    <row r="1630" spans="6:6" x14ac:dyDescent="0.15">
      <c r="F1630" s="18"/>
    </row>
    <row r="1631" spans="6:6" x14ac:dyDescent="0.15">
      <c r="F1631" s="18"/>
    </row>
    <row r="1632" spans="6:6" x14ac:dyDescent="0.15">
      <c r="F1632" s="18"/>
    </row>
    <row r="1633" spans="6:6" x14ac:dyDescent="0.15">
      <c r="F1633" s="18"/>
    </row>
    <row r="1634" spans="6:6" x14ac:dyDescent="0.15">
      <c r="F1634" s="18"/>
    </row>
    <row r="1635" spans="6:6" x14ac:dyDescent="0.15">
      <c r="F1635" s="18"/>
    </row>
    <row r="1636" spans="6:6" x14ac:dyDescent="0.15">
      <c r="F1636" s="18"/>
    </row>
    <row r="1637" spans="6:6" x14ac:dyDescent="0.15">
      <c r="F1637" s="18"/>
    </row>
    <row r="1638" spans="6:6" x14ac:dyDescent="0.15">
      <c r="F1638" s="18"/>
    </row>
    <row r="1639" spans="6:6" x14ac:dyDescent="0.15">
      <c r="F1639" s="18"/>
    </row>
    <row r="1640" spans="6:6" x14ac:dyDescent="0.15">
      <c r="F1640" s="18"/>
    </row>
    <row r="1641" spans="6:6" x14ac:dyDescent="0.15">
      <c r="F1641" s="18"/>
    </row>
    <row r="1642" spans="6:6" x14ac:dyDescent="0.15">
      <c r="F1642" s="18"/>
    </row>
    <row r="1643" spans="6:6" x14ac:dyDescent="0.15">
      <c r="F1643" s="18"/>
    </row>
    <row r="1644" spans="6:6" x14ac:dyDescent="0.15">
      <c r="F1644" s="18"/>
    </row>
    <row r="1645" spans="6:6" x14ac:dyDescent="0.15">
      <c r="F1645" s="18"/>
    </row>
    <row r="1646" spans="6:6" x14ac:dyDescent="0.15">
      <c r="F1646" s="18"/>
    </row>
    <row r="1647" spans="6:6" x14ac:dyDescent="0.15">
      <c r="F1647" s="18"/>
    </row>
    <row r="1648" spans="6:6" x14ac:dyDescent="0.15">
      <c r="F1648" s="18"/>
    </row>
    <row r="1649" spans="6:6" x14ac:dyDescent="0.15">
      <c r="F1649" s="18"/>
    </row>
    <row r="1650" spans="6:6" x14ac:dyDescent="0.15">
      <c r="F1650" s="18"/>
    </row>
    <row r="1651" spans="6:6" x14ac:dyDescent="0.15">
      <c r="F1651" s="18"/>
    </row>
    <row r="1652" spans="6:6" x14ac:dyDescent="0.15">
      <c r="F1652" s="18"/>
    </row>
    <row r="1653" spans="6:6" x14ac:dyDescent="0.15">
      <c r="F1653" s="18"/>
    </row>
    <row r="1654" spans="6:6" x14ac:dyDescent="0.15">
      <c r="F1654" s="18"/>
    </row>
    <row r="1655" spans="6:6" x14ac:dyDescent="0.15">
      <c r="F1655" s="18"/>
    </row>
    <row r="1656" spans="6:6" x14ac:dyDescent="0.15">
      <c r="F1656" s="18"/>
    </row>
    <row r="1657" spans="6:6" x14ac:dyDescent="0.15">
      <c r="F1657" s="18"/>
    </row>
    <row r="1658" spans="6:6" x14ac:dyDescent="0.15">
      <c r="F1658" s="18"/>
    </row>
    <row r="1659" spans="6:6" x14ac:dyDescent="0.15">
      <c r="F1659" s="18"/>
    </row>
    <row r="1660" spans="6:6" x14ac:dyDescent="0.15">
      <c r="F1660" s="18"/>
    </row>
    <row r="1661" spans="6:6" x14ac:dyDescent="0.15">
      <c r="F1661" s="18"/>
    </row>
    <row r="1662" spans="6:6" x14ac:dyDescent="0.15">
      <c r="F1662" s="18"/>
    </row>
    <row r="1663" spans="6:6" x14ac:dyDescent="0.15">
      <c r="F1663" s="18"/>
    </row>
    <row r="1664" spans="6:6" x14ac:dyDescent="0.15">
      <c r="F1664" s="18"/>
    </row>
    <row r="1665" spans="6:6" x14ac:dyDescent="0.15">
      <c r="F1665" s="18"/>
    </row>
    <row r="1666" spans="6:6" x14ac:dyDescent="0.15">
      <c r="F1666" s="18"/>
    </row>
    <row r="1667" spans="6:6" x14ac:dyDescent="0.15">
      <c r="F1667" s="18"/>
    </row>
    <row r="1668" spans="6:6" x14ac:dyDescent="0.15">
      <c r="F1668" s="18"/>
    </row>
    <row r="1669" spans="6:6" x14ac:dyDescent="0.15">
      <c r="F1669" s="18"/>
    </row>
    <row r="1670" spans="6:6" x14ac:dyDescent="0.15">
      <c r="F1670" s="18"/>
    </row>
    <row r="1671" spans="6:6" x14ac:dyDescent="0.15">
      <c r="F1671" s="18"/>
    </row>
    <row r="1672" spans="6:6" x14ac:dyDescent="0.15">
      <c r="F1672" s="18"/>
    </row>
    <row r="1673" spans="6:6" x14ac:dyDescent="0.15">
      <c r="F1673" s="18"/>
    </row>
    <row r="1674" spans="6:6" x14ac:dyDescent="0.15">
      <c r="F1674" s="18"/>
    </row>
    <row r="1675" spans="6:6" x14ac:dyDescent="0.15">
      <c r="F1675" s="18"/>
    </row>
    <row r="1676" spans="6:6" x14ac:dyDescent="0.15">
      <c r="F1676" s="18"/>
    </row>
    <row r="1677" spans="6:6" x14ac:dyDescent="0.15">
      <c r="F1677" s="18"/>
    </row>
    <row r="1678" spans="6:6" x14ac:dyDescent="0.15">
      <c r="F1678" s="18"/>
    </row>
    <row r="1679" spans="6:6" x14ac:dyDescent="0.15">
      <c r="F1679" s="18"/>
    </row>
    <row r="1680" spans="6:6" x14ac:dyDescent="0.15">
      <c r="F1680" s="18"/>
    </row>
    <row r="1681" spans="6:6" x14ac:dyDescent="0.15">
      <c r="F1681" s="18"/>
    </row>
    <row r="1682" spans="6:6" x14ac:dyDescent="0.15">
      <c r="F1682" s="18"/>
    </row>
    <row r="1683" spans="6:6" x14ac:dyDescent="0.15">
      <c r="F1683" s="18"/>
    </row>
    <row r="1684" spans="6:6" x14ac:dyDescent="0.15">
      <c r="F1684" s="18"/>
    </row>
    <row r="1685" spans="6:6" x14ac:dyDescent="0.15">
      <c r="F1685" s="18"/>
    </row>
    <row r="1686" spans="6:6" x14ac:dyDescent="0.15">
      <c r="F1686" s="18"/>
    </row>
    <row r="1687" spans="6:6" x14ac:dyDescent="0.15">
      <c r="F1687" s="18"/>
    </row>
    <row r="1688" spans="6:6" x14ac:dyDescent="0.15">
      <c r="F1688" s="18"/>
    </row>
    <row r="1689" spans="6:6" x14ac:dyDescent="0.15">
      <c r="F1689" s="18"/>
    </row>
    <row r="1690" spans="6:6" x14ac:dyDescent="0.15">
      <c r="F1690" s="18"/>
    </row>
    <row r="1691" spans="6:6" x14ac:dyDescent="0.15">
      <c r="F1691" s="18"/>
    </row>
    <row r="1692" spans="6:6" x14ac:dyDescent="0.15">
      <c r="F1692" s="18"/>
    </row>
    <row r="1693" spans="6:6" x14ac:dyDescent="0.15">
      <c r="F1693" s="18"/>
    </row>
    <row r="1694" spans="6:6" x14ac:dyDescent="0.15">
      <c r="F1694" s="18"/>
    </row>
    <row r="1695" spans="6:6" x14ac:dyDescent="0.15">
      <c r="F1695" s="18"/>
    </row>
    <row r="1696" spans="6:6" x14ac:dyDescent="0.15">
      <c r="F1696" s="18"/>
    </row>
    <row r="1697" spans="6:6" x14ac:dyDescent="0.15">
      <c r="F1697" s="18"/>
    </row>
    <row r="1698" spans="6:6" x14ac:dyDescent="0.15">
      <c r="F1698" s="18"/>
    </row>
    <row r="1699" spans="6:6" x14ac:dyDescent="0.15">
      <c r="F1699" s="18"/>
    </row>
    <row r="1700" spans="6:6" x14ac:dyDescent="0.15">
      <c r="F1700" s="18"/>
    </row>
    <row r="1701" spans="6:6" x14ac:dyDescent="0.15">
      <c r="F1701" s="18"/>
    </row>
    <row r="1702" spans="6:6" x14ac:dyDescent="0.15">
      <c r="F1702" s="18"/>
    </row>
    <row r="1703" spans="6:6" x14ac:dyDescent="0.15">
      <c r="F1703" s="18"/>
    </row>
    <row r="1704" spans="6:6" x14ac:dyDescent="0.15">
      <c r="F1704" s="18"/>
    </row>
    <row r="1705" spans="6:6" x14ac:dyDescent="0.15">
      <c r="F1705" s="18"/>
    </row>
    <row r="1706" spans="6:6" x14ac:dyDescent="0.15">
      <c r="F1706" s="18"/>
    </row>
    <row r="1707" spans="6:6" x14ac:dyDescent="0.15">
      <c r="F1707" s="18"/>
    </row>
    <row r="1708" spans="6:6" x14ac:dyDescent="0.15">
      <c r="F1708" s="18"/>
    </row>
    <row r="1709" spans="6:6" x14ac:dyDescent="0.15">
      <c r="F1709" s="18"/>
    </row>
    <row r="1710" spans="6:6" x14ac:dyDescent="0.15">
      <c r="F1710" s="18"/>
    </row>
    <row r="1711" spans="6:6" x14ac:dyDescent="0.15">
      <c r="F1711" s="18"/>
    </row>
    <row r="1712" spans="6:6" x14ac:dyDescent="0.15">
      <c r="F1712" s="18"/>
    </row>
    <row r="1713" spans="6:6" x14ac:dyDescent="0.15">
      <c r="F1713" s="18"/>
    </row>
    <row r="1714" spans="6:6" x14ac:dyDescent="0.15">
      <c r="F1714" s="18"/>
    </row>
    <row r="1715" spans="6:6" x14ac:dyDescent="0.15">
      <c r="F1715" s="18"/>
    </row>
    <row r="1716" spans="6:6" x14ac:dyDescent="0.15">
      <c r="F1716" s="18"/>
    </row>
    <row r="1717" spans="6:6" x14ac:dyDescent="0.15">
      <c r="F1717" s="18"/>
    </row>
    <row r="1718" spans="6:6" x14ac:dyDescent="0.15">
      <c r="F1718" s="18"/>
    </row>
    <row r="1719" spans="6:6" x14ac:dyDescent="0.15">
      <c r="F1719" s="18"/>
    </row>
    <row r="1720" spans="6:6" x14ac:dyDescent="0.15">
      <c r="F1720" s="18"/>
    </row>
    <row r="1721" spans="6:6" x14ac:dyDescent="0.15">
      <c r="F1721" s="18"/>
    </row>
    <row r="1722" spans="6:6" x14ac:dyDescent="0.15">
      <c r="F1722" s="18"/>
    </row>
    <row r="1723" spans="6:6" x14ac:dyDescent="0.15">
      <c r="F1723" s="18"/>
    </row>
    <row r="1724" spans="6:6" x14ac:dyDescent="0.15">
      <c r="F1724" s="18"/>
    </row>
    <row r="1725" spans="6:6" x14ac:dyDescent="0.15">
      <c r="F1725" s="18"/>
    </row>
    <row r="1726" spans="6:6" x14ac:dyDescent="0.15">
      <c r="F1726" s="18"/>
    </row>
    <row r="1727" spans="6:6" x14ac:dyDescent="0.15">
      <c r="F1727" s="18"/>
    </row>
    <row r="1728" spans="6:6" x14ac:dyDescent="0.15">
      <c r="F1728" s="18"/>
    </row>
    <row r="1729" spans="6:6" x14ac:dyDescent="0.15">
      <c r="F1729" s="18"/>
    </row>
    <row r="1730" spans="6:6" x14ac:dyDescent="0.15">
      <c r="F1730" s="18"/>
    </row>
    <row r="1731" spans="6:6" x14ac:dyDescent="0.15">
      <c r="F1731" s="18"/>
    </row>
    <row r="1732" spans="6:6" x14ac:dyDescent="0.15">
      <c r="F1732" s="18"/>
    </row>
    <row r="1733" spans="6:6" x14ac:dyDescent="0.15">
      <c r="F1733" s="18"/>
    </row>
    <row r="1734" spans="6:6" x14ac:dyDescent="0.15">
      <c r="F1734" s="18"/>
    </row>
    <row r="1735" spans="6:6" x14ac:dyDescent="0.15">
      <c r="F1735" s="18"/>
    </row>
    <row r="1736" spans="6:6" x14ac:dyDescent="0.15">
      <c r="F1736" s="18"/>
    </row>
    <row r="1737" spans="6:6" x14ac:dyDescent="0.15">
      <c r="F1737" s="18"/>
    </row>
    <row r="1738" spans="6:6" x14ac:dyDescent="0.15">
      <c r="F1738" s="18"/>
    </row>
    <row r="1739" spans="6:6" x14ac:dyDescent="0.15">
      <c r="F1739" s="18"/>
    </row>
    <row r="1740" spans="6:6" x14ac:dyDescent="0.15">
      <c r="F1740" s="18"/>
    </row>
    <row r="1741" spans="6:6" x14ac:dyDescent="0.15">
      <c r="F1741" s="18"/>
    </row>
    <row r="1742" spans="6:6" x14ac:dyDescent="0.15">
      <c r="F1742" s="18"/>
    </row>
    <row r="1743" spans="6:6" x14ac:dyDescent="0.15">
      <c r="F1743" s="18"/>
    </row>
    <row r="1744" spans="6:6" x14ac:dyDescent="0.15">
      <c r="F1744" s="18"/>
    </row>
    <row r="1745" spans="6:6" x14ac:dyDescent="0.15">
      <c r="F1745" s="18"/>
    </row>
    <row r="1746" spans="6:6" x14ac:dyDescent="0.15">
      <c r="F1746" s="18"/>
    </row>
    <row r="1747" spans="6:6" x14ac:dyDescent="0.15">
      <c r="F1747" s="18"/>
    </row>
    <row r="1748" spans="6:6" x14ac:dyDescent="0.15">
      <c r="F1748" s="18"/>
    </row>
    <row r="1749" spans="6:6" x14ac:dyDescent="0.15">
      <c r="F1749" s="18"/>
    </row>
    <row r="1750" spans="6:6" x14ac:dyDescent="0.15">
      <c r="F1750" s="18"/>
    </row>
    <row r="1751" spans="6:6" x14ac:dyDescent="0.15">
      <c r="F1751" s="18"/>
    </row>
    <row r="1752" spans="6:6" x14ac:dyDescent="0.15">
      <c r="F1752" s="18"/>
    </row>
    <row r="1753" spans="6:6" x14ac:dyDescent="0.15">
      <c r="F1753" s="18"/>
    </row>
    <row r="1754" spans="6:6" x14ac:dyDescent="0.15">
      <c r="F1754" s="18"/>
    </row>
    <row r="1755" spans="6:6" x14ac:dyDescent="0.15">
      <c r="F1755" s="18"/>
    </row>
    <row r="1756" spans="6:6" x14ac:dyDescent="0.15">
      <c r="F1756" s="18"/>
    </row>
    <row r="1757" spans="6:6" x14ac:dyDescent="0.15">
      <c r="F1757" s="18"/>
    </row>
    <row r="1758" spans="6:6" x14ac:dyDescent="0.15">
      <c r="F1758" s="18"/>
    </row>
    <row r="1759" spans="6:6" x14ac:dyDescent="0.15">
      <c r="F1759" s="18"/>
    </row>
    <row r="1760" spans="6:6" x14ac:dyDescent="0.15">
      <c r="F1760" s="18"/>
    </row>
    <row r="1761" spans="6:6" x14ac:dyDescent="0.15">
      <c r="F1761" s="18"/>
    </row>
    <row r="1762" spans="6:6" x14ac:dyDescent="0.15">
      <c r="F1762" s="18"/>
    </row>
    <row r="1763" spans="6:6" x14ac:dyDescent="0.15">
      <c r="F1763" s="18"/>
    </row>
    <row r="1764" spans="6:6" x14ac:dyDescent="0.15">
      <c r="F1764" s="18"/>
    </row>
    <row r="1765" spans="6:6" x14ac:dyDescent="0.15">
      <c r="F1765" s="18"/>
    </row>
    <row r="1766" spans="6:6" x14ac:dyDescent="0.15">
      <c r="F1766" s="18"/>
    </row>
    <row r="1767" spans="6:6" x14ac:dyDescent="0.15">
      <c r="F1767" s="18"/>
    </row>
    <row r="1768" spans="6:6" x14ac:dyDescent="0.15">
      <c r="F1768" s="18"/>
    </row>
    <row r="1769" spans="6:6" x14ac:dyDescent="0.15">
      <c r="F1769" s="18"/>
    </row>
    <row r="1770" spans="6:6" x14ac:dyDescent="0.15">
      <c r="F1770" s="18"/>
    </row>
    <row r="1771" spans="6:6" x14ac:dyDescent="0.15">
      <c r="F1771" s="18"/>
    </row>
    <row r="1772" spans="6:6" x14ac:dyDescent="0.15">
      <c r="F1772" s="18"/>
    </row>
    <row r="1773" spans="6:6" x14ac:dyDescent="0.15">
      <c r="F1773" s="18"/>
    </row>
    <row r="1774" spans="6:6" x14ac:dyDescent="0.15">
      <c r="F1774" s="18"/>
    </row>
    <row r="1775" spans="6:6" x14ac:dyDescent="0.15">
      <c r="F1775" s="18"/>
    </row>
    <row r="1776" spans="6:6" x14ac:dyDescent="0.15">
      <c r="F1776" s="18"/>
    </row>
    <row r="1777" spans="6:6" x14ac:dyDescent="0.15">
      <c r="F1777" s="18"/>
    </row>
    <row r="1778" spans="6:6" x14ac:dyDescent="0.15">
      <c r="F1778" s="18"/>
    </row>
    <row r="1779" spans="6:6" x14ac:dyDescent="0.15">
      <c r="F1779" s="18"/>
    </row>
    <row r="1780" spans="6:6" x14ac:dyDescent="0.15">
      <c r="F1780" s="18"/>
    </row>
    <row r="1781" spans="6:6" x14ac:dyDescent="0.15">
      <c r="F1781" s="18"/>
    </row>
    <row r="1782" spans="6:6" x14ac:dyDescent="0.15">
      <c r="F1782" s="18"/>
    </row>
    <row r="1783" spans="6:6" x14ac:dyDescent="0.15">
      <c r="F1783" s="18"/>
    </row>
    <row r="1784" spans="6:6" x14ac:dyDescent="0.15">
      <c r="F1784" s="18"/>
    </row>
    <row r="1785" spans="6:6" x14ac:dyDescent="0.15">
      <c r="F1785" s="18"/>
    </row>
    <row r="1786" spans="6:6" x14ac:dyDescent="0.15">
      <c r="F1786" s="18"/>
    </row>
    <row r="1787" spans="6:6" x14ac:dyDescent="0.15">
      <c r="F1787" s="18"/>
    </row>
    <row r="1788" spans="6:6" x14ac:dyDescent="0.15">
      <c r="F1788" s="18"/>
    </row>
    <row r="1789" spans="6:6" x14ac:dyDescent="0.15">
      <c r="F1789" s="18"/>
    </row>
    <row r="1790" spans="6:6" x14ac:dyDescent="0.15">
      <c r="F1790" s="18"/>
    </row>
    <row r="1791" spans="6:6" x14ac:dyDescent="0.15">
      <c r="F1791" s="18"/>
    </row>
    <row r="1792" spans="6:6" x14ac:dyDescent="0.15">
      <c r="F1792" s="18"/>
    </row>
    <row r="1793" spans="6:6" x14ac:dyDescent="0.15">
      <c r="F1793" s="18"/>
    </row>
    <row r="1794" spans="6:6" x14ac:dyDescent="0.15">
      <c r="F1794" s="18"/>
    </row>
    <row r="1795" spans="6:6" x14ac:dyDescent="0.15">
      <c r="F1795" s="18"/>
    </row>
    <row r="1796" spans="6:6" x14ac:dyDescent="0.15">
      <c r="F1796" s="18"/>
    </row>
    <row r="1797" spans="6:6" x14ac:dyDescent="0.15">
      <c r="F1797" s="18"/>
    </row>
    <row r="1798" spans="6:6" x14ac:dyDescent="0.15">
      <c r="F1798" s="18"/>
    </row>
    <row r="1799" spans="6:6" x14ac:dyDescent="0.15">
      <c r="F1799" s="18"/>
    </row>
    <row r="1800" spans="6:6" x14ac:dyDescent="0.15">
      <c r="F1800" s="18"/>
    </row>
    <row r="1801" spans="6:6" x14ac:dyDescent="0.15">
      <c r="F1801" s="18"/>
    </row>
    <row r="1802" spans="6:6" x14ac:dyDescent="0.15">
      <c r="F1802" s="18"/>
    </row>
    <row r="1803" spans="6:6" x14ac:dyDescent="0.15">
      <c r="F1803" s="18"/>
    </row>
    <row r="1804" spans="6:6" x14ac:dyDescent="0.15">
      <c r="F1804" s="18"/>
    </row>
    <row r="1805" spans="6:6" x14ac:dyDescent="0.15">
      <c r="F1805" s="18"/>
    </row>
    <row r="1806" spans="6:6" x14ac:dyDescent="0.15">
      <c r="F1806" s="18"/>
    </row>
    <row r="1807" spans="6:6" x14ac:dyDescent="0.15">
      <c r="F1807" s="18"/>
    </row>
    <row r="1808" spans="6:6" x14ac:dyDescent="0.15">
      <c r="F1808" s="18"/>
    </row>
    <row r="1809" spans="6:6" x14ac:dyDescent="0.15">
      <c r="F1809" s="18"/>
    </row>
    <row r="1810" spans="6:6" x14ac:dyDescent="0.15">
      <c r="F1810" s="18"/>
    </row>
    <row r="1811" spans="6:6" x14ac:dyDescent="0.15">
      <c r="F1811" s="18"/>
    </row>
    <row r="1812" spans="6:6" x14ac:dyDescent="0.15">
      <c r="F1812" s="18"/>
    </row>
    <row r="1813" spans="6:6" x14ac:dyDescent="0.15">
      <c r="F1813" s="18"/>
    </row>
    <row r="1814" spans="6:6" x14ac:dyDescent="0.15">
      <c r="F1814" s="18"/>
    </row>
    <row r="1815" spans="6:6" x14ac:dyDescent="0.15">
      <c r="F1815" s="18"/>
    </row>
    <row r="1816" spans="6:6" x14ac:dyDescent="0.15">
      <c r="F1816" s="18"/>
    </row>
    <row r="1817" spans="6:6" x14ac:dyDescent="0.15">
      <c r="F1817" s="18"/>
    </row>
    <row r="1818" spans="6:6" x14ac:dyDescent="0.15">
      <c r="F1818" s="18"/>
    </row>
    <row r="1819" spans="6:6" x14ac:dyDescent="0.15">
      <c r="F1819" s="18"/>
    </row>
    <row r="1820" spans="6:6" x14ac:dyDescent="0.15">
      <c r="F1820" s="18"/>
    </row>
    <row r="1821" spans="6:6" x14ac:dyDescent="0.15">
      <c r="F1821" s="18"/>
    </row>
    <row r="1822" spans="6:6" x14ac:dyDescent="0.15">
      <c r="F1822" s="18"/>
    </row>
    <row r="1823" spans="6:6" x14ac:dyDescent="0.15">
      <c r="F1823" s="18"/>
    </row>
    <row r="1824" spans="6:6" x14ac:dyDescent="0.15">
      <c r="F1824" s="18"/>
    </row>
    <row r="1825" spans="6:6" x14ac:dyDescent="0.15">
      <c r="F1825" s="18"/>
    </row>
    <row r="1826" spans="6:6" x14ac:dyDescent="0.15">
      <c r="F1826" s="18"/>
    </row>
    <row r="1827" spans="6:6" x14ac:dyDescent="0.15">
      <c r="F1827" s="18"/>
    </row>
    <row r="1828" spans="6:6" x14ac:dyDescent="0.15">
      <c r="F1828" s="18"/>
    </row>
    <row r="1829" spans="6:6" x14ac:dyDescent="0.15">
      <c r="F1829" s="18"/>
    </row>
    <row r="1830" spans="6:6" x14ac:dyDescent="0.15">
      <c r="F1830" s="18"/>
    </row>
    <row r="1831" spans="6:6" x14ac:dyDescent="0.15">
      <c r="F1831" s="18"/>
    </row>
    <row r="1832" spans="6:6" x14ac:dyDescent="0.15">
      <c r="F1832" s="18"/>
    </row>
    <row r="1833" spans="6:6" x14ac:dyDescent="0.15">
      <c r="F1833" s="18"/>
    </row>
    <row r="1834" spans="6:6" x14ac:dyDescent="0.15">
      <c r="F1834" s="18"/>
    </row>
    <row r="1835" spans="6:6" x14ac:dyDescent="0.15">
      <c r="F1835" s="18"/>
    </row>
    <row r="1836" spans="6:6" x14ac:dyDescent="0.15">
      <c r="F1836" s="18"/>
    </row>
    <row r="1837" spans="6:6" x14ac:dyDescent="0.15">
      <c r="F1837" s="18"/>
    </row>
    <row r="1838" spans="6:6" x14ac:dyDescent="0.15">
      <c r="F1838" s="18"/>
    </row>
    <row r="1839" spans="6:6" x14ac:dyDescent="0.15">
      <c r="F1839" s="18"/>
    </row>
    <row r="1840" spans="6:6" x14ac:dyDescent="0.15">
      <c r="F1840" s="18"/>
    </row>
    <row r="1841" spans="6:6" x14ac:dyDescent="0.15">
      <c r="F1841" s="18"/>
    </row>
    <row r="1842" spans="6:6" x14ac:dyDescent="0.15">
      <c r="F1842" s="18"/>
    </row>
    <row r="1843" spans="6:6" x14ac:dyDescent="0.15">
      <c r="F1843" s="18"/>
    </row>
    <row r="1844" spans="6:6" x14ac:dyDescent="0.15">
      <c r="F1844" s="18"/>
    </row>
    <row r="1845" spans="6:6" x14ac:dyDescent="0.15">
      <c r="F1845" s="18"/>
    </row>
    <row r="1846" spans="6:6" x14ac:dyDescent="0.15">
      <c r="F1846" s="18"/>
    </row>
    <row r="1847" spans="6:6" x14ac:dyDescent="0.15">
      <c r="F1847" s="18"/>
    </row>
    <row r="1848" spans="6:6" x14ac:dyDescent="0.15">
      <c r="F1848" s="18"/>
    </row>
    <row r="1849" spans="6:6" x14ac:dyDescent="0.15">
      <c r="F1849" s="18"/>
    </row>
    <row r="1850" spans="6:6" x14ac:dyDescent="0.15">
      <c r="F1850" s="18"/>
    </row>
    <row r="1851" spans="6:6" x14ac:dyDescent="0.15">
      <c r="F1851" s="18"/>
    </row>
    <row r="1852" spans="6:6" x14ac:dyDescent="0.15">
      <c r="F1852" s="18"/>
    </row>
    <row r="1853" spans="6:6" x14ac:dyDescent="0.15">
      <c r="F1853" s="18"/>
    </row>
    <row r="1854" spans="6:6" x14ac:dyDescent="0.15">
      <c r="F1854" s="18"/>
    </row>
    <row r="1855" spans="6:6" x14ac:dyDescent="0.15">
      <c r="F1855" s="18"/>
    </row>
    <row r="1856" spans="6:6" x14ac:dyDescent="0.15">
      <c r="F1856" s="18"/>
    </row>
    <row r="1857" spans="6:6" x14ac:dyDescent="0.15">
      <c r="F1857" s="18"/>
    </row>
    <row r="1858" spans="6:6" x14ac:dyDescent="0.15">
      <c r="F1858" s="18"/>
    </row>
    <row r="1859" spans="6:6" x14ac:dyDescent="0.15">
      <c r="F1859" s="18"/>
    </row>
    <row r="1860" spans="6:6" x14ac:dyDescent="0.15">
      <c r="F1860" s="18"/>
    </row>
    <row r="1861" spans="6:6" x14ac:dyDescent="0.15">
      <c r="F1861" s="18"/>
    </row>
    <row r="1862" spans="6:6" x14ac:dyDescent="0.15">
      <c r="F1862" s="18"/>
    </row>
    <row r="1863" spans="6:6" x14ac:dyDescent="0.15">
      <c r="F1863" s="18"/>
    </row>
    <row r="1864" spans="6:6" x14ac:dyDescent="0.15">
      <c r="F1864" s="18"/>
    </row>
    <row r="1865" spans="6:6" x14ac:dyDescent="0.15">
      <c r="F1865" s="18"/>
    </row>
    <row r="1866" spans="6:6" x14ac:dyDescent="0.15">
      <c r="F1866" s="18"/>
    </row>
    <row r="1867" spans="6:6" x14ac:dyDescent="0.15">
      <c r="F1867" s="18"/>
    </row>
    <row r="1868" spans="6:6" x14ac:dyDescent="0.15">
      <c r="F1868" s="18"/>
    </row>
    <row r="1869" spans="6:6" x14ac:dyDescent="0.15">
      <c r="F1869" s="18"/>
    </row>
    <row r="1870" spans="6:6" x14ac:dyDescent="0.15">
      <c r="F1870" s="18"/>
    </row>
    <row r="1871" spans="6:6" x14ac:dyDescent="0.15">
      <c r="F1871" s="18"/>
    </row>
    <row r="1872" spans="6:6" x14ac:dyDescent="0.15">
      <c r="F1872" s="18"/>
    </row>
    <row r="1873" spans="6:6" x14ac:dyDescent="0.15">
      <c r="F1873" s="18"/>
    </row>
    <row r="1874" spans="6:6" x14ac:dyDescent="0.15">
      <c r="F1874" s="18"/>
    </row>
    <row r="1875" spans="6:6" x14ac:dyDescent="0.15">
      <c r="F1875" s="18"/>
    </row>
    <row r="1876" spans="6:6" x14ac:dyDescent="0.15">
      <c r="F1876" s="18"/>
    </row>
    <row r="1877" spans="6:6" x14ac:dyDescent="0.15">
      <c r="F1877" s="18"/>
    </row>
    <row r="1878" spans="6:6" x14ac:dyDescent="0.15">
      <c r="F1878" s="18"/>
    </row>
    <row r="1879" spans="6:6" x14ac:dyDescent="0.15">
      <c r="F1879" s="18"/>
    </row>
    <row r="1880" spans="6:6" x14ac:dyDescent="0.15">
      <c r="F1880" s="18"/>
    </row>
    <row r="1881" spans="6:6" x14ac:dyDescent="0.15">
      <c r="F1881" s="18"/>
    </row>
    <row r="1882" spans="6:6" x14ac:dyDescent="0.15">
      <c r="F1882" s="18"/>
    </row>
    <row r="1883" spans="6:6" x14ac:dyDescent="0.15">
      <c r="F1883" s="18"/>
    </row>
    <row r="1884" spans="6:6" x14ac:dyDescent="0.15">
      <c r="F1884" s="18"/>
    </row>
    <row r="1885" spans="6:6" x14ac:dyDescent="0.15">
      <c r="F1885" s="18"/>
    </row>
    <row r="1886" spans="6:6" x14ac:dyDescent="0.15">
      <c r="F1886" s="18"/>
    </row>
    <row r="1887" spans="6:6" x14ac:dyDescent="0.15">
      <c r="F1887" s="18"/>
    </row>
    <row r="1888" spans="6:6" x14ac:dyDescent="0.15">
      <c r="F1888" s="18"/>
    </row>
    <row r="1889" spans="6:6" x14ac:dyDescent="0.15">
      <c r="F1889" s="18"/>
    </row>
    <row r="1890" spans="6:6" x14ac:dyDescent="0.15">
      <c r="F1890" s="18"/>
    </row>
    <row r="1891" spans="6:6" x14ac:dyDescent="0.15">
      <c r="F1891" s="18"/>
    </row>
    <row r="1892" spans="6:6" x14ac:dyDescent="0.15">
      <c r="F1892" s="18"/>
    </row>
    <row r="1893" spans="6:6" x14ac:dyDescent="0.15">
      <c r="F1893" s="18"/>
    </row>
    <row r="1894" spans="6:6" x14ac:dyDescent="0.15">
      <c r="F1894" s="18"/>
    </row>
    <row r="1895" spans="6:6" x14ac:dyDescent="0.15">
      <c r="F1895" s="18"/>
    </row>
    <row r="1896" spans="6:6" x14ac:dyDescent="0.15">
      <c r="F1896" s="18"/>
    </row>
    <row r="1897" spans="6:6" x14ac:dyDescent="0.15">
      <c r="F1897" s="18"/>
    </row>
    <row r="1898" spans="6:6" x14ac:dyDescent="0.15">
      <c r="F1898" s="18"/>
    </row>
    <row r="1899" spans="6:6" x14ac:dyDescent="0.15">
      <c r="F1899" s="18"/>
    </row>
    <row r="1900" spans="6:6" x14ac:dyDescent="0.15">
      <c r="F1900" s="18"/>
    </row>
    <row r="1901" spans="6:6" x14ac:dyDescent="0.15">
      <c r="F1901" s="18"/>
    </row>
    <row r="1902" spans="6:6" x14ac:dyDescent="0.15">
      <c r="F1902" s="18"/>
    </row>
    <row r="1903" spans="6:6" x14ac:dyDescent="0.15">
      <c r="F1903" s="18"/>
    </row>
    <row r="1904" spans="6:6" x14ac:dyDescent="0.15">
      <c r="F1904" s="18"/>
    </row>
    <row r="1905" spans="6:6" x14ac:dyDescent="0.15">
      <c r="F1905" s="18"/>
    </row>
    <row r="1906" spans="6:6" x14ac:dyDescent="0.15">
      <c r="F1906" s="18"/>
    </row>
    <row r="1907" spans="6:6" x14ac:dyDescent="0.15">
      <c r="F1907" s="18"/>
    </row>
    <row r="1908" spans="6:6" x14ac:dyDescent="0.15">
      <c r="F1908" s="18"/>
    </row>
    <row r="1909" spans="6:6" x14ac:dyDescent="0.15">
      <c r="F1909" s="18"/>
    </row>
    <row r="1910" spans="6:6" x14ac:dyDescent="0.15">
      <c r="F1910" s="18"/>
    </row>
    <row r="1911" spans="6:6" x14ac:dyDescent="0.15">
      <c r="F1911" s="18"/>
    </row>
    <row r="1912" spans="6:6" x14ac:dyDescent="0.15">
      <c r="F1912" s="18"/>
    </row>
    <row r="1913" spans="6:6" x14ac:dyDescent="0.15">
      <c r="F1913" s="18"/>
    </row>
    <row r="1914" spans="6:6" x14ac:dyDescent="0.15">
      <c r="F1914" s="18"/>
    </row>
    <row r="1915" spans="6:6" x14ac:dyDescent="0.15">
      <c r="F1915" s="18"/>
    </row>
    <row r="1916" spans="6:6" x14ac:dyDescent="0.15">
      <c r="F1916" s="18"/>
    </row>
    <row r="1917" spans="6:6" x14ac:dyDescent="0.15">
      <c r="F1917" s="18"/>
    </row>
    <row r="1918" spans="6:6" x14ac:dyDescent="0.15">
      <c r="F1918" s="18"/>
    </row>
    <row r="1919" spans="6:6" x14ac:dyDescent="0.15">
      <c r="F1919" s="18"/>
    </row>
    <row r="1920" spans="6:6" x14ac:dyDescent="0.15">
      <c r="F1920" s="18"/>
    </row>
    <row r="1921" spans="6:6" x14ac:dyDescent="0.15">
      <c r="F1921" s="18"/>
    </row>
    <row r="1922" spans="6:6" x14ac:dyDescent="0.15">
      <c r="F1922" s="18"/>
    </row>
    <row r="1923" spans="6:6" x14ac:dyDescent="0.15">
      <c r="F1923" s="18"/>
    </row>
    <row r="1924" spans="6:6" x14ac:dyDescent="0.15">
      <c r="F1924" s="18"/>
    </row>
    <row r="1925" spans="6:6" x14ac:dyDescent="0.15">
      <c r="F1925" s="18"/>
    </row>
    <row r="1926" spans="6:6" x14ac:dyDescent="0.15">
      <c r="F1926" s="18"/>
    </row>
    <row r="1927" spans="6:6" x14ac:dyDescent="0.15">
      <c r="F1927" s="18"/>
    </row>
    <row r="1928" spans="6:6" x14ac:dyDescent="0.15">
      <c r="F1928" s="18"/>
    </row>
    <row r="1929" spans="6:6" x14ac:dyDescent="0.15">
      <c r="F1929" s="18"/>
    </row>
    <row r="1930" spans="6:6" x14ac:dyDescent="0.15">
      <c r="F1930" s="18"/>
    </row>
    <row r="1931" spans="6:6" x14ac:dyDescent="0.15">
      <c r="F1931" s="18"/>
    </row>
    <row r="1932" spans="6:6" x14ac:dyDescent="0.15">
      <c r="F1932" s="18"/>
    </row>
    <row r="1933" spans="6:6" x14ac:dyDescent="0.15">
      <c r="F1933" s="18"/>
    </row>
    <row r="1934" spans="6:6" x14ac:dyDescent="0.15">
      <c r="F1934" s="18"/>
    </row>
    <row r="1935" spans="6:6" x14ac:dyDescent="0.15">
      <c r="F1935" s="18"/>
    </row>
    <row r="1936" spans="6:6" x14ac:dyDescent="0.15">
      <c r="F1936" s="18"/>
    </row>
    <row r="1937" spans="6:6" x14ac:dyDescent="0.15">
      <c r="F1937" s="18"/>
    </row>
    <row r="1938" spans="6:6" x14ac:dyDescent="0.15">
      <c r="F1938" s="18"/>
    </row>
    <row r="1939" spans="6:6" x14ac:dyDescent="0.15">
      <c r="F1939" s="18"/>
    </row>
    <row r="1940" spans="6:6" x14ac:dyDescent="0.15">
      <c r="F1940" s="18"/>
    </row>
    <row r="1941" spans="6:6" x14ac:dyDescent="0.15">
      <c r="F1941" s="18"/>
    </row>
    <row r="1942" spans="6:6" x14ac:dyDescent="0.15">
      <c r="F1942" s="18"/>
    </row>
    <row r="1943" spans="6:6" x14ac:dyDescent="0.15">
      <c r="F1943" s="18"/>
    </row>
    <row r="1944" spans="6:6" x14ac:dyDescent="0.15">
      <c r="F1944" s="18"/>
    </row>
    <row r="1945" spans="6:6" x14ac:dyDescent="0.15">
      <c r="F1945" s="18"/>
    </row>
    <row r="1946" spans="6:6" x14ac:dyDescent="0.15">
      <c r="F1946" s="18"/>
    </row>
    <row r="1947" spans="6:6" x14ac:dyDescent="0.15">
      <c r="F1947" s="18"/>
    </row>
    <row r="1948" spans="6:6" x14ac:dyDescent="0.15">
      <c r="F1948" s="18"/>
    </row>
    <row r="1949" spans="6:6" x14ac:dyDescent="0.15">
      <c r="F1949" s="18"/>
    </row>
    <row r="1950" spans="6:6" x14ac:dyDescent="0.15">
      <c r="F1950" s="18"/>
    </row>
    <row r="1951" spans="6:6" x14ac:dyDescent="0.15">
      <c r="F1951" s="18"/>
    </row>
    <row r="1952" spans="6:6" x14ac:dyDescent="0.15">
      <c r="F1952" s="18"/>
    </row>
    <row r="1953" spans="6:6" x14ac:dyDescent="0.15">
      <c r="F1953" s="18"/>
    </row>
    <row r="1954" spans="6:6" x14ac:dyDescent="0.15">
      <c r="F1954" s="18"/>
    </row>
    <row r="1955" spans="6:6" x14ac:dyDescent="0.15">
      <c r="F1955" s="18"/>
    </row>
    <row r="1956" spans="6:6" x14ac:dyDescent="0.15">
      <c r="F1956" s="18"/>
    </row>
    <row r="1957" spans="6:6" x14ac:dyDescent="0.15">
      <c r="F1957" s="18"/>
    </row>
    <row r="1958" spans="6:6" x14ac:dyDescent="0.15">
      <c r="F1958" s="18"/>
    </row>
    <row r="1959" spans="6:6" x14ac:dyDescent="0.15">
      <c r="F1959" s="18"/>
    </row>
    <row r="1960" spans="6:6" x14ac:dyDescent="0.15">
      <c r="F1960" s="18"/>
    </row>
    <row r="1961" spans="6:6" x14ac:dyDescent="0.15">
      <c r="F1961" s="18"/>
    </row>
    <row r="1962" spans="6:6" x14ac:dyDescent="0.15">
      <c r="F1962" s="18"/>
    </row>
    <row r="1963" spans="6:6" x14ac:dyDescent="0.15">
      <c r="F1963" s="18"/>
    </row>
    <row r="1964" spans="6:6" x14ac:dyDescent="0.15">
      <c r="F1964" s="18"/>
    </row>
    <row r="1965" spans="6:6" x14ac:dyDescent="0.15">
      <c r="F1965" s="18"/>
    </row>
    <row r="1966" spans="6:6" x14ac:dyDescent="0.15">
      <c r="F1966" s="18"/>
    </row>
    <row r="1967" spans="6:6" x14ac:dyDescent="0.15">
      <c r="F1967" s="18"/>
    </row>
    <row r="1968" spans="6:6" x14ac:dyDescent="0.15">
      <c r="F1968" s="18"/>
    </row>
    <row r="1969" spans="6:6" x14ac:dyDescent="0.15">
      <c r="F1969" s="18"/>
    </row>
    <row r="1970" spans="6:6" x14ac:dyDescent="0.15">
      <c r="F1970" s="18"/>
    </row>
    <row r="1971" spans="6:6" x14ac:dyDescent="0.15">
      <c r="F1971" s="18"/>
    </row>
    <row r="1972" spans="6:6" x14ac:dyDescent="0.15">
      <c r="F1972" s="18"/>
    </row>
    <row r="1973" spans="6:6" x14ac:dyDescent="0.15">
      <c r="F1973" s="18"/>
    </row>
    <row r="1974" spans="6:6" x14ac:dyDescent="0.15">
      <c r="F1974" s="18"/>
    </row>
    <row r="1975" spans="6:6" x14ac:dyDescent="0.15">
      <c r="F1975" s="18"/>
    </row>
    <row r="1976" spans="6:6" x14ac:dyDescent="0.15">
      <c r="F1976" s="18"/>
    </row>
    <row r="1977" spans="6:6" x14ac:dyDescent="0.15">
      <c r="F1977" s="18"/>
    </row>
    <row r="1978" spans="6:6" x14ac:dyDescent="0.15">
      <c r="F1978" s="18"/>
    </row>
    <row r="1979" spans="6:6" x14ac:dyDescent="0.15">
      <c r="F1979" s="18"/>
    </row>
    <row r="1980" spans="6:6" x14ac:dyDescent="0.15">
      <c r="F1980" s="18"/>
    </row>
    <row r="1981" spans="6:6" x14ac:dyDescent="0.15">
      <c r="F1981" s="18"/>
    </row>
    <row r="1982" spans="6:6" x14ac:dyDescent="0.15">
      <c r="F1982" s="18"/>
    </row>
    <row r="1983" spans="6:6" x14ac:dyDescent="0.15">
      <c r="F1983" s="18"/>
    </row>
    <row r="1984" spans="6:6" x14ac:dyDescent="0.15">
      <c r="F1984" s="18"/>
    </row>
    <row r="1985" spans="6:6" x14ac:dyDescent="0.15">
      <c r="F1985" s="18"/>
    </row>
    <row r="1986" spans="6:6" x14ac:dyDescent="0.15">
      <c r="F1986" s="18"/>
    </row>
    <row r="1987" spans="6:6" x14ac:dyDescent="0.15">
      <c r="F1987" s="18"/>
    </row>
    <row r="1988" spans="6:6" x14ac:dyDescent="0.15">
      <c r="F1988" s="18"/>
    </row>
    <row r="1989" spans="6:6" x14ac:dyDescent="0.15">
      <c r="F1989" s="18"/>
    </row>
    <row r="1990" spans="6:6" x14ac:dyDescent="0.15">
      <c r="F1990" s="18"/>
    </row>
    <row r="1991" spans="6:6" x14ac:dyDescent="0.15">
      <c r="F1991" s="18"/>
    </row>
    <row r="1992" spans="6:6" x14ac:dyDescent="0.15">
      <c r="F1992" s="18"/>
    </row>
    <row r="1993" spans="6:6" x14ac:dyDescent="0.15">
      <c r="F1993" s="18"/>
    </row>
    <row r="1994" spans="6:6" x14ac:dyDescent="0.15">
      <c r="F1994" s="18"/>
    </row>
    <row r="1995" spans="6:6" x14ac:dyDescent="0.15">
      <c r="F1995" s="18"/>
    </row>
    <row r="1996" spans="6:6" x14ac:dyDescent="0.15">
      <c r="F1996" s="18"/>
    </row>
    <row r="1997" spans="6:6" x14ac:dyDescent="0.15">
      <c r="F1997" s="18"/>
    </row>
    <row r="1998" spans="6:6" x14ac:dyDescent="0.15">
      <c r="F1998" s="18"/>
    </row>
    <row r="1999" spans="6:6" x14ac:dyDescent="0.15">
      <c r="F1999" s="18"/>
    </row>
    <row r="2000" spans="6:6" x14ac:dyDescent="0.15">
      <c r="F2000" s="18"/>
    </row>
    <row r="2001" spans="6:6" x14ac:dyDescent="0.15">
      <c r="F2001" s="18"/>
    </row>
    <row r="2002" spans="6:6" x14ac:dyDescent="0.15">
      <c r="F2002" s="18"/>
    </row>
    <row r="2003" spans="6:6" x14ac:dyDescent="0.15">
      <c r="F2003" s="18"/>
    </row>
    <row r="2004" spans="6:6" x14ac:dyDescent="0.15">
      <c r="F2004" s="18"/>
    </row>
    <row r="2005" spans="6:6" x14ac:dyDescent="0.15">
      <c r="F2005" s="18"/>
    </row>
    <row r="2006" spans="6:6" x14ac:dyDescent="0.15">
      <c r="F2006" s="18"/>
    </row>
    <row r="2007" spans="6:6" x14ac:dyDescent="0.15">
      <c r="F2007" s="18"/>
    </row>
    <row r="2008" spans="6:6" x14ac:dyDescent="0.15">
      <c r="F2008" s="18"/>
    </row>
    <row r="2009" spans="6:6" x14ac:dyDescent="0.15">
      <c r="F2009" s="18"/>
    </row>
    <row r="2010" spans="6:6" x14ac:dyDescent="0.15">
      <c r="F2010" s="18"/>
    </row>
    <row r="2011" spans="6:6" x14ac:dyDescent="0.15">
      <c r="F2011" s="18"/>
    </row>
    <row r="2012" spans="6:6" x14ac:dyDescent="0.15">
      <c r="F2012" s="18"/>
    </row>
    <row r="2013" spans="6:6" x14ac:dyDescent="0.15">
      <c r="F2013" s="18"/>
    </row>
    <row r="2014" spans="6:6" x14ac:dyDescent="0.15">
      <c r="F2014" s="18"/>
    </row>
    <row r="2015" spans="6:6" x14ac:dyDescent="0.15">
      <c r="F2015" s="18"/>
    </row>
    <row r="2016" spans="6:6" x14ac:dyDescent="0.15">
      <c r="F2016" s="18"/>
    </row>
    <row r="2017" spans="6:6" x14ac:dyDescent="0.15">
      <c r="F2017" s="18"/>
    </row>
    <row r="2018" spans="6:6" x14ac:dyDescent="0.15">
      <c r="F2018" s="18"/>
    </row>
    <row r="2019" spans="6:6" x14ac:dyDescent="0.15">
      <c r="F2019" s="18"/>
    </row>
    <row r="2020" spans="6:6" x14ac:dyDescent="0.15">
      <c r="F2020" s="18"/>
    </row>
    <row r="2021" spans="6:6" x14ac:dyDescent="0.15">
      <c r="F2021" s="18"/>
    </row>
    <row r="2022" spans="6:6" x14ac:dyDescent="0.15">
      <c r="F2022" s="18"/>
    </row>
    <row r="2023" spans="6:6" x14ac:dyDescent="0.15">
      <c r="F2023" s="18"/>
    </row>
    <row r="2024" spans="6:6" x14ac:dyDescent="0.15">
      <c r="F2024" s="18"/>
    </row>
    <row r="2025" spans="6:6" x14ac:dyDescent="0.15">
      <c r="F2025" s="18"/>
    </row>
    <row r="2026" spans="6:6" x14ac:dyDescent="0.15">
      <c r="F2026" s="18"/>
    </row>
    <row r="2027" spans="6:6" x14ac:dyDescent="0.15">
      <c r="F2027" s="18"/>
    </row>
    <row r="2028" spans="6:6" x14ac:dyDescent="0.15">
      <c r="F2028" s="18"/>
    </row>
    <row r="2029" spans="6:6" x14ac:dyDescent="0.15">
      <c r="F2029" s="18"/>
    </row>
    <row r="2030" spans="6:6" x14ac:dyDescent="0.15">
      <c r="F2030" s="18"/>
    </row>
    <row r="2031" spans="6:6" x14ac:dyDescent="0.15">
      <c r="F2031" s="18"/>
    </row>
    <row r="2032" spans="6:6" x14ac:dyDescent="0.15">
      <c r="F2032" s="18"/>
    </row>
    <row r="2033" spans="6:6" x14ac:dyDescent="0.15">
      <c r="F2033" s="18"/>
    </row>
    <row r="2034" spans="6:6" x14ac:dyDescent="0.15">
      <c r="F2034" s="18"/>
    </row>
    <row r="2035" spans="6:6" x14ac:dyDescent="0.15">
      <c r="F2035" s="18"/>
    </row>
    <row r="2036" spans="6:6" x14ac:dyDescent="0.15">
      <c r="F2036" s="18"/>
    </row>
    <row r="2037" spans="6:6" x14ac:dyDescent="0.15">
      <c r="F2037" s="18"/>
    </row>
    <row r="2038" spans="6:6" x14ac:dyDescent="0.15">
      <c r="F2038" s="18"/>
    </row>
    <row r="2039" spans="6:6" x14ac:dyDescent="0.15">
      <c r="F2039" s="18"/>
    </row>
    <row r="2040" spans="6:6" x14ac:dyDescent="0.15">
      <c r="F2040" s="18"/>
    </row>
    <row r="2041" spans="6:6" x14ac:dyDescent="0.15">
      <c r="F2041" s="18"/>
    </row>
    <row r="2042" spans="6:6" x14ac:dyDescent="0.15">
      <c r="F2042" s="18"/>
    </row>
    <row r="2043" spans="6:6" x14ac:dyDescent="0.15">
      <c r="F2043" s="18"/>
    </row>
    <row r="2044" spans="6:6" x14ac:dyDescent="0.15">
      <c r="F2044" s="18"/>
    </row>
    <row r="2045" spans="6:6" x14ac:dyDescent="0.15">
      <c r="F2045" s="18"/>
    </row>
    <row r="2046" spans="6:6" x14ac:dyDescent="0.15">
      <c r="F2046" s="18"/>
    </row>
    <row r="2047" spans="6:6" x14ac:dyDescent="0.15">
      <c r="F2047" s="18"/>
    </row>
    <row r="2048" spans="6:6" x14ac:dyDescent="0.15">
      <c r="F2048" s="18"/>
    </row>
    <row r="2049" spans="6:6" x14ac:dyDescent="0.15">
      <c r="F2049" s="18"/>
    </row>
    <row r="2050" spans="6:6" x14ac:dyDescent="0.15">
      <c r="F2050" s="18"/>
    </row>
    <row r="2051" spans="6:6" x14ac:dyDescent="0.15">
      <c r="F2051" s="18"/>
    </row>
    <row r="2052" spans="6:6" x14ac:dyDescent="0.15">
      <c r="F2052" s="18"/>
    </row>
    <row r="2053" spans="6:6" x14ac:dyDescent="0.15">
      <c r="F2053" s="18"/>
    </row>
    <row r="2054" spans="6:6" x14ac:dyDescent="0.15">
      <c r="F2054" s="18"/>
    </row>
    <row r="2055" spans="6:6" x14ac:dyDescent="0.15">
      <c r="F2055" s="18"/>
    </row>
    <row r="2056" spans="6:6" x14ac:dyDescent="0.15">
      <c r="F2056" s="18"/>
    </row>
    <row r="2057" spans="6:6" x14ac:dyDescent="0.15">
      <c r="F2057" s="18"/>
    </row>
    <row r="2058" spans="6:6" x14ac:dyDescent="0.15">
      <c r="F2058" s="18"/>
    </row>
    <row r="2059" spans="6:6" x14ac:dyDescent="0.15">
      <c r="F2059" s="18"/>
    </row>
    <row r="2060" spans="6:6" x14ac:dyDescent="0.15">
      <c r="F2060" s="18"/>
    </row>
    <row r="2061" spans="6:6" x14ac:dyDescent="0.15">
      <c r="F2061" s="18"/>
    </row>
    <row r="2062" spans="6:6" x14ac:dyDescent="0.15">
      <c r="F2062" s="18"/>
    </row>
    <row r="2063" spans="6:6" x14ac:dyDescent="0.15">
      <c r="F2063" s="18"/>
    </row>
    <row r="2064" spans="6:6" x14ac:dyDescent="0.15">
      <c r="F2064" s="18"/>
    </row>
    <row r="2065" spans="6:6" x14ac:dyDescent="0.15">
      <c r="F2065" s="18"/>
    </row>
    <row r="2066" spans="6:6" x14ac:dyDescent="0.15">
      <c r="F2066" s="18"/>
    </row>
    <row r="2067" spans="6:6" x14ac:dyDescent="0.15">
      <c r="F2067" s="18"/>
    </row>
    <row r="2068" spans="6:6" x14ac:dyDescent="0.15">
      <c r="F2068" s="18"/>
    </row>
    <row r="2069" spans="6:6" x14ac:dyDescent="0.15">
      <c r="F2069" s="18"/>
    </row>
    <row r="2070" spans="6:6" x14ac:dyDescent="0.15">
      <c r="F2070" s="18"/>
    </row>
    <row r="2071" spans="6:6" x14ac:dyDescent="0.15">
      <c r="F2071" s="18"/>
    </row>
    <row r="2072" spans="6:6" x14ac:dyDescent="0.15">
      <c r="F2072" s="18"/>
    </row>
    <row r="2073" spans="6:6" x14ac:dyDescent="0.15">
      <c r="F2073" s="18"/>
    </row>
    <row r="2074" spans="6:6" x14ac:dyDescent="0.15">
      <c r="F2074" s="18"/>
    </row>
    <row r="2075" spans="6:6" x14ac:dyDescent="0.15">
      <c r="F2075" s="18"/>
    </row>
    <row r="2076" spans="6:6" x14ac:dyDescent="0.15">
      <c r="F2076" s="18"/>
    </row>
    <row r="2077" spans="6:6" x14ac:dyDescent="0.15">
      <c r="F2077" s="18"/>
    </row>
    <row r="2078" spans="6:6" x14ac:dyDescent="0.15">
      <c r="F2078" s="18"/>
    </row>
    <row r="2079" spans="6:6" x14ac:dyDescent="0.15">
      <c r="F2079" s="18"/>
    </row>
    <row r="2080" spans="6:6" x14ac:dyDescent="0.15">
      <c r="F2080" s="18"/>
    </row>
    <row r="2081" spans="6:6" x14ac:dyDescent="0.15">
      <c r="F2081" s="18"/>
    </row>
    <row r="2082" spans="6:6" x14ac:dyDescent="0.15">
      <c r="F2082" s="18"/>
    </row>
    <row r="2083" spans="6:6" x14ac:dyDescent="0.15">
      <c r="F2083" s="18"/>
    </row>
    <row r="2084" spans="6:6" x14ac:dyDescent="0.15">
      <c r="F2084" s="18"/>
    </row>
    <row r="2085" spans="6:6" x14ac:dyDescent="0.15">
      <c r="F2085" s="18"/>
    </row>
    <row r="2086" spans="6:6" x14ac:dyDescent="0.15">
      <c r="F2086" s="18"/>
    </row>
    <row r="2087" spans="6:6" x14ac:dyDescent="0.15">
      <c r="F2087" s="18"/>
    </row>
    <row r="2088" spans="6:6" x14ac:dyDescent="0.15">
      <c r="F2088" s="18"/>
    </row>
    <row r="2089" spans="6:6" x14ac:dyDescent="0.15">
      <c r="F2089" s="18"/>
    </row>
    <row r="2090" spans="6:6" x14ac:dyDescent="0.15">
      <c r="F2090" s="18"/>
    </row>
    <row r="2091" spans="6:6" x14ac:dyDescent="0.15">
      <c r="F2091" s="18"/>
    </row>
    <row r="2092" spans="6:6" x14ac:dyDescent="0.15">
      <c r="F2092" s="18"/>
    </row>
    <row r="2093" spans="6:6" x14ac:dyDescent="0.15">
      <c r="F2093" s="18"/>
    </row>
    <row r="2094" spans="6:6" x14ac:dyDescent="0.15">
      <c r="F2094" s="18"/>
    </row>
    <row r="2095" spans="6:6" x14ac:dyDescent="0.15">
      <c r="F2095" s="18"/>
    </row>
    <row r="2096" spans="6:6" x14ac:dyDescent="0.15">
      <c r="F2096" s="18"/>
    </row>
    <row r="2097" spans="6:6" x14ac:dyDescent="0.15">
      <c r="F2097" s="18"/>
    </row>
    <row r="2098" spans="6:6" x14ac:dyDescent="0.15">
      <c r="F2098" s="18"/>
    </row>
    <row r="2099" spans="6:6" x14ac:dyDescent="0.15">
      <c r="F2099" s="18"/>
    </row>
    <row r="2100" spans="6:6" x14ac:dyDescent="0.15">
      <c r="F2100" s="18"/>
    </row>
    <row r="2101" spans="6:6" x14ac:dyDescent="0.15">
      <c r="F2101" s="18"/>
    </row>
    <row r="2102" spans="6:6" x14ac:dyDescent="0.15">
      <c r="F2102" s="18"/>
    </row>
    <row r="2103" spans="6:6" x14ac:dyDescent="0.15">
      <c r="F2103" s="18"/>
    </row>
    <row r="2104" spans="6:6" x14ac:dyDescent="0.15">
      <c r="F2104" s="18"/>
    </row>
    <row r="2105" spans="6:6" x14ac:dyDescent="0.15">
      <c r="F2105" s="18"/>
    </row>
    <row r="2106" spans="6:6" x14ac:dyDescent="0.15">
      <c r="F2106" s="18"/>
    </row>
    <row r="2107" spans="6:6" x14ac:dyDescent="0.15">
      <c r="F2107" s="18"/>
    </row>
    <row r="2108" spans="6:6" x14ac:dyDescent="0.15">
      <c r="F2108" s="18"/>
    </row>
    <row r="2109" spans="6:6" x14ac:dyDescent="0.15">
      <c r="F2109" s="18"/>
    </row>
    <row r="2110" spans="6:6" x14ac:dyDescent="0.15">
      <c r="F2110" s="18"/>
    </row>
    <row r="2111" spans="6:6" x14ac:dyDescent="0.15">
      <c r="F2111" s="18"/>
    </row>
    <row r="2112" spans="6:6" x14ac:dyDescent="0.15">
      <c r="F2112" s="18"/>
    </row>
    <row r="2113" spans="6:6" x14ac:dyDescent="0.15">
      <c r="F2113" s="18"/>
    </row>
    <row r="2114" spans="6:6" x14ac:dyDescent="0.15">
      <c r="F2114" s="18"/>
    </row>
    <row r="2115" spans="6:6" x14ac:dyDescent="0.15">
      <c r="F2115" s="18"/>
    </row>
    <row r="2116" spans="6:6" x14ac:dyDescent="0.15">
      <c r="F2116" s="18"/>
    </row>
    <row r="2117" spans="6:6" x14ac:dyDescent="0.15">
      <c r="F2117" s="18"/>
    </row>
    <row r="2118" spans="6:6" x14ac:dyDescent="0.15">
      <c r="F2118" s="18"/>
    </row>
    <row r="2119" spans="6:6" x14ac:dyDescent="0.15">
      <c r="F2119" s="18"/>
    </row>
    <row r="2120" spans="6:6" x14ac:dyDescent="0.15">
      <c r="F2120" s="18"/>
    </row>
    <row r="2121" spans="6:6" x14ac:dyDescent="0.15">
      <c r="F2121" s="18"/>
    </row>
    <row r="2122" spans="6:6" x14ac:dyDescent="0.15">
      <c r="F2122" s="18"/>
    </row>
    <row r="2123" spans="6:6" x14ac:dyDescent="0.15">
      <c r="F2123" s="18"/>
    </row>
    <row r="2124" spans="6:6" x14ac:dyDescent="0.15">
      <c r="F2124" s="18"/>
    </row>
    <row r="2125" spans="6:6" x14ac:dyDescent="0.15">
      <c r="F2125" s="18"/>
    </row>
    <row r="2126" spans="6:6" x14ac:dyDescent="0.15">
      <c r="F2126" s="18"/>
    </row>
    <row r="2127" spans="6:6" x14ac:dyDescent="0.15">
      <c r="F2127" s="18"/>
    </row>
    <row r="2128" spans="6:6" x14ac:dyDescent="0.15">
      <c r="F2128" s="18"/>
    </row>
    <row r="2129" spans="6:6" x14ac:dyDescent="0.15">
      <c r="F2129" s="18"/>
    </row>
    <row r="2130" spans="6:6" x14ac:dyDescent="0.15">
      <c r="F2130" s="18"/>
    </row>
    <row r="2131" spans="6:6" x14ac:dyDescent="0.15">
      <c r="F2131" s="18"/>
    </row>
    <row r="2132" spans="6:6" x14ac:dyDescent="0.15">
      <c r="F2132" s="18"/>
    </row>
    <row r="2133" spans="6:6" x14ac:dyDescent="0.15">
      <c r="F2133" s="18"/>
    </row>
    <row r="2134" spans="6:6" x14ac:dyDescent="0.15">
      <c r="F2134" s="18"/>
    </row>
    <row r="2135" spans="6:6" x14ac:dyDescent="0.15">
      <c r="F2135" s="18"/>
    </row>
    <row r="2136" spans="6:6" x14ac:dyDescent="0.15">
      <c r="F2136" s="18"/>
    </row>
    <row r="2137" spans="6:6" x14ac:dyDescent="0.15">
      <c r="F2137" s="18"/>
    </row>
    <row r="2138" spans="6:6" x14ac:dyDescent="0.15">
      <c r="F2138" s="18"/>
    </row>
    <row r="2139" spans="6:6" x14ac:dyDescent="0.15">
      <c r="F2139" s="18"/>
    </row>
    <row r="2140" spans="6:6" x14ac:dyDescent="0.15">
      <c r="F2140" s="18"/>
    </row>
    <row r="2141" spans="6:6" x14ac:dyDescent="0.15">
      <c r="F2141" s="18"/>
    </row>
    <row r="2142" spans="6:6" x14ac:dyDescent="0.15">
      <c r="F2142" s="18"/>
    </row>
    <row r="2143" spans="6:6" x14ac:dyDescent="0.15">
      <c r="F2143" s="18"/>
    </row>
    <row r="2144" spans="6:6" x14ac:dyDescent="0.15">
      <c r="F2144" s="18"/>
    </row>
    <row r="2145" spans="6:6" x14ac:dyDescent="0.15">
      <c r="F2145" s="18"/>
    </row>
    <row r="2146" spans="6:6" x14ac:dyDescent="0.15">
      <c r="F2146" s="18"/>
    </row>
    <row r="2147" spans="6:6" x14ac:dyDescent="0.15">
      <c r="F2147" s="18"/>
    </row>
    <row r="2148" spans="6:6" x14ac:dyDescent="0.15">
      <c r="F2148" s="18"/>
    </row>
    <row r="2149" spans="6:6" x14ac:dyDescent="0.15">
      <c r="F2149" s="18"/>
    </row>
    <row r="2150" spans="6:6" x14ac:dyDescent="0.15">
      <c r="F2150" s="18"/>
    </row>
    <row r="2151" spans="6:6" x14ac:dyDescent="0.15">
      <c r="F2151" s="18"/>
    </row>
    <row r="2152" spans="6:6" x14ac:dyDescent="0.15">
      <c r="F2152" s="18"/>
    </row>
    <row r="2153" spans="6:6" x14ac:dyDescent="0.15">
      <c r="F2153" s="18"/>
    </row>
    <row r="2154" spans="6:6" x14ac:dyDescent="0.15">
      <c r="F2154" s="18"/>
    </row>
    <row r="2155" spans="6:6" x14ac:dyDescent="0.15">
      <c r="F2155" s="18"/>
    </row>
    <row r="2156" spans="6:6" x14ac:dyDescent="0.15">
      <c r="F2156" s="18"/>
    </row>
    <row r="2157" spans="6:6" x14ac:dyDescent="0.15">
      <c r="F2157" s="18"/>
    </row>
    <row r="2158" spans="6:6" x14ac:dyDescent="0.15">
      <c r="F2158" s="18"/>
    </row>
    <row r="2159" spans="6:6" x14ac:dyDescent="0.15">
      <c r="F2159" s="18"/>
    </row>
    <row r="2160" spans="6:6" x14ac:dyDescent="0.15">
      <c r="F2160" s="18"/>
    </row>
    <row r="2161" spans="6:6" x14ac:dyDescent="0.15">
      <c r="F2161" s="18"/>
    </row>
    <row r="2162" spans="6:6" x14ac:dyDescent="0.15">
      <c r="F2162" s="18"/>
    </row>
    <row r="2163" spans="6:6" x14ac:dyDescent="0.15">
      <c r="F2163" s="18"/>
    </row>
    <row r="2164" spans="6:6" x14ac:dyDescent="0.15">
      <c r="F2164" s="18"/>
    </row>
    <row r="2165" spans="6:6" x14ac:dyDescent="0.15">
      <c r="F2165" s="18"/>
    </row>
    <row r="2166" spans="6:6" x14ac:dyDescent="0.15">
      <c r="F2166" s="18"/>
    </row>
    <row r="2167" spans="6:6" x14ac:dyDescent="0.15">
      <c r="F2167" s="18"/>
    </row>
    <row r="2168" spans="6:6" x14ac:dyDescent="0.15">
      <c r="F2168" s="18"/>
    </row>
    <row r="2169" spans="6:6" x14ac:dyDescent="0.15">
      <c r="F2169" s="18"/>
    </row>
    <row r="2170" spans="6:6" x14ac:dyDescent="0.15">
      <c r="F2170" s="18"/>
    </row>
    <row r="2171" spans="6:6" x14ac:dyDescent="0.15">
      <c r="F2171" s="18"/>
    </row>
    <row r="2172" spans="6:6" x14ac:dyDescent="0.15">
      <c r="F2172" s="18"/>
    </row>
    <row r="2173" spans="6:6" x14ac:dyDescent="0.15">
      <c r="F2173" s="18"/>
    </row>
    <row r="2174" spans="6:6" x14ac:dyDescent="0.15">
      <c r="F2174" s="18"/>
    </row>
    <row r="2175" spans="6:6" x14ac:dyDescent="0.15">
      <c r="F2175" s="18"/>
    </row>
    <row r="2176" spans="6:6" x14ac:dyDescent="0.15">
      <c r="F2176" s="18"/>
    </row>
    <row r="2177" spans="6:6" x14ac:dyDescent="0.15">
      <c r="F2177" s="18"/>
    </row>
    <row r="2178" spans="6:6" x14ac:dyDescent="0.15">
      <c r="F2178" s="18"/>
    </row>
    <row r="2179" spans="6:6" x14ac:dyDescent="0.15">
      <c r="F2179" s="18"/>
    </row>
    <row r="2180" spans="6:6" x14ac:dyDescent="0.15">
      <c r="F2180" s="18"/>
    </row>
    <row r="2181" spans="6:6" x14ac:dyDescent="0.15">
      <c r="F2181" s="18"/>
    </row>
    <row r="2182" spans="6:6" x14ac:dyDescent="0.15">
      <c r="F2182" s="18"/>
    </row>
    <row r="2183" spans="6:6" x14ac:dyDescent="0.15">
      <c r="F2183" s="18"/>
    </row>
    <row r="2184" spans="6:6" x14ac:dyDescent="0.15">
      <c r="F2184" s="18"/>
    </row>
    <row r="2185" spans="6:6" x14ac:dyDescent="0.15">
      <c r="F2185" s="18"/>
    </row>
    <row r="2186" spans="6:6" x14ac:dyDescent="0.15">
      <c r="F2186" s="18"/>
    </row>
    <row r="2187" spans="6:6" x14ac:dyDescent="0.15">
      <c r="F2187" s="18"/>
    </row>
    <row r="2188" spans="6:6" x14ac:dyDescent="0.15">
      <c r="F2188" s="18"/>
    </row>
    <row r="2189" spans="6:6" x14ac:dyDescent="0.15">
      <c r="F2189" s="18"/>
    </row>
    <row r="2190" spans="6:6" x14ac:dyDescent="0.15">
      <c r="F2190" s="18"/>
    </row>
    <row r="2191" spans="6:6" x14ac:dyDescent="0.15">
      <c r="F2191" s="18"/>
    </row>
    <row r="2192" spans="6:6" x14ac:dyDescent="0.15">
      <c r="F2192" s="18"/>
    </row>
    <row r="2193" spans="6:6" x14ac:dyDescent="0.15">
      <c r="F2193" s="18"/>
    </row>
    <row r="2194" spans="6:6" x14ac:dyDescent="0.15">
      <c r="F2194" s="18"/>
    </row>
    <row r="2195" spans="6:6" x14ac:dyDescent="0.15">
      <c r="F2195" s="18"/>
    </row>
    <row r="2196" spans="6:6" x14ac:dyDescent="0.15">
      <c r="F2196" s="18"/>
    </row>
    <row r="2197" spans="6:6" x14ac:dyDescent="0.15">
      <c r="F2197" s="18"/>
    </row>
    <row r="2198" spans="6:6" x14ac:dyDescent="0.15">
      <c r="F2198" s="18"/>
    </row>
    <row r="2199" spans="6:6" x14ac:dyDescent="0.15">
      <c r="F2199" s="18"/>
    </row>
    <row r="2200" spans="6:6" x14ac:dyDescent="0.15">
      <c r="F2200" s="18"/>
    </row>
    <row r="2201" spans="6:6" x14ac:dyDescent="0.15">
      <c r="F2201" s="18"/>
    </row>
    <row r="2202" spans="6:6" x14ac:dyDescent="0.15">
      <c r="F2202" s="18"/>
    </row>
    <row r="2203" spans="6:6" x14ac:dyDescent="0.15">
      <c r="F2203" s="18"/>
    </row>
    <row r="2204" spans="6:6" x14ac:dyDescent="0.15">
      <c r="F2204" s="18"/>
    </row>
    <row r="2205" spans="6:6" x14ac:dyDescent="0.15">
      <c r="F2205" s="18"/>
    </row>
    <row r="2206" spans="6:6" x14ac:dyDescent="0.15">
      <c r="F2206" s="18"/>
    </row>
    <row r="2207" spans="6:6" x14ac:dyDescent="0.15">
      <c r="F2207" s="18"/>
    </row>
    <row r="2208" spans="6:6" x14ac:dyDescent="0.15">
      <c r="F2208" s="18"/>
    </row>
    <row r="2209" spans="6:6" x14ac:dyDescent="0.15">
      <c r="F2209" s="18"/>
    </row>
    <row r="2210" spans="6:6" x14ac:dyDescent="0.15">
      <c r="F2210" s="18"/>
    </row>
    <row r="2211" spans="6:6" x14ac:dyDescent="0.15">
      <c r="F2211" s="18"/>
    </row>
    <row r="2212" spans="6:6" x14ac:dyDescent="0.15">
      <c r="F2212" s="18"/>
    </row>
    <row r="2213" spans="6:6" x14ac:dyDescent="0.15">
      <c r="F2213" s="18"/>
    </row>
    <row r="2214" spans="6:6" x14ac:dyDescent="0.15">
      <c r="F2214" s="18"/>
    </row>
    <row r="2215" spans="6:6" x14ac:dyDescent="0.15">
      <c r="F2215" s="18"/>
    </row>
    <row r="2216" spans="6:6" x14ac:dyDescent="0.15">
      <c r="F2216" s="18"/>
    </row>
    <row r="2217" spans="6:6" x14ac:dyDescent="0.15">
      <c r="F2217" s="18"/>
    </row>
    <row r="2218" spans="6:6" x14ac:dyDescent="0.15">
      <c r="F2218" s="18"/>
    </row>
    <row r="2219" spans="6:6" x14ac:dyDescent="0.15">
      <c r="F2219" s="18"/>
    </row>
    <row r="2220" spans="6:6" x14ac:dyDescent="0.15">
      <c r="F2220" s="18"/>
    </row>
    <row r="2221" spans="6:6" x14ac:dyDescent="0.15">
      <c r="F2221" s="18"/>
    </row>
    <row r="2222" spans="6:6" x14ac:dyDescent="0.15">
      <c r="F2222" s="18"/>
    </row>
    <row r="2223" spans="6:6" x14ac:dyDescent="0.15">
      <c r="F2223" s="18"/>
    </row>
    <row r="2224" spans="6:6" x14ac:dyDescent="0.15">
      <c r="F2224" s="18"/>
    </row>
    <row r="2225" spans="6:6" x14ac:dyDescent="0.15">
      <c r="F2225" s="18"/>
    </row>
    <row r="2226" spans="6:6" x14ac:dyDescent="0.15">
      <c r="F2226" s="18"/>
    </row>
    <row r="2227" spans="6:6" x14ac:dyDescent="0.15">
      <c r="F2227" s="18"/>
    </row>
    <row r="2228" spans="6:6" x14ac:dyDescent="0.15">
      <c r="F2228" s="18"/>
    </row>
    <row r="2229" spans="6:6" x14ac:dyDescent="0.15">
      <c r="F2229" s="18"/>
    </row>
    <row r="2230" spans="6:6" x14ac:dyDescent="0.15">
      <c r="F2230" s="18"/>
    </row>
    <row r="2231" spans="6:6" x14ac:dyDescent="0.15">
      <c r="F2231" s="18"/>
    </row>
    <row r="2232" spans="6:6" x14ac:dyDescent="0.15">
      <c r="F2232" s="18"/>
    </row>
    <row r="2233" spans="6:6" x14ac:dyDescent="0.15">
      <c r="F2233" s="18"/>
    </row>
    <row r="2234" spans="6:6" x14ac:dyDescent="0.15">
      <c r="F2234" s="18"/>
    </row>
    <row r="2235" spans="6:6" x14ac:dyDescent="0.15">
      <c r="F2235" s="18"/>
    </row>
    <row r="2236" spans="6:6" x14ac:dyDescent="0.15">
      <c r="F2236" s="18"/>
    </row>
    <row r="2237" spans="6:6" x14ac:dyDescent="0.15">
      <c r="F2237" s="18"/>
    </row>
    <row r="2238" spans="6:6" x14ac:dyDescent="0.15">
      <c r="F2238" s="18"/>
    </row>
    <row r="2239" spans="6:6" x14ac:dyDescent="0.15">
      <c r="F2239" s="18"/>
    </row>
    <row r="2240" spans="6:6" x14ac:dyDescent="0.15">
      <c r="F2240" s="18"/>
    </row>
    <row r="2241" spans="6:6" x14ac:dyDescent="0.15">
      <c r="F2241" s="18"/>
    </row>
    <row r="2242" spans="6:6" x14ac:dyDescent="0.15">
      <c r="F2242" s="18"/>
    </row>
    <row r="2243" spans="6:6" x14ac:dyDescent="0.15">
      <c r="F2243" s="18"/>
    </row>
    <row r="2244" spans="6:6" x14ac:dyDescent="0.15">
      <c r="F2244" s="18"/>
    </row>
    <row r="2245" spans="6:6" x14ac:dyDescent="0.15">
      <c r="F2245" s="18"/>
    </row>
    <row r="2246" spans="6:6" x14ac:dyDescent="0.15">
      <c r="F2246" s="18"/>
    </row>
    <row r="2247" spans="6:6" x14ac:dyDescent="0.15">
      <c r="F2247" s="18"/>
    </row>
    <row r="2248" spans="6:6" x14ac:dyDescent="0.15">
      <c r="F2248" s="18"/>
    </row>
    <row r="2249" spans="6:6" x14ac:dyDescent="0.15">
      <c r="F2249" s="18"/>
    </row>
    <row r="2250" spans="6:6" x14ac:dyDescent="0.15">
      <c r="F2250" s="18"/>
    </row>
    <row r="2251" spans="6:6" x14ac:dyDescent="0.15">
      <c r="F2251" s="18"/>
    </row>
    <row r="2252" spans="6:6" x14ac:dyDescent="0.15">
      <c r="F2252" s="18"/>
    </row>
    <row r="2253" spans="6:6" x14ac:dyDescent="0.15">
      <c r="F2253" s="18"/>
    </row>
    <row r="2254" spans="6:6" x14ac:dyDescent="0.15">
      <c r="F2254" s="18"/>
    </row>
    <row r="2255" spans="6:6" x14ac:dyDescent="0.15">
      <c r="F2255" s="18"/>
    </row>
    <row r="2256" spans="6:6" x14ac:dyDescent="0.15">
      <c r="F2256" s="18"/>
    </row>
    <row r="2257" spans="6:6" x14ac:dyDescent="0.15">
      <c r="F2257" s="18"/>
    </row>
    <row r="2258" spans="6:6" x14ac:dyDescent="0.15">
      <c r="F2258" s="18"/>
    </row>
    <row r="2259" spans="6:6" x14ac:dyDescent="0.15">
      <c r="F2259" s="18"/>
    </row>
    <row r="2260" spans="6:6" x14ac:dyDescent="0.15">
      <c r="F2260" s="18"/>
    </row>
    <row r="2261" spans="6:6" x14ac:dyDescent="0.15">
      <c r="F2261" s="18"/>
    </row>
    <row r="2262" spans="6:6" x14ac:dyDescent="0.15">
      <c r="F2262" s="18"/>
    </row>
    <row r="2263" spans="6:6" x14ac:dyDescent="0.15">
      <c r="F2263" s="18"/>
    </row>
    <row r="2264" spans="6:6" x14ac:dyDescent="0.15">
      <c r="F2264" s="18"/>
    </row>
    <row r="2265" spans="6:6" x14ac:dyDescent="0.15">
      <c r="F2265" s="18"/>
    </row>
    <row r="2266" spans="6:6" x14ac:dyDescent="0.15">
      <c r="F2266" s="18"/>
    </row>
    <row r="2267" spans="6:6" x14ac:dyDescent="0.15">
      <c r="F2267" s="18"/>
    </row>
    <row r="2268" spans="6:6" x14ac:dyDescent="0.15">
      <c r="F2268" s="18"/>
    </row>
    <row r="2269" spans="6:6" x14ac:dyDescent="0.15">
      <c r="F2269" s="18"/>
    </row>
    <row r="2270" spans="6:6" x14ac:dyDescent="0.15">
      <c r="F2270" s="18"/>
    </row>
    <row r="2271" spans="6:6" x14ac:dyDescent="0.15">
      <c r="F2271" s="18"/>
    </row>
    <row r="2272" spans="6:6" x14ac:dyDescent="0.15">
      <c r="F2272" s="18"/>
    </row>
    <row r="2273" spans="6:6" x14ac:dyDescent="0.15">
      <c r="F2273" s="18"/>
    </row>
    <row r="2274" spans="6:6" x14ac:dyDescent="0.15">
      <c r="F2274" s="18"/>
    </row>
    <row r="2275" spans="6:6" x14ac:dyDescent="0.15">
      <c r="F2275" s="18"/>
    </row>
    <row r="2276" spans="6:6" x14ac:dyDescent="0.15">
      <c r="F2276" s="18"/>
    </row>
    <row r="2277" spans="6:6" x14ac:dyDescent="0.15">
      <c r="F2277" s="18"/>
    </row>
    <row r="2278" spans="6:6" x14ac:dyDescent="0.15">
      <c r="F2278" s="18"/>
    </row>
    <row r="2279" spans="6:6" x14ac:dyDescent="0.15">
      <c r="F2279" s="18"/>
    </row>
    <row r="2280" spans="6:6" x14ac:dyDescent="0.15">
      <c r="F2280" s="18"/>
    </row>
    <row r="2281" spans="6:6" x14ac:dyDescent="0.15">
      <c r="F2281" s="18"/>
    </row>
    <row r="2282" spans="6:6" x14ac:dyDescent="0.15">
      <c r="F2282" s="18"/>
    </row>
    <row r="2283" spans="6:6" x14ac:dyDescent="0.15">
      <c r="F2283" s="18"/>
    </row>
    <row r="2284" spans="6:6" x14ac:dyDescent="0.15">
      <c r="F2284" s="18"/>
    </row>
    <row r="2285" spans="6:6" x14ac:dyDescent="0.15">
      <c r="F2285" s="18"/>
    </row>
    <row r="2286" spans="6:6" x14ac:dyDescent="0.15">
      <c r="F2286" s="18"/>
    </row>
    <row r="2287" spans="6:6" x14ac:dyDescent="0.15">
      <c r="F2287" s="18"/>
    </row>
    <row r="2288" spans="6:6" x14ac:dyDescent="0.15">
      <c r="F2288" s="18"/>
    </row>
    <row r="2289" spans="6:6" x14ac:dyDescent="0.15">
      <c r="F2289" s="18"/>
    </row>
    <row r="2290" spans="6:6" x14ac:dyDescent="0.15">
      <c r="F2290" s="18"/>
    </row>
    <row r="2291" spans="6:6" x14ac:dyDescent="0.15">
      <c r="F2291" s="18"/>
    </row>
    <row r="2292" spans="6:6" x14ac:dyDescent="0.15">
      <c r="F2292" s="18"/>
    </row>
    <row r="2293" spans="6:6" x14ac:dyDescent="0.15">
      <c r="F2293" s="18"/>
    </row>
    <row r="2294" spans="6:6" x14ac:dyDescent="0.15">
      <c r="F2294" s="18"/>
    </row>
    <row r="2295" spans="6:6" x14ac:dyDescent="0.15">
      <c r="F2295" s="18"/>
    </row>
    <row r="2296" spans="6:6" x14ac:dyDescent="0.15">
      <c r="F2296" s="18"/>
    </row>
    <row r="2297" spans="6:6" x14ac:dyDescent="0.15">
      <c r="F2297" s="18"/>
    </row>
    <row r="2298" spans="6:6" x14ac:dyDescent="0.15">
      <c r="F2298" s="18"/>
    </row>
    <row r="2299" spans="6:6" x14ac:dyDescent="0.15">
      <c r="F2299" s="18"/>
    </row>
    <row r="2300" spans="6:6" x14ac:dyDescent="0.15">
      <c r="F2300" s="18"/>
    </row>
    <row r="2301" spans="6:6" x14ac:dyDescent="0.15">
      <c r="F2301" s="18"/>
    </row>
    <row r="2302" spans="6:6" x14ac:dyDescent="0.15">
      <c r="F2302" s="18"/>
    </row>
    <row r="2303" spans="6:6" x14ac:dyDescent="0.15">
      <c r="F2303" s="18"/>
    </row>
    <row r="2304" spans="6:6" x14ac:dyDescent="0.15">
      <c r="F2304" s="18"/>
    </row>
    <row r="2305" spans="6:6" x14ac:dyDescent="0.15">
      <c r="F2305" s="18"/>
    </row>
    <row r="2306" spans="6:6" x14ac:dyDescent="0.15">
      <c r="F2306" s="18"/>
    </row>
    <row r="2307" spans="6:6" x14ac:dyDescent="0.15">
      <c r="F2307" s="18"/>
    </row>
    <row r="2308" spans="6:6" x14ac:dyDescent="0.15">
      <c r="F2308" s="18"/>
    </row>
    <row r="2309" spans="6:6" x14ac:dyDescent="0.15">
      <c r="F2309" s="18"/>
    </row>
    <row r="2310" spans="6:6" x14ac:dyDescent="0.15">
      <c r="F2310" s="18"/>
    </row>
  </sheetData>
  <mergeCells count="277">
    <mergeCell ref="B2:AV2"/>
    <mergeCell ref="B4:B5"/>
    <mergeCell ref="C4:C5"/>
    <mergeCell ref="D4:D5"/>
    <mergeCell ref="F4:F5"/>
    <mergeCell ref="K4:W4"/>
    <mergeCell ref="Y4:AE4"/>
    <mergeCell ref="AF4:AL4"/>
    <mergeCell ref="AU4:AU5"/>
    <mergeCell ref="AV4:AV5"/>
    <mergeCell ref="B6:B14"/>
    <mergeCell ref="C6:C14"/>
    <mergeCell ref="B16:AV16"/>
    <mergeCell ref="B17:B18"/>
    <mergeCell ref="C17:C18"/>
    <mergeCell ref="D17:D18"/>
    <mergeCell ref="E17:E18"/>
    <mergeCell ref="F17:F18"/>
    <mergeCell ref="G17:I17"/>
    <mergeCell ref="J17:W17"/>
    <mergeCell ref="X17:AE17"/>
    <mergeCell ref="AF17:AL17"/>
    <mergeCell ref="AM17:AT17"/>
    <mergeCell ref="AU17:AU18"/>
    <mergeCell ref="AV17:AV18"/>
    <mergeCell ref="B19:B38"/>
    <mergeCell ref="C19:C38"/>
    <mergeCell ref="D19:D20"/>
    <mergeCell ref="E19:E20"/>
    <mergeCell ref="F19:F20"/>
    <mergeCell ref="G19:G20"/>
    <mergeCell ref="H19:H20"/>
    <mergeCell ref="I19:I20"/>
    <mergeCell ref="V19:V20"/>
    <mergeCell ref="W19:W20"/>
    <mergeCell ref="AF19:AF20"/>
    <mergeCell ref="AG19:AG20"/>
    <mergeCell ref="AH19:AH20"/>
    <mergeCell ref="AI19:AI20"/>
    <mergeCell ref="AJ19:AJ20"/>
    <mergeCell ref="AK19:AK20"/>
    <mergeCell ref="AL19:AL20"/>
    <mergeCell ref="AM19:AM20"/>
    <mergeCell ref="AN19:AN20"/>
    <mergeCell ref="AO19:AO20"/>
    <mergeCell ref="AP19:AP20"/>
    <mergeCell ref="AQ19:AQ20"/>
    <mergeCell ref="AR19:AR20"/>
    <mergeCell ref="AS19:AS20"/>
    <mergeCell ref="AT19:AT20"/>
    <mergeCell ref="AU19:AU20"/>
    <mergeCell ref="AV19:AV20"/>
    <mergeCell ref="D21:D22"/>
    <mergeCell ref="E21:E22"/>
    <mergeCell ref="F21:F22"/>
    <mergeCell ref="G21:G22"/>
    <mergeCell ref="H21:H22"/>
    <mergeCell ref="I21:I22"/>
    <mergeCell ref="V21:V22"/>
    <mergeCell ref="W21:W22"/>
    <mergeCell ref="AF21:AF22"/>
    <mergeCell ref="AG21:AG22"/>
    <mergeCell ref="AH21:AH22"/>
    <mergeCell ref="AI21:AI22"/>
    <mergeCell ref="AJ21:AJ22"/>
    <mergeCell ref="AK21:AK22"/>
    <mergeCell ref="AL21:AL22"/>
    <mergeCell ref="AM21:AM22"/>
    <mergeCell ref="AN21:AN22"/>
    <mergeCell ref="AO21:AO22"/>
    <mergeCell ref="AP21:AP22"/>
    <mergeCell ref="AQ21:AQ22"/>
    <mergeCell ref="AR21:AR22"/>
    <mergeCell ref="AS21:AS22"/>
    <mergeCell ref="AT21:AT22"/>
    <mergeCell ref="AU21:AU22"/>
    <mergeCell ref="AV21:AV22"/>
    <mergeCell ref="D23:D24"/>
    <mergeCell ref="E23:E24"/>
    <mergeCell ref="F23:F24"/>
    <mergeCell ref="G23:G24"/>
    <mergeCell ref="H23:H24"/>
    <mergeCell ref="I23:I24"/>
    <mergeCell ref="V23:V24"/>
    <mergeCell ref="W23:W24"/>
    <mergeCell ref="AF23:AF24"/>
    <mergeCell ref="AG23:AG24"/>
    <mergeCell ref="AH23:AH24"/>
    <mergeCell ref="AI23:AI24"/>
    <mergeCell ref="AJ23:AJ24"/>
    <mergeCell ref="AK23:AK24"/>
    <mergeCell ref="AL23:AL24"/>
    <mergeCell ref="AM23:AM24"/>
    <mergeCell ref="AN23:AN24"/>
    <mergeCell ref="AO23:AO24"/>
    <mergeCell ref="AP23:AP24"/>
    <mergeCell ref="AQ23:AQ24"/>
    <mergeCell ref="AR23:AR24"/>
    <mergeCell ref="AS23:AS24"/>
    <mergeCell ref="AT23:AT24"/>
    <mergeCell ref="AU23:AU24"/>
    <mergeCell ref="AV23:AV24"/>
    <mergeCell ref="D25:D26"/>
    <mergeCell ref="E25:E26"/>
    <mergeCell ref="F25:F26"/>
    <mergeCell ref="G25:G26"/>
    <mergeCell ref="H25:H26"/>
    <mergeCell ref="I25:I26"/>
    <mergeCell ref="V25:V26"/>
    <mergeCell ref="W25:W26"/>
    <mergeCell ref="AF25:AF26"/>
    <mergeCell ref="AG25:AG26"/>
    <mergeCell ref="AH25:AH26"/>
    <mergeCell ref="AI25:AI26"/>
    <mergeCell ref="AJ25:AJ26"/>
    <mergeCell ref="AK25:AK26"/>
    <mergeCell ref="AL25:AL26"/>
    <mergeCell ref="AM25:AM26"/>
    <mergeCell ref="AN25:AN26"/>
    <mergeCell ref="AO25:AO26"/>
    <mergeCell ref="AP25:AP26"/>
    <mergeCell ref="AQ25:AQ26"/>
    <mergeCell ref="AR25:AR26"/>
    <mergeCell ref="AS25:AS26"/>
    <mergeCell ref="AT25:AT26"/>
    <mergeCell ref="AU25:AU26"/>
    <mergeCell ref="AV25:AV26"/>
    <mergeCell ref="D27:D28"/>
    <mergeCell ref="E27:E28"/>
    <mergeCell ref="F27:F28"/>
    <mergeCell ref="G27:G28"/>
    <mergeCell ref="H27:H28"/>
    <mergeCell ref="I27:I28"/>
    <mergeCell ref="V27:V28"/>
    <mergeCell ref="W27:W28"/>
    <mergeCell ref="AF27:AF28"/>
    <mergeCell ref="AG27:AG28"/>
    <mergeCell ref="AH27:AH28"/>
    <mergeCell ref="AI27:AI28"/>
    <mergeCell ref="AJ27:AJ28"/>
    <mergeCell ref="AK27:AK28"/>
    <mergeCell ref="AL27:AL28"/>
    <mergeCell ref="AM27:AM28"/>
    <mergeCell ref="AN27:AN28"/>
    <mergeCell ref="AO27:AO28"/>
    <mergeCell ref="AP27:AP28"/>
    <mergeCell ref="AQ27:AQ28"/>
    <mergeCell ref="AR27:AR28"/>
    <mergeCell ref="AS27:AS28"/>
    <mergeCell ref="AT27:AT28"/>
    <mergeCell ref="AU27:AU28"/>
    <mergeCell ref="AV27:AV28"/>
    <mergeCell ref="D29:D30"/>
    <mergeCell ref="E29:E30"/>
    <mergeCell ref="F29:F30"/>
    <mergeCell ref="G29:G30"/>
    <mergeCell ref="H29:H30"/>
    <mergeCell ref="I29:I30"/>
    <mergeCell ref="V29:V30"/>
    <mergeCell ref="W29:W30"/>
    <mergeCell ref="AF29:AF30"/>
    <mergeCell ref="AG29:AG30"/>
    <mergeCell ref="AH29:AH30"/>
    <mergeCell ref="AI29:AI30"/>
    <mergeCell ref="AJ29:AJ30"/>
    <mergeCell ref="AK29:AK30"/>
    <mergeCell ref="AL29:AL30"/>
    <mergeCell ref="AM29:AM30"/>
    <mergeCell ref="AN29:AN30"/>
    <mergeCell ref="AO29:AO30"/>
    <mergeCell ref="AP29:AP30"/>
    <mergeCell ref="AQ29:AQ30"/>
    <mergeCell ref="AR29:AR30"/>
    <mergeCell ref="AS29:AS30"/>
    <mergeCell ref="AT29:AT30"/>
    <mergeCell ref="AU29:AU30"/>
    <mergeCell ref="AV29:AV30"/>
    <mergeCell ref="D31:D32"/>
    <mergeCell ref="E31:E32"/>
    <mergeCell ref="F31:F32"/>
    <mergeCell ref="G31:G32"/>
    <mergeCell ref="H31:H32"/>
    <mergeCell ref="I31:I32"/>
    <mergeCell ref="V31:V32"/>
    <mergeCell ref="W31:W32"/>
    <mergeCell ref="AF31:AF32"/>
    <mergeCell ref="AG31:AG32"/>
    <mergeCell ref="AH31:AH32"/>
    <mergeCell ref="AI31:AI32"/>
    <mergeCell ref="AJ31:AJ32"/>
    <mergeCell ref="AK31:AK32"/>
    <mergeCell ref="AL31:AL32"/>
    <mergeCell ref="AM31:AM32"/>
    <mergeCell ref="AN31:AN32"/>
    <mergeCell ref="AO31:AO32"/>
    <mergeCell ref="AP31:AP32"/>
    <mergeCell ref="AQ31:AQ32"/>
    <mergeCell ref="AR31:AR32"/>
    <mergeCell ref="AS31:AS32"/>
    <mergeCell ref="AT31:AT32"/>
    <mergeCell ref="AU31:AU32"/>
    <mergeCell ref="AV31:AV32"/>
    <mergeCell ref="D33:D34"/>
    <mergeCell ref="E33:E34"/>
    <mergeCell ref="F33:F34"/>
    <mergeCell ref="G33:G34"/>
    <mergeCell ref="H33:H34"/>
    <mergeCell ref="I33:I34"/>
    <mergeCell ref="V33:V34"/>
    <mergeCell ref="W33:W34"/>
    <mergeCell ref="AF33:AF34"/>
    <mergeCell ref="AG33:AG34"/>
    <mergeCell ref="AH33:AH34"/>
    <mergeCell ref="AI33:AI34"/>
    <mergeCell ref="AJ33:AJ34"/>
    <mergeCell ref="AK33:AK34"/>
    <mergeCell ref="AL33:AL34"/>
    <mergeCell ref="AM33:AM34"/>
    <mergeCell ref="AN33:AN34"/>
    <mergeCell ref="AO33:AO34"/>
    <mergeCell ref="AP33:AP34"/>
    <mergeCell ref="AQ33:AQ34"/>
    <mergeCell ref="AR33:AR34"/>
    <mergeCell ref="AS33:AS34"/>
    <mergeCell ref="AT33:AT34"/>
    <mergeCell ref="AU33:AU34"/>
    <mergeCell ref="AV33:AV34"/>
    <mergeCell ref="D35:D36"/>
    <mergeCell ref="E35:E36"/>
    <mergeCell ref="F35:F36"/>
    <mergeCell ref="G35:G36"/>
    <mergeCell ref="H35:H36"/>
    <mergeCell ref="I35:I36"/>
    <mergeCell ref="V35:V36"/>
    <mergeCell ref="W35:W36"/>
    <mergeCell ref="AF35:AF36"/>
    <mergeCell ref="AG35:AG36"/>
    <mergeCell ref="AH35:AH36"/>
    <mergeCell ref="AI35:AI36"/>
    <mergeCell ref="AJ35:AJ36"/>
    <mergeCell ref="AK35:AK36"/>
    <mergeCell ref="AL35:AL36"/>
    <mergeCell ref="AM35:AM36"/>
    <mergeCell ref="AN35:AN36"/>
    <mergeCell ref="AO35:AO36"/>
    <mergeCell ref="AP35:AP36"/>
    <mergeCell ref="AQ35:AQ36"/>
    <mergeCell ref="AR35:AR36"/>
    <mergeCell ref="AS35:AS36"/>
    <mergeCell ref="AT35:AT36"/>
    <mergeCell ref="AU35:AU36"/>
    <mergeCell ref="AV35:AV36"/>
    <mergeCell ref="D37:D38"/>
    <mergeCell ref="E37:E38"/>
    <mergeCell ref="F37:F38"/>
    <mergeCell ref="G37:G38"/>
    <mergeCell ref="H37:H38"/>
    <mergeCell ref="I37:I38"/>
    <mergeCell ref="V37:V38"/>
    <mergeCell ref="W37:W38"/>
    <mergeCell ref="AF37:AF38"/>
    <mergeCell ref="AG37:AG38"/>
    <mergeCell ref="AH37:AH38"/>
    <mergeCell ref="AI37:AI38"/>
    <mergeCell ref="AJ37:AJ38"/>
    <mergeCell ref="AK37:AK38"/>
    <mergeCell ref="AL37:AL38"/>
    <mergeCell ref="AM37:AM38"/>
    <mergeCell ref="AN37:AN38"/>
    <mergeCell ref="AO37:AO38"/>
    <mergeCell ref="AV37:AV38"/>
    <mergeCell ref="AP37:AP38"/>
    <mergeCell ref="AQ37:AQ38"/>
    <mergeCell ref="AR37:AR38"/>
    <mergeCell ref="AS37:AS38"/>
    <mergeCell ref="AT37:AT38"/>
    <mergeCell ref="AU37:AU38"/>
  </mergeCells>
  <phoneticPr fontId="2" type="noConversion"/>
  <pageMargins left="0.31496062992125984" right="0.23622047244094491" top="0.47244094488188981" bottom="0.47244094488188981" header="0.23622047244094491" footer="0.51181102362204722"/>
  <pageSetup paperSize="8" scale="64" orientation="landscape" r:id="rId1"/>
  <headerFooter alignWithMargins="0"/>
  <ignoredErrors>
    <ignoredError sqref="Z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</sheetPr>
  <dimension ref="A1:BC2310"/>
  <sheetViews>
    <sheetView showGridLines="0" zoomScale="75" zoomScaleNormal="75" workbookViewId="0">
      <selection activeCell="W40" sqref="W40"/>
    </sheetView>
  </sheetViews>
  <sheetFormatPr defaultColWidth="8.75" defaultRowHeight="14.25" x14ac:dyDescent="0.15"/>
  <cols>
    <col min="1" max="1" width="2.25" style="1" customWidth="1"/>
    <col min="2" max="2" width="6.75" style="1" customWidth="1"/>
    <col min="3" max="3" width="7.125" style="1" customWidth="1"/>
    <col min="4" max="5" width="7.75" style="1" customWidth="1"/>
    <col min="6" max="6" width="11.75" style="9" customWidth="1"/>
    <col min="7" max="7" width="6.75" style="1" customWidth="1"/>
    <col min="8" max="8" width="6.375" style="1" customWidth="1"/>
    <col min="9" max="9" width="7.875" style="77" hidden="1" customWidth="1"/>
    <col min="10" max="10" width="7.875" style="1" customWidth="1"/>
    <col min="11" max="11" width="7.375" style="9" customWidth="1"/>
    <col min="12" max="12" width="6.5" style="9" customWidth="1"/>
    <col min="13" max="13" width="7.25" style="9" customWidth="1"/>
    <col min="14" max="14" width="7.875" style="9" customWidth="1"/>
    <col min="15" max="15" width="7.875" style="67" hidden="1" customWidth="1"/>
    <col min="16" max="16" width="7.5" style="9" customWidth="1"/>
    <col min="17" max="19" width="7.5" style="98" customWidth="1"/>
    <col min="20" max="20" width="7.25" style="9" customWidth="1"/>
    <col min="21" max="21" width="7.875" style="9" customWidth="1"/>
    <col min="22" max="22" width="8.75" style="1" customWidth="1"/>
    <col min="23" max="23" width="7.125" style="1" customWidth="1"/>
    <col min="24" max="27" width="7.875" style="1" customWidth="1"/>
    <col min="28" max="28" width="7.875" style="1" hidden="1" customWidth="1"/>
    <col min="29" max="29" width="7.875" style="1" customWidth="1"/>
    <col min="30" max="30" width="6.25" style="1" customWidth="1"/>
    <col min="31" max="32" width="7.875" style="1" customWidth="1"/>
    <col min="33" max="33" width="8.75" style="1" customWidth="1"/>
    <col min="34" max="34" width="7.875" style="1" customWidth="1"/>
    <col min="35" max="35" width="7.875" style="69" hidden="1" customWidth="1"/>
    <col min="36" max="36" width="8.75" style="1" customWidth="1"/>
    <col min="37" max="37" width="6.125" style="1" customWidth="1"/>
    <col min="38" max="38" width="7.875" style="1" customWidth="1"/>
    <col min="39" max="39" width="6.875" style="1" customWidth="1"/>
    <col min="40" max="40" width="8.625" style="1" customWidth="1"/>
    <col min="41" max="41" width="6.875" style="1" customWidth="1"/>
    <col min="42" max="42" width="6.875" style="1" hidden="1" customWidth="1"/>
    <col min="43" max="43" width="8.875" style="1" customWidth="1"/>
    <col min="44" max="44" width="6.875" style="1" customWidth="1"/>
    <col min="45" max="45" width="7.625" style="1" customWidth="1"/>
    <col min="46" max="46" width="7.625" style="77" customWidth="1"/>
    <col min="47" max="47" width="9.25" style="1" customWidth="1"/>
    <col min="48" max="48" width="9" style="1" customWidth="1"/>
    <col min="49" max="49" width="2.125" style="1" customWidth="1"/>
    <col min="50" max="50" width="8.5" style="1" customWidth="1"/>
    <col min="51" max="52" width="8.5" style="77" customWidth="1"/>
    <col min="53" max="53" width="18.125" style="1" customWidth="1"/>
    <col min="54" max="124" width="8.25" style="1" customWidth="1"/>
    <col min="125" max="16384" width="8.75" style="1"/>
  </cols>
  <sheetData>
    <row r="1" spans="1:54" ht="11.25" customHeight="1" x14ac:dyDescent="0.15"/>
    <row r="2" spans="1:54" ht="54" hidden="1" customHeight="1" x14ac:dyDescent="0.15">
      <c r="B2" s="145" t="s">
        <v>12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</row>
    <row r="3" spans="1:54" ht="7.15" hidden="1" customHeight="1" thickBot="1" x14ac:dyDescent="0.2">
      <c r="A3" s="27"/>
      <c r="B3" s="27"/>
      <c r="C3" s="27"/>
      <c r="D3" s="27"/>
      <c r="E3" s="27"/>
      <c r="F3" s="27"/>
      <c r="G3" s="27"/>
      <c r="H3" s="27"/>
      <c r="I3" s="78"/>
      <c r="J3" s="27"/>
      <c r="K3" s="67"/>
      <c r="L3" s="67"/>
      <c r="M3" s="67"/>
      <c r="N3" s="67"/>
      <c r="P3" s="67"/>
      <c r="Q3" s="99"/>
      <c r="R3" s="99"/>
      <c r="S3" s="99"/>
      <c r="T3" s="67"/>
      <c r="U3" s="6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78"/>
      <c r="AU3" s="27"/>
      <c r="AV3" s="27"/>
      <c r="AW3" s="27"/>
    </row>
    <row r="4" spans="1:54" ht="19.899999999999999" hidden="1" customHeight="1" x14ac:dyDescent="0.15">
      <c r="A4" s="27"/>
      <c r="B4" s="146" t="s">
        <v>15</v>
      </c>
      <c r="C4" s="148" t="s">
        <v>8</v>
      </c>
      <c r="D4" s="148" t="s">
        <v>9</v>
      </c>
      <c r="E4" s="51"/>
      <c r="F4" s="148" t="s">
        <v>16</v>
      </c>
      <c r="G4" s="28" t="s">
        <v>17</v>
      </c>
      <c r="H4" s="28"/>
      <c r="I4" s="90"/>
      <c r="J4" s="28"/>
      <c r="K4" s="127" t="s">
        <v>18</v>
      </c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9"/>
      <c r="X4" s="54"/>
      <c r="Y4" s="127" t="s">
        <v>19</v>
      </c>
      <c r="Z4" s="128"/>
      <c r="AA4" s="128"/>
      <c r="AB4" s="128"/>
      <c r="AC4" s="128"/>
      <c r="AD4" s="128"/>
      <c r="AE4" s="129"/>
      <c r="AF4" s="127" t="s">
        <v>20</v>
      </c>
      <c r="AG4" s="128"/>
      <c r="AH4" s="128"/>
      <c r="AI4" s="128"/>
      <c r="AJ4" s="128"/>
      <c r="AK4" s="128"/>
      <c r="AL4" s="128"/>
      <c r="AM4" s="56"/>
      <c r="AN4" s="56"/>
      <c r="AO4" s="56"/>
      <c r="AP4" s="56"/>
      <c r="AQ4" s="56"/>
      <c r="AR4" s="56"/>
      <c r="AS4" s="56"/>
      <c r="AT4" s="79"/>
      <c r="AU4" s="148" t="s">
        <v>21</v>
      </c>
      <c r="AV4" s="150" t="s">
        <v>22</v>
      </c>
      <c r="AW4" s="27"/>
    </row>
    <row r="5" spans="1:54" ht="51.6" hidden="1" customHeight="1" x14ac:dyDescent="0.15">
      <c r="A5" s="27"/>
      <c r="B5" s="147"/>
      <c r="C5" s="149"/>
      <c r="D5" s="149"/>
      <c r="E5" s="52"/>
      <c r="F5" s="149"/>
      <c r="G5" s="6" t="s">
        <v>14</v>
      </c>
      <c r="H5" s="6"/>
      <c r="I5" s="84"/>
      <c r="J5" s="6"/>
      <c r="K5" s="6" t="s">
        <v>23</v>
      </c>
      <c r="L5" s="24" t="s">
        <v>24</v>
      </c>
      <c r="M5" s="6" t="s">
        <v>25</v>
      </c>
      <c r="N5" s="6" t="s">
        <v>26</v>
      </c>
      <c r="O5" s="6" t="s">
        <v>11</v>
      </c>
      <c r="P5" s="6" t="s">
        <v>27</v>
      </c>
      <c r="Q5" s="84" t="s">
        <v>7</v>
      </c>
      <c r="R5" s="84"/>
      <c r="S5" s="84"/>
      <c r="T5" s="6" t="s">
        <v>28</v>
      </c>
      <c r="U5" s="6" t="s">
        <v>29</v>
      </c>
      <c r="V5" s="6" t="s">
        <v>30</v>
      </c>
      <c r="W5" s="6" t="s">
        <v>31</v>
      </c>
      <c r="X5" s="6"/>
      <c r="Y5" s="6" t="s">
        <v>23</v>
      </c>
      <c r="Z5" s="24" t="s">
        <v>24</v>
      </c>
      <c r="AA5" s="6" t="s">
        <v>26</v>
      </c>
      <c r="AB5" s="6"/>
      <c r="AC5" s="6" t="s">
        <v>27</v>
      </c>
      <c r="AD5" s="6" t="s">
        <v>32</v>
      </c>
      <c r="AE5" s="6" t="s">
        <v>30</v>
      </c>
      <c r="AF5" s="6" t="s">
        <v>23</v>
      </c>
      <c r="AG5" s="24" t="s">
        <v>24</v>
      </c>
      <c r="AH5" s="6" t="s">
        <v>26</v>
      </c>
      <c r="AI5" s="6" t="s">
        <v>11</v>
      </c>
      <c r="AJ5" s="6" t="s">
        <v>27</v>
      </c>
      <c r="AK5" s="6" t="s">
        <v>32</v>
      </c>
      <c r="AL5" s="6" t="s">
        <v>30</v>
      </c>
      <c r="AM5" s="52"/>
      <c r="AN5" s="52"/>
      <c r="AO5" s="52"/>
      <c r="AP5" s="52"/>
      <c r="AQ5" s="52"/>
      <c r="AR5" s="52"/>
      <c r="AS5" s="52"/>
      <c r="AT5" s="80"/>
      <c r="AU5" s="149"/>
      <c r="AV5" s="151"/>
      <c r="AW5" s="27"/>
      <c r="BB5" s="9"/>
    </row>
    <row r="6" spans="1:54" ht="19.899999999999999" hidden="1" customHeight="1" x14ac:dyDescent="0.15">
      <c r="A6" s="27"/>
      <c r="B6" s="136">
        <f>C6+2*0.2</f>
        <v>1.9</v>
      </c>
      <c r="C6" s="139">
        <v>1.5</v>
      </c>
      <c r="D6" s="4">
        <f>$B$6*100-2*2</f>
        <v>186</v>
      </c>
      <c r="E6" s="48"/>
      <c r="F6" s="10" t="s">
        <v>33</v>
      </c>
      <c r="G6" s="4">
        <v>20</v>
      </c>
      <c r="H6" s="4"/>
      <c r="I6" s="91"/>
      <c r="J6" s="4"/>
      <c r="K6" s="4">
        <f>D6-8</f>
        <v>178</v>
      </c>
      <c r="L6" s="4">
        <f>G6-6</f>
        <v>14</v>
      </c>
      <c r="M6" s="7">
        <f>(99-13)/(T6-1)</f>
        <v>10.75</v>
      </c>
      <c r="N6" s="14">
        <v>16</v>
      </c>
      <c r="O6" s="31">
        <f>IF(N6=16,1.84,IF(N6=20,2.27,IF(N6=22,2.51,IF(N6=25,2.84,IF(N6=28,3.16)))))</f>
        <v>1.84</v>
      </c>
      <c r="P6" s="4">
        <f>K6+2*L6</f>
        <v>206</v>
      </c>
      <c r="Q6" s="91">
        <v>9</v>
      </c>
      <c r="R6" s="91"/>
      <c r="S6" s="91"/>
      <c r="T6" s="4">
        <f>IF(W6="单排",Q6)</f>
        <v>9</v>
      </c>
      <c r="U6" s="4">
        <f>Q6-T6</f>
        <v>0</v>
      </c>
      <c r="V6" s="7">
        <f>P6/100*(U6+T6)*((N6/100)^2/4*PI()*7850/100)</f>
        <v>29.26235220549151</v>
      </c>
      <c r="W6" s="7" t="s">
        <v>34</v>
      </c>
      <c r="X6" s="7"/>
      <c r="Y6" s="7">
        <f>D6-8</f>
        <v>178</v>
      </c>
      <c r="Z6" s="7">
        <f>G6-6</f>
        <v>14</v>
      </c>
      <c r="AA6" s="14">
        <v>12</v>
      </c>
      <c r="AB6" s="14"/>
      <c r="AC6" s="4">
        <f>Y6+2*Z6</f>
        <v>206</v>
      </c>
      <c r="AD6" s="4">
        <v>6</v>
      </c>
      <c r="AE6" s="7">
        <f>AC6*AD6/100*((AA6/100)^2/4*PI()*7850/100)</f>
        <v>10.973382077059316</v>
      </c>
      <c r="AF6" s="7" t="e">
        <f>IF(#REF!="双肢",90.8,(INT((T6-1)/2)+1)*M6+O6+AI6)</f>
        <v>#REF!</v>
      </c>
      <c r="AG6" s="7">
        <f>G6-8.2</f>
        <v>11.8</v>
      </c>
      <c r="AH6" s="14">
        <v>10</v>
      </c>
      <c r="AI6" s="31">
        <f>IF(AH6=10,1.16,IF(AH6=12,1.39,IF(AH6=25,2.7,IF(AH6=28,3.1))))</f>
        <v>1.1599999999999999</v>
      </c>
      <c r="AJ6" s="7" t="e">
        <f>(AF6+AG6+12)*2</f>
        <v>#REF!</v>
      </c>
      <c r="AK6" s="17" t="e">
        <f>IF(#REF!="双肢",INT((D6-8)/12.5)+1,(INT((D6-6)/12.5)+1)*2)</f>
        <v>#REF!</v>
      </c>
      <c r="AL6" s="7" t="e">
        <f>AJ6*AK6/100*((AH6/100)^2/4*PI()*7850/100)</f>
        <v>#REF!</v>
      </c>
      <c r="AM6" s="21"/>
      <c r="AN6" s="21"/>
      <c r="AO6" s="21"/>
      <c r="AP6" s="21"/>
      <c r="AQ6" s="21"/>
      <c r="AR6" s="21"/>
      <c r="AS6" s="21"/>
      <c r="AT6" s="81"/>
      <c r="AU6" s="21" t="e">
        <f>V6+AE6+AL6</f>
        <v>#REF!</v>
      </c>
      <c r="AV6" s="11">
        <f>G6*D6*0.99/10000</f>
        <v>0.36828</v>
      </c>
      <c r="AW6" s="27"/>
    </row>
    <row r="7" spans="1:54" ht="19.899999999999999" hidden="1" customHeight="1" x14ac:dyDescent="0.15">
      <c r="A7" s="27"/>
      <c r="B7" s="137"/>
      <c r="C7" s="140"/>
      <c r="D7" s="4">
        <f t="shared" ref="D7:D14" si="0">$B$6*100-2*2</f>
        <v>186</v>
      </c>
      <c r="E7" s="48"/>
      <c r="F7" s="10" t="s">
        <v>35</v>
      </c>
      <c r="G7" s="4">
        <v>20</v>
      </c>
      <c r="H7" s="4"/>
      <c r="I7" s="91"/>
      <c r="J7" s="4"/>
      <c r="K7" s="4">
        <f t="shared" ref="K7:K14" si="1">D7-8</f>
        <v>178</v>
      </c>
      <c r="L7" s="4">
        <f t="shared" ref="L7:L14" si="2">G7-6</f>
        <v>14</v>
      </c>
      <c r="M7" s="7">
        <f t="shared" ref="M7:M14" si="3">(99-13)/(T7-1)</f>
        <v>7.8181818181818183</v>
      </c>
      <c r="N7" s="14">
        <v>16</v>
      </c>
      <c r="O7" s="31">
        <f t="shared" ref="O7:O14" si="4">IF(N7=16,1.84,IF(N7=20,2.27,IF(N7=22,2.51,IF(N7=25,2.84,IF(N7=28,3.16)))))</f>
        <v>1.84</v>
      </c>
      <c r="P7" s="4">
        <f t="shared" ref="P7:P14" si="5">K7+2*L7</f>
        <v>206</v>
      </c>
      <c r="Q7" s="91">
        <v>12</v>
      </c>
      <c r="R7" s="91"/>
      <c r="S7" s="91"/>
      <c r="T7" s="4">
        <f t="shared" ref="T7:T14" si="6">IF(W7="单排",Q7)</f>
        <v>12</v>
      </c>
      <c r="U7" s="4">
        <f t="shared" ref="U7:U14" si="7">Q7-T7</f>
        <v>0</v>
      </c>
      <c r="V7" s="7">
        <f t="shared" ref="V7:V14" si="8">P7/100*(U7+T7)*((N7/100)^2/4*PI()*7850/100)</f>
        <v>39.016469607322016</v>
      </c>
      <c r="W7" s="7" t="s">
        <v>34</v>
      </c>
      <c r="X7" s="7"/>
      <c r="Y7" s="7">
        <f t="shared" ref="Y7:Y14" si="9">D7-8</f>
        <v>178</v>
      </c>
      <c r="Z7" s="7">
        <f t="shared" ref="Z7:Z14" si="10">G7-6</f>
        <v>14</v>
      </c>
      <c r="AA7" s="14">
        <v>12</v>
      </c>
      <c r="AB7" s="14"/>
      <c r="AC7" s="4">
        <f t="shared" ref="AC7:AC14" si="11">Y7+2*Z7</f>
        <v>206</v>
      </c>
      <c r="AD7" s="4">
        <v>6</v>
      </c>
      <c r="AE7" s="7">
        <f t="shared" ref="AE7:AE14" si="12">AC7*AD7/100*((AA7/100)^2/4*PI()*7850/100)</f>
        <v>10.973382077059316</v>
      </c>
      <c r="AF7" s="7" t="e">
        <f>IF(#REF!="双肢",90.8,(INT((T7-1)/2)+1)*M7+O7+AI7)</f>
        <v>#REF!</v>
      </c>
      <c r="AG7" s="7">
        <f t="shared" ref="AG7:AG14" si="13">G7-8.2</f>
        <v>11.8</v>
      </c>
      <c r="AH7" s="14">
        <v>10</v>
      </c>
      <c r="AI7" s="31">
        <f t="shared" ref="AI7:AI14" si="14">IF(AH7=10,1.16,IF(AH7=12,1.39,IF(AH7=25,2.7,IF(AH7=28,3.1))))</f>
        <v>1.1599999999999999</v>
      </c>
      <c r="AJ7" s="7" t="e">
        <f t="shared" ref="AJ7:AJ14" si="15">(AF7+AG7+12)*2</f>
        <v>#REF!</v>
      </c>
      <c r="AK7" s="17" t="e">
        <f>IF(#REF!="双肢",INT((D7-8)/12.5)+1,(INT((D7-6)/12.5)+1)*2)</f>
        <v>#REF!</v>
      </c>
      <c r="AL7" s="7" t="e">
        <f t="shared" ref="AL7:AL14" si="16">AJ7*AK7/100*((AH7/100)^2/4*PI()*7850/100)</f>
        <v>#REF!</v>
      </c>
      <c r="AM7" s="21"/>
      <c r="AN7" s="21"/>
      <c r="AO7" s="21"/>
      <c r="AP7" s="21"/>
      <c r="AQ7" s="21"/>
      <c r="AR7" s="21"/>
      <c r="AS7" s="21"/>
      <c r="AT7" s="81"/>
      <c r="AU7" s="21" t="e">
        <f t="shared" ref="AU7:AU14" si="17">V7+AE7+AL7</f>
        <v>#REF!</v>
      </c>
      <c r="AV7" s="11">
        <f t="shared" ref="AV7:AV14" si="18">G7*D7*0.99/10000</f>
        <v>0.36828</v>
      </c>
      <c r="AW7" s="27"/>
    </row>
    <row r="8" spans="1:54" ht="19.899999999999999" hidden="1" customHeight="1" x14ac:dyDescent="0.15">
      <c r="A8" s="27"/>
      <c r="B8" s="137"/>
      <c r="C8" s="140"/>
      <c r="D8" s="4">
        <f t="shared" si="0"/>
        <v>186</v>
      </c>
      <c r="E8" s="48"/>
      <c r="F8" s="10" t="s">
        <v>36</v>
      </c>
      <c r="G8" s="4">
        <v>30</v>
      </c>
      <c r="H8" s="4"/>
      <c r="I8" s="91"/>
      <c r="J8" s="4"/>
      <c r="K8" s="4">
        <f t="shared" si="1"/>
        <v>178</v>
      </c>
      <c r="L8" s="4">
        <f t="shared" si="2"/>
        <v>24</v>
      </c>
      <c r="M8" s="7">
        <f t="shared" si="3"/>
        <v>8.6</v>
      </c>
      <c r="N8" s="14">
        <v>16</v>
      </c>
      <c r="O8" s="31">
        <f t="shared" si="4"/>
        <v>1.84</v>
      </c>
      <c r="P8" s="4">
        <f t="shared" si="5"/>
        <v>226</v>
      </c>
      <c r="Q8" s="91">
        <v>11</v>
      </c>
      <c r="R8" s="91"/>
      <c r="S8" s="91"/>
      <c r="T8" s="4">
        <f t="shared" si="6"/>
        <v>11</v>
      </c>
      <c r="U8" s="4">
        <f t="shared" si="7"/>
        <v>0</v>
      </c>
      <c r="V8" s="7">
        <f t="shared" si="8"/>
        <v>39.237436668204907</v>
      </c>
      <c r="W8" s="7" t="s">
        <v>34</v>
      </c>
      <c r="X8" s="7"/>
      <c r="Y8" s="7">
        <f t="shared" si="9"/>
        <v>178</v>
      </c>
      <c r="Z8" s="7">
        <f t="shared" si="10"/>
        <v>24</v>
      </c>
      <c r="AA8" s="14">
        <v>12</v>
      </c>
      <c r="AB8" s="14"/>
      <c r="AC8" s="4">
        <f t="shared" si="11"/>
        <v>226</v>
      </c>
      <c r="AD8" s="4">
        <v>6</v>
      </c>
      <c r="AE8" s="7">
        <f t="shared" si="12"/>
        <v>12.038758977744688</v>
      </c>
      <c r="AF8" s="7" t="e">
        <f>IF(#REF!="双肢",90.8,(INT((T8-1)/2)+1)*M8+O8+AI8)</f>
        <v>#REF!</v>
      </c>
      <c r="AG8" s="7">
        <f t="shared" si="13"/>
        <v>21.8</v>
      </c>
      <c r="AH8" s="14">
        <v>10</v>
      </c>
      <c r="AI8" s="31">
        <f t="shared" si="14"/>
        <v>1.1599999999999999</v>
      </c>
      <c r="AJ8" s="7" t="e">
        <f t="shared" si="15"/>
        <v>#REF!</v>
      </c>
      <c r="AK8" s="17" t="e">
        <f>IF(#REF!="双肢",INT((D8-8)/12.5)+1,(INT((D8-6)/12.5)+1)*2)</f>
        <v>#REF!</v>
      </c>
      <c r="AL8" s="7" t="e">
        <f t="shared" si="16"/>
        <v>#REF!</v>
      </c>
      <c r="AM8" s="21"/>
      <c r="AN8" s="21"/>
      <c r="AO8" s="21"/>
      <c r="AP8" s="21"/>
      <c r="AQ8" s="21"/>
      <c r="AR8" s="21"/>
      <c r="AS8" s="21"/>
      <c r="AT8" s="81"/>
      <c r="AU8" s="21" t="e">
        <f t="shared" si="17"/>
        <v>#REF!</v>
      </c>
      <c r="AV8" s="11">
        <f t="shared" si="18"/>
        <v>0.55242000000000002</v>
      </c>
      <c r="AW8" s="27"/>
    </row>
    <row r="9" spans="1:54" ht="19.899999999999999" hidden="1" customHeight="1" x14ac:dyDescent="0.15">
      <c r="A9" s="27"/>
      <c r="B9" s="137"/>
      <c r="C9" s="140"/>
      <c r="D9" s="4">
        <f t="shared" si="0"/>
        <v>186</v>
      </c>
      <c r="E9" s="48"/>
      <c r="F9" s="10" t="s">
        <v>0</v>
      </c>
      <c r="G9" s="4">
        <v>30</v>
      </c>
      <c r="H9" s="4"/>
      <c r="I9" s="91"/>
      <c r="J9" s="4"/>
      <c r="K9" s="4">
        <f t="shared" si="1"/>
        <v>178</v>
      </c>
      <c r="L9" s="4">
        <f t="shared" si="2"/>
        <v>24</v>
      </c>
      <c r="M9" s="7">
        <f t="shared" si="3"/>
        <v>9.5555555555555554</v>
      </c>
      <c r="N9" s="14">
        <v>20</v>
      </c>
      <c r="O9" s="31">
        <f t="shared" si="4"/>
        <v>2.27</v>
      </c>
      <c r="P9" s="4">
        <f t="shared" si="5"/>
        <v>226</v>
      </c>
      <c r="Q9" s="91">
        <v>10</v>
      </c>
      <c r="R9" s="91"/>
      <c r="S9" s="91"/>
      <c r="T9" s="4">
        <f t="shared" si="6"/>
        <v>10</v>
      </c>
      <c r="U9" s="4">
        <f t="shared" si="7"/>
        <v>0</v>
      </c>
      <c r="V9" s="7">
        <f t="shared" si="8"/>
        <v>55.734995267336522</v>
      </c>
      <c r="W9" s="7" t="s">
        <v>34</v>
      </c>
      <c r="X9" s="7"/>
      <c r="Y9" s="7">
        <f t="shared" si="9"/>
        <v>178</v>
      </c>
      <c r="Z9" s="7">
        <f t="shared" si="10"/>
        <v>24</v>
      </c>
      <c r="AA9" s="14">
        <v>12</v>
      </c>
      <c r="AB9" s="14"/>
      <c r="AC9" s="4">
        <f t="shared" si="11"/>
        <v>226</v>
      </c>
      <c r="AD9" s="4">
        <v>6</v>
      </c>
      <c r="AE9" s="7">
        <f t="shared" si="12"/>
        <v>12.038758977744688</v>
      </c>
      <c r="AF9" s="7" t="e">
        <f>IF(#REF!="双肢",90.8,(INT((T9-1)/2)+1)*M9+O9+AI9)</f>
        <v>#REF!</v>
      </c>
      <c r="AG9" s="7">
        <f t="shared" si="13"/>
        <v>21.8</v>
      </c>
      <c r="AH9" s="14">
        <v>12</v>
      </c>
      <c r="AI9" s="31">
        <f t="shared" si="14"/>
        <v>1.39</v>
      </c>
      <c r="AJ9" s="7" t="e">
        <f t="shared" si="15"/>
        <v>#REF!</v>
      </c>
      <c r="AK9" s="17" t="e">
        <f>IF(#REF!="双肢",INT((D9-8)/12.5)+1,(INT((D9-6)/12.5)+1)*2)</f>
        <v>#REF!</v>
      </c>
      <c r="AL9" s="7" t="e">
        <f t="shared" si="16"/>
        <v>#REF!</v>
      </c>
      <c r="AM9" s="21"/>
      <c r="AN9" s="21"/>
      <c r="AO9" s="21"/>
      <c r="AP9" s="21"/>
      <c r="AQ9" s="21"/>
      <c r="AR9" s="21"/>
      <c r="AS9" s="21"/>
      <c r="AT9" s="81"/>
      <c r="AU9" s="21" t="e">
        <f t="shared" si="17"/>
        <v>#REF!</v>
      </c>
      <c r="AV9" s="11">
        <f t="shared" si="18"/>
        <v>0.55242000000000002</v>
      </c>
      <c r="AW9" s="27"/>
    </row>
    <row r="10" spans="1:54" ht="19.899999999999999" hidden="1" customHeight="1" x14ac:dyDescent="0.15">
      <c r="A10" s="27"/>
      <c r="B10" s="137"/>
      <c r="C10" s="140"/>
      <c r="D10" s="4">
        <f t="shared" si="0"/>
        <v>186</v>
      </c>
      <c r="E10" s="48"/>
      <c r="F10" s="10" t="s">
        <v>1</v>
      </c>
      <c r="G10" s="4">
        <v>35</v>
      </c>
      <c r="H10" s="4"/>
      <c r="I10" s="91"/>
      <c r="J10" s="4"/>
      <c r="K10" s="4">
        <f t="shared" si="1"/>
        <v>178</v>
      </c>
      <c r="L10" s="4">
        <f t="shared" si="2"/>
        <v>29</v>
      </c>
      <c r="M10" s="7">
        <f t="shared" si="3"/>
        <v>8.6</v>
      </c>
      <c r="N10" s="14">
        <v>20</v>
      </c>
      <c r="O10" s="31">
        <f t="shared" si="4"/>
        <v>2.27</v>
      </c>
      <c r="P10" s="4">
        <f t="shared" si="5"/>
        <v>236</v>
      </c>
      <c r="Q10" s="91">
        <v>11</v>
      </c>
      <c r="R10" s="91"/>
      <c r="S10" s="91"/>
      <c r="T10" s="4">
        <f t="shared" si="6"/>
        <v>11</v>
      </c>
      <c r="U10" s="4">
        <f t="shared" si="7"/>
        <v>0</v>
      </c>
      <c r="V10" s="7">
        <f t="shared" si="8"/>
        <v>64.021260050444951</v>
      </c>
      <c r="W10" s="7" t="s">
        <v>34</v>
      </c>
      <c r="X10" s="7"/>
      <c r="Y10" s="7">
        <f t="shared" si="9"/>
        <v>178</v>
      </c>
      <c r="Z10" s="7">
        <f t="shared" si="10"/>
        <v>29</v>
      </c>
      <c r="AA10" s="14">
        <v>12</v>
      </c>
      <c r="AB10" s="14"/>
      <c r="AC10" s="4">
        <f t="shared" si="11"/>
        <v>236</v>
      </c>
      <c r="AD10" s="4">
        <v>6</v>
      </c>
      <c r="AE10" s="7">
        <f t="shared" si="12"/>
        <v>12.571447428087373</v>
      </c>
      <c r="AF10" s="7" t="e">
        <f>IF(#REF!="双肢",90.8,(INT((T10-1)/2)+1)*M10+O10+AI10)</f>
        <v>#REF!</v>
      </c>
      <c r="AG10" s="7">
        <f t="shared" si="13"/>
        <v>26.8</v>
      </c>
      <c r="AH10" s="14">
        <v>12</v>
      </c>
      <c r="AI10" s="31">
        <f t="shared" si="14"/>
        <v>1.39</v>
      </c>
      <c r="AJ10" s="7" t="e">
        <f t="shared" si="15"/>
        <v>#REF!</v>
      </c>
      <c r="AK10" s="17" t="e">
        <f>IF(#REF!="双肢",INT((D10-8)/12.5)+1,(INT((D10-6)/12.5)+1)*2)</f>
        <v>#REF!</v>
      </c>
      <c r="AL10" s="7" t="e">
        <f t="shared" si="16"/>
        <v>#REF!</v>
      </c>
      <c r="AM10" s="21"/>
      <c r="AN10" s="21"/>
      <c r="AO10" s="21"/>
      <c r="AP10" s="21"/>
      <c r="AQ10" s="21"/>
      <c r="AR10" s="21"/>
      <c r="AS10" s="21"/>
      <c r="AT10" s="81"/>
      <c r="AU10" s="21" t="e">
        <f t="shared" si="17"/>
        <v>#REF!</v>
      </c>
      <c r="AV10" s="11">
        <f t="shared" si="18"/>
        <v>0.64449000000000001</v>
      </c>
      <c r="AW10" s="27"/>
    </row>
    <row r="11" spans="1:54" ht="19.899999999999999" hidden="1" customHeight="1" x14ac:dyDescent="0.15">
      <c r="A11" s="27"/>
      <c r="B11" s="137"/>
      <c r="C11" s="140"/>
      <c r="D11" s="4">
        <f t="shared" si="0"/>
        <v>186</v>
      </c>
      <c r="E11" s="48"/>
      <c r="F11" s="10" t="s">
        <v>2</v>
      </c>
      <c r="G11" s="4">
        <v>35</v>
      </c>
      <c r="H11" s="4"/>
      <c r="I11" s="91"/>
      <c r="J11" s="4"/>
      <c r="K11" s="4">
        <f t="shared" si="1"/>
        <v>178</v>
      </c>
      <c r="L11" s="4">
        <f t="shared" si="2"/>
        <v>29</v>
      </c>
      <c r="M11" s="7">
        <f t="shared" si="3"/>
        <v>7.166666666666667</v>
      </c>
      <c r="N11" s="14">
        <v>20</v>
      </c>
      <c r="O11" s="31">
        <f t="shared" si="4"/>
        <v>2.27</v>
      </c>
      <c r="P11" s="4">
        <f t="shared" si="5"/>
        <v>236</v>
      </c>
      <c r="Q11" s="91">
        <v>13</v>
      </c>
      <c r="R11" s="91"/>
      <c r="S11" s="91"/>
      <c r="T11" s="4">
        <f t="shared" si="6"/>
        <v>13</v>
      </c>
      <c r="U11" s="4">
        <f t="shared" si="7"/>
        <v>0</v>
      </c>
      <c r="V11" s="7">
        <f t="shared" si="8"/>
        <v>75.661489150525867</v>
      </c>
      <c r="W11" s="7" t="s">
        <v>34</v>
      </c>
      <c r="X11" s="7"/>
      <c r="Y11" s="7">
        <f t="shared" si="9"/>
        <v>178</v>
      </c>
      <c r="Z11" s="7">
        <f t="shared" si="10"/>
        <v>29</v>
      </c>
      <c r="AA11" s="14">
        <v>12</v>
      </c>
      <c r="AB11" s="14"/>
      <c r="AC11" s="4">
        <f t="shared" si="11"/>
        <v>236</v>
      </c>
      <c r="AD11" s="4">
        <v>6</v>
      </c>
      <c r="AE11" s="7">
        <f>AC11*AD11/100*((AA11/100)^2/4*PI()*7850/100)</f>
        <v>12.571447428087373</v>
      </c>
      <c r="AF11" s="7" t="e">
        <f>IF(#REF!="双肢",90.8,(INT((T11-1)/2)+1)*M11+O11+AI11)</f>
        <v>#REF!</v>
      </c>
      <c r="AG11" s="7">
        <f t="shared" si="13"/>
        <v>26.8</v>
      </c>
      <c r="AH11" s="14">
        <v>12</v>
      </c>
      <c r="AI11" s="31">
        <f t="shared" si="14"/>
        <v>1.39</v>
      </c>
      <c r="AJ11" s="7" t="e">
        <f t="shared" si="15"/>
        <v>#REF!</v>
      </c>
      <c r="AK11" s="17" t="e">
        <f>IF(#REF!="双肢",INT((D11-8)/12.5)+1,(INT((D11-6)/12.5)+1)*2)</f>
        <v>#REF!</v>
      </c>
      <c r="AL11" s="7" t="e">
        <f t="shared" si="16"/>
        <v>#REF!</v>
      </c>
      <c r="AM11" s="21"/>
      <c r="AN11" s="21"/>
      <c r="AO11" s="21"/>
      <c r="AP11" s="21"/>
      <c r="AQ11" s="21"/>
      <c r="AR11" s="21"/>
      <c r="AS11" s="21"/>
      <c r="AT11" s="81"/>
      <c r="AU11" s="21" t="e">
        <f t="shared" si="17"/>
        <v>#REF!</v>
      </c>
      <c r="AV11" s="11">
        <f t="shared" si="18"/>
        <v>0.64449000000000001</v>
      </c>
      <c r="AW11" s="27"/>
    </row>
    <row r="12" spans="1:54" ht="19.899999999999999" hidden="1" customHeight="1" x14ac:dyDescent="0.15">
      <c r="A12" s="27"/>
      <c r="B12" s="137"/>
      <c r="C12" s="140"/>
      <c r="D12" s="4">
        <f t="shared" si="0"/>
        <v>186</v>
      </c>
      <c r="E12" s="48"/>
      <c r="F12" s="10" t="s">
        <v>3</v>
      </c>
      <c r="G12" s="4">
        <v>40</v>
      </c>
      <c r="H12" s="4"/>
      <c r="I12" s="91"/>
      <c r="J12" s="4"/>
      <c r="K12" s="4">
        <f t="shared" si="1"/>
        <v>178</v>
      </c>
      <c r="L12" s="4">
        <f t="shared" si="2"/>
        <v>34</v>
      </c>
      <c r="M12" s="7">
        <f t="shared" si="3"/>
        <v>7.166666666666667</v>
      </c>
      <c r="N12" s="14">
        <v>20</v>
      </c>
      <c r="O12" s="31">
        <f t="shared" si="4"/>
        <v>2.27</v>
      </c>
      <c r="P12" s="4">
        <f t="shared" si="5"/>
        <v>246</v>
      </c>
      <c r="Q12" s="91">
        <v>13</v>
      </c>
      <c r="R12" s="91"/>
      <c r="S12" s="91"/>
      <c r="T12" s="4">
        <f t="shared" si="6"/>
        <v>13</v>
      </c>
      <c r="U12" s="4">
        <f t="shared" si="7"/>
        <v>0</v>
      </c>
      <c r="V12" s="7">
        <f t="shared" si="8"/>
        <v>78.867484453514251</v>
      </c>
      <c r="W12" s="7" t="s">
        <v>34</v>
      </c>
      <c r="X12" s="7"/>
      <c r="Y12" s="7">
        <f t="shared" si="9"/>
        <v>178</v>
      </c>
      <c r="Z12" s="7">
        <f t="shared" si="10"/>
        <v>34</v>
      </c>
      <c r="AA12" s="14">
        <v>12</v>
      </c>
      <c r="AB12" s="14"/>
      <c r="AC12" s="4">
        <f t="shared" si="11"/>
        <v>246</v>
      </c>
      <c r="AD12" s="4">
        <v>6</v>
      </c>
      <c r="AE12" s="7">
        <f t="shared" si="12"/>
        <v>13.104135878430057</v>
      </c>
      <c r="AF12" s="7" t="e">
        <f>IF(#REF!="双肢",90.8,(INT((T12-1)/2)+1)*M12+O12+AI12)</f>
        <v>#REF!</v>
      </c>
      <c r="AG12" s="7">
        <f t="shared" si="13"/>
        <v>31.8</v>
      </c>
      <c r="AH12" s="14">
        <v>10</v>
      </c>
      <c r="AI12" s="31">
        <f t="shared" si="14"/>
        <v>1.1599999999999999</v>
      </c>
      <c r="AJ12" s="7" t="e">
        <f t="shared" si="15"/>
        <v>#REF!</v>
      </c>
      <c r="AK12" s="17" t="e">
        <f>IF(#REF!="双肢",INT((D12-8)/12.5)+1,(INT((D12-6)/12.5)+1)*2)</f>
        <v>#REF!</v>
      </c>
      <c r="AL12" s="7" t="e">
        <f t="shared" si="16"/>
        <v>#REF!</v>
      </c>
      <c r="AM12" s="21"/>
      <c r="AN12" s="21"/>
      <c r="AO12" s="21"/>
      <c r="AP12" s="21"/>
      <c r="AQ12" s="21"/>
      <c r="AR12" s="21"/>
      <c r="AS12" s="21"/>
      <c r="AT12" s="81"/>
      <c r="AU12" s="21" t="e">
        <f t="shared" si="17"/>
        <v>#REF!</v>
      </c>
      <c r="AV12" s="11">
        <f t="shared" si="18"/>
        <v>0.73655999999999999</v>
      </c>
      <c r="AW12" s="27"/>
    </row>
    <row r="13" spans="1:54" ht="19.899999999999999" hidden="1" customHeight="1" x14ac:dyDescent="0.15">
      <c r="A13" s="27"/>
      <c r="B13" s="137"/>
      <c r="C13" s="140"/>
      <c r="D13" s="4">
        <f t="shared" si="0"/>
        <v>186</v>
      </c>
      <c r="E13" s="48"/>
      <c r="F13" s="10" t="s">
        <v>4</v>
      </c>
      <c r="G13" s="4">
        <v>40</v>
      </c>
      <c r="H13" s="4"/>
      <c r="I13" s="91"/>
      <c r="J13" s="4"/>
      <c r="K13" s="4">
        <f t="shared" si="1"/>
        <v>178</v>
      </c>
      <c r="L13" s="4">
        <f t="shared" si="2"/>
        <v>34</v>
      </c>
      <c r="M13" s="7">
        <f t="shared" si="3"/>
        <v>7.8181818181818183</v>
      </c>
      <c r="N13" s="14">
        <v>22</v>
      </c>
      <c r="O13" s="31">
        <f t="shared" si="4"/>
        <v>2.5099999999999998</v>
      </c>
      <c r="P13" s="4">
        <f t="shared" si="5"/>
        <v>246</v>
      </c>
      <c r="Q13" s="91">
        <v>12</v>
      </c>
      <c r="R13" s="91"/>
      <c r="S13" s="91"/>
      <c r="T13" s="4">
        <f t="shared" si="6"/>
        <v>12</v>
      </c>
      <c r="U13" s="4">
        <f t="shared" si="7"/>
        <v>0</v>
      </c>
      <c r="V13" s="7">
        <f t="shared" si="8"/>
        <v>88.08891340500206</v>
      </c>
      <c r="W13" s="7" t="s">
        <v>34</v>
      </c>
      <c r="X13" s="7"/>
      <c r="Y13" s="7">
        <f t="shared" si="9"/>
        <v>178</v>
      </c>
      <c r="Z13" s="7">
        <f t="shared" si="10"/>
        <v>34</v>
      </c>
      <c r="AA13" s="14">
        <v>12</v>
      </c>
      <c r="AB13" s="14"/>
      <c r="AC13" s="4">
        <f t="shared" si="11"/>
        <v>246</v>
      </c>
      <c r="AD13" s="4">
        <v>6</v>
      </c>
      <c r="AE13" s="7">
        <f t="shared" si="12"/>
        <v>13.104135878430057</v>
      </c>
      <c r="AF13" s="7" t="e">
        <f>IF(#REF!="双肢",90.8,(INT((T13-1)/2)+1)*M13+O13+AI13)</f>
        <v>#REF!</v>
      </c>
      <c r="AG13" s="7">
        <f t="shared" si="13"/>
        <v>31.8</v>
      </c>
      <c r="AH13" s="14">
        <v>10</v>
      </c>
      <c r="AI13" s="31">
        <f t="shared" si="14"/>
        <v>1.1599999999999999</v>
      </c>
      <c r="AJ13" s="7" t="e">
        <f t="shared" si="15"/>
        <v>#REF!</v>
      </c>
      <c r="AK13" s="17" t="e">
        <f>IF(#REF!="双肢",INT((D13-8)/12.5)+1,(INT((D13-6)/12.5)+1)*2)</f>
        <v>#REF!</v>
      </c>
      <c r="AL13" s="7" t="e">
        <f t="shared" si="16"/>
        <v>#REF!</v>
      </c>
      <c r="AM13" s="21"/>
      <c r="AN13" s="21"/>
      <c r="AO13" s="21"/>
      <c r="AP13" s="21"/>
      <c r="AQ13" s="21"/>
      <c r="AR13" s="21"/>
      <c r="AS13" s="21"/>
      <c r="AT13" s="81"/>
      <c r="AU13" s="21" t="e">
        <f t="shared" si="17"/>
        <v>#REF!</v>
      </c>
      <c r="AV13" s="11">
        <f t="shared" si="18"/>
        <v>0.73655999999999999</v>
      </c>
      <c r="AW13" s="27"/>
    </row>
    <row r="14" spans="1:54" ht="19.899999999999999" hidden="1" customHeight="1" thickBot="1" x14ac:dyDescent="0.2">
      <c r="A14" s="27"/>
      <c r="B14" s="138"/>
      <c r="C14" s="141"/>
      <c r="D14" s="5">
        <f t="shared" si="0"/>
        <v>186</v>
      </c>
      <c r="E14" s="5"/>
      <c r="F14" s="8" t="s">
        <v>5</v>
      </c>
      <c r="G14" s="5">
        <v>45</v>
      </c>
      <c r="H14" s="5"/>
      <c r="I14" s="92"/>
      <c r="J14" s="5"/>
      <c r="K14" s="5">
        <f t="shared" si="1"/>
        <v>178</v>
      </c>
      <c r="L14" s="5">
        <f t="shared" si="2"/>
        <v>39</v>
      </c>
      <c r="M14" s="8">
        <f t="shared" si="3"/>
        <v>7.8181818181818183</v>
      </c>
      <c r="N14" s="15">
        <v>22</v>
      </c>
      <c r="O14" s="32">
        <f t="shared" si="4"/>
        <v>2.5099999999999998</v>
      </c>
      <c r="P14" s="5">
        <f t="shared" si="5"/>
        <v>256</v>
      </c>
      <c r="Q14" s="92">
        <v>12</v>
      </c>
      <c r="R14" s="92"/>
      <c r="S14" s="92"/>
      <c r="T14" s="5">
        <f t="shared" si="6"/>
        <v>12</v>
      </c>
      <c r="U14" s="5">
        <f t="shared" si="7"/>
        <v>0</v>
      </c>
      <c r="V14" s="8">
        <f t="shared" si="8"/>
        <v>91.669763543416778</v>
      </c>
      <c r="W14" s="8" t="s">
        <v>34</v>
      </c>
      <c r="X14" s="8"/>
      <c r="Y14" s="8">
        <f t="shared" si="9"/>
        <v>178</v>
      </c>
      <c r="Z14" s="8">
        <f t="shared" si="10"/>
        <v>39</v>
      </c>
      <c r="AA14" s="15">
        <v>12</v>
      </c>
      <c r="AB14" s="15"/>
      <c r="AC14" s="5">
        <f t="shared" si="11"/>
        <v>256</v>
      </c>
      <c r="AD14" s="5">
        <v>6</v>
      </c>
      <c r="AE14" s="8">
        <f t="shared" si="12"/>
        <v>13.636824328772743</v>
      </c>
      <c r="AF14" s="8" t="e">
        <f>IF(#REF!="双肢",90.8,(INT((T14-1)/2)+1)*M14+O14+AI14)</f>
        <v>#REF!</v>
      </c>
      <c r="AG14" s="8">
        <f t="shared" si="13"/>
        <v>36.799999999999997</v>
      </c>
      <c r="AH14" s="15">
        <v>12</v>
      </c>
      <c r="AI14" s="32">
        <f t="shared" si="14"/>
        <v>1.39</v>
      </c>
      <c r="AJ14" s="8" t="e">
        <f t="shared" si="15"/>
        <v>#REF!</v>
      </c>
      <c r="AK14" s="23" t="e">
        <f>IF(#REF!="双肢",INT((D14-8)/12.5)+1,(INT((D14-6)/12.5)+1)*2)</f>
        <v>#REF!</v>
      </c>
      <c r="AL14" s="8" t="e">
        <f t="shared" si="16"/>
        <v>#REF!</v>
      </c>
      <c r="AM14" s="22"/>
      <c r="AN14" s="22"/>
      <c r="AO14" s="22"/>
      <c r="AP14" s="22"/>
      <c r="AQ14" s="22"/>
      <c r="AR14" s="22"/>
      <c r="AS14" s="22"/>
      <c r="AT14" s="82"/>
      <c r="AU14" s="22" t="e">
        <f t="shared" si="17"/>
        <v>#REF!</v>
      </c>
      <c r="AV14" s="16">
        <f t="shared" si="18"/>
        <v>0.82862999999999998</v>
      </c>
      <c r="AW14" s="27"/>
    </row>
    <row r="15" spans="1:54" ht="14.25" customHeight="1" x14ac:dyDescent="0.15">
      <c r="A15" s="27"/>
      <c r="B15" s="12"/>
      <c r="C15" s="12"/>
      <c r="D15" s="13"/>
      <c r="E15" s="13"/>
      <c r="F15" s="12"/>
      <c r="G15" s="13"/>
      <c r="H15" s="13"/>
      <c r="I15" s="93"/>
      <c r="J15" s="13"/>
      <c r="K15" s="13"/>
      <c r="L15" s="13"/>
      <c r="M15" s="12"/>
      <c r="N15" s="19"/>
      <c r="O15" s="19"/>
      <c r="P15" s="13"/>
      <c r="Q15" s="93"/>
      <c r="R15" s="93"/>
      <c r="S15" s="93"/>
      <c r="T15" s="13"/>
      <c r="U15" s="13"/>
      <c r="V15" s="12"/>
      <c r="W15" s="12"/>
      <c r="X15" s="12"/>
      <c r="Y15" s="12"/>
      <c r="Z15" s="12"/>
      <c r="AA15" s="19"/>
      <c r="AB15" s="19"/>
      <c r="AC15" s="13"/>
      <c r="AD15" s="13"/>
      <c r="AE15" s="12"/>
      <c r="AF15" s="12"/>
      <c r="AG15" s="12"/>
      <c r="AH15" s="19"/>
      <c r="AI15" s="19"/>
      <c r="AJ15" s="12"/>
      <c r="AK15" s="13"/>
      <c r="AL15" s="12"/>
      <c r="AM15" s="12"/>
      <c r="AN15" s="12"/>
      <c r="AO15" s="12"/>
      <c r="AP15" s="12"/>
      <c r="AQ15" s="12"/>
      <c r="AR15" s="12"/>
      <c r="AS15" s="12"/>
      <c r="AT15" s="83"/>
      <c r="AU15" s="12"/>
      <c r="AV15" s="20"/>
      <c r="AW15" s="27"/>
    </row>
    <row r="16" spans="1:54" ht="54" customHeight="1" thickBot="1" x14ac:dyDescent="0.2">
      <c r="A16" s="27"/>
      <c r="B16" s="142" t="s">
        <v>142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27"/>
    </row>
    <row r="17" spans="1:55" ht="27.75" customHeight="1" x14ac:dyDescent="0.15">
      <c r="A17" s="27"/>
      <c r="B17" s="143" t="s">
        <v>38</v>
      </c>
      <c r="C17" s="130" t="s">
        <v>8</v>
      </c>
      <c r="D17" s="130" t="s">
        <v>9</v>
      </c>
      <c r="E17" s="130" t="s">
        <v>58</v>
      </c>
      <c r="F17" s="130" t="s">
        <v>16</v>
      </c>
      <c r="G17" s="126" t="s">
        <v>110</v>
      </c>
      <c r="H17" s="126"/>
      <c r="I17" s="126"/>
      <c r="J17" s="127" t="s">
        <v>124</v>
      </c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9"/>
      <c r="X17" s="126" t="s">
        <v>125</v>
      </c>
      <c r="Y17" s="126"/>
      <c r="Z17" s="126"/>
      <c r="AA17" s="126"/>
      <c r="AB17" s="126"/>
      <c r="AC17" s="126"/>
      <c r="AD17" s="126"/>
      <c r="AE17" s="126"/>
      <c r="AF17" s="126" t="s">
        <v>126</v>
      </c>
      <c r="AG17" s="126"/>
      <c r="AH17" s="126"/>
      <c r="AI17" s="126"/>
      <c r="AJ17" s="126"/>
      <c r="AK17" s="126"/>
      <c r="AL17" s="126"/>
      <c r="AM17" s="127" t="s">
        <v>127</v>
      </c>
      <c r="AN17" s="128"/>
      <c r="AO17" s="128"/>
      <c r="AP17" s="128"/>
      <c r="AQ17" s="128"/>
      <c r="AR17" s="128"/>
      <c r="AS17" s="128"/>
      <c r="AT17" s="129"/>
      <c r="AU17" s="130" t="s">
        <v>121</v>
      </c>
      <c r="AV17" s="132" t="s">
        <v>118</v>
      </c>
      <c r="AW17" s="27"/>
      <c r="AY17" s="1"/>
      <c r="AZ17" s="1"/>
    </row>
    <row r="18" spans="1:55" ht="66" customHeight="1" x14ac:dyDescent="0.15">
      <c r="A18" s="27"/>
      <c r="B18" s="144"/>
      <c r="C18" s="131"/>
      <c r="D18" s="131"/>
      <c r="E18" s="131"/>
      <c r="F18" s="131"/>
      <c r="G18" s="6" t="s">
        <v>14</v>
      </c>
      <c r="H18" s="70" t="s">
        <v>37</v>
      </c>
      <c r="I18" s="70" t="s">
        <v>39</v>
      </c>
      <c r="J18" s="6" t="s">
        <v>10</v>
      </c>
      <c r="K18" s="6" t="s">
        <v>23</v>
      </c>
      <c r="L18" s="24" t="s">
        <v>24</v>
      </c>
      <c r="M18" s="6" t="s">
        <v>25</v>
      </c>
      <c r="N18" s="6" t="s">
        <v>26</v>
      </c>
      <c r="O18" s="70" t="s">
        <v>11</v>
      </c>
      <c r="P18" s="6" t="s">
        <v>27</v>
      </c>
      <c r="Q18" s="94" t="s">
        <v>7</v>
      </c>
      <c r="R18" s="84" t="s">
        <v>28</v>
      </c>
      <c r="S18" s="84" t="s">
        <v>29</v>
      </c>
      <c r="T18" s="24" t="s">
        <v>132</v>
      </c>
      <c r="U18" s="24" t="s">
        <v>133</v>
      </c>
      <c r="V18" s="6" t="s">
        <v>30</v>
      </c>
      <c r="W18" s="6" t="s">
        <v>31</v>
      </c>
      <c r="X18" s="6" t="s">
        <v>10</v>
      </c>
      <c r="Y18" s="6" t="s">
        <v>23</v>
      </c>
      <c r="Z18" s="24" t="s">
        <v>24</v>
      </c>
      <c r="AA18" s="6" t="s">
        <v>26</v>
      </c>
      <c r="AB18" s="70" t="s">
        <v>11</v>
      </c>
      <c r="AC18" s="6" t="s">
        <v>27</v>
      </c>
      <c r="AD18" s="6" t="s">
        <v>32</v>
      </c>
      <c r="AE18" s="6" t="s">
        <v>30</v>
      </c>
      <c r="AF18" s="6" t="s">
        <v>23</v>
      </c>
      <c r="AG18" s="24" t="s">
        <v>24</v>
      </c>
      <c r="AH18" s="6" t="s">
        <v>26</v>
      </c>
      <c r="AI18" s="70" t="s">
        <v>11</v>
      </c>
      <c r="AJ18" s="6" t="s">
        <v>27</v>
      </c>
      <c r="AK18" s="6" t="s">
        <v>32</v>
      </c>
      <c r="AL18" s="6" t="s">
        <v>30</v>
      </c>
      <c r="AM18" s="6" t="s">
        <v>23</v>
      </c>
      <c r="AN18" s="24" t="s">
        <v>24</v>
      </c>
      <c r="AO18" s="6" t="s">
        <v>26</v>
      </c>
      <c r="AP18" s="70" t="s">
        <v>11</v>
      </c>
      <c r="AQ18" s="6" t="s">
        <v>27</v>
      </c>
      <c r="AR18" s="6" t="s">
        <v>32</v>
      </c>
      <c r="AS18" s="6" t="s">
        <v>30</v>
      </c>
      <c r="AT18" s="24" t="s">
        <v>134</v>
      </c>
      <c r="AU18" s="131"/>
      <c r="AV18" s="133"/>
      <c r="AW18" s="27"/>
      <c r="AY18" s="97" t="s">
        <v>136</v>
      </c>
      <c r="AZ18" s="97" t="s">
        <v>137</v>
      </c>
      <c r="BB18" s="9"/>
    </row>
    <row r="19" spans="1:55" ht="26.25" customHeight="1" x14ac:dyDescent="0.15">
      <c r="A19" s="27"/>
      <c r="B19" s="134">
        <f>C19+2*0.2</f>
        <v>2.4</v>
      </c>
      <c r="C19" s="111">
        <v>2</v>
      </c>
      <c r="D19" s="119">
        <v>240</v>
      </c>
      <c r="E19" s="119">
        <v>400</v>
      </c>
      <c r="F19" s="121" t="s">
        <v>40</v>
      </c>
      <c r="G19" s="123">
        <v>25</v>
      </c>
      <c r="H19" s="123">
        <f t="shared" ref="H19:H37" si="19">G19+D19/2*I19</f>
        <v>25</v>
      </c>
      <c r="I19" s="124">
        <v>0</v>
      </c>
      <c r="J19" s="34">
        <v>1</v>
      </c>
      <c r="K19" s="55">
        <f>D19-11</f>
        <v>229</v>
      </c>
      <c r="L19" s="55">
        <f>(G19-7-AB20-AI19-AB19/2-O19/2)</f>
        <v>13.734999999999999</v>
      </c>
      <c r="M19" s="7">
        <f>(E19-14)/(T19-1)</f>
        <v>9.8974358974358978</v>
      </c>
      <c r="N19" s="66">
        <v>20</v>
      </c>
      <c r="O19" s="31">
        <f>IF(N19=16,1.84,IF(N19=20,2.27,IF(N19=22,2.51,IF(N19=25,2.84,IF(N19=28,3.16,1.16)))))</f>
        <v>2.27</v>
      </c>
      <c r="P19" s="55">
        <f>K19+2*L19</f>
        <v>256.47000000000003</v>
      </c>
      <c r="Q19" s="91">
        <v>10</v>
      </c>
      <c r="R19" s="91">
        <f>IF(W19="单排",Q19)</f>
        <v>10</v>
      </c>
      <c r="S19" s="91">
        <f>Q19-R19</f>
        <v>0</v>
      </c>
      <c r="T19" s="4">
        <f>INT(E19/100)*R19</f>
        <v>40</v>
      </c>
      <c r="U19" s="29" t="s">
        <v>13</v>
      </c>
      <c r="V19" s="111">
        <f>P19/100*(T19)*((N19/100)^2/4*PI()*7850/100)</f>
        <v>252.99742010997875</v>
      </c>
      <c r="W19" s="125" t="s">
        <v>144</v>
      </c>
      <c r="X19" s="34">
        <v>2</v>
      </c>
      <c r="Y19" s="7">
        <f>D19-11</f>
        <v>229</v>
      </c>
      <c r="Z19" s="7">
        <v>10</v>
      </c>
      <c r="AA19" s="66">
        <v>10</v>
      </c>
      <c r="AB19" s="31">
        <f>IF(AA19=10,1.16,IF(AA19=12,1.39,IF(AA19=25,2.7,IF(AA19=28,3.1))))</f>
        <v>1.1599999999999999</v>
      </c>
      <c r="AC19" s="55">
        <f t="shared" ref="AC19:AC38" si="20">Y19+2*Z19</f>
        <v>249</v>
      </c>
      <c r="AD19" s="4">
        <f>T19</f>
        <v>40</v>
      </c>
      <c r="AE19" s="7">
        <f t="shared" ref="AE19:AE38" si="21">AC19*AD19/100*((AA19/100)^2/4*PI()*7850/100)</f>
        <v>61.407140803392892</v>
      </c>
      <c r="AF19" s="111">
        <f>E19-2*4.5</f>
        <v>391</v>
      </c>
      <c r="AG19" s="111">
        <f>(G19-7-AI19)</f>
        <v>16.61</v>
      </c>
      <c r="AH19" s="117">
        <v>12</v>
      </c>
      <c r="AI19" s="106">
        <f>IF(AH19=10,1.16,IF(AH19=12,1.39,IF(AH19=14,1.62,IF(AH19=16,1.84))))</f>
        <v>1.39</v>
      </c>
      <c r="AJ19" s="111">
        <f>(AF19+2*AG19+28)</f>
        <v>452.22</v>
      </c>
      <c r="AK19" s="115">
        <f>INT(D19/10-1)</f>
        <v>23</v>
      </c>
      <c r="AL19" s="111">
        <f>AJ19*AK19/100*((AH19/100)^2/4*PI()*7850/100)</f>
        <v>92.342075555354839</v>
      </c>
      <c r="AM19" s="111">
        <f>((AT19-1)*M19+O19+AP19)</f>
        <v>53.147179487179493</v>
      </c>
      <c r="AN19" s="111">
        <f>G19-7-AB20-AI19+AP19</f>
        <v>16.84</v>
      </c>
      <c r="AO19" s="117">
        <v>12</v>
      </c>
      <c r="AP19" s="106">
        <f>IF(AO19=10,1.16,IF(AO19=12,1.39,IF(AO19=16,1.84,IF(AO19=25,2.84))))</f>
        <v>1.39</v>
      </c>
      <c r="AQ19" s="111">
        <f>2*AM19+2*AN19+28</f>
        <v>167.97435897435898</v>
      </c>
      <c r="AR19" s="110">
        <f>19*4</f>
        <v>76</v>
      </c>
      <c r="AS19" s="111">
        <f>AQ19*AR19/100*((AO19/100)^2/4*PI()*7850/100)</f>
        <v>113.33880124051915</v>
      </c>
      <c r="AT19" s="113">
        <v>6</v>
      </c>
      <c r="AU19" s="111">
        <f>V19+AE19+AL19+AS19+AE20</f>
        <v>578.36673309222488</v>
      </c>
      <c r="AV19" s="104">
        <f>G19*D19*E19/100/10000</f>
        <v>2.4</v>
      </c>
      <c r="AW19" s="27"/>
      <c r="AX19" s="1">
        <f>86/M19/3+1</f>
        <v>3.8963730569948183</v>
      </c>
      <c r="AY19" s="89">
        <f>(400-AM19*4-14-2*M19)/3</f>
        <v>51.205470085470076</v>
      </c>
      <c r="AZ19" s="89">
        <f>((T19-1-(AT19-1)*4)-2)/3</f>
        <v>5.666666666666667</v>
      </c>
      <c r="BA19" s="1">
        <f>AU19/AV19</f>
        <v>240.98613878842704</v>
      </c>
      <c r="BC19" s="1">
        <f>AU19/4</f>
        <v>144.59168327305622</v>
      </c>
    </row>
    <row r="20" spans="1:55" ht="26.25" customHeight="1" x14ac:dyDescent="0.15">
      <c r="A20" s="27"/>
      <c r="B20" s="134"/>
      <c r="C20" s="111"/>
      <c r="D20" s="119"/>
      <c r="E20" s="119"/>
      <c r="F20" s="121"/>
      <c r="G20" s="123"/>
      <c r="H20" s="123"/>
      <c r="I20" s="124"/>
      <c r="J20" s="59" t="s">
        <v>119</v>
      </c>
      <c r="K20" s="29" t="s">
        <v>13</v>
      </c>
      <c r="L20" s="29" t="s">
        <v>13</v>
      </c>
      <c r="M20" s="29" t="s">
        <v>13</v>
      </c>
      <c r="N20" s="29" t="s">
        <v>13</v>
      </c>
      <c r="O20" s="29" t="s">
        <v>13</v>
      </c>
      <c r="P20" s="29" t="s">
        <v>13</v>
      </c>
      <c r="Q20" s="100" t="s">
        <v>13</v>
      </c>
      <c r="R20" s="100" t="s">
        <v>13</v>
      </c>
      <c r="S20" s="100" t="s">
        <v>13</v>
      </c>
      <c r="T20" s="29" t="s">
        <v>13</v>
      </c>
      <c r="U20" s="29" t="s">
        <v>13</v>
      </c>
      <c r="V20" s="111"/>
      <c r="W20" s="111"/>
      <c r="X20" s="34">
        <v>3</v>
      </c>
      <c r="Y20" s="7">
        <f>E19-2*4.5</f>
        <v>391</v>
      </c>
      <c r="Z20" s="7">
        <v>10</v>
      </c>
      <c r="AA20" s="66">
        <v>10</v>
      </c>
      <c r="AB20" s="31">
        <f t="shared" ref="AB20:AB38" si="22">IF(AA20=10,1.16,IF(AA20=12,1.39,IF(AA20=25,2.7,IF(AA20=28,3.1))))</f>
        <v>1.1599999999999999</v>
      </c>
      <c r="AC20" s="55">
        <f t="shared" si="20"/>
        <v>411</v>
      </c>
      <c r="AD20" s="4">
        <f>AK19</f>
        <v>23</v>
      </c>
      <c r="AE20" s="7">
        <f t="shared" si="21"/>
        <v>58.281295382979224</v>
      </c>
      <c r="AF20" s="111"/>
      <c r="AG20" s="111"/>
      <c r="AH20" s="117"/>
      <c r="AI20" s="106"/>
      <c r="AJ20" s="111"/>
      <c r="AK20" s="115"/>
      <c r="AL20" s="111"/>
      <c r="AM20" s="111"/>
      <c r="AN20" s="111"/>
      <c r="AO20" s="117"/>
      <c r="AP20" s="106"/>
      <c r="AQ20" s="111"/>
      <c r="AR20" s="110"/>
      <c r="AS20" s="111"/>
      <c r="AT20" s="114"/>
      <c r="AU20" s="111"/>
      <c r="AV20" s="104"/>
      <c r="AW20" s="27"/>
    </row>
    <row r="21" spans="1:55" ht="26.25" customHeight="1" x14ac:dyDescent="0.15">
      <c r="A21" s="27"/>
      <c r="B21" s="134"/>
      <c r="C21" s="111"/>
      <c r="D21" s="119">
        <v>240</v>
      </c>
      <c r="E21" s="119">
        <v>400</v>
      </c>
      <c r="F21" s="121" t="s">
        <v>98</v>
      </c>
      <c r="G21" s="123">
        <v>25</v>
      </c>
      <c r="H21" s="123">
        <f t="shared" si="19"/>
        <v>25</v>
      </c>
      <c r="I21" s="124">
        <v>0</v>
      </c>
      <c r="J21" s="34">
        <v>1</v>
      </c>
      <c r="K21" s="55">
        <f>D21-11</f>
        <v>229</v>
      </c>
      <c r="L21" s="55">
        <f>(G21-7-AB22-AI21-AB21/2-O21/2)</f>
        <v>13.734999999999999</v>
      </c>
      <c r="M21" s="7">
        <f>(E21-14)/(T21-1)</f>
        <v>9.8974358974358978</v>
      </c>
      <c r="N21" s="66">
        <v>20</v>
      </c>
      <c r="O21" s="31">
        <f>IF(N21=16,1.84,IF(N21=20,2.27,IF(N21=22,2.51,IF(N21=25,2.84,IF(N21=28,3.16,1.16)))))</f>
        <v>2.27</v>
      </c>
      <c r="P21" s="55">
        <f>K21+2*L21</f>
        <v>256.47000000000003</v>
      </c>
      <c r="Q21" s="91">
        <v>10</v>
      </c>
      <c r="R21" s="91">
        <v>10</v>
      </c>
      <c r="S21" s="91">
        <f t="shared" ref="S21:S37" si="23">Q21-R21</f>
        <v>0</v>
      </c>
      <c r="T21" s="4">
        <f>INT(E21/100)*R21</f>
        <v>40</v>
      </c>
      <c r="U21" s="29" t="s">
        <v>13</v>
      </c>
      <c r="V21" s="111">
        <f>P21/100*(T21)*((N21/100)^2/4*PI()*7850/100)+P22/100*(U22)*((N22/100)^2/4*PI()*7850/100)</f>
        <v>252.99742010997875</v>
      </c>
      <c r="W21" s="125" t="s">
        <v>145</v>
      </c>
      <c r="X21" s="34">
        <v>2</v>
      </c>
      <c r="Y21" s="7">
        <f>D21-11</f>
        <v>229</v>
      </c>
      <c r="Z21" s="7">
        <v>10</v>
      </c>
      <c r="AA21" s="66">
        <v>10</v>
      </c>
      <c r="AB21" s="31">
        <f>IF(AA21=10,1.16,IF(AA21=12,1.39,IF(AA21=25,2.7,IF(AA21=28,3.1))))</f>
        <v>1.1599999999999999</v>
      </c>
      <c r="AC21" s="55">
        <f t="shared" si="20"/>
        <v>249</v>
      </c>
      <c r="AD21" s="4">
        <f>T21</f>
        <v>40</v>
      </c>
      <c r="AE21" s="7">
        <f t="shared" si="21"/>
        <v>61.407140803392892</v>
      </c>
      <c r="AF21" s="111">
        <f>E21-2*4.5</f>
        <v>391</v>
      </c>
      <c r="AG21" s="111">
        <f>(G21-7-AI21)</f>
        <v>16.61</v>
      </c>
      <c r="AH21" s="117">
        <v>12</v>
      </c>
      <c r="AI21" s="106">
        <f>IF(AH21=10,1.16,IF(AH21=12,1.39,IF(AH21=14,1.62,IF(AH21=16,1.84))))</f>
        <v>1.39</v>
      </c>
      <c r="AJ21" s="111">
        <f>(AF21+2*AG21+28)</f>
        <v>452.22</v>
      </c>
      <c r="AK21" s="115">
        <f>INT(D21/10-1)</f>
        <v>23</v>
      </c>
      <c r="AL21" s="111">
        <f>AJ21*AK21/100*((AH21/100)^2/4*PI()*7850/100)</f>
        <v>92.342075555354839</v>
      </c>
      <c r="AM21" s="111">
        <f>((AT21-1)*M21+O21+AP21)</f>
        <v>53.147179487179493</v>
      </c>
      <c r="AN21" s="111">
        <f>G21-7-AB22-AI21+AP21</f>
        <v>16.84</v>
      </c>
      <c r="AO21" s="117">
        <v>12</v>
      </c>
      <c r="AP21" s="106">
        <f>IF(AO21=10,1.16,IF(AO21=12,1.39,IF(AO21=16,1.84,IF(AO21=25,2.84))))</f>
        <v>1.39</v>
      </c>
      <c r="AQ21" s="111">
        <f>2*AM21+2*AN21+28</f>
        <v>167.97435897435898</v>
      </c>
      <c r="AR21" s="110">
        <f>19*4</f>
        <v>76</v>
      </c>
      <c r="AS21" s="111">
        <f>AQ21*AR21/100*((AO21/100)^2/4*PI()*7850/100)</f>
        <v>113.33880124051915</v>
      </c>
      <c r="AT21" s="113">
        <v>6</v>
      </c>
      <c r="AU21" s="111">
        <f>V21+AE21+AL21+AS21+AE22</f>
        <v>578.36673309222488</v>
      </c>
      <c r="AV21" s="104">
        <f>G21*D21*E21/100/10000</f>
        <v>2.4</v>
      </c>
      <c r="AW21" s="27"/>
      <c r="AX21" s="1">
        <f>86/M21/3+1</f>
        <v>3.8963730569948183</v>
      </c>
      <c r="AY21" s="89">
        <f>(400-AM21*4-14-2*M21)/3</f>
        <v>51.205470085470076</v>
      </c>
      <c r="AZ21" s="89">
        <f>((T21-1-(AT21-1)*4)-2)/3</f>
        <v>5.666666666666667</v>
      </c>
      <c r="BA21" s="1">
        <f t="shared" ref="BA21:BA37" si="24">AU21/AV21</f>
        <v>240.98613878842704</v>
      </c>
      <c r="BC21" s="1">
        <f>AU21/4</f>
        <v>144.59168327305622</v>
      </c>
    </row>
    <row r="22" spans="1:55" ht="26.25" customHeight="1" x14ac:dyDescent="0.15">
      <c r="A22" s="27"/>
      <c r="B22" s="134"/>
      <c r="C22" s="111"/>
      <c r="D22" s="119"/>
      <c r="E22" s="119"/>
      <c r="F22" s="121"/>
      <c r="G22" s="123"/>
      <c r="H22" s="123"/>
      <c r="I22" s="124"/>
      <c r="J22" s="59" t="s">
        <v>119</v>
      </c>
      <c r="K22" s="55">
        <f>K21-6</f>
        <v>223</v>
      </c>
      <c r="L22" s="29" t="s">
        <v>13</v>
      </c>
      <c r="M22" s="29" t="s">
        <v>13</v>
      </c>
      <c r="N22" s="66">
        <v>20</v>
      </c>
      <c r="O22" s="31"/>
      <c r="P22" s="55">
        <f>K22</f>
        <v>223</v>
      </c>
      <c r="Q22" s="91"/>
      <c r="R22" s="91"/>
      <c r="S22" s="91"/>
      <c r="T22" s="29" t="s">
        <v>13</v>
      </c>
      <c r="U22" s="4">
        <f>INT(E21/100)*S21</f>
        <v>0</v>
      </c>
      <c r="V22" s="111"/>
      <c r="W22" s="111"/>
      <c r="X22" s="34">
        <v>3</v>
      </c>
      <c r="Y22" s="7">
        <f>E21-2*4.5</f>
        <v>391</v>
      </c>
      <c r="Z22" s="7">
        <v>10</v>
      </c>
      <c r="AA22" s="66">
        <v>10</v>
      </c>
      <c r="AB22" s="31">
        <f t="shared" si="22"/>
        <v>1.1599999999999999</v>
      </c>
      <c r="AC22" s="55">
        <f t="shared" si="20"/>
        <v>411</v>
      </c>
      <c r="AD22" s="4">
        <f>AK21</f>
        <v>23</v>
      </c>
      <c r="AE22" s="7">
        <f t="shared" si="21"/>
        <v>58.281295382979224</v>
      </c>
      <c r="AF22" s="111"/>
      <c r="AG22" s="111"/>
      <c r="AH22" s="117"/>
      <c r="AI22" s="106"/>
      <c r="AJ22" s="111"/>
      <c r="AK22" s="115"/>
      <c r="AL22" s="111"/>
      <c r="AM22" s="111"/>
      <c r="AN22" s="111"/>
      <c r="AO22" s="117"/>
      <c r="AP22" s="106"/>
      <c r="AQ22" s="111"/>
      <c r="AR22" s="110"/>
      <c r="AS22" s="111"/>
      <c r="AT22" s="114"/>
      <c r="AU22" s="111"/>
      <c r="AV22" s="104"/>
      <c r="AW22" s="27"/>
    </row>
    <row r="23" spans="1:55" ht="26.25" customHeight="1" x14ac:dyDescent="0.15">
      <c r="A23" s="27"/>
      <c r="B23" s="134"/>
      <c r="C23" s="111"/>
      <c r="D23" s="119">
        <v>240</v>
      </c>
      <c r="E23" s="119">
        <v>400</v>
      </c>
      <c r="F23" s="121" t="s">
        <v>99</v>
      </c>
      <c r="G23" s="123">
        <v>35</v>
      </c>
      <c r="H23" s="123">
        <f t="shared" si="19"/>
        <v>35</v>
      </c>
      <c r="I23" s="124">
        <v>0</v>
      </c>
      <c r="J23" s="34">
        <v>1</v>
      </c>
      <c r="K23" s="55">
        <f>D23-11</f>
        <v>229</v>
      </c>
      <c r="L23" s="55">
        <f>(G23-7-AB24-AI23-AB23/2-O23/2)</f>
        <v>23.734999999999999</v>
      </c>
      <c r="M23" s="7">
        <f>(E23-14)/(T23-1)</f>
        <v>9.8974358974358978</v>
      </c>
      <c r="N23" s="66">
        <v>20</v>
      </c>
      <c r="O23" s="31">
        <f>IF(N23=16,1.84,IF(N23=20,2.27,IF(N23=22,2.51,IF(N23=25,2.84,IF(N23=28,3.16,1.16)))))</f>
        <v>2.27</v>
      </c>
      <c r="P23" s="55">
        <f>K23+2*L23</f>
        <v>276.47000000000003</v>
      </c>
      <c r="Q23" s="91">
        <v>10</v>
      </c>
      <c r="R23" s="91">
        <v>10</v>
      </c>
      <c r="S23" s="91">
        <f t="shared" si="23"/>
        <v>0</v>
      </c>
      <c r="T23" s="4">
        <f>INT(E23/100)*R23</f>
        <v>40</v>
      </c>
      <c r="U23" s="29" t="s">
        <v>13</v>
      </c>
      <c r="V23" s="111">
        <f>P23/100*(T23)*((N23/100)^2/4*PI()*7850/100)+P24/100*(U24)*((N24/100)^2/4*PI()*7850/100)</f>
        <v>272.72662197452269</v>
      </c>
      <c r="W23" s="125" t="s">
        <v>145</v>
      </c>
      <c r="X23" s="34">
        <v>2</v>
      </c>
      <c r="Y23" s="7">
        <f>D23-11</f>
        <v>229</v>
      </c>
      <c r="Z23" s="7">
        <v>10</v>
      </c>
      <c r="AA23" s="66">
        <v>10</v>
      </c>
      <c r="AB23" s="31">
        <f>IF(AA23=10,1.16,IF(AA23=12,1.39,IF(AA23=25,2.7,IF(AA23=28,3.1))))</f>
        <v>1.1599999999999999</v>
      </c>
      <c r="AC23" s="55">
        <f t="shared" si="20"/>
        <v>249</v>
      </c>
      <c r="AD23" s="4">
        <f>T23</f>
        <v>40</v>
      </c>
      <c r="AE23" s="7">
        <f t="shared" si="21"/>
        <v>61.407140803392892</v>
      </c>
      <c r="AF23" s="111">
        <f>E23-2*4.5</f>
        <v>391</v>
      </c>
      <c r="AG23" s="111">
        <f>(G23-7-AI23)</f>
        <v>26.61</v>
      </c>
      <c r="AH23" s="117">
        <v>12</v>
      </c>
      <c r="AI23" s="106">
        <f>IF(AH23=10,1.16,IF(AH23=12,1.39,IF(AH23=14,1.62,IF(AH23=16,1.84))))</f>
        <v>1.39</v>
      </c>
      <c r="AJ23" s="111">
        <f>(AF23+2*AG23+28)</f>
        <v>472.22</v>
      </c>
      <c r="AK23" s="115">
        <f>INT(D23/10-1)</f>
        <v>23</v>
      </c>
      <c r="AL23" s="111">
        <f>AJ23*AK23/100*((AH23/100)^2/4*PI()*7850/100)</f>
        <v>96.426020341315436</v>
      </c>
      <c r="AM23" s="111">
        <f>((AT23-1)*M23+O23+AP23)</f>
        <v>53.147179487179493</v>
      </c>
      <c r="AN23" s="111">
        <f>G23-7-AB24-AI23+AP23</f>
        <v>26.84</v>
      </c>
      <c r="AO23" s="117">
        <v>12</v>
      </c>
      <c r="AP23" s="106">
        <f>IF(AO23=10,1.16,IF(AO23=12,1.39,IF(AO23=16,1.84,IF(AO23=25,2.84))))</f>
        <v>1.39</v>
      </c>
      <c r="AQ23" s="111">
        <f>2*AM23+2*AN23+28</f>
        <v>187.97435897435898</v>
      </c>
      <c r="AR23" s="110">
        <f>19*4</f>
        <v>76</v>
      </c>
      <c r="AS23" s="111">
        <f>AQ23*AR23/100*((AO23/100)^2/4*PI()*7850/100)</f>
        <v>126.83357531586718</v>
      </c>
      <c r="AT23" s="113">
        <v>6</v>
      </c>
      <c r="AU23" s="111">
        <f>V23+AE23+AL23+AS23+AE24</f>
        <v>615.67465381807745</v>
      </c>
      <c r="AV23" s="104">
        <f>G23*D23*E23/100/10000</f>
        <v>3.36</v>
      </c>
      <c r="AW23" s="27"/>
      <c r="AX23" s="1">
        <f>86/M23/3+1</f>
        <v>3.8963730569948183</v>
      </c>
      <c r="AY23" s="89">
        <f>(400-AM23*4-14-2*M23)/3</f>
        <v>51.205470085470076</v>
      </c>
      <c r="AZ23" s="89">
        <f>((T23-1-(AT23-1)*4)-2)/3</f>
        <v>5.666666666666667</v>
      </c>
      <c r="BA23" s="1">
        <f t="shared" si="24"/>
        <v>183.23650411252305</v>
      </c>
      <c r="BC23" s="1">
        <f>AU23/4</f>
        <v>153.91866345451936</v>
      </c>
    </row>
    <row r="24" spans="1:55" ht="26.25" customHeight="1" x14ac:dyDescent="0.15">
      <c r="A24" s="27"/>
      <c r="B24" s="134"/>
      <c r="C24" s="111"/>
      <c r="D24" s="119"/>
      <c r="E24" s="119"/>
      <c r="F24" s="121"/>
      <c r="G24" s="123"/>
      <c r="H24" s="123"/>
      <c r="I24" s="124"/>
      <c r="J24" s="59" t="s">
        <v>119</v>
      </c>
      <c r="K24" s="55">
        <f>K23-6</f>
        <v>223</v>
      </c>
      <c r="L24" s="29" t="s">
        <v>13</v>
      </c>
      <c r="M24" s="29" t="s">
        <v>13</v>
      </c>
      <c r="N24" s="66">
        <v>20</v>
      </c>
      <c r="O24" s="31"/>
      <c r="P24" s="55">
        <f>K24</f>
        <v>223</v>
      </c>
      <c r="Q24" s="91"/>
      <c r="R24" s="91"/>
      <c r="S24" s="91"/>
      <c r="T24" s="29" t="s">
        <v>13</v>
      </c>
      <c r="U24" s="4">
        <f>INT(E23/100)*S23</f>
        <v>0</v>
      </c>
      <c r="V24" s="111"/>
      <c r="W24" s="111"/>
      <c r="X24" s="34">
        <v>3</v>
      </c>
      <c r="Y24" s="7">
        <f>E23-2*4.5</f>
        <v>391</v>
      </c>
      <c r="Z24" s="7">
        <f>10</f>
        <v>10</v>
      </c>
      <c r="AA24" s="66">
        <v>10</v>
      </c>
      <c r="AB24" s="31">
        <f t="shared" si="22"/>
        <v>1.1599999999999999</v>
      </c>
      <c r="AC24" s="55">
        <f t="shared" si="20"/>
        <v>411</v>
      </c>
      <c r="AD24" s="4">
        <f>AK23</f>
        <v>23</v>
      </c>
      <c r="AE24" s="7">
        <f t="shared" si="21"/>
        <v>58.281295382979224</v>
      </c>
      <c r="AF24" s="111"/>
      <c r="AG24" s="111"/>
      <c r="AH24" s="117"/>
      <c r="AI24" s="106"/>
      <c r="AJ24" s="111"/>
      <c r="AK24" s="115"/>
      <c r="AL24" s="111"/>
      <c r="AM24" s="111"/>
      <c r="AN24" s="111"/>
      <c r="AO24" s="117"/>
      <c r="AP24" s="106"/>
      <c r="AQ24" s="111"/>
      <c r="AR24" s="110"/>
      <c r="AS24" s="111"/>
      <c r="AT24" s="114"/>
      <c r="AU24" s="111"/>
      <c r="AV24" s="104"/>
      <c r="AW24" s="27"/>
    </row>
    <row r="25" spans="1:55" ht="26.25" customHeight="1" x14ac:dyDescent="0.15">
      <c r="A25" s="27"/>
      <c r="B25" s="134"/>
      <c r="C25" s="111"/>
      <c r="D25" s="119">
        <v>240</v>
      </c>
      <c r="E25" s="119">
        <v>400</v>
      </c>
      <c r="F25" s="121" t="s">
        <v>100</v>
      </c>
      <c r="G25" s="123">
        <v>35</v>
      </c>
      <c r="H25" s="123">
        <f t="shared" si="19"/>
        <v>35</v>
      </c>
      <c r="I25" s="124">
        <v>0</v>
      </c>
      <c r="J25" s="34">
        <v>1</v>
      </c>
      <c r="K25" s="55">
        <f>D25-11</f>
        <v>229</v>
      </c>
      <c r="L25" s="55">
        <f>(G25-7-AB26-AI25-AB25/2-O25/2)</f>
        <v>23.734999999999999</v>
      </c>
      <c r="M25" s="7">
        <f>(E25-14)/(T25-1)</f>
        <v>9.8974358974358978</v>
      </c>
      <c r="N25" s="66">
        <v>20</v>
      </c>
      <c r="O25" s="31">
        <f>IF(N25=16,1.84,IF(N25=20,2.27,IF(N25=22,2.51,IF(N25=25,2.84,IF(N25=28,3.16,1.16)))))</f>
        <v>2.27</v>
      </c>
      <c r="P25" s="55">
        <f>K25+2*L25</f>
        <v>276.47000000000003</v>
      </c>
      <c r="Q25" s="91">
        <v>14</v>
      </c>
      <c r="R25" s="91">
        <v>10</v>
      </c>
      <c r="S25" s="91">
        <f t="shared" si="23"/>
        <v>4</v>
      </c>
      <c r="T25" s="4">
        <f>INT(E25/100)*R25</f>
        <v>40</v>
      </c>
      <c r="U25" s="29" t="s">
        <v>13</v>
      </c>
      <c r="V25" s="111">
        <f>P25/100*(T25)*((N25/100)^2/4*PI()*7850/100)+P26/100*(U26)*((N26/100)^2/4*PI()*7850/100)</f>
        <v>360.71886229038847</v>
      </c>
      <c r="W25" s="125" t="s">
        <v>6</v>
      </c>
      <c r="X25" s="34">
        <v>2</v>
      </c>
      <c r="Y25" s="7">
        <f>D25-11</f>
        <v>229</v>
      </c>
      <c r="Z25" s="7">
        <v>10</v>
      </c>
      <c r="AA25" s="66">
        <v>10</v>
      </c>
      <c r="AB25" s="31">
        <f>IF(AA25=10,1.16,IF(AA25=12,1.39,IF(AA25=25,2.7,IF(AA25=28,3.1))))</f>
        <v>1.1599999999999999</v>
      </c>
      <c r="AC25" s="55">
        <f>Y25+2*Z25</f>
        <v>249</v>
      </c>
      <c r="AD25" s="4">
        <f>T25</f>
        <v>40</v>
      </c>
      <c r="AE25" s="7">
        <f t="shared" si="21"/>
        <v>61.407140803392892</v>
      </c>
      <c r="AF25" s="111">
        <f>E25-2*4.5</f>
        <v>391</v>
      </c>
      <c r="AG25" s="111">
        <f>(G25-7-AI25)</f>
        <v>26.61</v>
      </c>
      <c r="AH25" s="117">
        <v>12</v>
      </c>
      <c r="AI25" s="106">
        <f>IF(AH25=10,1.16,IF(AH25=12,1.39,IF(AH25=14,1.62,IF(AH25=16,1.84))))</f>
        <v>1.39</v>
      </c>
      <c r="AJ25" s="111">
        <f>(AF25+2*AG25+28)</f>
        <v>472.22</v>
      </c>
      <c r="AK25" s="115">
        <f>INT(D25/10-1)</f>
        <v>23</v>
      </c>
      <c r="AL25" s="111">
        <f>AJ25*AK25/100*((AH25/100)^2/4*PI()*7850/100)</f>
        <v>96.426020341315436</v>
      </c>
      <c r="AM25" s="111">
        <f>((AT25-1)*M25+O25+AP25)</f>
        <v>53.147179487179493</v>
      </c>
      <c r="AN25" s="111">
        <f>G25-7-AB26-AI25+AP25</f>
        <v>26.84</v>
      </c>
      <c r="AO25" s="117">
        <v>12</v>
      </c>
      <c r="AP25" s="106">
        <f>IF(AO25=10,1.16,IF(AO25=12,1.39,IF(AO25=16,1.84,IF(AO25=25,2.84))))</f>
        <v>1.39</v>
      </c>
      <c r="AQ25" s="111">
        <f>2*AM25+2*AN25+28</f>
        <v>187.97435897435898</v>
      </c>
      <c r="AR25" s="110">
        <f>19*4</f>
        <v>76</v>
      </c>
      <c r="AS25" s="111">
        <f>AQ25*AR25/100*((AO25/100)^2/4*PI()*7850/100)</f>
        <v>126.83357531586718</v>
      </c>
      <c r="AT25" s="113">
        <v>6</v>
      </c>
      <c r="AU25" s="111">
        <f>V25+AE25+AL25+AS25+AE26</f>
        <v>703.66689413394317</v>
      </c>
      <c r="AV25" s="104">
        <f>G25*D25*E25/100/10000</f>
        <v>3.36</v>
      </c>
      <c r="AW25" s="27"/>
      <c r="AX25" s="1">
        <f>86/M25/3+1</f>
        <v>3.8963730569948183</v>
      </c>
      <c r="AY25" s="89">
        <f>(400-AM25*4-14-2*M25)/3</f>
        <v>51.205470085470076</v>
      </c>
      <c r="AZ25" s="89">
        <f>((T25-1-(AT25-1)*4)-2)/3</f>
        <v>5.666666666666667</v>
      </c>
      <c r="BA25" s="1">
        <f t="shared" si="24"/>
        <v>209.42467087319739</v>
      </c>
      <c r="BC25" s="1">
        <f>AU25/4</f>
        <v>175.91672353348579</v>
      </c>
    </row>
    <row r="26" spans="1:55" ht="26.25" customHeight="1" x14ac:dyDescent="0.15">
      <c r="A26" s="27"/>
      <c r="B26" s="134"/>
      <c r="C26" s="111"/>
      <c r="D26" s="119"/>
      <c r="E26" s="119"/>
      <c r="F26" s="121"/>
      <c r="G26" s="123"/>
      <c r="H26" s="123"/>
      <c r="I26" s="124"/>
      <c r="J26" s="59" t="s">
        <v>119</v>
      </c>
      <c r="K26" s="55">
        <f>K25-6</f>
        <v>223</v>
      </c>
      <c r="L26" s="29" t="s">
        <v>13</v>
      </c>
      <c r="M26" s="29" t="s">
        <v>13</v>
      </c>
      <c r="N26" s="66">
        <v>20</v>
      </c>
      <c r="O26" s="31"/>
      <c r="P26" s="55">
        <f>K26</f>
        <v>223</v>
      </c>
      <c r="Q26" s="91"/>
      <c r="R26" s="91"/>
      <c r="S26" s="91"/>
      <c r="T26" s="29" t="s">
        <v>13</v>
      </c>
      <c r="U26" s="4">
        <f>INT(E25/100)*S25</f>
        <v>16</v>
      </c>
      <c r="V26" s="111"/>
      <c r="W26" s="111"/>
      <c r="X26" s="34">
        <v>3</v>
      </c>
      <c r="Y26" s="7">
        <f>E25-2*4.5</f>
        <v>391</v>
      </c>
      <c r="Z26" s="7">
        <f>10</f>
        <v>10</v>
      </c>
      <c r="AA26" s="66">
        <v>10</v>
      </c>
      <c r="AB26" s="31">
        <f t="shared" si="22"/>
        <v>1.1599999999999999</v>
      </c>
      <c r="AC26" s="55">
        <f t="shared" si="20"/>
        <v>411</v>
      </c>
      <c r="AD26" s="4">
        <f>AK25</f>
        <v>23</v>
      </c>
      <c r="AE26" s="7">
        <f t="shared" si="21"/>
        <v>58.281295382979224</v>
      </c>
      <c r="AF26" s="111"/>
      <c r="AG26" s="111"/>
      <c r="AH26" s="117"/>
      <c r="AI26" s="106"/>
      <c r="AJ26" s="111"/>
      <c r="AK26" s="115"/>
      <c r="AL26" s="111"/>
      <c r="AM26" s="111"/>
      <c r="AN26" s="111"/>
      <c r="AO26" s="117"/>
      <c r="AP26" s="106"/>
      <c r="AQ26" s="111"/>
      <c r="AR26" s="110"/>
      <c r="AS26" s="111"/>
      <c r="AT26" s="114"/>
      <c r="AU26" s="111"/>
      <c r="AV26" s="104"/>
      <c r="AW26" s="27"/>
    </row>
    <row r="27" spans="1:55" ht="26.25" customHeight="1" x14ac:dyDescent="0.15">
      <c r="A27" s="27"/>
      <c r="B27" s="134"/>
      <c r="C27" s="111"/>
      <c r="D27" s="119">
        <v>240</v>
      </c>
      <c r="E27" s="119">
        <v>400</v>
      </c>
      <c r="F27" s="121" t="s">
        <v>102</v>
      </c>
      <c r="G27" s="123">
        <v>40</v>
      </c>
      <c r="H27" s="123">
        <f t="shared" si="19"/>
        <v>43.6</v>
      </c>
      <c r="I27" s="124">
        <v>0.03</v>
      </c>
      <c r="J27" s="34">
        <v>1</v>
      </c>
      <c r="K27" s="55">
        <f>D27-11</f>
        <v>229</v>
      </c>
      <c r="L27" s="55">
        <f>(G27-7-AB28-AI27-AB27/2-O27/2)</f>
        <v>28.504999999999999</v>
      </c>
      <c r="M27" s="7">
        <f>(E27-14)/(T27-1)</f>
        <v>9.8974358974358978</v>
      </c>
      <c r="N27" s="66">
        <v>20</v>
      </c>
      <c r="O27" s="31">
        <f>IF(N27=16,1.84,IF(N27=20,2.27,IF(N27=22,2.51,IF(N27=25,2.84,IF(N27=28,3.16,1.16)))))</f>
        <v>2.27</v>
      </c>
      <c r="P27" s="55">
        <f>K27+2*L27</f>
        <v>286.01</v>
      </c>
      <c r="Q27" s="91">
        <v>14</v>
      </c>
      <c r="R27" s="91">
        <v>10</v>
      </c>
      <c r="S27" s="91">
        <f t="shared" si="23"/>
        <v>4</v>
      </c>
      <c r="T27" s="4">
        <f>INT(E27/100)*R27</f>
        <v>40</v>
      </c>
      <c r="U27" s="29" t="s">
        <v>13</v>
      </c>
      <c r="V27" s="111">
        <f>P27/100*(T27)*((N27/100)^2/4*PI()*7850/100)+P28/100*(U28)*((N28/100)^2/4*PI()*7850/100)</f>
        <v>370.12969157977585</v>
      </c>
      <c r="W27" s="111" t="s">
        <v>6</v>
      </c>
      <c r="X27" s="34">
        <v>2</v>
      </c>
      <c r="Y27" s="7">
        <f>(D27-11)/2*SQRT(I27^2+1)/1</f>
        <v>114.55151341208897</v>
      </c>
      <c r="Z27" s="7">
        <v>10</v>
      </c>
      <c r="AA27" s="66">
        <v>10</v>
      </c>
      <c r="AB27" s="31">
        <f>IF(AA27=10,1.16,IF(AA27=12,1.39,IF(AA27=25,2.7,IF(AA27=28,3.1))))</f>
        <v>1.1599999999999999</v>
      </c>
      <c r="AC27" s="55">
        <f>2*Y27+2*Z27</f>
        <v>249.10302682417793</v>
      </c>
      <c r="AD27" s="4">
        <f>T27</f>
        <v>40</v>
      </c>
      <c r="AE27" s="7">
        <f t="shared" si="21"/>
        <v>61.432548766038764</v>
      </c>
      <c r="AF27" s="111">
        <f>E27-2*4.5</f>
        <v>391</v>
      </c>
      <c r="AG27" s="108">
        <f>(G27/2+H27/2-7-AI27)</f>
        <v>33.18</v>
      </c>
      <c r="AH27" s="117">
        <v>14</v>
      </c>
      <c r="AI27" s="106">
        <f>IF(AH27=10,1.16,IF(AH27=12,1.39,IF(AH27=14,1.62,IF(AH27=16,1.84))))</f>
        <v>1.62</v>
      </c>
      <c r="AJ27" s="108">
        <f>(AF27+2*AG27+32)</f>
        <v>489.36</v>
      </c>
      <c r="AK27" s="115">
        <f>INT(D27/10-1)</f>
        <v>23</v>
      </c>
      <c r="AL27" s="111">
        <f>AJ27*AK27/100*((AH27/100)^2/4*PI()*7850/100)</f>
        <v>136.01033583670278</v>
      </c>
      <c r="AM27" s="111">
        <f>((AT27-1)*M27+O27+AP27)</f>
        <v>53.147179487179493</v>
      </c>
      <c r="AN27" s="108">
        <f>(G27+H27)/2-7-AB28-AI27+AP27</f>
        <v>33.410000000000004</v>
      </c>
      <c r="AO27" s="117">
        <v>12</v>
      </c>
      <c r="AP27" s="106">
        <f>IF(AO27=10,1.16,IF(AO27=12,1.39,IF(AO27=16,1.84,IF(AO27=25,2.84))))</f>
        <v>1.39</v>
      </c>
      <c r="AQ27" s="108">
        <f>2*AM27+2*AN27+28</f>
        <v>201.11435897435899</v>
      </c>
      <c r="AR27" s="110">
        <f>19*4</f>
        <v>76</v>
      </c>
      <c r="AS27" s="111">
        <f>AQ27*AR27/100*((AO27/100)^2/4*PI()*7850/100)</f>
        <v>135.69964188337084</v>
      </c>
      <c r="AT27" s="113">
        <v>6</v>
      </c>
      <c r="AU27" s="111">
        <f>V27+AE27+AL27+AS27+AE28</f>
        <v>761.55351344886753</v>
      </c>
      <c r="AV27" s="104">
        <f>(G27+H27)/2*D27*E27/100/10000</f>
        <v>4.0128000000000004</v>
      </c>
      <c r="AW27" s="27"/>
      <c r="AX27" s="1">
        <f>86/M27/3+1</f>
        <v>3.8963730569948183</v>
      </c>
      <c r="AY27" s="89">
        <f>(400-AM27*4-14-2*M27)/3</f>
        <v>51.205470085470076</v>
      </c>
      <c r="AZ27" s="89">
        <f>((T27-1-(AT27-1)*4)-2)/3</f>
        <v>5.666666666666667</v>
      </c>
      <c r="BA27" s="1">
        <f t="shared" si="24"/>
        <v>189.7810789097058</v>
      </c>
      <c r="BC27" s="1">
        <f>AU27/4</f>
        <v>190.38837836221688</v>
      </c>
    </row>
    <row r="28" spans="1:55" ht="26.25" customHeight="1" x14ac:dyDescent="0.15">
      <c r="A28" s="27"/>
      <c r="B28" s="134"/>
      <c r="C28" s="111"/>
      <c r="D28" s="119"/>
      <c r="E28" s="119"/>
      <c r="F28" s="121"/>
      <c r="G28" s="123"/>
      <c r="H28" s="123"/>
      <c r="I28" s="124"/>
      <c r="J28" s="59" t="s">
        <v>119</v>
      </c>
      <c r="K28" s="55">
        <f>K27-6</f>
        <v>223</v>
      </c>
      <c r="L28" s="29" t="s">
        <v>13</v>
      </c>
      <c r="M28" s="29" t="s">
        <v>13</v>
      </c>
      <c r="N28" s="66">
        <f>N27</f>
        <v>20</v>
      </c>
      <c r="O28" s="31"/>
      <c r="P28" s="55">
        <f>K28</f>
        <v>223</v>
      </c>
      <c r="Q28" s="91"/>
      <c r="R28" s="91"/>
      <c r="S28" s="91"/>
      <c r="T28" s="29" t="s">
        <v>13</v>
      </c>
      <c r="U28" s="4">
        <f>INT(E27/100)*S27</f>
        <v>16</v>
      </c>
      <c r="V28" s="111"/>
      <c r="W28" s="111"/>
      <c r="X28" s="34">
        <v>3</v>
      </c>
      <c r="Y28" s="7">
        <f>E27-2*4.5</f>
        <v>391</v>
      </c>
      <c r="Z28" s="7">
        <f>10</f>
        <v>10</v>
      </c>
      <c r="AA28" s="66">
        <v>10</v>
      </c>
      <c r="AB28" s="31">
        <f t="shared" si="22"/>
        <v>1.1599999999999999</v>
      </c>
      <c r="AC28" s="55">
        <f t="shared" si="20"/>
        <v>411</v>
      </c>
      <c r="AD28" s="4">
        <f>AK27</f>
        <v>23</v>
      </c>
      <c r="AE28" s="7">
        <f t="shared" si="21"/>
        <v>58.281295382979224</v>
      </c>
      <c r="AF28" s="111"/>
      <c r="AG28" s="109"/>
      <c r="AH28" s="117"/>
      <c r="AI28" s="106"/>
      <c r="AJ28" s="109"/>
      <c r="AK28" s="115"/>
      <c r="AL28" s="111"/>
      <c r="AM28" s="111"/>
      <c r="AN28" s="109"/>
      <c r="AO28" s="117"/>
      <c r="AP28" s="106"/>
      <c r="AQ28" s="109"/>
      <c r="AR28" s="110"/>
      <c r="AS28" s="111"/>
      <c r="AT28" s="114"/>
      <c r="AU28" s="111"/>
      <c r="AV28" s="104"/>
      <c r="AW28" s="27"/>
    </row>
    <row r="29" spans="1:55" ht="26.25" customHeight="1" x14ac:dyDescent="0.15">
      <c r="A29" s="27"/>
      <c r="B29" s="134"/>
      <c r="C29" s="111"/>
      <c r="D29" s="119">
        <v>240</v>
      </c>
      <c r="E29" s="119">
        <v>400</v>
      </c>
      <c r="F29" s="121" t="s">
        <v>103</v>
      </c>
      <c r="G29" s="123">
        <v>40</v>
      </c>
      <c r="H29" s="123">
        <f t="shared" si="19"/>
        <v>43.6</v>
      </c>
      <c r="I29" s="124">
        <v>0.03</v>
      </c>
      <c r="J29" s="34">
        <v>1</v>
      </c>
      <c r="K29" s="55">
        <f>D29-11</f>
        <v>229</v>
      </c>
      <c r="L29" s="55">
        <f>(G29-7-AB30-AI29-AB29/2-O29/2)</f>
        <v>28.504999999999999</v>
      </c>
      <c r="M29" s="7">
        <f>(E29-14)/(T29-1)</f>
        <v>9.8974358974358978</v>
      </c>
      <c r="N29" s="66">
        <v>20</v>
      </c>
      <c r="O29" s="31">
        <f>IF(N29=16,1.84,IF(N29=20,2.27,IF(N29=22,2.51,IF(N29=25,2.84,IF(N29=28,3.16,1.16)))))</f>
        <v>2.27</v>
      </c>
      <c r="P29" s="55">
        <f>K29+2*L29</f>
        <v>286.01</v>
      </c>
      <c r="Q29" s="91">
        <v>16</v>
      </c>
      <c r="R29" s="91">
        <v>10</v>
      </c>
      <c r="S29" s="91">
        <f t="shared" si="23"/>
        <v>6</v>
      </c>
      <c r="T29" s="4">
        <f>INT(E29/100)*R29</f>
        <v>40</v>
      </c>
      <c r="U29" s="29" t="s">
        <v>13</v>
      </c>
      <c r="V29" s="111">
        <f>P29/100*(T29)*((N29/100)^2/4*PI()*7850/100)+P30/100*(U30)*((N30/100)^2/4*PI()*7850/100)</f>
        <v>414.12581173770877</v>
      </c>
      <c r="W29" s="111" t="s">
        <v>6</v>
      </c>
      <c r="X29" s="34">
        <v>2</v>
      </c>
      <c r="Y29" s="7">
        <f>(D29-11)/2*SQRT(I29^2+1)/1</f>
        <v>114.55151341208897</v>
      </c>
      <c r="Z29" s="7">
        <v>10</v>
      </c>
      <c r="AA29" s="66">
        <v>10</v>
      </c>
      <c r="AB29" s="31">
        <f>IF(AA29=10,1.16,IF(AA29=12,1.39,IF(AA29=25,2.7,IF(AA29=28,3.1))))</f>
        <v>1.1599999999999999</v>
      </c>
      <c r="AC29" s="55">
        <f>2*Y29+2*Z29</f>
        <v>249.10302682417793</v>
      </c>
      <c r="AD29" s="4">
        <f>T29</f>
        <v>40</v>
      </c>
      <c r="AE29" s="7">
        <f t="shared" si="21"/>
        <v>61.432548766038764</v>
      </c>
      <c r="AF29" s="111">
        <f>E29-2*4.5</f>
        <v>391</v>
      </c>
      <c r="AG29" s="108">
        <f>(G29/2+H29/2-7-AI29)</f>
        <v>33.18</v>
      </c>
      <c r="AH29" s="117">
        <v>14</v>
      </c>
      <c r="AI29" s="106">
        <f>IF(AH29=10,1.16,IF(AH29=12,1.39,IF(AH29=14,1.62,IF(AH29=16,1.84))))</f>
        <v>1.62</v>
      </c>
      <c r="AJ29" s="108">
        <f>(AF29+2*AG29+32)</f>
        <v>489.36</v>
      </c>
      <c r="AK29" s="115">
        <f>INT(D29/10-1)</f>
        <v>23</v>
      </c>
      <c r="AL29" s="111">
        <f>AJ29*AK29/100*((AH29/100)^2/4*PI()*7850/100)</f>
        <v>136.01033583670278</v>
      </c>
      <c r="AM29" s="111">
        <f>((AT29-1)*M29+O29+AP29)</f>
        <v>53.147179487179493</v>
      </c>
      <c r="AN29" s="108">
        <f>(G29+H29)/2-7-AB30-AI29+AP29</f>
        <v>33.410000000000004</v>
      </c>
      <c r="AO29" s="117">
        <v>12</v>
      </c>
      <c r="AP29" s="106">
        <f>IF(AO29=10,1.16,IF(AO29=12,1.39,IF(AO29=16,1.84,IF(AO29=25,2.84))))</f>
        <v>1.39</v>
      </c>
      <c r="AQ29" s="108">
        <f>2*AM29+2*AN29+28</f>
        <v>201.11435897435899</v>
      </c>
      <c r="AR29" s="110">
        <f>19*4</f>
        <v>76</v>
      </c>
      <c r="AS29" s="111">
        <f>AQ29*AR29/100*((AO29/100)^2/4*PI()*7850/100)</f>
        <v>135.69964188337084</v>
      </c>
      <c r="AT29" s="113">
        <v>6</v>
      </c>
      <c r="AU29" s="111">
        <f>V29+AE29+AL29+AS29+AE30</f>
        <v>805.5496336068004</v>
      </c>
      <c r="AV29" s="104">
        <f>(G29+H29)/2*D29*E29/100/10000</f>
        <v>4.0128000000000004</v>
      </c>
      <c r="AW29" s="27"/>
      <c r="AX29" s="1">
        <f>86/M29/3+1</f>
        <v>3.8963730569948183</v>
      </c>
      <c r="AY29" s="89">
        <f>(400-AM29*4-14-2*M29)/3</f>
        <v>51.205470085470076</v>
      </c>
      <c r="AZ29" s="89">
        <f>((T29-1-(AT29-1)*4)-2)/3</f>
        <v>5.666666666666667</v>
      </c>
      <c r="BA29" s="1">
        <f t="shared" si="24"/>
        <v>200.74502432386373</v>
      </c>
      <c r="BC29" s="1">
        <f>AU29/4</f>
        <v>201.3874084017001</v>
      </c>
    </row>
    <row r="30" spans="1:55" ht="26.25" customHeight="1" x14ac:dyDescent="0.15">
      <c r="A30" s="27"/>
      <c r="B30" s="134"/>
      <c r="C30" s="111"/>
      <c r="D30" s="119"/>
      <c r="E30" s="119"/>
      <c r="F30" s="121"/>
      <c r="G30" s="123"/>
      <c r="H30" s="123"/>
      <c r="I30" s="124"/>
      <c r="J30" s="59" t="s">
        <v>119</v>
      </c>
      <c r="K30" s="55">
        <f>K29-6</f>
        <v>223</v>
      </c>
      <c r="L30" s="29" t="s">
        <v>13</v>
      </c>
      <c r="M30" s="29" t="s">
        <v>13</v>
      </c>
      <c r="N30" s="66">
        <f>N29</f>
        <v>20</v>
      </c>
      <c r="O30" s="31"/>
      <c r="P30" s="55">
        <f>K30</f>
        <v>223</v>
      </c>
      <c r="Q30" s="91"/>
      <c r="R30" s="91"/>
      <c r="S30" s="91"/>
      <c r="T30" s="29" t="s">
        <v>13</v>
      </c>
      <c r="U30" s="4">
        <f>INT(E29/100)*S29</f>
        <v>24</v>
      </c>
      <c r="V30" s="111"/>
      <c r="W30" s="111"/>
      <c r="X30" s="34">
        <v>3</v>
      </c>
      <c r="Y30" s="7">
        <f>E29-2*4.5</f>
        <v>391</v>
      </c>
      <c r="Z30" s="7">
        <f>10</f>
        <v>10</v>
      </c>
      <c r="AA30" s="66">
        <v>10</v>
      </c>
      <c r="AB30" s="31">
        <f t="shared" si="22"/>
        <v>1.1599999999999999</v>
      </c>
      <c r="AC30" s="55">
        <f t="shared" si="20"/>
        <v>411</v>
      </c>
      <c r="AD30" s="4">
        <f>AK29</f>
        <v>23</v>
      </c>
      <c r="AE30" s="7">
        <f t="shared" si="21"/>
        <v>58.281295382979224</v>
      </c>
      <c r="AF30" s="111"/>
      <c r="AG30" s="109"/>
      <c r="AH30" s="117"/>
      <c r="AI30" s="106"/>
      <c r="AJ30" s="109"/>
      <c r="AK30" s="115"/>
      <c r="AL30" s="111"/>
      <c r="AM30" s="111"/>
      <c r="AN30" s="109"/>
      <c r="AO30" s="117"/>
      <c r="AP30" s="106"/>
      <c r="AQ30" s="109"/>
      <c r="AR30" s="110"/>
      <c r="AS30" s="111"/>
      <c r="AT30" s="114"/>
      <c r="AU30" s="111"/>
      <c r="AV30" s="104"/>
      <c r="AW30" s="27"/>
    </row>
    <row r="31" spans="1:55" ht="26.25" customHeight="1" x14ac:dyDescent="0.15">
      <c r="A31" s="27"/>
      <c r="B31" s="134"/>
      <c r="C31" s="111"/>
      <c r="D31" s="119">
        <v>240</v>
      </c>
      <c r="E31" s="119">
        <v>400</v>
      </c>
      <c r="F31" s="121" t="s">
        <v>104</v>
      </c>
      <c r="G31" s="123">
        <v>45</v>
      </c>
      <c r="H31" s="123">
        <f t="shared" si="19"/>
        <v>48.6</v>
      </c>
      <c r="I31" s="124">
        <v>0.03</v>
      </c>
      <c r="J31" s="34">
        <v>1</v>
      </c>
      <c r="K31" s="55">
        <f>D31-11</f>
        <v>229</v>
      </c>
      <c r="L31" s="55">
        <f>(G31-7-AB32-AI31-AB31/2-O31/2)</f>
        <v>33.50500000000001</v>
      </c>
      <c r="M31" s="7">
        <f>(E31-14)/(T31-1)</f>
        <v>9.8974358974358978</v>
      </c>
      <c r="N31" s="66">
        <v>20</v>
      </c>
      <c r="O31" s="31">
        <f>IF(N31=16,1.84,IF(N31=20,2.27,IF(N31=22,2.51,IF(N31=25,2.84,IF(N31=28,3.16,1.16)))))</f>
        <v>2.27</v>
      </c>
      <c r="P31" s="55">
        <f>K31+2*L31</f>
        <v>296.01</v>
      </c>
      <c r="Q31" s="91">
        <v>17</v>
      </c>
      <c r="R31" s="91">
        <v>10</v>
      </c>
      <c r="S31" s="91">
        <f t="shared" si="23"/>
        <v>7</v>
      </c>
      <c r="T31" s="4">
        <f>INT(E31/100)*R31</f>
        <v>40</v>
      </c>
      <c r="U31" s="29" t="s">
        <v>13</v>
      </c>
      <c r="V31" s="111">
        <f>P31/100*(T31)*((N31/100)^2/4*PI()*7850/100)+P32/100*(U32)*((N32/100)^2/4*PI()*7850/100)</f>
        <v>445.98847274894717</v>
      </c>
      <c r="W31" s="111" t="s">
        <v>6</v>
      </c>
      <c r="X31" s="34">
        <v>2</v>
      </c>
      <c r="Y31" s="7">
        <f>(D31-11)/2*SQRT(I31^2+1)/1</f>
        <v>114.55151341208897</v>
      </c>
      <c r="Z31" s="7">
        <v>10</v>
      </c>
      <c r="AA31" s="66">
        <v>10</v>
      </c>
      <c r="AB31" s="31">
        <f>IF(AA31=10,1.16,IF(AA31=12,1.39,IF(AA31=25,2.7,IF(AA31=28,3.1))))</f>
        <v>1.1599999999999999</v>
      </c>
      <c r="AC31" s="55">
        <f>2*Y31+2*Z31</f>
        <v>249.10302682417793</v>
      </c>
      <c r="AD31" s="4">
        <f>T31</f>
        <v>40</v>
      </c>
      <c r="AE31" s="7">
        <f t="shared" si="21"/>
        <v>61.432548766038764</v>
      </c>
      <c r="AF31" s="111">
        <f>E31-2*4.5</f>
        <v>391</v>
      </c>
      <c r="AG31" s="108">
        <f>(G31/2+H31/2-7-AI31)</f>
        <v>38.18</v>
      </c>
      <c r="AH31" s="117">
        <v>14</v>
      </c>
      <c r="AI31" s="106">
        <f>IF(AH31=10,1.16,IF(AH31=12,1.39,IF(AH31=14,1.62,IF(AH31=16,1.84))))</f>
        <v>1.62</v>
      </c>
      <c r="AJ31" s="108">
        <f>(AF31+2*AG31+32)</f>
        <v>499.36</v>
      </c>
      <c r="AK31" s="115">
        <f>INT(D31/10-1)</f>
        <v>23</v>
      </c>
      <c r="AL31" s="111">
        <f>AJ31*AK31/100*((AH31/100)^2/4*PI()*7850/100)</f>
        <v>138.78968714937039</v>
      </c>
      <c r="AM31" s="111">
        <f>((AT31-1)*M31+O31+AP31)</f>
        <v>23.454871794871796</v>
      </c>
      <c r="AN31" s="108">
        <f>(G31+H31)/2-7-AB32-AI31+AP31</f>
        <v>38.410000000000004</v>
      </c>
      <c r="AO31" s="117">
        <v>12</v>
      </c>
      <c r="AP31" s="106">
        <f>IF(AO31=10,1.16,IF(AO31=12,1.39,IF(AO31=16,1.84,IF(AO31=25,2.84))))</f>
        <v>1.39</v>
      </c>
      <c r="AQ31" s="108">
        <f>2*AM31+2*AN31+28</f>
        <v>151.72974358974361</v>
      </c>
      <c r="AR31" s="110">
        <f>19*8</f>
        <v>152</v>
      </c>
      <c r="AS31" s="111">
        <f>AQ31*AR31/100*((AO31/100)^2/4*PI()*7850/100)</f>
        <v>204.75586102540757</v>
      </c>
      <c r="AT31" s="113">
        <v>3</v>
      </c>
      <c r="AU31" s="111">
        <f>V31+AE31+AL31+AS31+AE32</f>
        <v>909.24786507274314</v>
      </c>
      <c r="AV31" s="104">
        <f>(G31+H31)/2*D31*E31/100/10000</f>
        <v>4.4927999999999999</v>
      </c>
      <c r="AW31" s="27"/>
      <c r="AX31" s="1">
        <f>86/M31/3+1</f>
        <v>3.8963730569948183</v>
      </c>
      <c r="AY31" s="89">
        <f>(400-AM31*8-14-2*M31)/7</f>
        <v>25.509450549450548</v>
      </c>
      <c r="AZ31" s="89">
        <f>((T31-1-(AT31-1)*8)-2)/7</f>
        <v>3</v>
      </c>
      <c r="BA31" s="1">
        <f t="shared" si="24"/>
        <v>202.37888734703151</v>
      </c>
      <c r="BC31" s="1">
        <f>AU31/4</f>
        <v>227.31196626818578</v>
      </c>
    </row>
    <row r="32" spans="1:55" ht="26.25" customHeight="1" x14ac:dyDescent="0.15">
      <c r="A32" s="27"/>
      <c r="B32" s="134"/>
      <c r="C32" s="111"/>
      <c r="D32" s="119"/>
      <c r="E32" s="119"/>
      <c r="F32" s="121"/>
      <c r="G32" s="123"/>
      <c r="H32" s="123"/>
      <c r="I32" s="124"/>
      <c r="J32" s="59" t="s">
        <v>119</v>
      </c>
      <c r="K32" s="55">
        <f>K31-6</f>
        <v>223</v>
      </c>
      <c r="L32" s="29" t="s">
        <v>13</v>
      </c>
      <c r="M32" s="29" t="s">
        <v>13</v>
      </c>
      <c r="N32" s="66">
        <f>N31</f>
        <v>20</v>
      </c>
      <c r="O32" s="31"/>
      <c r="P32" s="55">
        <f>K32</f>
        <v>223</v>
      </c>
      <c r="Q32" s="91"/>
      <c r="R32" s="91"/>
      <c r="S32" s="91"/>
      <c r="T32" s="29" t="s">
        <v>13</v>
      </c>
      <c r="U32" s="4">
        <f>INT(E31/100)*S31</f>
        <v>28</v>
      </c>
      <c r="V32" s="111"/>
      <c r="W32" s="111"/>
      <c r="X32" s="34">
        <v>3</v>
      </c>
      <c r="Y32" s="7">
        <f>E31-2*4.5</f>
        <v>391</v>
      </c>
      <c r="Z32" s="7">
        <f>10</f>
        <v>10</v>
      </c>
      <c r="AA32" s="66">
        <v>10</v>
      </c>
      <c r="AB32" s="31">
        <f t="shared" si="22"/>
        <v>1.1599999999999999</v>
      </c>
      <c r="AC32" s="55">
        <f t="shared" si="20"/>
        <v>411</v>
      </c>
      <c r="AD32" s="4">
        <f>AK31</f>
        <v>23</v>
      </c>
      <c r="AE32" s="7">
        <f t="shared" si="21"/>
        <v>58.281295382979224</v>
      </c>
      <c r="AF32" s="111"/>
      <c r="AG32" s="109"/>
      <c r="AH32" s="117"/>
      <c r="AI32" s="106"/>
      <c r="AJ32" s="109"/>
      <c r="AK32" s="115"/>
      <c r="AL32" s="111"/>
      <c r="AM32" s="111"/>
      <c r="AN32" s="109"/>
      <c r="AO32" s="117"/>
      <c r="AP32" s="106"/>
      <c r="AQ32" s="109"/>
      <c r="AR32" s="110"/>
      <c r="AS32" s="111"/>
      <c r="AT32" s="114"/>
      <c r="AU32" s="111"/>
      <c r="AV32" s="104"/>
      <c r="AW32" s="27"/>
    </row>
    <row r="33" spans="1:55" ht="26.25" customHeight="1" x14ac:dyDescent="0.15">
      <c r="A33" s="27"/>
      <c r="B33" s="134"/>
      <c r="C33" s="111"/>
      <c r="D33" s="119">
        <v>240</v>
      </c>
      <c r="E33" s="119">
        <v>400</v>
      </c>
      <c r="F33" s="121" t="s">
        <v>105</v>
      </c>
      <c r="G33" s="123">
        <v>45</v>
      </c>
      <c r="H33" s="123">
        <f t="shared" si="19"/>
        <v>48.6</v>
      </c>
      <c r="I33" s="124">
        <v>0.03</v>
      </c>
      <c r="J33" s="34">
        <v>1</v>
      </c>
      <c r="K33" s="55">
        <f>D33-11</f>
        <v>229</v>
      </c>
      <c r="L33" s="55">
        <f>(G33-7-AB34-AI33-AB33/2-O33/2)</f>
        <v>33.50500000000001</v>
      </c>
      <c r="M33" s="7">
        <f>(E33-14)/(T33-1)</f>
        <v>9.8974358974358978</v>
      </c>
      <c r="N33" s="66">
        <v>20</v>
      </c>
      <c r="O33" s="31">
        <f>IF(N33=16,1.84,IF(N33=20,2.27,IF(N33=22,2.51,IF(N33=25,2.84,IF(N33=28,3.16,1.16)))))</f>
        <v>2.27</v>
      </c>
      <c r="P33" s="55">
        <f>K33+2*L33</f>
        <v>296.01</v>
      </c>
      <c r="Q33" s="91">
        <v>19</v>
      </c>
      <c r="R33" s="91">
        <v>10</v>
      </c>
      <c r="S33" s="91">
        <f t="shared" si="23"/>
        <v>9</v>
      </c>
      <c r="T33" s="4">
        <f>INT(E33/100)*R33</f>
        <v>40</v>
      </c>
      <c r="U33" s="29" t="s">
        <v>13</v>
      </c>
      <c r="V33" s="111">
        <f>P33/100*(T33)*((N33/100)^2/4*PI()*7850/100)+P34/100*(U34)*((N34/100)^2/4*PI()*7850/100)</f>
        <v>489.9845929068801</v>
      </c>
      <c r="W33" s="111" t="s">
        <v>6</v>
      </c>
      <c r="X33" s="34">
        <v>2</v>
      </c>
      <c r="Y33" s="7">
        <f>(D33-11)/2*SQRT(I33^2+1)/1</f>
        <v>114.55151341208897</v>
      </c>
      <c r="Z33" s="7">
        <v>10</v>
      </c>
      <c r="AA33" s="66">
        <v>10</v>
      </c>
      <c r="AB33" s="31">
        <f>IF(AA33=10,1.16,IF(AA33=12,1.39,IF(AA33=25,2.7,IF(AA33=28,3.1))))</f>
        <v>1.1599999999999999</v>
      </c>
      <c r="AC33" s="55">
        <f>2*Y33+2*Z33</f>
        <v>249.10302682417793</v>
      </c>
      <c r="AD33" s="4">
        <f>T33</f>
        <v>40</v>
      </c>
      <c r="AE33" s="7">
        <f t="shared" si="21"/>
        <v>61.432548766038764</v>
      </c>
      <c r="AF33" s="111">
        <f>E33-2*4.5</f>
        <v>391</v>
      </c>
      <c r="AG33" s="108">
        <f>(G33/2+H33/2-7-AI33)</f>
        <v>38.18</v>
      </c>
      <c r="AH33" s="117">
        <v>14</v>
      </c>
      <c r="AI33" s="106">
        <f>IF(AH33=10,1.16,IF(AH33=12,1.39,IF(AH33=14,1.62,IF(AH33=16,1.84))))</f>
        <v>1.62</v>
      </c>
      <c r="AJ33" s="108">
        <f>(AF33+2*AG33+32)</f>
        <v>499.36</v>
      </c>
      <c r="AK33" s="115">
        <f>INT(D33/10-1)</f>
        <v>23</v>
      </c>
      <c r="AL33" s="111">
        <f>AJ33*AK33/100*((AH33/100)^2/4*PI()*7850/100)</f>
        <v>138.78968714937039</v>
      </c>
      <c r="AM33" s="111">
        <f>((AT33-1)*M33+O33+AP33)</f>
        <v>23.454871794871796</v>
      </c>
      <c r="AN33" s="108">
        <f>(G33+H33)/2-7-AB34-AI33+AP33</f>
        <v>38.410000000000004</v>
      </c>
      <c r="AO33" s="117">
        <v>12</v>
      </c>
      <c r="AP33" s="106">
        <f>IF(AO33=10,1.16,IF(AO33=12,1.39,IF(AO33=16,1.84,IF(AO33=25,2.84))))</f>
        <v>1.39</v>
      </c>
      <c r="AQ33" s="108">
        <f>2*AM33+2*AN33+28</f>
        <v>151.72974358974361</v>
      </c>
      <c r="AR33" s="110">
        <f>19*8</f>
        <v>152</v>
      </c>
      <c r="AS33" s="111">
        <f>AQ33*AR33/100*((AO33/100)^2/4*PI()*7850/100)</f>
        <v>204.75586102540757</v>
      </c>
      <c r="AT33" s="113">
        <v>3</v>
      </c>
      <c r="AU33" s="111">
        <f>V33+AE33+AL33+AS33+AE34</f>
        <v>953.243985230676</v>
      </c>
      <c r="AV33" s="104">
        <f>(G33+H33)/2*D33*E33/100/10000</f>
        <v>4.4927999999999999</v>
      </c>
      <c r="AW33" s="27"/>
      <c r="AX33" s="1">
        <f>86/M33/3+1</f>
        <v>3.8963730569948183</v>
      </c>
      <c r="AY33" s="89">
        <f>(400-AM33*8-14-2*M33)/7</f>
        <v>25.509450549450548</v>
      </c>
      <c r="AZ33" s="89">
        <f>((T33-1-(AT33-1)*8)-2)/7</f>
        <v>3</v>
      </c>
      <c r="BA33" s="1">
        <f t="shared" si="24"/>
        <v>212.17147107164263</v>
      </c>
      <c r="BC33" s="1">
        <f>AU33/4</f>
        <v>238.310996307669</v>
      </c>
    </row>
    <row r="34" spans="1:55" ht="26.25" customHeight="1" x14ac:dyDescent="0.15">
      <c r="A34" s="27"/>
      <c r="B34" s="134"/>
      <c r="C34" s="111"/>
      <c r="D34" s="119"/>
      <c r="E34" s="119"/>
      <c r="F34" s="121"/>
      <c r="G34" s="123"/>
      <c r="H34" s="123"/>
      <c r="I34" s="124"/>
      <c r="J34" s="59" t="s">
        <v>119</v>
      </c>
      <c r="K34" s="55">
        <f>K33-6</f>
        <v>223</v>
      </c>
      <c r="L34" s="29" t="s">
        <v>13</v>
      </c>
      <c r="M34" s="29" t="s">
        <v>13</v>
      </c>
      <c r="N34" s="66">
        <f>N33</f>
        <v>20</v>
      </c>
      <c r="O34" s="31"/>
      <c r="P34" s="55">
        <f>K34</f>
        <v>223</v>
      </c>
      <c r="Q34" s="91"/>
      <c r="R34" s="91"/>
      <c r="S34" s="91"/>
      <c r="T34" s="29" t="s">
        <v>13</v>
      </c>
      <c r="U34" s="4">
        <f>INT(E33/100)*S33</f>
        <v>36</v>
      </c>
      <c r="V34" s="111"/>
      <c r="W34" s="111"/>
      <c r="X34" s="34">
        <v>3</v>
      </c>
      <c r="Y34" s="7">
        <f>E33-2*4.5</f>
        <v>391</v>
      </c>
      <c r="Z34" s="7">
        <f>10</f>
        <v>10</v>
      </c>
      <c r="AA34" s="66">
        <v>10</v>
      </c>
      <c r="AB34" s="31">
        <f t="shared" si="22"/>
        <v>1.1599999999999999</v>
      </c>
      <c r="AC34" s="55">
        <f t="shared" si="20"/>
        <v>411</v>
      </c>
      <c r="AD34" s="4">
        <f>AK33</f>
        <v>23</v>
      </c>
      <c r="AE34" s="7">
        <f t="shared" si="21"/>
        <v>58.281295382979224</v>
      </c>
      <c r="AF34" s="111"/>
      <c r="AG34" s="109"/>
      <c r="AH34" s="117"/>
      <c r="AI34" s="106"/>
      <c r="AJ34" s="109"/>
      <c r="AK34" s="115"/>
      <c r="AL34" s="111"/>
      <c r="AM34" s="111"/>
      <c r="AN34" s="109"/>
      <c r="AO34" s="117"/>
      <c r="AP34" s="106"/>
      <c r="AQ34" s="109"/>
      <c r="AR34" s="110"/>
      <c r="AS34" s="111"/>
      <c r="AT34" s="114"/>
      <c r="AU34" s="111"/>
      <c r="AV34" s="104"/>
      <c r="AW34" s="27"/>
    </row>
    <row r="35" spans="1:55" ht="26.25" customHeight="1" x14ac:dyDescent="0.15">
      <c r="A35" s="27"/>
      <c r="B35" s="134"/>
      <c r="C35" s="111"/>
      <c r="D35" s="119">
        <v>240</v>
      </c>
      <c r="E35" s="119">
        <v>400</v>
      </c>
      <c r="F35" s="121" t="s">
        <v>106</v>
      </c>
      <c r="G35" s="123">
        <v>50</v>
      </c>
      <c r="H35" s="123">
        <f t="shared" si="19"/>
        <v>53.6</v>
      </c>
      <c r="I35" s="124">
        <v>0.03</v>
      </c>
      <c r="J35" s="34">
        <v>1</v>
      </c>
      <c r="K35" s="55">
        <f>D35-11</f>
        <v>229</v>
      </c>
      <c r="L35" s="55">
        <f>(G35-7-AB36-AI35-AB35/2-O35/2)</f>
        <v>38.50500000000001</v>
      </c>
      <c r="M35" s="7">
        <f>(E35-14)/(T35-1)</f>
        <v>9.8974358974358978</v>
      </c>
      <c r="N35" s="66">
        <v>20</v>
      </c>
      <c r="O35" s="31">
        <f>IF(N35=16,1.84,IF(N35=20,2.27,IF(N35=22,2.51,IF(N35=25,2.84,IF(N35=28,3.16,1.16)))))</f>
        <v>2.27</v>
      </c>
      <c r="P35" s="55">
        <f>K35+2*L35</f>
        <v>306.01</v>
      </c>
      <c r="Q35" s="91">
        <v>20</v>
      </c>
      <c r="R35" s="91">
        <v>10</v>
      </c>
      <c r="S35" s="91">
        <f t="shared" si="23"/>
        <v>10</v>
      </c>
      <c r="T35" s="4">
        <f>INT(E35/100)*R35</f>
        <v>40</v>
      </c>
      <c r="U35" s="29" t="s">
        <v>13</v>
      </c>
      <c r="V35" s="111">
        <f>P35/100*(T35)*((N35/100)^2/4*PI()*7850/100)+P36/100*(U36)*((N36/100)^2/4*PI()*7850/100)</f>
        <v>521.84725391811855</v>
      </c>
      <c r="W35" s="111" t="s">
        <v>6</v>
      </c>
      <c r="X35" s="34">
        <v>2</v>
      </c>
      <c r="Y35" s="7">
        <f>(D35-11)/2*SQRT(I35^2+1)/1</f>
        <v>114.55151341208897</v>
      </c>
      <c r="Z35" s="7">
        <v>10</v>
      </c>
      <c r="AA35" s="66">
        <v>10</v>
      </c>
      <c r="AB35" s="31">
        <f>IF(AA35=10,1.16,IF(AA35=12,1.39,IF(AA35=25,2.7,IF(AA35=28,3.1))))</f>
        <v>1.1599999999999999</v>
      </c>
      <c r="AC35" s="55">
        <f>2*Y35+2*Z35</f>
        <v>249.10302682417793</v>
      </c>
      <c r="AD35" s="4">
        <f>T35</f>
        <v>40</v>
      </c>
      <c r="AE35" s="7">
        <f t="shared" si="21"/>
        <v>61.432548766038764</v>
      </c>
      <c r="AF35" s="111">
        <f>E35-2*4.5</f>
        <v>391</v>
      </c>
      <c r="AG35" s="108">
        <f>(G35/2+H35/2-7-AI35)</f>
        <v>43.18</v>
      </c>
      <c r="AH35" s="117">
        <v>14</v>
      </c>
      <c r="AI35" s="106">
        <f>IF(AH35=10,1.16,IF(AH35=12,1.39,IF(AH35=14,1.62,IF(AH35=16,1.84))))</f>
        <v>1.62</v>
      </c>
      <c r="AJ35" s="108">
        <f>(AF35+2*AG35+32)</f>
        <v>509.36</v>
      </c>
      <c r="AK35" s="115">
        <f>INT(D35/10-1)</f>
        <v>23</v>
      </c>
      <c r="AL35" s="111">
        <f>AJ35*AK35/100*((AH35/100)^2/4*PI()*7850/100)</f>
        <v>141.56903846203804</v>
      </c>
      <c r="AM35" s="111">
        <f>((AT35-1)*M35+O35+AP35)</f>
        <v>23.454871794871796</v>
      </c>
      <c r="AN35" s="108">
        <f>(G35+H35)/2-7-AB36-AI35+AP35</f>
        <v>43.410000000000004</v>
      </c>
      <c r="AO35" s="117">
        <v>12</v>
      </c>
      <c r="AP35" s="106">
        <f>IF(AO35=10,1.16,IF(AO35=12,1.39,IF(AO35=16,1.84,IF(AO35=25,2.84))))</f>
        <v>1.39</v>
      </c>
      <c r="AQ35" s="108">
        <f>2*AM35+2*AN35+28</f>
        <v>161.72974358974361</v>
      </c>
      <c r="AR35" s="110">
        <f>19*8</f>
        <v>152</v>
      </c>
      <c r="AS35" s="111">
        <f>AQ35*AR35/100*((AO35/100)^2/4*PI()*7850/100)</f>
        <v>218.2506351007556</v>
      </c>
      <c r="AT35" s="113">
        <v>3</v>
      </c>
      <c r="AU35" s="111">
        <f>V35+AE35+AL35+AS35+AE36</f>
        <v>1001.3807716299302</v>
      </c>
      <c r="AV35" s="104">
        <f>(G35+H35)/2*D35*E35/100/10000</f>
        <v>4.9728000000000003</v>
      </c>
      <c r="AW35" s="27"/>
      <c r="AX35" s="1">
        <f>86/M35/3+1</f>
        <v>3.8963730569948183</v>
      </c>
      <c r="AY35" s="89">
        <f>(400-AM35*8-14-2*M35)/7</f>
        <v>25.509450549450548</v>
      </c>
      <c r="AZ35" s="89">
        <f>((T35-1-(AT35-1)*8)-2)/7</f>
        <v>3</v>
      </c>
      <c r="BA35" s="1">
        <f t="shared" si="24"/>
        <v>201.37161591657218</v>
      </c>
      <c r="BC35" s="1">
        <f>AU35/4</f>
        <v>250.34519290748256</v>
      </c>
    </row>
    <row r="36" spans="1:55" ht="26.25" customHeight="1" x14ac:dyDescent="0.15">
      <c r="A36" s="27"/>
      <c r="B36" s="134"/>
      <c r="C36" s="111"/>
      <c r="D36" s="119"/>
      <c r="E36" s="119"/>
      <c r="F36" s="121"/>
      <c r="G36" s="123"/>
      <c r="H36" s="123"/>
      <c r="I36" s="124"/>
      <c r="J36" s="59" t="s">
        <v>119</v>
      </c>
      <c r="K36" s="55">
        <f>K35-6</f>
        <v>223</v>
      </c>
      <c r="L36" s="29" t="s">
        <v>13</v>
      </c>
      <c r="M36" s="29" t="s">
        <v>13</v>
      </c>
      <c r="N36" s="66">
        <f>N35</f>
        <v>20</v>
      </c>
      <c r="O36" s="31"/>
      <c r="P36" s="55">
        <f>K36</f>
        <v>223</v>
      </c>
      <c r="Q36" s="91"/>
      <c r="R36" s="91"/>
      <c r="S36" s="91"/>
      <c r="T36" s="29" t="s">
        <v>13</v>
      </c>
      <c r="U36" s="4">
        <f>INT(E35/100)*S35</f>
        <v>40</v>
      </c>
      <c r="V36" s="111"/>
      <c r="W36" s="111"/>
      <c r="X36" s="34">
        <v>3</v>
      </c>
      <c r="Y36" s="7">
        <f>E35-2*4.5</f>
        <v>391</v>
      </c>
      <c r="Z36" s="7">
        <f>10</f>
        <v>10</v>
      </c>
      <c r="AA36" s="66">
        <v>10</v>
      </c>
      <c r="AB36" s="31">
        <f t="shared" si="22"/>
        <v>1.1599999999999999</v>
      </c>
      <c r="AC36" s="55">
        <f t="shared" si="20"/>
        <v>411</v>
      </c>
      <c r="AD36" s="4">
        <f>AK35</f>
        <v>23</v>
      </c>
      <c r="AE36" s="7">
        <f t="shared" si="21"/>
        <v>58.281295382979224</v>
      </c>
      <c r="AF36" s="111"/>
      <c r="AG36" s="109"/>
      <c r="AH36" s="117"/>
      <c r="AI36" s="106"/>
      <c r="AJ36" s="109"/>
      <c r="AK36" s="115"/>
      <c r="AL36" s="111"/>
      <c r="AM36" s="111"/>
      <c r="AN36" s="109"/>
      <c r="AO36" s="117"/>
      <c r="AP36" s="106"/>
      <c r="AQ36" s="109"/>
      <c r="AR36" s="110"/>
      <c r="AS36" s="111"/>
      <c r="AT36" s="114"/>
      <c r="AU36" s="111"/>
      <c r="AV36" s="104"/>
      <c r="AW36" s="27"/>
    </row>
    <row r="37" spans="1:55" ht="26.25" customHeight="1" x14ac:dyDescent="0.15">
      <c r="A37" s="27"/>
      <c r="B37" s="134"/>
      <c r="C37" s="111"/>
      <c r="D37" s="119">
        <v>240</v>
      </c>
      <c r="E37" s="119">
        <v>400</v>
      </c>
      <c r="F37" s="121" t="s">
        <v>107</v>
      </c>
      <c r="G37" s="123">
        <v>50</v>
      </c>
      <c r="H37" s="123">
        <f t="shared" si="19"/>
        <v>53.6</v>
      </c>
      <c r="I37" s="124">
        <v>0.03</v>
      </c>
      <c r="J37" s="34">
        <v>1</v>
      </c>
      <c r="K37" s="55">
        <f>D37-11</f>
        <v>229</v>
      </c>
      <c r="L37" s="55">
        <f>(G37-7-AB38-AI37-AB37/2-O37/2)</f>
        <v>38.50500000000001</v>
      </c>
      <c r="M37" s="7">
        <f>(E37-14)/(T37-1)</f>
        <v>8.9767441860465116</v>
      </c>
      <c r="N37" s="66">
        <v>20</v>
      </c>
      <c r="O37" s="31">
        <f>IF(N37=16,1.84,IF(N37=20,2.27,IF(N37=22,2.51,IF(N37=25,2.84,IF(N37=28,3.16,1.16)))))</f>
        <v>2.27</v>
      </c>
      <c r="P37" s="55">
        <f>K37+2*L37</f>
        <v>306.01</v>
      </c>
      <c r="Q37" s="91">
        <v>22</v>
      </c>
      <c r="R37" s="91">
        <v>11</v>
      </c>
      <c r="S37" s="91">
        <f t="shared" si="23"/>
        <v>11</v>
      </c>
      <c r="T37" s="4">
        <f>INT(E37/100)*R37</f>
        <v>44</v>
      </c>
      <c r="U37" s="29" t="s">
        <v>13</v>
      </c>
      <c r="V37" s="111">
        <f>P37/100*(T37)*((N37/100)^2/4*PI()*7850/100)+P38/100*(U38)*((N38/100)^2/4*PI()*7850/100)</f>
        <v>574.03197930993042</v>
      </c>
      <c r="W37" s="111" t="s">
        <v>6</v>
      </c>
      <c r="X37" s="34">
        <v>2</v>
      </c>
      <c r="Y37" s="7">
        <f>(D37-11)/2*SQRT(I37^2+1)/1</f>
        <v>114.55151341208897</v>
      </c>
      <c r="Z37" s="7">
        <v>10</v>
      </c>
      <c r="AA37" s="66">
        <v>10</v>
      </c>
      <c r="AB37" s="31">
        <f>IF(AA37=10,1.16,IF(AA37=12,1.39,IF(AA37=25,2.7,IF(AA37=28,3.1))))</f>
        <v>1.1599999999999999</v>
      </c>
      <c r="AC37" s="55">
        <f>2*Y37+2*Z37</f>
        <v>249.10302682417793</v>
      </c>
      <c r="AD37" s="4">
        <f>T37</f>
        <v>44</v>
      </c>
      <c r="AE37" s="7">
        <f t="shared" si="21"/>
        <v>67.57580364264264</v>
      </c>
      <c r="AF37" s="111">
        <f>E37-2*4.5</f>
        <v>391</v>
      </c>
      <c r="AG37" s="108">
        <f>(G37/2+H37/2-7-AI37)</f>
        <v>43.18</v>
      </c>
      <c r="AH37" s="117">
        <v>14</v>
      </c>
      <c r="AI37" s="106">
        <f>IF(AH37=10,1.16,IF(AH37=12,1.39,IF(AH37=14,1.62,IF(AH37=16,1.84))))</f>
        <v>1.62</v>
      </c>
      <c r="AJ37" s="108">
        <f>(AF37+2*AG37+32)</f>
        <v>509.36</v>
      </c>
      <c r="AK37" s="115">
        <f>INT(D37/10-1)</f>
        <v>23</v>
      </c>
      <c r="AL37" s="111">
        <f>AJ37*AK37/100*((AH37/100)^2/4*PI()*7850/100)</f>
        <v>141.56903846203804</v>
      </c>
      <c r="AM37" s="111">
        <f>((AT37-1)*M37+O37+AP37)</f>
        <v>21.613488372093023</v>
      </c>
      <c r="AN37" s="108">
        <f>(G37+H37)/2-7-AB38-AI37+AP37</f>
        <v>43.410000000000004</v>
      </c>
      <c r="AO37" s="117">
        <v>12</v>
      </c>
      <c r="AP37" s="106">
        <f>IF(AO37=10,1.16,IF(AO37=12,1.39,IF(AO37=16,1.84,IF(AO37=25,2.84))))</f>
        <v>1.39</v>
      </c>
      <c r="AQ37" s="108">
        <f>2*AM37+2*AN37+28</f>
        <v>158.04697674418605</v>
      </c>
      <c r="AR37" s="110">
        <f>19*8</f>
        <v>152</v>
      </c>
      <c r="AS37" s="111">
        <f>AQ37*AR37/100*((AO37/100)^2/4*PI()*7850/100)</f>
        <v>213.28082444545745</v>
      </c>
      <c r="AT37" s="113">
        <v>3</v>
      </c>
      <c r="AU37" s="111">
        <f>V37+AE37+AL37+AS37+AE38</f>
        <v>1054.7389412430477</v>
      </c>
      <c r="AV37" s="104">
        <f>(G37+H37)/2*D37*E37/100/10000</f>
        <v>4.9728000000000003</v>
      </c>
      <c r="AW37" s="27"/>
      <c r="AX37" s="1">
        <f>86/M37/3+1</f>
        <v>4.1934369602763386</v>
      </c>
      <c r="AY37" s="89">
        <f>(400-AM37*8-14-2*M37)/7</f>
        <v>27.876943521594683</v>
      </c>
      <c r="AZ37" s="89">
        <f>((T37-1-(AT37-1)*8)-2)/7</f>
        <v>3.5714285714285716</v>
      </c>
      <c r="BA37" s="1">
        <f t="shared" si="24"/>
        <v>212.10162106721518</v>
      </c>
      <c r="BC37" s="1">
        <f>AU37/4</f>
        <v>263.68473531076194</v>
      </c>
    </row>
    <row r="38" spans="1:55" ht="26.25" customHeight="1" thickBot="1" x14ac:dyDescent="0.2">
      <c r="A38" s="27"/>
      <c r="B38" s="135"/>
      <c r="C38" s="112"/>
      <c r="D38" s="119"/>
      <c r="E38" s="120"/>
      <c r="F38" s="122"/>
      <c r="G38" s="118"/>
      <c r="H38" s="118"/>
      <c r="I38" s="124"/>
      <c r="J38" s="58" t="s">
        <v>119</v>
      </c>
      <c r="K38" s="53">
        <f>K37-6</f>
        <v>223</v>
      </c>
      <c r="L38" s="29" t="s">
        <v>13</v>
      </c>
      <c r="M38" s="29" t="s">
        <v>13</v>
      </c>
      <c r="N38" s="66">
        <f>N37</f>
        <v>20</v>
      </c>
      <c r="O38" s="32"/>
      <c r="P38" s="53">
        <f>K38</f>
        <v>223</v>
      </c>
      <c r="Q38" s="92"/>
      <c r="R38" s="92"/>
      <c r="S38" s="92"/>
      <c r="T38" s="29" t="s">
        <v>13</v>
      </c>
      <c r="U38" s="4">
        <f>INT(E37/100)*S37</f>
        <v>44</v>
      </c>
      <c r="V38" s="112"/>
      <c r="W38" s="118"/>
      <c r="X38" s="35">
        <v>3</v>
      </c>
      <c r="Y38" s="8">
        <f>E37-2*4.5</f>
        <v>391</v>
      </c>
      <c r="Z38" s="8">
        <f>10</f>
        <v>10</v>
      </c>
      <c r="AA38" s="66">
        <v>10</v>
      </c>
      <c r="AB38" s="32">
        <f t="shared" si="22"/>
        <v>1.1599999999999999</v>
      </c>
      <c r="AC38" s="53">
        <f t="shared" si="20"/>
        <v>411</v>
      </c>
      <c r="AD38" s="5">
        <f>AK37</f>
        <v>23</v>
      </c>
      <c r="AE38" s="8">
        <f t="shared" si="21"/>
        <v>58.281295382979224</v>
      </c>
      <c r="AF38" s="112"/>
      <c r="AG38" s="109"/>
      <c r="AH38" s="117"/>
      <c r="AI38" s="107"/>
      <c r="AJ38" s="109"/>
      <c r="AK38" s="116"/>
      <c r="AL38" s="112"/>
      <c r="AM38" s="111"/>
      <c r="AN38" s="109"/>
      <c r="AO38" s="117"/>
      <c r="AP38" s="107"/>
      <c r="AQ38" s="109"/>
      <c r="AR38" s="110"/>
      <c r="AS38" s="112"/>
      <c r="AT38" s="114"/>
      <c r="AU38" s="112"/>
      <c r="AV38" s="105"/>
      <c r="AW38" s="27"/>
    </row>
    <row r="39" spans="1:55" ht="19.899999999999999" customHeight="1" x14ac:dyDescent="0.15">
      <c r="A39" s="27"/>
      <c r="B39" s="41"/>
      <c r="C39" s="41"/>
      <c r="D39" s="42"/>
      <c r="E39" s="42"/>
      <c r="F39" s="41"/>
      <c r="G39" s="43"/>
      <c r="H39" s="43"/>
      <c r="I39" s="95"/>
      <c r="J39" s="43"/>
      <c r="K39" s="42"/>
      <c r="L39" s="44"/>
      <c r="M39" s="41"/>
      <c r="N39" s="45"/>
      <c r="O39" s="71"/>
      <c r="P39" s="42"/>
      <c r="Q39" s="101"/>
      <c r="R39" s="101"/>
      <c r="S39" s="101"/>
      <c r="T39" s="42"/>
      <c r="U39" s="42"/>
      <c r="V39" s="41"/>
      <c r="W39" s="41"/>
      <c r="X39" s="41"/>
      <c r="Y39" s="41"/>
      <c r="Z39" s="41"/>
      <c r="AA39" s="45"/>
      <c r="AB39" s="45"/>
      <c r="AC39" s="42"/>
      <c r="AD39" s="42"/>
      <c r="AE39" s="41"/>
      <c r="AF39" s="41"/>
      <c r="AG39" s="41"/>
      <c r="AH39" s="45"/>
      <c r="AI39" s="71"/>
      <c r="AJ39" s="41"/>
      <c r="AK39" s="46"/>
      <c r="AL39" s="41"/>
      <c r="AM39" s="41"/>
      <c r="AN39" s="41"/>
      <c r="AO39" s="41"/>
      <c r="AP39" s="41"/>
      <c r="AQ39" s="41"/>
      <c r="AR39" s="41"/>
      <c r="AS39" s="41"/>
      <c r="AT39" s="85"/>
      <c r="AU39" s="41"/>
      <c r="AV39" s="47"/>
      <c r="AW39" s="27"/>
    </row>
    <row r="40" spans="1:55" ht="19.899999999999999" customHeight="1" x14ac:dyDescent="0.15">
      <c r="D40" s="2"/>
      <c r="E40" s="2"/>
      <c r="F40" s="18"/>
      <c r="G40" s="2"/>
      <c r="H40" s="2"/>
      <c r="I40" s="86"/>
      <c r="J40" s="2"/>
      <c r="K40" s="68"/>
      <c r="L40" s="68"/>
      <c r="M40" s="18"/>
      <c r="N40" s="68"/>
      <c r="O40" s="72"/>
      <c r="P40" s="68"/>
      <c r="Q40" s="102"/>
      <c r="R40" s="102"/>
      <c r="S40" s="102"/>
      <c r="T40" s="68"/>
      <c r="U40" s="68"/>
      <c r="V40" s="3"/>
      <c r="W40" s="3"/>
      <c r="X40" s="3"/>
      <c r="Y40" s="3"/>
      <c r="Z40" s="3"/>
      <c r="AA40" s="2"/>
      <c r="AB40" s="2"/>
      <c r="AC40" s="2"/>
      <c r="AD40" s="2"/>
      <c r="AE40" s="2"/>
      <c r="AF40" s="2"/>
      <c r="AG40" s="2"/>
      <c r="AH40" s="2"/>
      <c r="AI40" s="73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86"/>
      <c r="AU40" s="2"/>
      <c r="AV40" s="2"/>
    </row>
    <row r="41" spans="1:55" ht="19.899999999999999" customHeight="1" x14ac:dyDescent="0.15">
      <c r="D41" s="2"/>
      <c r="E41" s="2"/>
      <c r="F41" s="18"/>
      <c r="G41" s="2"/>
      <c r="H41" s="2"/>
      <c r="I41" s="86"/>
      <c r="J41" s="2"/>
      <c r="K41" s="68"/>
      <c r="L41" s="68"/>
      <c r="M41" s="18"/>
      <c r="N41" s="68"/>
      <c r="O41" s="72"/>
      <c r="P41" s="68"/>
      <c r="Q41" s="102"/>
      <c r="R41" s="102"/>
      <c r="S41" s="102"/>
      <c r="T41" s="68"/>
      <c r="U41" s="68"/>
      <c r="V41" s="3"/>
      <c r="W41" s="3"/>
      <c r="X41" s="3"/>
      <c r="Y41" s="3"/>
      <c r="Z41" s="3"/>
      <c r="AA41" s="2"/>
      <c r="AB41" s="2"/>
      <c r="AC41" s="2"/>
      <c r="AD41" s="2"/>
      <c r="AE41" s="2"/>
      <c r="AF41" s="2"/>
      <c r="AG41" s="2"/>
      <c r="AH41" s="2"/>
      <c r="AI41" s="73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86"/>
      <c r="AU41" s="2"/>
      <c r="AV41" s="2"/>
    </row>
    <row r="42" spans="1:55" ht="19.899999999999999" customHeight="1" x14ac:dyDescent="0.15">
      <c r="D42" s="2"/>
      <c r="E42" s="2"/>
      <c r="F42" s="18"/>
      <c r="G42" s="2"/>
      <c r="H42" s="2"/>
      <c r="I42" s="86"/>
      <c r="J42" s="2"/>
      <c r="K42" s="68"/>
      <c r="L42" s="68"/>
      <c r="M42" s="18"/>
      <c r="N42" s="68"/>
      <c r="O42" s="72"/>
      <c r="P42" s="68"/>
      <c r="Q42" s="102"/>
      <c r="R42" s="102"/>
      <c r="S42" s="102"/>
      <c r="T42" s="68"/>
      <c r="U42" s="68"/>
      <c r="V42" s="3"/>
      <c r="W42" s="3"/>
      <c r="X42" s="3"/>
      <c r="Y42" s="3"/>
      <c r="Z42" s="3"/>
      <c r="AA42" s="2"/>
      <c r="AB42" s="2"/>
      <c r="AC42" s="2"/>
      <c r="AD42" s="2"/>
      <c r="AE42" s="2"/>
      <c r="AF42" s="2"/>
      <c r="AG42" s="2"/>
      <c r="AH42" s="2"/>
      <c r="AI42" s="73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86"/>
      <c r="AU42" s="2"/>
      <c r="AV42" s="2"/>
    </row>
    <row r="43" spans="1:55" ht="19.899999999999999" customHeight="1" x14ac:dyDescent="0.15">
      <c r="D43" s="2"/>
      <c r="E43" s="2"/>
      <c r="F43" s="18"/>
      <c r="G43" s="2"/>
      <c r="H43" s="2"/>
      <c r="I43" s="86"/>
      <c r="J43" s="2"/>
      <c r="K43" s="68"/>
      <c r="L43" s="68"/>
      <c r="M43" s="18"/>
      <c r="N43" s="68"/>
      <c r="O43" s="72"/>
      <c r="P43" s="68"/>
      <c r="Q43" s="102"/>
      <c r="R43" s="102"/>
      <c r="S43" s="102"/>
      <c r="T43" s="68"/>
      <c r="U43" s="68"/>
      <c r="V43" s="3"/>
      <c r="W43" s="3"/>
      <c r="X43" s="3"/>
      <c r="Y43" s="3"/>
      <c r="Z43" s="3"/>
      <c r="AA43" s="2"/>
      <c r="AB43" s="2"/>
      <c r="AC43" s="2"/>
      <c r="AD43" s="2"/>
      <c r="AE43" s="2"/>
      <c r="AF43" s="2"/>
      <c r="AG43" s="2"/>
      <c r="AH43" s="2"/>
      <c r="AI43" s="73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86"/>
      <c r="AU43" s="2"/>
      <c r="AV43" s="2"/>
    </row>
    <row r="44" spans="1:55" ht="19.899999999999999" customHeight="1" x14ac:dyDescent="0.15">
      <c r="D44" s="2"/>
      <c r="E44" s="2"/>
      <c r="F44" s="18"/>
      <c r="G44" s="2"/>
      <c r="H44" s="2"/>
      <c r="I44" s="86"/>
      <c r="J44" s="2"/>
      <c r="K44" s="68"/>
      <c r="L44" s="68"/>
      <c r="M44" s="18"/>
      <c r="N44" s="68"/>
      <c r="O44" s="72"/>
      <c r="P44" s="68"/>
      <c r="Q44" s="102"/>
      <c r="R44" s="102"/>
      <c r="S44" s="102"/>
      <c r="T44" s="68"/>
      <c r="U44" s="68"/>
      <c r="V44" s="3"/>
      <c r="W44" s="3"/>
      <c r="X44" s="3"/>
      <c r="Y44" s="3"/>
      <c r="Z44" s="3"/>
      <c r="AA44" s="2"/>
      <c r="AB44" s="2"/>
      <c r="AC44" s="2"/>
      <c r="AD44" s="2"/>
      <c r="AE44" s="2"/>
      <c r="AF44" s="2"/>
      <c r="AG44" s="2"/>
      <c r="AH44" s="2"/>
      <c r="AI44" s="73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86"/>
      <c r="AU44" s="2"/>
      <c r="AV44" s="2"/>
    </row>
    <row r="45" spans="1:55" ht="19.899999999999999" customHeight="1" x14ac:dyDescent="0.15">
      <c r="D45" s="2"/>
      <c r="E45" s="2"/>
      <c r="F45" s="18"/>
      <c r="G45" s="2"/>
      <c r="H45" s="2"/>
      <c r="I45" s="86"/>
      <c r="J45" s="2"/>
      <c r="K45" s="68"/>
      <c r="L45" s="68"/>
      <c r="M45" s="18"/>
      <c r="N45" s="68"/>
      <c r="O45" s="72"/>
      <c r="P45" s="68"/>
      <c r="Q45" s="102"/>
      <c r="R45" s="102"/>
      <c r="S45" s="102"/>
      <c r="T45" s="68"/>
      <c r="U45" s="68"/>
      <c r="V45" s="3"/>
      <c r="W45" s="3"/>
      <c r="X45" s="3"/>
      <c r="Y45" s="3"/>
      <c r="Z45" s="3"/>
      <c r="AA45" s="2"/>
      <c r="AB45" s="2"/>
      <c r="AC45" s="2"/>
      <c r="AD45" s="2"/>
      <c r="AE45" s="2"/>
      <c r="AF45" s="2"/>
      <c r="AG45" s="2"/>
      <c r="AH45" s="2"/>
      <c r="AI45" s="73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86"/>
      <c r="AU45" s="2"/>
      <c r="AV45" s="2"/>
    </row>
    <row r="46" spans="1:55" ht="19.899999999999999" customHeight="1" x14ac:dyDescent="0.15">
      <c r="D46" s="2"/>
      <c r="E46" s="2"/>
      <c r="F46" s="18"/>
      <c r="G46" s="2"/>
      <c r="H46" s="2"/>
      <c r="I46" s="86"/>
      <c r="J46" s="2"/>
      <c r="K46" s="68"/>
      <c r="L46" s="68"/>
      <c r="M46" s="18"/>
      <c r="N46" s="68"/>
      <c r="O46" s="72"/>
      <c r="P46" s="68"/>
      <c r="Q46" s="102"/>
      <c r="R46" s="102"/>
      <c r="S46" s="102"/>
      <c r="T46" s="68"/>
      <c r="U46" s="68"/>
      <c r="V46" s="3"/>
      <c r="W46" s="3"/>
      <c r="X46" s="3"/>
      <c r="Y46" s="3"/>
      <c r="Z46" s="3"/>
      <c r="AA46" s="2"/>
      <c r="AB46" s="2"/>
      <c r="AC46" s="2"/>
      <c r="AD46" s="2"/>
      <c r="AE46" s="2"/>
      <c r="AF46" s="2"/>
      <c r="AG46" s="2"/>
      <c r="AH46" s="2"/>
      <c r="AI46" s="73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86"/>
      <c r="AU46" s="2"/>
      <c r="AV46" s="2"/>
    </row>
    <row r="47" spans="1:55" ht="19.899999999999999" customHeight="1" x14ac:dyDescent="0.15">
      <c r="D47" s="2"/>
      <c r="E47" s="2"/>
      <c r="F47" s="18"/>
      <c r="G47" s="2"/>
      <c r="H47" s="2"/>
      <c r="I47" s="86"/>
      <c r="J47" s="2"/>
      <c r="K47" s="68"/>
      <c r="L47" s="68"/>
      <c r="M47" s="18"/>
      <c r="N47" s="68"/>
      <c r="O47" s="72"/>
      <c r="P47" s="68"/>
      <c r="Q47" s="102"/>
      <c r="R47" s="102"/>
      <c r="S47" s="102"/>
      <c r="T47" s="68"/>
      <c r="U47" s="68"/>
      <c r="V47" s="3"/>
      <c r="W47" s="3"/>
      <c r="X47" s="3"/>
      <c r="Y47" s="3"/>
      <c r="Z47" s="3"/>
      <c r="AA47" s="2"/>
      <c r="AB47" s="2"/>
      <c r="AC47" s="2"/>
      <c r="AD47" s="2"/>
      <c r="AE47" s="2"/>
      <c r="AF47" s="2"/>
      <c r="AG47" s="2"/>
      <c r="AH47" s="2"/>
      <c r="AI47" s="73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86"/>
      <c r="AU47" s="2"/>
      <c r="AV47" s="2"/>
    </row>
    <row r="48" spans="1:55" ht="19.899999999999999" customHeight="1" x14ac:dyDescent="0.15">
      <c r="D48" s="2"/>
      <c r="E48" s="2"/>
      <c r="F48" s="18"/>
      <c r="G48" s="2"/>
      <c r="H48" s="2"/>
      <c r="I48" s="86"/>
      <c r="J48" s="2"/>
      <c r="K48" s="68"/>
      <c r="L48" s="68"/>
      <c r="M48" s="18"/>
      <c r="N48" s="68"/>
      <c r="O48" s="72"/>
      <c r="P48" s="68"/>
      <c r="Q48" s="102"/>
      <c r="R48" s="102"/>
      <c r="S48" s="102"/>
      <c r="T48" s="68"/>
      <c r="U48" s="68"/>
      <c r="V48" s="3"/>
      <c r="W48" s="3"/>
      <c r="X48" s="3"/>
      <c r="Y48" s="3"/>
      <c r="Z48" s="3"/>
      <c r="AA48" s="2"/>
      <c r="AB48" s="2"/>
      <c r="AC48" s="2"/>
      <c r="AD48" s="2"/>
      <c r="AE48" s="2"/>
      <c r="AF48" s="2"/>
      <c r="AG48" s="2"/>
      <c r="AH48" s="2"/>
      <c r="AI48" s="73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86"/>
      <c r="AU48" s="2"/>
      <c r="AV48" s="2"/>
    </row>
    <row r="49" spans="4:48" ht="19.899999999999999" customHeight="1" x14ac:dyDescent="0.15">
      <c r="D49" s="2"/>
      <c r="E49" s="2"/>
      <c r="F49" s="18"/>
      <c r="G49" s="2"/>
      <c r="H49" s="2"/>
      <c r="I49" s="86"/>
      <c r="J49" s="2"/>
      <c r="K49" s="68"/>
      <c r="L49" s="68"/>
      <c r="M49" s="18"/>
      <c r="N49" s="68"/>
      <c r="O49" s="72"/>
      <c r="P49" s="68"/>
      <c r="Q49" s="102"/>
      <c r="R49" s="102"/>
      <c r="S49" s="102"/>
      <c r="T49" s="68"/>
      <c r="U49" s="68"/>
      <c r="V49" s="3"/>
      <c r="W49" s="3"/>
      <c r="X49" s="3"/>
      <c r="Y49" s="3"/>
      <c r="Z49" s="3"/>
      <c r="AA49" s="2"/>
      <c r="AB49" s="2"/>
      <c r="AC49" s="2"/>
      <c r="AD49" s="2"/>
      <c r="AE49" s="2"/>
      <c r="AF49" s="2"/>
      <c r="AG49" s="2"/>
      <c r="AH49" s="2"/>
      <c r="AI49" s="73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86"/>
      <c r="AU49" s="2"/>
      <c r="AV49" s="2"/>
    </row>
    <row r="50" spans="4:48" ht="19.899999999999999" customHeight="1" x14ac:dyDescent="0.15">
      <c r="D50" s="2"/>
      <c r="E50" s="2"/>
      <c r="F50" s="18"/>
      <c r="G50" s="2"/>
      <c r="H50" s="2"/>
      <c r="I50" s="86"/>
      <c r="J50" s="2"/>
      <c r="K50" s="68"/>
      <c r="L50" s="68"/>
      <c r="M50" s="18"/>
      <c r="N50" s="68"/>
      <c r="O50" s="72"/>
      <c r="P50" s="68"/>
      <c r="Q50" s="102"/>
      <c r="R50" s="102"/>
      <c r="S50" s="102"/>
      <c r="T50" s="68"/>
      <c r="U50" s="68"/>
      <c r="V50" s="3"/>
      <c r="W50" s="3"/>
      <c r="X50" s="3"/>
      <c r="Y50" s="3"/>
      <c r="Z50" s="3"/>
      <c r="AA50" s="2"/>
      <c r="AB50" s="2"/>
      <c r="AC50" s="2"/>
      <c r="AD50" s="2"/>
      <c r="AE50" s="2"/>
      <c r="AF50" s="2"/>
      <c r="AG50" s="2"/>
      <c r="AH50" s="2"/>
      <c r="AI50" s="73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86"/>
      <c r="AU50" s="2"/>
      <c r="AV50" s="2"/>
    </row>
    <row r="51" spans="4:48" ht="19.899999999999999" customHeight="1" x14ac:dyDescent="0.15">
      <c r="D51" s="2"/>
      <c r="E51" s="2"/>
      <c r="F51" s="18"/>
      <c r="G51" s="2"/>
      <c r="H51" s="2"/>
      <c r="I51" s="86"/>
      <c r="J51" s="2"/>
      <c r="K51" s="68"/>
      <c r="L51" s="68"/>
      <c r="M51" s="18"/>
      <c r="N51" s="68"/>
      <c r="O51" s="72"/>
      <c r="P51" s="68"/>
      <c r="Q51" s="102"/>
      <c r="R51" s="102"/>
      <c r="S51" s="102"/>
      <c r="T51" s="68"/>
      <c r="U51" s="68"/>
      <c r="V51" s="3"/>
      <c r="W51" s="3"/>
      <c r="X51" s="3"/>
      <c r="Y51" s="3"/>
      <c r="Z51" s="3"/>
      <c r="AA51" s="2"/>
      <c r="AB51" s="2"/>
      <c r="AC51" s="2"/>
      <c r="AD51" s="2"/>
      <c r="AE51" s="2"/>
      <c r="AF51" s="2"/>
      <c r="AG51" s="2"/>
      <c r="AH51" s="2"/>
      <c r="AI51" s="73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86"/>
      <c r="AU51" s="2"/>
      <c r="AV51" s="2"/>
    </row>
    <row r="52" spans="4:48" ht="19.899999999999999" customHeight="1" x14ac:dyDescent="0.15">
      <c r="D52" s="2"/>
      <c r="E52" s="2"/>
      <c r="F52" s="18"/>
      <c r="G52" s="2"/>
      <c r="H52" s="2"/>
      <c r="I52" s="86"/>
      <c r="J52" s="2"/>
      <c r="K52" s="68"/>
      <c r="L52" s="68"/>
      <c r="M52" s="18"/>
      <c r="N52" s="68"/>
      <c r="O52" s="72"/>
      <c r="P52" s="68"/>
      <c r="Q52" s="102"/>
      <c r="R52" s="102"/>
      <c r="S52" s="102"/>
      <c r="T52" s="68"/>
      <c r="U52" s="68"/>
      <c r="V52" s="3"/>
      <c r="W52" s="3"/>
      <c r="X52" s="3"/>
      <c r="Y52" s="3"/>
      <c r="Z52" s="3"/>
      <c r="AA52" s="2"/>
      <c r="AB52" s="2"/>
      <c r="AC52" s="2"/>
      <c r="AD52" s="2"/>
      <c r="AE52" s="2"/>
      <c r="AF52" s="2"/>
      <c r="AG52" s="2"/>
      <c r="AH52" s="2"/>
      <c r="AI52" s="73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86"/>
      <c r="AU52" s="2"/>
      <c r="AV52" s="2"/>
    </row>
    <row r="53" spans="4:48" ht="19.899999999999999" customHeight="1" x14ac:dyDescent="0.15">
      <c r="D53" s="2"/>
      <c r="E53" s="2"/>
      <c r="F53" s="18"/>
      <c r="G53" s="2"/>
      <c r="H53" s="2"/>
      <c r="I53" s="86"/>
      <c r="J53" s="2"/>
      <c r="K53" s="68"/>
      <c r="L53" s="68"/>
      <c r="M53" s="18"/>
      <c r="N53" s="68"/>
      <c r="O53" s="72"/>
      <c r="P53" s="68"/>
      <c r="Q53" s="102"/>
      <c r="R53" s="102"/>
      <c r="S53" s="102"/>
      <c r="T53" s="68"/>
      <c r="U53" s="68"/>
      <c r="V53" s="3"/>
      <c r="W53" s="3"/>
      <c r="X53" s="3"/>
      <c r="Y53" s="3"/>
      <c r="Z53" s="3"/>
      <c r="AA53" s="2"/>
      <c r="AB53" s="2"/>
      <c r="AC53" s="2"/>
      <c r="AD53" s="2"/>
      <c r="AE53" s="2"/>
      <c r="AF53" s="2"/>
      <c r="AG53" s="2"/>
      <c r="AH53" s="2"/>
      <c r="AI53" s="73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86"/>
      <c r="AU53" s="2"/>
      <c r="AV53" s="2"/>
    </row>
    <row r="54" spans="4:48" ht="19.899999999999999" customHeight="1" x14ac:dyDescent="0.15">
      <c r="D54" s="2"/>
      <c r="E54" s="2"/>
      <c r="F54" s="18"/>
      <c r="G54" s="2"/>
      <c r="H54" s="2"/>
      <c r="I54" s="86"/>
      <c r="J54" s="2"/>
      <c r="K54" s="68"/>
      <c r="L54" s="68"/>
      <c r="M54" s="18"/>
      <c r="N54" s="68"/>
      <c r="O54" s="72"/>
      <c r="P54" s="68"/>
      <c r="Q54" s="102"/>
      <c r="R54" s="102"/>
      <c r="S54" s="102"/>
      <c r="T54" s="68"/>
      <c r="U54" s="68"/>
      <c r="V54" s="3"/>
      <c r="W54" s="3"/>
      <c r="X54" s="3"/>
      <c r="Y54" s="3"/>
      <c r="Z54" s="3"/>
      <c r="AA54" s="2"/>
      <c r="AB54" s="2"/>
      <c r="AC54" s="2"/>
      <c r="AD54" s="2"/>
      <c r="AE54" s="2"/>
      <c r="AF54" s="2"/>
      <c r="AG54" s="2"/>
      <c r="AH54" s="2"/>
      <c r="AI54" s="73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86"/>
      <c r="AU54" s="2"/>
      <c r="AV54" s="2"/>
    </row>
    <row r="55" spans="4:48" ht="19.899999999999999" customHeight="1" x14ac:dyDescent="0.15">
      <c r="D55" s="2"/>
      <c r="E55" s="2"/>
      <c r="F55" s="18"/>
      <c r="G55" s="2"/>
      <c r="H55" s="2"/>
      <c r="I55" s="86"/>
      <c r="J55" s="2"/>
      <c r="K55" s="68"/>
      <c r="L55" s="68"/>
      <c r="M55" s="18"/>
      <c r="N55" s="68"/>
      <c r="O55" s="72"/>
      <c r="P55" s="68"/>
      <c r="Q55" s="102"/>
      <c r="R55" s="102"/>
      <c r="S55" s="102"/>
      <c r="T55" s="68"/>
      <c r="U55" s="68"/>
      <c r="V55" s="3"/>
      <c r="W55" s="3"/>
      <c r="X55" s="3"/>
      <c r="Y55" s="3"/>
      <c r="Z55" s="3"/>
      <c r="AA55" s="2"/>
      <c r="AB55" s="2"/>
      <c r="AC55" s="2"/>
      <c r="AD55" s="2"/>
      <c r="AE55" s="2"/>
      <c r="AF55" s="2"/>
      <c r="AG55" s="2"/>
      <c r="AH55" s="2"/>
      <c r="AI55" s="73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86"/>
      <c r="AU55" s="2"/>
      <c r="AV55" s="2"/>
    </row>
    <row r="56" spans="4:48" ht="19.899999999999999" customHeight="1" x14ac:dyDescent="0.15">
      <c r="D56" s="2"/>
      <c r="E56" s="2"/>
      <c r="F56" s="18"/>
      <c r="G56" s="2"/>
      <c r="H56" s="2"/>
      <c r="I56" s="86"/>
      <c r="J56" s="2"/>
      <c r="K56" s="68"/>
      <c r="L56" s="68"/>
      <c r="M56" s="18"/>
      <c r="N56" s="68"/>
      <c r="O56" s="72"/>
      <c r="P56" s="68"/>
      <c r="Q56" s="102"/>
      <c r="R56" s="102"/>
      <c r="S56" s="102"/>
      <c r="T56" s="68"/>
      <c r="U56" s="68"/>
      <c r="V56" s="3"/>
      <c r="W56" s="3"/>
      <c r="X56" s="3"/>
      <c r="Y56" s="3"/>
      <c r="Z56" s="3"/>
      <c r="AA56" s="2"/>
      <c r="AB56" s="2"/>
      <c r="AC56" s="2"/>
      <c r="AD56" s="2"/>
      <c r="AE56" s="2"/>
      <c r="AF56" s="2"/>
      <c r="AG56" s="2"/>
      <c r="AH56" s="2"/>
      <c r="AI56" s="73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86"/>
      <c r="AU56" s="2"/>
      <c r="AV56" s="2"/>
    </row>
    <row r="57" spans="4:48" ht="19.899999999999999" customHeight="1" x14ac:dyDescent="0.15">
      <c r="D57" s="2"/>
      <c r="E57" s="2"/>
      <c r="F57" s="18"/>
      <c r="G57" s="2"/>
      <c r="H57" s="2"/>
      <c r="I57" s="86"/>
      <c r="J57" s="2"/>
      <c r="K57" s="68"/>
      <c r="L57" s="68"/>
      <c r="M57" s="18"/>
      <c r="N57" s="68"/>
      <c r="O57" s="72"/>
      <c r="P57" s="68"/>
      <c r="Q57" s="102"/>
      <c r="R57" s="102"/>
      <c r="S57" s="102"/>
      <c r="T57" s="68"/>
      <c r="U57" s="68"/>
      <c r="V57" s="3"/>
      <c r="W57" s="3"/>
      <c r="X57" s="3"/>
      <c r="Y57" s="3"/>
      <c r="Z57" s="3"/>
      <c r="AA57" s="2"/>
      <c r="AB57" s="2"/>
      <c r="AC57" s="2"/>
      <c r="AD57" s="2"/>
      <c r="AE57" s="2"/>
      <c r="AF57" s="2"/>
      <c r="AG57" s="2"/>
      <c r="AH57" s="2"/>
      <c r="AI57" s="73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86"/>
      <c r="AU57" s="2"/>
      <c r="AV57" s="2"/>
    </row>
    <row r="58" spans="4:48" ht="19.899999999999999" customHeight="1" x14ac:dyDescent="0.15">
      <c r="D58" s="2"/>
      <c r="E58" s="2"/>
      <c r="F58" s="18"/>
      <c r="G58" s="2"/>
      <c r="H58" s="2"/>
      <c r="I58" s="86"/>
      <c r="J58" s="2"/>
      <c r="K58" s="68"/>
      <c r="L58" s="68"/>
      <c r="M58" s="18"/>
      <c r="N58" s="68"/>
      <c r="O58" s="72"/>
      <c r="P58" s="68"/>
      <c r="Q58" s="102"/>
      <c r="R58" s="102"/>
      <c r="S58" s="102"/>
      <c r="T58" s="68"/>
      <c r="U58" s="68"/>
      <c r="V58" s="3"/>
      <c r="W58" s="3"/>
      <c r="X58" s="3"/>
      <c r="Y58" s="3"/>
      <c r="Z58" s="3"/>
      <c r="AA58" s="2"/>
      <c r="AB58" s="2"/>
      <c r="AC58" s="2"/>
      <c r="AD58" s="2"/>
      <c r="AE58" s="2"/>
      <c r="AF58" s="2"/>
      <c r="AG58" s="2"/>
      <c r="AH58" s="2"/>
      <c r="AI58" s="73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86"/>
      <c r="AU58" s="2"/>
      <c r="AV58" s="2"/>
    </row>
    <row r="59" spans="4:48" ht="19.899999999999999" customHeight="1" x14ac:dyDescent="0.15">
      <c r="D59" s="2"/>
      <c r="E59" s="2"/>
      <c r="F59" s="18"/>
      <c r="G59" s="2"/>
      <c r="H59" s="2"/>
      <c r="I59" s="86"/>
      <c r="J59" s="2"/>
      <c r="K59" s="68"/>
      <c r="L59" s="68"/>
      <c r="M59" s="18"/>
      <c r="N59" s="68"/>
      <c r="O59" s="72"/>
      <c r="P59" s="68"/>
      <c r="Q59" s="102"/>
      <c r="R59" s="102"/>
      <c r="S59" s="102"/>
      <c r="T59" s="68"/>
      <c r="U59" s="68"/>
      <c r="V59" s="3"/>
      <c r="W59" s="3"/>
      <c r="X59" s="3"/>
      <c r="Y59" s="3"/>
      <c r="Z59" s="3"/>
      <c r="AA59" s="2"/>
      <c r="AB59" s="2"/>
      <c r="AC59" s="2"/>
      <c r="AD59" s="2"/>
      <c r="AE59" s="2"/>
      <c r="AF59" s="2"/>
      <c r="AG59" s="2"/>
      <c r="AH59" s="2"/>
      <c r="AI59" s="73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86"/>
      <c r="AU59" s="2"/>
      <c r="AV59" s="2"/>
    </row>
    <row r="60" spans="4:48" ht="19.899999999999999" customHeight="1" x14ac:dyDescent="0.15">
      <c r="D60" s="2"/>
      <c r="E60" s="2"/>
      <c r="F60" s="18"/>
      <c r="G60" s="2"/>
      <c r="H60" s="2"/>
      <c r="I60" s="86"/>
      <c r="J60" s="2"/>
      <c r="K60" s="68"/>
      <c r="L60" s="68"/>
      <c r="M60" s="18"/>
      <c r="N60" s="68"/>
      <c r="O60" s="72"/>
      <c r="P60" s="68"/>
      <c r="Q60" s="102"/>
      <c r="R60" s="102"/>
      <c r="S60" s="102"/>
      <c r="T60" s="68"/>
      <c r="U60" s="68"/>
      <c r="V60" s="3"/>
      <c r="W60" s="3"/>
      <c r="X60" s="3"/>
      <c r="Y60" s="3"/>
      <c r="Z60" s="3"/>
      <c r="AA60" s="2"/>
      <c r="AB60" s="2"/>
      <c r="AC60" s="2"/>
      <c r="AD60" s="2"/>
      <c r="AE60" s="2"/>
      <c r="AF60" s="2"/>
      <c r="AG60" s="2"/>
      <c r="AH60" s="2"/>
      <c r="AI60" s="73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86"/>
      <c r="AU60" s="2"/>
      <c r="AV60" s="2"/>
    </row>
    <row r="61" spans="4:48" ht="19.899999999999999" customHeight="1" x14ac:dyDescent="0.15">
      <c r="D61" s="2"/>
      <c r="E61" s="2"/>
      <c r="F61" s="18"/>
      <c r="G61" s="2"/>
      <c r="H61" s="2"/>
      <c r="I61" s="86"/>
      <c r="J61" s="2"/>
      <c r="K61" s="68"/>
      <c r="L61" s="68"/>
      <c r="M61" s="18"/>
      <c r="N61" s="68"/>
      <c r="O61" s="72"/>
      <c r="P61" s="68"/>
      <c r="Q61" s="102"/>
      <c r="R61" s="102"/>
      <c r="S61" s="102"/>
      <c r="T61" s="68"/>
      <c r="U61" s="68"/>
      <c r="V61" s="3"/>
      <c r="W61" s="3"/>
      <c r="X61" s="3"/>
      <c r="Y61" s="3"/>
      <c r="Z61" s="3"/>
      <c r="AA61" s="2"/>
      <c r="AB61" s="2"/>
      <c r="AC61" s="2"/>
      <c r="AD61" s="2"/>
      <c r="AE61" s="2"/>
      <c r="AF61" s="2"/>
      <c r="AG61" s="2"/>
      <c r="AH61" s="2"/>
      <c r="AI61" s="73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86"/>
      <c r="AU61" s="2"/>
      <c r="AV61" s="2"/>
    </row>
    <row r="62" spans="4:48" ht="19.899999999999999" customHeight="1" x14ac:dyDescent="0.15">
      <c r="D62" s="2"/>
      <c r="E62" s="2"/>
      <c r="F62" s="18"/>
      <c r="G62" s="2"/>
      <c r="H62" s="2"/>
      <c r="I62" s="86"/>
      <c r="J62" s="2"/>
      <c r="K62" s="68"/>
      <c r="L62" s="68"/>
      <c r="M62" s="18"/>
      <c r="N62" s="68"/>
      <c r="O62" s="72"/>
      <c r="P62" s="68"/>
      <c r="Q62" s="102"/>
      <c r="R62" s="102"/>
      <c r="S62" s="102"/>
      <c r="T62" s="68"/>
      <c r="U62" s="68"/>
      <c r="V62" s="3"/>
      <c r="W62" s="3"/>
      <c r="X62" s="3"/>
      <c r="Y62" s="3"/>
      <c r="Z62" s="3"/>
      <c r="AA62" s="2"/>
      <c r="AB62" s="2"/>
      <c r="AC62" s="2"/>
      <c r="AD62" s="2"/>
      <c r="AE62" s="2"/>
      <c r="AF62" s="2"/>
      <c r="AG62" s="2"/>
      <c r="AH62" s="2"/>
      <c r="AI62" s="73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86"/>
      <c r="AU62" s="2"/>
      <c r="AV62" s="2"/>
    </row>
    <row r="63" spans="4:48" ht="19.899999999999999" customHeight="1" x14ac:dyDescent="0.15">
      <c r="D63" s="2"/>
      <c r="E63" s="2"/>
      <c r="F63" s="18"/>
      <c r="G63" s="2"/>
      <c r="H63" s="2"/>
      <c r="I63" s="86"/>
      <c r="J63" s="2"/>
      <c r="K63" s="68"/>
      <c r="L63" s="68"/>
      <c r="M63" s="18"/>
      <c r="N63" s="68"/>
      <c r="O63" s="72"/>
      <c r="P63" s="68"/>
      <c r="Q63" s="102"/>
      <c r="R63" s="102"/>
      <c r="S63" s="102"/>
      <c r="T63" s="68"/>
      <c r="U63" s="68"/>
      <c r="V63" s="3"/>
      <c r="W63" s="3"/>
      <c r="X63" s="3"/>
      <c r="Y63" s="3"/>
      <c r="Z63" s="3"/>
      <c r="AA63" s="2"/>
      <c r="AB63" s="2"/>
      <c r="AC63" s="2"/>
      <c r="AD63" s="2"/>
      <c r="AE63" s="2"/>
      <c r="AF63" s="2"/>
      <c r="AG63" s="2"/>
      <c r="AH63" s="2"/>
      <c r="AI63" s="73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86"/>
      <c r="AU63" s="2"/>
      <c r="AV63" s="2"/>
    </row>
    <row r="64" spans="4:48" ht="19.899999999999999" customHeight="1" x14ac:dyDescent="0.15">
      <c r="D64" s="2"/>
      <c r="E64" s="2"/>
      <c r="F64" s="18"/>
      <c r="G64" s="2"/>
      <c r="H64" s="2"/>
      <c r="I64" s="86"/>
      <c r="J64" s="2"/>
      <c r="K64" s="68"/>
      <c r="L64" s="68"/>
      <c r="M64" s="18"/>
      <c r="N64" s="68"/>
      <c r="O64" s="72"/>
      <c r="P64" s="68"/>
      <c r="Q64" s="102"/>
      <c r="R64" s="102"/>
      <c r="S64" s="102"/>
      <c r="T64" s="68"/>
      <c r="U64" s="68"/>
      <c r="V64" s="3"/>
      <c r="W64" s="3"/>
      <c r="X64" s="3"/>
      <c r="Y64" s="3"/>
      <c r="Z64" s="3"/>
      <c r="AA64" s="2"/>
      <c r="AB64" s="2"/>
      <c r="AC64" s="2"/>
      <c r="AD64" s="2"/>
      <c r="AE64" s="2"/>
      <c r="AF64" s="2"/>
      <c r="AG64" s="2"/>
      <c r="AH64" s="2"/>
      <c r="AI64" s="73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86"/>
      <c r="AU64" s="2"/>
      <c r="AV64" s="2"/>
    </row>
    <row r="65" spans="4:48" ht="19.899999999999999" customHeight="1" x14ac:dyDescent="0.15">
      <c r="D65" s="2"/>
      <c r="E65" s="2"/>
      <c r="F65" s="18"/>
      <c r="G65" s="2"/>
      <c r="H65" s="2"/>
      <c r="I65" s="86"/>
      <c r="J65" s="2"/>
      <c r="K65" s="68"/>
      <c r="L65" s="68"/>
      <c r="M65" s="18"/>
      <c r="N65" s="68"/>
      <c r="O65" s="72"/>
      <c r="P65" s="68"/>
      <c r="Q65" s="102"/>
      <c r="R65" s="102"/>
      <c r="S65" s="102"/>
      <c r="T65" s="68"/>
      <c r="U65" s="68"/>
      <c r="V65" s="3"/>
      <c r="W65" s="3"/>
      <c r="X65" s="3"/>
      <c r="Y65" s="3"/>
      <c r="Z65" s="3"/>
      <c r="AA65" s="2"/>
      <c r="AB65" s="2"/>
      <c r="AC65" s="2"/>
      <c r="AD65" s="2"/>
      <c r="AE65" s="2"/>
      <c r="AF65" s="2"/>
      <c r="AG65" s="2"/>
      <c r="AH65" s="2"/>
      <c r="AI65" s="73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86"/>
      <c r="AU65" s="2"/>
      <c r="AV65" s="2"/>
    </row>
    <row r="66" spans="4:48" ht="19.899999999999999" customHeight="1" x14ac:dyDescent="0.15">
      <c r="D66" s="2"/>
      <c r="E66" s="2"/>
      <c r="F66" s="18"/>
      <c r="G66" s="2"/>
      <c r="H66" s="2"/>
      <c r="I66" s="86"/>
      <c r="J66" s="2"/>
      <c r="K66" s="68"/>
      <c r="L66" s="68"/>
      <c r="M66" s="18"/>
      <c r="N66" s="68"/>
      <c r="O66" s="72"/>
      <c r="P66" s="68"/>
      <c r="Q66" s="102"/>
      <c r="R66" s="102"/>
      <c r="S66" s="102"/>
      <c r="T66" s="68"/>
      <c r="U66" s="68"/>
      <c r="V66" s="3"/>
      <c r="W66" s="3"/>
      <c r="X66" s="3"/>
      <c r="Y66" s="3"/>
      <c r="Z66" s="3"/>
      <c r="AA66" s="2"/>
      <c r="AB66" s="2"/>
      <c r="AC66" s="2"/>
      <c r="AD66" s="2"/>
      <c r="AE66" s="2"/>
      <c r="AF66" s="2"/>
      <c r="AG66" s="2"/>
      <c r="AH66" s="2"/>
      <c r="AI66" s="73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86"/>
      <c r="AU66" s="2"/>
      <c r="AV66" s="2"/>
    </row>
    <row r="67" spans="4:48" ht="19.899999999999999" customHeight="1" x14ac:dyDescent="0.15">
      <c r="D67" s="2"/>
      <c r="E67" s="2"/>
      <c r="F67" s="18"/>
      <c r="G67" s="2"/>
      <c r="H67" s="2"/>
      <c r="I67" s="86"/>
      <c r="J67" s="2"/>
      <c r="K67" s="68"/>
      <c r="L67" s="68"/>
      <c r="M67" s="18"/>
      <c r="N67" s="68"/>
      <c r="O67" s="72"/>
      <c r="P67" s="68"/>
      <c r="Q67" s="102"/>
      <c r="R67" s="102"/>
      <c r="S67" s="102"/>
      <c r="T67" s="68"/>
      <c r="U67" s="68"/>
      <c r="V67" s="3"/>
      <c r="W67" s="3"/>
      <c r="X67" s="3"/>
      <c r="Y67" s="3"/>
      <c r="Z67" s="3"/>
      <c r="AA67" s="2"/>
      <c r="AB67" s="2"/>
      <c r="AC67" s="2"/>
      <c r="AD67" s="2"/>
      <c r="AE67" s="2"/>
      <c r="AF67" s="2"/>
      <c r="AG67" s="2"/>
      <c r="AH67" s="2"/>
      <c r="AI67" s="73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86"/>
      <c r="AU67" s="2"/>
      <c r="AV67" s="2"/>
    </row>
    <row r="68" spans="4:48" ht="19.899999999999999" customHeight="1" x14ac:dyDescent="0.15">
      <c r="D68" s="2"/>
      <c r="E68" s="2"/>
      <c r="F68" s="18"/>
      <c r="G68" s="2"/>
      <c r="H68" s="2"/>
      <c r="I68" s="86"/>
      <c r="J68" s="2"/>
      <c r="K68" s="68"/>
      <c r="L68" s="68"/>
      <c r="M68" s="18"/>
      <c r="N68" s="68"/>
      <c r="O68" s="72"/>
      <c r="P68" s="68"/>
      <c r="Q68" s="102"/>
      <c r="R68" s="102"/>
      <c r="S68" s="102"/>
      <c r="T68" s="68"/>
      <c r="U68" s="68"/>
      <c r="V68" s="3"/>
      <c r="W68" s="3"/>
      <c r="X68" s="3"/>
      <c r="Y68" s="3"/>
      <c r="Z68" s="3"/>
      <c r="AA68" s="2"/>
      <c r="AB68" s="2"/>
      <c r="AC68" s="2"/>
      <c r="AD68" s="2"/>
      <c r="AE68" s="2"/>
      <c r="AF68" s="2"/>
      <c r="AG68" s="2"/>
      <c r="AH68" s="2"/>
      <c r="AI68" s="73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86"/>
      <c r="AU68" s="2"/>
      <c r="AV68" s="2"/>
    </row>
    <row r="69" spans="4:48" ht="19.899999999999999" customHeight="1" x14ac:dyDescent="0.15">
      <c r="D69" s="2"/>
      <c r="E69" s="2"/>
      <c r="F69" s="18"/>
      <c r="G69" s="2"/>
      <c r="H69" s="2"/>
      <c r="I69" s="86"/>
      <c r="J69" s="2"/>
      <c r="K69" s="68"/>
      <c r="L69" s="68"/>
      <c r="M69" s="18"/>
      <c r="N69" s="68"/>
      <c r="O69" s="72"/>
      <c r="P69" s="68"/>
      <c r="Q69" s="102"/>
      <c r="R69" s="102"/>
      <c r="S69" s="102"/>
      <c r="T69" s="68"/>
      <c r="U69" s="68"/>
      <c r="V69" s="3"/>
      <c r="W69" s="3"/>
      <c r="X69" s="3"/>
      <c r="Y69" s="3"/>
      <c r="Z69" s="3"/>
      <c r="AA69" s="2"/>
      <c r="AB69" s="2"/>
      <c r="AC69" s="2"/>
      <c r="AD69" s="2"/>
      <c r="AE69" s="2"/>
      <c r="AF69" s="2"/>
      <c r="AG69" s="2"/>
      <c r="AH69" s="2"/>
      <c r="AI69" s="73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86"/>
      <c r="AU69" s="2"/>
      <c r="AV69" s="2"/>
    </row>
    <row r="70" spans="4:48" ht="19.899999999999999" customHeight="1" x14ac:dyDescent="0.15">
      <c r="D70" s="2"/>
      <c r="E70" s="2"/>
      <c r="F70" s="18"/>
      <c r="G70" s="2"/>
      <c r="H70" s="2"/>
      <c r="I70" s="86"/>
      <c r="J70" s="2"/>
      <c r="K70" s="68"/>
      <c r="L70" s="68"/>
      <c r="M70" s="18"/>
      <c r="N70" s="68"/>
      <c r="O70" s="72"/>
      <c r="P70" s="68"/>
      <c r="Q70" s="102"/>
      <c r="R70" s="102"/>
      <c r="S70" s="102"/>
      <c r="T70" s="68"/>
      <c r="U70" s="68"/>
      <c r="V70" s="3"/>
      <c r="W70" s="3"/>
      <c r="X70" s="3"/>
      <c r="Y70" s="3"/>
      <c r="Z70" s="3"/>
      <c r="AA70" s="2"/>
      <c r="AB70" s="2"/>
      <c r="AC70" s="2"/>
      <c r="AD70" s="2"/>
      <c r="AE70" s="2"/>
      <c r="AF70" s="2"/>
      <c r="AG70" s="2"/>
      <c r="AH70" s="2"/>
      <c r="AI70" s="73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86"/>
      <c r="AU70" s="2"/>
      <c r="AV70" s="2"/>
    </row>
    <row r="71" spans="4:48" ht="19.899999999999999" customHeight="1" x14ac:dyDescent="0.15">
      <c r="D71" s="2"/>
      <c r="E71" s="2"/>
      <c r="F71" s="18"/>
      <c r="G71" s="2"/>
      <c r="H71" s="2"/>
      <c r="I71" s="86"/>
      <c r="J71" s="2"/>
      <c r="K71" s="68"/>
      <c r="L71" s="68"/>
      <c r="M71" s="18"/>
      <c r="N71" s="68"/>
      <c r="O71" s="72"/>
      <c r="P71" s="68"/>
      <c r="Q71" s="102"/>
      <c r="R71" s="102"/>
      <c r="S71" s="102"/>
      <c r="T71" s="68"/>
      <c r="U71" s="68"/>
      <c r="V71" s="3"/>
      <c r="W71" s="3"/>
      <c r="X71" s="3"/>
      <c r="Y71" s="3"/>
      <c r="Z71" s="3"/>
      <c r="AA71" s="2"/>
      <c r="AB71" s="2"/>
      <c r="AC71" s="2"/>
      <c r="AD71" s="2"/>
      <c r="AE71" s="2"/>
      <c r="AF71" s="2"/>
      <c r="AG71" s="2"/>
      <c r="AH71" s="2"/>
      <c r="AI71" s="73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86"/>
      <c r="AU71" s="2"/>
      <c r="AV71" s="2"/>
    </row>
    <row r="72" spans="4:48" ht="19.899999999999999" customHeight="1" x14ac:dyDescent="0.15">
      <c r="D72" s="2"/>
      <c r="E72" s="2"/>
      <c r="F72" s="18"/>
      <c r="G72" s="2"/>
      <c r="H72" s="2"/>
      <c r="I72" s="86"/>
      <c r="J72" s="2"/>
      <c r="K72" s="68"/>
      <c r="L72" s="68"/>
      <c r="M72" s="18"/>
      <c r="N72" s="68"/>
      <c r="O72" s="72"/>
      <c r="P72" s="68"/>
      <c r="Q72" s="102"/>
      <c r="R72" s="102"/>
      <c r="S72" s="102"/>
      <c r="T72" s="68"/>
      <c r="U72" s="68"/>
      <c r="V72" s="3"/>
      <c r="W72" s="3"/>
      <c r="X72" s="3"/>
      <c r="Y72" s="3"/>
      <c r="Z72" s="3"/>
      <c r="AA72" s="2"/>
      <c r="AB72" s="2"/>
      <c r="AC72" s="2"/>
      <c r="AD72" s="2"/>
      <c r="AE72" s="2"/>
      <c r="AF72" s="2"/>
      <c r="AG72" s="2"/>
      <c r="AH72" s="2"/>
      <c r="AI72" s="73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86"/>
      <c r="AU72" s="2"/>
      <c r="AV72" s="2"/>
    </row>
    <row r="73" spans="4:48" ht="19.899999999999999" customHeight="1" x14ac:dyDescent="0.15">
      <c r="D73" s="2"/>
      <c r="E73" s="2"/>
      <c r="F73" s="18"/>
      <c r="G73" s="2"/>
      <c r="H73" s="2"/>
      <c r="I73" s="86"/>
      <c r="J73" s="2"/>
      <c r="K73" s="68"/>
      <c r="L73" s="68"/>
      <c r="M73" s="18"/>
      <c r="N73" s="68"/>
      <c r="O73" s="72"/>
      <c r="P73" s="68"/>
      <c r="Q73" s="102"/>
      <c r="R73" s="102"/>
      <c r="S73" s="102"/>
      <c r="T73" s="68"/>
      <c r="U73" s="68"/>
      <c r="V73" s="3"/>
      <c r="W73" s="3"/>
      <c r="X73" s="3"/>
      <c r="Y73" s="3"/>
      <c r="Z73" s="3"/>
      <c r="AA73" s="2"/>
      <c r="AB73" s="2"/>
      <c r="AC73" s="2"/>
      <c r="AD73" s="2"/>
      <c r="AE73" s="2"/>
      <c r="AF73" s="2"/>
      <c r="AG73" s="2"/>
      <c r="AH73" s="2"/>
      <c r="AI73" s="73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86"/>
      <c r="AU73" s="2"/>
      <c r="AV73" s="2"/>
    </row>
    <row r="74" spans="4:48" ht="19.899999999999999" customHeight="1" x14ac:dyDescent="0.15">
      <c r="D74" s="2"/>
      <c r="E74" s="2"/>
      <c r="F74" s="18"/>
      <c r="G74" s="2"/>
      <c r="H74" s="2"/>
      <c r="I74" s="86"/>
      <c r="J74" s="2"/>
      <c r="K74" s="68"/>
      <c r="L74" s="68"/>
      <c r="M74" s="18"/>
      <c r="N74" s="68"/>
      <c r="O74" s="72"/>
      <c r="P74" s="68"/>
      <c r="Q74" s="102"/>
      <c r="R74" s="102"/>
      <c r="S74" s="102"/>
      <c r="T74" s="68"/>
      <c r="U74" s="68"/>
      <c r="V74" s="3"/>
      <c r="W74" s="3"/>
      <c r="X74" s="3"/>
      <c r="Y74" s="3"/>
      <c r="Z74" s="3"/>
      <c r="AA74" s="2"/>
      <c r="AB74" s="2"/>
      <c r="AC74" s="2"/>
      <c r="AD74" s="2"/>
      <c r="AE74" s="2"/>
      <c r="AF74" s="2"/>
      <c r="AG74" s="2"/>
      <c r="AH74" s="2"/>
      <c r="AI74" s="73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86"/>
      <c r="AU74" s="2"/>
      <c r="AV74" s="2"/>
    </row>
    <row r="75" spans="4:48" ht="19.899999999999999" customHeight="1" x14ac:dyDescent="0.15">
      <c r="D75" s="2"/>
      <c r="E75" s="2"/>
      <c r="F75" s="18"/>
      <c r="G75" s="2"/>
      <c r="H75" s="2"/>
      <c r="I75" s="86"/>
      <c r="J75" s="2"/>
      <c r="K75" s="68"/>
      <c r="L75" s="68"/>
      <c r="M75" s="18"/>
      <c r="N75" s="68"/>
      <c r="O75" s="72"/>
      <c r="P75" s="68"/>
      <c r="Q75" s="102"/>
      <c r="R75" s="102"/>
      <c r="S75" s="102"/>
      <c r="T75" s="68"/>
      <c r="U75" s="68"/>
      <c r="V75" s="3"/>
      <c r="W75" s="3"/>
      <c r="X75" s="3"/>
      <c r="Y75" s="3"/>
      <c r="Z75" s="3"/>
      <c r="AA75" s="2"/>
      <c r="AB75" s="2"/>
      <c r="AC75" s="2"/>
      <c r="AD75" s="2"/>
      <c r="AE75" s="2"/>
      <c r="AF75" s="2"/>
      <c r="AG75" s="2"/>
      <c r="AH75" s="2"/>
      <c r="AI75" s="73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86"/>
      <c r="AU75" s="2"/>
      <c r="AV75" s="2"/>
    </row>
    <row r="76" spans="4:48" ht="19.899999999999999" customHeight="1" x14ac:dyDescent="0.15">
      <c r="D76" s="2"/>
      <c r="E76" s="2"/>
      <c r="F76" s="18"/>
      <c r="G76" s="2"/>
      <c r="H76" s="2"/>
      <c r="I76" s="86"/>
      <c r="J76" s="2"/>
      <c r="K76" s="68"/>
      <c r="L76" s="68"/>
      <c r="M76" s="18"/>
      <c r="N76" s="68"/>
      <c r="O76" s="72"/>
      <c r="P76" s="68"/>
      <c r="Q76" s="102"/>
      <c r="R76" s="102"/>
      <c r="S76" s="102"/>
      <c r="T76" s="68"/>
      <c r="U76" s="68"/>
      <c r="V76" s="3"/>
      <c r="W76" s="3"/>
      <c r="X76" s="3"/>
      <c r="Y76" s="3"/>
      <c r="Z76" s="3"/>
      <c r="AA76" s="2"/>
      <c r="AB76" s="2"/>
      <c r="AC76" s="2"/>
      <c r="AD76" s="2"/>
      <c r="AE76" s="2"/>
      <c r="AF76" s="2"/>
      <c r="AG76" s="2"/>
      <c r="AH76" s="2"/>
      <c r="AI76" s="73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86"/>
      <c r="AU76" s="2"/>
      <c r="AV76" s="2"/>
    </row>
    <row r="77" spans="4:48" ht="19.899999999999999" customHeight="1" x14ac:dyDescent="0.15">
      <c r="D77" s="2"/>
      <c r="E77" s="2"/>
      <c r="F77" s="18"/>
      <c r="G77" s="2"/>
      <c r="H77" s="2"/>
      <c r="I77" s="86"/>
      <c r="J77" s="2"/>
      <c r="K77" s="68"/>
      <c r="L77" s="68"/>
      <c r="M77" s="18"/>
      <c r="N77" s="68"/>
      <c r="O77" s="72"/>
      <c r="P77" s="68"/>
      <c r="Q77" s="102"/>
      <c r="R77" s="102"/>
      <c r="S77" s="102"/>
      <c r="T77" s="68"/>
      <c r="U77" s="68"/>
      <c r="V77" s="3"/>
      <c r="W77" s="3"/>
      <c r="X77" s="3"/>
      <c r="Y77" s="3"/>
      <c r="Z77" s="3"/>
      <c r="AA77" s="2"/>
      <c r="AB77" s="2"/>
      <c r="AC77" s="2"/>
      <c r="AD77" s="2"/>
      <c r="AE77" s="2"/>
      <c r="AF77" s="2"/>
      <c r="AG77" s="2"/>
      <c r="AH77" s="2"/>
      <c r="AI77" s="73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86"/>
      <c r="AU77" s="2"/>
      <c r="AV77" s="2"/>
    </row>
    <row r="78" spans="4:48" ht="19.899999999999999" customHeight="1" x14ac:dyDescent="0.15">
      <c r="D78" s="2"/>
      <c r="E78" s="2"/>
      <c r="F78" s="18"/>
      <c r="G78" s="2"/>
      <c r="H78" s="2"/>
      <c r="I78" s="86"/>
      <c r="J78" s="2"/>
      <c r="K78" s="68"/>
      <c r="L78" s="68"/>
      <c r="M78" s="18"/>
      <c r="N78" s="68"/>
      <c r="O78" s="72"/>
      <c r="P78" s="68"/>
      <c r="Q78" s="102"/>
      <c r="R78" s="102"/>
      <c r="S78" s="102"/>
      <c r="T78" s="68"/>
      <c r="U78" s="68"/>
      <c r="V78" s="3"/>
      <c r="W78" s="3"/>
      <c r="X78" s="3"/>
      <c r="Y78" s="3"/>
      <c r="Z78" s="3"/>
      <c r="AA78" s="2"/>
      <c r="AB78" s="2"/>
      <c r="AC78" s="2"/>
      <c r="AD78" s="2"/>
      <c r="AE78" s="2"/>
      <c r="AF78" s="2"/>
      <c r="AG78" s="2"/>
      <c r="AH78" s="2"/>
      <c r="AI78" s="73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86"/>
      <c r="AU78" s="2"/>
      <c r="AV78" s="2"/>
    </row>
    <row r="79" spans="4:48" ht="19.899999999999999" customHeight="1" x14ac:dyDescent="0.15">
      <c r="D79" s="2"/>
      <c r="E79" s="2"/>
      <c r="F79" s="18"/>
      <c r="G79" s="2"/>
      <c r="H79" s="2"/>
      <c r="I79" s="86"/>
      <c r="J79" s="2"/>
      <c r="K79" s="68"/>
      <c r="L79" s="68"/>
      <c r="M79" s="18"/>
      <c r="N79" s="68"/>
      <c r="O79" s="72"/>
      <c r="P79" s="68"/>
      <c r="Q79" s="102"/>
      <c r="R79" s="102"/>
      <c r="S79" s="102"/>
      <c r="T79" s="68"/>
      <c r="U79" s="68"/>
      <c r="V79" s="3"/>
      <c r="W79" s="3"/>
      <c r="X79" s="3"/>
      <c r="Y79" s="3"/>
      <c r="Z79" s="3"/>
      <c r="AA79" s="2"/>
      <c r="AB79" s="2"/>
      <c r="AC79" s="2"/>
      <c r="AD79" s="2"/>
      <c r="AE79" s="2"/>
      <c r="AF79" s="2"/>
      <c r="AG79" s="2"/>
      <c r="AH79" s="2"/>
      <c r="AI79" s="73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86"/>
      <c r="AU79" s="2"/>
      <c r="AV79" s="2"/>
    </row>
    <row r="80" spans="4:48" ht="19.899999999999999" customHeight="1" x14ac:dyDescent="0.15">
      <c r="D80" s="2"/>
      <c r="E80" s="2"/>
      <c r="F80" s="18"/>
      <c r="G80" s="2"/>
      <c r="H80" s="2"/>
      <c r="I80" s="86"/>
      <c r="J80" s="2"/>
      <c r="K80" s="68"/>
      <c r="L80" s="68"/>
      <c r="M80" s="18"/>
      <c r="N80" s="68"/>
      <c r="O80" s="72"/>
      <c r="P80" s="68"/>
      <c r="Q80" s="102"/>
      <c r="R80" s="102"/>
      <c r="S80" s="102"/>
      <c r="T80" s="68"/>
      <c r="U80" s="68"/>
      <c r="V80" s="3"/>
      <c r="W80" s="3"/>
      <c r="X80" s="3"/>
      <c r="Y80" s="3"/>
      <c r="Z80" s="3"/>
      <c r="AA80" s="2"/>
      <c r="AB80" s="2"/>
      <c r="AC80" s="2"/>
      <c r="AD80" s="2"/>
      <c r="AE80" s="2"/>
      <c r="AF80" s="2"/>
      <c r="AG80" s="2"/>
      <c r="AH80" s="2"/>
      <c r="AI80" s="73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86"/>
      <c r="AU80" s="2"/>
      <c r="AV80" s="2"/>
    </row>
    <row r="81" spans="4:48" ht="19.899999999999999" customHeight="1" x14ac:dyDescent="0.15">
      <c r="D81" s="2"/>
      <c r="E81" s="2"/>
      <c r="F81" s="18"/>
      <c r="G81" s="2"/>
      <c r="H81" s="2"/>
      <c r="I81" s="86"/>
      <c r="J81" s="2"/>
      <c r="K81" s="68"/>
      <c r="L81" s="68"/>
      <c r="M81" s="18"/>
      <c r="N81" s="68"/>
      <c r="O81" s="72"/>
      <c r="P81" s="68"/>
      <c r="Q81" s="102"/>
      <c r="R81" s="102"/>
      <c r="S81" s="102"/>
      <c r="T81" s="68"/>
      <c r="U81" s="68"/>
      <c r="V81" s="3"/>
      <c r="W81" s="3"/>
      <c r="X81" s="3"/>
      <c r="Y81" s="3"/>
      <c r="Z81" s="3"/>
      <c r="AA81" s="2"/>
      <c r="AB81" s="2"/>
      <c r="AC81" s="2"/>
      <c r="AD81" s="2"/>
      <c r="AE81" s="2"/>
      <c r="AF81" s="2"/>
      <c r="AG81" s="2"/>
      <c r="AH81" s="2"/>
      <c r="AI81" s="73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86"/>
      <c r="AU81" s="2"/>
      <c r="AV81" s="2"/>
    </row>
    <row r="82" spans="4:48" ht="19.899999999999999" customHeight="1" x14ac:dyDescent="0.15">
      <c r="D82" s="2"/>
      <c r="E82" s="2"/>
      <c r="F82" s="18"/>
      <c r="G82" s="2"/>
      <c r="H82" s="2"/>
      <c r="I82" s="86"/>
      <c r="J82" s="2"/>
      <c r="K82" s="68"/>
      <c r="L82" s="68"/>
      <c r="M82" s="18"/>
      <c r="N82" s="68"/>
      <c r="O82" s="72"/>
      <c r="P82" s="68"/>
      <c r="Q82" s="102"/>
      <c r="R82" s="102"/>
      <c r="S82" s="102"/>
      <c r="T82" s="68"/>
      <c r="U82" s="68"/>
      <c r="V82" s="3"/>
      <c r="W82" s="3"/>
      <c r="X82" s="3"/>
      <c r="Y82" s="3"/>
      <c r="Z82" s="3"/>
      <c r="AA82" s="2"/>
      <c r="AB82" s="2"/>
      <c r="AC82" s="2"/>
      <c r="AD82" s="2"/>
      <c r="AE82" s="2"/>
      <c r="AF82" s="2"/>
      <c r="AG82" s="2"/>
      <c r="AH82" s="2"/>
      <c r="AI82" s="73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86"/>
      <c r="AU82" s="2"/>
      <c r="AV82" s="2"/>
    </row>
    <row r="83" spans="4:48" ht="19.899999999999999" customHeight="1" x14ac:dyDescent="0.15">
      <c r="D83" s="2"/>
      <c r="E83" s="2"/>
      <c r="F83" s="18"/>
      <c r="G83" s="2"/>
      <c r="H83" s="2"/>
      <c r="I83" s="86"/>
      <c r="J83" s="2"/>
      <c r="K83" s="68"/>
      <c r="L83" s="68"/>
      <c r="M83" s="18"/>
      <c r="N83" s="68"/>
      <c r="O83" s="72"/>
      <c r="P83" s="68"/>
      <c r="Q83" s="102"/>
      <c r="R83" s="102"/>
      <c r="S83" s="102"/>
      <c r="T83" s="68"/>
      <c r="U83" s="68"/>
      <c r="V83" s="3"/>
      <c r="W83" s="3"/>
      <c r="X83" s="3"/>
      <c r="Y83" s="3"/>
      <c r="Z83" s="3"/>
      <c r="AA83" s="2"/>
      <c r="AB83" s="2"/>
      <c r="AC83" s="2"/>
      <c r="AD83" s="2"/>
      <c r="AE83" s="2"/>
      <c r="AF83" s="2"/>
      <c r="AG83" s="2"/>
      <c r="AH83" s="2"/>
      <c r="AI83" s="73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86"/>
      <c r="AU83" s="2"/>
      <c r="AV83" s="2"/>
    </row>
    <row r="84" spans="4:48" ht="19.899999999999999" customHeight="1" x14ac:dyDescent="0.15">
      <c r="D84" s="2"/>
      <c r="E84" s="2"/>
      <c r="F84" s="18"/>
      <c r="G84" s="2"/>
      <c r="H84" s="2"/>
      <c r="I84" s="86"/>
      <c r="J84" s="2"/>
      <c r="K84" s="68"/>
      <c r="L84" s="68"/>
      <c r="M84" s="18"/>
      <c r="N84" s="68"/>
      <c r="O84" s="72"/>
      <c r="P84" s="68"/>
      <c r="Q84" s="102"/>
      <c r="R84" s="102"/>
      <c r="S84" s="102"/>
      <c r="T84" s="68"/>
      <c r="U84" s="68"/>
      <c r="V84" s="3"/>
      <c r="W84" s="3"/>
      <c r="X84" s="3"/>
      <c r="Y84" s="3"/>
      <c r="Z84" s="3"/>
      <c r="AA84" s="2"/>
      <c r="AB84" s="2"/>
      <c r="AC84" s="2"/>
      <c r="AD84" s="2"/>
      <c r="AE84" s="2"/>
      <c r="AF84" s="2"/>
      <c r="AG84" s="2"/>
      <c r="AH84" s="2"/>
      <c r="AI84" s="73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86"/>
      <c r="AU84" s="2"/>
      <c r="AV84" s="2"/>
    </row>
    <row r="85" spans="4:48" ht="19.899999999999999" customHeight="1" x14ac:dyDescent="0.15">
      <c r="D85" s="2"/>
      <c r="E85" s="2"/>
      <c r="F85" s="18"/>
      <c r="G85" s="2"/>
      <c r="H85" s="2"/>
      <c r="I85" s="86"/>
      <c r="J85" s="2"/>
      <c r="K85" s="68"/>
      <c r="L85" s="68"/>
      <c r="M85" s="18"/>
      <c r="N85" s="68"/>
      <c r="O85" s="72"/>
      <c r="P85" s="68"/>
      <c r="Q85" s="102"/>
      <c r="R85" s="102"/>
      <c r="S85" s="102"/>
      <c r="T85" s="68"/>
      <c r="U85" s="68"/>
      <c r="V85" s="3"/>
      <c r="W85" s="3"/>
      <c r="X85" s="3"/>
      <c r="Y85" s="3"/>
      <c r="Z85" s="3"/>
      <c r="AA85" s="2"/>
      <c r="AB85" s="2"/>
      <c r="AC85" s="2"/>
      <c r="AD85" s="2"/>
      <c r="AE85" s="2"/>
      <c r="AF85" s="2"/>
      <c r="AG85" s="2"/>
      <c r="AH85" s="2"/>
      <c r="AI85" s="73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86"/>
      <c r="AU85" s="2"/>
      <c r="AV85" s="2"/>
    </row>
    <row r="86" spans="4:48" ht="19.899999999999999" customHeight="1" x14ac:dyDescent="0.15">
      <c r="D86" s="2"/>
      <c r="E86" s="2"/>
      <c r="F86" s="18"/>
      <c r="G86" s="2"/>
      <c r="H86" s="2"/>
      <c r="I86" s="86"/>
      <c r="J86" s="2"/>
      <c r="K86" s="68"/>
      <c r="L86" s="68"/>
      <c r="M86" s="18"/>
      <c r="N86" s="68"/>
      <c r="O86" s="72"/>
      <c r="P86" s="68"/>
      <c r="Q86" s="102"/>
      <c r="R86" s="102"/>
      <c r="S86" s="102"/>
      <c r="T86" s="68"/>
      <c r="U86" s="68"/>
      <c r="V86" s="3"/>
      <c r="W86" s="3"/>
      <c r="X86" s="3"/>
      <c r="Y86" s="3"/>
      <c r="Z86" s="3"/>
      <c r="AA86" s="2"/>
      <c r="AB86" s="2"/>
      <c r="AC86" s="2"/>
      <c r="AD86" s="2"/>
      <c r="AE86" s="2"/>
      <c r="AF86" s="2"/>
      <c r="AG86" s="2"/>
      <c r="AH86" s="2"/>
      <c r="AI86" s="73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86"/>
      <c r="AU86" s="2"/>
      <c r="AV86" s="2"/>
    </row>
    <row r="87" spans="4:48" ht="19.899999999999999" customHeight="1" x14ac:dyDescent="0.15">
      <c r="D87" s="2"/>
      <c r="E87" s="2"/>
      <c r="F87" s="18"/>
      <c r="G87" s="2"/>
      <c r="H87" s="2"/>
      <c r="I87" s="86"/>
      <c r="J87" s="2"/>
      <c r="K87" s="68"/>
      <c r="L87" s="68"/>
      <c r="M87" s="18"/>
      <c r="N87" s="68"/>
      <c r="O87" s="72"/>
      <c r="P87" s="68"/>
      <c r="Q87" s="102"/>
      <c r="R87" s="102"/>
      <c r="S87" s="102"/>
      <c r="T87" s="68"/>
      <c r="U87" s="68"/>
      <c r="V87" s="3"/>
      <c r="W87" s="3"/>
      <c r="X87" s="3"/>
      <c r="Y87" s="3"/>
      <c r="Z87" s="3"/>
      <c r="AA87" s="2"/>
      <c r="AB87" s="2"/>
      <c r="AC87" s="2"/>
      <c r="AD87" s="2"/>
      <c r="AE87" s="2"/>
      <c r="AF87" s="2"/>
      <c r="AG87" s="2"/>
      <c r="AH87" s="2"/>
      <c r="AI87" s="73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86"/>
      <c r="AU87" s="2"/>
      <c r="AV87" s="2"/>
    </row>
    <row r="88" spans="4:48" ht="19.899999999999999" customHeight="1" x14ac:dyDescent="0.15">
      <c r="D88" s="2"/>
      <c r="E88" s="2"/>
      <c r="F88" s="18"/>
      <c r="G88" s="2"/>
      <c r="H88" s="2"/>
      <c r="I88" s="86"/>
      <c r="J88" s="2"/>
      <c r="K88" s="68"/>
      <c r="L88" s="68"/>
      <c r="M88" s="18"/>
      <c r="N88" s="68"/>
      <c r="O88" s="72"/>
      <c r="P88" s="68"/>
      <c r="Q88" s="102"/>
      <c r="R88" s="102"/>
      <c r="S88" s="102"/>
      <c r="T88" s="68"/>
      <c r="U88" s="68"/>
      <c r="V88" s="3"/>
      <c r="W88" s="3"/>
      <c r="X88" s="3"/>
      <c r="Y88" s="3"/>
      <c r="Z88" s="3"/>
      <c r="AA88" s="2"/>
      <c r="AB88" s="2"/>
      <c r="AC88" s="2"/>
      <c r="AD88" s="2"/>
      <c r="AE88" s="2"/>
      <c r="AF88" s="2"/>
      <c r="AG88" s="2"/>
      <c r="AH88" s="2"/>
      <c r="AI88" s="73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86"/>
      <c r="AU88" s="2"/>
      <c r="AV88" s="2"/>
    </row>
    <row r="89" spans="4:48" ht="19.899999999999999" customHeight="1" x14ac:dyDescent="0.15">
      <c r="D89" s="2"/>
      <c r="E89" s="2"/>
      <c r="F89" s="18"/>
      <c r="G89" s="2"/>
      <c r="H89" s="2"/>
      <c r="I89" s="86"/>
      <c r="J89" s="2"/>
      <c r="K89" s="68"/>
      <c r="L89" s="68"/>
      <c r="M89" s="18"/>
      <c r="N89" s="68"/>
      <c r="O89" s="72"/>
      <c r="P89" s="68"/>
      <c r="Q89" s="102"/>
      <c r="R89" s="102"/>
      <c r="S89" s="102"/>
      <c r="T89" s="68"/>
      <c r="U89" s="68"/>
      <c r="V89" s="3"/>
      <c r="W89" s="3"/>
      <c r="X89" s="3"/>
      <c r="Y89" s="3"/>
      <c r="Z89" s="3"/>
      <c r="AA89" s="2"/>
      <c r="AB89" s="2"/>
      <c r="AC89" s="2"/>
      <c r="AD89" s="2"/>
      <c r="AE89" s="2"/>
      <c r="AF89" s="2"/>
      <c r="AG89" s="2"/>
      <c r="AH89" s="2"/>
      <c r="AI89" s="73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86"/>
      <c r="AU89" s="2"/>
      <c r="AV89" s="2"/>
    </row>
    <row r="90" spans="4:48" ht="19.899999999999999" customHeight="1" x14ac:dyDescent="0.15">
      <c r="D90" s="2"/>
      <c r="E90" s="2"/>
      <c r="F90" s="18"/>
      <c r="G90" s="2"/>
      <c r="H90" s="2"/>
      <c r="I90" s="86"/>
      <c r="J90" s="2"/>
      <c r="K90" s="68"/>
      <c r="L90" s="68"/>
      <c r="M90" s="18"/>
      <c r="N90" s="68"/>
      <c r="O90" s="72"/>
      <c r="P90" s="68"/>
      <c r="Q90" s="102"/>
      <c r="R90" s="102"/>
      <c r="S90" s="102"/>
      <c r="T90" s="68"/>
      <c r="U90" s="68"/>
      <c r="V90" s="3"/>
      <c r="W90" s="3"/>
      <c r="X90" s="3"/>
      <c r="Y90" s="3"/>
      <c r="Z90" s="3"/>
      <c r="AA90" s="2"/>
      <c r="AB90" s="2"/>
      <c r="AC90" s="2"/>
      <c r="AD90" s="2"/>
      <c r="AE90" s="2"/>
      <c r="AF90" s="2"/>
      <c r="AG90" s="2"/>
      <c r="AH90" s="2"/>
      <c r="AI90" s="73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86"/>
      <c r="AU90" s="2"/>
      <c r="AV90" s="2"/>
    </row>
    <row r="91" spans="4:48" ht="19.899999999999999" customHeight="1" x14ac:dyDescent="0.15">
      <c r="D91" s="2"/>
      <c r="E91" s="2"/>
      <c r="F91" s="18"/>
      <c r="G91" s="2"/>
      <c r="H91" s="2"/>
      <c r="I91" s="86"/>
      <c r="J91" s="2"/>
      <c r="K91" s="68"/>
      <c r="L91" s="68"/>
      <c r="M91" s="18"/>
      <c r="N91" s="68"/>
      <c r="O91" s="72"/>
      <c r="P91" s="68"/>
      <c r="Q91" s="102"/>
      <c r="R91" s="102"/>
      <c r="S91" s="102"/>
      <c r="T91" s="68"/>
      <c r="U91" s="68"/>
      <c r="V91" s="3"/>
      <c r="W91" s="3"/>
      <c r="X91" s="3"/>
      <c r="Y91" s="3"/>
      <c r="Z91" s="3"/>
      <c r="AA91" s="2"/>
      <c r="AB91" s="2"/>
      <c r="AC91" s="2"/>
      <c r="AD91" s="2"/>
      <c r="AE91" s="2"/>
      <c r="AF91" s="2"/>
      <c r="AG91" s="2"/>
      <c r="AH91" s="2"/>
      <c r="AI91" s="73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86"/>
      <c r="AU91" s="2"/>
      <c r="AV91" s="2"/>
    </row>
    <row r="92" spans="4:48" ht="19.899999999999999" customHeight="1" x14ac:dyDescent="0.15">
      <c r="D92" s="2"/>
      <c r="E92" s="2"/>
      <c r="F92" s="18"/>
      <c r="G92" s="2"/>
      <c r="H92" s="2"/>
      <c r="I92" s="86"/>
      <c r="J92" s="2"/>
      <c r="K92" s="68"/>
      <c r="L92" s="68"/>
      <c r="M92" s="18"/>
      <c r="N92" s="68"/>
      <c r="O92" s="72"/>
      <c r="P92" s="68"/>
      <c r="Q92" s="102"/>
      <c r="R92" s="102"/>
      <c r="S92" s="102"/>
      <c r="T92" s="68"/>
      <c r="U92" s="68"/>
      <c r="V92" s="3"/>
      <c r="W92" s="3"/>
      <c r="X92" s="3"/>
      <c r="Y92" s="3"/>
      <c r="Z92" s="3"/>
      <c r="AA92" s="2"/>
      <c r="AB92" s="2"/>
      <c r="AC92" s="2"/>
      <c r="AD92" s="2"/>
      <c r="AE92" s="2"/>
      <c r="AF92" s="2"/>
      <c r="AG92" s="2"/>
      <c r="AH92" s="2"/>
      <c r="AI92" s="73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86"/>
      <c r="AU92" s="2"/>
      <c r="AV92" s="2"/>
    </row>
    <row r="93" spans="4:48" ht="19.899999999999999" customHeight="1" x14ac:dyDescent="0.15">
      <c r="D93" s="2"/>
      <c r="E93" s="2"/>
      <c r="F93" s="18"/>
      <c r="G93" s="2"/>
      <c r="H93" s="2"/>
      <c r="I93" s="86"/>
      <c r="J93" s="2"/>
      <c r="K93" s="68"/>
      <c r="L93" s="68"/>
      <c r="M93" s="18"/>
      <c r="N93" s="68"/>
      <c r="O93" s="72"/>
      <c r="P93" s="68"/>
      <c r="Q93" s="102"/>
      <c r="R93" s="102"/>
      <c r="S93" s="102"/>
      <c r="T93" s="68"/>
      <c r="U93" s="68"/>
      <c r="V93" s="3"/>
      <c r="W93" s="3"/>
      <c r="X93" s="3"/>
      <c r="Y93" s="3"/>
      <c r="Z93" s="3"/>
      <c r="AA93" s="2"/>
      <c r="AB93" s="2"/>
      <c r="AC93" s="2"/>
      <c r="AD93" s="2"/>
      <c r="AE93" s="2"/>
      <c r="AF93" s="2"/>
      <c r="AG93" s="2"/>
      <c r="AH93" s="2"/>
      <c r="AI93" s="73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86"/>
      <c r="AU93" s="2"/>
      <c r="AV93" s="2"/>
    </row>
    <row r="94" spans="4:48" ht="19.899999999999999" customHeight="1" x14ac:dyDescent="0.15">
      <c r="D94" s="2"/>
      <c r="E94" s="2"/>
      <c r="F94" s="18"/>
      <c r="G94" s="2"/>
      <c r="H94" s="2"/>
      <c r="I94" s="86"/>
      <c r="J94" s="2"/>
      <c r="K94" s="68"/>
      <c r="L94" s="68"/>
      <c r="M94" s="18"/>
      <c r="N94" s="68"/>
      <c r="O94" s="72"/>
      <c r="P94" s="68"/>
      <c r="Q94" s="102"/>
      <c r="R94" s="102"/>
      <c r="S94" s="102"/>
      <c r="T94" s="68"/>
      <c r="U94" s="68"/>
      <c r="V94" s="3"/>
      <c r="W94" s="3"/>
      <c r="X94" s="3"/>
      <c r="Y94" s="3"/>
      <c r="Z94" s="3"/>
      <c r="AA94" s="2"/>
      <c r="AB94" s="2"/>
      <c r="AC94" s="2"/>
      <c r="AD94" s="2"/>
      <c r="AE94" s="2"/>
      <c r="AF94" s="2"/>
      <c r="AG94" s="2"/>
      <c r="AH94" s="2"/>
      <c r="AI94" s="73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86"/>
      <c r="AU94" s="2"/>
      <c r="AV94" s="2"/>
    </row>
    <row r="95" spans="4:48" ht="19.899999999999999" customHeight="1" x14ac:dyDescent="0.15">
      <c r="D95" s="2"/>
      <c r="E95" s="2"/>
      <c r="F95" s="18"/>
      <c r="G95" s="2"/>
      <c r="H95" s="2"/>
      <c r="I95" s="86"/>
      <c r="J95" s="2"/>
      <c r="K95" s="68"/>
      <c r="L95" s="68"/>
      <c r="M95" s="18"/>
      <c r="N95" s="68"/>
      <c r="O95" s="72"/>
      <c r="P95" s="68"/>
      <c r="Q95" s="102"/>
      <c r="R95" s="102"/>
      <c r="S95" s="102"/>
      <c r="T95" s="68"/>
      <c r="U95" s="68"/>
      <c r="V95" s="3"/>
      <c r="W95" s="3"/>
      <c r="X95" s="3"/>
      <c r="Y95" s="3"/>
      <c r="Z95" s="3"/>
      <c r="AA95" s="2"/>
      <c r="AB95" s="2"/>
      <c r="AC95" s="2"/>
      <c r="AD95" s="2"/>
      <c r="AE95" s="2"/>
      <c r="AF95" s="2"/>
      <c r="AG95" s="2"/>
      <c r="AH95" s="2"/>
      <c r="AI95" s="73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86"/>
      <c r="AU95" s="2"/>
      <c r="AV95" s="2"/>
    </row>
    <row r="96" spans="4:48" ht="19.899999999999999" customHeight="1" x14ac:dyDescent="0.15">
      <c r="D96" s="2"/>
      <c r="E96" s="2"/>
      <c r="F96" s="18"/>
      <c r="G96" s="2"/>
      <c r="H96" s="2"/>
      <c r="I96" s="86"/>
      <c r="J96" s="2"/>
      <c r="K96" s="68"/>
      <c r="L96" s="68"/>
      <c r="M96" s="18"/>
      <c r="N96" s="68"/>
      <c r="O96" s="72"/>
      <c r="P96" s="68"/>
      <c r="Q96" s="102"/>
      <c r="R96" s="102"/>
      <c r="S96" s="102"/>
      <c r="T96" s="68"/>
      <c r="U96" s="68"/>
      <c r="V96" s="3"/>
      <c r="W96" s="3"/>
      <c r="X96" s="3"/>
      <c r="Y96" s="3"/>
      <c r="Z96" s="3"/>
      <c r="AA96" s="2"/>
      <c r="AB96" s="2"/>
      <c r="AC96" s="2"/>
      <c r="AD96" s="2"/>
      <c r="AE96" s="2"/>
      <c r="AF96" s="2"/>
      <c r="AG96" s="2"/>
      <c r="AH96" s="2"/>
      <c r="AI96" s="73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86"/>
      <c r="AU96" s="2"/>
      <c r="AV96" s="2"/>
    </row>
    <row r="97" spans="4:48" ht="19.899999999999999" customHeight="1" x14ac:dyDescent="0.15">
      <c r="D97" s="2"/>
      <c r="E97" s="2"/>
      <c r="F97" s="18"/>
      <c r="G97" s="2"/>
      <c r="H97" s="2"/>
      <c r="I97" s="86"/>
      <c r="J97" s="2"/>
      <c r="K97" s="68"/>
      <c r="L97" s="68"/>
      <c r="M97" s="18"/>
      <c r="N97" s="68"/>
      <c r="O97" s="72"/>
      <c r="P97" s="68"/>
      <c r="Q97" s="102"/>
      <c r="R97" s="102"/>
      <c r="S97" s="102"/>
      <c r="T97" s="68"/>
      <c r="U97" s="68"/>
      <c r="V97" s="3"/>
      <c r="W97" s="3"/>
      <c r="X97" s="3"/>
      <c r="Y97" s="3"/>
      <c r="Z97" s="3"/>
      <c r="AA97" s="2"/>
      <c r="AB97" s="2"/>
      <c r="AC97" s="2"/>
      <c r="AD97" s="2"/>
      <c r="AE97" s="2"/>
      <c r="AF97" s="2"/>
      <c r="AG97" s="2"/>
      <c r="AH97" s="2"/>
      <c r="AI97" s="73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86"/>
      <c r="AU97" s="2"/>
      <c r="AV97" s="2"/>
    </row>
    <row r="98" spans="4:48" ht="19.899999999999999" customHeight="1" x14ac:dyDescent="0.15">
      <c r="D98" s="2"/>
      <c r="E98" s="2"/>
      <c r="F98" s="18"/>
      <c r="G98" s="2"/>
      <c r="H98" s="2"/>
      <c r="I98" s="86"/>
      <c r="J98" s="2"/>
      <c r="K98" s="68"/>
      <c r="L98" s="68"/>
      <c r="M98" s="18"/>
      <c r="N98" s="68"/>
      <c r="O98" s="72"/>
      <c r="P98" s="68"/>
      <c r="Q98" s="102"/>
      <c r="R98" s="102"/>
      <c r="S98" s="102"/>
      <c r="T98" s="68"/>
      <c r="U98" s="68"/>
      <c r="V98" s="3"/>
      <c r="W98" s="3"/>
      <c r="X98" s="3"/>
      <c r="Y98" s="3"/>
      <c r="Z98" s="3"/>
      <c r="AA98" s="2"/>
      <c r="AB98" s="2"/>
      <c r="AC98" s="2"/>
      <c r="AD98" s="2"/>
      <c r="AE98" s="2"/>
      <c r="AF98" s="2"/>
      <c r="AG98" s="2"/>
      <c r="AH98" s="2"/>
      <c r="AI98" s="73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86"/>
      <c r="AU98" s="2"/>
      <c r="AV98" s="2"/>
    </row>
    <row r="99" spans="4:48" ht="19.899999999999999" customHeight="1" x14ac:dyDescent="0.15">
      <c r="D99" s="2"/>
      <c r="E99" s="2"/>
      <c r="F99" s="18"/>
      <c r="G99" s="2"/>
      <c r="H99" s="2"/>
      <c r="I99" s="86"/>
      <c r="J99" s="2"/>
      <c r="K99" s="68"/>
      <c r="L99" s="68"/>
      <c r="M99" s="18"/>
      <c r="N99" s="68"/>
      <c r="O99" s="72"/>
      <c r="P99" s="68"/>
      <c r="Q99" s="102"/>
      <c r="R99" s="102"/>
      <c r="S99" s="102"/>
      <c r="T99" s="68"/>
      <c r="U99" s="68"/>
      <c r="V99" s="3"/>
      <c r="W99" s="3"/>
      <c r="X99" s="3"/>
      <c r="Y99" s="3"/>
      <c r="Z99" s="3"/>
      <c r="AA99" s="2"/>
      <c r="AB99" s="2"/>
      <c r="AC99" s="2"/>
      <c r="AD99" s="2"/>
      <c r="AE99" s="2"/>
      <c r="AF99" s="2"/>
      <c r="AG99" s="2"/>
      <c r="AH99" s="2"/>
      <c r="AI99" s="73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86"/>
      <c r="AU99" s="2"/>
      <c r="AV99" s="2"/>
    </row>
    <row r="100" spans="4:48" ht="19.899999999999999" customHeight="1" x14ac:dyDescent="0.15">
      <c r="D100" s="2"/>
      <c r="E100" s="2"/>
      <c r="F100" s="18"/>
      <c r="G100" s="2"/>
      <c r="H100" s="2"/>
      <c r="I100" s="86"/>
      <c r="J100" s="2"/>
      <c r="K100" s="68"/>
      <c r="L100" s="68"/>
      <c r="M100" s="18"/>
      <c r="N100" s="68"/>
      <c r="O100" s="72"/>
      <c r="P100" s="68"/>
      <c r="Q100" s="102"/>
      <c r="R100" s="102"/>
      <c r="S100" s="102"/>
      <c r="T100" s="68"/>
      <c r="U100" s="68"/>
      <c r="V100" s="3"/>
      <c r="W100" s="3"/>
      <c r="X100" s="3"/>
      <c r="Y100" s="3"/>
      <c r="Z100" s="3"/>
      <c r="AA100" s="2"/>
      <c r="AB100" s="2"/>
      <c r="AC100" s="2"/>
      <c r="AD100" s="2"/>
      <c r="AE100" s="2"/>
      <c r="AF100" s="2"/>
      <c r="AG100" s="2"/>
      <c r="AH100" s="2"/>
      <c r="AI100" s="73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86"/>
      <c r="AU100" s="2"/>
      <c r="AV100" s="2"/>
    </row>
    <row r="101" spans="4:48" ht="19.899999999999999" customHeight="1" x14ac:dyDescent="0.15">
      <c r="D101" s="2"/>
      <c r="E101" s="2"/>
      <c r="F101" s="18"/>
      <c r="G101" s="2"/>
      <c r="H101" s="2"/>
      <c r="I101" s="86"/>
      <c r="J101" s="2"/>
      <c r="K101" s="68"/>
      <c r="L101" s="68"/>
      <c r="M101" s="18"/>
      <c r="N101" s="68"/>
      <c r="O101" s="72"/>
      <c r="P101" s="68"/>
      <c r="Q101" s="102"/>
      <c r="R101" s="102"/>
      <c r="S101" s="102"/>
      <c r="T101" s="68"/>
      <c r="U101" s="68"/>
      <c r="V101" s="3"/>
      <c r="W101" s="3"/>
      <c r="X101" s="3"/>
      <c r="Y101" s="3"/>
      <c r="Z101" s="3"/>
      <c r="AA101" s="2"/>
      <c r="AB101" s="2"/>
      <c r="AC101" s="2"/>
      <c r="AD101" s="2"/>
      <c r="AE101" s="2"/>
      <c r="AF101" s="2"/>
      <c r="AG101" s="2"/>
      <c r="AH101" s="2"/>
      <c r="AI101" s="73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86"/>
      <c r="AU101" s="2"/>
      <c r="AV101" s="2"/>
    </row>
    <row r="102" spans="4:48" ht="19.899999999999999" customHeight="1" x14ac:dyDescent="0.15">
      <c r="D102" s="2"/>
      <c r="E102" s="2"/>
      <c r="F102" s="18"/>
      <c r="G102" s="2"/>
      <c r="H102" s="2"/>
      <c r="I102" s="86"/>
      <c r="J102" s="2"/>
      <c r="K102" s="68"/>
      <c r="L102" s="68"/>
      <c r="M102" s="18"/>
      <c r="N102" s="68"/>
      <c r="O102" s="72"/>
      <c r="P102" s="68"/>
      <c r="Q102" s="102"/>
      <c r="R102" s="102"/>
      <c r="S102" s="102"/>
      <c r="T102" s="68"/>
      <c r="U102" s="68"/>
      <c r="V102" s="3"/>
      <c r="W102" s="3"/>
      <c r="X102" s="3"/>
      <c r="Y102" s="3"/>
      <c r="Z102" s="3"/>
      <c r="AA102" s="2"/>
      <c r="AB102" s="2"/>
      <c r="AC102" s="2"/>
      <c r="AD102" s="2"/>
      <c r="AE102" s="2"/>
      <c r="AF102" s="2"/>
      <c r="AG102" s="2"/>
      <c r="AH102" s="2"/>
      <c r="AI102" s="73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86"/>
      <c r="AU102" s="2"/>
      <c r="AV102" s="2"/>
    </row>
    <row r="103" spans="4:48" ht="19.899999999999999" customHeight="1" x14ac:dyDescent="0.15">
      <c r="D103" s="2"/>
      <c r="E103" s="2"/>
      <c r="F103" s="18"/>
      <c r="G103" s="2"/>
      <c r="H103" s="2"/>
      <c r="I103" s="86"/>
      <c r="J103" s="2"/>
      <c r="K103" s="68"/>
      <c r="L103" s="68"/>
      <c r="M103" s="18"/>
      <c r="N103" s="68"/>
      <c r="O103" s="72"/>
      <c r="P103" s="68"/>
      <c r="Q103" s="102"/>
      <c r="R103" s="102"/>
      <c r="S103" s="102"/>
      <c r="T103" s="68"/>
      <c r="U103" s="68"/>
      <c r="V103" s="3"/>
      <c r="W103" s="3"/>
      <c r="X103" s="3"/>
      <c r="Y103" s="3"/>
      <c r="Z103" s="3"/>
      <c r="AA103" s="2"/>
      <c r="AB103" s="2"/>
      <c r="AC103" s="2"/>
      <c r="AD103" s="2"/>
      <c r="AE103" s="2"/>
      <c r="AF103" s="2"/>
      <c r="AG103" s="2"/>
      <c r="AH103" s="2"/>
      <c r="AI103" s="73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86"/>
      <c r="AU103" s="2"/>
      <c r="AV103" s="2"/>
    </row>
    <row r="104" spans="4:48" ht="19.899999999999999" customHeight="1" x14ac:dyDescent="0.15">
      <c r="D104" s="2"/>
      <c r="E104" s="2"/>
      <c r="F104" s="18"/>
      <c r="G104" s="2"/>
      <c r="H104" s="2"/>
      <c r="I104" s="86"/>
      <c r="J104" s="2"/>
      <c r="K104" s="68"/>
      <c r="L104" s="68"/>
      <c r="M104" s="18"/>
      <c r="N104" s="68"/>
      <c r="O104" s="72"/>
      <c r="P104" s="68"/>
      <c r="Q104" s="102"/>
      <c r="R104" s="102"/>
      <c r="S104" s="102"/>
      <c r="T104" s="68"/>
      <c r="U104" s="68"/>
      <c r="V104" s="3"/>
      <c r="W104" s="3"/>
      <c r="X104" s="3"/>
      <c r="Y104" s="3"/>
      <c r="Z104" s="3"/>
      <c r="AA104" s="2"/>
      <c r="AB104" s="2"/>
      <c r="AC104" s="2"/>
      <c r="AD104" s="2"/>
      <c r="AE104" s="2"/>
      <c r="AF104" s="2"/>
      <c r="AG104" s="2"/>
      <c r="AH104" s="2"/>
      <c r="AI104" s="73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86"/>
      <c r="AU104" s="2"/>
      <c r="AV104" s="2"/>
    </row>
    <row r="105" spans="4:48" ht="19.899999999999999" customHeight="1" x14ac:dyDescent="0.15">
      <c r="D105" s="2"/>
      <c r="E105" s="2"/>
      <c r="F105" s="18"/>
      <c r="G105" s="2"/>
      <c r="H105" s="2"/>
      <c r="I105" s="86"/>
      <c r="J105" s="2"/>
      <c r="K105" s="68"/>
      <c r="L105" s="68"/>
      <c r="M105" s="18"/>
      <c r="N105" s="68"/>
      <c r="O105" s="72"/>
      <c r="P105" s="68"/>
      <c r="Q105" s="102"/>
      <c r="R105" s="102"/>
      <c r="S105" s="102"/>
      <c r="T105" s="68"/>
      <c r="U105" s="68"/>
      <c r="V105" s="3"/>
      <c r="W105" s="3"/>
      <c r="X105" s="3"/>
      <c r="Y105" s="3"/>
      <c r="Z105" s="3"/>
      <c r="AA105" s="2"/>
      <c r="AB105" s="2"/>
      <c r="AC105" s="2"/>
      <c r="AD105" s="2"/>
      <c r="AE105" s="2"/>
      <c r="AF105" s="2"/>
      <c r="AG105" s="2"/>
      <c r="AH105" s="2"/>
      <c r="AI105" s="73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86"/>
      <c r="AU105" s="2"/>
      <c r="AV105" s="2"/>
    </row>
    <row r="106" spans="4:48" ht="19.899999999999999" customHeight="1" x14ac:dyDescent="0.15">
      <c r="D106" s="2"/>
      <c r="E106" s="2"/>
      <c r="F106" s="18"/>
      <c r="G106" s="2"/>
      <c r="H106" s="2"/>
      <c r="I106" s="86"/>
      <c r="J106" s="2"/>
      <c r="K106" s="68"/>
      <c r="L106" s="68"/>
      <c r="M106" s="18"/>
      <c r="N106" s="68"/>
      <c r="O106" s="72"/>
      <c r="P106" s="68"/>
      <c r="Q106" s="102"/>
      <c r="R106" s="102"/>
      <c r="S106" s="102"/>
      <c r="T106" s="68"/>
      <c r="U106" s="68"/>
      <c r="V106" s="3"/>
      <c r="W106" s="3"/>
      <c r="X106" s="3"/>
      <c r="Y106" s="3"/>
      <c r="Z106" s="3"/>
      <c r="AA106" s="2"/>
      <c r="AB106" s="2"/>
      <c r="AC106" s="2"/>
      <c r="AD106" s="2"/>
      <c r="AE106" s="2"/>
      <c r="AF106" s="2"/>
      <c r="AG106" s="2"/>
      <c r="AH106" s="2"/>
      <c r="AI106" s="73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86"/>
      <c r="AU106" s="2"/>
      <c r="AV106" s="2"/>
    </row>
    <row r="107" spans="4:48" ht="19.899999999999999" customHeight="1" x14ac:dyDescent="0.15">
      <c r="D107" s="2"/>
      <c r="E107" s="2"/>
      <c r="F107" s="18"/>
      <c r="G107" s="2"/>
      <c r="H107" s="2"/>
      <c r="I107" s="86"/>
      <c r="J107" s="2"/>
      <c r="K107" s="68"/>
      <c r="L107" s="68"/>
      <c r="M107" s="18"/>
      <c r="N107" s="68"/>
      <c r="O107" s="72"/>
      <c r="P107" s="68"/>
      <c r="Q107" s="102"/>
      <c r="R107" s="102"/>
      <c r="S107" s="102"/>
      <c r="T107" s="68"/>
      <c r="U107" s="68"/>
      <c r="V107" s="3"/>
      <c r="W107" s="3"/>
      <c r="X107" s="3"/>
      <c r="Y107" s="3"/>
      <c r="Z107" s="3"/>
      <c r="AA107" s="2"/>
      <c r="AB107" s="2"/>
      <c r="AC107" s="2"/>
      <c r="AD107" s="2"/>
      <c r="AE107" s="2"/>
      <c r="AF107" s="2"/>
      <c r="AG107" s="2"/>
      <c r="AH107" s="2"/>
      <c r="AI107" s="73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86"/>
      <c r="AU107" s="2"/>
      <c r="AV107" s="2"/>
    </row>
    <row r="108" spans="4:48" ht="19.899999999999999" customHeight="1" x14ac:dyDescent="0.15">
      <c r="D108" s="2"/>
      <c r="E108" s="2"/>
      <c r="F108" s="18"/>
      <c r="G108" s="2"/>
      <c r="H108" s="2"/>
      <c r="I108" s="86"/>
      <c r="J108" s="2"/>
      <c r="K108" s="68"/>
      <c r="L108" s="68"/>
      <c r="M108" s="18"/>
      <c r="N108" s="68"/>
      <c r="O108" s="72"/>
      <c r="P108" s="68"/>
      <c r="Q108" s="102"/>
      <c r="R108" s="102"/>
      <c r="S108" s="102"/>
      <c r="T108" s="68"/>
      <c r="U108" s="68"/>
      <c r="V108" s="3"/>
      <c r="W108" s="3"/>
      <c r="X108" s="3"/>
      <c r="Y108" s="3"/>
      <c r="Z108" s="3"/>
      <c r="AA108" s="2"/>
      <c r="AB108" s="2"/>
      <c r="AC108" s="2"/>
      <c r="AD108" s="2"/>
      <c r="AE108" s="2"/>
      <c r="AF108" s="2"/>
      <c r="AG108" s="2"/>
      <c r="AH108" s="2"/>
      <c r="AI108" s="73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86"/>
      <c r="AU108" s="2"/>
      <c r="AV108" s="2"/>
    </row>
    <row r="109" spans="4:48" ht="19.899999999999999" customHeight="1" x14ac:dyDescent="0.15">
      <c r="D109" s="2"/>
      <c r="E109" s="2"/>
      <c r="F109" s="18"/>
      <c r="G109" s="2"/>
      <c r="H109" s="2"/>
      <c r="I109" s="86"/>
      <c r="J109" s="2"/>
      <c r="K109" s="68"/>
      <c r="L109" s="68"/>
      <c r="M109" s="18"/>
      <c r="N109" s="68"/>
      <c r="O109" s="72"/>
      <c r="P109" s="68"/>
      <c r="Q109" s="102"/>
      <c r="R109" s="102"/>
      <c r="S109" s="102"/>
      <c r="T109" s="68"/>
      <c r="U109" s="68"/>
      <c r="V109" s="3"/>
      <c r="W109" s="3"/>
      <c r="X109" s="3"/>
      <c r="Y109" s="3"/>
      <c r="Z109" s="3"/>
      <c r="AA109" s="2"/>
      <c r="AB109" s="2"/>
      <c r="AC109" s="2"/>
      <c r="AD109" s="2"/>
      <c r="AE109" s="2"/>
      <c r="AF109" s="2"/>
      <c r="AG109" s="2"/>
      <c r="AH109" s="2"/>
      <c r="AI109" s="73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86"/>
      <c r="AU109" s="2"/>
      <c r="AV109" s="2"/>
    </row>
    <row r="110" spans="4:48" ht="19.899999999999999" customHeight="1" x14ac:dyDescent="0.15">
      <c r="D110" s="2"/>
      <c r="E110" s="2"/>
      <c r="F110" s="18"/>
      <c r="G110" s="2"/>
      <c r="H110" s="2"/>
      <c r="I110" s="86"/>
      <c r="J110" s="2"/>
      <c r="K110" s="68"/>
      <c r="L110" s="68"/>
      <c r="M110" s="18"/>
      <c r="N110" s="68"/>
      <c r="O110" s="72"/>
      <c r="P110" s="68"/>
      <c r="Q110" s="102"/>
      <c r="R110" s="102"/>
      <c r="S110" s="102"/>
      <c r="T110" s="68"/>
      <c r="U110" s="68"/>
      <c r="V110" s="3"/>
      <c r="W110" s="3"/>
      <c r="X110" s="3"/>
      <c r="Y110" s="3"/>
      <c r="Z110" s="3"/>
      <c r="AA110" s="2"/>
      <c r="AB110" s="2"/>
      <c r="AC110" s="2"/>
      <c r="AD110" s="2"/>
      <c r="AE110" s="2"/>
      <c r="AF110" s="2"/>
      <c r="AG110" s="2"/>
      <c r="AH110" s="2"/>
      <c r="AI110" s="73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86"/>
      <c r="AU110" s="2"/>
      <c r="AV110" s="2"/>
    </row>
    <row r="111" spans="4:48" ht="19.899999999999999" customHeight="1" x14ac:dyDescent="0.15">
      <c r="D111" s="2"/>
      <c r="E111" s="2"/>
      <c r="F111" s="18"/>
      <c r="G111" s="2"/>
      <c r="H111" s="2"/>
      <c r="I111" s="86"/>
      <c r="J111" s="2"/>
      <c r="K111" s="68"/>
      <c r="L111" s="68"/>
      <c r="M111" s="18"/>
      <c r="N111" s="68"/>
      <c r="O111" s="72"/>
      <c r="P111" s="68"/>
      <c r="Q111" s="102"/>
      <c r="R111" s="102"/>
      <c r="S111" s="102"/>
      <c r="T111" s="68"/>
      <c r="U111" s="68"/>
      <c r="V111" s="3"/>
      <c r="W111" s="3"/>
      <c r="X111" s="3"/>
      <c r="Y111" s="3"/>
      <c r="Z111" s="3"/>
      <c r="AA111" s="2"/>
      <c r="AB111" s="2"/>
      <c r="AC111" s="2"/>
      <c r="AD111" s="2"/>
      <c r="AE111" s="2"/>
      <c r="AF111" s="2"/>
      <c r="AG111" s="2"/>
      <c r="AH111" s="2"/>
      <c r="AI111" s="73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86"/>
      <c r="AU111" s="2"/>
      <c r="AV111" s="2"/>
    </row>
    <row r="112" spans="4:48" ht="19.899999999999999" customHeight="1" x14ac:dyDescent="0.15">
      <c r="D112" s="2"/>
      <c r="E112" s="2"/>
      <c r="F112" s="18"/>
      <c r="G112" s="2"/>
      <c r="H112" s="2"/>
      <c r="I112" s="86"/>
      <c r="J112" s="2"/>
      <c r="K112" s="68"/>
      <c r="L112" s="68"/>
      <c r="M112" s="18"/>
      <c r="N112" s="68"/>
      <c r="O112" s="72"/>
      <c r="P112" s="68"/>
      <c r="Q112" s="102"/>
      <c r="R112" s="102"/>
      <c r="S112" s="102"/>
      <c r="T112" s="68"/>
      <c r="U112" s="68"/>
      <c r="V112" s="3"/>
      <c r="W112" s="3"/>
      <c r="X112" s="3"/>
      <c r="Y112" s="3"/>
      <c r="Z112" s="3"/>
      <c r="AA112" s="2"/>
      <c r="AB112" s="2"/>
      <c r="AC112" s="2"/>
      <c r="AD112" s="2"/>
      <c r="AE112" s="2"/>
      <c r="AF112" s="2"/>
      <c r="AG112" s="2"/>
      <c r="AH112" s="2"/>
      <c r="AI112" s="73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86"/>
      <c r="AU112" s="2"/>
      <c r="AV112" s="2"/>
    </row>
    <row r="113" spans="4:48" ht="19.899999999999999" customHeight="1" x14ac:dyDescent="0.15">
      <c r="D113" s="2"/>
      <c r="E113" s="2"/>
      <c r="F113" s="18"/>
      <c r="G113" s="2"/>
      <c r="H113" s="2"/>
      <c r="I113" s="86"/>
      <c r="J113" s="2"/>
      <c r="K113" s="68"/>
      <c r="L113" s="68"/>
      <c r="M113" s="18"/>
      <c r="N113" s="68"/>
      <c r="O113" s="72"/>
      <c r="P113" s="68"/>
      <c r="Q113" s="102"/>
      <c r="R113" s="102"/>
      <c r="S113" s="102"/>
      <c r="T113" s="68"/>
      <c r="U113" s="68"/>
      <c r="V113" s="3"/>
      <c r="W113" s="3"/>
      <c r="X113" s="3"/>
      <c r="Y113" s="3"/>
      <c r="Z113" s="3"/>
      <c r="AA113" s="2"/>
      <c r="AB113" s="2"/>
      <c r="AC113" s="2"/>
      <c r="AD113" s="2"/>
      <c r="AE113" s="2"/>
      <c r="AF113" s="2"/>
      <c r="AG113" s="2"/>
      <c r="AH113" s="2"/>
      <c r="AI113" s="73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86"/>
      <c r="AU113" s="2"/>
      <c r="AV113" s="2"/>
    </row>
    <row r="114" spans="4:48" ht="19.899999999999999" customHeight="1" x14ac:dyDescent="0.15">
      <c r="D114" s="2"/>
      <c r="E114" s="2"/>
      <c r="F114" s="18"/>
      <c r="G114" s="2"/>
      <c r="H114" s="2"/>
      <c r="I114" s="86"/>
      <c r="J114" s="2"/>
      <c r="K114" s="68"/>
      <c r="L114" s="68"/>
      <c r="M114" s="18"/>
      <c r="N114" s="68"/>
      <c r="O114" s="72"/>
      <c r="P114" s="68"/>
      <c r="Q114" s="102"/>
      <c r="R114" s="102"/>
      <c r="S114" s="102"/>
      <c r="T114" s="68"/>
      <c r="U114" s="68"/>
      <c r="V114" s="3"/>
      <c r="W114" s="3"/>
      <c r="X114" s="3"/>
      <c r="Y114" s="3"/>
      <c r="Z114" s="3"/>
      <c r="AA114" s="2"/>
      <c r="AB114" s="2"/>
      <c r="AC114" s="2"/>
      <c r="AD114" s="2"/>
      <c r="AE114" s="2"/>
      <c r="AF114" s="2"/>
      <c r="AG114" s="2"/>
      <c r="AH114" s="2"/>
      <c r="AI114" s="73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86"/>
      <c r="AU114" s="2"/>
      <c r="AV114" s="2"/>
    </row>
    <row r="115" spans="4:48" ht="19.899999999999999" customHeight="1" x14ac:dyDescent="0.15">
      <c r="D115" s="2"/>
      <c r="E115" s="2"/>
      <c r="F115" s="18"/>
      <c r="G115" s="2"/>
      <c r="H115" s="2"/>
      <c r="I115" s="86"/>
      <c r="J115" s="2"/>
      <c r="K115" s="68"/>
      <c r="L115" s="68"/>
      <c r="M115" s="18"/>
      <c r="N115" s="68"/>
      <c r="O115" s="72"/>
      <c r="P115" s="68"/>
      <c r="Q115" s="102"/>
      <c r="R115" s="102"/>
      <c r="S115" s="102"/>
      <c r="T115" s="68"/>
      <c r="U115" s="68"/>
      <c r="V115" s="3"/>
      <c r="W115" s="3"/>
      <c r="X115" s="3"/>
      <c r="Y115" s="3"/>
      <c r="Z115" s="3"/>
      <c r="AA115" s="2"/>
      <c r="AB115" s="2"/>
      <c r="AC115" s="2"/>
      <c r="AD115" s="2"/>
      <c r="AE115" s="2"/>
      <c r="AF115" s="2"/>
      <c r="AG115" s="2"/>
      <c r="AH115" s="2"/>
      <c r="AI115" s="73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86"/>
      <c r="AU115" s="2"/>
      <c r="AV115" s="2"/>
    </row>
    <row r="116" spans="4:48" ht="19.899999999999999" customHeight="1" x14ac:dyDescent="0.15">
      <c r="D116" s="2"/>
      <c r="E116" s="2"/>
      <c r="F116" s="18"/>
      <c r="G116" s="2"/>
      <c r="H116" s="2"/>
      <c r="I116" s="86"/>
      <c r="J116" s="2"/>
      <c r="K116" s="68"/>
      <c r="L116" s="68"/>
      <c r="M116" s="18"/>
      <c r="N116" s="68"/>
      <c r="O116" s="72"/>
      <c r="P116" s="68"/>
      <c r="Q116" s="102"/>
      <c r="R116" s="102"/>
      <c r="S116" s="102"/>
      <c r="T116" s="68"/>
      <c r="U116" s="68"/>
      <c r="V116" s="3"/>
      <c r="W116" s="3"/>
      <c r="X116" s="3"/>
      <c r="Y116" s="3"/>
      <c r="Z116" s="3"/>
      <c r="AA116" s="2"/>
      <c r="AB116" s="2"/>
      <c r="AC116" s="2"/>
      <c r="AD116" s="2"/>
      <c r="AE116" s="2"/>
      <c r="AF116" s="2"/>
      <c r="AG116" s="2"/>
      <c r="AH116" s="2"/>
      <c r="AI116" s="73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86"/>
      <c r="AU116" s="2"/>
      <c r="AV116" s="2"/>
    </row>
    <row r="117" spans="4:48" ht="19.899999999999999" customHeight="1" x14ac:dyDescent="0.15">
      <c r="D117" s="2"/>
      <c r="E117" s="2"/>
      <c r="F117" s="18"/>
      <c r="G117" s="2"/>
      <c r="H117" s="2"/>
      <c r="I117" s="86"/>
      <c r="J117" s="2"/>
      <c r="K117" s="68"/>
      <c r="L117" s="68"/>
      <c r="M117" s="18"/>
      <c r="N117" s="68"/>
      <c r="O117" s="72"/>
      <c r="P117" s="68"/>
      <c r="Q117" s="102"/>
      <c r="R117" s="102"/>
      <c r="S117" s="102"/>
      <c r="T117" s="68"/>
      <c r="U117" s="68"/>
      <c r="V117" s="3"/>
      <c r="W117" s="3"/>
      <c r="X117" s="3"/>
      <c r="Y117" s="3"/>
      <c r="Z117" s="3"/>
      <c r="AA117" s="2"/>
      <c r="AB117" s="2"/>
      <c r="AC117" s="2"/>
      <c r="AD117" s="2"/>
      <c r="AE117" s="2"/>
      <c r="AF117" s="2"/>
      <c r="AG117" s="2"/>
      <c r="AH117" s="2"/>
      <c r="AI117" s="73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86"/>
      <c r="AU117" s="2"/>
      <c r="AV117" s="2"/>
    </row>
    <row r="118" spans="4:48" ht="19.899999999999999" customHeight="1" x14ac:dyDescent="0.15">
      <c r="D118" s="2"/>
      <c r="E118" s="2"/>
      <c r="F118" s="18"/>
      <c r="G118" s="2"/>
      <c r="H118" s="2"/>
      <c r="I118" s="86"/>
      <c r="J118" s="2"/>
      <c r="K118" s="68"/>
      <c r="L118" s="68"/>
      <c r="M118" s="18"/>
      <c r="N118" s="68"/>
      <c r="O118" s="72"/>
      <c r="P118" s="68"/>
      <c r="Q118" s="102"/>
      <c r="R118" s="102"/>
      <c r="S118" s="102"/>
      <c r="T118" s="68"/>
      <c r="U118" s="68"/>
      <c r="V118" s="3"/>
      <c r="W118" s="3"/>
      <c r="X118" s="3"/>
      <c r="Y118" s="3"/>
      <c r="Z118" s="3"/>
      <c r="AA118" s="2"/>
      <c r="AB118" s="2"/>
      <c r="AC118" s="2"/>
      <c r="AD118" s="2"/>
      <c r="AE118" s="2"/>
      <c r="AF118" s="2"/>
      <c r="AG118" s="2"/>
      <c r="AH118" s="2"/>
      <c r="AI118" s="73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86"/>
      <c r="AU118" s="2"/>
      <c r="AV118" s="2"/>
    </row>
    <row r="119" spans="4:48" ht="19.899999999999999" customHeight="1" x14ac:dyDescent="0.15">
      <c r="D119" s="2"/>
      <c r="E119" s="2"/>
      <c r="F119" s="18"/>
      <c r="G119" s="2"/>
      <c r="H119" s="2"/>
      <c r="I119" s="86"/>
      <c r="J119" s="2"/>
      <c r="K119" s="68"/>
      <c r="L119" s="68"/>
      <c r="M119" s="18"/>
      <c r="N119" s="68"/>
      <c r="O119" s="72"/>
      <c r="P119" s="68"/>
      <c r="Q119" s="102"/>
      <c r="R119" s="102"/>
      <c r="S119" s="102"/>
      <c r="T119" s="68"/>
      <c r="U119" s="68"/>
      <c r="V119" s="3"/>
      <c r="W119" s="3"/>
      <c r="X119" s="3"/>
      <c r="Y119" s="3"/>
      <c r="Z119" s="3"/>
      <c r="AA119" s="2"/>
      <c r="AB119" s="2"/>
      <c r="AC119" s="2"/>
      <c r="AD119" s="2"/>
      <c r="AE119" s="2"/>
      <c r="AF119" s="2"/>
      <c r="AG119" s="2"/>
      <c r="AH119" s="2"/>
      <c r="AI119" s="73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86"/>
      <c r="AU119" s="2"/>
      <c r="AV119" s="2"/>
    </row>
    <row r="120" spans="4:48" ht="19.899999999999999" customHeight="1" x14ac:dyDescent="0.15">
      <c r="D120" s="2"/>
      <c r="E120" s="2"/>
      <c r="F120" s="18"/>
      <c r="G120" s="2"/>
      <c r="H120" s="2"/>
      <c r="I120" s="86"/>
      <c r="J120" s="2"/>
      <c r="K120" s="68"/>
      <c r="L120" s="68"/>
      <c r="M120" s="18"/>
      <c r="N120" s="68"/>
      <c r="O120" s="72"/>
      <c r="P120" s="68"/>
      <c r="Q120" s="102"/>
      <c r="R120" s="102"/>
      <c r="S120" s="102"/>
      <c r="T120" s="68"/>
      <c r="U120" s="68"/>
      <c r="V120" s="3"/>
      <c r="W120" s="3"/>
      <c r="X120" s="3"/>
      <c r="Y120" s="3"/>
      <c r="Z120" s="3"/>
      <c r="AA120" s="2"/>
      <c r="AB120" s="2"/>
      <c r="AC120" s="2"/>
      <c r="AD120" s="2"/>
      <c r="AE120" s="2"/>
      <c r="AF120" s="2"/>
      <c r="AG120" s="2"/>
      <c r="AH120" s="2"/>
      <c r="AI120" s="73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86"/>
      <c r="AU120" s="2"/>
      <c r="AV120" s="2"/>
    </row>
    <row r="121" spans="4:48" ht="19.899999999999999" customHeight="1" x14ac:dyDescent="0.15">
      <c r="D121" s="2"/>
      <c r="E121" s="2"/>
      <c r="F121" s="18"/>
      <c r="G121" s="2"/>
      <c r="H121" s="2"/>
      <c r="I121" s="86"/>
      <c r="J121" s="2"/>
      <c r="K121" s="68"/>
      <c r="L121" s="68"/>
      <c r="M121" s="18"/>
      <c r="N121" s="68"/>
      <c r="O121" s="72"/>
      <c r="P121" s="68"/>
      <c r="Q121" s="102"/>
      <c r="R121" s="102"/>
      <c r="S121" s="102"/>
      <c r="T121" s="68"/>
      <c r="U121" s="68"/>
      <c r="V121" s="3"/>
      <c r="W121" s="3"/>
      <c r="X121" s="3"/>
      <c r="Y121" s="3"/>
      <c r="Z121" s="3"/>
      <c r="AA121" s="2"/>
      <c r="AB121" s="2"/>
      <c r="AC121" s="2"/>
      <c r="AD121" s="2"/>
      <c r="AE121" s="2"/>
      <c r="AF121" s="2"/>
      <c r="AG121" s="2"/>
      <c r="AH121" s="2"/>
      <c r="AI121" s="73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86"/>
      <c r="AU121" s="2"/>
      <c r="AV121" s="2"/>
    </row>
    <row r="122" spans="4:48" ht="19.899999999999999" customHeight="1" x14ac:dyDescent="0.15">
      <c r="D122" s="2"/>
      <c r="E122" s="2"/>
      <c r="F122" s="18"/>
      <c r="G122" s="2"/>
      <c r="H122" s="2"/>
      <c r="I122" s="86"/>
      <c r="J122" s="2"/>
      <c r="K122" s="68"/>
      <c r="L122" s="68"/>
      <c r="M122" s="18"/>
      <c r="N122" s="68"/>
      <c r="O122" s="72"/>
      <c r="P122" s="68"/>
      <c r="Q122" s="102"/>
      <c r="R122" s="102"/>
      <c r="S122" s="102"/>
      <c r="T122" s="68"/>
      <c r="U122" s="68"/>
      <c r="V122" s="3"/>
      <c r="W122" s="3"/>
      <c r="X122" s="3"/>
      <c r="Y122" s="3"/>
      <c r="Z122" s="3"/>
      <c r="AA122" s="2"/>
      <c r="AB122" s="2"/>
      <c r="AC122" s="2"/>
      <c r="AD122" s="2"/>
      <c r="AE122" s="2"/>
      <c r="AF122" s="2"/>
      <c r="AG122" s="2"/>
      <c r="AH122" s="2"/>
      <c r="AI122" s="73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86"/>
      <c r="AU122" s="2"/>
      <c r="AV122" s="2"/>
    </row>
    <row r="123" spans="4:48" ht="19.899999999999999" customHeight="1" x14ac:dyDescent="0.15">
      <c r="D123" s="2"/>
      <c r="E123" s="2"/>
      <c r="F123" s="18"/>
      <c r="G123" s="2"/>
      <c r="H123" s="2"/>
      <c r="I123" s="86"/>
      <c r="J123" s="2"/>
      <c r="K123" s="68"/>
      <c r="L123" s="68"/>
      <c r="M123" s="18"/>
      <c r="N123" s="68"/>
      <c r="O123" s="72"/>
      <c r="P123" s="68"/>
      <c r="Q123" s="102"/>
      <c r="R123" s="102"/>
      <c r="S123" s="102"/>
      <c r="T123" s="68"/>
      <c r="U123" s="68"/>
      <c r="V123" s="3"/>
      <c r="W123" s="3"/>
      <c r="X123" s="3"/>
      <c r="Y123" s="3"/>
      <c r="Z123" s="3"/>
      <c r="AA123" s="2"/>
      <c r="AB123" s="2"/>
      <c r="AC123" s="2"/>
      <c r="AD123" s="2"/>
      <c r="AE123" s="2"/>
      <c r="AF123" s="2"/>
      <c r="AG123" s="2"/>
      <c r="AH123" s="2"/>
      <c r="AI123" s="73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86"/>
      <c r="AU123" s="2"/>
      <c r="AV123" s="2"/>
    </row>
    <row r="124" spans="4:48" ht="19.899999999999999" customHeight="1" x14ac:dyDescent="0.15">
      <c r="D124" s="2"/>
      <c r="E124" s="2"/>
      <c r="F124" s="18"/>
      <c r="G124" s="2"/>
      <c r="H124" s="2"/>
      <c r="I124" s="86"/>
      <c r="J124" s="2"/>
      <c r="K124" s="68"/>
      <c r="L124" s="68"/>
      <c r="M124" s="18"/>
      <c r="N124" s="68"/>
      <c r="O124" s="72"/>
      <c r="P124" s="68"/>
      <c r="Q124" s="102"/>
      <c r="R124" s="102"/>
      <c r="S124" s="102"/>
      <c r="T124" s="68"/>
      <c r="U124" s="68"/>
      <c r="V124" s="3"/>
      <c r="W124" s="3"/>
      <c r="X124" s="3"/>
      <c r="Y124" s="3"/>
      <c r="Z124" s="3"/>
      <c r="AA124" s="2"/>
      <c r="AB124" s="2"/>
      <c r="AC124" s="2"/>
      <c r="AD124" s="2"/>
      <c r="AE124" s="2"/>
      <c r="AF124" s="2"/>
      <c r="AG124" s="2"/>
      <c r="AH124" s="2"/>
      <c r="AI124" s="73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86"/>
      <c r="AU124" s="2"/>
      <c r="AV124" s="2"/>
    </row>
    <row r="125" spans="4:48" ht="19.899999999999999" customHeight="1" x14ac:dyDescent="0.15">
      <c r="D125" s="2"/>
      <c r="E125" s="2"/>
      <c r="F125" s="18"/>
      <c r="G125" s="2"/>
      <c r="H125" s="2"/>
      <c r="I125" s="86"/>
      <c r="J125" s="2"/>
      <c r="K125" s="68"/>
      <c r="L125" s="68"/>
      <c r="M125" s="18"/>
      <c r="N125" s="68"/>
      <c r="O125" s="72"/>
      <c r="P125" s="68"/>
      <c r="Q125" s="102"/>
      <c r="R125" s="102"/>
      <c r="S125" s="102"/>
      <c r="T125" s="68"/>
      <c r="U125" s="68"/>
      <c r="V125" s="3"/>
      <c r="W125" s="3"/>
      <c r="X125" s="3"/>
      <c r="Y125" s="3"/>
      <c r="Z125" s="3"/>
      <c r="AA125" s="2"/>
      <c r="AB125" s="2"/>
      <c r="AC125" s="2"/>
      <c r="AD125" s="2"/>
      <c r="AE125" s="2"/>
      <c r="AF125" s="2"/>
      <c r="AG125" s="2"/>
      <c r="AH125" s="2"/>
      <c r="AI125" s="73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86"/>
      <c r="AU125" s="2"/>
      <c r="AV125" s="2"/>
    </row>
    <row r="126" spans="4:48" ht="19.899999999999999" customHeight="1" x14ac:dyDescent="0.15">
      <c r="D126" s="2"/>
      <c r="E126" s="2"/>
      <c r="F126" s="18"/>
      <c r="G126" s="2"/>
      <c r="H126" s="2"/>
      <c r="I126" s="86"/>
      <c r="J126" s="2"/>
      <c r="K126" s="68"/>
      <c r="L126" s="68"/>
      <c r="M126" s="18"/>
      <c r="N126" s="68"/>
      <c r="O126" s="72"/>
      <c r="P126" s="68"/>
      <c r="Q126" s="102"/>
      <c r="R126" s="102"/>
      <c r="S126" s="102"/>
      <c r="T126" s="68"/>
      <c r="U126" s="68"/>
      <c r="V126" s="3"/>
      <c r="W126" s="3"/>
      <c r="X126" s="3"/>
      <c r="Y126" s="3"/>
      <c r="Z126" s="3"/>
      <c r="AA126" s="2"/>
      <c r="AB126" s="2"/>
      <c r="AC126" s="2"/>
      <c r="AD126" s="2"/>
      <c r="AE126" s="2"/>
      <c r="AF126" s="2"/>
      <c r="AG126" s="2"/>
      <c r="AH126" s="2"/>
      <c r="AI126" s="73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86"/>
      <c r="AU126" s="2"/>
      <c r="AV126" s="2"/>
    </row>
    <row r="127" spans="4:48" ht="19.899999999999999" customHeight="1" x14ac:dyDescent="0.15">
      <c r="D127" s="2"/>
      <c r="E127" s="2"/>
      <c r="F127" s="18"/>
      <c r="G127" s="2"/>
      <c r="H127" s="2"/>
      <c r="I127" s="86"/>
      <c r="J127" s="2"/>
      <c r="K127" s="68"/>
      <c r="L127" s="68"/>
      <c r="M127" s="18"/>
      <c r="N127" s="68"/>
      <c r="O127" s="72"/>
      <c r="P127" s="68"/>
      <c r="Q127" s="102"/>
      <c r="R127" s="102"/>
      <c r="S127" s="102"/>
      <c r="T127" s="68"/>
      <c r="U127" s="68"/>
      <c r="V127" s="3"/>
      <c r="W127" s="3"/>
      <c r="X127" s="3"/>
      <c r="Y127" s="3"/>
      <c r="Z127" s="3"/>
      <c r="AA127" s="2"/>
      <c r="AB127" s="2"/>
      <c r="AC127" s="2"/>
      <c r="AD127" s="2"/>
      <c r="AE127" s="2"/>
      <c r="AF127" s="2"/>
      <c r="AG127" s="2"/>
      <c r="AH127" s="2"/>
      <c r="AI127" s="73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86"/>
      <c r="AU127" s="2"/>
      <c r="AV127" s="2"/>
    </row>
    <row r="128" spans="4:48" ht="19.899999999999999" customHeight="1" x14ac:dyDescent="0.15">
      <c r="D128" s="2"/>
      <c r="E128" s="2"/>
      <c r="F128" s="18"/>
      <c r="G128" s="2"/>
      <c r="H128" s="2"/>
      <c r="I128" s="86"/>
      <c r="J128" s="2"/>
      <c r="K128" s="68"/>
      <c r="L128" s="68"/>
      <c r="M128" s="18"/>
      <c r="N128" s="68"/>
      <c r="O128" s="72"/>
      <c r="P128" s="68"/>
      <c r="Q128" s="102"/>
      <c r="R128" s="102"/>
      <c r="S128" s="102"/>
      <c r="T128" s="68"/>
      <c r="U128" s="68"/>
      <c r="V128" s="3"/>
      <c r="W128" s="3"/>
      <c r="X128" s="3"/>
      <c r="Y128" s="3"/>
      <c r="Z128" s="3"/>
      <c r="AA128" s="2"/>
      <c r="AB128" s="2"/>
      <c r="AC128" s="2"/>
      <c r="AD128" s="2"/>
      <c r="AE128" s="2"/>
      <c r="AF128" s="2"/>
      <c r="AG128" s="2"/>
      <c r="AH128" s="2"/>
      <c r="AI128" s="73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86"/>
      <c r="AU128" s="2"/>
      <c r="AV128" s="2"/>
    </row>
    <row r="129" spans="4:48" ht="19.899999999999999" customHeight="1" x14ac:dyDescent="0.15">
      <c r="D129" s="2"/>
      <c r="E129" s="2"/>
      <c r="F129" s="18"/>
      <c r="G129" s="2"/>
      <c r="H129" s="2"/>
      <c r="I129" s="86"/>
      <c r="J129" s="2"/>
      <c r="K129" s="68"/>
      <c r="L129" s="68"/>
      <c r="M129" s="18"/>
      <c r="N129" s="68"/>
      <c r="O129" s="72"/>
      <c r="P129" s="68"/>
      <c r="Q129" s="102"/>
      <c r="R129" s="102"/>
      <c r="S129" s="102"/>
      <c r="T129" s="68"/>
      <c r="U129" s="68"/>
      <c r="V129" s="3"/>
      <c r="W129" s="3"/>
      <c r="X129" s="3"/>
      <c r="Y129" s="3"/>
      <c r="Z129" s="3"/>
      <c r="AA129" s="2"/>
      <c r="AB129" s="2"/>
      <c r="AC129" s="2"/>
      <c r="AD129" s="2"/>
      <c r="AE129" s="2"/>
      <c r="AF129" s="2"/>
      <c r="AG129" s="2"/>
      <c r="AH129" s="2"/>
      <c r="AI129" s="73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86"/>
      <c r="AU129" s="2"/>
      <c r="AV129" s="2"/>
    </row>
    <row r="130" spans="4:48" ht="19.899999999999999" customHeight="1" x14ac:dyDescent="0.15">
      <c r="D130" s="2"/>
      <c r="E130" s="2"/>
      <c r="F130" s="18"/>
      <c r="G130" s="2"/>
      <c r="H130" s="2"/>
      <c r="I130" s="86"/>
      <c r="J130" s="2"/>
      <c r="K130" s="68"/>
      <c r="L130" s="68"/>
      <c r="M130" s="18"/>
      <c r="N130" s="68"/>
      <c r="O130" s="72"/>
      <c r="P130" s="68"/>
      <c r="Q130" s="102"/>
      <c r="R130" s="102"/>
      <c r="S130" s="102"/>
      <c r="T130" s="68"/>
      <c r="U130" s="68"/>
      <c r="V130" s="3"/>
      <c r="W130" s="3"/>
      <c r="X130" s="3"/>
      <c r="Y130" s="3"/>
      <c r="Z130" s="3"/>
      <c r="AA130" s="2"/>
      <c r="AB130" s="2"/>
      <c r="AC130" s="2"/>
      <c r="AD130" s="2"/>
      <c r="AE130" s="2"/>
      <c r="AF130" s="2"/>
      <c r="AG130" s="2"/>
      <c r="AH130" s="2"/>
      <c r="AI130" s="73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86"/>
      <c r="AU130" s="2"/>
      <c r="AV130" s="2"/>
    </row>
    <row r="131" spans="4:48" ht="19.899999999999999" customHeight="1" x14ac:dyDescent="0.15">
      <c r="D131" s="2"/>
      <c r="E131" s="2"/>
      <c r="F131" s="18"/>
      <c r="G131" s="2"/>
      <c r="H131" s="2"/>
      <c r="I131" s="86"/>
      <c r="J131" s="2"/>
      <c r="K131" s="68"/>
      <c r="L131" s="68"/>
      <c r="M131" s="18"/>
      <c r="N131" s="68"/>
      <c r="O131" s="72"/>
      <c r="P131" s="68"/>
      <c r="Q131" s="102"/>
      <c r="R131" s="102"/>
      <c r="S131" s="102"/>
      <c r="T131" s="68"/>
      <c r="U131" s="68"/>
      <c r="V131" s="3"/>
      <c r="W131" s="3"/>
      <c r="X131" s="3"/>
      <c r="Y131" s="3"/>
      <c r="Z131" s="3"/>
      <c r="AA131" s="2"/>
      <c r="AB131" s="2"/>
      <c r="AC131" s="2"/>
      <c r="AD131" s="2"/>
      <c r="AE131" s="2"/>
      <c r="AF131" s="2"/>
      <c r="AG131" s="2"/>
      <c r="AH131" s="2"/>
      <c r="AI131" s="73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86"/>
      <c r="AU131" s="2"/>
      <c r="AV131" s="2"/>
    </row>
    <row r="132" spans="4:48" ht="19.899999999999999" customHeight="1" x14ac:dyDescent="0.15">
      <c r="D132" s="2"/>
      <c r="E132" s="2"/>
      <c r="F132" s="18"/>
      <c r="G132" s="2"/>
      <c r="H132" s="2"/>
      <c r="I132" s="86"/>
      <c r="J132" s="2"/>
      <c r="K132" s="68"/>
      <c r="L132" s="68"/>
      <c r="M132" s="18"/>
      <c r="N132" s="68"/>
      <c r="O132" s="72"/>
      <c r="P132" s="68"/>
      <c r="Q132" s="102"/>
      <c r="R132" s="102"/>
      <c r="S132" s="102"/>
      <c r="T132" s="68"/>
      <c r="U132" s="68"/>
      <c r="V132" s="3"/>
      <c r="W132" s="3"/>
      <c r="X132" s="3"/>
      <c r="Y132" s="3"/>
      <c r="Z132" s="3"/>
      <c r="AA132" s="2"/>
      <c r="AB132" s="2"/>
      <c r="AC132" s="2"/>
      <c r="AD132" s="2"/>
      <c r="AE132" s="2"/>
      <c r="AF132" s="2"/>
      <c r="AG132" s="2"/>
      <c r="AH132" s="2"/>
      <c r="AI132" s="73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86"/>
      <c r="AU132" s="2"/>
      <c r="AV132" s="2"/>
    </row>
    <row r="133" spans="4:48" ht="19.899999999999999" customHeight="1" x14ac:dyDescent="0.15">
      <c r="D133" s="2"/>
      <c r="E133" s="2"/>
      <c r="F133" s="18"/>
      <c r="G133" s="2"/>
      <c r="H133" s="2"/>
      <c r="I133" s="86"/>
      <c r="J133" s="2"/>
      <c r="K133" s="68"/>
      <c r="L133" s="68"/>
      <c r="M133" s="18"/>
      <c r="N133" s="68"/>
      <c r="O133" s="72"/>
      <c r="P133" s="68"/>
      <c r="Q133" s="102"/>
      <c r="R133" s="102"/>
      <c r="S133" s="102"/>
      <c r="T133" s="68"/>
      <c r="U133" s="68"/>
      <c r="V133" s="3"/>
      <c r="W133" s="3"/>
      <c r="X133" s="3"/>
      <c r="Y133" s="3"/>
      <c r="Z133" s="3"/>
      <c r="AA133" s="2"/>
      <c r="AB133" s="2"/>
      <c r="AC133" s="2"/>
      <c r="AD133" s="2"/>
      <c r="AE133" s="2"/>
      <c r="AF133" s="2"/>
      <c r="AG133" s="2"/>
      <c r="AH133" s="2"/>
      <c r="AI133" s="73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86"/>
      <c r="AU133" s="2"/>
      <c r="AV133" s="2"/>
    </row>
    <row r="134" spans="4:48" ht="19.899999999999999" customHeight="1" x14ac:dyDescent="0.15">
      <c r="D134" s="2"/>
      <c r="E134" s="2"/>
      <c r="F134" s="18"/>
      <c r="G134" s="2"/>
      <c r="H134" s="2"/>
      <c r="I134" s="86"/>
      <c r="J134" s="2"/>
      <c r="K134" s="68"/>
      <c r="L134" s="68"/>
      <c r="M134" s="18"/>
      <c r="N134" s="68"/>
      <c r="O134" s="72"/>
      <c r="P134" s="68"/>
      <c r="Q134" s="102"/>
      <c r="R134" s="102"/>
      <c r="S134" s="102"/>
      <c r="T134" s="68"/>
      <c r="U134" s="68"/>
      <c r="V134" s="3"/>
      <c r="W134" s="3"/>
      <c r="X134" s="3"/>
      <c r="Y134" s="3"/>
      <c r="Z134" s="3"/>
      <c r="AA134" s="2"/>
      <c r="AB134" s="2"/>
      <c r="AC134" s="2"/>
      <c r="AD134" s="2"/>
      <c r="AE134" s="2"/>
      <c r="AF134" s="2"/>
      <c r="AG134" s="2"/>
      <c r="AH134" s="2"/>
      <c r="AI134" s="73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86"/>
      <c r="AU134" s="2"/>
      <c r="AV134" s="2"/>
    </row>
    <row r="135" spans="4:48" ht="19.899999999999999" customHeight="1" x14ac:dyDescent="0.15">
      <c r="D135" s="2"/>
      <c r="E135" s="2"/>
      <c r="F135" s="18"/>
      <c r="G135" s="2"/>
      <c r="H135" s="2"/>
      <c r="I135" s="86"/>
      <c r="J135" s="2"/>
      <c r="K135" s="68"/>
      <c r="L135" s="68"/>
      <c r="M135" s="18"/>
      <c r="N135" s="68"/>
      <c r="O135" s="72"/>
      <c r="P135" s="68"/>
      <c r="Q135" s="102"/>
      <c r="R135" s="102"/>
      <c r="S135" s="102"/>
      <c r="T135" s="68"/>
      <c r="U135" s="68"/>
      <c r="V135" s="3"/>
      <c r="W135" s="3"/>
      <c r="X135" s="3"/>
      <c r="Y135" s="3"/>
      <c r="Z135" s="3"/>
      <c r="AA135" s="2"/>
      <c r="AB135" s="2"/>
      <c r="AC135" s="2"/>
      <c r="AD135" s="2"/>
      <c r="AE135" s="2"/>
      <c r="AF135" s="2"/>
      <c r="AG135" s="2"/>
      <c r="AH135" s="2"/>
      <c r="AI135" s="73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86"/>
      <c r="AU135" s="2"/>
      <c r="AV135" s="2"/>
    </row>
    <row r="136" spans="4:48" ht="19.899999999999999" customHeight="1" x14ac:dyDescent="0.15">
      <c r="D136" s="2"/>
      <c r="E136" s="2"/>
      <c r="F136" s="18"/>
      <c r="G136" s="2"/>
      <c r="H136" s="2"/>
      <c r="I136" s="86"/>
      <c r="J136" s="2"/>
      <c r="K136" s="68"/>
      <c r="L136" s="68"/>
      <c r="M136" s="18"/>
      <c r="N136" s="68"/>
      <c r="O136" s="72"/>
      <c r="P136" s="68"/>
      <c r="Q136" s="102"/>
      <c r="R136" s="102"/>
      <c r="S136" s="102"/>
      <c r="T136" s="68"/>
      <c r="U136" s="68"/>
      <c r="V136" s="3"/>
      <c r="W136" s="3"/>
      <c r="X136" s="3"/>
      <c r="Y136" s="3"/>
      <c r="Z136" s="3"/>
      <c r="AA136" s="2"/>
      <c r="AB136" s="2"/>
      <c r="AC136" s="2"/>
      <c r="AD136" s="2"/>
      <c r="AE136" s="2"/>
      <c r="AF136" s="2"/>
      <c r="AG136" s="2"/>
      <c r="AH136" s="2"/>
      <c r="AI136" s="73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86"/>
      <c r="AU136" s="2"/>
      <c r="AV136" s="2"/>
    </row>
    <row r="137" spans="4:48" ht="19.899999999999999" customHeight="1" x14ac:dyDescent="0.15">
      <c r="D137" s="2"/>
      <c r="E137" s="2"/>
      <c r="F137" s="18"/>
      <c r="G137" s="2"/>
      <c r="H137" s="2"/>
      <c r="I137" s="86"/>
      <c r="J137" s="2"/>
      <c r="K137" s="68"/>
      <c r="L137" s="68"/>
      <c r="M137" s="18"/>
      <c r="N137" s="68"/>
      <c r="O137" s="72"/>
      <c r="P137" s="68"/>
      <c r="Q137" s="102"/>
      <c r="R137" s="102"/>
      <c r="S137" s="102"/>
      <c r="T137" s="68"/>
      <c r="U137" s="68"/>
      <c r="V137" s="3"/>
      <c r="W137" s="3"/>
      <c r="X137" s="3"/>
      <c r="Y137" s="3"/>
      <c r="Z137" s="3"/>
      <c r="AA137" s="2"/>
      <c r="AB137" s="2"/>
      <c r="AC137" s="2"/>
      <c r="AD137" s="2"/>
      <c r="AE137" s="2"/>
      <c r="AF137" s="2"/>
      <c r="AG137" s="2"/>
      <c r="AH137" s="2"/>
      <c r="AI137" s="73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86"/>
      <c r="AU137" s="2"/>
      <c r="AV137" s="2"/>
    </row>
    <row r="138" spans="4:48" ht="19.899999999999999" customHeight="1" x14ac:dyDescent="0.15">
      <c r="D138" s="2"/>
      <c r="E138" s="2"/>
      <c r="F138" s="18"/>
      <c r="G138" s="2"/>
      <c r="H138" s="2"/>
      <c r="I138" s="86"/>
      <c r="J138" s="2"/>
      <c r="K138" s="68"/>
      <c r="L138" s="68"/>
      <c r="M138" s="18"/>
      <c r="N138" s="68"/>
      <c r="O138" s="72"/>
      <c r="P138" s="68"/>
      <c r="Q138" s="102"/>
      <c r="R138" s="102"/>
      <c r="S138" s="102"/>
      <c r="T138" s="68"/>
      <c r="U138" s="68"/>
      <c r="V138" s="3"/>
      <c r="W138" s="3"/>
      <c r="X138" s="3"/>
      <c r="Y138" s="3"/>
      <c r="Z138" s="3"/>
      <c r="AA138" s="2"/>
      <c r="AB138" s="2"/>
      <c r="AC138" s="2"/>
      <c r="AD138" s="2"/>
      <c r="AE138" s="2"/>
      <c r="AF138" s="2"/>
      <c r="AG138" s="2"/>
      <c r="AH138" s="2"/>
      <c r="AI138" s="73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86"/>
      <c r="AU138" s="2"/>
      <c r="AV138" s="2"/>
    </row>
    <row r="139" spans="4:48" ht="19.899999999999999" customHeight="1" x14ac:dyDescent="0.15">
      <c r="D139" s="2"/>
      <c r="E139" s="2"/>
      <c r="F139" s="18"/>
      <c r="G139" s="2"/>
      <c r="H139" s="2"/>
      <c r="I139" s="86"/>
      <c r="J139" s="2"/>
      <c r="K139" s="68"/>
      <c r="L139" s="68"/>
      <c r="M139" s="18"/>
      <c r="N139" s="68"/>
      <c r="O139" s="72"/>
      <c r="P139" s="68"/>
      <c r="Q139" s="102"/>
      <c r="R139" s="102"/>
      <c r="S139" s="102"/>
      <c r="T139" s="68"/>
      <c r="U139" s="68"/>
      <c r="V139" s="3"/>
      <c r="W139" s="3"/>
      <c r="X139" s="3"/>
      <c r="Y139" s="3"/>
      <c r="Z139" s="3"/>
      <c r="AA139" s="2"/>
      <c r="AB139" s="2"/>
      <c r="AC139" s="2"/>
      <c r="AD139" s="2"/>
      <c r="AE139" s="2"/>
      <c r="AF139" s="2"/>
      <c r="AG139" s="2"/>
      <c r="AH139" s="2"/>
      <c r="AI139" s="73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86"/>
      <c r="AU139" s="2"/>
      <c r="AV139" s="2"/>
    </row>
    <row r="140" spans="4:48" ht="19.899999999999999" customHeight="1" x14ac:dyDescent="0.15">
      <c r="D140" s="2"/>
      <c r="E140" s="2"/>
      <c r="F140" s="18"/>
      <c r="G140" s="2"/>
      <c r="H140" s="2"/>
      <c r="I140" s="86"/>
      <c r="J140" s="2"/>
      <c r="K140" s="68"/>
      <c r="L140" s="68"/>
      <c r="M140" s="18"/>
      <c r="N140" s="68"/>
      <c r="O140" s="72"/>
      <c r="P140" s="68"/>
      <c r="Q140" s="102"/>
      <c r="R140" s="102"/>
      <c r="S140" s="102"/>
      <c r="T140" s="68"/>
      <c r="U140" s="68"/>
      <c r="V140" s="3"/>
      <c r="W140" s="3"/>
      <c r="X140" s="3"/>
      <c r="Y140" s="3"/>
      <c r="Z140" s="3"/>
      <c r="AA140" s="2"/>
      <c r="AB140" s="2"/>
      <c r="AC140" s="2"/>
      <c r="AD140" s="2"/>
      <c r="AE140" s="2"/>
      <c r="AF140" s="2"/>
      <c r="AG140" s="2"/>
      <c r="AH140" s="2"/>
      <c r="AI140" s="73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86"/>
      <c r="AU140" s="2"/>
      <c r="AV140" s="2"/>
    </row>
    <row r="141" spans="4:48" ht="19.899999999999999" customHeight="1" x14ac:dyDescent="0.15">
      <c r="D141" s="2"/>
      <c r="E141" s="2"/>
      <c r="F141" s="18"/>
      <c r="G141" s="2"/>
      <c r="H141" s="2"/>
      <c r="I141" s="86"/>
      <c r="J141" s="2"/>
      <c r="K141" s="68"/>
      <c r="L141" s="68"/>
      <c r="M141" s="18"/>
      <c r="N141" s="68"/>
      <c r="O141" s="72"/>
      <c r="P141" s="68"/>
      <c r="Q141" s="102"/>
      <c r="R141" s="102"/>
      <c r="S141" s="102"/>
      <c r="T141" s="68"/>
      <c r="U141" s="68"/>
      <c r="V141" s="3"/>
      <c r="W141" s="3"/>
      <c r="X141" s="3"/>
      <c r="Y141" s="3"/>
      <c r="Z141" s="3"/>
      <c r="AA141" s="2"/>
      <c r="AB141" s="2"/>
      <c r="AC141" s="2"/>
      <c r="AD141" s="2"/>
      <c r="AE141" s="2"/>
      <c r="AF141" s="2"/>
      <c r="AG141" s="2"/>
      <c r="AH141" s="2"/>
      <c r="AI141" s="73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86"/>
      <c r="AU141" s="2"/>
      <c r="AV141" s="2"/>
    </row>
    <row r="142" spans="4:48" ht="19.899999999999999" customHeight="1" x14ac:dyDescent="0.15">
      <c r="D142" s="2"/>
      <c r="E142" s="2"/>
      <c r="F142" s="18"/>
      <c r="G142" s="2"/>
      <c r="H142" s="2"/>
      <c r="I142" s="86"/>
      <c r="J142" s="2"/>
      <c r="K142" s="68"/>
      <c r="L142" s="68"/>
      <c r="M142" s="18"/>
      <c r="N142" s="68"/>
      <c r="O142" s="72"/>
      <c r="P142" s="68"/>
      <c r="Q142" s="102"/>
      <c r="R142" s="102"/>
      <c r="S142" s="102"/>
      <c r="T142" s="68"/>
      <c r="U142" s="68"/>
      <c r="V142" s="3"/>
      <c r="W142" s="3"/>
      <c r="X142" s="3"/>
      <c r="Y142" s="3"/>
      <c r="Z142" s="3"/>
      <c r="AA142" s="2"/>
      <c r="AB142" s="2"/>
      <c r="AC142" s="2"/>
      <c r="AD142" s="2"/>
      <c r="AE142" s="2"/>
      <c r="AF142" s="2"/>
      <c r="AG142" s="2"/>
      <c r="AH142" s="2"/>
      <c r="AI142" s="73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86"/>
      <c r="AU142" s="2"/>
      <c r="AV142" s="2"/>
    </row>
    <row r="143" spans="4:48" ht="19.899999999999999" customHeight="1" x14ac:dyDescent="0.15">
      <c r="D143" s="2"/>
      <c r="E143" s="2"/>
      <c r="F143" s="18"/>
      <c r="G143" s="2"/>
      <c r="H143" s="2"/>
      <c r="I143" s="86"/>
      <c r="J143" s="2"/>
      <c r="K143" s="68"/>
      <c r="L143" s="68"/>
      <c r="M143" s="18"/>
      <c r="N143" s="68"/>
      <c r="O143" s="72"/>
      <c r="P143" s="68"/>
      <c r="Q143" s="102"/>
      <c r="R143" s="102"/>
      <c r="S143" s="102"/>
      <c r="T143" s="68"/>
      <c r="U143" s="68"/>
      <c r="V143" s="3"/>
      <c r="W143" s="3"/>
      <c r="X143" s="3"/>
      <c r="Y143" s="3"/>
      <c r="Z143" s="3"/>
      <c r="AA143" s="2"/>
      <c r="AB143" s="2"/>
      <c r="AC143" s="2"/>
      <c r="AD143" s="2"/>
      <c r="AE143" s="2"/>
      <c r="AF143" s="2"/>
      <c r="AG143" s="2"/>
      <c r="AH143" s="2"/>
      <c r="AI143" s="73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86"/>
      <c r="AU143" s="2"/>
      <c r="AV143" s="2"/>
    </row>
    <row r="144" spans="4:48" ht="19.899999999999999" customHeight="1" x14ac:dyDescent="0.15">
      <c r="D144" s="2"/>
      <c r="E144" s="2"/>
      <c r="F144" s="18"/>
      <c r="G144" s="2"/>
      <c r="H144" s="2"/>
      <c r="I144" s="86"/>
      <c r="J144" s="2"/>
      <c r="K144" s="68"/>
      <c r="L144" s="68"/>
      <c r="M144" s="18"/>
      <c r="N144" s="68"/>
      <c r="O144" s="72"/>
      <c r="P144" s="68"/>
      <c r="Q144" s="102"/>
      <c r="R144" s="102"/>
      <c r="S144" s="102"/>
      <c r="T144" s="68"/>
      <c r="U144" s="68"/>
      <c r="V144" s="3"/>
      <c r="W144" s="3"/>
      <c r="X144" s="3"/>
      <c r="Y144" s="3"/>
      <c r="Z144" s="3"/>
      <c r="AA144" s="2"/>
      <c r="AB144" s="2"/>
      <c r="AC144" s="2"/>
      <c r="AD144" s="2"/>
      <c r="AE144" s="2"/>
      <c r="AF144" s="2"/>
      <c r="AG144" s="2"/>
      <c r="AH144" s="2"/>
      <c r="AI144" s="73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86"/>
      <c r="AU144" s="2"/>
      <c r="AV144" s="2"/>
    </row>
    <row r="145" spans="4:48" ht="19.899999999999999" customHeight="1" x14ac:dyDescent="0.15">
      <c r="D145" s="2"/>
      <c r="E145" s="2"/>
      <c r="F145" s="18"/>
      <c r="G145" s="2"/>
      <c r="H145" s="2"/>
      <c r="I145" s="86"/>
      <c r="J145" s="2"/>
      <c r="K145" s="68"/>
      <c r="L145" s="68"/>
      <c r="M145" s="18"/>
      <c r="N145" s="68"/>
      <c r="O145" s="72"/>
      <c r="P145" s="68"/>
      <c r="Q145" s="102"/>
      <c r="R145" s="102"/>
      <c r="S145" s="102"/>
      <c r="T145" s="68"/>
      <c r="U145" s="68"/>
      <c r="V145" s="3"/>
      <c r="W145" s="3"/>
      <c r="X145" s="3"/>
      <c r="Y145" s="3"/>
      <c r="Z145" s="3"/>
      <c r="AA145" s="2"/>
      <c r="AB145" s="2"/>
      <c r="AC145" s="2"/>
      <c r="AD145" s="2"/>
      <c r="AE145" s="2"/>
      <c r="AF145" s="2"/>
      <c r="AG145" s="2"/>
      <c r="AH145" s="2"/>
      <c r="AI145" s="73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86"/>
      <c r="AU145" s="2"/>
      <c r="AV145" s="2"/>
    </row>
    <row r="146" spans="4:48" ht="19.899999999999999" customHeight="1" x14ac:dyDescent="0.15">
      <c r="D146" s="2"/>
      <c r="E146" s="2"/>
      <c r="F146" s="18"/>
      <c r="G146" s="2"/>
      <c r="H146" s="2"/>
      <c r="I146" s="86"/>
      <c r="J146" s="2"/>
      <c r="K146" s="68"/>
      <c r="L146" s="68"/>
      <c r="M146" s="18"/>
      <c r="N146" s="68"/>
      <c r="O146" s="72"/>
      <c r="P146" s="68"/>
      <c r="Q146" s="102"/>
      <c r="R146" s="102"/>
      <c r="S146" s="102"/>
      <c r="T146" s="68"/>
      <c r="U146" s="68"/>
      <c r="V146" s="3"/>
      <c r="W146" s="3"/>
      <c r="X146" s="3"/>
      <c r="Y146" s="3"/>
      <c r="Z146" s="3"/>
      <c r="AA146" s="2"/>
      <c r="AB146" s="2"/>
      <c r="AC146" s="2"/>
      <c r="AD146" s="2"/>
      <c r="AE146" s="2"/>
      <c r="AF146" s="2"/>
      <c r="AG146" s="2"/>
      <c r="AH146" s="2"/>
      <c r="AI146" s="73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86"/>
      <c r="AU146" s="2"/>
      <c r="AV146" s="2"/>
    </row>
    <row r="147" spans="4:48" ht="19.899999999999999" customHeight="1" x14ac:dyDescent="0.15">
      <c r="D147" s="2"/>
      <c r="E147" s="2"/>
      <c r="F147" s="18"/>
      <c r="G147" s="2"/>
      <c r="H147" s="2"/>
      <c r="I147" s="86"/>
      <c r="J147" s="2"/>
      <c r="K147" s="68"/>
      <c r="L147" s="68"/>
      <c r="M147" s="18"/>
      <c r="N147" s="68"/>
      <c r="O147" s="72"/>
      <c r="P147" s="68"/>
      <c r="Q147" s="102"/>
      <c r="R147" s="102"/>
      <c r="S147" s="102"/>
      <c r="T147" s="68"/>
      <c r="U147" s="68"/>
      <c r="V147" s="3"/>
      <c r="W147" s="3"/>
      <c r="X147" s="3"/>
      <c r="Y147" s="3"/>
      <c r="Z147" s="3"/>
      <c r="AA147" s="2"/>
      <c r="AB147" s="2"/>
      <c r="AC147" s="2"/>
      <c r="AD147" s="2"/>
      <c r="AE147" s="2"/>
      <c r="AF147" s="2"/>
      <c r="AG147" s="2"/>
      <c r="AH147" s="2"/>
      <c r="AI147" s="73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86"/>
      <c r="AU147" s="2"/>
      <c r="AV147" s="2"/>
    </row>
    <row r="148" spans="4:48" ht="19.899999999999999" customHeight="1" x14ac:dyDescent="0.15">
      <c r="D148" s="2"/>
      <c r="E148" s="2"/>
      <c r="F148" s="18"/>
      <c r="G148" s="2"/>
      <c r="H148" s="2"/>
      <c r="I148" s="86"/>
      <c r="J148" s="2"/>
      <c r="K148" s="68"/>
      <c r="L148" s="68"/>
      <c r="M148" s="18"/>
      <c r="N148" s="68"/>
      <c r="O148" s="72"/>
      <c r="P148" s="68"/>
      <c r="Q148" s="102"/>
      <c r="R148" s="102"/>
      <c r="S148" s="102"/>
      <c r="T148" s="68"/>
      <c r="U148" s="68"/>
      <c r="V148" s="3"/>
      <c r="W148" s="3"/>
      <c r="X148" s="3"/>
      <c r="Y148" s="3"/>
      <c r="Z148" s="3"/>
      <c r="AA148" s="2"/>
      <c r="AB148" s="2"/>
      <c r="AC148" s="2"/>
      <c r="AD148" s="2"/>
      <c r="AE148" s="2"/>
      <c r="AF148" s="2"/>
      <c r="AG148" s="2"/>
      <c r="AH148" s="2"/>
      <c r="AI148" s="73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86"/>
      <c r="AU148" s="2"/>
      <c r="AV148" s="2"/>
    </row>
    <row r="149" spans="4:48" ht="19.899999999999999" customHeight="1" x14ac:dyDescent="0.15">
      <c r="D149" s="2"/>
      <c r="E149" s="2"/>
      <c r="F149" s="18"/>
      <c r="G149" s="2"/>
      <c r="H149" s="2"/>
      <c r="I149" s="86"/>
      <c r="J149" s="2"/>
      <c r="K149" s="68"/>
      <c r="L149" s="68"/>
      <c r="M149" s="18"/>
      <c r="N149" s="68"/>
      <c r="O149" s="72"/>
      <c r="P149" s="68"/>
      <c r="Q149" s="102"/>
      <c r="R149" s="102"/>
      <c r="S149" s="102"/>
      <c r="T149" s="68"/>
      <c r="U149" s="68"/>
      <c r="V149" s="3"/>
      <c r="W149" s="3"/>
      <c r="X149" s="3"/>
      <c r="Y149" s="3"/>
      <c r="Z149" s="3"/>
      <c r="AA149" s="2"/>
      <c r="AB149" s="2"/>
      <c r="AC149" s="2"/>
      <c r="AD149" s="2"/>
      <c r="AE149" s="2"/>
      <c r="AF149" s="2"/>
      <c r="AG149" s="2"/>
      <c r="AH149" s="2"/>
      <c r="AI149" s="73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86"/>
      <c r="AU149" s="2"/>
      <c r="AV149" s="2"/>
    </row>
    <row r="150" spans="4:48" ht="19.899999999999999" customHeight="1" x14ac:dyDescent="0.15">
      <c r="D150" s="2"/>
      <c r="E150" s="2"/>
      <c r="F150" s="18"/>
      <c r="G150" s="2"/>
      <c r="H150" s="2"/>
      <c r="I150" s="86"/>
      <c r="J150" s="2"/>
      <c r="K150" s="68"/>
      <c r="L150" s="68"/>
      <c r="M150" s="18"/>
      <c r="N150" s="68"/>
      <c r="O150" s="72"/>
      <c r="P150" s="68"/>
      <c r="Q150" s="102"/>
      <c r="R150" s="102"/>
      <c r="S150" s="102"/>
      <c r="T150" s="68"/>
      <c r="U150" s="68"/>
      <c r="V150" s="3"/>
      <c r="W150" s="3"/>
      <c r="X150" s="3"/>
      <c r="Y150" s="3"/>
      <c r="Z150" s="3"/>
      <c r="AA150" s="2"/>
      <c r="AB150" s="2"/>
      <c r="AC150" s="2"/>
      <c r="AD150" s="2"/>
      <c r="AE150" s="2"/>
      <c r="AF150" s="2"/>
      <c r="AG150" s="2"/>
      <c r="AH150" s="2"/>
      <c r="AI150" s="73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86"/>
      <c r="AU150" s="2"/>
      <c r="AV150" s="2"/>
    </row>
    <row r="151" spans="4:48" ht="19.899999999999999" customHeight="1" x14ac:dyDescent="0.15">
      <c r="D151" s="2"/>
      <c r="E151" s="2"/>
      <c r="F151" s="18"/>
      <c r="G151" s="2"/>
      <c r="H151" s="2"/>
      <c r="I151" s="86"/>
      <c r="J151" s="2"/>
      <c r="K151" s="68"/>
      <c r="L151" s="68"/>
      <c r="M151" s="18"/>
      <c r="N151" s="68"/>
      <c r="O151" s="72"/>
      <c r="P151" s="68"/>
      <c r="Q151" s="102"/>
      <c r="R151" s="102"/>
      <c r="S151" s="102"/>
      <c r="T151" s="68"/>
      <c r="U151" s="68"/>
      <c r="V151" s="3"/>
      <c r="W151" s="3"/>
      <c r="X151" s="3"/>
      <c r="Y151" s="3"/>
      <c r="Z151" s="3"/>
      <c r="AA151" s="2"/>
      <c r="AB151" s="2"/>
      <c r="AC151" s="2"/>
      <c r="AD151" s="2"/>
      <c r="AE151" s="2"/>
      <c r="AF151" s="2"/>
      <c r="AG151" s="2"/>
      <c r="AH151" s="2"/>
      <c r="AI151" s="73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86"/>
      <c r="AU151" s="2"/>
      <c r="AV151" s="2"/>
    </row>
    <row r="152" spans="4:48" ht="19.899999999999999" customHeight="1" x14ac:dyDescent="0.15">
      <c r="D152" s="2"/>
      <c r="E152" s="2"/>
      <c r="F152" s="18"/>
      <c r="G152" s="2"/>
      <c r="H152" s="2"/>
      <c r="I152" s="86"/>
      <c r="J152" s="2"/>
      <c r="K152" s="68"/>
      <c r="L152" s="68"/>
      <c r="M152" s="18"/>
      <c r="N152" s="68"/>
      <c r="O152" s="72"/>
      <c r="P152" s="68"/>
      <c r="Q152" s="102"/>
      <c r="R152" s="102"/>
      <c r="S152" s="102"/>
      <c r="T152" s="68"/>
      <c r="U152" s="68"/>
      <c r="V152" s="3"/>
      <c r="W152" s="3"/>
      <c r="X152" s="3"/>
      <c r="Y152" s="3"/>
      <c r="Z152" s="3"/>
      <c r="AA152" s="2"/>
      <c r="AB152" s="2"/>
      <c r="AC152" s="2"/>
      <c r="AD152" s="2"/>
      <c r="AE152" s="2"/>
      <c r="AF152" s="2"/>
      <c r="AG152" s="2"/>
      <c r="AH152" s="2"/>
      <c r="AI152" s="73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86"/>
      <c r="AU152" s="2"/>
      <c r="AV152" s="2"/>
    </row>
    <row r="153" spans="4:48" ht="19.899999999999999" customHeight="1" x14ac:dyDescent="0.15">
      <c r="D153" s="2"/>
      <c r="E153" s="2"/>
      <c r="F153" s="18"/>
      <c r="G153" s="2"/>
      <c r="H153" s="2"/>
      <c r="I153" s="86"/>
      <c r="J153" s="2"/>
      <c r="K153" s="68"/>
      <c r="L153" s="68"/>
      <c r="M153" s="18"/>
      <c r="N153" s="68"/>
      <c r="O153" s="72"/>
      <c r="P153" s="68"/>
      <c r="Q153" s="102"/>
      <c r="R153" s="102"/>
      <c r="S153" s="102"/>
      <c r="T153" s="68"/>
      <c r="U153" s="68"/>
      <c r="V153" s="3"/>
      <c r="W153" s="3"/>
      <c r="X153" s="3"/>
      <c r="Y153" s="3"/>
      <c r="Z153" s="3"/>
      <c r="AA153" s="2"/>
      <c r="AB153" s="2"/>
      <c r="AC153" s="2"/>
      <c r="AD153" s="2"/>
      <c r="AE153" s="2"/>
      <c r="AF153" s="2"/>
      <c r="AG153" s="2"/>
      <c r="AH153" s="2"/>
      <c r="AI153" s="73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86"/>
      <c r="AU153" s="2"/>
      <c r="AV153" s="2"/>
    </row>
    <row r="154" spans="4:48" ht="19.899999999999999" customHeight="1" x14ac:dyDescent="0.15">
      <c r="D154" s="2"/>
      <c r="E154" s="2"/>
      <c r="F154" s="18"/>
      <c r="G154" s="2"/>
      <c r="H154" s="2"/>
      <c r="I154" s="86"/>
      <c r="J154" s="2"/>
      <c r="K154" s="68"/>
      <c r="L154" s="68"/>
      <c r="M154" s="18"/>
      <c r="N154" s="68"/>
      <c r="O154" s="72"/>
      <c r="P154" s="68"/>
      <c r="Q154" s="102"/>
      <c r="R154" s="102"/>
      <c r="S154" s="102"/>
      <c r="T154" s="68"/>
      <c r="U154" s="68"/>
      <c r="V154" s="3"/>
      <c r="W154" s="3"/>
      <c r="X154" s="3"/>
      <c r="Y154" s="3"/>
      <c r="Z154" s="3"/>
      <c r="AA154" s="2"/>
      <c r="AB154" s="2"/>
      <c r="AC154" s="2"/>
      <c r="AD154" s="2"/>
      <c r="AE154" s="2"/>
      <c r="AF154" s="2"/>
      <c r="AG154" s="2"/>
      <c r="AH154" s="2"/>
      <c r="AI154" s="73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86"/>
      <c r="AU154" s="2"/>
      <c r="AV154" s="2"/>
    </row>
    <row r="155" spans="4:48" ht="19.899999999999999" customHeight="1" x14ac:dyDescent="0.15">
      <c r="D155" s="2"/>
      <c r="E155" s="2"/>
      <c r="F155" s="18"/>
      <c r="G155" s="2"/>
      <c r="H155" s="2"/>
      <c r="I155" s="86"/>
      <c r="J155" s="2"/>
      <c r="K155" s="68"/>
      <c r="L155" s="68"/>
      <c r="M155" s="18"/>
      <c r="N155" s="68"/>
      <c r="O155" s="72"/>
      <c r="P155" s="68"/>
      <c r="Q155" s="102"/>
      <c r="R155" s="102"/>
      <c r="S155" s="102"/>
      <c r="T155" s="68"/>
      <c r="U155" s="68"/>
      <c r="V155" s="3"/>
      <c r="W155" s="3"/>
      <c r="X155" s="3"/>
      <c r="Y155" s="3"/>
      <c r="Z155" s="3"/>
      <c r="AA155" s="2"/>
      <c r="AB155" s="2"/>
      <c r="AC155" s="2"/>
      <c r="AD155" s="2"/>
      <c r="AE155" s="2"/>
      <c r="AF155" s="2"/>
      <c r="AG155" s="2"/>
      <c r="AH155" s="2"/>
      <c r="AI155" s="73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86"/>
      <c r="AU155" s="2"/>
      <c r="AV155" s="2"/>
    </row>
    <row r="156" spans="4:48" ht="19.899999999999999" customHeight="1" x14ac:dyDescent="0.15">
      <c r="D156" s="2"/>
      <c r="E156" s="2"/>
      <c r="F156" s="18"/>
      <c r="G156" s="2"/>
      <c r="H156" s="2"/>
      <c r="I156" s="86"/>
      <c r="J156" s="2"/>
      <c r="K156" s="68"/>
      <c r="L156" s="68"/>
      <c r="M156" s="18"/>
      <c r="N156" s="68"/>
      <c r="O156" s="72"/>
      <c r="P156" s="68"/>
      <c r="Q156" s="102"/>
      <c r="R156" s="102"/>
      <c r="S156" s="102"/>
      <c r="T156" s="68"/>
      <c r="U156" s="68"/>
      <c r="V156" s="3"/>
      <c r="W156" s="3"/>
      <c r="X156" s="3"/>
      <c r="Y156" s="3"/>
      <c r="Z156" s="3"/>
      <c r="AA156" s="2"/>
      <c r="AB156" s="2"/>
      <c r="AC156" s="2"/>
      <c r="AD156" s="2"/>
      <c r="AE156" s="2"/>
      <c r="AF156" s="2"/>
      <c r="AG156" s="2"/>
      <c r="AH156" s="2"/>
      <c r="AI156" s="73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86"/>
      <c r="AU156" s="2"/>
      <c r="AV156" s="2"/>
    </row>
    <row r="157" spans="4:48" ht="19.899999999999999" customHeight="1" x14ac:dyDescent="0.15">
      <c r="D157" s="2"/>
      <c r="E157" s="2"/>
      <c r="F157" s="18"/>
      <c r="G157" s="2"/>
      <c r="H157" s="2"/>
      <c r="I157" s="86"/>
      <c r="J157" s="2"/>
      <c r="K157" s="68"/>
      <c r="L157" s="68"/>
      <c r="M157" s="18"/>
      <c r="N157" s="68"/>
      <c r="O157" s="72"/>
      <c r="P157" s="68"/>
      <c r="Q157" s="102"/>
      <c r="R157" s="102"/>
      <c r="S157" s="102"/>
      <c r="T157" s="68"/>
      <c r="U157" s="68"/>
      <c r="V157" s="3"/>
      <c r="W157" s="3"/>
      <c r="X157" s="3"/>
      <c r="Y157" s="3"/>
      <c r="Z157" s="3"/>
      <c r="AA157" s="2"/>
      <c r="AB157" s="2"/>
      <c r="AC157" s="2"/>
      <c r="AD157" s="2"/>
      <c r="AE157" s="2"/>
      <c r="AF157" s="2"/>
      <c r="AG157" s="2"/>
      <c r="AH157" s="2"/>
      <c r="AI157" s="73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86"/>
      <c r="AU157" s="2"/>
      <c r="AV157" s="2"/>
    </row>
    <row r="158" spans="4:48" ht="19.899999999999999" customHeight="1" x14ac:dyDescent="0.15">
      <c r="D158" s="2"/>
      <c r="E158" s="2"/>
      <c r="F158" s="18"/>
      <c r="G158" s="2"/>
      <c r="H158" s="2"/>
      <c r="I158" s="86"/>
      <c r="J158" s="2"/>
      <c r="K158" s="68"/>
      <c r="L158" s="68"/>
      <c r="M158" s="18"/>
      <c r="N158" s="68"/>
      <c r="O158" s="72"/>
      <c r="P158" s="68"/>
      <c r="Q158" s="102"/>
      <c r="R158" s="102"/>
      <c r="S158" s="102"/>
      <c r="T158" s="68"/>
      <c r="U158" s="68"/>
      <c r="V158" s="3"/>
      <c r="W158" s="3"/>
      <c r="X158" s="3"/>
      <c r="Y158" s="3"/>
      <c r="Z158" s="3"/>
      <c r="AA158" s="2"/>
      <c r="AB158" s="2"/>
      <c r="AC158" s="2"/>
      <c r="AD158" s="2"/>
      <c r="AE158" s="2"/>
      <c r="AF158" s="2"/>
      <c r="AG158" s="2"/>
      <c r="AH158" s="2"/>
      <c r="AI158" s="73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86"/>
      <c r="AU158" s="2"/>
      <c r="AV158" s="2"/>
    </row>
    <row r="159" spans="4:48" ht="19.899999999999999" customHeight="1" x14ac:dyDescent="0.15">
      <c r="D159" s="2"/>
      <c r="E159" s="2"/>
      <c r="F159" s="18"/>
      <c r="G159" s="2"/>
      <c r="H159" s="2"/>
      <c r="I159" s="86"/>
      <c r="J159" s="2"/>
      <c r="K159" s="68"/>
      <c r="L159" s="68"/>
      <c r="M159" s="18"/>
      <c r="N159" s="68"/>
      <c r="O159" s="72"/>
      <c r="P159" s="68"/>
      <c r="Q159" s="102"/>
      <c r="R159" s="102"/>
      <c r="S159" s="102"/>
      <c r="T159" s="68"/>
      <c r="U159" s="68"/>
      <c r="V159" s="3"/>
      <c r="W159" s="3"/>
      <c r="X159" s="3"/>
      <c r="Y159" s="3"/>
      <c r="Z159" s="3"/>
      <c r="AA159" s="2"/>
      <c r="AB159" s="2"/>
      <c r="AC159" s="2"/>
      <c r="AD159" s="2"/>
      <c r="AE159" s="2"/>
      <c r="AF159" s="2"/>
      <c r="AG159" s="2"/>
      <c r="AH159" s="2"/>
      <c r="AI159" s="73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86"/>
      <c r="AU159" s="2"/>
      <c r="AV159" s="2"/>
    </row>
    <row r="160" spans="4:48" ht="19.899999999999999" customHeight="1" x14ac:dyDescent="0.15">
      <c r="D160" s="2"/>
      <c r="E160" s="2"/>
      <c r="F160" s="18"/>
      <c r="G160" s="2"/>
      <c r="H160" s="2"/>
      <c r="I160" s="86"/>
      <c r="J160" s="2"/>
      <c r="K160" s="68"/>
      <c r="L160" s="68"/>
      <c r="M160" s="18"/>
      <c r="N160" s="68"/>
      <c r="O160" s="72"/>
      <c r="P160" s="68"/>
      <c r="Q160" s="102"/>
      <c r="R160" s="102"/>
      <c r="S160" s="102"/>
      <c r="T160" s="68"/>
      <c r="U160" s="68"/>
      <c r="V160" s="3"/>
      <c r="W160" s="3"/>
      <c r="X160" s="3"/>
      <c r="Y160" s="3"/>
      <c r="Z160" s="3"/>
      <c r="AA160" s="2"/>
      <c r="AB160" s="2"/>
      <c r="AC160" s="2"/>
      <c r="AD160" s="2"/>
      <c r="AE160" s="2"/>
      <c r="AF160" s="2"/>
      <c r="AG160" s="2"/>
      <c r="AH160" s="2"/>
      <c r="AI160" s="73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86"/>
      <c r="AU160" s="2"/>
      <c r="AV160" s="2"/>
    </row>
    <row r="161" spans="4:48" ht="19.899999999999999" customHeight="1" x14ac:dyDescent="0.15">
      <c r="D161" s="2"/>
      <c r="E161" s="2"/>
      <c r="F161" s="18"/>
      <c r="G161" s="2"/>
      <c r="H161" s="2"/>
      <c r="I161" s="86"/>
      <c r="J161" s="2"/>
      <c r="K161" s="68"/>
      <c r="L161" s="68"/>
      <c r="M161" s="18"/>
      <c r="N161" s="68"/>
      <c r="O161" s="72"/>
      <c r="P161" s="68"/>
      <c r="Q161" s="102"/>
      <c r="R161" s="102"/>
      <c r="S161" s="102"/>
      <c r="T161" s="68"/>
      <c r="U161" s="68"/>
      <c r="V161" s="3"/>
      <c r="W161" s="3"/>
      <c r="X161" s="3"/>
      <c r="Y161" s="3"/>
      <c r="Z161" s="3"/>
      <c r="AA161" s="2"/>
      <c r="AB161" s="2"/>
      <c r="AC161" s="2"/>
      <c r="AD161" s="2"/>
      <c r="AE161" s="2"/>
      <c r="AF161" s="2"/>
      <c r="AG161" s="2"/>
      <c r="AH161" s="2"/>
      <c r="AI161" s="73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86"/>
      <c r="AU161" s="2"/>
      <c r="AV161" s="2"/>
    </row>
    <row r="162" spans="4:48" ht="19.899999999999999" customHeight="1" x14ac:dyDescent="0.15">
      <c r="D162" s="2"/>
      <c r="E162" s="2"/>
      <c r="F162" s="18"/>
      <c r="G162" s="2"/>
      <c r="H162" s="2"/>
      <c r="I162" s="86"/>
      <c r="J162" s="2"/>
      <c r="K162" s="68"/>
      <c r="L162" s="68"/>
      <c r="M162" s="18"/>
      <c r="N162" s="68"/>
      <c r="O162" s="72"/>
      <c r="P162" s="68"/>
      <c r="Q162" s="102"/>
      <c r="R162" s="102"/>
      <c r="S162" s="102"/>
      <c r="T162" s="68"/>
      <c r="U162" s="68"/>
      <c r="V162" s="3"/>
      <c r="W162" s="3"/>
      <c r="X162" s="3"/>
      <c r="Y162" s="3"/>
      <c r="Z162" s="3"/>
      <c r="AA162" s="2"/>
      <c r="AB162" s="2"/>
      <c r="AC162" s="2"/>
      <c r="AD162" s="2"/>
      <c r="AE162" s="2"/>
      <c r="AF162" s="2"/>
      <c r="AG162" s="2"/>
      <c r="AH162" s="2"/>
      <c r="AI162" s="73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86"/>
      <c r="AU162" s="2"/>
      <c r="AV162" s="2"/>
    </row>
    <row r="163" spans="4:48" ht="19.899999999999999" customHeight="1" x14ac:dyDescent="0.15">
      <c r="D163" s="2"/>
      <c r="E163" s="2"/>
      <c r="F163" s="18"/>
      <c r="G163" s="2"/>
      <c r="H163" s="2"/>
      <c r="I163" s="86"/>
      <c r="J163" s="2"/>
      <c r="K163" s="68"/>
      <c r="L163" s="68"/>
      <c r="M163" s="18"/>
      <c r="N163" s="68"/>
      <c r="O163" s="72"/>
      <c r="P163" s="68"/>
      <c r="Q163" s="102"/>
      <c r="R163" s="102"/>
      <c r="S163" s="102"/>
      <c r="T163" s="68"/>
      <c r="U163" s="68"/>
      <c r="V163" s="3"/>
      <c r="W163" s="3"/>
      <c r="X163" s="3"/>
      <c r="Y163" s="3"/>
      <c r="Z163" s="3"/>
      <c r="AA163" s="2"/>
      <c r="AB163" s="2"/>
      <c r="AC163" s="2"/>
      <c r="AD163" s="2"/>
      <c r="AE163" s="2"/>
      <c r="AF163" s="2"/>
      <c r="AG163" s="2"/>
      <c r="AH163" s="2"/>
      <c r="AI163" s="73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86"/>
      <c r="AU163" s="2"/>
      <c r="AV163" s="2"/>
    </row>
    <row r="164" spans="4:48" ht="19.899999999999999" customHeight="1" x14ac:dyDescent="0.15">
      <c r="D164" s="2"/>
      <c r="E164" s="2"/>
      <c r="F164" s="18"/>
      <c r="G164" s="2"/>
      <c r="H164" s="2"/>
      <c r="I164" s="86"/>
      <c r="J164" s="2"/>
      <c r="K164" s="68"/>
      <c r="L164" s="68"/>
      <c r="M164" s="18"/>
      <c r="N164" s="68"/>
      <c r="O164" s="72"/>
      <c r="P164" s="68"/>
      <c r="Q164" s="102"/>
      <c r="R164" s="102"/>
      <c r="S164" s="102"/>
      <c r="T164" s="68"/>
      <c r="U164" s="68"/>
      <c r="V164" s="3"/>
      <c r="W164" s="3"/>
      <c r="X164" s="3"/>
      <c r="Y164" s="3"/>
      <c r="Z164" s="3"/>
      <c r="AA164" s="2"/>
      <c r="AB164" s="2"/>
      <c r="AC164" s="2"/>
      <c r="AD164" s="2"/>
      <c r="AE164" s="2"/>
      <c r="AF164" s="2"/>
      <c r="AG164" s="2"/>
      <c r="AH164" s="2"/>
      <c r="AI164" s="73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86"/>
      <c r="AU164" s="2"/>
      <c r="AV164" s="2"/>
    </row>
    <row r="165" spans="4:48" ht="19.899999999999999" customHeight="1" x14ac:dyDescent="0.15">
      <c r="D165" s="2"/>
      <c r="E165" s="2"/>
      <c r="F165" s="18"/>
      <c r="G165" s="2"/>
      <c r="H165" s="2"/>
      <c r="I165" s="86"/>
      <c r="J165" s="2"/>
      <c r="K165" s="68"/>
      <c r="L165" s="68"/>
      <c r="M165" s="18"/>
      <c r="N165" s="68"/>
      <c r="O165" s="72"/>
      <c r="P165" s="68"/>
      <c r="Q165" s="102"/>
      <c r="R165" s="102"/>
      <c r="S165" s="102"/>
      <c r="T165" s="68"/>
      <c r="U165" s="68"/>
      <c r="V165" s="3"/>
      <c r="W165" s="3"/>
      <c r="X165" s="3"/>
      <c r="Y165" s="3"/>
      <c r="Z165" s="3"/>
      <c r="AA165" s="2"/>
      <c r="AB165" s="2"/>
      <c r="AC165" s="2"/>
      <c r="AD165" s="2"/>
      <c r="AE165" s="2"/>
      <c r="AF165" s="2"/>
      <c r="AG165" s="2"/>
      <c r="AH165" s="2"/>
      <c r="AI165" s="73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86"/>
      <c r="AU165" s="2"/>
      <c r="AV165" s="2"/>
    </row>
    <row r="166" spans="4:48" ht="19.899999999999999" customHeight="1" x14ac:dyDescent="0.15">
      <c r="D166" s="2"/>
      <c r="E166" s="2"/>
      <c r="F166" s="18"/>
      <c r="G166" s="2"/>
      <c r="H166" s="2"/>
      <c r="I166" s="86"/>
      <c r="J166" s="2"/>
      <c r="K166" s="68"/>
      <c r="L166" s="68"/>
      <c r="M166" s="18"/>
      <c r="N166" s="68"/>
      <c r="O166" s="72"/>
      <c r="P166" s="68"/>
      <c r="Q166" s="102"/>
      <c r="R166" s="102"/>
      <c r="S166" s="102"/>
      <c r="T166" s="68"/>
      <c r="U166" s="68"/>
      <c r="V166" s="3"/>
      <c r="W166" s="3"/>
      <c r="X166" s="3"/>
      <c r="Y166" s="3"/>
      <c r="Z166" s="3"/>
      <c r="AA166" s="2"/>
      <c r="AB166" s="2"/>
      <c r="AC166" s="2"/>
      <c r="AD166" s="2"/>
      <c r="AE166" s="2"/>
      <c r="AF166" s="2"/>
      <c r="AG166" s="2"/>
      <c r="AH166" s="2"/>
      <c r="AI166" s="73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86"/>
      <c r="AU166" s="2"/>
      <c r="AV166" s="2"/>
    </row>
    <row r="167" spans="4:48" ht="19.899999999999999" customHeight="1" x14ac:dyDescent="0.15">
      <c r="D167" s="2"/>
      <c r="E167" s="2"/>
      <c r="F167" s="18"/>
      <c r="G167" s="2"/>
      <c r="H167" s="2"/>
      <c r="I167" s="86"/>
      <c r="J167" s="2"/>
      <c r="K167" s="68"/>
      <c r="L167" s="68"/>
      <c r="M167" s="18"/>
      <c r="N167" s="68"/>
      <c r="O167" s="72"/>
      <c r="P167" s="68"/>
      <c r="Q167" s="102"/>
      <c r="R167" s="102"/>
      <c r="S167" s="102"/>
      <c r="T167" s="68"/>
      <c r="U167" s="68"/>
      <c r="V167" s="3"/>
      <c r="W167" s="3"/>
      <c r="X167" s="3"/>
      <c r="Y167" s="3"/>
      <c r="Z167" s="3"/>
      <c r="AA167" s="2"/>
      <c r="AB167" s="2"/>
      <c r="AC167" s="2"/>
      <c r="AD167" s="2"/>
      <c r="AE167" s="2"/>
      <c r="AF167" s="2"/>
      <c r="AG167" s="2"/>
      <c r="AH167" s="2"/>
      <c r="AI167" s="73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86"/>
      <c r="AU167" s="2"/>
      <c r="AV167" s="2"/>
    </row>
    <row r="168" spans="4:48" ht="19.899999999999999" customHeight="1" x14ac:dyDescent="0.15">
      <c r="D168" s="2"/>
      <c r="E168" s="2"/>
      <c r="F168" s="18"/>
      <c r="G168" s="2"/>
      <c r="H168" s="2"/>
      <c r="I168" s="86"/>
      <c r="J168" s="2"/>
      <c r="K168" s="68"/>
      <c r="L168" s="68"/>
      <c r="M168" s="18"/>
      <c r="N168" s="68"/>
      <c r="O168" s="72"/>
      <c r="P168" s="68"/>
      <c r="Q168" s="102"/>
      <c r="R168" s="102"/>
      <c r="S168" s="102"/>
      <c r="T168" s="68"/>
      <c r="U168" s="68"/>
      <c r="V168" s="3"/>
      <c r="W168" s="3"/>
      <c r="X168" s="3"/>
      <c r="Y168" s="3"/>
      <c r="Z168" s="3"/>
      <c r="AA168" s="2"/>
      <c r="AB168" s="2"/>
      <c r="AC168" s="2"/>
      <c r="AD168" s="2"/>
      <c r="AE168" s="2"/>
      <c r="AF168" s="2"/>
      <c r="AG168" s="2"/>
      <c r="AH168" s="2"/>
      <c r="AI168" s="73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86"/>
      <c r="AU168" s="2"/>
      <c r="AV168" s="2"/>
    </row>
    <row r="169" spans="4:48" ht="19.899999999999999" customHeight="1" x14ac:dyDescent="0.15">
      <c r="D169" s="2"/>
      <c r="E169" s="2"/>
      <c r="F169" s="18"/>
      <c r="G169" s="2"/>
      <c r="H169" s="2"/>
      <c r="I169" s="86"/>
      <c r="J169" s="2"/>
      <c r="K169" s="68"/>
      <c r="L169" s="68"/>
      <c r="M169" s="18"/>
      <c r="N169" s="68"/>
      <c r="O169" s="72"/>
      <c r="P169" s="68"/>
      <c r="Q169" s="102"/>
      <c r="R169" s="102"/>
      <c r="S169" s="102"/>
      <c r="T169" s="68"/>
      <c r="U169" s="68"/>
      <c r="V169" s="3"/>
      <c r="W169" s="3"/>
      <c r="X169" s="3"/>
      <c r="Y169" s="3"/>
      <c r="Z169" s="3"/>
      <c r="AA169" s="2"/>
      <c r="AB169" s="2"/>
      <c r="AC169" s="2"/>
      <c r="AD169" s="2"/>
      <c r="AE169" s="2"/>
      <c r="AF169" s="2"/>
      <c r="AG169" s="2"/>
      <c r="AH169" s="2"/>
      <c r="AI169" s="73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86"/>
      <c r="AU169" s="2"/>
      <c r="AV169" s="2"/>
    </row>
    <row r="170" spans="4:48" ht="19.899999999999999" customHeight="1" x14ac:dyDescent="0.15">
      <c r="D170" s="2"/>
      <c r="E170" s="2"/>
      <c r="F170" s="18"/>
      <c r="G170" s="2"/>
      <c r="H170" s="2"/>
      <c r="I170" s="86"/>
      <c r="J170" s="2"/>
      <c r="K170" s="68"/>
      <c r="L170" s="68"/>
      <c r="M170" s="18"/>
      <c r="N170" s="68"/>
      <c r="O170" s="72"/>
      <c r="P170" s="68"/>
      <c r="Q170" s="102"/>
      <c r="R170" s="102"/>
      <c r="S170" s="102"/>
      <c r="T170" s="68"/>
      <c r="U170" s="68"/>
      <c r="V170" s="3"/>
      <c r="W170" s="3"/>
      <c r="X170" s="3"/>
      <c r="Y170" s="3"/>
      <c r="Z170" s="3"/>
      <c r="AA170" s="2"/>
      <c r="AB170" s="2"/>
      <c r="AC170" s="2"/>
      <c r="AD170" s="2"/>
      <c r="AE170" s="2"/>
      <c r="AF170" s="2"/>
      <c r="AG170" s="2"/>
      <c r="AH170" s="2"/>
      <c r="AI170" s="73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86"/>
      <c r="AU170" s="2"/>
      <c r="AV170" s="2"/>
    </row>
    <row r="171" spans="4:48" ht="19.899999999999999" customHeight="1" x14ac:dyDescent="0.15">
      <c r="D171" s="2"/>
      <c r="E171" s="2"/>
      <c r="F171" s="18"/>
      <c r="G171" s="2"/>
      <c r="H171" s="2"/>
      <c r="I171" s="86"/>
      <c r="J171" s="2"/>
      <c r="K171" s="68"/>
      <c r="L171" s="68"/>
      <c r="M171" s="18"/>
      <c r="N171" s="68"/>
      <c r="O171" s="72"/>
      <c r="P171" s="68"/>
      <c r="Q171" s="102"/>
      <c r="R171" s="102"/>
      <c r="S171" s="102"/>
      <c r="T171" s="68"/>
      <c r="U171" s="68"/>
      <c r="V171" s="3"/>
      <c r="W171" s="3"/>
      <c r="X171" s="3"/>
      <c r="Y171" s="3"/>
      <c r="Z171" s="3"/>
      <c r="AA171" s="2"/>
      <c r="AB171" s="2"/>
      <c r="AC171" s="2"/>
      <c r="AD171" s="2"/>
      <c r="AE171" s="2"/>
      <c r="AF171" s="2"/>
      <c r="AG171" s="2"/>
      <c r="AH171" s="2"/>
      <c r="AI171" s="73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86"/>
      <c r="AU171" s="2"/>
      <c r="AV171" s="2"/>
    </row>
    <row r="172" spans="4:48" ht="19.899999999999999" customHeight="1" x14ac:dyDescent="0.15">
      <c r="D172" s="2"/>
      <c r="E172" s="2"/>
      <c r="F172" s="18"/>
      <c r="G172" s="2"/>
      <c r="H172" s="2"/>
      <c r="I172" s="86"/>
      <c r="J172" s="2"/>
      <c r="K172" s="68"/>
      <c r="L172" s="68"/>
      <c r="M172" s="18"/>
      <c r="N172" s="68"/>
      <c r="O172" s="72"/>
      <c r="P172" s="68"/>
      <c r="Q172" s="102"/>
      <c r="R172" s="102"/>
      <c r="S172" s="102"/>
      <c r="T172" s="68"/>
      <c r="U172" s="68"/>
      <c r="V172" s="3"/>
      <c r="W172" s="3"/>
      <c r="X172" s="3"/>
      <c r="Y172" s="3"/>
      <c r="Z172" s="3"/>
      <c r="AA172" s="2"/>
      <c r="AB172" s="2"/>
      <c r="AC172" s="2"/>
      <c r="AD172" s="2"/>
      <c r="AE172" s="2"/>
      <c r="AF172" s="2"/>
      <c r="AG172" s="2"/>
      <c r="AH172" s="2"/>
      <c r="AI172" s="73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86"/>
      <c r="AU172" s="2"/>
      <c r="AV172" s="2"/>
    </row>
    <row r="173" spans="4:48" ht="19.899999999999999" customHeight="1" x14ac:dyDescent="0.15">
      <c r="D173" s="2"/>
      <c r="E173" s="2"/>
      <c r="F173" s="18"/>
      <c r="G173" s="2"/>
      <c r="H173" s="2"/>
      <c r="I173" s="86"/>
      <c r="J173" s="2"/>
      <c r="K173" s="68"/>
      <c r="L173" s="68"/>
      <c r="M173" s="18"/>
      <c r="N173" s="68"/>
      <c r="O173" s="72"/>
      <c r="P173" s="68"/>
      <c r="Q173" s="102"/>
      <c r="R173" s="102"/>
      <c r="S173" s="102"/>
      <c r="T173" s="68"/>
      <c r="U173" s="68"/>
      <c r="V173" s="3"/>
      <c r="W173" s="3"/>
      <c r="X173" s="3"/>
      <c r="Y173" s="3"/>
      <c r="Z173" s="3"/>
      <c r="AA173" s="2"/>
      <c r="AB173" s="2"/>
      <c r="AC173" s="2"/>
      <c r="AD173" s="2"/>
      <c r="AE173" s="2"/>
      <c r="AF173" s="2"/>
      <c r="AG173" s="2"/>
      <c r="AH173" s="2"/>
      <c r="AI173" s="73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86"/>
      <c r="AU173" s="2"/>
      <c r="AV173" s="2"/>
    </row>
    <row r="174" spans="4:48" ht="19.899999999999999" customHeight="1" x14ac:dyDescent="0.15">
      <c r="D174" s="2"/>
      <c r="E174" s="2"/>
      <c r="F174" s="18"/>
      <c r="G174" s="2"/>
      <c r="H174" s="2"/>
      <c r="I174" s="86"/>
      <c r="J174" s="2"/>
      <c r="K174" s="68"/>
      <c r="L174" s="68"/>
      <c r="M174" s="18"/>
      <c r="N174" s="68"/>
      <c r="O174" s="72"/>
      <c r="P174" s="68"/>
      <c r="Q174" s="102"/>
      <c r="R174" s="102"/>
      <c r="S174" s="102"/>
      <c r="T174" s="68"/>
      <c r="U174" s="68"/>
      <c r="V174" s="3"/>
      <c r="W174" s="3"/>
      <c r="X174" s="3"/>
      <c r="Y174" s="3"/>
      <c r="Z174" s="3"/>
      <c r="AA174" s="2"/>
      <c r="AB174" s="2"/>
      <c r="AC174" s="2"/>
      <c r="AD174" s="2"/>
      <c r="AE174" s="2"/>
      <c r="AF174" s="2"/>
      <c r="AG174" s="2"/>
      <c r="AH174" s="2"/>
      <c r="AI174" s="73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86"/>
      <c r="AU174" s="2"/>
      <c r="AV174" s="2"/>
    </row>
    <row r="175" spans="4:48" ht="19.899999999999999" customHeight="1" x14ac:dyDescent="0.15">
      <c r="D175" s="2"/>
      <c r="E175" s="2"/>
      <c r="F175" s="18"/>
      <c r="G175" s="2"/>
      <c r="H175" s="2"/>
      <c r="I175" s="86"/>
      <c r="J175" s="2"/>
      <c r="K175" s="68"/>
      <c r="L175" s="68"/>
      <c r="M175" s="18"/>
      <c r="N175" s="68"/>
      <c r="O175" s="72"/>
      <c r="P175" s="68"/>
      <c r="Q175" s="102"/>
      <c r="R175" s="102"/>
      <c r="S175" s="102"/>
      <c r="T175" s="68"/>
      <c r="U175" s="68"/>
      <c r="V175" s="3"/>
      <c r="W175" s="3"/>
      <c r="X175" s="3"/>
      <c r="Y175" s="3"/>
      <c r="Z175" s="3"/>
      <c r="AA175" s="2"/>
      <c r="AB175" s="2"/>
      <c r="AC175" s="2"/>
      <c r="AD175" s="2"/>
      <c r="AE175" s="2"/>
      <c r="AF175" s="2"/>
      <c r="AG175" s="2"/>
      <c r="AH175" s="2"/>
      <c r="AI175" s="73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86"/>
      <c r="AU175" s="2"/>
      <c r="AV175" s="2"/>
    </row>
    <row r="176" spans="4:48" ht="19.899999999999999" customHeight="1" x14ac:dyDescent="0.15">
      <c r="D176" s="2"/>
      <c r="E176" s="2"/>
      <c r="F176" s="18"/>
      <c r="G176" s="2"/>
      <c r="H176" s="2"/>
      <c r="I176" s="86"/>
      <c r="J176" s="2"/>
      <c r="K176" s="68"/>
      <c r="L176" s="68"/>
      <c r="M176" s="18"/>
      <c r="N176" s="68"/>
      <c r="O176" s="72"/>
      <c r="P176" s="68"/>
      <c r="Q176" s="102"/>
      <c r="R176" s="102"/>
      <c r="S176" s="102"/>
      <c r="T176" s="68"/>
      <c r="U176" s="68"/>
      <c r="V176" s="3"/>
      <c r="W176" s="3"/>
      <c r="X176" s="3"/>
      <c r="Y176" s="3"/>
      <c r="Z176" s="3"/>
      <c r="AA176" s="2"/>
      <c r="AB176" s="2"/>
      <c r="AC176" s="2"/>
      <c r="AD176" s="2"/>
      <c r="AE176" s="2"/>
      <c r="AF176" s="2"/>
      <c r="AG176" s="2"/>
      <c r="AH176" s="2"/>
      <c r="AI176" s="73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86"/>
      <c r="AU176" s="2"/>
      <c r="AV176" s="2"/>
    </row>
    <row r="177" spans="4:48" ht="19.899999999999999" customHeight="1" x14ac:dyDescent="0.15">
      <c r="D177" s="2"/>
      <c r="E177" s="2"/>
      <c r="F177" s="18"/>
      <c r="G177" s="2"/>
      <c r="H177" s="2"/>
      <c r="I177" s="86"/>
      <c r="J177" s="2"/>
      <c r="K177" s="68"/>
      <c r="L177" s="68"/>
      <c r="M177" s="18"/>
      <c r="N177" s="68"/>
      <c r="O177" s="72"/>
      <c r="P177" s="68"/>
      <c r="Q177" s="102"/>
      <c r="R177" s="102"/>
      <c r="S177" s="102"/>
      <c r="T177" s="68"/>
      <c r="U177" s="68"/>
      <c r="V177" s="3"/>
      <c r="W177" s="3"/>
      <c r="X177" s="3"/>
      <c r="Y177" s="3"/>
      <c r="Z177" s="3"/>
      <c r="AA177" s="2"/>
      <c r="AB177" s="2"/>
      <c r="AC177" s="2"/>
      <c r="AD177" s="2"/>
      <c r="AE177" s="2"/>
      <c r="AF177" s="2"/>
      <c r="AG177" s="2"/>
      <c r="AH177" s="2"/>
      <c r="AI177" s="73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86"/>
      <c r="AU177" s="2"/>
      <c r="AV177" s="2"/>
    </row>
    <row r="178" spans="4:48" ht="19.899999999999999" customHeight="1" x14ac:dyDescent="0.15">
      <c r="D178" s="2"/>
      <c r="E178" s="2"/>
      <c r="F178" s="18"/>
      <c r="G178" s="2"/>
      <c r="H178" s="2"/>
      <c r="I178" s="86"/>
      <c r="J178" s="2"/>
      <c r="K178" s="68"/>
      <c r="L178" s="68"/>
      <c r="M178" s="18"/>
      <c r="N178" s="68"/>
      <c r="O178" s="72"/>
      <c r="P178" s="68"/>
      <c r="Q178" s="102"/>
      <c r="R178" s="102"/>
      <c r="S178" s="102"/>
      <c r="T178" s="68"/>
      <c r="U178" s="68"/>
      <c r="V178" s="3"/>
      <c r="W178" s="3"/>
      <c r="X178" s="3"/>
      <c r="Y178" s="3"/>
      <c r="Z178" s="3"/>
      <c r="AA178" s="2"/>
      <c r="AB178" s="2"/>
      <c r="AC178" s="2"/>
      <c r="AD178" s="2"/>
      <c r="AE178" s="2"/>
      <c r="AF178" s="2"/>
      <c r="AG178" s="2"/>
      <c r="AH178" s="2"/>
      <c r="AI178" s="73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86"/>
      <c r="AU178" s="2"/>
      <c r="AV178" s="2"/>
    </row>
    <row r="179" spans="4:48" ht="19.899999999999999" customHeight="1" x14ac:dyDescent="0.15">
      <c r="D179" s="2"/>
      <c r="E179" s="2"/>
      <c r="F179" s="18"/>
      <c r="G179" s="2"/>
      <c r="H179" s="2"/>
      <c r="I179" s="86"/>
      <c r="J179" s="2"/>
      <c r="K179" s="68"/>
      <c r="L179" s="68"/>
      <c r="M179" s="18"/>
      <c r="N179" s="68"/>
      <c r="O179" s="72"/>
      <c r="P179" s="68"/>
      <c r="Q179" s="102"/>
      <c r="R179" s="102"/>
      <c r="S179" s="102"/>
      <c r="T179" s="68"/>
      <c r="U179" s="68"/>
      <c r="V179" s="3"/>
      <c r="W179" s="3"/>
      <c r="X179" s="3"/>
      <c r="Y179" s="3"/>
      <c r="Z179" s="3"/>
      <c r="AA179" s="2"/>
      <c r="AB179" s="2"/>
      <c r="AC179" s="2"/>
      <c r="AD179" s="2"/>
      <c r="AE179" s="2"/>
      <c r="AF179" s="2"/>
      <c r="AG179" s="2"/>
      <c r="AH179" s="2"/>
      <c r="AI179" s="73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86"/>
      <c r="AU179" s="2"/>
      <c r="AV179" s="2"/>
    </row>
    <row r="180" spans="4:48" ht="19.899999999999999" customHeight="1" x14ac:dyDescent="0.15">
      <c r="D180" s="2"/>
      <c r="E180" s="2"/>
      <c r="F180" s="18"/>
      <c r="G180" s="2"/>
      <c r="H180" s="2"/>
      <c r="I180" s="86"/>
      <c r="J180" s="2"/>
      <c r="K180" s="68"/>
      <c r="L180" s="68"/>
      <c r="M180" s="18"/>
      <c r="N180" s="68"/>
      <c r="O180" s="72"/>
      <c r="P180" s="68"/>
      <c r="Q180" s="102"/>
      <c r="R180" s="102"/>
      <c r="S180" s="102"/>
      <c r="T180" s="68"/>
      <c r="U180" s="68"/>
      <c r="V180" s="3"/>
      <c r="W180" s="3"/>
      <c r="X180" s="3"/>
      <c r="Y180" s="3"/>
      <c r="Z180" s="3"/>
      <c r="AA180" s="2"/>
      <c r="AB180" s="2"/>
      <c r="AC180" s="2"/>
      <c r="AD180" s="2"/>
      <c r="AE180" s="2"/>
      <c r="AF180" s="2"/>
      <c r="AG180" s="2"/>
      <c r="AH180" s="2"/>
      <c r="AI180" s="73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86"/>
      <c r="AU180" s="2"/>
      <c r="AV180" s="2"/>
    </row>
    <row r="181" spans="4:48" ht="19.899999999999999" customHeight="1" x14ac:dyDescent="0.15">
      <c r="D181" s="2"/>
      <c r="E181" s="2"/>
      <c r="F181" s="18"/>
      <c r="G181" s="2"/>
      <c r="H181" s="2"/>
      <c r="I181" s="86"/>
      <c r="J181" s="2"/>
      <c r="K181" s="68"/>
      <c r="L181" s="68"/>
      <c r="M181" s="18"/>
      <c r="N181" s="68"/>
      <c r="O181" s="72"/>
      <c r="P181" s="68"/>
      <c r="Q181" s="102"/>
      <c r="R181" s="102"/>
      <c r="S181" s="102"/>
      <c r="T181" s="68"/>
      <c r="U181" s="68"/>
      <c r="V181" s="3"/>
      <c r="W181" s="3"/>
      <c r="X181" s="3"/>
      <c r="Y181" s="3"/>
      <c r="Z181" s="3"/>
      <c r="AA181" s="2"/>
      <c r="AB181" s="2"/>
      <c r="AC181" s="2"/>
      <c r="AD181" s="2"/>
      <c r="AE181" s="2"/>
      <c r="AF181" s="2"/>
      <c r="AG181" s="2"/>
      <c r="AH181" s="2"/>
      <c r="AI181" s="73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86"/>
      <c r="AU181" s="2"/>
      <c r="AV181" s="2"/>
    </row>
    <row r="182" spans="4:48" ht="19.899999999999999" customHeight="1" x14ac:dyDescent="0.15">
      <c r="D182" s="2"/>
      <c r="E182" s="2"/>
      <c r="F182" s="18"/>
      <c r="G182" s="2"/>
      <c r="H182" s="2"/>
      <c r="I182" s="86"/>
      <c r="J182" s="2"/>
      <c r="K182" s="68"/>
      <c r="L182" s="68"/>
      <c r="M182" s="18"/>
      <c r="N182" s="68"/>
      <c r="O182" s="72"/>
      <c r="P182" s="68"/>
      <c r="Q182" s="102"/>
      <c r="R182" s="102"/>
      <c r="S182" s="102"/>
      <c r="T182" s="68"/>
      <c r="U182" s="68"/>
      <c r="V182" s="3"/>
      <c r="W182" s="3"/>
      <c r="X182" s="3"/>
      <c r="Y182" s="3"/>
      <c r="Z182" s="3"/>
      <c r="AA182" s="2"/>
      <c r="AB182" s="2"/>
      <c r="AC182" s="2"/>
      <c r="AD182" s="2"/>
      <c r="AE182" s="2"/>
      <c r="AF182" s="2"/>
      <c r="AG182" s="2"/>
      <c r="AH182" s="2"/>
      <c r="AI182" s="73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86"/>
      <c r="AU182" s="2"/>
      <c r="AV182" s="2"/>
    </row>
    <row r="183" spans="4:48" ht="19.899999999999999" customHeight="1" x14ac:dyDescent="0.15">
      <c r="D183" s="2"/>
      <c r="E183" s="2"/>
      <c r="F183" s="18"/>
      <c r="G183" s="2"/>
      <c r="H183" s="2"/>
      <c r="I183" s="86"/>
      <c r="J183" s="2"/>
      <c r="K183" s="68"/>
      <c r="L183" s="68"/>
      <c r="M183" s="18"/>
      <c r="N183" s="68"/>
      <c r="O183" s="72"/>
      <c r="P183" s="68"/>
      <c r="Q183" s="102"/>
      <c r="R183" s="102"/>
      <c r="S183" s="102"/>
      <c r="T183" s="68"/>
      <c r="U183" s="68"/>
      <c r="V183" s="3"/>
      <c r="W183" s="3"/>
      <c r="X183" s="3"/>
      <c r="Y183" s="3"/>
      <c r="Z183" s="3"/>
      <c r="AA183" s="2"/>
      <c r="AB183" s="2"/>
      <c r="AC183" s="2"/>
      <c r="AD183" s="2"/>
      <c r="AE183" s="2"/>
      <c r="AF183" s="2"/>
      <c r="AG183" s="2"/>
      <c r="AH183" s="2"/>
      <c r="AI183" s="73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86"/>
      <c r="AU183" s="2"/>
      <c r="AV183" s="2"/>
    </row>
    <row r="184" spans="4:48" ht="19.899999999999999" customHeight="1" x14ac:dyDescent="0.15">
      <c r="D184" s="2"/>
      <c r="E184" s="2"/>
      <c r="F184" s="18"/>
      <c r="G184" s="2"/>
      <c r="H184" s="2"/>
      <c r="I184" s="86"/>
      <c r="J184" s="2"/>
      <c r="K184" s="68"/>
      <c r="L184" s="68"/>
      <c r="M184" s="18"/>
      <c r="N184" s="68"/>
      <c r="O184" s="72"/>
      <c r="P184" s="68"/>
      <c r="Q184" s="102"/>
      <c r="R184" s="102"/>
      <c r="S184" s="102"/>
      <c r="T184" s="68"/>
      <c r="U184" s="68"/>
      <c r="V184" s="3"/>
      <c r="W184" s="3"/>
      <c r="X184" s="3"/>
      <c r="Y184" s="3"/>
      <c r="Z184" s="3"/>
      <c r="AA184" s="2"/>
      <c r="AB184" s="2"/>
      <c r="AC184" s="2"/>
      <c r="AD184" s="2"/>
      <c r="AE184" s="2"/>
      <c r="AF184" s="2"/>
      <c r="AG184" s="2"/>
      <c r="AH184" s="2"/>
      <c r="AI184" s="73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86"/>
      <c r="AU184" s="2"/>
      <c r="AV184" s="2"/>
    </row>
    <row r="185" spans="4:48" ht="19.899999999999999" customHeight="1" x14ac:dyDescent="0.15">
      <c r="D185" s="2"/>
      <c r="E185" s="2"/>
      <c r="F185" s="18"/>
      <c r="G185" s="2"/>
      <c r="H185" s="2"/>
      <c r="I185" s="86"/>
      <c r="J185" s="2"/>
      <c r="K185" s="68"/>
      <c r="L185" s="68"/>
      <c r="M185" s="18"/>
      <c r="N185" s="68"/>
      <c r="O185" s="72"/>
      <c r="P185" s="68"/>
      <c r="Q185" s="102"/>
      <c r="R185" s="102"/>
      <c r="S185" s="102"/>
      <c r="T185" s="68"/>
      <c r="U185" s="68"/>
      <c r="V185" s="3"/>
      <c r="W185" s="3"/>
      <c r="X185" s="3"/>
      <c r="Y185" s="3"/>
      <c r="Z185" s="3"/>
      <c r="AA185" s="2"/>
      <c r="AB185" s="2"/>
      <c r="AC185" s="2"/>
      <c r="AD185" s="2"/>
      <c r="AE185" s="2"/>
      <c r="AF185" s="2"/>
      <c r="AG185" s="2"/>
      <c r="AH185" s="2"/>
      <c r="AI185" s="73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86"/>
      <c r="AU185" s="2"/>
      <c r="AV185" s="2"/>
    </row>
    <row r="186" spans="4:48" ht="19.899999999999999" customHeight="1" x14ac:dyDescent="0.15">
      <c r="D186" s="2"/>
      <c r="E186" s="2"/>
      <c r="F186" s="18"/>
      <c r="G186" s="2"/>
      <c r="H186" s="2"/>
      <c r="I186" s="86"/>
      <c r="J186" s="2"/>
      <c r="K186" s="68"/>
      <c r="L186" s="68"/>
      <c r="M186" s="18"/>
      <c r="N186" s="68"/>
      <c r="O186" s="72"/>
      <c r="P186" s="68"/>
      <c r="Q186" s="102"/>
      <c r="R186" s="102"/>
      <c r="S186" s="102"/>
      <c r="T186" s="68"/>
      <c r="U186" s="68"/>
      <c r="V186" s="3"/>
      <c r="W186" s="3"/>
      <c r="X186" s="3"/>
      <c r="Y186" s="3"/>
      <c r="Z186" s="3"/>
      <c r="AA186" s="2"/>
      <c r="AB186" s="2"/>
      <c r="AC186" s="2"/>
      <c r="AD186" s="2"/>
      <c r="AE186" s="2"/>
      <c r="AF186" s="2"/>
      <c r="AG186" s="2"/>
      <c r="AH186" s="2"/>
      <c r="AI186" s="73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86"/>
      <c r="AU186" s="2"/>
      <c r="AV186" s="2"/>
    </row>
    <row r="187" spans="4:48" ht="19.899999999999999" customHeight="1" x14ac:dyDescent="0.15">
      <c r="D187" s="2"/>
      <c r="E187" s="2"/>
      <c r="F187" s="18"/>
      <c r="G187" s="2"/>
      <c r="H187" s="2"/>
      <c r="I187" s="86"/>
      <c r="J187" s="2"/>
      <c r="K187" s="68"/>
      <c r="L187" s="68"/>
      <c r="M187" s="18"/>
      <c r="N187" s="68"/>
      <c r="O187" s="72"/>
      <c r="P187" s="68"/>
      <c r="Q187" s="102"/>
      <c r="R187" s="102"/>
      <c r="S187" s="102"/>
      <c r="T187" s="68"/>
      <c r="U187" s="68"/>
      <c r="V187" s="3"/>
      <c r="W187" s="3"/>
      <c r="X187" s="3"/>
      <c r="Y187" s="3"/>
      <c r="Z187" s="3"/>
      <c r="AA187" s="2"/>
      <c r="AB187" s="2"/>
      <c r="AC187" s="2"/>
      <c r="AD187" s="2"/>
      <c r="AE187" s="2"/>
      <c r="AF187" s="2"/>
      <c r="AG187" s="2"/>
      <c r="AH187" s="2"/>
      <c r="AI187" s="73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86"/>
      <c r="AU187" s="2"/>
      <c r="AV187" s="2"/>
    </row>
    <row r="188" spans="4:48" ht="19.899999999999999" customHeight="1" x14ac:dyDescent="0.15">
      <c r="D188" s="2"/>
      <c r="E188" s="2"/>
      <c r="F188" s="18"/>
      <c r="G188" s="2"/>
      <c r="H188" s="2"/>
      <c r="I188" s="86"/>
      <c r="J188" s="2"/>
      <c r="K188" s="68"/>
      <c r="L188" s="68"/>
      <c r="M188" s="18"/>
      <c r="N188" s="68"/>
      <c r="O188" s="72"/>
      <c r="P188" s="68"/>
      <c r="Q188" s="102"/>
      <c r="R188" s="102"/>
      <c r="S188" s="102"/>
      <c r="T188" s="68"/>
      <c r="U188" s="68"/>
      <c r="V188" s="3"/>
      <c r="W188" s="3"/>
      <c r="X188" s="3"/>
      <c r="Y188" s="3"/>
      <c r="Z188" s="3"/>
      <c r="AA188" s="2"/>
      <c r="AB188" s="2"/>
      <c r="AC188" s="2"/>
      <c r="AD188" s="2"/>
      <c r="AE188" s="2"/>
      <c r="AF188" s="2"/>
      <c r="AG188" s="2"/>
      <c r="AH188" s="2"/>
      <c r="AI188" s="73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86"/>
      <c r="AU188" s="2"/>
      <c r="AV188" s="2"/>
    </row>
    <row r="189" spans="4:48" ht="19.899999999999999" customHeight="1" x14ac:dyDescent="0.15">
      <c r="D189" s="2"/>
      <c r="E189" s="2"/>
      <c r="F189" s="18"/>
      <c r="G189" s="2"/>
      <c r="H189" s="2"/>
      <c r="I189" s="86"/>
      <c r="J189" s="2"/>
      <c r="K189" s="68"/>
      <c r="L189" s="68"/>
      <c r="M189" s="18"/>
      <c r="N189" s="68"/>
      <c r="O189" s="72"/>
      <c r="P189" s="68"/>
      <c r="Q189" s="102"/>
      <c r="R189" s="102"/>
      <c r="S189" s="102"/>
      <c r="T189" s="68"/>
      <c r="U189" s="68"/>
      <c r="V189" s="3"/>
      <c r="W189" s="3"/>
      <c r="X189" s="3"/>
      <c r="Y189" s="3"/>
      <c r="Z189" s="3"/>
      <c r="AA189" s="2"/>
      <c r="AB189" s="2"/>
      <c r="AC189" s="2"/>
      <c r="AD189" s="2"/>
      <c r="AE189" s="2"/>
      <c r="AF189" s="2"/>
      <c r="AG189" s="2"/>
      <c r="AH189" s="2"/>
      <c r="AI189" s="73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86"/>
      <c r="AU189" s="2"/>
      <c r="AV189" s="2"/>
    </row>
    <row r="190" spans="4:48" ht="19.899999999999999" customHeight="1" x14ac:dyDescent="0.15">
      <c r="D190" s="2"/>
      <c r="E190" s="2"/>
      <c r="F190" s="18"/>
      <c r="G190" s="2"/>
      <c r="H190" s="2"/>
      <c r="I190" s="86"/>
      <c r="J190" s="2"/>
      <c r="K190" s="68"/>
      <c r="L190" s="68"/>
      <c r="M190" s="18"/>
      <c r="N190" s="68"/>
      <c r="O190" s="72"/>
      <c r="P190" s="68"/>
      <c r="Q190" s="102"/>
      <c r="R190" s="102"/>
      <c r="S190" s="102"/>
      <c r="T190" s="68"/>
      <c r="U190" s="68"/>
      <c r="V190" s="3"/>
      <c r="W190" s="3"/>
      <c r="X190" s="3"/>
      <c r="Y190" s="3"/>
      <c r="Z190" s="3"/>
      <c r="AA190" s="2"/>
      <c r="AB190" s="2"/>
      <c r="AC190" s="2"/>
      <c r="AD190" s="2"/>
      <c r="AE190" s="2"/>
      <c r="AF190" s="2"/>
      <c r="AG190" s="2"/>
      <c r="AH190" s="2"/>
      <c r="AI190" s="73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86"/>
      <c r="AU190" s="2"/>
      <c r="AV190" s="2"/>
    </row>
    <row r="191" spans="4:48" ht="19.899999999999999" customHeight="1" x14ac:dyDescent="0.15">
      <c r="D191" s="2"/>
      <c r="E191" s="2"/>
      <c r="F191" s="18"/>
      <c r="G191" s="2"/>
      <c r="H191" s="2"/>
      <c r="I191" s="86"/>
      <c r="J191" s="2"/>
      <c r="K191" s="68"/>
      <c r="L191" s="68"/>
      <c r="M191" s="18"/>
      <c r="N191" s="68"/>
      <c r="O191" s="72"/>
      <c r="P191" s="68"/>
      <c r="Q191" s="102"/>
      <c r="R191" s="102"/>
      <c r="S191" s="102"/>
      <c r="T191" s="68"/>
      <c r="U191" s="68"/>
      <c r="V191" s="3"/>
      <c r="W191" s="3"/>
      <c r="X191" s="3"/>
      <c r="Y191" s="3"/>
      <c r="Z191" s="3"/>
      <c r="AA191" s="2"/>
      <c r="AB191" s="2"/>
      <c r="AC191" s="2"/>
      <c r="AD191" s="2"/>
      <c r="AE191" s="2"/>
      <c r="AF191" s="2"/>
      <c r="AG191" s="2"/>
      <c r="AH191" s="2"/>
      <c r="AI191" s="73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86"/>
      <c r="AU191" s="2"/>
      <c r="AV191" s="2"/>
    </row>
    <row r="192" spans="4:48" ht="19.899999999999999" customHeight="1" x14ac:dyDescent="0.15">
      <c r="D192" s="2"/>
      <c r="E192" s="2"/>
      <c r="F192" s="18"/>
      <c r="G192" s="2"/>
      <c r="H192" s="2"/>
      <c r="I192" s="86"/>
      <c r="J192" s="2"/>
      <c r="K192" s="68"/>
      <c r="L192" s="68"/>
      <c r="M192" s="18"/>
      <c r="N192" s="68"/>
      <c r="O192" s="72"/>
      <c r="P192" s="68"/>
      <c r="Q192" s="102"/>
      <c r="R192" s="102"/>
      <c r="S192" s="102"/>
      <c r="T192" s="68"/>
      <c r="U192" s="68"/>
      <c r="V192" s="3"/>
      <c r="W192" s="3"/>
      <c r="X192" s="3"/>
      <c r="Y192" s="3"/>
      <c r="Z192" s="3"/>
      <c r="AA192" s="2"/>
      <c r="AB192" s="2"/>
      <c r="AC192" s="2"/>
      <c r="AD192" s="2"/>
      <c r="AE192" s="2"/>
      <c r="AF192" s="2"/>
      <c r="AG192" s="2"/>
      <c r="AH192" s="2"/>
      <c r="AI192" s="73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86"/>
      <c r="AU192" s="2"/>
      <c r="AV192" s="2"/>
    </row>
    <row r="193" spans="4:48" ht="19.899999999999999" customHeight="1" x14ac:dyDescent="0.15">
      <c r="D193" s="2"/>
      <c r="E193" s="2"/>
      <c r="F193" s="18"/>
      <c r="G193" s="2"/>
      <c r="H193" s="2"/>
      <c r="I193" s="86"/>
      <c r="J193" s="2"/>
      <c r="K193" s="68"/>
      <c r="L193" s="68"/>
      <c r="M193" s="18"/>
      <c r="N193" s="68"/>
      <c r="O193" s="72"/>
      <c r="P193" s="68"/>
      <c r="Q193" s="102"/>
      <c r="R193" s="102"/>
      <c r="S193" s="102"/>
      <c r="T193" s="68"/>
      <c r="U193" s="68"/>
      <c r="V193" s="3"/>
      <c r="W193" s="3"/>
      <c r="X193" s="3"/>
      <c r="Y193" s="3"/>
      <c r="Z193" s="3"/>
      <c r="AA193" s="2"/>
      <c r="AB193" s="2"/>
      <c r="AC193" s="2"/>
      <c r="AD193" s="2"/>
      <c r="AE193" s="2"/>
      <c r="AF193" s="2"/>
      <c r="AG193" s="2"/>
      <c r="AH193" s="2"/>
      <c r="AI193" s="73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86"/>
      <c r="AU193" s="2"/>
      <c r="AV193" s="2"/>
    </row>
    <row r="194" spans="4:48" ht="19.899999999999999" customHeight="1" x14ac:dyDescent="0.15">
      <c r="D194" s="2"/>
      <c r="E194" s="2"/>
      <c r="F194" s="18"/>
      <c r="G194" s="2"/>
      <c r="H194" s="2"/>
      <c r="I194" s="86"/>
      <c r="J194" s="2"/>
      <c r="K194" s="68"/>
      <c r="L194" s="68"/>
      <c r="M194" s="18"/>
      <c r="N194" s="68"/>
      <c r="O194" s="72"/>
      <c r="P194" s="68"/>
      <c r="Q194" s="102"/>
      <c r="R194" s="102"/>
      <c r="S194" s="102"/>
      <c r="T194" s="68"/>
      <c r="U194" s="68"/>
      <c r="V194" s="3"/>
      <c r="W194" s="3"/>
      <c r="X194" s="3"/>
      <c r="Y194" s="3"/>
      <c r="Z194" s="3"/>
      <c r="AA194" s="2"/>
      <c r="AB194" s="2"/>
      <c r="AC194" s="2"/>
      <c r="AD194" s="2"/>
      <c r="AE194" s="2"/>
      <c r="AF194" s="2"/>
      <c r="AG194" s="2"/>
      <c r="AH194" s="2"/>
      <c r="AI194" s="73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86"/>
      <c r="AU194" s="2"/>
      <c r="AV194" s="2"/>
    </row>
    <row r="195" spans="4:48" ht="19.899999999999999" customHeight="1" x14ac:dyDescent="0.15">
      <c r="D195" s="2"/>
      <c r="E195" s="2"/>
      <c r="F195" s="18"/>
      <c r="G195" s="2"/>
      <c r="H195" s="2"/>
      <c r="I195" s="86"/>
      <c r="J195" s="2"/>
      <c r="K195" s="68"/>
      <c r="L195" s="68"/>
      <c r="M195" s="18"/>
      <c r="N195" s="68"/>
      <c r="O195" s="72"/>
      <c r="P195" s="68"/>
      <c r="Q195" s="102"/>
      <c r="R195" s="102"/>
      <c r="S195" s="102"/>
      <c r="T195" s="68"/>
      <c r="U195" s="68"/>
      <c r="V195" s="3"/>
      <c r="W195" s="3"/>
      <c r="X195" s="3"/>
      <c r="Y195" s="3"/>
      <c r="Z195" s="3"/>
      <c r="AA195" s="2"/>
      <c r="AB195" s="2"/>
      <c r="AC195" s="2"/>
      <c r="AD195" s="2"/>
      <c r="AE195" s="2"/>
      <c r="AF195" s="2"/>
      <c r="AG195" s="2"/>
      <c r="AH195" s="2"/>
      <c r="AI195" s="73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86"/>
      <c r="AU195" s="2"/>
      <c r="AV195" s="2"/>
    </row>
    <row r="196" spans="4:48" ht="19.899999999999999" customHeight="1" x14ac:dyDescent="0.15">
      <c r="D196" s="2"/>
      <c r="E196" s="2"/>
      <c r="F196" s="18"/>
      <c r="G196" s="2"/>
      <c r="H196" s="2"/>
      <c r="I196" s="86"/>
      <c r="J196" s="2"/>
      <c r="K196" s="68"/>
      <c r="L196" s="68"/>
      <c r="M196" s="18"/>
      <c r="N196" s="68"/>
      <c r="O196" s="72"/>
      <c r="P196" s="68"/>
      <c r="Q196" s="102"/>
      <c r="R196" s="102"/>
      <c r="S196" s="102"/>
      <c r="T196" s="68"/>
      <c r="U196" s="68"/>
      <c r="V196" s="3"/>
      <c r="W196" s="3"/>
      <c r="X196" s="3"/>
      <c r="Y196" s="3"/>
      <c r="Z196" s="3"/>
      <c r="AA196" s="2"/>
      <c r="AB196" s="2"/>
      <c r="AC196" s="2"/>
      <c r="AD196" s="2"/>
      <c r="AE196" s="2"/>
      <c r="AF196" s="2"/>
      <c r="AG196" s="2"/>
      <c r="AH196" s="2"/>
      <c r="AI196" s="73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86"/>
      <c r="AU196" s="2"/>
      <c r="AV196" s="2"/>
    </row>
    <row r="197" spans="4:48" ht="19.899999999999999" customHeight="1" x14ac:dyDescent="0.15">
      <c r="D197" s="2"/>
      <c r="E197" s="2"/>
      <c r="F197" s="18"/>
      <c r="G197" s="2"/>
      <c r="H197" s="2"/>
      <c r="I197" s="86"/>
      <c r="J197" s="2"/>
      <c r="K197" s="68"/>
      <c r="L197" s="68"/>
      <c r="M197" s="18"/>
      <c r="N197" s="68"/>
      <c r="O197" s="72"/>
      <c r="P197" s="68"/>
      <c r="Q197" s="102"/>
      <c r="R197" s="102"/>
      <c r="S197" s="102"/>
      <c r="T197" s="68"/>
      <c r="U197" s="68"/>
      <c r="V197" s="3"/>
      <c r="W197" s="3"/>
      <c r="X197" s="3"/>
      <c r="Y197" s="3"/>
      <c r="Z197" s="3"/>
      <c r="AA197" s="2"/>
      <c r="AB197" s="2"/>
      <c r="AC197" s="2"/>
      <c r="AD197" s="2"/>
      <c r="AE197" s="2"/>
      <c r="AF197" s="2"/>
      <c r="AG197" s="2"/>
      <c r="AH197" s="2"/>
      <c r="AI197" s="73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86"/>
      <c r="AU197" s="2"/>
      <c r="AV197" s="2"/>
    </row>
    <row r="198" spans="4:48" ht="19.899999999999999" customHeight="1" x14ac:dyDescent="0.15">
      <c r="D198" s="2"/>
      <c r="E198" s="2"/>
      <c r="F198" s="18"/>
      <c r="G198" s="2"/>
      <c r="H198" s="2"/>
      <c r="I198" s="86"/>
      <c r="J198" s="2"/>
      <c r="K198" s="68"/>
      <c r="L198" s="68"/>
      <c r="M198" s="18"/>
      <c r="N198" s="68"/>
      <c r="O198" s="72"/>
      <c r="P198" s="68"/>
      <c r="Q198" s="102"/>
      <c r="R198" s="102"/>
      <c r="S198" s="102"/>
      <c r="T198" s="68"/>
      <c r="U198" s="68"/>
      <c r="V198" s="3"/>
      <c r="W198" s="3"/>
      <c r="X198" s="3"/>
      <c r="Y198" s="3"/>
      <c r="Z198" s="3"/>
      <c r="AA198" s="2"/>
      <c r="AB198" s="2"/>
      <c r="AC198" s="2"/>
      <c r="AD198" s="2"/>
      <c r="AE198" s="2"/>
      <c r="AF198" s="2"/>
      <c r="AG198" s="2"/>
      <c r="AH198" s="2"/>
      <c r="AI198" s="73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86"/>
      <c r="AU198" s="2"/>
      <c r="AV198" s="2"/>
    </row>
    <row r="199" spans="4:48" ht="19.899999999999999" customHeight="1" x14ac:dyDescent="0.15">
      <c r="D199" s="2"/>
      <c r="E199" s="2"/>
      <c r="F199" s="18"/>
      <c r="G199" s="2"/>
      <c r="H199" s="2"/>
      <c r="I199" s="86"/>
      <c r="J199" s="2"/>
      <c r="K199" s="68"/>
      <c r="L199" s="68"/>
      <c r="M199" s="18"/>
      <c r="N199" s="68"/>
      <c r="O199" s="72"/>
      <c r="P199" s="68"/>
      <c r="Q199" s="102"/>
      <c r="R199" s="102"/>
      <c r="S199" s="102"/>
      <c r="T199" s="68"/>
      <c r="U199" s="68"/>
      <c r="V199" s="3"/>
      <c r="W199" s="3"/>
      <c r="X199" s="3"/>
      <c r="Y199" s="3"/>
      <c r="Z199" s="3"/>
      <c r="AA199" s="2"/>
      <c r="AB199" s="2"/>
      <c r="AC199" s="2"/>
      <c r="AD199" s="2"/>
      <c r="AE199" s="2"/>
      <c r="AF199" s="2"/>
      <c r="AG199" s="2"/>
      <c r="AH199" s="2"/>
      <c r="AI199" s="73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86"/>
      <c r="AU199" s="2"/>
      <c r="AV199" s="2"/>
    </row>
    <row r="200" spans="4:48" ht="19.899999999999999" customHeight="1" x14ac:dyDescent="0.15">
      <c r="D200" s="2"/>
      <c r="E200" s="2"/>
      <c r="F200" s="18"/>
      <c r="G200" s="2"/>
      <c r="H200" s="2"/>
      <c r="I200" s="86"/>
      <c r="J200" s="2"/>
      <c r="K200" s="68"/>
      <c r="L200" s="68"/>
      <c r="M200" s="18"/>
      <c r="N200" s="68"/>
      <c r="O200" s="72"/>
      <c r="P200" s="68"/>
      <c r="Q200" s="102"/>
      <c r="R200" s="102"/>
      <c r="S200" s="102"/>
      <c r="T200" s="68"/>
      <c r="U200" s="68"/>
      <c r="V200" s="3"/>
      <c r="W200" s="3"/>
      <c r="X200" s="3"/>
      <c r="Y200" s="3"/>
      <c r="Z200" s="3"/>
      <c r="AA200" s="2"/>
      <c r="AB200" s="2"/>
      <c r="AC200" s="2"/>
      <c r="AD200" s="2"/>
      <c r="AE200" s="2"/>
      <c r="AF200" s="2"/>
      <c r="AG200" s="2"/>
      <c r="AH200" s="2"/>
      <c r="AI200" s="73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86"/>
      <c r="AU200" s="2"/>
      <c r="AV200" s="2"/>
    </row>
    <row r="201" spans="4:48" ht="19.899999999999999" customHeight="1" x14ac:dyDescent="0.15">
      <c r="D201" s="2"/>
      <c r="E201" s="2"/>
      <c r="F201" s="18"/>
      <c r="G201" s="2"/>
      <c r="H201" s="2"/>
      <c r="I201" s="86"/>
      <c r="J201" s="2"/>
      <c r="K201" s="68"/>
      <c r="L201" s="68"/>
      <c r="M201" s="18"/>
      <c r="N201" s="68"/>
      <c r="O201" s="72"/>
      <c r="P201" s="68"/>
      <c r="Q201" s="102"/>
      <c r="R201" s="102"/>
      <c r="S201" s="102"/>
      <c r="T201" s="68"/>
      <c r="U201" s="68"/>
      <c r="V201" s="3"/>
      <c r="W201" s="3"/>
      <c r="X201" s="3"/>
      <c r="Y201" s="3"/>
      <c r="Z201" s="3"/>
      <c r="AA201" s="2"/>
      <c r="AB201" s="2"/>
      <c r="AC201" s="2"/>
      <c r="AD201" s="2"/>
      <c r="AE201" s="2"/>
      <c r="AF201" s="2"/>
      <c r="AG201" s="2"/>
      <c r="AH201" s="2"/>
      <c r="AI201" s="73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86"/>
      <c r="AU201" s="2"/>
      <c r="AV201" s="2"/>
    </row>
    <row r="202" spans="4:48" ht="19.899999999999999" customHeight="1" x14ac:dyDescent="0.15">
      <c r="D202" s="2"/>
      <c r="E202" s="2"/>
      <c r="F202" s="18"/>
      <c r="G202" s="2"/>
      <c r="H202" s="2"/>
      <c r="I202" s="86"/>
      <c r="J202" s="2"/>
      <c r="K202" s="68"/>
      <c r="L202" s="68"/>
      <c r="M202" s="18"/>
      <c r="N202" s="68"/>
      <c r="O202" s="72"/>
      <c r="P202" s="68"/>
      <c r="Q202" s="102"/>
      <c r="R202" s="102"/>
      <c r="S202" s="102"/>
      <c r="T202" s="68"/>
      <c r="U202" s="68"/>
      <c r="V202" s="3"/>
      <c r="W202" s="3"/>
      <c r="X202" s="3"/>
      <c r="Y202" s="3"/>
      <c r="Z202" s="3"/>
      <c r="AA202" s="2"/>
      <c r="AB202" s="2"/>
      <c r="AC202" s="2"/>
      <c r="AD202" s="2"/>
      <c r="AE202" s="2"/>
      <c r="AF202" s="2"/>
      <c r="AG202" s="2"/>
      <c r="AH202" s="2"/>
      <c r="AI202" s="73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86"/>
      <c r="AU202" s="2"/>
      <c r="AV202" s="2"/>
    </row>
    <row r="203" spans="4:48" ht="19.899999999999999" customHeight="1" x14ac:dyDescent="0.15">
      <c r="D203" s="2"/>
      <c r="E203" s="2"/>
      <c r="F203" s="18"/>
      <c r="G203" s="2"/>
      <c r="H203" s="2"/>
      <c r="I203" s="86"/>
      <c r="J203" s="2"/>
      <c r="K203" s="68"/>
      <c r="L203" s="68"/>
      <c r="M203" s="18"/>
      <c r="N203" s="68"/>
      <c r="O203" s="72"/>
      <c r="P203" s="68"/>
      <c r="Q203" s="102"/>
      <c r="R203" s="102"/>
      <c r="S203" s="102"/>
      <c r="T203" s="68"/>
      <c r="U203" s="68"/>
      <c r="V203" s="3"/>
      <c r="W203" s="3"/>
      <c r="X203" s="3"/>
      <c r="Y203" s="3"/>
      <c r="Z203" s="3"/>
      <c r="AA203" s="2"/>
      <c r="AB203" s="2"/>
      <c r="AC203" s="2"/>
      <c r="AD203" s="2"/>
      <c r="AE203" s="2"/>
      <c r="AF203" s="2"/>
      <c r="AG203" s="2"/>
      <c r="AH203" s="2"/>
      <c r="AI203" s="73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86"/>
      <c r="AU203" s="2"/>
      <c r="AV203" s="2"/>
    </row>
    <row r="204" spans="4:48" ht="19.899999999999999" customHeight="1" x14ac:dyDescent="0.15">
      <c r="D204" s="2"/>
      <c r="E204" s="2"/>
      <c r="F204" s="18"/>
      <c r="G204" s="2"/>
      <c r="H204" s="2"/>
      <c r="I204" s="86"/>
      <c r="J204" s="2"/>
      <c r="K204" s="68"/>
      <c r="L204" s="68"/>
      <c r="M204" s="18"/>
      <c r="N204" s="68"/>
      <c r="O204" s="72"/>
      <c r="P204" s="68"/>
      <c r="Q204" s="102"/>
      <c r="R204" s="102"/>
      <c r="S204" s="102"/>
      <c r="T204" s="68"/>
      <c r="U204" s="68"/>
      <c r="V204" s="3"/>
      <c r="W204" s="3"/>
      <c r="X204" s="3"/>
      <c r="Y204" s="3"/>
      <c r="Z204" s="3"/>
      <c r="AA204" s="2"/>
      <c r="AB204" s="2"/>
      <c r="AC204" s="2"/>
      <c r="AD204" s="2"/>
      <c r="AE204" s="2"/>
      <c r="AF204" s="2"/>
      <c r="AG204" s="2"/>
      <c r="AH204" s="2"/>
      <c r="AI204" s="73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86"/>
      <c r="AU204" s="2"/>
      <c r="AV204" s="2"/>
    </row>
    <row r="205" spans="4:48" ht="19.899999999999999" customHeight="1" x14ac:dyDescent="0.15">
      <c r="D205" s="2"/>
      <c r="E205" s="2"/>
      <c r="F205" s="18"/>
      <c r="G205" s="2"/>
      <c r="H205" s="2"/>
      <c r="I205" s="86"/>
      <c r="J205" s="2"/>
      <c r="K205" s="68"/>
      <c r="L205" s="68"/>
      <c r="M205" s="18"/>
      <c r="N205" s="68"/>
      <c r="O205" s="72"/>
      <c r="P205" s="68"/>
      <c r="Q205" s="102"/>
      <c r="R205" s="102"/>
      <c r="S205" s="102"/>
      <c r="T205" s="68"/>
      <c r="U205" s="68"/>
      <c r="V205" s="3"/>
      <c r="W205" s="3"/>
      <c r="X205" s="3"/>
      <c r="Y205" s="3"/>
      <c r="Z205" s="3"/>
      <c r="AA205" s="2"/>
      <c r="AB205" s="2"/>
      <c r="AC205" s="2"/>
      <c r="AD205" s="2"/>
      <c r="AE205" s="2"/>
      <c r="AF205" s="2"/>
      <c r="AG205" s="2"/>
      <c r="AH205" s="2"/>
      <c r="AI205" s="73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86"/>
      <c r="AU205" s="2"/>
      <c r="AV205" s="2"/>
    </row>
    <row r="206" spans="4:48" ht="19.899999999999999" customHeight="1" x14ac:dyDescent="0.15">
      <c r="D206" s="2"/>
      <c r="E206" s="2"/>
      <c r="F206" s="18"/>
      <c r="G206" s="2"/>
      <c r="H206" s="2"/>
      <c r="I206" s="86"/>
      <c r="J206" s="2"/>
      <c r="K206" s="68"/>
      <c r="L206" s="68"/>
      <c r="M206" s="18"/>
      <c r="N206" s="68"/>
      <c r="O206" s="72"/>
      <c r="P206" s="68"/>
      <c r="Q206" s="102"/>
      <c r="R206" s="102"/>
      <c r="S206" s="102"/>
      <c r="T206" s="68"/>
      <c r="U206" s="68"/>
      <c r="V206" s="3"/>
      <c r="W206" s="3"/>
      <c r="X206" s="3"/>
      <c r="Y206" s="3"/>
      <c r="Z206" s="3"/>
      <c r="AA206" s="2"/>
      <c r="AB206" s="2"/>
      <c r="AC206" s="2"/>
      <c r="AD206" s="2"/>
      <c r="AE206" s="2"/>
      <c r="AF206" s="2"/>
      <c r="AG206" s="2"/>
      <c r="AH206" s="2"/>
      <c r="AI206" s="73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86"/>
      <c r="AU206" s="2"/>
      <c r="AV206" s="2"/>
    </row>
    <row r="207" spans="4:48" ht="19.899999999999999" customHeight="1" x14ac:dyDescent="0.15">
      <c r="D207" s="2"/>
      <c r="E207" s="2"/>
      <c r="F207" s="18"/>
      <c r="G207" s="2"/>
      <c r="H207" s="2"/>
      <c r="I207" s="86"/>
      <c r="J207" s="2"/>
      <c r="K207" s="68"/>
      <c r="L207" s="68"/>
      <c r="M207" s="18"/>
      <c r="N207" s="68"/>
      <c r="O207" s="72"/>
      <c r="P207" s="68"/>
      <c r="Q207" s="102"/>
      <c r="R207" s="102"/>
      <c r="S207" s="102"/>
      <c r="T207" s="68"/>
      <c r="U207" s="68"/>
      <c r="V207" s="3"/>
      <c r="W207" s="3"/>
      <c r="X207" s="3"/>
      <c r="Y207" s="3"/>
      <c r="Z207" s="3"/>
      <c r="AA207" s="2"/>
      <c r="AB207" s="2"/>
      <c r="AC207" s="2"/>
      <c r="AD207" s="2"/>
      <c r="AE207" s="2"/>
      <c r="AF207" s="2"/>
      <c r="AG207" s="2"/>
      <c r="AH207" s="2"/>
      <c r="AI207" s="73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86"/>
      <c r="AU207" s="2"/>
      <c r="AV207" s="2"/>
    </row>
    <row r="208" spans="4:48" ht="19.899999999999999" customHeight="1" x14ac:dyDescent="0.15">
      <c r="D208" s="2"/>
      <c r="E208" s="2"/>
      <c r="F208" s="18"/>
      <c r="G208" s="2"/>
      <c r="H208" s="2"/>
      <c r="I208" s="86"/>
      <c r="J208" s="2"/>
      <c r="K208" s="68"/>
      <c r="L208" s="68"/>
      <c r="M208" s="18"/>
      <c r="N208" s="68"/>
      <c r="O208" s="72"/>
      <c r="P208" s="68"/>
      <c r="Q208" s="102"/>
      <c r="R208" s="102"/>
      <c r="S208" s="102"/>
      <c r="T208" s="68"/>
      <c r="U208" s="68"/>
      <c r="V208" s="3"/>
      <c r="W208" s="3"/>
      <c r="X208" s="3"/>
      <c r="Y208" s="3"/>
      <c r="Z208" s="3"/>
      <c r="AA208" s="2"/>
      <c r="AB208" s="2"/>
      <c r="AC208" s="2"/>
      <c r="AD208" s="2"/>
      <c r="AE208" s="2"/>
      <c r="AF208" s="2"/>
      <c r="AG208" s="2"/>
      <c r="AH208" s="2"/>
      <c r="AI208" s="73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86"/>
      <c r="AU208" s="2"/>
      <c r="AV208" s="2"/>
    </row>
    <row r="209" spans="4:48" ht="19.899999999999999" customHeight="1" x14ac:dyDescent="0.15">
      <c r="D209" s="2"/>
      <c r="E209" s="2"/>
      <c r="F209" s="18"/>
      <c r="G209" s="2"/>
      <c r="H209" s="2"/>
      <c r="I209" s="86"/>
      <c r="J209" s="2"/>
      <c r="K209" s="68"/>
      <c r="L209" s="68"/>
      <c r="M209" s="18"/>
      <c r="N209" s="68"/>
      <c r="O209" s="72"/>
      <c r="P209" s="68"/>
      <c r="Q209" s="102"/>
      <c r="R209" s="102"/>
      <c r="S209" s="102"/>
      <c r="T209" s="68"/>
      <c r="U209" s="68"/>
      <c r="V209" s="3"/>
      <c r="W209" s="3"/>
      <c r="X209" s="3"/>
      <c r="Y209" s="3"/>
      <c r="Z209" s="3"/>
      <c r="AA209" s="2"/>
      <c r="AB209" s="2"/>
      <c r="AC209" s="2"/>
      <c r="AD209" s="2"/>
      <c r="AE209" s="2"/>
      <c r="AF209" s="2"/>
      <c r="AG209" s="2"/>
      <c r="AH209" s="2"/>
      <c r="AI209" s="73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86"/>
      <c r="AU209" s="2"/>
      <c r="AV209" s="2"/>
    </row>
    <row r="210" spans="4:48" ht="19.899999999999999" customHeight="1" x14ac:dyDescent="0.15">
      <c r="D210" s="2"/>
      <c r="E210" s="2"/>
      <c r="F210" s="18"/>
      <c r="G210" s="2"/>
      <c r="H210" s="2"/>
      <c r="I210" s="86"/>
      <c r="J210" s="2"/>
      <c r="K210" s="68"/>
      <c r="L210" s="68"/>
      <c r="M210" s="18"/>
      <c r="N210" s="68"/>
      <c r="O210" s="72"/>
      <c r="P210" s="68"/>
      <c r="Q210" s="102"/>
      <c r="R210" s="102"/>
      <c r="S210" s="102"/>
      <c r="T210" s="68"/>
      <c r="U210" s="68"/>
      <c r="V210" s="3"/>
      <c r="W210" s="3"/>
      <c r="X210" s="3"/>
      <c r="Y210" s="3"/>
      <c r="Z210" s="3"/>
      <c r="AA210" s="2"/>
      <c r="AB210" s="2"/>
      <c r="AC210" s="2"/>
      <c r="AD210" s="2"/>
      <c r="AE210" s="2"/>
      <c r="AF210" s="2"/>
      <c r="AG210" s="2"/>
      <c r="AH210" s="2"/>
      <c r="AI210" s="73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86"/>
      <c r="AU210" s="2"/>
      <c r="AV210" s="2"/>
    </row>
    <row r="211" spans="4:48" ht="19.899999999999999" customHeight="1" x14ac:dyDescent="0.15">
      <c r="D211" s="2"/>
      <c r="E211" s="2"/>
      <c r="F211" s="18"/>
      <c r="G211" s="2"/>
      <c r="H211" s="2"/>
      <c r="I211" s="86"/>
      <c r="J211" s="2"/>
      <c r="K211" s="68"/>
      <c r="L211" s="68"/>
      <c r="M211" s="18"/>
      <c r="N211" s="68"/>
      <c r="O211" s="72"/>
      <c r="P211" s="68"/>
      <c r="Q211" s="102"/>
      <c r="R211" s="102"/>
      <c r="S211" s="102"/>
      <c r="T211" s="68"/>
      <c r="U211" s="68"/>
      <c r="V211" s="3"/>
      <c r="W211" s="3"/>
      <c r="X211" s="3"/>
      <c r="Y211" s="3"/>
      <c r="Z211" s="3"/>
      <c r="AA211" s="2"/>
      <c r="AB211" s="2"/>
      <c r="AC211" s="2"/>
      <c r="AD211" s="2"/>
      <c r="AE211" s="2"/>
      <c r="AF211" s="2"/>
      <c r="AG211" s="2"/>
      <c r="AH211" s="2"/>
      <c r="AI211" s="73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86"/>
      <c r="AU211" s="2"/>
      <c r="AV211" s="2"/>
    </row>
    <row r="212" spans="4:48" ht="19.899999999999999" customHeight="1" x14ac:dyDescent="0.15">
      <c r="D212" s="2"/>
      <c r="E212" s="2"/>
      <c r="F212" s="18"/>
      <c r="G212" s="2"/>
      <c r="H212" s="2"/>
      <c r="I212" s="86"/>
      <c r="J212" s="2"/>
      <c r="K212" s="68"/>
      <c r="L212" s="68"/>
      <c r="M212" s="18"/>
      <c r="N212" s="68"/>
      <c r="O212" s="72"/>
      <c r="P212" s="68"/>
      <c r="Q212" s="102"/>
      <c r="R212" s="102"/>
      <c r="S212" s="102"/>
      <c r="T212" s="68"/>
      <c r="U212" s="68"/>
      <c r="V212" s="3"/>
      <c r="W212" s="3"/>
      <c r="X212" s="3"/>
      <c r="Y212" s="3"/>
      <c r="Z212" s="3"/>
      <c r="AA212" s="2"/>
      <c r="AB212" s="2"/>
      <c r="AC212" s="2"/>
      <c r="AD212" s="2"/>
      <c r="AE212" s="2"/>
      <c r="AF212" s="2"/>
      <c r="AG212" s="2"/>
      <c r="AH212" s="2"/>
      <c r="AI212" s="73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86"/>
      <c r="AU212" s="2"/>
      <c r="AV212" s="2"/>
    </row>
    <row r="213" spans="4:48" ht="19.899999999999999" customHeight="1" x14ac:dyDescent="0.15">
      <c r="D213" s="2"/>
      <c r="E213" s="2"/>
      <c r="F213" s="18"/>
      <c r="G213" s="2"/>
      <c r="H213" s="2"/>
      <c r="I213" s="86"/>
      <c r="J213" s="2"/>
      <c r="K213" s="68"/>
      <c r="L213" s="68"/>
      <c r="M213" s="18"/>
      <c r="N213" s="68"/>
      <c r="O213" s="72"/>
      <c r="P213" s="68"/>
      <c r="Q213" s="102"/>
      <c r="R213" s="102"/>
      <c r="S213" s="102"/>
      <c r="T213" s="68"/>
      <c r="U213" s="68"/>
      <c r="V213" s="3"/>
      <c r="W213" s="3"/>
      <c r="X213" s="3"/>
      <c r="Y213" s="3"/>
      <c r="Z213" s="3"/>
      <c r="AA213" s="2"/>
      <c r="AB213" s="2"/>
      <c r="AC213" s="2"/>
      <c r="AD213" s="2"/>
      <c r="AE213" s="2"/>
      <c r="AF213" s="2"/>
      <c r="AG213" s="2"/>
      <c r="AH213" s="2"/>
      <c r="AI213" s="73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86"/>
      <c r="AU213" s="2"/>
      <c r="AV213" s="2"/>
    </row>
    <row r="214" spans="4:48" ht="19.899999999999999" customHeight="1" x14ac:dyDescent="0.15">
      <c r="D214" s="2"/>
      <c r="E214" s="2"/>
      <c r="F214" s="18"/>
      <c r="G214" s="2"/>
      <c r="H214" s="2"/>
      <c r="I214" s="86"/>
      <c r="J214" s="2"/>
      <c r="K214" s="68"/>
      <c r="L214" s="68"/>
      <c r="M214" s="18"/>
      <c r="N214" s="68"/>
      <c r="O214" s="72"/>
      <c r="P214" s="68"/>
      <c r="Q214" s="102"/>
      <c r="R214" s="102"/>
      <c r="S214" s="102"/>
      <c r="T214" s="68"/>
      <c r="U214" s="68"/>
      <c r="V214" s="3"/>
      <c r="W214" s="3"/>
      <c r="X214" s="3"/>
      <c r="Y214" s="3"/>
      <c r="Z214" s="3"/>
      <c r="AA214" s="2"/>
      <c r="AB214" s="2"/>
      <c r="AC214" s="2"/>
      <c r="AD214" s="2"/>
      <c r="AE214" s="2"/>
      <c r="AF214" s="2"/>
      <c r="AG214" s="2"/>
      <c r="AH214" s="2"/>
      <c r="AI214" s="73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86"/>
      <c r="AU214" s="2"/>
      <c r="AV214" s="2"/>
    </row>
    <row r="215" spans="4:48" ht="19.899999999999999" customHeight="1" x14ac:dyDescent="0.15">
      <c r="D215" s="2"/>
      <c r="E215" s="2"/>
      <c r="F215" s="18"/>
      <c r="G215" s="2"/>
      <c r="H215" s="2"/>
      <c r="I215" s="86"/>
      <c r="J215" s="2"/>
      <c r="K215" s="68"/>
      <c r="L215" s="68"/>
      <c r="M215" s="18"/>
      <c r="N215" s="68"/>
      <c r="O215" s="72"/>
      <c r="P215" s="68"/>
      <c r="Q215" s="102"/>
      <c r="R215" s="102"/>
      <c r="S215" s="102"/>
      <c r="T215" s="68"/>
      <c r="U215" s="68"/>
      <c r="V215" s="3"/>
      <c r="W215" s="3"/>
      <c r="X215" s="3"/>
      <c r="Y215" s="3"/>
      <c r="Z215" s="3"/>
      <c r="AA215" s="2"/>
      <c r="AB215" s="2"/>
      <c r="AC215" s="2"/>
      <c r="AD215" s="2"/>
      <c r="AE215" s="2"/>
      <c r="AF215" s="2"/>
      <c r="AG215" s="2"/>
      <c r="AH215" s="2"/>
      <c r="AI215" s="73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86"/>
      <c r="AU215" s="2"/>
      <c r="AV215" s="2"/>
    </row>
    <row r="216" spans="4:48" ht="19.899999999999999" customHeight="1" x14ac:dyDescent="0.15">
      <c r="D216" s="2"/>
      <c r="E216" s="2"/>
      <c r="F216" s="18"/>
      <c r="G216" s="2"/>
      <c r="H216" s="2"/>
      <c r="I216" s="86"/>
      <c r="J216" s="2"/>
      <c r="K216" s="68"/>
      <c r="L216" s="68"/>
      <c r="M216" s="18"/>
      <c r="N216" s="68"/>
      <c r="O216" s="72"/>
      <c r="P216" s="68"/>
      <c r="Q216" s="102"/>
      <c r="R216" s="102"/>
      <c r="S216" s="102"/>
      <c r="T216" s="68"/>
      <c r="U216" s="68"/>
      <c r="V216" s="3"/>
      <c r="W216" s="3"/>
      <c r="X216" s="3"/>
      <c r="Y216" s="3"/>
      <c r="Z216" s="3"/>
      <c r="AA216" s="2"/>
      <c r="AB216" s="2"/>
      <c r="AC216" s="2"/>
      <c r="AD216" s="2"/>
      <c r="AE216" s="2"/>
      <c r="AF216" s="2"/>
      <c r="AG216" s="2"/>
      <c r="AH216" s="2"/>
      <c r="AI216" s="73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86"/>
      <c r="AU216" s="2"/>
      <c r="AV216" s="2"/>
    </row>
    <row r="217" spans="4:48" ht="19.899999999999999" customHeight="1" x14ac:dyDescent="0.15">
      <c r="D217" s="2"/>
      <c r="E217" s="2"/>
      <c r="F217" s="18"/>
      <c r="G217" s="2"/>
      <c r="H217" s="2"/>
      <c r="I217" s="86"/>
      <c r="J217" s="2"/>
      <c r="K217" s="68"/>
      <c r="L217" s="68"/>
      <c r="M217" s="18"/>
      <c r="N217" s="68"/>
      <c r="O217" s="72"/>
      <c r="P217" s="68"/>
      <c r="Q217" s="102"/>
      <c r="R217" s="102"/>
      <c r="S217" s="102"/>
      <c r="T217" s="68"/>
      <c r="U217" s="68"/>
      <c r="V217" s="3"/>
      <c r="W217" s="3"/>
      <c r="X217" s="3"/>
      <c r="Y217" s="3"/>
      <c r="Z217" s="3"/>
      <c r="AA217" s="2"/>
      <c r="AB217" s="2"/>
      <c r="AC217" s="2"/>
      <c r="AD217" s="2"/>
      <c r="AE217" s="2"/>
      <c r="AF217" s="2"/>
      <c r="AG217" s="2"/>
      <c r="AH217" s="2"/>
      <c r="AI217" s="73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86"/>
      <c r="AU217" s="2"/>
      <c r="AV217" s="2"/>
    </row>
    <row r="218" spans="4:48" ht="19.899999999999999" customHeight="1" x14ac:dyDescent="0.15">
      <c r="D218" s="2"/>
      <c r="E218" s="2"/>
      <c r="F218" s="18"/>
      <c r="G218" s="2"/>
      <c r="H218" s="2"/>
      <c r="I218" s="86"/>
      <c r="J218" s="2"/>
      <c r="K218" s="68"/>
      <c r="L218" s="68"/>
      <c r="M218" s="18"/>
      <c r="N218" s="68"/>
      <c r="O218" s="72"/>
      <c r="P218" s="68"/>
      <c r="Q218" s="102"/>
      <c r="R218" s="102"/>
      <c r="S218" s="102"/>
      <c r="T218" s="68"/>
      <c r="U218" s="68"/>
      <c r="V218" s="3"/>
      <c r="W218" s="3"/>
      <c r="X218" s="3"/>
      <c r="Y218" s="3"/>
      <c r="Z218" s="3"/>
      <c r="AA218" s="2"/>
      <c r="AB218" s="2"/>
      <c r="AC218" s="2"/>
      <c r="AD218" s="2"/>
      <c r="AE218" s="2"/>
      <c r="AF218" s="2"/>
      <c r="AG218" s="2"/>
      <c r="AH218" s="2"/>
      <c r="AI218" s="73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86"/>
      <c r="AU218" s="2"/>
      <c r="AV218" s="2"/>
    </row>
    <row r="219" spans="4:48" ht="19.899999999999999" customHeight="1" x14ac:dyDescent="0.15">
      <c r="D219" s="2"/>
      <c r="E219" s="2"/>
      <c r="F219" s="18"/>
      <c r="G219" s="2"/>
      <c r="H219" s="2"/>
      <c r="I219" s="86"/>
      <c r="J219" s="2"/>
      <c r="K219" s="68"/>
      <c r="L219" s="68"/>
      <c r="M219" s="18"/>
      <c r="N219" s="68"/>
      <c r="O219" s="72"/>
      <c r="P219" s="68"/>
      <c r="Q219" s="102"/>
      <c r="R219" s="102"/>
      <c r="S219" s="102"/>
      <c r="T219" s="68"/>
      <c r="U219" s="68"/>
      <c r="V219" s="3"/>
      <c r="W219" s="3"/>
      <c r="X219" s="3"/>
      <c r="Y219" s="3"/>
      <c r="Z219" s="3"/>
      <c r="AA219" s="2"/>
      <c r="AB219" s="2"/>
      <c r="AC219" s="2"/>
      <c r="AD219" s="2"/>
      <c r="AE219" s="2"/>
      <c r="AF219" s="2"/>
      <c r="AG219" s="2"/>
      <c r="AH219" s="2"/>
      <c r="AI219" s="73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86"/>
      <c r="AU219" s="2"/>
      <c r="AV219" s="2"/>
    </row>
    <row r="220" spans="4:48" ht="19.899999999999999" customHeight="1" x14ac:dyDescent="0.15">
      <c r="D220" s="2"/>
      <c r="E220" s="2"/>
      <c r="F220" s="18"/>
      <c r="G220" s="2"/>
      <c r="H220" s="2"/>
      <c r="I220" s="86"/>
      <c r="J220" s="2"/>
      <c r="K220" s="68"/>
      <c r="L220" s="68"/>
      <c r="M220" s="18"/>
      <c r="N220" s="68"/>
      <c r="O220" s="72"/>
      <c r="P220" s="68"/>
      <c r="Q220" s="102"/>
      <c r="R220" s="102"/>
      <c r="S220" s="102"/>
      <c r="T220" s="68"/>
      <c r="U220" s="68"/>
      <c r="V220" s="3"/>
      <c r="W220" s="3"/>
      <c r="X220" s="3"/>
      <c r="Y220" s="3"/>
      <c r="Z220" s="3"/>
      <c r="AA220" s="2"/>
      <c r="AB220" s="2"/>
      <c r="AC220" s="2"/>
      <c r="AD220" s="2"/>
      <c r="AE220" s="2"/>
      <c r="AF220" s="2"/>
      <c r="AG220" s="2"/>
      <c r="AH220" s="2"/>
      <c r="AI220" s="73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86"/>
      <c r="AU220" s="2"/>
      <c r="AV220" s="2"/>
    </row>
    <row r="221" spans="4:48" ht="19.899999999999999" customHeight="1" x14ac:dyDescent="0.15">
      <c r="D221" s="2"/>
      <c r="E221" s="2"/>
      <c r="F221" s="18"/>
      <c r="G221" s="2"/>
      <c r="H221" s="2"/>
      <c r="I221" s="86"/>
      <c r="J221" s="2"/>
      <c r="K221" s="68"/>
      <c r="L221" s="68"/>
      <c r="M221" s="18"/>
      <c r="N221" s="68"/>
      <c r="O221" s="72"/>
      <c r="P221" s="68"/>
      <c r="Q221" s="102"/>
      <c r="R221" s="102"/>
      <c r="S221" s="102"/>
      <c r="T221" s="68"/>
      <c r="U221" s="68"/>
      <c r="V221" s="3"/>
      <c r="W221" s="3"/>
      <c r="X221" s="3"/>
      <c r="Y221" s="3"/>
      <c r="Z221" s="3"/>
      <c r="AA221" s="2"/>
      <c r="AB221" s="2"/>
      <c r="AC221" s="2"/>
      <c r="AD221" s="2"/>
      <c r="AE221" s="2"/>
      <c r="AF221" s="2"/>
      <c r="AG221" s="2"/>
      <c r="AH221" s="2"/>
      <c r="AI221" s="73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86"/>
      <c r="AU221" s="2"/>
      <c r="AV221" s="2"/>
    </row>
    <row r="222" spans="4:48" ht="19.899999999999999" customHeight="1" x14ac:dyDescent="0.15">
      <c r="D222" s="2"/>
      <c r="E222" s="2"/>
      <c r="F222" s="18"/>
      <c r="G222" s="2"/>
      <c r="H222" s="2"/>
      <c r="I222" s="86"/>
      <c r="J222" s="2"/>
      <c r="K222" s="68"/>
      <c r="L222" s="68"/>
      <c r="M222" s="18"/>
      <c r="N222" s="68"/>
      <c r="O222" s="72"/>
      <c r="P222" s="68"/>
      <c r="Q222" s="102"/>
      <c r="R222" s="102"/>
      <c r="S222" s="102"/>
      <c r="T222" s="68"/>
      <c r="U222" s="68"/>
      <c r="V222" s="3"/>
      <c r="W222" s="3"/>
      <c r="X222" s="3"/>
      <c r="Y222" s="3"/>
      <c r="Z222" s="3"/>
      <c r="AA222" s="2"/>
      <c r="AB222" s="2"/>
      <c r="AC222" s="2"/>
      <c r="AD222" s="2"/>
      <c r="AE222" s="2"/>
      <c r="AF222" s="2"/>
      <c r="AG222" s="2"/>
      <c r="AH222" s="2"/>
      <c r="AI222" s="73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86"/>
      <c r="AU222" s="2"/>
      <c r="AV222" s="2"/>
    </row>
    <row r="223" spans="4:48" ht="19.899999999999999" customHeight="1" x14ac:dyDescent="0.15">
      <c r="D223" s="2"/>
      <c r="E223" s="2"/>
      <c r="F223" s="18"/>
      <c r="G223" s="2"/>
      <c r="H223" s="2"/>
      <c r="I223" s="86"/>
      <c r="J223" s="2"/>
      <c r="K223" s="68"/>
      <c r="L223" s="68"/>
      <c r="M223" s="18"/>
      <c r="N223" s="68"/>
      <c r="O223" s="72"/>
      <c r="P223" s="68"/>
      <c r="Q223" s="102"/>
      <c r="R223" s="102"/>
      <c r="S223" s="102"/>
      <c r="T223" s="68"/>
      <c r="U223" s="68"/>
      <c r="V223" s="3"/>
      <c r="W223" s="3"/>
      <c r="X223" s="3"/>
      <c r="Y223" s="3"/>
      <c r="Z223" s="3"/>
      <c r="AA223" s="2"/>
      <c r="AB223" s="2"/>
      <c r="AC223" s="2"/>
      <c r="AD223" s="2"/>
      <c r="AE223" s="2"/>
      <c r="AF223" s="2"/>
      <c r="AG223" s="2"/>
      <c r="AH223" s="2"/>
      <c r="AI223" s="73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86"/>
      <c r="AU223" s="2"/>
      <c r="AV223" s="2"/>
    </row>
    <row r="224" spans="4:48" ht="19.899999999999999" customHeight="1" x14ac:dyDescent="0.15">
      <c r="D224" s="2"/>
      <c r="E224" s="2"/>
      <c r="F224" s="18"/>
      <c r="G224" s="2"/>
      <c r="H224" s="2"/>
      <c r="I224" s="86"/>
      <c r="J224" s="2"/>
      <c r="K224" s="68"/>
      <c r="L224" s="68"/>
      <c r="M224" s="18"/>
      <c r="N224" s="68"/>
      <c r="O224" s="72"/>
      <c r="P224" s="68"/>
      <c r="Q224" s="102"/>
      <c r="R224" s="102"/>
      <c r="S224" s="102"/>
      <c r="T224" s="68"/>
      <c r="U224" s="68"/>
      <c r="V224" s="3"/>
      <c r="W224" s="3"/>
      <c r="X224" s="3"/>
      <c r="Y224" s="3"/>
      <c r="Z224" s="3"/>
      <c r="AA224" s="2"/>
      <c r="AB224" s="2"/>
      <c r="AC224" s="2"/>
      <c r="AD224" s="2"/>
      <c r="AE224" s="2"/>
      <c r="AF224" s="2"/>
      <c r="AG224" s="2"/>
      <c r="AH224" s="2"/>
      <c r="AI224" s="73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86"/>
      <c r="AU224" s="2"/>
      <c r="AV224" s="2"/>
    </row>
    <row r="225" spans="4:48" ht="19.899999999999999" customHeight="1" x14ac:dyDescent="0.15">
      <c r="D225" s="2"/>
      <c r="E225" s="2"/>
      <c r="F225" s="18"/>
      <c r="G225" s="2"/>
      <c r="H225" s="2"/>
      <c r="I225" s="86"/>
      <c r="J225" s="2"/>
      <c r="K225" s="68"/>
      <c r="L225" s="68"/>
      <c r="M225" s="18"/>
      <c r="N225" s="68"/>
      <c r="O225" s="72"/>
      <c r="P225" s="68"/>
      <c r="Q225" s="102"/>
      <c r="R225" s="102"/>
      <c r="S225" s="102"/>
      <c r="T225" s="68"/>
      <c r="U225" s="68"/>
      <c r="V225" s="3"/>
      <c r="W225" s="3"/>
      <c r="X225" s="3"/>
      <c r="Y225" s="3"/>
      <c r="Z225" s="3"/>
      <c r="AA225" s="2"/>
      <c r="AB225" s="2"/>
      <c r="AC225" s="2"/>
      <c r="AD225" s="2"/>
      <c r="AE225" s="2"/>
      <c r="AF225" s="2"/>
      <c r="AG225" s="2"/>
      <c r="AH225" s="2"/>
      <c r="AI225" s="73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86"/>
      <c r="AU225" s="2"/>
      <c r="AV225" s="2"/>
    </row>
    <row r="226" spans="4:48" ht="19.899999999999999" customHeight="1" x14ac:dyDescent="0.15">
      <c r="D226" s="2"/>
      <c r="E226" s="2"/>
      <c r="F226" s="18"/>
      <c r="G226" s="2"/>
      <c r="H226" s="2"/>
      <c r="I226" s="86"/>
      <c r="J226" s="2"/>
      <c r="K226" s="68"/>
      <c r="L226" s="68"/>
      <c r="M226" s="18"/>
      <c r="N226" s="68"/>
      <c r="O226" s="72"/>
      <c r="P226" s="68"/>
      <c r="Q226" s="102"/>
      <c r="R226" s="102"/>
      <c r="S226" s="102"/>
      <c r="T226" s="68"/>
      <c r="U226" s="68"/>
      <c r="V226" s="3"/>
      <c r="W226" s="3"/>
      <c r="X226" s="3"/>
      <c r="Y226" s="3"/>
      <c r="Z226" s="3"/>
      <c r="AA226" s="2"/>
      <c r="AB226" s="2"/>
      <c r="AC226" s="2"/>
      <c r="AD226" s="2"/>
      <c r="AE226" s="2"/>
      <c r="AF226" s="2"/>
      <c r="AG226" s="2"/>
      <c r="AH226" s="2"/>
      <c r="AI226" s="73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86"/>
      <c r="AU226" s="2"/>
      <c r="AV226" s="2"/>
    </row>
    <row r="227" spans="4:48" ht="19.899999999999999" customHeight="1" x14ac:dyDescent="0.15">
      <c r="D227" s="2"/>
      <c r="E227" s="2"/>
      <c r="F227" s="18"/>
      <c r="G227" s="2"/>
      <c r="H227" s="2"/>
      <c r="I227" s="86"/>
      <c r="J227" s="2"/>
      <c r="K227" s="68"/>
      <c r="L227" s="68"/>
      <c r="M227" s="18"/>
      <c r="N227" s="68"/>
      <c r="O227" s="72"/>
      <c r="P227" s="68"/>
      <c r="Q227" s="102"/>
      <c r="R227" s="102"/>
      <c r="S227" s="102"/>
      <c r="T227" s="68"/>
      <c r="U227" s="68"/>
      <c r="V227" s="3"/>
      <c r="W227" s="3"/>
      <c r="X227" s="3"/>
      <c r="Y227" s="3"/>
      <c r="Z227" s="3"/>
      <c r="AA227" s="2"/>
      <c r="AB227" s="2"/>
      <c r="AC227" s="2"/>
      <c r="AD227" s="2"/>
      <c r="AE227" s="2"/>
      <c r="AF227" s="2"/>
      <c r="AG227" s="2"/>
      <c r="AH227" s="2"/>
      <c r="AI227" s="73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86"/>
      <c r="AU227" s="2"/>
      <c r="AV227" s="2"/>
    </row>
    <row r="228" spans="4:48" ht="19.899999999999999" customHeight="1" x14ac:dyDescent="0.15">
      <c r="D228" s="2"/>
      <c r="E228" s="2"/>
      <c r="F228" s="18"/>
      <c r="G228" s="2"/>
      <c r="H228" s="2"/>
      <c r="I228" s="86"/>
      <c r="J228" s="2"/>
      <c r="K228" s="68"/>
      <c r="L228" s="68"/>
      <c r="M228" s="18"/>
      <c r="N228" s="68"/>
      <c r="O228" s="72"/>
      <c r="P228" s="68"/>
      <c r="Q228" s="102"/>
      <c r="R228" s="102"/>
      <c r="S228" s="102"/>
      <c r="T228" s="68"/>
      <c r="U228" s="68"/>
      <c r="V228" s="3"/>
      <c r="W228" s="3"/>
      <c r="X228" s="3"/>
      <c r="Y228" s="3"/>
      <c r="Z228" s="3"/>
      <c r="AA228" s="2"/>
      <c r="AB228" s="2"/>
      <c r="AC228" s="2"/>
      <c r="AD228" s="2"/>
      <c r="AE228" s="2"/>
      <c r="AF228" s="2"/>
      <c r="AG228" s="2"/>
      <c r="AH228" s="2"/>
      <c r="AI228" s="73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86"/>
      <c r="AU228" s="2"/>
      <c r="AV228" s="2"/>
    </row>
    <row r="229" spans="4:48" ht="19.899999999999999" customHeight="1" x14ac:dyDescent="0.15">
      <c r="D229" s="2"/>
      <c r="E229" s="2"/>
      <c r="F229" s="18"/>
      <c r="G229" s="2"/>
      <c r="H229" s="2"/>
      <c r="I229" s="86"/>
      <c r="J229" s="2"/>
      <c r="K229" s="68"/>
      <c r="L229" s="68"/>
      <c r="M229" s="18"/>
      <c r="N229" s="68"/>
      <c r="O229" s="72"/>
      <c r="P229" s="68"/>
      <c r="Q229" s="102"/>
      <c r="R229" s="102"/>
      <c r="S229" s="102"/>
      <c r="T229" s="68"/>
      <c r="U229" s="68"/>
      <c r="V229" s="3"/>
      <c r="W229" s="3"/>
      <c r="X229" s="3"/>
      <c r="Y229" s="3"/>
      <c r="Z229" s="3"/>
      <c r="AA229" s="2"/>
      <c r="AB229" s="2"/>
      <c r="AC229" s="2"/>
      <c r="AD229" s="2"/>
      <c r="AE229" s="2"/>
      <c r="AF229" s="2"/>
      <c r="AG229" s="2"/>
      <c r="AH229" s="2"/>
      <c r="AI229" s="73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86"/>
      <c r="AU229" s="2"/>
      <c r="AV229" s="2"/>
    </row>
    <row r="230" spans="4:48" ht="19.899999999999999" customHeight="1" x14ac:dyDescent="0.15">
      <c r="D230" s="2"/>
      <c r="E230" s="2"/>
      <c r="F230" s="18"/>
      <c r="G230" s="2"/>
      <c r="H230" s="2"/>
      <c r="I230" s="86"/>
      <c r="J230" s="2"/>
      <c r="K230" s="68"/>
      <c r="L230" s="68"/>
      <c r="M230" s="18"/>
      <c r="N230" s="68"/>
      <c r="O230" s="72"/>
      <c r="P230" s="68"/>
      <c r="Q230" s="102"/>
      <c r="R230" s="102"/>
      <c r="S230" s="102"/>
      <c r="T230" s="68"/>
      <c r="U230" s="68"/>
      <c r="V230" s="3"/>
      <c r="W230" s="3"/>
      <c r="X230" s="3"/>
      <c r="Y230" s="3"/>
      <c r="Z230" s="3"/>
      <c r="AA230" s="2"/>
      <c r="AB230" s="2"/>
      <c r="AC230" s="2"/>
      <c r="AD230" s="2"/>
      <c r="AE230" s="2"/>
      <c r="AF230" s="2"/>
      <c r="AG230" s="2"/>
      <c r="AH230" s="2"/>
      <c r="AI230" s="73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86"/>
      <c r="AU230" s="2"/>
      <c r="AV230" s="2"/>
    </row>
    <row r="231" spans="4:48" ht="19.899999999999999" customHeight="1" x14ac:dyDescent="0.15">
      <c r="D231" s="2"/>
      <c r="E231" s="2"/>
      <c r="F231" s="18"/>
      <c r="G231" s="2"/>
      <c r="H231" s="2"/>
      <c r="I231" s="86"/>
      <c r="J231" s="2"/>
      <c r="K231" s="68"/>
      <c r="L231" s="68"/>
      <c r="M231" s="18"/>
      <c r="N231" s="68"/>
      <c r="O231" s="72"/>
      <c r="P231" s="68"/>
      <c r="Q231" s="102"/>
      <c r="R231" s="102"/>
      <c r="S231" s="102"/>
      <c r="T231" s="68"/>
      <c r="U231" s="68"/>
      <c r="V231" s="3"/>
      <c r="W231" s="3"/>
      <c r="X231" s="3"/>
      <c r="Y231" s="3"/>
      <c r="Z231" s="3"/>
      <c r="AA231" s="2"/>
      <c r="AB231" s="2"/>
      <c r="AC231" s="2"/>
      <c r="AD231" s="2"/>
      <c r="AE231" s="2"/>
      <c r="AF231" s="2"/>
      <c r="AG231" s="2"/>
      <c r="AH231" s="2"/>
      <c r="AI231" s="73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86"/>
      <c r="AU231" s="2"/>
      <c r="AV231" s="2"/>
    </row>
    <row r="232" spans="4:48" ht="19.899999999999999" customHeight="1" x14ac:dyDescent="0.15">
      <c r="D232" s="2"/>
      <c r="E232" s="2"/>
      <c r="F232" s="18"/>
      <c r="G232" s="2"/>
      <c r="H232" s="2"/>
      <c r="I232" s="86"/>
      <c r="J232" s="2"/>
      <c r="K232" s="68"/>
      <c r="L232" s="68"/>
      <c r="M232" s="18"/>
      <c r="N232" s="68"/>
      <c r="O232" s="72"/>
      <c r="P232" s="68"/>
      <c r="Q232" s="102"/>
      <c r="R232" s="102"/>
      <c r="S232" s="102"/>
      <c r="T232" s="68"/>
      <c r="U232" s="68"/>
      <c r="V232" s="3"/>
      <c r="W232" s="3"/>
      <c r="X232" s="3"/>
      <c r="Y232" s="3"/>
      <c r="Z232" s="3"/>
      <c r="AA232" s="2"/>
      <c r="AB232" s="2"/>
      <c r="AC232" s="2"/>
      <c r="AD232" s="2"/>
      <c r="AE232" s="2"/>
      <c r="AF232" s="2"/>
      <c r="AG232" s="2"/>
      <c r="AH232" s="2"/>
      <c r="AI232" s="73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86"/>
      <c r="AU232" s="2"/>
      <c r="AV232" s="2"/>
    </row>
    <row r="233" spans="4:48" ht="19.899999999999999" customHeight="1" x14ac:dyDescent="0.15">
      <c r="D233" s="2"/>
      <c r="E233" s="2"/>
      <c r="F233" s="18"/>
      <c r="G233" s="2"/>
      <c r="H233" s="2"/>
      <c r="I233" s="86"/>
      <c r="J233" s="2"/>
      <c r="K233" s="68"/>
      <c r="L233" s="68"/>
      <c r="M233" s="18"/>
      <c r="N233" s="68"/>
      <c r="O233" s="72"/>
      <c r="P233" s="68"/>
      <c r="Q233" s="102"/>
      <c r="R233" s="102"/>
      <c r="S233" s="102"/>
      <c r="T233" s="68"/>
      <c r="U233" s="68"/>
      <c r="V233" s="3"/>
      <c r="W233" s="3"/>
      <c r="X233" s="3"/>
      <c r="Y233" s="3"/>
      <c r="Z233" s="3"/>
      <c r="AA233" s="2"/>
      <c r="AB233" s="2"/>
      <c r="AC233" s="2"/>
      <c r="AD233" s="2"/>
      <c r="AE233" s="2"/>
      <c r="AF233" s="2"/>
      <c r="AG233" s="2"/>
      <c r="AH233" s="2"/>
      <c r="AI233" s="73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86"/>
      <c r="AU233" s="2"/>
      <c r="AV233" s="2"/>
    </row>
    <row r="234" spans="4:48" ht="19.899999999999999" customHeight="1" x14ac:dyDescent="0.15">
      <c r="D234" s="2"/>
      <c r="E234" s="2"/>
      <c r="F234" s="18"/>
      <c r="G234" s="2"/>
      <c r="H234" s="2"/>
      <c r="I234" s="86"/>
      <c r="J234" s="2"/>
      <c r="K234" s="68"/>
      <c r="L234" s="68"/>
      <c r="M234" s="18"/>
      <c r="N234" s="68"/>
      <c r="O234" s="72"/>
      <c r="P234" s="68"/>
      <c r="Q234" s="102"/>
      <c r="R234" s="102"/>
      <c r="S234" s="102"/>
      <c r="T234" s="68"/>
      <c r="U234" s="68"/>
      <c r="V234" s="3"/>
      <c r="W234" s="3"/>
      <c r="X234" s="3"/>
      <c r="Y234" s="3"/>
      <c r="Z234" s="3"/>
      <c r="AA234" s="2"/>
      <c r="AB234" s="2"/>
      <c r="AC234" s="2"/>
      <c r="AD234" s="2"/>
      <c r="AE234" s="2"/>
      <c r="AF234" s="2"/>
      <c r="AG234" s="2"/>
      <c r="AH234" s="2"/>
      <c r="AI234" s="73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86"/>
      <c r="AU234" s="2"/>
      <c r="AV234" s="2"/>
    </row>
    <row r="235" spans="4:48" ht="19.899999999999999" customHeight="1" x14ac:dyDescent="0.15">
      <c r="D235" s="2"/>
      <c r="E235" s="2"/>
      <c r="F235" s="18"/>
      <c r="G235" s="2"/>
      <c r="H235" s="2"/>
      <c r="I235" s="86"/>
      <c r="J235" s="2"/>
      <c r="K235" s="68"/>
      <c r="L235" s="68"/>
      <c r="M235" s="18"/>
      <c r="N235" s="68"/>
      <c r="O235" s="72"/>
      <c r="P235" s="68"/>
      <c r="Q235" s="102"/>
      <c r="R235" s="102"/>
      <c r="S235" s="102"/>
      <c r="T235" s="68"/>
      <c r="U235" s="68"/>
      <c r="V235" s="3"/>
      <c r="W235" s="3"/>
      <c r="X235" s="3"/>
      <c r="Y235" s="3"/>
      <c r="Z235" s="3"/>
      <c r="AA235" s="2"/>
      <c r="AB235" s="2"/>
      <c r="AC235" s="2"/>
      <c r="AD235" s="2"/>
      <c r="AE235" s="2"/>
      <c r="AF235" s="2"/>
      <c r="AG235" s="2"/>
      <c r="AH235" s="2"/>
      <c r="AI235" s="73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86"/>
      <c r="AU235" s="2"/>
      <c r="AV235" s="2"/>
    </row>
    <row r="236" spans="4:48" ht="19.899999999999999" customHeight="1" x14ac:dyDescent="0.15">
      <c r="D236" s="2"/>
      <c r="E236" s="2"/>
      <c r="F236" s="18"/>
      <c r="G236" s="2"/>
      <c r="H236" s="2"/>
      <c r="I236" s="86"/>
      <c r="J236" s="2"/>
      <c r="K236" s="68"/>
      <c r="L236" s="68"/>
      <c r="M236" s="18"/>
      <c r="N236" s="68"/>
      <c r="O236" s="72"/>
      <c r="P236" s="68"/>
      <c r="Q236" s="102"/>
      <c r="R236" s="102"/>
      <c r="S236" s="102"/>
      <c r="T236" s="68"/>
      <c r="U236" s="68"/>
      <c r="V236" s="3"/>
      <c r="W236" s="3"/>
      <c r="X236" s="3"/>
      <c r="Y236" s="3"/>
      <c r="Z236" s="3"/>
      <c r="AA236" s="2"/>
      <c r="AB236" s="2"/>
      <c r="AC236" s="2"/>
      <c r="AD236" s="2"/>
      <c r="AE236" s="2"/>
      <c r="AF236" s="2"/>
      <c r="AG236" s="2"/>
      <c r="AH236" s="2"/>
      <c r="AI236" s="73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86"/>
      <c r="AU236" s="2"/>
      <c r="AV236" s="2"/>
    </row>
    <row r="237" spans="4:48" ht="19.899999999999999" customHeight="1" x14ac:dyDescent="0.15">
      <c r="D237" s="2"/>
      <c r="E237" s="2"/>
      <c r="F237" s="18"/>
      <c r="G237" s="2"/>
      <c r="H237" s="2"/>
      <c r="I237" s="86"/>
      <c r="J237" s="2"/>
      <c r="K237" s="68"/>
      <c r="L237" s="68"/>
      <c r="M237" s="18"/>
      <c r="N237" s="68"/>
      <c r="O237" s="72"/>
      <c r="P237" s="68"/>
      <c r="Q237" s="102"/>
      <c r="R237" s="102"/>
      <c r="S237" s="102"/>
      <c r="T237" s="68"/>
      <c r="U237" s="68"/>
      <c r="V237" s="3"/>
      <c r="W237" s="3"/>
      <c r="X237" s="3"/>
      <c r="Y237" s="3"/>
      <c r="Z237" s="3"/>
      <c r="AA237" s="2"/>
      <c r="AB237" s="2"/>
      <c r="AC237" s="2"/>
      <c r="AD237" s="2"/>
      <c r="AE237" s="2"/>
      <c r="AF237" s="2"/>
      <c r="AG237" s="2"/>
      <c r="AH237" s="2"/>
      <c r="AI237" s="73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86"/>
      <c r="AU237" s="2"/>
      <c r="AV237" s="2"/>
    </row>
    <row r="238" spans="4:48" ht="19.899999999999999" customHeight="1" x14ac:dyDescent="0.15">
      <c r="D238" s="2"/>
      <c r="E238" s="2"/>
      <c r="F238" s="18"/>
      <c r="G238" s="2"/>
      <c r="H238" s="2"/>
      <c r="I238" s="86"/>
      <c r="J238" s="2"/>
      <c r="K238" s="68"/>
      <c r="L238" s="68"/>
      <c r="M238" s="18"/>
      <c r="N238" s="68"/>
      <c r="O238" s="72"/>
      <c r="P238" s="68"/>
      <c r="Q238" s="102"/>
      <c r="R238" s="102"/>
      <c r="S238" s="102"/>
      <c r="T238" s="68"/>
      <c r="U238" s="68"/>
      <c r="V238" s="3"/>
      <c r="W238" s="3"/>
      <c r="X238" s="3"/>
      <c r="Y238" s="3"/>
      <c r="Z238" s="3"/>
      <c r="AA238" s="2"/>
      <c r="AB238" s="2"/>
      <c r="AC238" s="2"/>
      <c r="AD238" s="2"/>
      <c r="AE238" s="2"/>
      <c r="AF238" s="2"/>
      <c r="AG238" s="2"/>
      <c r="AH238" s="2"/>
      <c r="AI238" s="73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86"/>
      <c r="AU238" s="2"/>
      <c r="AV238" s="2"/>
    </row>
    <row r="239" spans="4:48" ht="19.899999999999999" customHeight="1" x14ac:dyDescent="0.15">
      <c r="D239" s="2"/>
      <c r="E239" s="2"/>
      <c r="F239" s="18"/>
      <c r="G239" s="2"/>
      <c r="H239" s="2"/>
      <c r="I239" s="86"/>
      <c r="J239" s="2"/>
      <c r="K239" s="68"/>
      <c r="L239" s="68"/>
      <c r="M239" s="18"/>
      <c r="N239" s="68"/>
      <c r="O239" s="72"/>
      <c r="P239" s="68"/>
      <c r="Q239" s="102"/>
      <c r="R239" s="102"/>
      <c r="S239" s="102"/>
      <c r="T239" s="68"/>
      <c r="U239" s="68"/>
      <c r="V239" s="3"/>
      <c r="W239" s="3"/>
      <c r="X239" s="3"/>
      <c r="Y239" s="3"/>
      <c r="Z239" s="3"/>
      <c r="AA239" s="2"/>
      <c r="AB239" s="2"/>
      <c r="AC239" s="2"/>
      <c r="AD239" s="2"/>
      <c r="AE239" s="2"/>
      <c r="AF239" s="2"/>
      <c r="AG239" s="2"/>
      <c r="AH239" s="2"/>
      <c r="AI239" s="73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86"/>
      <c r="AU239" s="2"/>
      <c r="AV239" s="2"/>
    </row>
    <row r="240" spans="4:48" ht="19.899999999999999" customHeight="1" x14ac:dyDescent="0.15">
      <c r="D240" s="2"/>
      <c r="E240" s="2"/>
      <c r="F240" s="18"/>
      <c r="G240" s="2"/>
      <c r="H240" s="2"/>
      <c r="I240" s="86"/>
      <c r="J240" s="2"/>
      <c r="K240" s="68"/>
      <c r="L240" s="68"/>
      <c r="M240" s="18"/>
      <c r="N240" s="68"/>
      <c r="O240" s="72"/>
      <c r="P240" s="68"/>
      <c r="Q240" s="102"/>
      <c r="R240" s="102"/>
      <c r="S240" s="102"/>
      <c r="T240" s="68"/>
      <c r="U240" s="68"/>
      <c r="V240" s="3"/>
      <c r="W240" s="3"/>
      <c r="X240" s="3"/>
      <c r="Y240" s="3"/>
      <c r="Z240" s="3"/>
      <c r="AA240" s="2"/>
      <c r="AB240" s="2"/>
      <c r="AC240" s="2"/>
      <c r="AD240" s="2"/>
      <c r="AE240" s="2"/>
      <c r="AF240" s="2"/>
      <c r="AG240" s="2"/>
      <c r="AH240" s="2"/>
      <c r="AI240" s="73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86"/>
      <c r="AU240" s="2"/>
      <c r="AV240" s="2"/>
    </row>
    <row r="241" spans="4:48" ht="19.899999999999999" customHeight="1" x14ac:dyDescent="0.15">
      <c r="D241" s="2"/>
      <c r="E241" s="2"/>
      <c r="F241" s="18"/>
      <c r="G241" s="2"/>
      <c r="H241" s="2"/>
      <c r="I241" s="86"/>
      <c r="J241" s="2"/>
      <c r="K241" s="68"/>
      <c r="L241" s="68"/>
      <c r="M241" s="18"/>
      <c r="N241" s="68"/>
      <c r="O241" s="72"/>
      <c r="P241" s="68"/>
      <c r="Q241" s="102"/>
      <c r="R241" s="102"/>
      <c r="S241" s="102"/>
      <c r="T241" s="68"/>
      <c r="U241" s="68"/>
      <c r="V241" s="3"/>
      <c r="W241" s="3"/>
      <c r="X241" s="3"/>
      <c r="Y241" s="3"/>
      <c r="Z241" s="3"/>
      <c r="AA241" s="2"/>
      <c r="AB241" s="2"/>
      <c r="AC241" s="2"/>
      <c r="AD241" s="2"/>
      <c r="AE241" s="2"/>
      <c r="AF241" s="2"/>
      <c r="AG241" s="2"/>
      <c r="AH241" s="2"/>
      <c r="AI241" s="73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86"/>
      <c r="AU241" s="2"/>
      <c r="AV241" s="2"/>
    </row>
    <row r="242" spans="4:48" ht="19.899999999999999" customHeight="1" x14ac:dyDescent="0.15">
      <c r="D242" s="2"/>
      <c r="E242" s="2"/>
      <c r="F242" s="18"/>
      <c r="G242" s="2"/>
      <c r="H242" s="2"/>
      <c r="I242" s="86"/>
      <c r="J242" s="2"/>
      <c r="K242" s="68"/>
      <c r="L242" s="68"/>
      <c r="M242" s="18"/>
      <c r="N242" s="68"/>
      <c r="O242" s="72"/>
      <c r="P242" s="68"/>
      <c r="Q242" s="102"/>
      <c r="R242" s="102"/>
      <c r="S242" s="102"/>
      <c r="T242" s="68"/>
      <c r="U242" s="68"/>
      <c r="V242" s="3"/>
      <c r="W242" s="3"/>
      <c r="X242" s="3"/>
      <c r="Y242" s="3"/>
      <c r="Z242" s="3"/>
      <c r="AA242" s="2"/>
      <c r="AB242" s="2"/>
      <c r="AC242" s="2"/>
      <c r="AD242" s="2"/>
      <c r="AE242" s="2"/>
      <c r="AF242" s="2"/>
      <c r="AG242" s="2"/>
      <c r="AH242" s="2"/>
      <c r="AI242" s="73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86"/>
      <c r="AU242" s="2"/>
      <c r="AV242" s="2"/>
    </row>
    <row r="243" spans="4:48" ht="19.899999999999999" customHeight="1" x14ac:dyDescent="0.15">
      <c r="D243" s="2"/>
      <c r="E243" s="2"/>
      <c r="F243" s="18"/>
      <c r="G243" s="2"/>
      <c r="H243" s="2"/>
      <c r="I243" s="86"/>
      <c r="J243" s="2"/>
      <c r="K243" s="68"/>
      <c r="L243" s="68"/>
      <c r="M243" s="18"/>
      <c r="N243" s="68"/>
      <c r="O243" s="72"/>
      <c r="P243" s="68"/>
      <c r="Q243" s="102"/>
      <c r="R243" s="102"/>
      <c r="S243" s="102"/>
      <c r="T243" s="68"/>
      <c r="U243" s="68"/>
      <c r="V243" s="3"/>
      <c r="W243" s="3"/>
      <c r="X243" s="3"/>
      <c r="Y243" s="3"/>
      <c r="Z243" s="3"/>
      <c r="AA243" s="2"/>
      <c r="AB243" s="2"/>
      <c r="AC243" s="2"/>
      <c r="AD243" s="2"/>
      <c r="AE243" s="2"/>
      <c r="AF243" s="2"/>
      <c r="AG243" s="2"/>
      <c r="AH243" s="2"/>
      <c r="AI243" s="73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86"/>
      <c r="AU243" s="2"/>
      <c r="AV243" s="2"/>
    </row>
    <row r="244" spans="4:48" ht="19.899999999999999" customHeight="1" x14ac:dyDescent="0.15">
      <c r="D244" s="2"/>
      <c r="E244" s="2"/>
      <c r="F244" s="18"/>
      <c r="G244" s="2"/>
      <c r="H244" s="2"/>
      <c r="I244" s="86"/>
      <c r="J244" s="2"/>
      <c r="K244" s="68"/>
      <c r="L244" s="68"/>
      <c r="M244" s="18"/>
      <c r="N244" s="68"/>
      <c r="O244" s="72"/>
      <c r="P244" s="68"/>
      <c r="Q244" s="102"/>
      <c r="R244" s="102"/>
      <c r="S244" s="102"/>
      <c r="T244" s="68"/>
      <c r="U244" s="68"/>
      <c r="V244" s="3"/>
      <c r="W244" s="3"/>
      <c r="X244" s="3"/>
      <c r="Y244" s="3"/>
      <c r="Z244" s="3"/>
      <c r="AA244" s="2"/>
      <c r="AB244" s="2"/>
      <c r="AC244" s="2"/>
      <c r="AD244" s="2"/>
      <c r="AE244" s="2"/>
      <c r="AF244" s="2"/>
      <c r="AG244" s="2"/>
      <c r="AH244" s="2"/>
      <c r="AI244" s="73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86"/>
      <c r="AU244" s="2"/>
      <c r="AV244" s="2"/>
    </row>
    <row r="245" spans="4:48" ht="19.899999999999999" customHeight="1" x14ac:dyDescent="0.15">
      <c r="D245" s="2"/>
      <c r="E245" s="2"/>
      <c r="F245" s="18"/>
      <c r="G245" s="2"/>
      <c r="H245" s="2"/>
      <c r="I245" s="86"/>
      <c r="J245" s="2"/>
      <c r="K245" s="68"/>
      <c r="L245" s="68"/>
      <c r="M245" s="18"/>
      <c r="N245" s="68"/>
      <c r="O245" s="72"/>
      <c r="P245" s="68"/>
      <c r="Q245" s="102"/>
      <c r="R245" s="102"/>
      <c r="S245" s="102"/>
      <c r="T245" s="68"/>
      <c r="U245" s="68"/>
      <c r="V245" s="3"/>
      <c r="W245" s="3"/>
      <c r="X245" s="3"/>
      <c r="Y245" s="3"/>
      <c r="Z245" s="3"/>
      <c r="AA245" s="2"/>
      <c r="AB245" s="2"/>
      <c r="AC245" s="2"/>
      <c r="AD245" s="2"/>
      <c r="AE245" s="2"/>
      <c r="AF245" s="2"/>
      <c r="AG245" s="2"/>
      <c r="AH245" s="2"/>
      <c r="AI245" s="73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86"/>
      <c r="AU245" s="2"/>
      <c r="AV245" s="2"/>
    </row>
    <row r="246" spans="4:48" ht="19.899999999999999" customHeight="1" x14ac:dyDescent="0.15">
      <c r="D246" s="2"/>
      <c r="E246" s="2"/>
      <c r="F246" s="18"/>
      <c r="G246" s="2"/>
      <c r="H246" s="2"/>
      <c r="I246" s="86"/>
      <c r="J246" s="2"/>
      <c r="K246" s="68"/>
      <c r="L246" s="68"/>
      <c r="M246" s="18"/>
      <c r="N246" s="68"/>
      <c r="O246" s="72"/>
      <c r="P246" s="68"/>
      <c r="Q246" s="102"/>
      <c r="R246" s="102"/>
      <c r="S246" s="102"/>
      <c r="T246" s="68"/>
      <c r="U246" s="68"/>
      <c r="V246" s="3"/>
      <c r="W246" s="3"/>
      <c r="X246" s="3"/>
      <c r="Y246" s="3"/>
      <c r="Z246" s="3"/>
      <c r="AA246" s="2"/>
      <c r="AB246" s="2"/>
      <c r="AC246" s="2"/>
      <c r="AD246" s="2"/>
      <c r="AE246" s="2"/>
      <c r="AF246" s="2"/>
      <c r="AG246" s="2"/>
      <c r="AH246" s="2"/>
      <c r="AI246" s="73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86"/>
      <c r="AU246" s="2"/>
      <c r="AV246" s="2"/>
    </row>
    <row r="247" spans="4:48" ht="19.899999999999999" customHeight="1" x14ac:dyDescent="0.15">
      <c r="D247" s="2"/>
      <c r="E247" s="2"/>
      <c r="F247" s="18"/>
      <c r="G247" s="2"/>
      <c r="H247" s="2"/>
      <c r="I247" s="86"/>
      <c r="J247" s="2"/>
      <c r="K247" s="68"/>
      <c r="L247" s="68"/>
      <c r="M247" s="18"/>
      <c r="N247" s="68"/>
      <c r="O247" s="72"/>
      <c r="P247" s="68"/>
      <c r="Q247" s="102"/>
      <c r="R247" s="102"/>
      <c r="S247" s="102"/>
      <c r="T247" s="68"/>
      <c r="U247" s="68"/>
      <c r="V247" s="3"/>
      <c r="W247" s="3"/>
      <c r="X247" s="3"/>
      <c r="Y247" s="3"/>
      <c r="Z247" s="3"/>
      <c r="AA247" s="2"/>
      <c r="AB247" s="2"/>
      <c r="AC247" s="2"/>
      <c r="AD247" s="2"/>
      <c r="AE247" s="2"/>
      <c r="AF247" s="2"/>
      <c r="AG247" s="2"/>
      <c r="AH247" s="2"/>
      <c r="AI247" s="73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86"/>
      <c r="AU247" s="2"/>
      <c r="AV247" s="2"/>
    </row>
    <row r="248" spans="4:48" ht="19.899999999999999" customHeight="1" x14ac:dyDescent="0.15">
      <c r="D248" s="2"/>
      <c r="E248" s="2"/>
      <c r="F248" s="18"/>
      <c r="G248" s="2"/>
      <c r="H248" s="2"/>
      <c r="I248" s="86"/>
      <c r="J248" s="2"/>
      <c r="K248" s="68"/>
      <c r="L248" s="68"/>
      <c r="M248" s="18"/>
      <c r="N248" s="68"/>
      <c r="O248" s="72"/>
      <c r="P248" s="68"/>
      <c r="Q248" s="102"/>
      <c r="R248" s="102"/>
      <c r="S248" s="102"/>
      <c r="T248" s="68"/>
      <c r="U248" s="68"/>
      <c r="V248" s="3"/>
      <c r="W248" s="3"/>
      <c r="X248" s="3"/>
      <c r="Y248" s="3"/>
      <c r="Z248" s="3"/>
      <c r="AA248" s="2"/>
      <c r="AB248" s="2"/>
      <c r="AC248" s="2"/>
      <c r="AD248" s="2"/>
      <c r="AE248" s="2"/>
      <c r="AF248" s="2"/>
      <c r="AG248" s="2"/>
      <c r="AH248" s="2"/>
      <c r="AI248" s="73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86"/>
      <c r="AU248" s="2"/>
      <c r="AV248" s="2"/>
    </row>
    <row r="249" spans="4:48" ht="19.899999999999999" customHeight="1" x14ac:dyDescent="0.15">
      <c r="D249" s="2"/>
      <c r="E249" s="2"/>
      <c r="F249" s="18"/>
      <c r="G249" s="2"/>
      <c r="H249" s="2"/>
      <c r="I249" s="86"/>
      <c r="J249" s="2"/>
      <c r="K249" s="68"/>
      <c r="L249" s="68"/>
      <c r="M249" s="18"/>
      <c r="N249" s="68"/>
      <c r="O249" s="72"/>
      <c r="P249" s="68"/>
      <c r="Q249" s="102"/>
      <c r="R249" s="102"/>
      <c r="S249" s="102"/>
      <c r="T249" s="68"/>
      <c r="U249" s="68"/>
      <c r="V249" s="3"/>
      <c r="W249" s="3"/>
      <c r="X249" s="3"/>
      <c r="Y249" s="3"/>
      <c r="Z249" s="3"/>
      <c r="AA249" s="2"/>
      <c r="AB249" s="2"/>
      <c r="AC249" s="2"/>
      <c r="AD249" s="2"/>
      <c r="AE249" s="2"/>
      <c r="AF249" s="2"/>
      <c r="AG249" s="2"/>
      <c r="AH249" s="2"/>
      <c r="AI249" s="73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86"/>
      <c r="AU249" s="2"/>
      <c r="AV249" s="2"/>
    </row>
    <row r="250" spans="4:48" ht="19.899999999999999" customHeight="1" x14ac:dyDescent="0.15">
      <c r="D250" s="2"/>
      <c r="E250" s="2"/>
      <c r="F250" s="18"/>
      <c r="G250" s="2"/>
      <c r="H250" s="2"/>
      <c r="I250" s="86"/>
      <c r="J250" s="2"/>
      <c r="K250" s="68"/>
      <c r="L250" s="68"/>
      <c r="M250" s="18"/>
      <c r="N250" s="68"/>
      <c r="O250" s="72"/>
      <c r="P250" s="68"/>
      <c r="Q250" s="102"/>
      <c r="R250" s="102"/>
      <c r="S250" s="102"/>
      <c r="T250" s="68"/>
      <c r="U250" s="68"/>
      <c r="V250" s="3"/>
      <c r="W250" s="3"/>
      <c r="X250" s="3"/>
      <c r="Y250" s="3"/>
      <c r="Z250" s="3"/>
      <c r="AA250" s="2"/>
      <c r="AB250" s="2"/>
      <c r="AC250" s="2"/>
      <c r="AD250" s="2"/>
      <c r="AE250" s="2"/>
      <c r="AF250" s="2"/>
      <c r="AG250" s="2"/>
      <c r="AH250" s="2"/>
      <c r="AI250" s="73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86"/>
      <c r="AU250" s="2"/>
      <c r="AV250" s="2"/>
    </row>
    <row r="251" spans="4:48" ht="19.899999999999999" customHeight="1" x14ac:dyDescent="0.15">
      <c r="D251" s="2"/>
      <c r="E251" s="2"/>
      <c r="F251" s="18"/>
      <c r="G251" s="2"/>
      <c r="H251" s="2"/>
      <c r="I251" s="86"/>
      <c r="J251" s="2"/>
      <c r="K251" s="68"/>
      <c r="L251" s="68"/>
      <c r="M251" s="18"/>
      <c r="N251" s="68"/>
      <c r="O251" s="72"/>
      <c r="P251" s="68"/>
      <c r="Q251" s="102"/>
      <c r="R251" s="102"/>
      <c r="S251" s="102"/>
      <c r="T251" s="68"/>
      <c r="U251" s="68"/>
      <c r="V251" s="3"/>
      <c r="W251" s="3"/>
      <c r="X251" s="3"/>
      <c r="Y251" s="3"/>
      <c r="Z251" s="3"/>
      <c r="AA251" s="2"/>
      <c r="AB251" s="2"/>
      <c r="AC251" s="2"/>
      <c r="AD251" s="2"/>
      <c r="AE251" s="2"/>
      <c r="AF251" s="2"/>
      <c r="AG251" s="2"/>
      <c r="AH251" s="2"/>
      <c r="AI251" s="73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86"/>
      <c r="AU251" s="2"/>
      <c r="AV251" s="2"/>
    </row>
    <row r="252" spans="4:48" ht="19.899999999999999" customHeight="1" x14ac:dyDescent="0.15">
      <c r="D252" s="2"/>
      <c r="E252" s="2"/>
      <c r="F252" s="18"/>
      <c r="G252" s="2"/>
      <c r="H252" s="2"/>
      <c r="I252" s="86"/>
      <c r="J252" s="2"/>
      <c r="K252" s="68"/>
      <c r="L252" s="68"/>
      <c r="M252" s="18"/>
      <c r="N252" s="68"/>
      <c r="O252" s="72"/>
      <c r="P252" s="68"/>
      <c r="Q252" s="102"/>
      <c r="R252" s="102"/>
      <c r="S252" s="102"/>
      <c r="T252" s="68"/>
      <c r="U252" s="68"/>
      <c r="V252" s="3"/>
      <c r="W252" s="3"/>
      <c r="X252" s="3"/>
      <c r="Y252" s="3"/>
      <c r="Z252" s="3"/>
      <c r="AA252" s="2"/>
      <c r="AB252" s="2"/>
      <c r="AC252" s="2"/>
      <c r="AD252" s="2"/>
      <c r="AE252" s="2"/>
      <c r="AF252" s="2"/>
      <c r="AG252" s="2"/>
      <c r="AH252" s="2"/>
      <c r="AI252" s="73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86"/>
      <c r="AU252" s="2"/>
      <c r="AV252" s="2"/>
    </row>
    <row r="253" spans="4:48" ht="19.899999999999999" customHeight="1" x14ac:dyDescent="0.15">
      <c r="D253" s="2"/>
      <c r="E253" s="2"/>
      <c r="F253" s="18"/>
      <c r="G253" s="2"/>
      <c r="H253" s="2"/>
      <c r="I253" s="86"/>
      <c r="J253" s="2"/>
      <c r="K253" s="68"/>
      <c r="L253" s="68"/>
      <c r="M253" s="18"/>
      <c r="N253" s="68"/>
      <c r="O253" s="72"/>
      <c r="P253" s="68"/>
      <c r="Q253" s="102"/>
      <c r="R253" s="102"/>
      <c r="S253" s="102"/>
      <c r="T253" s="68"/>
      <c r="U253" s="68"/>
      <c r="V253" s="3"/>
      <c r="W253" s="3"/>
      <c r="X253" s="3"/>
      <c r="Y253" s="3"/>
      <c r="Z253" s="3"/>
      <c r="AA253" s="2"/>
      <c r="AB253" s="2"/>
      <c r="AC253" s="2"/>
      <c r="AD253" s="2"/>
      <c r="AE253" s="2"/>
      <c r="AF253" s="2"/>
      <c r="AG253" s="2"/>
      <c r="AH253" s="2"/>
      <c r="AI253" s="73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86"/>
      <c r="AU253" s="2"/>
      <c r="AV253" s="2"/>
    </row>
    <row r="254" spans="4:48" ht="19.899999999999999" customHeight="1" x14ac:dyDescent="0.15">
      <c r="D254" s="2"/>
      <c r="E254" s="2"/>
      <c r="F254" s="18"/>
      <c r="G254" s="2"/>
      <c r="H254" s="2"/>
      <c r="I254" s="86"/>
      <c r="J254" s="2"/>
      <c r="K254" s="68"/>
      <c r="L254" s="68"/>
      <c r="M254" s="18"/>
      <c r="N254" s="68"/>
      <c r="O254" s="72"/>
      <c r="P254" s="68"/>
      <c r="Q254" s="102"/>
      <c r="R254" s="102"/>
      <c r="S254" s="102"/>
      <c r="T254" s="68"/>
      <c r="U254" s="68"/>
      <c r="V254" s="3"/>
      <c r="W254" s="3"/>
      <c r="X254" s="3"/>
      <c r="Y254" s="3"/>
      <c r="Z254" s="3"/>
      <c r="AA254" s="2"/>
      <c r="AB254" s="2"/>
      <c r="AC254" s="2"/>
      <c r="AD254" s="2"/>
      <c r="AE254" s="2"/>
      <c r="AF254" s="2"/>
      <c r="AG254" s="2"/>
      <c r="AH254" s="2"/>
      <c r="AI254" s="73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86"/>
      <c r="AU254" s="2"/>
      <c r="AV254" s="2"/>
    </row>
    <row r="255" spans="4:48" ht="19.899999999999999" customHeight="1" x14ac:dyDescent="0.15">
      <c r="D255" s="2"/>
      <c r="E255" s="2"/>
      <c r="F255" s="18"/>
      <c r="G255" s="2"/>
      <c r="H255" s="2"/>
      <c r="I255" s="86"/>
      <c r="J255" s="2"/>
      <c r="K255" s="68"/>
      <c r="L255" s="68"/>
      <c r="M255" s="18"/>
      <c r="N255" s="68"/>
      <c r="O255" s="72"/>
      <c r="P255" s="68"/>
      <c r="Q255" s="102"/>
      <c r="R255" s="102"/>
      <c r="S255" s="102"/>
      <c r="T255" s="68"/>
      <c r="U255" s="68"/>
      <c r="V255" s="3"/>
      <c r="W255" s="3"/>
      <c r="X255" s="3"/>
      <c r="Y255" s="3"/>
      <c r="Z255" s="3"/>
      <c r="AA255" s="2"/>
      <c r="AB255" s="2"/>
      <c r="AC255" s="2"/>
      <c r="AD255" s="2"/>
      <c r="AE255" s="2"/>
      <c r="AF255" s="2"/>
      <c r="AG255" s="2"/>
      <c r="AH255" s="2"/>
      <c r="AI255" s="73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86"/>
      <c r="AU255" s="2"/>
      <c r="AV255" s="2"/>
    </row>
    <row r="256" spans="4:48" ht="19.899999999999999" customHeight="1" x14ac:dyDescent="0.15">
      <c r="D256" s="2"/>
      <c r="E256" s="2"/>
      <c r="F256" s="18"/>
      <c r="G256" s="2"/>
      <c r="H256" s="2"/>
      <c r="I256" s="86"/>
      <c r="J256" s="2"/>
      <c r="K256" s="68"/>
      <c r="L256" s="68"/>
      <c r="M256" s="18"/>
      <c r="N256" s="68"/>
      <c r="O256" s="72"/>
      <c r="P256" s="68"/>
      <c r="Q256" s="102"/>
      <c r="R256" s="102"/>
      <c r="S256" s="102"/>
      <c r="T256" s="68"/>
      <c r="U256" s="68"/>
      <c r="V256" s="3"/>
      <c r="W256" s="3"/>
      <c r="X256" s="3"/>
      <c r="Y256" s="3"/>
      <c r="Z256" s="3"/>
      <c r="AA256" s="2"/>
      <c r="AB256" s="2"/>
      <c r="AC256" s="2"/>
      <c r="AD256" s="2"/>
      <c r="AE256" s="2"/>
      <c r="AF256" s="2"/>
      <c r="AG256" s="2"/>
      <c r="AH256" s="2"/>
      <c r="AI256" s="73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86"/>
      <c r="AU256" s="2"/>
      <c r="AV256" s="2"/>
    </row>
    <row r="257" spans="4:48" ht="19.899999999999999" customHeight="1" x14ac:dyDescent="0.15">
      <c r="D257" s="2"/>
      <c r="E257" s="2"/>
      <c r="F257" s="18"/>
      <c r="G257" s="2"/>
      <c r="H257" s="2"/>
      <c r="I257" s="86"/>
      <c r="J257" s="2"/>
      <c r="K257" s="68"/>
      <c r="L257" s="68"/>
      <c r="M257" s="18"/>
      <c r="N257" s="68"/>
      <c r="O257" s="72"/>
      <c r="P257" s="68"/>
      <c r="Q257" s="102"/>
      <c r="R257" s="102"/>
      <c r="S257" s="102"/>
      <c r="T257" s="68"/>
      <c r="U257" s="68"/>
      <c r="V257" s="3"/>
      <c r="W257" s="3"/>
      <c r="X257" s="3"/>
      <c r="Y257" s="3"/>
      <c r="Z257" s="3"/>
      <c r="AA257" s="2"/>
      <c r="AB257" s="2"/>
      <c r="AC257" s="2"/>
      <c r="AD257" s="2"/>
      <c r="AE257" s="2"/>
      <c r="AF257" s="2"/>
      <c r="AG257" s="2"/>
      <c r="AH257" s="2"/>
      <c r="AI257" s="73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86"/>
      <c r="AU257" s="2"/>
      <c r="AV257" s="2"/>
    </row>
    <row r="258" spans="4:48" ht="19.899999999999999" customHeight="1" x14ac:dyDescent="0.15">
      <c r="D258" s="2"/>
      <c r="E258" s="2"/>
      <c r="F258" s="18"/>
      <c r="G258" s="2"/>
      <c r="H258" s="2"/>
      <c r="I258" s="86"/>
      <c r="J258" s="2"/>
      <c r="K258" s="68"/>
      <c r="L258" s="68"/>
      <c r="M258" s="18"/>
      <c r="N258" s="68"/>
      <c r="O258" s="72"/>
      <c r="P258" s="68"/>
      <c r="Q258" s="102"/>
      <c r="R258" s="102"/>
      <c r="S258" s="102"/>
      <c r="T258" s="68"/>
      <c r="U258" s="68"/>
      <c r="V258" s="3"/>
      <c r="W258" s="3"/>
      <c r="X258" s="3"/>
      <c r="Y258" s="3"/>
      <c r="Z258" s="3"/>
      <c r="AA258" s="2"/>
      <c r="AB258" s="2"/>
      <c r="AC258" s="2"/>
      <c r="AD258" s="2"/>
      <c r="AE258" s="2"/>
      <c r="AF258" s="2"/>
      <c r="AG258" s="2"/>
      <c r="AH258" s="2"/>
      <c r="AI258" s="73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86"/>
      <c r="AU258" s="2"/>
      <c r="AV258" s="2"/>
    </row>
    <row r="259" spans="4:48" ht="19.899999999999999" customHeight="1" x14ac:dyDescent="0.15">
      <c r="D259" s="2"/>
      <c r="E259" s="2"/>
      <c r="F259" s="18"/>
      <c r="G259" s="2"/>
      <c r="H259" s="2"/>
      <c r="I259" s="86"/>
      <c r="J259" s="2"/>
      <c r="K259" s="68"/>
      <c r="L259" s="68"/>
      <c r="M259" s="18"/>
      <c r="N259" s="68"/>
      <c r="O259" s="72"/>
      <c r="P259" s="68"/>
      <c r="Q259" s="102"/>
      <c r="R259" s="102"/>
      <c r="S259" s="102"/>
      <c r="T259" s="68"/>
      <c r="U259" s="68"/>
      <c r="V259" s="3"/>
      <c r="W259" s="3"/>
      <c r="X259" s="3"/>
      <c r="Y259" s="3"/>
      <c r="Z259" s="3"/>
      <c r="AA259" s="2"/>
      <c r="AB259" s="2"/>
      <c r="AC259" s="2"/>
      <c r="AD259" s="2"/>
      <c r="AE259" s="2"/>
      <c r="AF259" s="2"/>
      <c r="AG259" s="2"/>
      <c r="AH259" s="2"/>
      <c r="AI259" s="73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86"/>
      <c r="AU259" s="2"/>
      <c r="AV259" s="2"/>
    </row>
    <row r="260" spans="4:48" ht="19.899999999999999" customHeight="1" x14ac:dyDescent="0.15">
      <c r="D260" s="2"/>
      <c r="E260" s="2"/>
      <c r="F260" s="18"/>
      <c r="G260" s="2"/>
      <c r="H260" s="2"/>
      <c r="I260" s="86"/>
      <c r="J260" s="2"/>
      <c r="K260" s="68"/>
      <c r="L260" s="68"/>
      <c r="M260" s="18"/>
      <c r="N260" s="68"/>
      <c r="O260" s="72"/>
      <c r="P260" s="68"/>
      <c r="Q260" s="102"/>
      <c r="R260" s="102"/>
      <c r="S260" s="102"/>
      <c r="T260" s="68"/>
      <c r="U260" s="68"/>
      <c r="V260" s="3"/>
      <c r="W260" s="3"/>
      <c r="X260" s="3"/>
      <c r="Y260" s="3"/>
      <c r="Z260" s="3"/>
      <c r="AA260" s="2"/>
      <c r="AB260" s="2"/>
      <c r="AC260" s="2"/>
      <c r="AD260" s="2"/>
      <c r="AE260" s="2"/>
      <c r="AF260" s="2"/>
      <c r="AG260" s="2"/>
      <c r="AH260" s="2"/>
      <c r="AI260" s="73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86"/>
      <c r="AU260" s="2"/>
      <c r="AV260" s="2"/>
    </row>
    <row r="261" spans="4:48" ht="19.899999999999999" customHeight="1" x14ac:dyDescent="0.15">
      <c r="D261" s="2"/>
      <c r="E261" s="2"/>
      <c r="F261" s="18"/>
      <c r="G261" s="2"/>
      <c r="H261" s="2"/>
      <c r="I261" s="86"/>
      <c r="J261" s="2"/>
      <c r="K261" s="68"/>
      <c r="L261" s="68"/>
      <c r="M261" s="18"/>
      <c r="N261" s="68"/>
      <c r="O261" s="72"/>
      <c r="P261" s="68"/>
      <c r="Q261" s="102"/>
      <c r="R261" s="102"/>
      <c r="S261" s="102"/>
      <c r="T261" s="68"/>
      <c r="U261" s="68"/>
      <c r="V261" s="3"/>
      <c r="W261" s="3"/>
      <c r="X261" s="3"/>
      <c r="Y261" s="3"/>
      <c r="Z261" s="3"/>
      <c r="AA261" s="2"/>
      <c r="AB261" s="2"/>
      <c r="AC261" s="2"/>
      <c r="AD261" s="2"/>
      <c r="AE261" s="2"/>
      <c r="AF261" s="2"/>
      <c r="AG261" s="2"/>
      <c r="AH261" s="2"/>
      <c r="AI261" s="73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86"/>
      <c r="AU261" s="2"/>
      <c r="AV261" s="2"/>
    </row>
    <row r="262" spans="4:48" ht="19.899999999999999" customHeight="1" x14ac:dyDescent="0.15">
      <c r="D262" s="2"/>
      <c r="E262" s="2"/>
      <c r="F262" s="18"/>
      <c r="G262" s="2"/>
      <c r="H262" s="2"/>
      <c r="I262" s="86"/>
      <c r="J262" s="2"/>
      <c r="K262" s="68"/>
      <c r="L262" s="68"/>
      <c r="M262" s="18"/>
      <c r="N262" s="68"/>
      <c r="O262" s="72"/>
      <c r="P262" s="68"/>
      <c r="Q262" s="102"/>
      <c r="R262" s="102"/>
      <c r="S262" s="102"/>
      <c r="T262" s="68"/>
      <c r="U262" s="68"/>
      <c r="V262" s="3"/>
      <c r="W262" s="3"/>
      <c r="X262" s="3"/>
      <c r="Y262" s="3"/>
      <c r="Z262" s="3"/>
      <c r="AA262" s="2"/>
      <c r="AB262" s="2"/>
      <c r="AC262" s="2"/>
      <c r="AD262" s="2"/>
      <c r="AE262" s="2"/>
      <c r="AF262" s="2"/>
      <c r="AG262" s="2"/>
      <c r="AH262" s="2"/>
      <c r="AI262" s="73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86"/>
      <c r="AU262" s="2"/>
      <c r="AV262" s="2"/>
    </row>
    <row r="263" spans="4:48" ht="19.899999999999999" customHeight="1" x14ac:dyDescent="0.15">
      <c r="D263" s="2"/>
      <c r="E263" s="2"/>
      <c r="F263" s="18"/>
      <c r="G263" s="2"/>
      <c r="H263" s="2"/>
      <c r="I263" s="86"/>
      <c r="J263" s="2"/>
      <c r="K263" s="68"/>
      <c r="L263" s="68"/>
      <c r="M263" s="18"/>
      <c r="N263" s="68"/>
      <c r="O263" s="72"/>
      <c r="P263" s="68"/>
      <c r="Q263" s="102"/>
      <c r="R263" s="102"/>
      <c r="S263" s="102"/>
      <c r="T263" s="68"/>
      <c r="U263" s="68"/>
      <c r="V263" s="3"/>
      <c r="W263" s="3"/>
      <c r="X263" s="3"/>
      <c r="Y263" s="3"/>
      <c r="Z263" s="3"/>
      <c r="AA263" s="2"/>
      <c r="AB263" s="2"/>
      <c r="AC263" s="2"/>
      <c r="AD263" s="2"/>
      <c r="AE263" s="2"/>
      <c r="AF263" s="2"/>
      <c r="AG263" s="2"/>
      <c r="AH263" s="2"/>
      <c r="AI263" s="73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86"/>
      <c r="AU263" s="2"/>
      <c r="AV263" s="2"/>
    </row>
    <row r="264" spans="4:48" ht="19.899999999999999" customHeight="1" x14ac:dyDescent="0.15">
      <c r="D264" s="2"/>
      <c r="E264" s="2"/>
      <c r="F264" s="18"/>
      <c r="G264" s="2"/>
      <c r="H264" s="2"/>
      <c r="I264" s="86"/>
      <c r="J264" s="2"/>
      <c r="K264" s="68"/>
      <c r="L264" s="68"/>
      <c r="M264" s="18"/>
      <c r="N264" s="68"/>
      <c r="O264" s="72"/>
      <c r="P264" s="68"/>
      <c r="Q264" s="102"/>
      <c r="R264" s="102"/>
      <c r="S264" s="102"/>
      <c r="T264" s="68"/>
      <c r="U264" s="68"/>
      <c r="V264" s="3"/>
      <c r="W264" s="3"/>
      <c r="X264" s="3"/>
      <c r="Y264" s="3"/>
      <c r="Z264" s="3"/>
      <c r="AA264" s="2"/>
      <c r="AB264" s="2"/>
      <c r="AC264" s="2"/>
      <c r="AD264" s="2"/>
      <c r="AE264" s="2"/>
      <c r="AF264" s="2"/>
      <c r="AG264" s="2"/>
      <c r="AH264" s="2"/>
      <c r="AI264" s="73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86"/>
      <c r="AU264" s="2"/>
      <c r="AV264" s="2"/>
    </row>
    <row r="265" spans="4:48" ht="19.899999999999999" customHeight="1" x14ac:dyDescent="0.15">
      <c r="D265" s="2"/>
      <c r="E265" s="2"/>
      <c r="F265" s="18"/>
      <c r="G265" s="2"/>
      <c r="H265" s="2"/>
      <c r="I265" s="86"/>
      <c r="J265" s="2"/>
      <c r="K265" s="68"/>
      <c r="L265" s="68"/>
      <c r="M265" s="18"/>
      <c r="N265" s="68"/>
      <c r="O265" s="72"/>
      <c r="P265" s="68"/>
      <c r="Q265" s="102"/>
      <c r="R265" s="102"/>
      <c r="S265" s="102"/>
      <c r="T265" s="68"/>
      <c r="U265" s="68"/>
      <c r="V265" s="3"/>
      <c r="W265" s="3"/>
      <c r="X265" s="3"/>
      <c r="Y265" s="3"/>
      <c r="Z265" s="3"/>
      <c r="AA265" s="2"/>
      <c r="AB265" s="2"/>
      <c r="AC265" s="2"/>
      <c r="AD265" s="2"/>
      <c r="AE265" s="2"/>
      <c r="AF265" s="2"/>
      <c r="AG265" s="2"/>
      <c r="AH265" s="2"/>
      <c r="AI265" s="73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86"/>
      <c r="AU265" s="2"/>
      <c r="AV265" s="2"/>
    </row>
    <row r="266" spans="4:48" ht="19.899999999999999" customHeight="1" x14ac:dyDescent="0.15">
      <c r="D266" s="2"/>
      <c r="E266" s="2"/>
      <c r="F266" s="18"/>
      <c r="G266" s="2"/>
      <c r="H266" s="2"/>
      <c r="I266" s="86"/>
      <c r="J266" s="2"/>
      <c r="K266" s="68"/>
      <c r="L266" s="68"/>
      <c r="M266" s="18"/>
      <c r="N266" s="68"/>
      <c r="O266" s="72"/>
      <c r="P266" s="68"/>
      <c r="Q266" s="102"/>
      <c r="R266" s="102"/>
      <c r="S266" s="102"/>
      <c r="T266" s="68"/>
      <c r="U266" s="68"/>
      <c r="V266" s="3"/>
      <c r="W266" s="3"/>
      <c r="X266" s="3"/>
      <c r="Y266" s="3"/>
      <c r="Z266" s="3"/>
      <c r="AA266" s="2"/>
      <c r="AB266" s="2"/>
      <c r="AC266" s="2"/>
      <c r="AD266" s="2"/>
      <c r="AE266" s="2"/>
      <c r="AF266" s="2"/>
      <c r="AG266" s="2"/>
      <c r="AH266" s="2"/>
      <c r="AI266" s="73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86"/>
      <c r="AU266" s="2"/>
      <c r="AV266" s="2"/>
    </row>
    <row r="267" spans="4:48" ht="19.899999999999999" customHeight="1" x14ac:dyDescent="0.15">
      <c r="D267" s="2"/>
      <c r="E267" s="2"/>
      <c r="F267" s="18"/>
      <c r="G267" s="2"/>
      <c r="H267" s="2"/>
      <c r="I267" s="86"/>
      <c r="J267" s="2"/>
      <c r="K267" s="68"/>
      <c r="L267" s="68"/>
      <c r="M267" s="18"/>
      <c r="N267" s="68"/>
      <c r="O267" s="72"/>
      <c r="P267" s="68"/>
      <c r="Q267" s="102"/>
      <c r="R267" s="102"/>
      <c r="S267" s="102"/>
      <c r="T267" s="68"/>
      <c r="U267" s="68"/>
      <c r="V267" s="3"/>
      <c r="W267" s="3"/>
      <c r="X267" s="3"/>
      <c r="Y267" s="3"/>
      <c r="Z267" s="3"/>
      <c r="AA267" s="2"/>
      <c r="AB267" s="2"/>
      <c r="AC267" s="2"/>
      <c r="AD267" s="2"/>
      <c r="AE267" s="2"/>
      <c r="AF267" s="2"/>
      <c r="AG267" s="2"/>
      <c r="AH267" s="2"/>
      <c r="AI267" s="73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86"/>
      <c r="AU267" s="2"/>
      <c r="AV267" s="2"/>
    </row>
    <row r="268" spans="4:48" ht="19.899999999999999" customHeight="1" x14ac:dyDescent="0.15">
      <c r="D268" s="2"/>
      <c r="E268" s="2"/>
      <c r="F268" s="18"/>
      <c r="G268" s="2"/>
      <c r="H268" s="2"/>
      <c r="I268" s="86"/>
      <c r="J268" s="2"/>
      <c r="K268" s="68"/>
      <c r="L268" s="68"/>
      <c r="M268" s="18"/>
      <c r="N268" s="68"/>
      <c r="O268" s="72"/>
      <c r="P268" s="68"/>
      <c r="Q268" s="102"/>
      <c r="R268" s="102"/>
      <c r="S268" s="102"/>
      <c r="T268" s="68"/>
      <c r="U268" s="68"/>
      <c r="V268" s="3"/>
      <c r="W268" s="3"/>
      <c r="X268" s="3"/>
      <c r="Y268" s="3"/>
      <c r="Z268" s="3"/>
      <c r="AA268" s="2"/>
      <c r="AB268" s="2"/>
      <c r="AC268" s="2"/>
      <c r="AD268" s="2"/>
      <c r="AE268" s="2"/>
      <c r="AF268" s="2"/>
      <c r="AG268" s="2"/>
      <c r="AH268" s="2"/>
      <c r="AI268" s="73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86"/>
      <c r="AU268" s="2"/>
      <c r="AV268" s="2"/>
    </row>
    <row r="269" spans="4:48" ht="19.899999999999999" customHeight="1" x14ac:dyDescent="0.15">
      <c r="D269" s="2"/>
      <c r="E269" s="2"/>
      <c r="F269" s="18"/>
      <c r="G269" s="2"/>
      <c r="H269" s="2"/>
      <c r="I269" s="86"/>
      <c r="J269" s="2"/>
      <c r="K269" s="68"/>
      <c r="L269" s="68"/>
      <c r="M269" s="18"/>
      <c r="N269" s="68"/>
      <c r="O269" s="72"/>
      <c r="P269" s="68"/>
      <c r="Q269" s="102"/>
      <c r="R269" s="102"/>
      <c r="S269" s="102"/>
      <c r="T269" s="68"/>
      <c r="U269" s="68"/>
      <c r="V269" s="3"/>
      <c r="W269" s="3"/>
      <c r="X269" s="3"/>
      <c r="Y269" s="3"/>
      <c r="Z269" s="3"/>
      <c r="AA269" s="2"/>
      <c r="AB269" s="2"/>
      <c r="AC269" s="2"/>
      <c r="AD269" s="2"/>
      <c r="AE269" s="2"/>
      <c r="AF269" s="2"/>
      <c r="AG269" s="2"/>
      <c r="AH269" s="2"/>
      <c r="AI269" s="73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86"/>
      <c r="AU269" s="2"/>
      <c r="AV269" s="2"/>
    </row>
    <row r="270" spans="4:48" ht="19.899999999999999" customHeight="1" x14ac:dyDescent="0.15">
      <c r="D270" s="2"/>
      <c r="E270" s="2"/>
      <c r="F270" s="18"/>
      <c r="G270" s="2"/>
      <c r="H270" s="2"/>
      <c r="I270" s="86"/>
      <c r="J270" s="2"/>
      <c r="K270" s="68"/>
      <c r="L270" s="68"/>
      <c r="M270" s="18"/>
      <c r="N270" s="68"/>
      <c r="O270" s="72"/>
      <c r="P270" s="68"/>
      <c r="Q270" s="102"/>
      <c r="R270" s="102"/>
      <c r="S270" s="102"/>
      <c r="T270" s="68"/>
      <c r="U270" s="68"/>
      <c r="V270" s="3"/>
      <c r="W270" s="3"/>
      <c r="X270" s="3"/>
      <c r="Y270" s="3"/>
      <c r="Z270" s="3"/>
      <c r="AA270" s="2"/>
      <c r="AB270" s="2"/>
      <c r="AC270" s="2"/>
      <c r="AD270" s="2"/>
      <c r="AE270" s="2"/>
      <c r="AF270" s="2"/>
      <c r="AG270" s="2"/>
      <c r="AH270" s="2"/>
      <c r="AI270" s="73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86"/>
      <c r="AU270" s="2"/>
      <c r="AV270" s="2"/>
    </row>
    <row r="271" spans="4:48" ht="19.899999999999999" customHeight="1" x14ac:dyDescent="0.15">
      <c r="D271" s="2"/>
      <c r="E271" s="2"/>
      <c r="F271" s="18"/>
      <c r="G271" s="2"/>
      <c r="H271" s="2"/>
      <c r="I271" s="86"/>
      <c r="J271" s="2"/>
      <c r="K271" s="68"/>
      <c r="L271" s="68"/>
      <c r="M271" s="18"/>
      <c r="N271" s="68"/>
      <c r="O271" s="72"/>
      <c r="P271" s="68"/>
      <c r="Q271" s="102"/>
      <c r="R271" s="102"/>
      <c r="S271" s="102"/>
      <c r="T271" s="68"/>
      <c r="U271" s="68"/>
      <c r="V271" s="3"/>
      <c r="W271" s="3"/>
      <c r="X271" s="3"/>
      <c r="Y271" s="3"/>
      <c r="Z271" s="3"/>
      <c r="AA271" s="2"/>
      <c r="AB271" s="2"/>
      <c r="AC271" s="2"/>
      <c r="AD271" s="2"/>
      <c r="AE271" s="2"/>
      <c r="AF271" s="2"/>
      <c r="AG271" s="2"/>
      <c r="AH271" s="2"/>
      <c r="AI271" s="73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86"/>
      <c r="AU271" s="2"/>
      <c r="AV271" s="2"/>
    </row>
    <row r="272" spans="4:48" ht="19.899999999999999" customHeight="1" x14ac:dyDescent="0.15">
      <c r="D272" s="2"/>
      <c r="E272" s="2"/>
      <c r="F272" s="18"/>
      <c r="G272" s="2"/>
      <c r="H272" s="2"/>
      <c r="I272" s="86"/>
      <c r="J272" s="2"/>
      <c r="K272" s="68"/>
      <c r="L272" s="68"/>
      <c r="M272" s="18"/>
      <c r="N272" s="68"/>
      <c r="O272" s="72"/>
      <c r="P272" s="68"/>
      <c r="Q272" s="102"/>
      <c r="R272" s="102"/>
      <c r="S272" s="102"/>
      <c r="T272" s="68"/>
      <c r="U272" s="68"/>
      <c r="V272" s="3"/>
      <c r="W272" s="3"/>
      <c r="X272" s="3"/>
      <c r="Y272" s="3"/>
      <c r="Z272" s="3"/>
      <c r="AA272" s="2"/>
      <c r="AB272" s="2"/>
      <c r="AC272" s="2"/>
      <c r="AD272" s="2"/>
      <c r="AE272" s="2"/>
      <c r="AF272" s="2"/>
      <c r="AG272" s="2"/>
      <c r="AH272" s="2"/>
      <c r="AI272" s="73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86"/>
      <c r="AU272" s="2"/>
      <c r="AV272" s="2"/>
    </row>
    <row r="273" spans="4:48" ht="19.899999999999999" customHeight="1" x14ac:dyDescent="0.15">
      <c r="D273" s="2"/>
      <c r="E273" s="2"/>
      <c r="F273" s="18"/>
      <c r="G273" s="2"/>
      <c r="H273" s="2"/>
      <c r="I273" s="86"/>
      <c r="J273" s="2"/>
      <c r="K273" s="68"/>
      <c r="L273" s="68"/>
      <c r="M273" s="18"/>
      <c r="N273" s="68"/>
      <c r="O273" s="72"/>
      <c r="P273" s="68"/>
      <c r="Q273" s="102"/>
      <c r="R273" s="102"/>
      <c r="S273" s="102"/>
      <c r="T273" s="68"/>
      <c r="U273" s="68"/>
      <c r="V273" s="3"/>
      <c r="W273" s="3"/>
      <c r="X273" s="3"/>
      <c r="Y273" s="3"/>
      <c r="Z273" s="3"/>
      <c r="AA273" s="2"/>
      <c r="AB273" s="2"/>
      <c r="AC273" s="2"/>
      <c r="AD273" s="2"/>
      <c r="AE273" s="2"/>
      <c r="AF273" s="2"/>
      <c r="AG273" s="2"/>
      <c r="AH273" s="2"/>
      <c r="AI273" s="73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86"/>
      <c r="AU273" s="2"/>
      <c r="AV273" s="2"/>
    </row>
    <row r="274" spans="4:48" ht="19.899999999999999" customHeight="1" x14ac:dyDescent="0.15">
      <c r="D274" s="2"/>
      <c r="E274" s="2"/>
      <c r="F274" s="18"/>
      <c r="G274" s="2"/>
      <c r="H274" s="2"/>
      <c r="I274" s="86"/>
      <c r="J274" s="2"/>
      <c r="K274" s="68"/>
      <c r="L274" s="68"/>
      <c r="M274" s="18"/>
      <c r="N274" s="68"/>
      <c r="O274" s="72"/>
      <c r="P274" s="68"/>
      <c r="Q274" s="102"/>
      <c r="R274" s="102"/>
      <c r="S274" s="102"/>
      <c r="T274" s="68"/>
      <c r="U274" s="68"/>
      <c r="V274" s="3"/>
      <c r="W274" s="3"/>
      <c r="X274" s="3"/>
      <c r="Y274" s="3"/>
      <c r="Z274" s="3"/>
      <c r="AA274" s="2"/>
      <c r="AB274" s="2"/>
      <c r="AC274" s="2"/>
      <c r="AD274" s="2"/>
      <c r="AE274" s="2"/>
      <c r="AF274" s="2"/>
      <c r="AG274" s="2"/>
      <c r="AH274" s="2"/>
      <c r="AI274" s="73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86"/>
      <c r="AU274" s="2"/>
      <c r="AV274" s="2"/>
    </row>
    <row r="275" spans="4:48" ht="19.899999999999999" customHeight="1" x14ac:dyDescent="0.15">
      <c r="D275" s="2"/>
      <c r="E275" s="2"/>
      <c r="F275" s="18"/>
      <c r="G275" s="2"/>
      <c r="H275" s="2"/>
      <c r="I275" s="86"/>
      <c r="J275" s="2"/>
      <c r="K275" s="68"/>
      <c r="L275" s="68"/>
      <c r="M275" s="18"/>
      <c r="N275" s="68"/>
      <c r="O275" s="72"/>
      <c r="P275" s="68"/>
      <c r="Q275" s="102"/>
      <c r="R275" s="102"/>
      <c r="S275" s="102"/>
      <c r="T275" s="68"/>
      <c r="U275" s="68"/>
      <c r="V275" s="3"/>
      <c r="W275" s="3"/>
      <c r="X275" s="3"/>
      <c r="Y275" s="3"/>
      <c r="Z275" s="3"/>
      <c r="AA275" s="2"/>
      <c r="AB275" s="2"/>
      <c r="AC275" s="2"/>
      <c r="AD275" s="2"/>
      <c r="AE275" s="2"/>
      <c r="AF275" s="2"/>
      <c r="AG275" s="2"/>
      <c r="AH275" s="2"/>
      <c r="AI275" s="73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86"/>
      <c r="AU275" s="2"/>
      <c r="AV275" s="2"/>
    </row>
    <row r="276" spans="4:48" ht="19.899999999999999" customHeight="1" x14ac:dyDescent="0.15">
      <c r="D276" s="2"/>
      <c r="E276" s="2"/>
      <c r="F276" s="18"/>
      <c r="G276" s="2"/>
      <c r="H276" s="2"/>
      <c r="I276" s="86"/>
      <c r="J276" s="2"/>
      <c r="K276" s="68"/>
      <c r="L276" s="68"/>
      <c r="M276" s="18"/>
      <c r="N276" s="68"/>
      <c r="O276" s="72"/>
      <c r="P276" s="68"/>
      <c r="Q276" s="102"/>
      <c r="R276" s="102"/>
      <c r="S276" s="102"/>
      <c r="T276" s="68"/>
      <c r="U276" s="68"/>
      <c r="V276" s="3"/>
      <c r="W276" s="3"/>
      <c r="X276" s="3"/>
      <c r="Y276" s="3"/>
      <c r="Z276" s="3"/>
      <c r="AA276" s="2"/>
      <c r="AB276" s="2"/>
      <c r="AC276" s="2"/>
      <c r="AD276" s="2"/>
      <c r="AE276" s="2"/>
      <c r="AF276" s="2"/>
      <c r="AG276" s="2"/>
      <c r="AH276" s="2"/>
      <c r="AI276" s="73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86"/>
      <c r="AU276" s="2"/>
      <c r="AV276" s="2"/>
    </row>
    <row r="277" spans="4:48" ht="19.899999999999999" customHeight="1" x14ac:dyDescent="0.15">
      <c r="D277" s="2"/>
      <c r="E277" s="2"/>
      <c r="F277" s="18"/>
      <c r="G277" s="2"/>
      <c r="H277" s="2"/>
      <c r="I277" s="86"/>
      <c r="J277" s="2"/>
      <c r="K277" s="68"/>
      <c r="L277" s="68"/>
      <c r="M277" s="18"/>
      <c r="N277" s="68"/>
      <c r="O277" s="72"/>
      <c r="P277" s="68"/>
      <c r="Q277" s="102"/>
      <c r="R277" s="102"/>
      <c r="S277" s="102"/>
      <c r="T277" s="68"/>
      <c r="U277" s="68"/>
      <c r="V277" s="3"/>
      <c r="W277" s="3"/>
      <c r="X277" s="3"/>
      <c r="Y277" s="3"/>
      <c r="Z277" s="3"/>
      <c r="AA277" s="2"/>
      <c r="AB277" s="2"/>
      <c r="AC277" s="2"/>
      <c r="AD277" s="2"/>
      <c r="AE277" s="2"/>
      <c r="AF277" s="2"/>
      <c r="AG277" s="2"/>
      <c r="AH277" s="2"/>
      <c r="AI277" s="73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86"/>
      <c r="AU277" s="2"/>
      <c r="AV277" s="2"/>
    </row>
    <row r="278" spans="4:48" ht="19.899999999999999" customHeight="1" x14ac:dyDescent="0.15">
      <c r="D278" s="2"/>
      <c r="E278" s="2"/>
      <c r="F278" s="18"/>
      <c r="G278" s="2"/>
      <c r="H278" s="2"/>
      <c r="I278" s="86"/>
      <c r="J278" s="2"/>
      <c r="K278" s="68"/>
      <c r="L278" s="68"/>
      <c r="M278" s="18"/>
      <c r="N278" s="68"/>
      <c r="O278" s="72"/>
      <c r="P278" s="68"/>
      <c r="Q278" s="102"/>
      <c r="R278" s="102"/>
      <c r="S278" s="102"/>
      <c r="T278" s="68"/>
      <c r="U278" s="68"/>
      <c r="V278" s="3"/>
      <c r="W278" s="3"/>
      <c r="X278" s="3"/>
      <c r="Y278" s="3"/>
      <c r="Z278" s="3"/>
      <c r="AA278" s="2"/>
      <c r="AB278" s="2"/>
      <c r="AC278" s="2"/>
      <c r="AD278" s="2"/>
      <c r="AE278" s="2"/>
      <c r="AF278" s="2"/>
      <c r="AG278" s="2"/>
      <c r="AH278" s="2"/>
      <c r="AI278" s="73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86"/>
      <c r="AU278" s="2"/>
      <c r="AV278" s="2"/>
    </row>
    <row r="279" spans="4:48" ht="19.899999999999999" customHeight="1" x14ac:dyDescent="0.15">
      <c r="D279" s="2"/>
      <c r="E279" s="2"/>
      <c r="F279" s="18"/>
      <c r="G279" s="2"/>
      <c r="H279" s="2"/>
      <c r="I279" s="86"/>
      <c r="J279" s="2"/>
      <c r="K279" s="68"/>
      <c r="L279" s="68"/>
      <c r="M279" s="18"/>
      <c r="N279" s="68"/>
      <c r="O279" s="72"/>
      <c r="P279" s="68"/>
      <c r="Q279" s="102"/>
      <c r="R279" s="102"/>
      <c r="S279" s="102"/>
      <c r="T279" s="68"/>
      <c r="U279" s="68"/>
      <c r="V279" s="3"/>
      <c r="W279" s="3"/>
      <c r="X279" s="3"/>
      <c r="Y279" s="3"/>
      <c r="Z279" s="3"/>
      <c r="AA279" s="2"/>
      <c r="AB279" s="2"/>
      <c r="AC279" s="2"/>
      <c r="AD279" s="2"/>
      <c r="AE279" s="2"/>
      <c r="AF279" s="2"/>
      <c r="AG279" s="2"/>
      <c r="AH279" s="2"/>
      <c r="AI279" s="73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86"/>
      <c r="AU279" s="2"/>
      <c r="AV279" s="2"/>
    </row>
    <row r="280" spans="4:48" ht="19.899999999999999" customHeight="1" x14ac:dyDescent="0.15">
      <c r="D280" s="2"/>
      <c r="E280" s="2"/>
      <c r="F280" s="18"/>
      <c r="G280" s="2"/>
      <c r="H280" s="2"/>
      <c r="I280" s="86"/>
      <c r="J280" s="2"/>
      <c r="K280" s="68"/>
      <c r="L280" s="68"/>
      <c r="M280" s="18"/>
      <c r="N280" s="68"/>
      <c r="O280" s="72"/>
      <c r="P280" s="68"/>
      <c r="Q280" s="102"/>
      <c r="R280" s="102"/>
      <c r="S280" s="102"/>
      <c r="T280" s="68"/>
      <c r="U280" s="68"/>
      <c r="V280" s="3"/>
      <c r="W280" s="3"/>
      <c r="X280" s="3"/>
      <c r="Y280" s="3"/>
      <c r="Z280" s="3"/>
      <c r="AA280" s="2"/>
      <c r="AB280" s="2"/>
      <c r="AC280" s="2"/>
      <c r="AD280" s="2"/>
      <c r="AE280" s="2"/>
      <c r="AF280" s="2"/>
      <c r="AG280" s="2"/>
      <c r="AH280" s="2"/>
      <c r="AI280" s="73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86"/>
      <c r="AU280" s="2"/>
      <c r="AV280" s="2"/>
    </row>
    <row r="281" spans="4:48" ht="19.899999999999999" customHeight="1" x14ac:dyDescent="0.15">
      <c r="D281" s="2"/>
      <c r="E281" s="2"/>
      <c r="F281" s="18"/>
      <c r="G281" s="2"/>
      <c r="H281" s="2"/>
      <c r="I281" s="86"/>
      <c r="J281" s="2"/>
      <c r="K281" s="68"/>
      <c r="L281" s="68"/>
      <c r="M281" s="18"/>
      <c r="N281" s="68"/>
      <c r="O281" s="72"/>
      <c r="P281" s="68"/>
      <c r="Q281" s="102"/>
      <c r="R281" s="102"/>
      <c r="S281" s="102"/>
      <c r="T281" s="68"/>
      <c r="U281" s="68"/>
      <c r="V281" s="3"/>
      <c r="W281" s="3"/>
      <c r="X281" s="3"/>
      <c r="Y281" s="3"/>
      <c r="Z281" s="3"/>
      <c r="AA281" s="2"/>
      <c r="AB281" s="2"/>
      <c r="AC281" s="2"/>
      <c r="AD281" s="2"/>
      <c r="AE281" s="2"/>
      <c r="AF281" s="2"/>
      <c r="AG281" s="2"/>
      <c r="AH281" s="2"/>
      <c r="AI281" s="73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86"/>
      <c r="AU281" s="2"/>
      <c r="AV281" s="2"/>
    </row>
    <row r="282" spans="4:48" ht="19.899999999999999" customHeight="1" x14ac:dyDescent="0.15">
      <c r="D282" s="2"/>
      <c r="E282" s="2"/>
      <c r="F282" s="18"/>
      <c r="G282" s="2"/>
      <c r="H282" s="2"/>
      <c r="I282" s="86"/>
      <c r="J282" s="2"/>
      <c r="K282" s="68"/>
      <c r="L282" s="68"/>
      <c r="M282" s="18"/>
      <c r="N282" s="68"/>
      <c r="O282" s="72"/>
      <c r="P282" s="68"/>
      <c r="Q282" s="102"/>
      <c r="R282" s="102"/>
      <c r="S282" s="102"/>
      <c r="T282" s="68"/>
      <c r="U282" s="68"/>
      <c r="V282" s="3"/>
      <c r="W282" s="3"/>
      <c r="X282" s="3"/>
      <c r="Y282" s="3"/>
      <c r="Z282" s="3"/>
      <c r="AA282" s="2"/>
      <c r="AB282" s="2"/>
      <c r="AC282" s="2"/>
      <c r="AD282" s="2"/>
      <c r="AE282" s="2"/>
      <c r="AF282" s="2"/>
      <c r="AG282" s="2"/>
      <c r="AH282" s="2"/>
      <c r="AI282" s="73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86"/>
      <c r="AU282" s="2"/>
      <c r="AV282" s="2"/>
    </row>
    <row r="283" spans="4:48" ht="19.899999999999999" customHeight="1" x14ac:dyDescent="0.15">
      <c r="D283" s="2"/>
      <c r="E283" s="2"/>
      <c r="F283" s="18"/>
      <c r="G283" s="2"/>
      <c r="H283" s="2"/>
      <c r="I283" s="86"/>
      <c r="J283" s="2"/>
      <c r="K283" s="68"/>
      <c r="L283" s="68"/>
      <c r="M283" s="18"/>
      <c r="N283" s="68"/>
      <c r="O283" s="72"/>
      <c r="P283" s="68"/>
      <c r="Q283" s="102"/>
      <c r="R283" s="102"/>
      <c r="S283" s="102"/>
      <c r="T283" s="68"/>
      <c r="U283" s="68"/>
      <c r="V283" s="3"/>
      <c r="W283" s="3"/>
      <c r="X283" s="3"/>
      <c r="Y283" s="3"/>
      <c r="Z283" s="3"/>
      <c r="AA283" s="2"/>
      <c r="AB283" s="2"/>
      <c r="AC283" s="2"/>
      <c r="AD283" s="2"/>
      <c r="AE283" s="2"/>
      <c r="AF283" s="2"/>
      <c r="AG283" s="2"/>
      <c r="AH283" s="2"/>
      <c r="AI283" s="73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86"/>
      <c r="AU283" s="2"/>
      <c r="AV283" s="2"/>
    </row>
    <row r="284" spans="4:48" ht="19.899999999999999" customHeight="1" x14ac:dyDescent="0.15">
      <c r="D284" s="2"/>
      <c r="E284" s="2"/>
      <c r="F284" s="18"/>
      <c r="G284" s="2"/>
      <c r="H284" s="2"/>
      <c r="I284" s="86"/>
      <c r="J284" s="2"/>
      <c r="K284" s="68"/>
      <c r="L284" s="68"/>
      <c r="M284" s="18"/>
      <c r="N284" s="68"/>
      <c r="O284" s="72"/>
      <c r="P284" s="68"/>
      <c r="Q284" s="102"/>
      <c r="R284" s="102"/>
      <c r="S284" s="102"/>
      <c r="T284" s="68"/>
      <c r="U284" s="68"/>
      <c r="V284" s="3"/>
      <c r="W284" s="3"/>
      <c r="X284" s="3"/>
      <c r="Y284" s="3"/>
      <c r="Z284" s="3"/>
      <c r="AA284" s="2"/>
      <c r="AB284" s="2"/>
      <c r="AC284" s="2"/>
      <c r="AD284" s="2"/>
      <c r="AE284" s="2"/>
      <c r="AF284" s="2"/>
      <c r="AG284" s="2"/>
      <c r="AH284" s="2"/>
      <c r="AI284" s="73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86"/>
      <c r="AU284" s="2"/>
      <c r="AV284" s="2"/>
    </row>
    <row r="285" spans="4:48" ht="19.899999999999999" customHeight="1" x14ac:dyDescent="0.15">
      <c r="D285" s="2"/>
      <c r="E285" s="2"/>
      <c r="F285" s="18"/>
      <c r="G285" s="2"/>
      <c r="H285" s="2"/>
      <c r="I285" s="86"/>
      <c r="J285" s="2"/>
      <c r="K285" s="68"/>
      <c r="L285" s="68"/>
      <c r="M285" s="18"/>
      <c r="N285" s="68"/>
      <c r="O285" s="72"/>
      <c r="P285" s="68"/>
      <c r="Q285" s="102"/>
      <c r="R285" s="102"/>
      <c r="S285" s="102"/>
      <c r="T285" s="68"/>
      <c r="U285" s="68"/>
      <c r="V285" s="3"/>
      <c r="W285" s="3"/>
      <c r="X285" s="3"/>
      <c r="Y285" s="3"/>
      <c r="Z285" s="3"/>
      <c r="AA285" s="2"/>
      <c r="AB285" s="2"/>
      <c r="AC285" s="2"/>
      <c r="AD285" s="2"/>
      <c r="AE285" s="2"/>
      <c r="AF285" s="2"/>
      <c r="AG285" s="2"/>
      <c r="AH285" s="2"/>
      <c r="AI285" s="73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86"/>
      <c r="AU285" s="2"/>
      <c r="AV285" s="2"/>
    </row>
    <row r="286" spans="4:48" ht="19.899999999999999" customHeight="1" x14ac:dyDescent="0.15">
      <c r="D286" s="2"/>
      <c r="E286" s="2"/>
      <c r="F286" s="18"/>
      <c r="G286" s="2"/>
      <c r="H286" s="2"/>
      <c r="I286" s="86"/>
      <c r="J286" s="2"/>
      <c r="K286" s="68"/>
      <c r="L286" s="68"/>
      <c r="M286" s="18"/>
      <c r="N286" s="68"/>
      <c r="O286" s="72"/>
      <c r="P286" s="68"/>
      <c r="Q286" s="102"/>
      <c r="R286" s="102"/>
      <c r="S286" s="102"/>
      <c r="T286" s="68"/>
      <c r="U286" s="68"/>
      <c r="V286" s="3"/>
      <c r="W286" s="3"/>
      <c r="X286" s="3"/>
      <c r="Y286" s="3"/>
      <c r="Z286" s="3"/>
      <c r="AA286" s="2"/>
      <c r="AB286" s="2"/>
      <c r="AC286" s="2"/>
      <c r="AD286" s="2"/>
      <c r="AE286" s="2"/>
      <c r="AF286" s="2"/>
      <c r="AG286" s="2"/>
      <c r="AH286" s="2"/>
      <c r="AI286" s="73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86"/>
      <c r="AU286" s="2"/>
      <c r="AV286" s="2"/>
    </row>
    <row r="287" spans="4:48" ht="19.899999999999999" customHeight="1" x14ac:dyDescent="0.15">
      <c r="D287" s="2"/>
      <c r="E287" s="2"/>
      <c r="F287" s="18"/>
      <c r="G287" s="2"/>
      <c r="H287" s="2"/>
      <c r="I287" s="86"/>
      <c r="J287" s="2"/>
      <c r="K287" s="68"/>
      <c r="L287" s="68"/>
      <c r="M287" s="18"/>
      <c r="N287" s="68"/>
      <c r="O287" s="72"/>
      <c r="P287" s="68"/>
      <c r="Q287" s="102"/>
      <c r="R287" s="102"/>
      <c r="S287" s="102"/>
      <c r="T287" s="68"/>
      <c r="U287" s="68"/>
      <c r="V287" s="3"/>
      <c r="W287" s="3"/>
      <c r="X287" s="3"/>
      <c r="Y287" s="3"/>
      <c r="Z287" s="3"/>
      <c r="AA287" s="2"/>
      <c r="AB287" s="2"/>
      <c r="AC287" s="2"/>
      <c r="AD287" s="2"/>
      <c r="AE287" s="2"/>
      <c r="AF287" s="2"/>
      <c r="AG287" s="2"/>
      <c r="AH287" s="2"/>
      <c r="AI287" s="73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86"/>
      <c r="AU287" s="2"/>
      <c r="AV287" s="2"/>
    </row>
    <row r="288" spans="4:48" ht="19.899999999999999" customHeight="1" x14ac:dyDescent="0.15">
      <c r="D288" s="2"/>
      <c r="E288" s="2"/>
      <c r="F288" s="18"/>
      <c r="G288" s="2"/>
      <c r="H288" s="2"/>
      <c r="I288" s="86"/>
      <c r="J288" s="2"/>
      <c r="K288" s="68"/>
      <c r="L288" s="68"/>
      <c r="M288" s="18"/>
      <c r="N288" s="68"/>
      <c r="O288" s="72"/>
      <c r="P288" s="68"/>
      <c r="Q288" s="102"/>
      <c r="R288" s="102"/>
      <c r="S288" s="102"/>
      <c r="T288" s="68"/>
      <c r="U288" s="68"/>
      <c r="V288" s="3"/>
      <c r="W288" s="3"/>
      <c r="X288" s="3"/>
      <c r="Y288" s="3"/>
      <c r="Z288" s="3"/>
      <c r="AA288" s="2"/>
      <c r="AB288" s="2"/>
      <c r="AC288" s="2"/>
      <c r="AD288" s="2"/>
      <c r="AE288" s="2"/>
      <c r="AF288" s="2"/>
      <c r="AG288" s="2"/>
      <c r="AH288" s="2"/>
      <c r="AI288" s="73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86"/>
      <c r="AU288" s="2"/>
      <c r="AV288" s="2"/>
    </row>
    <row r="289" spans="4:48" ht="19.899999999999999" customHeight="1" x14ac:dyDescent="0.15">
      <c r="D289" s="2"/>
      <c r="E289" s="2"/>
      <c r="F289" s="18"/>
      <c r="G289" s="2"/>
      <c r="H289" s="2"/>
      <c r="I289" s="86"/>
      <c r="J289" s="2"/>
      <c r="K289" s="68"/>
      <c r="L289" s="68"/>
      <c r="M289" s="18"/>
      <c r="N289" s="68"/>
      <c r="O289" s="72"/>
      <c r="P289" s="68"/>
      <c r="Q289" s="102"/>
      <c r="R289" s="102"/>
      <c r="S289" s="102"/>
      <c r="T289" s="68"/>
      <c r="U289" s="68"/>
      <c r="V289" s="3"/>
      <c r="W289" s="3"/>
      <c r="X289" s="3"/>
      <c r="Y289" s="3"/>
      <c r="Z289" s="3"/>
      <c r="AA289" s="2"/>
      <c r="AB289" s="2"/>
      <c r="AC289" s="2"/>
      <c r="AD289" s="2"/>
      <c r="AE289" s="2"/>
      <c r="AF289" s="2"/>
      <c r="AG289" s="2"/>
      <c r="AH289" s="2"/>
      <c r="AI289" s="73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86"/>
      <c r="AU289" s="2"/>
      <c r="AV289" s="2"/>
    </row>
    <row r="290" spans="4:48" ht="19.899999999999999" customHeight="1" x14ac:dyDescent="0.15">
      <c r="D290" s="2"/>
      <c r="E290" s="2"/>
      <c r="F290" s="18"/>
      <c r="G290" s="2"/>
      <c r="H290" s="2"/>
      <c r="I290" s="86"/>
      <c r="J290" s="2"/>
      <c r="K290" s="68"/>
      <c r="L290" s="68"/>
      <c r="M290" s="18"/>
      <c r="N290" s="68"/>
      <c r="O290" s="72"/>
      <c r="P290" s="68"/>
      <c r="Q290" s="102"/>
      <c r="R290" s="102"/>
      <c r="S290" s="102"/>
      <c r="T290" s="68"/>
      <c r="U290" s="68"/>
      <c r="V290" s="3"/>
      <c r="W290" s="3"/>
      <c r="X290" s="3"/>
      <c r="Y290" s="3"/>
      <c r="Z290" s="3"/>
      <c r="AA290" s="2"/>
      <c r="AB290" s="2"/>
      <c r="AC290" s="2"/>
      <c r="AD290" s="2"/>
      <c r="AE290" s="2"/>
      <c r="AF290" s="2"/>
      <c r="AG290" s="2"/>
      <c r="AH290" s="2"/>
      <c r="AI290" s="73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86"/>
      <c r="AU290" s="2"/>
      <c r="AV290" s="2"/>
    </row>
    <row r="291" spans="4:48" ht="19.899999999999999" customHeight="1" x14ac:dyDescent="0.15">
      <c r="D291" s="2"/>
      <c r="E291" s="2"/>
      <c r="F291" s="18"/>
      <c r="G291" s="2"/>
      <c r="H291" s="2"/>
      <c r="I291" s="86"/>
      <c r="J291" s="2"/>
      <c r="K291" s="68"/>
      <c r="L291" s="68"/>
      <c r="M291" s="18"/>
      <c r="N291" s="68"/>
      <c r="O291" s="72"/>
      <c r="P291" s="68"/>
      <c r="Q291" s="102"/>
      <c r="R291" s="102"/>
      <c r="S291" s="102"/>
      <c r="T291" s="68"/>
      <c r="U291" s="68"/>
      <c r="V291" s="3"/>
      <c r="W291" s="3"/>
      <c r="X291" s="3"/>
      <c r="Y291" s="3"/>
      <c r="Z291" s="3"/>
      <c r="AA291" s="2"/>
      <c r="AB291" s="2"/>
      <c r="AC291" s="2"/>
      <c r="AD291" s="2"/>
      <c r="AE291" s="2"/>
      <c r="AF291" s="2"/>
      <c r="AG291" s="2"/>
      <c r="AH291" s="2"/>
      <c r="AI291" s="73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86"/>
      <c r="AU291" s="2"/>
      <c r="AV291" s="2"/>
    </row>
    <row r="292" spans="4:48" ht="19.899999999999999" customHeight="1" x14ac:dyDescent="0.15">
      <c r="D292" s="2"/>
      <c r="E292" s="2"/>
      <c r="F292" s="18"/>
      <c r="G292" s="2"/>
      <c r="H292" s="2"/>
      <c r="I292" s="86"/>
      <c r="J292" s="2"/>
      <c r="K292" s="68"/>
      <c r="L292" s="68"/>
      <c r="M292" s="18"/>
      <c r="N292" s="68"/>
      <c r="O292" s="72"/>
      <c r="P292" s="68"/>
      <c r="Q292" s="102"/>
      <c r="R292" s="102"/>
      <c r="S292" s="102"/>
      <c r="T292" s="68"/>
      <c r="U292" s="68"/>
      <c r="V292" s="3"/>
      <c r="W292" s="3"/>
      <c r="X292" s="3"/>
      <c r="Y292" s="3"/>
      <c r="Z292" s="3"/>
      <c r="AA292" s="2"/>
      <c r="AB292" s="2"/>
      <c r="AC292" s="2"/>
      <c r="AD292" s="2"/>
      <c r="AE292" s="2"/>
      <c r="AF292" s="2"/>
      <c r="AG292" s="2"/>
      <c r="AH292" s="2"/>
      <c r="AI292" s="73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86"/>
      <c r="AU292" s="2"/>
      <c r="AV292" s="2"/>
    </row>
    <row r="293" spans="4:48" ht="19.899999999999999" customHeight="1" x14ac:dyDescent="0.15">
      <c r="D293" s="2"/>
      <c r="E293" s="2"/>
      <c r="F293" s="18"/>
      <c r="G293" s="2"/>
      <c r="H293" s="2"/>
      <c r="I293" s="86"/>
      <c r="J293" s="2"/>
      <c r="K293" s="68"/>
      <c r="L293" s="68"/>
      <c r="M293" s="18"/>
      <c r="N293" s="68"/>
      <c r="O293" s="72"/>
      <c r="P293" s="68"/>
      <c r="Q293" s="102"/>
      <c r="R293" s="102"/>
      <c r="S293" s="102"/>
      <c r="T293" s="68"/>
      <c r="U293" s="68"/>
      <c r="V293" s="3"/>
      <c r="W293" s="3"/>
      <c r="X293" s="3"/>
      <c r="Y293" s="3"/>
      <c r="Z293" s="3"/>
      <c r="AA293" s="2"/>
      <c r="AB293" s="2"/>
      <c r="AC293" s="2"/>
      <c r="AD293" s="2"/>
      <c r="AE293" s="2"/>
      <c r="AF293" s="2"/>
      <c r="AG293" s="2"/>
      <c r="AH293" s="2"/>
      <c r="AI293" s="73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86"/>
      <c r="AU293" s="2"/>
      <c r="AV293" s="2"/>
    </row>
    <row r="294" spans="4:48" ht="19.899999999999999" customHeight="1" x14ac:dyDescent="0.15">
      <c r="D294" s="2"/>
      <c r="E294" s="2"/>
      <c r="F294" s="18"/>
      <c r="G294" s="2"/>
      <c r="H294" s="2"/>
      <c r="I294" s="86"/>
      <c r="J294" s="2"/>
      <c r="K294" s="68"/>
      <c r="L294" s="68"/>
      <c r="M294" s="18"/>
      <c r="N294" s="68"/>
      <c r="O294" s="72"/>
      <c r="P294" s="68"/>
      <c r="Q294" s="102"/>
      <c r="R294" s="102"/>
      <c r="S294" s="102"/>
      <c r="T294" s="68"/>
      <c r="U294" s="68"/>
      <c r="V294" s="3"/>
      <c r="W294" s="3"/>
      <c r="X294" s="3"/>
      <c r="Y294" s="3"/>
      <c r="Z294" s="3"/>
      <c r="AA294" s="2"/>
      <c r="AB294" s="2"/>
      <c r="AC294" s="2"/>
      <c r="AD294" s="2"/>
      <c r="AE294" s="2"/>
      <c r="AF294" s="2"/>
      <c r="AG294" s="2"/>
      <c r="AH294" s="2"/>
      <c r="AI294" s="73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86"/>
      <c r="AU294" s="2"/>
      <c r="AV294" s="2"/>
    </row>
    <row r="295" spans="4:48" ht="19.899999999999999" customHeight="1" x14ac:dyDescent="0.15">
      <c r="D295" s="2"/>
      <c r="E295" s="2"/>
      <c r="F295" s="18"/>
      <c r="G295" s="2"/>
      <c r="H295" s="2"/>
      <c r="I295" s="86"/>
      <c r="J295" s="2"/>
      <c r="K295" s="68"/>
      <c r="L295" s="68"/>
      <c r="M295" s="18"/>
      <c r="N295" s="68"/>
      <c r="O295" s="72"/>
      <c r="P295" s="68"/>
      <c r="Q295" s="102"/>
      <c r="R295" s="102"/>
      <c r="S295" s="102"/>
      <c r="T295" s="68"/>
      <c r="U295" s="68"/>
      <c r="V295" s="3"/>
      <c r="W295" s="3"/>
      <c r="X295" s="3"/>
      <c r="Y295" s="3"/>
      <c r="Z295" s="3"/>
      <c r="AA295" s="2"/>
      <c r="AB295" s="2"/>
      <c r="AC295" s="2"/>
      <c r="AD295" s="2"/>
      <c r="AE295" s="2"/>
      <c r="AF295" s="2"/>
      <c r="AG295" s="2"/>
      <c r="AH295" s="2"/>
      <c r="AI295" s="73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86"/>
      <c r="AU295" s="2"/>
      <c r="AV295" s="2"/>
    </row>
    <row r="296" spans="4:48" ht="19.899999999999999" customHeight="1" x14ac:dyDescent="0.15">
      <c r="D296" s="2"/>
      <c r="E296" s="2"/>
      <c r="F296" s="18"/>
      <c r="G296" s="2"/>
      <c r="H296" s="2"/>
      <c r="I296" s="86"/>
      <c r="J296" s="2"/>
      <c r="K296" s="68"/>
      <c r="L296" s="68"/>
      <c r="M296" s="18"/>
      <c r="N296" s="68"/>
      <c r="O296" s="72"/>
      <c r="P296" s="68"/>
      <c r="Q296" s="102"/>
      <c r="R296" s="102"/>
      <c r="S296" s="102"/>
      <c r="T296" s="68"/>
      <c r="U296" s="68"/>
      <c r="V296" s="3"/>
      <c r="W296" s="3"/>
      <c r="X296" s="3"/>
      <c r="Y296" s="3"/>
      <c r="Z296" s="3"/>
      <c r="AA296" s="2"/>
      <c r="AB296" s="2"/>
      <c r="AC296" s="2"/>
      <c r="AD296" s="2"/>
      <c r="AE296" s="2"/>
      <c r="AF296" s="2"/>
      <c r="AG296" s="2"/>
      <c r="AH296" s="2"/>
      <c r="AI296" s="73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86"/>
      <c r="AU296" s="2"/>
      <c r="AV296" s="2"/>
    </row>
    <row r="297" spans="4:48" ht="19.899999999999999" customHeight="1" x14ac:dyDescent="0.15">
      <c r="D297" s="2"/>
      <c r="E297" s="2"/>
      <c r="F297" s="18"/>
      <c r="G297" s="2"/>
      <c r="H297" s="2"/>
      <c r="I297" s="86"/>
      <c r="J297" s="2"/>
      <c r="K297" s="68"/>
      <c r="L297" s="68"/>
      <c r="M297" s="18"/>
      <c r="N297" s="68"/>
      <c r="O297" s="72"/>
      <c r="P297" s="68"/>
      <c r="Q297" s="102"/>
      <c r="R297" s="102"/>
      <c r="S297" s="102"/>
      <c r="T297" s="68"/>
      <c r="U297" s="68"/>
      <c r="V297" s="3"/>
      <c r="W297" s="3"/>
      <c r="X297" s="3"/>
      <c r="Y297" s="3"/>
      <c r="Z297" s="3"/>
      <c r="AA297" s="2"/>
      <c r="AB297" s="2"/>
      <c r="AC297" s="2"/>
      <c r="AD297" s="2"/>
      <c r="AE297" s="2"/>
      <c r="AF297" s="2"/>
      <c r="AG297" s="2"/>
      <c r="AH297" s="2"/>
      <c r="AI297" s="73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86"/>
      <c r="AU297" s="2"/>
      <c r="AV297" s="2"/>
    </row>
    <row r="298" spans="4:48" ht="19.899999999999999" customHeight="1" x14ac:dyDescent="0.15">
      <c r="D298" s="2"/>
      <c r="E298" s="2"/>
      <c r="F298" s="18"/>
      <c r="G298" s="2"/>
      <c r="H298" s="2"/>
      <c r="I298" s="86"/>
      <c r="J298" s="2"/>
      <c r="K298" s="68"/>
      <c r="L298" s="68"/>
      <c r="M298" s="18"/>
      <c r="N298" s="68"/>
      <c r="O298" s="72"/>
      <c r="P298" s="68"/>
      <c r="Q298" s="102"/>
      <c r="R298" s="102"/>
      <c r="S298" s="102"/>
      <c r="T298" s="68"/>
      <c r="U298" s="68"/>
      <c r="V298" s="3"/>
      <c r="W298" s="3"/>
      <c r="X298" s="3"/>
      <c r="Y298" s="3"/>
      <c r="Z298" s="3"/>
      <c r="AA298" s="2"/>
      <c r="AB298" s="2"/>
      <c r="AC298" s="2"/>
      <c r="AD298" s="2"/>
      <c r="AE298" s="2"/>
      <c r="AF298" s="2"/>
      <c r="AG298" s="2"/>
      <c r="AH298" s="2"/>
      <c r="AI298" s="73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86"/>
      <c r="AU298" s="2"/>
      <c r="AV298" s="2"/>
    </row>
    <row r="299" spans="4:48" ht="19.899999999999999" customHeight="1" x14ac:dyDescent="0.15">
      <c r="D299" s="2"/>
      <c r="E299" s="2"/>
      <c r="F299" s="18"/>
      <c r="G299" s="2"/>
      <c r="H299" s="2"/>
      <c r="I299" s="86"/>
      <c r="J299" s="2"/>
      <c r="K299" s="68"/>
      <c r="L299" s="68"/>
      <c r="M299" s="18"/>
      <c r="N299" s="68"/>
      <c r="O299" s="72"/>
      <c r="P299" s="68"/>
      <c r="Q299" s="102"/>
      <c r="R299" s="102"/>
      <c r="S299" s="102"/>
      <c r="T299" s="68"/>
      <c r="U299" s="68"/>
      <c r="V299" s="3"/>
      <c r="W299" s="3"/>
      <c r="X299" s="3"/>
      <c r="Y299" s="3"/>
      <c r="Z299" s="3"/>
      <c r="AA299" s="2"/>
      <c r="AB299" s="2"/>
      <c r="AC299" s="2"/>
      <c r="AD299" s="2"/>
      <c r="AE299" s="2"/>
      <c r="AF299" s="2"/>
      <c r="AG299" s="2"/>
      <c r="AH299" s="2"/>
      <c r="AI299" s="73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86"/>
      <c r="AU299" s="2"/>
      <c r="AV299" s="2"/>
    </row>
    <row r="300" spans="4:48" ht="19.899999999999999" customHeight="1" x14ac:dyDescent="0.15">
      <c r="D300" s="2"/>
      <c r="E300" s="2"/>
      <c r="F300" s="18"/>
      <c r="G300" s="2"/>
      <c r="H300" s="2"/>
      <c r="I300" s="86"/>
      <c r="J300" s="2"/>
      <c r="K300" s="68"/>
      <c r="L300" s="68"/>
      <c r="M300" s="18"/>
      <c r="N300" s="68"/>
      <c r="O300" s="72"/>
      <c r="P300" s="68"/>
      <c r="Q300" s="102"/>
      <c r="R300" s="102"/>
      <c r="S300" s="102"/>
      <c r="T300" s="68"/>
      <c r="U300" s="68"/>
      <c r="V300" s="3"/>
      <c r="W300" s="3"/>
      <c r="X300" s="3"/>
      <c r="Y300" s="3"/>
      <c r="Z300" s="3"/>
      <c r="AA300" s="2"/>
      <c r="AB300" s="2"/>
      <c r="AC300" s="2"/>
      <c r="AD300" s="2"/>
      <c r="AE300" s="2"/>
      <c r="AF300" s="2"/>
      <c r="AG300" s="2"/>
      <c r="AH300" s="2"/>
      <c r="AI300" s="73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86"/>
      <c r="AU300" s="2"/>
      <c r="AV300" s="2"/>
    </row>
    <row r="301" spans="4:48" ht="19.899999999999999" customHeight="1" x14ac:dyDescent="0.15">
      <c r="D301" s="2"/>
      <c r="E301" s="2"/>
      <c r="F301" s="18"/>
      <c r="G301" s="2"/>
      <c r="H301" s="2"/>
      <c r="I301" s="86"/>
      <c r="J301" s="2"/>
      <c r="K301" s="68"/>
      <c r="L301" s="68"/>
      <c r="M301" s="18"/>
      <c r="N301" s="68"/>
      <c r="O301" s="72"/>
      <c r="P301" s="68"/>
      <c r="Q301" s="102"/>
      <c r="R301" s="102"/>
      <c r="S301" s="102"/>
      <c r="T301" s="68"/>
      <c r="U301" s="68"/>
      <c r="V301" s="3"/>
      <c r="W301" s="3"/>
      <c r="X301" s="3"/>
      <c r="Y301" s="3"/>
      <c r="Z301" s="3"/>
      <c r="AA301" s="2"/>
      <c r="AB301" s="2"/>
      <c r="AC301" s="2"/>
      <c r="AD301" s="2"/>
      <c r="AE301" s="2"/>
      <c r="AF301" s="2"/>
      <c r="AG301" s="2"/>
      <c r="AH301" s="2"/>
      <c r="AI301" s="73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86"/>
      <c r="AU301" s="2"/>
      <c r="AV301" s="2"/>
    </row>
    <row r="302" spans="4:48" ht="19.899999999999999" customHeight="1" x14ac:dyDescent="0.15">
      <c r="D302" s="2"/>
      <c r="E302" s="2"/>
      <c r="F302" s="18"/>
      <c r="G302" s="2"/>
      <c r="H302" s="2"/>
      <c r="I302" s="86"/>
      <c r="J302" s="2"/>
      <c r="K302" s="68"/>
      <c r="L302" s="68"/>
      <c r="M302" s="18"/>
      <c r="N302" s="68"/>
      <c r="O302" s="72"/>
      <c r="P302" s="68"/>
      <c r="Q302" s="102"/>
      <c r="R302" s="102"/>
      <c r="S302" s="102"/>
      <c r="T302" s="68"/>
      <c r="U302" s="68"/>
      <c r="V302" s="3"/>
      <c r="W302" s="3"/>
      <c r="X302" s="3"/>
      <c r="Y302" s="3"/>
      <c r="Z302" s="3"/>
      <c r="AA302" s="2"/>
      <c r="AB302" s="2"/>
      <c r="AC302" s="2"/>
      <c r="AD302" s="2"/>
      <c r="AE302" s="2"/>
      <c r="AF302" s="2"/>
      <c r="AG302" s="2"/>
      <c r="AH302" s="2"/>
      <c r="AI302" s="73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86"/>
      <c r="AU302" s="2"/>
      <c r="AV302" s="2"/>
    </row>
    <row r="303" spans="4:48" ht="19.899999999999999" customHeight="1" x14ac:dyDescent="0.15">
      <c r="D303" s="2"/>
      <c r="E303" s="2"/>
      <c r="F303" s="18"/>
      <c r="G303" s="2"/>
      <c r="H303" s="2"/>
      <c r="I303" s="86"/>
      <c r="J303" s="2"/>
      <c r="K303" s="68"/>
      <c r="L303" s="68"/>
      <c r="M303" s="18"/>
      <c r="N303" s="68"/>
      <c r="O303" s="72"/>
      <c r="P303" s="68"/>
      <c r="Q303" s="102"/>
      <c r="R303" s="102"/>
      <c r="S303" s="102"/>
      <c r="T303" s="68"/>
      <c r="U303" s="68"/>
      <c r="V303" s="3"/>
      <c r="W303" s="3"/>
      <c r="X303" s="3"/>
      <c r="Y303" s="3"/>
      <c r="Z303" s="3"/>
      <c r="AA303" s="2"/>
      <c r="AB303" s="2"/>
      <c r="AC303" s="2"/>
      <c r="AD303" s="2"/>
      <c r="AE303" s="2"/>
      <c r="AF303" s="2"/>
      <c r="AG303" s="2"/>
      <c r="AH303" s="2"/>
      <c r="AI303" s="73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86"/>
      <c r="AU303" s="2"/>
      <c r="AV303" s="2"/>
    </row>
    <row r="304" spans="4:48" ht="19.899999999999999" customHeight="1" x14ac:dyDescent="0.15">
      <c r="D304" s="2"/>
      <c r="E304" s="2"/>
      <c r="F304" s="18"/>
      <c r="G304" s="2"/>
      <c r="H304" s="2"/>
      <c r="I304" s="86"/>
      <c r="J304" s="2"/>
      <c r="K304" s="68"/>
      <c r="L304" s="68"/>
      <c r="M304" s="18"/>
      <c r="N304" s="68"/>
      <c r="O304" s="72"/>
      <c r="P304" s="68"/>
      <c r="Q304" s="102"/>
      <c r="R304" s="102"/>
      <c r="S304" s="102"/>
      <c r="T304" s="68"/>
      <c r="U304" s="68"/>
      <c r="V304" s="3"/>
      <c r="W304" s="3"/>
      <c r="X304" s="3"/>
      <c r="Y304" s="3"/>
      <c r="Z304" s="3"/>
      <c r="AA304" s="2"/>
      <c r="AB304" s="2"/>
      <c r="AC304" s="2"/>
      <c r="AD304" s="2"/>
      <c r="AE304" s="2"/>
      <c r="AF304" s="2"/>
      <c r="AG304" s="2"/>
      <c r="AH304" s="2"/>
      <c r="AI304" s="73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86"/>
      <c r="AU304" s="2"/>
      <c r="AV304" s="2"/>
    </row>
    <row r="305" spans="4:48" ht="19.899999999999999" customHeight="1" x14ac:dyDescent="0.15">
      <c r="D305" s="2"/>
      <c r="E305" s="2"/>
      <c r="F305" s="18"/>
      <c r="G305" s="2"/>
      <c r="H305" s="2"/>
      <c r="I305" s="86"/>
      <c r="J305" s="2"/>
      <c r="K305" s="68"/>
      <c r="L305" s="68"/>
      <c r="M305" s="18"/>
      <c r="N305" s="68"/>
      <c r="O305" s="72"/>
      <c r="P305" s="68"/>
      <c r="Q305" s="102"/>
      <c r="R305" s="102"/>
      <c r="S305" s="102"/>
      <c r="T305" s="68"/>
      <c r="U305" s="68"/>
      <c r="V305" s="3"/>
      <c r="W305" s="3"/>
      <c r="X305" s="3"/>
      <c r="Y305" s="3"/>
      <c r="Z305" s="3"/>
      <c r="AA305" s="2"/>
      <c r="AB305" s="2"/>
      <c r="AC305" s="2"/>
      <c r="AD305" s="2"/>
      <c r="AE305" s="2"/>
      <c r="AF305" s="2"/>
      <c r="AG305" s="2"/>
      <c r="AH305" s="2"/>
      <c r="AI305" s="73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86"/>
      <c r="AU305" s="2"/>
      <c r="AV305" s="2"/>
    </row>
    <row r="306" spans="4:48" ht="19.899999999999999" customHeight="1" x14ac:dyDescent="0.15">
      <c r="D306" s="2"/>
      <c r="E306" s="2"/>
      <c r="F306" s="18"/>
      <c r="G306" s="2"/>
      <c r="H306" s="2"/>
      <c r="I306" s="86"/>
      <c r="J306" s="2"/>
      <c r="K306" s="68"/>
      <c r="L306" s="68"/>
      <c r="M306" s="18"/>
      <c r="N306" s="68"/>
      <c r="O306" s="72"/>
      <c r="P306" s="68"/>
      <c r="Q306" s="102"/>
      <c r="R306" s="102"/>
      <c r="S306" s="102"/>
      <c r="T306" s="68"/>
      <c r="U306" s="68"/>
      <c r="V306" s="3"/>
      <c r="W306" s="3"/>
      <c r="X306" s="3"/>
      <c r="Y306" s="3"/>
      <c r="Z306" s="3"/>
      <c r="AA306" s="2"/>
      <c r="AB306" s="2"/>
      <c r="AC306" s="2"/>
      <c r="AD306" s="2"/>
      <c r="AE306" s="2"/>
      <c r="AF306" s="2"/>
      <c r="AG306" s="2"/>
      <c r="AH306" s="2"/>
      <c r="AI306" s="73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86"/>
      <c r="AU306" s="2"/>
      <c r="AV306" s="2"/>
    </row>
    <row r="307" spans="4:48" ht="19.899999999999999" customHeight="1" x14ac:dyDescent="0.15">
      <c r="D307" s="2"/>
      <c r="E307" s="2"/>
      <c r="F307" s="18"/>
      <c r="G307" s="2"/>
      <c r="H307" s="2"/>
      <c r="I307" s="86"/>
      <c r="J307" s="2"/>
      <c r="K307" s="68"/>
      <c r="L307" s="68"/>
      <c r="M307" s="18"/>
      <c r="N307" s="68"/>
      <c r="O307" s="72"/>
      <c r="P307" s="68"/>
      <c r="Q307" s="102"/>
      <c r="R307" s="102"/>
      <c r="S307" s="102"/>
      <c r="T307" s="68"/>
      <c r="U307" s="68"/>
      <c r="V307" s="3"/>
      <c r="W307" s="3"/>
      <c r="X307" s="3"/>
      <c r="Y307" s="3"/>
      <c r="Z307" s="3"/>
      <c r="AA307" s="2"/>
      <c r="AB307" s="2"/>
      <c r="AC307" s="2"/>
      <c r="AD307" s="2"/>
      <c r="AE307" s="2"/>
      <c r="AF307" s="2"/>
      <c r="AG307" s="2"/>
      <c r="AH307" s="2"/>
      <c r="AI307" s="73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86"/>
      <c r="AU307" s="2"/>
      <c r="AV307" s="2"/>
    </row>
    <row r="308" spans="4:48" ht="19.899999999999999" customHeight="1" x14ac:dyDescent="0.15">
      <c r="D308" s="2"/>
      <c r="E308" s="2"/>
      <c r="F308" s="18"/>
      <c r="G308" s="2"/>
      <c r="H308" s="2"/>
      <c r="I308" s="86"/>
      <c r="J308" s="2"/>
      <c r="K308" s="68"/>
      <c r="L308" s="68"/>
      <c r="M308" s="18"/>
      <c r="N308" s="68"/>
      <c r="O308" s="72"/>
      <c r="P308" s="68"/>
      <c r="Q308" s="102"/>
      <c r="R308" s="102"/>
      <c r="S308" s="102"/>
      <c r="T308" s="68"/>
      <c r="U308" s="68"/>
      <c r="V308" s="3"/>
      <c r="W308" s="3"/>
      <c r="X308" s="3"/>
      <c r="Y308" s="3"/>
      <c r="Z308" s="3"/>
      <c r="AA308" s="2"/>
      <c r="AB308" s="2"/>
      <c r="AC308" s="2"/>
      <c r="AD308" s="2"/>
      <c r="AE308" s="2"/>
      <c r="AF308" s="2"/>
      <c r="AG308" s="2"/>
      <c r="AH308" s="2"/>
      <c r="AI308" s="73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86"/>
      <c r="AU308" s="2"/>
      <c r="AV308" s="2"/>
    </row>
    <row r="309" spans="4:48" ht="19.899999999999999" customHeight="1" x14ac:dyDescent="0.15">
      <c r="D309" s="2"/>
      <c r="E309" s="2"/>
      <c r="F309" s="18"/>
      <c r="G309" s="2"/>
      <c r="H309" s="2"/>
      <c r="I309" s="86"/>
      <c r="J309" s="2"/>
      <c r="K309" s="68"/>
      <c r="L309" s="68"/>
      <c r="M309" s="18"/>
      <c r="N309" s="68"/>
      <c r="O309" s="72"/>
      <c r="P309" s="68"/>
      <c r="Q309" s="102"/>
      <c r="R309" s="102"/>
      <c r="S309" s="102"/>
      <c r="T309" s="68"/>
      <c r="U309" s="68"/>
      <c r="V309" s="3"/>
      <c r="W309" s="3"/>
      <c r="X309" s="3"/>
      <c r="Y309" s="3"/>
      <c r="Z309" s="3"/>
      <c r="AA309" s="2"/>
      <c r="AB309" s="2"/>
      <c r="AC309" s="2"/>
      <c r="AD309" s="2"/>
      <c r="AE309" s="2"/>
      <c r="AF309" s="2"/>
      <c r="AG309" s="2"/>
      <c r="AH309" s="2"/>
      <c r="AI309" s="73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86"/>
      <c r="AU309" s="2"/>
      <c r="AV309" s="2"/>
    </row>
    <row r="310" spans="4:48" ht="19.899999999999999" customHeight="1" x14ac:dyDescent="0.15">
      <c r="D310" s="2"/>
      <c r="E310" s="2"/>
      <c r="F310" s="18"/>
      <c r="G310" s="2"/>
      <c r="H310" s="2"/>
      <c r="I310" s="86"/>
      <c r="J310" s="2"/>
      <c r="K310" s="68"/>
      <c r="L310" s="68"/>
      <c r="M310" s="18"/>
      <c r="N310" s="68"/>
      <c r="O310" s="72"/>
      <c r="P310" s="68"/>
      <c r="Q310" s="102"/>
      <c r="R310" s="102"/>
      <c r="S310" s="102"/>
      <c r="T310" s="68"/>
      <c r="U310" s="68"/>
      <c r="V310" s="3"/>
      <c r="W310" s="3"/>
      <c r="X310" s="3"/>
      <c r="Y310" s="3"/>
      <c r="Z310" s="3"/>
      <c r="AA310" s="2"/>
      <c r="AB310" s="2"/>
      <c r="AC310" s="2"/>
      <c r="AD310" s="2"/>
      <c r="AE310" s="2"/>
      <c r="AF310" s="2"/>
      <c r="AG310" s="2"/>
      <c r="AH310" s="2"/>
      <c r="AI310" s="73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86"/>
      <c r="AU310" s="2"/>
      <c r="AV310" s="2"/>
    </row>
    <row r="311" spans="4:48" ht="19.899999999999999" customHeight="1" x14ac:dyDescent="0.15">
      <c r="D311" s="2"/>
      <c r="E311" s="2"/>
      <c r="F311" s="18"/>
      <c r="G311" s="2"/>
      <c r="H311" s="2"/>
      <c r="I311" s="86"/>
      <c r="J311" s="2"/>
      <c r="K311" s="68"/>
      <c r="L311" s="68"/>
      <c r="M311" s="18"/>
      <c r="N311" s="68"/>
      <c r="O311" s="72"/>
      <c r="P311" s="68"/>
      <c r="Q311" s="102"/>
      <c r="R311" s="102"/>
      <c r="S311" s="102"/>
      <c r="T311" s="68"/>
      <c r="U311" s="68"/>
      <c r="V311" s="3"/>
      <c r="W311" s="3"/>
      <c r="X311" s="3"/>
      <c r="Y311" s="3"/>
      <c r="Z311" s="3"/>
      <c r="AA311" s="2"/>
      <c r="AB311" s="2"/>
      <c r="AC311" s="2"/>
      <c r="AD311" s="2"/>
      <c r="AE311" s="2"/>
      <c r="AF311" s="2"/>
      <c r="AG311" s="2"/>
      <c r="AH311" s="2"/>
      <c r="AI311" s="73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86"/>
      <c r="AU311" s="2"/>
      <c r="AV311" s="2"/>
    </row>
    <row r="312" spans="4:48" ht="19.899999999999999" customHeight="1" x14ac:dyDescent="0.15">
      <c r="D312" s="2"/>
      <c r="E312" s="2"/>
      <c r="F312" s="18"/>
      <c r="G312" s="2"/>
      <c r="H312" s="2"/>
      <c r="I312" s="86"/>
      <c r="J312" s="2"/>
      <c r="K312" s="68"/>
      <c r="L312" s="68"/>
      <c r="M312" s="18"/>
      <c r="N312" s="68"/>
      <c r="O312" s="72"/>
      <c r="P312" s="68"/>
      <c r="Q312" s="102"/>
      <c r="R312" s="102"/>
      <c r="S312" s="102"/>
      <c r="T312" s="68"/>
      <c r="U312" s="68"/>
      <c r="V312" s="3"/>
      <c r="W312" s="3"/>
      <c r="X312" s="3"/>
      <c r="Y312" s="3"/>
      <c r="Z312" s="3"/>
      <c r="AA312" s="2"/>
      <c r="AB312" s="2"/>
      <c r="AC312" s="2"/>
      <c r="AD312" s="2"/>
      <c r="AE312" s="2"/>
      <c r="AF312" s="2"/>
      <c r="AG312" s="2"/>
      <c r="AH312" s="2"/>
      <c r="AI312" s="73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86"/>
      <c r="AU312" s="2"/>
      <c r="AV312" s="2"/>
    </row>
    <row r="313" spans="4:48" ht="19.899999999999999" customHeight="1" x14ac:dyDescent="0.15">
      <c r="D313" s="2"/>
      <c r="E313" s="2"/>
      <c r="F313" s="18"/>
      <c r="G313" s="2"/>
      <c r="H313" s="2"/>
      <c r="I313" s="86"/>
      <c r="J313" s="2"/>
      <c r="K313" s="68"/>
      <c r="L313" s="68"/>
      <c r="M313" s="18"/>
      <c r="N313" s="68"/>
      <c r="O313" s="72"/>
      <c r="P313" s="68"/>
      <c r="Q313" s="102"/>
      <c r="R313" s="102"/>
      <c r="S313" s="102"/>
      <c r="T313" s="68"/>
      <c r="U313" s="68"/>
      <c r="V313" s="3"/>
      <c r="W313" s="3"/>
      <c r="X313" s="3"/>
      <c r="Y313" s="3"/>
      <c r="Z313" s="3"/>
      <c r="AA313" s="2"/>
      <c r="AB313" s="2"/>
      <c r="AC313" s="2"/>
      <c r="AD313" s="2"/>
      <c r="AE313" s="2"/>
      <c r="AF313" s="2"/>
      <c r="AG313" s="2"/>
      <c r="AH313" s="2"/>
      <c r="AI313" s="73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86"/>
      <c r="AU313" s="2"/>
      <c r="AV313" s="2"/>
    </row>
    <row r="314" spans="4:48" ht="19.899999999999999" customHeight="1" x14ac:dyDescent="0.15">
      <c r="D314" s="2"/>
      <c r="E314" s="2"/>
      <c r="F314" s="18"/>
      <c r="G314" s="2"/>
      <c r="H314" s="2"/>
      <c r="I314" s="86"/>
      <c r="J314" s="2"/>
      <c r="K314" s="68"/>
      <c r="L314" s="68"/>
      <c r="M314" s="18"/>
      <c r="N314" s="68"/>
      <c r="O314" s="72"/>
      <c r="P314" s="68"/>
      <c r="Q314" s="102"/>
      <c r="R314" s="102"/>
      <c r="S314" s="102"/>
      <c r="T314" s="68"/>
      <c r="U314" s="68"/>
      <c r="V314" s="3"/>
      <c r="W314" s="3"/>
      <c r="X314" s="3"/>
      <c r="Y314" s="3"/>
      <c r="Z314" s="3"/>
      <c r="AA314" s="2"/>
      <c r="AB314" s="2"/>
      <c r="AC314" s="2"/>
      <c r="AD314" s="2"/>
      <c r="AE314" s="2"/>
      <c r="AF314" s="2"/>
      <c r="AG314" s="2"/>
      <c r="AH314" s="2"/>
      <c r="AI314" s="73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86"/>
      <c r="AU314" s="2"/>
      <c r="AV314" s="2"/>
    </row>
    <row r="315" spans="4:48" ht="19.899999999999999" customHeight="1" x14ac:dyDescent="0.15">
      <c r="D315" s="2"/>
      <c r="E315" s="2"/>
      <c r="F315" s="18"/>
      <c r="G315" s="2"/>
      <c r="H315" s="2"/>
      <c r="I315" s="86"/>
      <c r="J315" s="2"/>
      <c r="K315" s="68"/>
      <c r="L315" s="68"/>
      <c r="M315" s="18"/>
      <c r="N315" s="68"/>
      <c r="O315" s="72"/>
      <c r="P315" s="68"/>
      <c r="Q315" s="102"/>
      <c r="R315" s="102"/>
      <c r="S315" s="102"/>
      <c r="T315" s="68"/>
      <c r="U315" s="68"/>
      <c r="V315" s="3"/>
      <c r="W315" s="3"/>
      <c r="X315" s="3"/>
      <c r="Y315" s="3"/>
      <c r="Z315" s="3"/>
      <c r="AA315" s="2"/>
      <c r="AB315" s="2"/>
      <c r="AC315" s="2"/>
      <c r="AD315" s="2"/>
      <c r="AE315" s="2"/>
      <c r="AF315" s="2"/>
      <c r="AG315" s="2"/>
      <c r="AH315" s="2"/>
      <c r="AI315" s="73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86"/>
      <c r="AU315" s="2"/>
      <c r="AV315" s="2"/>
    </row>
    <row r="316" spans="4:48" ht="19.899999999999999" customHeight="1" x14ac:dyDescent="0.15">
      <c r="D316" s="2"/>
      <c r="E316" s="2"/>
      <c r="F316" s="18"/>
      <c r="G316" s="2"/>
      <c r="H316" s="2"/>
      <c r="I316" s="86"/>
      <c r="J316" s="2"/>
      <c r="K316" s="68"/>
      <c r="L316" s="68"/>
      <c r="M316" s="18"/>
      <c r="N316" s="68"/>
      <c r="O316" s="72"/>
      <c r="P316" s="68"/>
      <c r="Q316" s="102"/>
      <c r="R316" s="102"/>
      <c r="S316" s="102"/>
      <c r="T316" s="68"/>
      <c r="U316" s="68"/>
      <c r="V316" s="3"/>
      <c r="W316" s="3"/>
      <c r="X316" s="3"/>
      <c r="Y316" s="3"/>
      <c r="Z316" s="3"/>
      <c r="AA316" s="2"/>
      <c r="AB316" s="2"/>
      <c r="AC316" s="2"/>
      <c r="AD316" s="2"/>
      <c r="AE316" s="2"/>
      <c r="AF316" s="2"/>
      <c r="AG316" s="2"/>
      <c r="AH316" s="2"/>
      <c r="AI316" s="73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86"/>
      <c r="AU316" s="2"/>
      <c r="AV316" s="2"/>
    </row>
    <row r="317" spans="4:48" ht="19.899999999999999" customHeight="1" x14ac:dyDescent="0.15">
      <c r="D317" s="2"/>
      <c r="E317" s="2"/>
      <c r="F317" s="18"/>
      <c r="G317" s="2"/>
      <c r="H317" s="2"/>
      <c r="I317" s="86"/>
      <c r="J317" s="2"/>
      <c r="K317" s="68"/>
      <c r="L317" s="68"/>
      <c r="M317" s="18"/>
      <c r="N317" s="68"/>
      <c r="O317" s="72"/>
      <c r="P317" s="68"/>
      <c r="Q317" s="102"/>
      <c r="R317" s="102"/>
      <c r="S317" s="102"/>
      <c r="T317" s="68"/>
      <c r="U317" s="68"/>
      <c r="V317" s="3"/>
      <c r="W317" s="3"/>
      <c r="X317" s="3"/>
      <c r="Y317" s="3"/>
      <c r="Z317" s="3"/>
      <c r="AA317" s="2"/>
      <c r="AB317" s="2"/>
      <c r="AC317" s="2"/>
      <c r="AD317" s="2"/>
      <c r="AE317" s="2"/>
      <c r="AF317" s="2"/>
      <c r="AG317" s="2"/>
      <c r="AH317" s="2"/>
      <c r="AI317" s="73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86"/>
      <c r="AU317" s="2"/>
      <c r="AV317" s="2"/>
    </row>
    <row r="318" spans="4:48" ht="19.899999999999999" customHeight="1" x14ac:dyDescent="0.15">
      <c r="D318" s="2"/>
      <c r="E318" s="2"/>
      <c r="F318" s="18"/>
      <c r="G318" s="2"/>
      <c r="H318" s="2"/>
      <c r="I318" s="86"/>
      <c r="J318" s="2"/>
      <c r="K318" s="68"/>
      <c r="L318" s="68"/>
      <c r="M318" s="18"/>
      <c r="N318" s="68"/>
      <c r="O318" s="72"/>
      <c r="P318" s="68"/>
      <c r="Q318" s="102"/>
      <c r="R318" s="102"/>
      <c r="S318" s="102"/>
      <c r="T318" s="68"/>
      <c r="U318" s="68"/>
      <c r="V318" s="3"/>
      <c r="W318" s="3"/>
      <c r="X318" s="3"/>
      <c r="Y318" s="3"/>
      <c r="Z318" s="3"/>
      <c r="AA318" s="2"/>
      <c r="AB318" s="2"/>
      <c r="AC318" s="2"/>
      <c r="AD318" s="2"/>
      <c r="AE318" s="2"/>
      <c r="AF318" s="2"/>
      <c r="AG318" s="2"/>
      <c r="AH318" s="2"/>
      <c r="AI318" s="73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86"/>
      <c r="AU318" s="2"/>
      <c r="AV318" s="2"/>
    </row>
    <row r="319" spans="4:48" ht="19.899999999999999" customHeight="1" x14ac:dyDescent="0.15">
      <c r="D319" s="2"/>
      <c r="E319" s="2"/>
      <c r="F319" s="18"/>
      <c r="G319" s="2"/>
      <c r="H319" s="2"/>
      <c r="I319" s="86"/>
      <c r="J319" s="2"/>
      <c r="K319" s="68"/>
      <c r="L319" s="68"/>
      <c r="M319" s="18"/>
      <c r="N319" s="68"/>
      <c r="O319" s="72"/>
      <c r="P319" s="68"/>
      <c r="Q319" s="102"/>
      <c r="R319" s="102"/>
      <c r="S319" s="102"/>
      <c r="T319" s="68"/>
      <c r="U319" s="68"/>
      <c r="V319" s="3"/>
      <c r="W319" s="3"/>
      <c r="X319" s="3"/>
      <c r="Y319" s="3"/>
      <c r="Z319" s="3"/>
      <c r="AA319" s="2"/>
      <c r="AB319" s="2"/>
      <c r="AC319" s="2"/>
      <c r="AD319" s="2"/>
      <c r="AE319" s="2"/>
      <c r="AF319" s="2"/>
      <c r="AG319" s="2"/>
      <c r="AH319" s="2"/>
      <c r="AI319" s="73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86"/>
      <c r="AU319" s="2"/>
      <c r="AV319" s="2"/>
    </row>
    <row r="320" spans="4:48" ht="19.899999999999999" customHeight="1" x14ac:dyDescent="0.15">
      <c r="D320" s="2"/>
      <c r="E320" s="2"/>
      <c r="F320" s="18"/>
      <c r="G320" s="2"/>
      <c r="H320" s="2"/>
      <c r="I320" s="86"/>
      <c r="J320" s="2"/>
      <c r="K320" s="68"/>
      <c r="L320" s="68"/>
      <c r="M320" s="18"/>
      <c r="N320" s="68"/>
      <c r="O320" s="72"/>
      <c r="P320" s="68"/>
      <c r="Q320" s="102"/>
      <c r="R320" s="102"/>
      <c r="S320" s="102"/>
      <c r="T320" s="68"/>
      <c r="U320" s="68"/>
      <c r="V320" s="3"/>
      <c r="W320" s="3"/>
      <c r="X320" s="3"/>
      <c r="Y320" s="3"/>
      <c r="Z320" s="3"/>
      <c r="AA320" s="2"/>
      <c r="AB320" s="2"/>
      <c r="AC320" s="2"/>
      <c r="AD320" s="2"/>
      <c r="AE320" s="2"/>
      <c r="AF320" s="2"/>
      <c r="AG320" s="2"/>
      <c r="AH320" s="2"/>
      <c r="AI320" s="73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86"/>
      <c r="AU320" s="2"/>
      <c r="AV320" s="2"/>
    </row>
    <row r="321" spans="4:48" ht="19.899999999999999" customHeight="1" x14ac:dyDescent="0.15">
      <c r="D321" s="2"/>
      <c r="E321" s="2"/>
      <c r="F321" s="18"/>
      <c r="G321" s="2"/>
      <c r="H321" s="2"/>
      <c r="I321" s="86"/>
      <c r="J321" s="2"/>
      <c r="K321" s="68"/>
      <c r="L321" s="68"/>
      <c r="M321" s="18"/>
      <c r="N321" s="68"/>
      <c r="O321" s="72"/>
      <c r="P321" s="68"/>
      <c r="Q321" s="102"/>
      <c r="R321" s="102"/>
      <c r="S321" s="102"/>
      <c r="T321" s="68"/>
      <c r="U321" s="68"/>
      <c r="V321" s="3"/>
      <c r="W321" s="3"/>
      <c r="X321" s="3"/>
      <c r="Y321" s="3"/>
      <c r="Z321" s="3"/>
      <c r="AA321" s="2"/>
      <c r="AB321" s="2"/>
      <c r="AC321" s="2"/>
      <c r="AD321" s="2"/>
      <c r="AE321" s="2"/>
      <c r="AF321" s="2"/>
      <c r="AG321" s="2"/>
      <c r="AH321" s="2"/>
      <c r="AI321" s="73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86"/>
      <c r="AU321" s="2"/>
      <c r="AV321" s="2"/>
    </row>
    <row r="322" spans="4:48" ht="19.899999999999999" customHeight="1" x14ac:dyDescent="0.15">
      <c r="D322" s="2"/>
      <c r="E322" s="2"/>
      <c r="F322" s="18"/>
      <c r="G322" s="2"/>
      <c r="H322" s="2"/>
      <c r="I322" s="86"/>
      <c r="J322" s="2"/>
      <c r="K322" s="68"/>
      <c r="L322" s="68"/>
      <c r="M322" s="18"/>
      <c r="N322" s="68"/>
      <c r="O322" s="72"/>
      <c r="P322" s="68"/>
      <c r="Q322" s="102"/>
      <c r="R322" s="102"/>
      <c r="S322" s="102"/>
      <c r="T322" s="68"/>
      <c r="U322" s="68"/>
      <c r="V322" s="3"/>
      <c r="W322" s="3"/>
      <c r="X322" s="3"/>
      <c r="Y322" s="3"/>
      <c r="Z322" s="3"/>
      <c r="AA322" s="2"/>
      <c r="AB322" s="2"/>
      <c r="AC322" s="2"/>
      <c r="AD322" s="2"/>
      <c r="AE322" s="2"/>
      <c r="AF322" s="2"/>
      <c r="AG322" s="2"/>
      <c r="AH322" s="2"/>
      <c r="AI322" s="73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86"/>
      <c r="AU322" s="2"/>
      <c r="AV322" s="2"/>
    </row>
    <row r="323" spans="4:48" ht="19.899999999999999" customHeight="1" x14ac:dyDescent="0.15">
      <c r="D323" s="2"/>
      <c r="E323" s="2"/>
      <c r="F323" s="18"/>
      <c r="G323" s="2"/>
      <c r="H323" s="2"/>
      <c r="I323" s="86"/>
      <c r="J323" s="2"/>
      <c r="K323" s="68"/>
      <c r="L323" s="68"/>
      <c r="M323" s="18"/>
      <c r="N323" s="68"/>
      <c r="O323" s="72"/>
      <c r="P323" s="68"/>
      <c r="Q323" s="102"/>
      <c r="R323" s="102"/>
      <c r="S323" s="102"/>
      <c r="T323" s="68"/>
      <c r="U323" s="68"/>
      <c r="V323" s="3"/>
      <c r="W323" s="3"/>
      <c r="X323" s="3"/>
      <c r="Y323" s="3"/>
      <c r="Z323" s="3"/>
      <c r="AA323" s="2"/>
      <c r="AB323" s="2"/>
      <c r="AC323" s="2"/>
      <c r="AD323" s="2"/>
      <c r="AE323" s="2"/>
      <c r="AF323" s="2"/>
      <c r="AG323" s="2"/>
      <c r="AH323" s="2"/>
      <c r="AI323" s="73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86"/>
      <c r="AU323" s="2"/>
      <c r="AV323" s="2"/>
    </row>
    <row r="324" spans="4:48" ht="19.899999999999999" customHeight="1" x14ac:dyDescent="0.15">
      <c r="D324" s="2"/>
      <c r="E324" s="2"/>
      <c r="F324" s="18"/>
      <c r="G324" s="2"/>
      <c r="H324" s="2"/>
      <c r="I324" s="86"/>
      <c r="J324" s="2"/>
      <c r="K324" s="68"/>
      <c r="L324" s="68"/>
      <c r="M324" s="18"/>
      <c r="N324" s="68"/>
      <c r="O324" s="72"/>
      <c r="P324" s="68"/>
      <c r="Q324" s="102"/>
      <c r="R324" s="102"/>
      <c r="S324" s="102"/>
      <c r="T324" s="68"/>
      <c r="U324" s="68"/>
      <c r="V324" s="3"/>
      <c r="W324" s="3"/>
      <c r="X324" s="3"/>
      <c r="Y324" s="3"/>
      <c r="Z324" s="3"/>
      <c r="AA324" s="2"/>
      <c r="AB324" s="2"/>
      <c r="AC324" s="2"/>
      <c r="AD324" s="2"/>
      <c r="AE324" s="2"/>
      <c r="AF324" s="2"/>
      <c r="AG324" s="2"/>
      <c r="AH324" s="2"/>
      <c r="AI324" s="73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86"/>
      <c r="AU324" s="2"/>
      <c r="AV324" s="2"/>
    </row>
    <row r="325" spans="4:48" ht="19.899999999999999" customHeight="1" x14ac:dyDescent="0.15">
      <c r="D325" s="2"/>
      <c r="E325" s="2"/>
      <c r="F325" s="18"/>
      <c r="G325" s="2"/>
      <c r="H325" s="2"/>
      <c r="I325" s="86"/>
      <c r="J325" s="2"/>
      <c r="K325" s="68"/>
      <c r="L325" s="68"/>
      <c r="M325" s="18"/>
      <c r="N325" s="68"/>
      <c r="O325" s="72"/>
      <c r="P325" s="68"/>
      <c r="Q325" s="102"/>
      <c r="R325" s="102"/>
      <c r="S325" s="102"/>
      <c r="T325" s="68"/>
      <c r="U325" s="68"/>
      <c r="V325" s="3"/>
      <c r="W325" s="3"/>
      <c r="X325" s="3"/>
      <c r="Y325" s="3"/>
      <c r="Z325" s="3"/>
      <c r="AA325" s="2"/>
      <c r="AB325" s="2"/>
      <c r="AC325" s="2"/>
      <c r="AD325" s="2"/>
      <c r="AE325" s="2"/>
      <c r="AF325" s="2"/>
      <c r="AG325" s="2"/>
      <c r="AH325" s="2"/>
      <c r="AI325" s="73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86"/>
      <c r="AU325" s="2"/>
      <c r="AV325" s="2"/>
    </row>
    <row r="326" spans="4:48" ht="19.899999999999999" customHeight="1" x14ac:dyDescent="0.15">
      <c r="D326" s="2"/>
      <c r="E326" s="2"/>
      <c r="F326" s="18"/>
      <c r="G326" s="2"/>
      <c r="H326" s="2"/>
      <c r="I326" s="86"/>
      <c r="J326" s="2"/>
      <c r="K326" s="68"/>
      <c r="L326" s="68"/>
      <c r="M326" s="18"/>
      <c r="N326" s="68"/>
      <c r="O326" s="72"/>
      <c r="P326" s="68"/>
      <c r="Q326" s="102"/>
      <c r="R326" s="102"/>
      <c r="S326" s="102"/>
      <c r="T326" s="68"/>
      <c r="U326" s="68"/>
      <c r="V326" s="3"/>
      <c r="W326" s="3"/>
      <c r="X326" s="3"/>
      <c r="Y326" s="3"/>
      <c r="Z326" s="3"/>
      <c r="AA326" s="2"/>
      <c r="AB326" s="2"/>
      <c r="AC326" s="2"/>
      <c r="AD326" s="2"/>
      <c r="AE326" s="2"/>
      <c r="AF326" s="2"/>
      <c r="AG326" s="2"/>
      <c r="AH326" s="2"/>
      <c r="AI326" s="73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86"/>
      <c r="AU326" s="2"/>
      <c r="AV326" s="2"/>
    </row>
    <row r="327" spans="4:48" ht="19.899999999999999" customHeight="1" x14ac:dyDescent="0.15">
      <c r="D327" s="2"/>
      <c r="E327" s="2"/>
      <c r="F327" s="18"/>
      <c r="G327" s="2"/>
      <c r="H327" s="2"/>
      <c r="I327" s="86"/>
      <c r="J327" s="2"/>
      <c r="K327" s="68"/>
      <c r="L327" s="68"/>
      <c r="M327" s="18"/>
      <c r="N327" s="68"/>
      <c r="O327" s="72"/>
      <c r="P327" s="68"/>
      <c r="Q327" s="102"/>
      <c r="R327" s="102"/>
      <c r="S327" s="102"/>
      <c r="T327" s="68"/>
      <c r="U327" s="68"/>
      <c r="V327" s="3"/>
      <c r="W327" s="3"/>
      <c r="X327" s="3"/>
      <c r="Y327" s="3"/>
      <c r="Z327" s="3"/>
      <c r="AA327" s="2"/>
      <c r="AB327" s="2"/>
      <c r="AC327" s="2"/>
      <c r="AD327" s="2"/>
      <c r="AE327" s="2"/>
      <c r="AF327" s="2"/>
      <c r="AG327" s="2"/>
      <c r="AH327" s="2"/>
      <c r="AI327" s="73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86"/>
      <c r="AU327" s="2"/>
      <c r="AV327" s="2"/>
    </row>
    <row r="328" spans="4:48" ht="19.899999999999999" customHeight="1" x14ac:dyDescent="0.15">
      <c r="D328" s="2"/>
      <c r="E328" s="2"/>
      <c r="F328" s="18"/>
      <c r="G328" s="2"/>
      <c r="H328" s="2"/>
      <c r="I328" s="86"/>
      <c r="J328" s="2"/>
      <c r="K328" s="68"/>
      <c r="L328" s="68"/>
      <c r="M328" s="18"/>
      <c r="N328" s="68"/>
      <c r="O328" s="72"/>
      <c r="P328" s="68"/>
      <c r="Q328" s="102"/>
      <c r="R328" s="102"/>
      <c r="S328" s="102"/>
      <c r="T328" s="68"/>
      <c r="U328" s="68"/>
      <c r="V328" s="3"/>
      <c r="W328" s="3"/>
      <c r="X328" s="3"/>
      <c r="Y328" s="3"/>
      <c r="Z328" s="3"/>
      <c r="AA328" s="2"/>
      <c r="AB328" s="2"/>
      <c r="AC328" s="2"/>
      <c r="AD328" s="2"/>
      <c r="AE328" s="2"/>
      <c r="AF328" s="2"/>
      <c r="AG328" s="2"/>
      <c r="AH328" s="2"/>
      <c r="AI328" s="73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86"/>
      <c r="AU328" s="2"/>
      <c r="AV328" s="2"/>
    </row>
    <row r="329" spans="4:48" ht="19.899999999999999" customHeight="1" x14ac:dyDescent="0.15">
      <c r="D329" s="2"/>
      <c r="E329" s="2"/>
      <c r="F329" s="18"/>
      <c r="G329" s="2"/>
      <c r="H329" s="2"/>
      <c r="I329" s="86"/>
      <c r="J329" s="2"/>
      <c r="K329" s="68"/>
      <c r="L329" s="68"/>
      <c r="M329" s="18"/>
      <c r="N329" s="68"/>
      <c r="O329" s="72"/>
      <c r="P329" s="68"/>
      <c r="Q329" s="102"/>
      <c r="R329" s="102"/>
      <c r="S329" s="102"/>
      <c r="T329" s="68"/>
      <c r="U329" s="68"/>
      <c r="V329" s="3"/>
      <c r="W329" s="3"/>
      <c r="X329" s="3"/>
      <c r="Y329" s="3"/>
      <c r="Z329" s="3"/>
      <c r="AA329" s="2"/>
      <c r="AB329" s="2"/>
      <c r="AC329" s="2"/>
      <c r="AD329" s="2"/>
      <c r="AE329" s="2"/>
      <c r="AF329" s="2"/>
      <c r="AG329" s="2"/>
      <c r="AH329" s="2"/>
      <c r="AI329" s="73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86"/>
      <c r="AU329" s="2"/>
      <c r="AV329" s="2"/>
    </row>
    <row r="330" spans="4:48" ht="19.899999999999999" customHeight="1" x14ac:dyDescent="0.15">
      <c r="D330" s="2"/>
      <c r="E330" s="2"/>
      <c r="F330" s="18"/>
      <c r="G330" s="2"/>
      <c r="H330" s="2"/>
      <c r="I330" s="86"/>
      <c r="J330" s="2"/>
      <c r="K330" s="68"/>
      <c r="L330" s="68"/>
      <c r="M330" s="18"/>
      <c r="N330" s="68"/>
      <c r="O330" s="72"/>
      <c r="P330" s="68"/>
      <c r="Q330" s="102"/>
      <c r="R330" s="102"/>
      <c r="S330" s="102"/>
      <c r="T330" s="68"/>
      <c r="U330" s="68"/>
      <c r="V330" s="3"/>
      <c r="W330" s="3"/>
      <c r="X330" s="3"/>
      <c r="Y330" s="3"/>
      <c r="Z330" s="3"/>
      <c r="AA330" s="2"/>
      <c r="AB330" s="2"/>
      <c r="AC330" s="2"/>
      <c r="AD330" s="2"/>
      <c r="AE330" s="2"/>
      <c r="AF330" s="2"/>
      <c r="AG330" s="2"/>
      <c r="AH330" s="2"/>
      <c r="AI330" s="73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86"/>
      <c r="AU330" s="2"/>
      <c r="AV330" s="2"/>
    </row>
    <row r="331" spans="4:48" ht="19.899999999999999" customHeight="1" x14ac:dyDescent="0.15">
      <c r="D331" s="2"/>
      <c r="E331" s="2"/>
      <c r="F331" s="18"/>
      <c r="G331" s="2"/>
      <c r="H331" s="2"/>
      <c r="I331" s="86"/>
      <c r="J331" s="2"/>
      <c r="K331" s="68"/>
      <c r="L331" s="68"/>
      <c r="M331" s="18"/>
      <c r="N331" s="68"/>
      <c r="O331" s="72"/>
      <c r="P331" s="68"/>
      <c r="Q331" s="102"/>
      <c r="R331" s="102"/>
      <c r="S331" s="102"/>
      <c r="T331" s="68"/>
      <c r="U331" s="68"/>
      <c r="V331" s="3"/>
      <c r="W331" s="3"/>
      <c r="X331" s="3"/>
      <c r="Y331" s="3"/>
      <c r="Z331" s="3"/>
      <c r="AA331" s="2"/>
      <c r="AB331" s="2"/>
      <c r="AC331" s="2"/>
      <c r="AD331" s="2"/>
      <c r="AE331" s="2"/>
      <c r="AF331" s="2"/>
      <c r="AG331" s="2"/>
      <c r="AH331" s="2"/>
      <c r="AI331" s="73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86"/>
      <c r="AU331" s="2"/>
      <c r="AV331" s="2"/>
    </row>
    <row r="332" spans="4:48" ht="19.899999999999999" customHeight="1" x14ac:dyDescent="0.15">
      <c r="D332" s="2"/>
      <c r="E332" s="2"/>
      <c r="F332" s="18"/>
      <c r="G332" s="2"/>
      <c r="H332" s="2"/>
      <c r="I332" s="86"/>
      <c r="J332" s="2"/>
      <c r="K332" s="68"/>
      <c r="L332" s="68"/>
      <c r="M332" s="18"/>
      <c r="N332" s="68"/>
      <c r="O332" s="72"/>
      <c r="P332" s="68"/>
      <c r="Q332" s="102"/>
      <c r="R332" s="102"/>
      <c r="S332" s="102"/>
      <c r="T332" s="68"/>
      <c r="U332" s="68"/>
      <c r="V332" s="3"/>
      <c r="W332" s="3"/>
      <c r="X332" s="3"/>
      <c r="Y332" s="3"/>
      <c r="Z332" s="3"/>
      <c r="AA332" s="2"/>
      <c r="AB332" s="2"/>
      <c r="AC332" s="2"/>
      <c r="AD332" s="2"/>
      <c r="AE332" s="2"/>
      <c r="AF332" s="2"/>
      <c r="AG332" s="2"/>
      <c r="AH332" s="2"/>
      <c r="AI332" s="73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86"/>
      <c r="AU332" s="2"/>
      <c r="AV332" s="2"/>
    </row>
    <row r="333" spans="4:48" ht="19.899999999999999" customHeight="1" x14ac:dyDescent="0.15">
      <c r="D333" s="2"/>
      <c r="E333" s="2"/>
      <c r="F333" s="18"/>
      <c r="G333" s="2"/>
      <c r="H333" s="2"/>
      <c r="I333" s="86"/>
      <c r="J333" s="2"/>
      <c r="K333" s="68"/>
      <c r="L333" s="68"/>
      <c r="M333" s="18"/>
      <c r="N333" s="68"/>
      <c r="O333" s="72"/>
      <c r="P333" s="68"/>
      <c r="Q333" s="102"/>
      <c r="R333" s="102"/>
      <c r="S333" s="102"/>
      <c r="T333" s="68"/>
      <c r="U333" s="68"/>
      <c r="V333" s="3"/>
      <c r="W333" s="3"/>
      <c r="X333" s="3"/>
      <c r="Y333" s="3"/>
      <c r="Z333" s="3"/>
      <c r="AA333" s="2"/>
      <c r="AB333" s="2"/>
      <c r="AC333" s="2"/>
      <c r="AD333" s="2"/>
      <c r="AE333" s="2"/>
      <c r="AF333" s="2"/>
      <c r="AG333" s="2"/>
      <c r="AH333" s="2"/>
      <c r="AI333" s="73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86"/>
      <c r="AU333" s="2"/>
      <c r="AV333" s="2"/>
    </row>
    <row r="334" spans="4:48" ht="19.899999999999999" customHeight="1" x14ac:dyDescent="0.15">
      <c r="D334" s="2"/>
      <c r="E334" s="2"/>
      <c r="F334" s="18"/>
      <c r="G334" s="2"/>
      <c r="H334" s="2"/>
      <c r="I334" s="86"/>
      <c r="J334" s="2"/>
      <c r="K334" s="68"/>
      <c r="L334" s="68"/>
      <c r="M334" s="18"/>
      <c r="N334" s="68"/>
      <c r="O334" s="72"/>
      <c r="P334" s="68"/>
      <c r="Q334" s="102"/>
      <c r="R334" s="102"/>
      <c r="S334" s="102"/>
      <c r="T334" s="68"/>
      <c r="U334" s="68"/>
      <c r="V334" s="3"/>
      <c r="W334" s="3"/>
      <c r="X334" s="3"/>
      <c r="Y334" s="3"/>
      <c r="Z334" s="3"/>
      <c r="AA334" s="2"/>
      <c r="AB334" s="2"/>
      <c r="AC334" s="2"/>
      <c r="AD334" s="2"/>
      <c r="AE334" s="2"/>
      <c r="AF334" s="2"/>
      <c r="AG334" s="2"/>
      <c r="AH334" s="2"/>
      <c r="AI334" s="73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86"/>
      <c r="AU334" s="2"/>
      <c r="AV334" s="2"/>
    </row>
    <row r="335" spans="4:48" ht="19.899999999999999" customHeight="1" x14ac:dyDescent="0.15">
      <c r="D335" s="2"/>
      <c r="E335" s="2"/>
      <c r="F335" s="18"/>
      <c r="G335" s="2"/>
      <c r="H335" s="2"/>
      <c r="I335" s="86"/>
      <c r="J335" s="2"/>
      <c r="K335" s="68"/>
      <c r="L335" s="68"/>
      <c r="M335" s="18"/>
      <c r="N335" s="68"/>
      <c r="O335" s="72"/>
      <c r="P335" s="68"/>
      <c r="Q335" s="102"/>
      <c r="R335" s="102"/>
      <c r="S335" s="102"/>
      <c r="T335" s="68"/>
      <c r="U335" s="68"/>
      <c r="V335" s="3"/>
      <c r="W335" s="3"/>
      <c r="X335" s="3"/>
      <c r="Y335" s="3"/>
      <c r="Z335" s="3"/>
      <c r="AA335" s="2"/>
      <c r="AB335" s="2"/>
      <c r="AC335" s="2"/>
      <c r="AD335" s="2"/>
      <c r="AE335" s="2"/>
      <c r="AF335" s="2"/>
      <c r="AG335" s="2"/>
      <c r="AH335" s="2"/>
      <c r="AI335" s="73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86"/>
      <c r="AU335" s="2"/>
      <c r="AV335" s="2"/>
    </row>
    <row r="336" spans="4:48" ht="19.899999999999999" customHeight="1" x14ac:dyDescent="0.15">
      <c r="D336" s="2"/>
      <c r="E336" s="2"/>
      <c r="F336" s="18"/>
      <c r="G336" s="2"/>
      <c r="H336" s="2"/>
      <c r="I336" s="86"/>
      <c r="J336" s="2"/>
      <c r="K336" s="68"/>
      <c r="L336" s="68"/>
      <c r="M336" s="18"/>
      <c r="N336" s="68"/>
      <c r="O336" s="72"/>
      <c r="P336" s="68"/>
      <c r="Q336" s="102"/>
      <c r="R336" s="102"/>
      <c r="S336" s="102"/>
      <c r="T336" s="68"/>
      <c r="U336" s="68"/>
      <c r="V336" s="3"/>
      <c r="W336" s="3"/>
      <c r="X336" s="3"/>
      <c r="Y336" s="3"/>
      <c r="Z336" s="3"/>
      <c r="AA336" s="2"/>
      <c r="AB336" s="2"/>
      <c r="AC336" s="2"/>
      <c r="AD336" s="2"/>
      <c r="AE336" s="2"/>
      <c r="AF336" s="2"/>
      <c r="AG336" s="2"/>
      <c r="AH336" s="2"/>
      <c r="AI336" s="73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86"/>
      <c r="AU336" s="2"/>
      <c r="AV336" s="2"/>
    </row>
    <row r="337" spans="4:48" ht="19.899999999999999" customHeight="1" x14ac:dyDescent="0.15">
      <c r="D337" s="2"/>
      <c r="E337" s="2"/>
      <c r="F337" s="18"/>
      <c r="G337" s="2"/>
      <c r="H337" s="2"/>
      <c r="I337" s="86"/>
      <c r="J337" s="2"/>
      <c r="K337" s="68"/>
      <c r="L337" s="68"/>
      <c r="M337" s="18"/>
      <c r="N337" s="68"/>
      <c r="O337" s="72"/>
      <c r="P337" s="68"/>
      <c r="Q337" s="102"/>
      <c r="R337" s="102"/>
      <c r="S337" s="102"/>
      <c r="T337" s="68"/>
      <c r="U337" s="68"/>
      <c r="V337" s="3"/>
      <c r="W337" s="3"/>
      <c r="X337" s="3"/>
      <c r="Y337" s="3"/>
      <c r="Z337" s="3"/>
      <c r="AA337" s="2"/>
      <c r="AB337" s="2"/>
      <c r="AC337" s="2"/>
      <c r="AD337" s="2"/>
      <c r="AE337" s="2"/>
      <c r="AF337" s="2"/>
      <c r="AG337" s="2"/>
      <c r="AH337" s="2"/>
      <c r="AI337" s="73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86"/>
      <c r="AU337" s="2"/>
      <c r="AV337" s="2"/>
    </row>
    <row r="338" spans="4:48" ht="19.899999999999999" customHeight="1" x14ac:dyDescent="0.15">
      <c r="D338" s="2"/>
      <c r="E338" s="2"/>
      <c r="F338" s="18"/>
      <c r="G338" s="2"/>
      <c r="H338" s="2"/>
      <c r="I338" s="86"/>
      <c r="J338" s="2"/>
      <c r="K338" s="68"/>
      <c r="L338" s="68"/>
      <c r="M338" s="18"/>
      <c r="N338" s="68"/>
      <c r="O338" s="72"/>
      <c r="P338" s="68"/>
      <c r="Q338" s="102"/>
      <c r="R338" s="102"/>
      <c r="S338" s="102"/>
      <c r="T338" s="68"/>
      <c r="U338" s="68"/>
      <c r="V338" s="3"/>
      <c r="W338" s="3"/>
      <c r="X338" s="3"/>
      <c r="Y338" s="3"/>
      <c r="Z338" s="3"/>
      <c r="AA338" s="2"/>
      <c r="AB338" s="2"/>
      <c r="AC338" s="2"/>
      <c r="AD338" s="2"/>
      <c r="AE338" s="2"/>
      <c r="AF338" s="2"/>
      <c r="AG338" s="2"/>
      <c r="AH338" s="2"/>
      <c r="AI338" s="73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86"/>
      <c r="AU338" s="2"/>
      <c r="AV338" s="2"/>
    </row>
    <row r="339" spans="4:48" ht="19.899999999999999" customHeight="1" x14ac:dyDescent="0.15">
      <c r="D339" s="2"/>
      <c r="E339" s="2"/>
      <c r="F339" s="18"/>
      <c r="G339" s="2"/>
      <c r="H339" s="2"/>
      <c r="I339" s="86"/>
      <c r="J339" s="2"/>
      <c r="K339" s="68"/>
      <c r="L339" s="68"/>
      <c r="M339" s="18"/>
      <c r="N339" s="68"/>
      <c r="O339" s="72"/>
      <c r="P339" s="68"/>
      <c r="Q339" s="102"/>
      <c r="R339" s="102"/>
      <c r="S339" s="102"/>
      <c r="T339" s="68"/>
      <c r="U339" s="68"/>
      <c r="V339" s="3"/>
      <c r="W339" s="3"/>
      <c r="X339" s="3"/>
      <c r="Y339" s="3"/>
      <c r="Z339" s="3"/>
      <c r="AA339" s="2"/>
      <c r="AB339" s="2"/>
      <c r="AC339" s="2"/>
      <c r="AD339" s="2"/>
      <c r="AE339" s="2"/>
      <c r="AF339" s="2"/>
      <c r="AG339" s="2"/>
      <c r="AH339" s="2"/>
      <c r="AI339" s="73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86"/>
      <c r="AU339" s="2"/>
      <c r="AV339" s="2"/>
    </row>
    <row r="340" spans="4:48" ht="19.899999999999999" customHeight="1" x14ac:dyDescent="0.15">
      <c r="D340" s="2"/>
      <c r="E340" s="2"/>
      <c r="F340" s="18"/>
      <c r="G340" s="2"/>
      <c r="H340" s="2"/>
      <c r="I340" s="86"/>
      <c r="J340" s="2"/>
      <c r="K340" s="68"/>
      <c r="L340" s="68"/>
      <c r="M340" s="18"/>
      <c r="N340" s="68"/>
      <c r="O340" s="72"/>
      <c r="P340" s="68"/>
      <c r="Q340" s="102"/>
      <c r="R340" s="102"/>
      <c r="S340" s="102"/>
      <c r="T340" s="68"/>
      <c r="U340" s="68"/>
      <c r="V340" s="3"/>
      <c r="W340" s="3"/>
      <c r="X340" s="3"/>
      <c r="Y340" s="3"/>
      <c r="Z340" s="3"/>
      <c r="AA340" s="2"/>
      <c r="AB340" s="2"/>
      <c r="AC340" s="2"/>
      <c r="AD340" s="2"/>
      <c r="AE340" s="2"/>
      <c r="AF340" s="2"/>
      <c r="AG340" s="2"/>
      <c r="AH340" s="2"/>
      <c r="AI340" s="73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86"/>
      <c r="AU340" s="2"/>
      <c r="AV340" s="2"/>
    </row>
    <row r="341" spans="4:48" ht="19.899999999999999" customHeight="1" x14ac:dyDescent="0.15">
      <c r="D341" s="2"/>
      <c r="E341" s="2"/>
      <c r="F341" s="18"/>
      <c r="G341" s="2"/>
      <c r="H341" s="2"/>
      <c r="I341" s="86"/>
      <c r="J341" s="2"/>
      <c r="K341" s="68"/>
      <c r="L341" s="68"/>
      <c r="M341" s="18"/>
      <c r="N341" s="68"/>
      <c r="O341" s="72"/>
      <c r="P341" s="68"/>
      <c r="Q341" s="102"/>
      <c r="R341" s="102"/>
      <c r="S341" s="102"/>
      <c r="T341" s="68"/>
      <c r="U341" s="68"/>
      <c r="V341" s="3"/>
      <c r="W341" s="3"/>
      <c r="X341" s="3"/>
      <c r="Y341" s="3"/>
      <c r="Z341" s="3"/>
      <c r="AA341" s="2"/>
      <c r="AB341" s="2"/>
      <c r="AC341" s="2"/>
      <c r="AD341" s="2"/>
      <c r="AE341" s="2"/>
      <c r="AF341" s="2"/>
      <c r="AG341" s="2"/>
      <c r="AH341" s="2"/>
      <c r="AI341" s="73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86"/>
      <c r="AU341" s="2"/>
      <c r="AV341" s="2"/>
    </row>
    <row r="342" spans="4:48" ht="19.899999999999999" customHeight="1" x14ac:dyDescent="0.15">
      <c r="D342" s="2"/>
      <c r="E342" s="2"/>
      <c r="F342" s="18"/>
      <c r="G342" s="2"/>
      <c r="H342" s="2"/>
      <c r="I342" s="86"/>
      <c r="J342" s="2"/>
      <c r="K342" s="68"/>
      <c r="L342" s="68"/>
      <c r="M342" s="18"/>
      <c r="N342" s="68"/>
      <c r="O342" s="72"/>
      <c r="P342" s="68"/>
      <c r="Q342" s="102"/>
      <c r="R342" s="102"/>
      <c r="S342" s="102"/>
      <c r="T342" s="68"/>
      <c r="U342" s="68"/>
      <c r="V342" s="3"/>
      <c r="W342" s="3"/>
      <c r="X342" s="3"/>
      <c r="Y342" s="3"/>
      <c r="Z342" s="3"/>
      <c r="AA342" s="2"/>
      <c r="AB342" s="2"/>
      <c r="AC342" s="2"/>
      <c r="AD342" s="2"/>
      <c r="AE342" s="2"/>
      <c r="AF342" s="2"/>
      <c r="AG342" s="2"/>
      <c r="AH342" s="2"/>
      <c r="AI342" s="73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86"/>
      <c r="AU342" s="2"/>
      <c r="AV342" s="2"/>
    </row>
    <row r="343" spans="4:48" ht="19.899999999999999" customHeight="1" x14ac:dyDescent="0.15">
      <c r="D343" s="2"/>
      <c r="E343" s="2"/>
      <c r="F343" s="18"/>
      <c r="G343" s="2"/>
      <c r="H343" s="2"/>
      <c r="I343" s="86"/>
      <c r="J343" s="2"/>
      <c r="K343" s="68"/>
      <c r="L343" s="68"/>
      <c r="M343" s="18"/>
      <c r="N343" s="68"/>
      <c r="O343" s="72"/>
      <c r="P343" s="68"/>
      <c r="Q343" s="102"/>
      <c r="R343" s="102"/>
      <c r="S343" s="102"/>
      <c r="T343" s="68"/>
      <c r="U343" s="68"/>
      <c r="V343" s="3"/>
      <c r="W343" s="3"/>
      <c r="X343" s="3"/>
      <c r="Y343" s="3"/>
      <c r="Z343" s="3"/>
      <c r="AA343" s="2"/>
      <c r="AB343" s="2"/>
      <c r="AC343" s="2"/>
      <c r="AD343" s="2"/>
      <c r="AE343" s="2"/>
      <c r="AF343" s="2"/>
      <c r="AG343" s="2"/>
      <c r="AH343" s="2"/>
      <c r="AI343" s="73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86"/>
      <c r="AU343" s="2"/>
      <c r="AV343" s="2"/>
    </row>
    <row r="344" spans="4:48" ht="19.899999999999999" customHeight="1" x14ac:dyDescent="0.15">
      <c r="D344" s="2"/>
      <c r="E344" s="2"/>
      <c r="F344" s="18"/>
      <c r="G344" s="2"/>
      <c r="H344" s="2"/>
      <c r="I344" s="86"/>
      <c r="J344" s="2"/>
      <c r="K344" s="68"/>
      <c r="L344" s="68"/>
      <c r="M344" s="18"/>
      <c r="N344" s="68"/>
      <c r="O344" s="72"/>
      <c r="P344" s="68"/>
      <c r="Q344" s="102"/>
      <c r="R344" s="102"/>
      <c r="S344" s="102"/>
      <c r="T344" s="68"/>
      <c r="U344" s="68"/>
      <c r="V344" s="3"/>
      <c r="W344" s="3"/>
      <c r="X344" s="3"/>
      <c r="Y344" s="3"/>
      <c r="Z344" s="3"/>
      <c r="AA344" s="2"/>
      <c r="AB344" s="2"/>
      <c r="AC344" s="2"/>
      <c r="AD344" s="2"/>
      <c r="AE344" s="2"/>
      <c r="AF344" s="2"/>
      <c r="AG344" s="2"/>
      <c r="AH344" s="2"/>
      <c r="AI344" s="73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86"/>
      <c r="AU344" s="2"/>
      <c r="AV344" s="2"/>
    </row>
    <row r="345" spans="4:48" ht="19.899999999999999" customHeight="1" x14ac:dyDescent="0.15">
      <c r="D345" s="2"/>
      <c r="E345" s="2"/>
      <c r="F345" s="18"/>
      <c r="G345" s="2"/>
      <c r="H345" s="2"/>
      <c r="I345" s="86"/>
      <c r="J345" s="2"/>
      <c r="K345" s="68"/>
      <c r="L345" s="68"/>
      <c r="M345" s="18"/>
      <c r="N345" s="68"/>
      <c r="O345" s="72"/>
      <c r="P345" s="68"/>
      <c r="Q345" s="102"/>
      <c r="R345" s="102"/>
      <c r="S345" s="102"/>
      <c r="T345" s="68"/>
      <c r="U345" s="68"/>
      <c r="V345" s="3"/>
      <c r="W345" s="3"/>
      <c r="X345" s="3"/>
      <c r="Y345" s="3"/>
      <c r="Z345" s="3"/>
      <c r="AA345" s="2"/>
      <c r="AB345" s="2"/>
      <c r="AC345" s="2"/>
      <c r="AD345" s="2"/>
      <c r="AE345" s="2"/>
      <c r="AF345" s="2"/>
      <c r="AG345" s="2"/>
      <c r="AH345" s="2"/>
      <c r="AI345" s="73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86"/>
      <c r="AU345" s="2"/>
      <c r="AV345" s="2"/>
    </row>
    <row r="346" spans="4:48" ht="19.899999999999999" customHeight="1" x14ac:dyDescent="0.15">
      <c r="D346" s="2"/>
      <c r="E346" s="2"/>
      <c r="F346" s="18"/>
      <c r="G346" s="2"/>
      <c r="H346" s="2"/>
      <c r="I346" s="86"/>
      <c r="J346" s="2"/>
      <c r="K346" s="68"/>
      <c r="L346" s="68"/>
      <c r="M346" s="18"/>
      <c r="N346" s="68"/>
      <c r="O346" s="72"/>
      <c r="P346" s="68"/>
      <c r="Q346" s="102"/>
      <c r="R346" s="102"/>
      <c r="S346" s="102"/>
      <c r="T346" s="68"/>
      <c r="U346" s="68"/>
      <c r="V346" s="3"/>
      <c r="W346" s="3"/>
      <c r="X346" s="3"/>
      <c r="Y346" s="3"/>
      <c r="Z346" s="3"/>
      <c r="AA346" s="2"/>
      <c r="AB346" s="2"/>
      <c r="AC346" s="2"/>
      <c r="AD346" s="2"/>
      <c r="AE346" s="2"/>
      <c r="AF346" s="2"/>
      <c r="AG346" s="2"/>
      <c r="AH346" s="2"/>
      <c r="AI346" s="73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86"/>
      <c r="AU346" s="2"/>
      <c r="AV346" s="2"/>
    </row>
    <row r="347" spans="4:48" ht="19.899999999999999" customHeight="1" x14ac:dyDescent="0.15">
      <c r="D347" s="2"/>
      <c r="E347" s="2"/>
      <c r="F347" s="18"/>
      <c r="G347" s="2"/>
      <c r="H347" s="2"/>
      <c r="I347" s="86"/>
      <c r="J347" s="2"/>
      <c r="K347" s="68"/>
      <c r="L347" s="68"/>
      <c r="M347" s="18"/>
      <c r="N347" s="68"/>
      <c r="O347" s="72"/>
      <c r="P347" s="68"/>
      <c r="Q347" s="102"/>
      <c r="R347" s="102"/>
      <c r="S347" s="102"/>
      <c r="T347" s="68"/>
      <c r="U347" s="68"/>
      <c r="V347" s="3"/>
      <c r="W347" s="3"/>
      <c r="X347" s="3"/>
      <c r="Y347" s="3"/>
      <c r="Z347" s="3"/>
      <c r="AA347" s="2"/>
      <c r="AB347" s="2"/>
      <c r="AC347" s="2"/>
      <c r="AD347" s="2"/>
      <c r="AE347" s="2"/>
      <c r="AF347" s="2"/>
      <c r="AG347" s="2"/>
      <c r="AH347" s="2"/>
      <c r="AI347" s="73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86"/>
      <c r="AU347" s="2"/>
      <c r="AV347" s="2"/>
    </row>
    <row r="348" spans="4:48" ht="19.899999999999999" customHeight="1" x14ac:dyDescent="0.15">
      <c r="D348" s="2"/>
      <c r="E348" s="2"/>
      <c r="F348" s="18"/>
      <c r="G348" s="2"/>
      <c r="H348" s="2"/>
      <c r="I348" s="86"/>
      <c r="J348" s="2"/>
      <c r="K348" s="68"/>
      <c r="L348" s="68"/>
      <c r="M348" s="18"/>
      <c r="N348" s="68"/>
      <c r="O348" s="72"/>
      <c r="P348" s="68"/>
      <c r="Q348" s="102"/>
      <c r="R348" s="102"/>
      <c r="S348" s="102"/>
      <c r="T348" s="68"/>
      <c r="U348" s="68"/>
      <c r="V348" s="3"/>
      <c r="W348" s="3"/>
      <c r="X348" s="3"/>
      <c r="Y348" s="3"/>
      <c r="Z348" s="3"/>
      <c r="AA348" s="2"/>
      <c r="AB348" s="2"/>
      <c r="AC348" s="2"/>
      <c r="AD348" s="2"/>
      <c r="AE348" s="2"/>
      <c r="AF348" s="2"/>
      <c r="AG348" s="2"/>
      <c r="AH348" s="2"/>
      <c r="AI348" s="73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86"/>
      <c r="AU348" s="2"/>
      <c r="AV348" s="2"/>
    </row>
    <row r="349" spans="4:48" ht="19.899999999999999" customHeight="1" x14ac:dyDescent="0.15">
      <c r="D349" s="2"/>
      <c r="E349" s="2"/>
      <c r="F349" s="18"/>
      <c r="G349" s="2"/>
      <c r="H349" s="2"/>
      <c r="I349" s="86"/>
      <c r="J349" s="2"/>
      <c r="K349" s="68"/>
      <c r="L349" s="68"/>
      <c r="M349" s="18"/>
      <c r="N349" s="68"/>
      <c r="O349" s="72"/>
      <c r="P349" s="68"/>
      <c r="Q349" s="102"/>
      <c r="R349" s="102"/>
      <c r="S349" s="102"/>
      <c r="T349" s="68"/>
      <c r="U349" s="68"/>
      <c r="V349" s="3"/>
      <c r="W349" s="3"/>
      <c r="X349" s="3"/>
      <c r="Y349" s="3"/>
      <c r="Z349" s="3"/>
      <c r="AA349" s="2"/>
      <c r="AB349" s="2"/>
      <c r="AC349" s="2"/>
      <c r="AD349" s="2"/>
      <c r="AE349" s="2"/>
      <c r="AF349" s="2"/>
      <c r="AG349" s="2"/>
      <c r="AH349" s="2"/>
      <c r="AI349" s="73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86"/>
      <c r="AU349" s="2"/>
      <c r="AV349" s="2"/>
    </row>
    <row r="350" spans="4:48" ht="19.899999999999999" customHeight="1" x14ac:dyDescent="0.15">
      <c r="D350" s="2"/>
      <c r="E350" s="2"/>
      <c r="F350" s="18"/>
      <c r="G350" s="2"/>
      <c r="H350" s="2"/>
      <c r="I350" s="86"/>
      <c r="J350" s="2"/>
      <c r="K350" s="68"/>
      <c r="L350" s="68"/>
      <c r="M350" s="18"/>
      <c r="N350" s="68"/>
      <c r="O350" s="72"/>
      <c r="P350" s="68"/>
      <c r="Q350" s="102"/>
      <c r="R350" s="102"/>
      <c r="S350" s="102"/>
      <c r="T350" s="68"/>
      <c r="U350" s="68"/>
      <c r="V350" s="3"/>
      <c r="W350" s="3"/>
      <c r="X350" s="3"/>
      <c r="Y350" s="3"/>
      <c r="Z350" s="3"/>
      <c r="AA350" s="2"/>
      <c r="AB350" s="2"/>
      <c r="AC350" s="2"/>
      <c r="AD350" s="2"/>
      <c r="AE350" s="2"/>
      <c r="AF350" s="2"/>
      <c r="AG350" s="2"/>
      <c r="AH350" s="2"/>
      <c r="AI350" s="73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86"/>
      <c r="AU350" s="2"/>
      <c r="AV350" s="2"/>
    </row>
    <row r="351" spans="4:48" ht="19.899999999999999" customHeight="1" x14ac:dyDescent="0.15">
      <c r="D351" s="2"/>
      <c r="E351" s="2"/>
      <c r="F351" s="18"/>
      <c r="G351" s="2"/>
      <c r="H351" s="2"/>
      <c r="I351" s="86"/>
      <c r="J351" s="2"/>
      <c r="K351" s="68"/>
      <c r="L351" s="68"/>
      <c r="M351" s="18"/>
      <c r="N351" s="68"/>
      <c r="O351" s="72"/>
      <c r="P351" s="68"/>
      <c r="Q351" s="102"/>
      <c r="R351" s="102"/>
      <c r="S351" s="102"/>
      <c r="T351" s="68"/>
      <c r="U351" s="68"/>
      <c r="V351" s="3"/>
      <c r="W351" s="3"/>
      <c r="X351" s="3"/>
      <c r="Y351" s="3"/>
      <c r="Z351" s="3"/>
      <c r="AA351" s="2"/>
      <c r="AB351" s="2"/>
      <c r="AC351" s="2"/>
      <c r="AD351" s="2"/>
      <c r="AE351" s="2"/>
      <c r="AF351" s="2"/>
      <c r="AG351" s="2"/>
      <c r="AH351" s="2"/>
      <c r="AI351" s="73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86"/>
      <c r="AU351" s="2"/>
      <c r="AV351" s="2"/>
    </row>
    <row r="352" spans="4:48" ht="19.899999999999999" customHeight="1" x14ac:dyDescent="0.15">
      <c r="D352" s="2"/>
      <c r="E352" s="2"/>
      <c r="F352" s="18"/>
      <c r="G352" s="2"/>
      <c r="H352" s="2"/>
      <c r="I352" s="86"/>
      <c r="J352" s="2"/>
      <c r="K352" s="68"/>
      <c r="L352" s="68"/>
      <c r="M352" s="18"/>
      <c r="N352" s="68"/>
      <c r="O352" s="72"/>
      <c r="P352" s="68"/>
      <c r="Q352" s="102"/>
      <c r="R352" s="102"/>
      <c r="S352" s="102"/>
      <c r="T352" s="68"/>
      <c r="U352" s="68"/>
      <c r="V352" s="3"/>
      <c r="W352" s="3"/>
      <c r="X352" s="3"/>
      <c r="Y352" s="3"/>
      <c r="Z352" s="3"/>
      <c r="AA352" s="2"/>
      <c r="AB352" s="2"/>
      <c r="AC352" s="2"/>
      <c r="AD352" s="2"/>
      <c r="AE352" s="2"/>
      <c r="AF352" s="2"/>
      <c r="AG352" s="2"/>
      <c r="AH352" s="2"/>
      <c r="AI352" s="73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86"/>
      <c r="AU352" s="2"/>
      <c r="AV352" s="2"/>
    </row>
    <row r="353" spans="4:48" ht="19.899999999999999" customHeight="1" x14ac:dyDescent="0.15">
      <c r="D353" s="2"/>
      <c r="E353" s="2"/>
      <c r="F353" s="18"/>
      <c r="G353" s="2"/>
      <c r="H353" s="2"/>
      <c r="I353" s="86"/>
      <c r="J353" s="2"/>
      <c r="K353" s="68"/>
      <c r="L353" s="68"/>
      <c r="M353" s="18"/>
      <c r="N353" s="68"/>
      <c r="O353" s="72"/>
      <c r="P353" s="68"/>
      <c r="Q353" s="102"/>
      <c r="R353" s="102"/>
      <c r="S353" s="102"/>
      <c r="T353" s="68"/>
      <c r="U353" s="68"/>
      <c r="V353" s="3"/>
      <c r="W353" s="3"/>
      <c r="X353" s="3"/>
      <c r="Y353" s="3"/>
      <c r="Z353" s="3"/>
      <c r="AA353" s="2"/>
      <c r="AB353" s="2"/>
      <c r="AC353" s="2"/>
      <c r="AD353" s="2"/>
      <c r="AE353" s="2"/>
      <c r="AF353" s="2"/>
      <c r="AG353" s="2"/>
      <c r="AH353" s="2"/>
      <c r="AI353" s="73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86"/>
      <c r="AU353" s="2"/>
      <c r="AV353" s="2"/>
    </row>
    <row r="354" spans="4:48" ht="19.899999999999999" customHeight="1" x14ac:dyDescent="0.15">
      <c r="D354" s="2"/>
      <c r="E354" s="2"/>
      <c r="F354" s="18"/>
      <c r="G354" s="2"/>
      <c r="H354" s="2"/>
      <c r="I354" s="86"/>
      <c r="J354" s="2"/>
      <c r="K354" s="68"/>
      <c r="L354" s="68"/>
      <c r="M354" s="18"/>
      <c r="N354" s="68"/>
      <c r="O354" s="72"/>
      <c r="P354" s="68"/>
      <c r="Q354" s="102"/>
      <c r="R354" s="102"/>
      <c r="S354" s="102"/>
      <c r="T354" s="68"/>
      <c r="U354" s="68"/>
      <c r="V354" s="3"/>
      <c r="W354" s="3"/>
      <c r="X354" s="3"/>
      <c r="Y354" s="3"/>
      <c r="Z354" s="3"/>
      <c r="AA354" s="2"/>
      <c r="AB354" s="2"/>
      <c r="AC354" s="2"/>
      <c r="AD354" s="2"/>
      <c r="AE354" s="2"/>
      <c r="AF354" s="2"/>
      <c r="AG354" s="2"/>
      <c r="AH354" s="2"/>
      <c r="AI354" s="73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86"/>
      <c r="AU354" s="2"/>
      <c r="AV354" s="2"/>
    </row>
    <row r="355" spans="4:48" ht="19.899999999999999" customHeight="1" x14ac:dyDescent="0.15">
      <c r="D355" s="2"/>
      <c r="E355" s="2"/>
      <c r="F355" s="18"/>
      <c r="G355" s="2"/>
      <c r="H355" s="2"/>
      <c r="I355" s="86"/>
      <c r="J355" s="2"/>
      <c r="K355" s="68"/>
      <c r="L355" s="68"/>
      <c r="M355" s="18"/>
      <c r="N355" s="68"/>
      <c r="O355" s="72"/>
      <c r="P355" s="68"/>
      <c r="Q355" s="102"/>
      <c r="R355" s="102"/>
      <c r="S355" s="102"/>
      <c r="T355" s="68"/>
      <c r="U355" s="68"/>
      <c r="V355" s="3"/>
      <c r="W355" s="3"/>
      <c r="X355" s="3"/>
      <c r="Y355" s="3"/>
      <c r="Z355" s="3"/>
      <c r="AA355" s="2"/>
      <c r="AB355" s="2"/>
      <c r="AC355" s="2"/>
      <c r="AD355" s="2"/>
      <c r="AE355" s="2"/>
      <c r="AF355" s="2"/>
      <c r="AG355" s="2"/>
      <c r="AH355" s="2"/>
      <c r="AI355" s="73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86"/>
      <c r="AU355" s="2"/>
      <c r="AV355" s="2"/>
    </row>
    <row r="356" spans="4:48" ht="19.899999999999999" customHeight="1" x14ac:dyDescent="0.15">
      <c r="D356" s="2"/>
      <c r="E356" s="2"/>
      <c r="F356" s="18"/>
      <c r="G356" s="2"/>
      <c r="H356" s="2"/>
      <c r="I356" s="86"/>
      <c r="J356" s="2"/>
      <c r="K356" s="68"/>
      <c r="L356" s="68"/>
      <c r="M356" s="18"/>
      <c r="N356" s="68"/>
      <c r="O356" s="72"/>
      <c r="P356" s="68"/>
      <c r="Q356" s="102"/>
      <c r="R356" s="102"/>
      <c r="S356" s="102"/>
      <c r="T356" s="68"/>
      <c r="U356" s="68"/>
      <c r="V356" s="3"/>
      <c r="W356" s="3"/>
      <c r="X356" s="3"/>
      <c r="Y356" s="3"/>
      <c r="Z356" s="3"/>
      <c r="AA356" s="2"/>
      <c r="AB356" s="2"/>
      <c r="AC356" s="2"/>
      <c r="AD356" s="2"/>
      <c r="AE356" s="2"/>
      <c r="AF356" s="2"/>
      <c r="AG356" s="2"/>
      <c r="AH356" s="2"/>
      <c r="AI356" s="73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86"/>
      <c r="AU356" s="2"/>
      <c r="AV356" s="2"/>
    </row>
    <row r="357" spans="4:48" ht="19.899999999999999" customHeight="1" x14ac:dyDescent="0.15">
      <c r="D357" s="2"/>
      <c r="E357" s="2"/>
      <c r="F357" s="18"/>
      <c r="G357" s="2"/>
      <c r="H357" s="2"/>
      <c r="I357" s="86"/>
      <c r="J357" s="2"/>
      <c r="K357" s="68"/>
      <c r="L357" s="68"/>
      <c r="M357" s="18"/>
      <c r="N357" s="68"/>
      <c r="O357" s="72"/>
      <c r="P357" s="68"/>
      <c r="Q357" s="102"/>
      <c r="R357" s="102"/>
      <c r="S357" s="102"/>
      <c r="T357" s="68"/>
      <c r="U357" s="68"/>
      <c r="V357" s="3"/>
      <c r="W357" s="3"/>
      <c r="X357" s="3"/>
      <c r="Y357" s="3"/>
      <c r="Z357" s="3"/>
      <c r="AA357" s="2"/>
      <c r="AB357" s="2"/>
      <c r="AC357" s="2"/>
      <c r="AD357" s="2"/>
      <c r="AE357" s="2"/>
      <c r="AF357" s="2"/>
      <c r="AG357" s="2"/>
      <c r="AH357" s="2"/>
      <c r="AI357" s="73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86"/>
      <c r="AU357" s="2"/>
      <c r="AV357" s="2"/>
    </row>
    <row r="358" spans="4:48" ht="19.899999999999999" customHeight="1" x14ac:dyDescent="0.15">
      <c r="D358" s="2"/>
      <c r="E358" s="2"/>
      <c r="F358" s="18"/>
      <c r="G358" s="2"/>
      <c r="H358" s="2"/>
      <c r="I358" s="86"/>
      <c r="J358" s="2"/>
      <c r="K358" s="68"/>
      <c r="L358" s="68"/>
      <c r="M358" s="18"/>
      <c r="N358" s="68"/>
      <c r="O358" s="72"/>
      <c r="P358" s="68"/>
      <c r="Q358" s="102"/>
      <c r="R358" s="102"/>
      <c r="S358" s="102"/>
      <c r="T358" s="68"/>
      <c r="U358" s="68"/>
      <c r="V358" s="3"/>
      <c r="W358" s="3"/>
      <c r="X358" s="3"/>
      <c r="Y358" s="3"/>
      <c r="Z358" s="3"/>
      <c r="AA358" s="2"/>
      <c r="AB358" s="2"/>
      <c r="AC358" s="2"/>
      <c r="AD358" s="2"/>
      <c r="AE358" s="2"/>
      <c r="AF358" s="2"/>
      <c r="AG358" s="2"/>
      <c r="AH358" s="2"/>
      <c r="AI358" s="73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86"/>
      <c r="AU358" s="2"/>
      <c r="AV358" s="2"/>
    </row>
    <row r="359" spans="4:48" ht="19.899999999999999" customHeight="1" x14ac:dyDescent="0.15">
      <c r="D359" s="2"/>
      <c r="E359" s="2"/>
      <c r="F359" s="18"/>
      <c r="G359" s="2"/>
      <c r="H359" s="2"/>
      <c r="I359" s="86"/>
      <c r="J359" s="2"/>
      <c r="K359" s="68"/>
      <c r="L359" s="68"/>
      <c r="M359" s="18"/>
      <c r="N359" s="68"/>
      <c r="O359" s="72"/>
      <c r="P359" s="68"/>
      <c r="Q359" s="102"/>
      <c r="R359" s="102"/>
      <c r="S359" s="102"/>
      <c r="T359" s="68"/>
      <c r="U359" s="68"/>
      <c r="V359" s="3"/>
      <c r="W359" s="3"/>
      <c r="X359" s="3"/>
      <c r="Y359" s="3"/>
      <c r="Z359" s="3"/>
      <c r="AA359" s="2"/>
      <c r="AB359" s="2"/>
      <c r="AC359" s="2"/>
      <c r="AD359" s="2"/>
      <c r="AE359" s="2"/>
      <c r="AF359" s="2"/>
      <c r="AG359" s="2"/>
      <c r="AH359" s="2"/>
      <c r="AI359" s="73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86"/>
      <c r="AU359" s="2"/>
      <c r="AV359" s="2"/>
    </row>
    <row r="360" spans="4:48" ht="19.899999999999999" customHeight="1" x14ac:dyDescent="0.15">
      <c r="D360" s="2"/>
      <c r="E360" s="2"/>
      <c r="F360" s="18"/>
      <c r="G360" s="2"/>
      <c r="H360" s="2"/>
      <c r="I360" s="86"/>
      <c r="J360" s="2"/>
      <c r="K360" s="68"/>
      <c r="L360" s="68"/>
      <c r="M360" s="18"/>
      <c r="N360" s="68"/>
      <c r="O360" s="72"/>
      <c r="P360" s="68"/>
      <c r="Q360" s="102"/>
      <c r="R360" s="102"/>
      <c r="S360" s="102"/>
      <c r="T360" s="68"/>
      <c r="U360" s="68"/>
      <c r="V360" s="3"/>
      <c r="W360" s="3"/>
      <c r="X360" s="3"/>
      <c r="Y360" s="3"/>
      <c r="Z360" s="3"/>
      <c r="AA360" s="2"/>
      <c r="AB360" s="2"/>
      <c r="AC360" s="2"/>
      <c r="AD360" s="2"/>
      <c r="AE360" s="2"/>
      <c r="AF360" s="2"/>
      <c r="AG360" s="2"/>
      <c r="AH360" s="2"/>
      <c r="AI360" s="73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86"/>
      <c r="AU360" s="2"/>
      <c r="AV360" s="2"/>
    </row>
    <row r="361" spans="4:48" ht="19.899999999999999" customHeight="1" x14ac:dyDescent="0.15">
      <c r="D361" s="2"/>
      <c r="E361" s="2"/>
      <c r="F361" s="18"/>
      <c r="G361" s="2"/>
      <c r="H361" s="2"/>
      <c r="I361" s="86"/>
      <c r="J361" s="2"/>
      <c r="K361" s="68"/>
      <c r="L361" s="68"/>
      <c r="M361" s="18"/>
      <c r="N361" s="68"/>
      <c r="O361" s="72"/>
      <c r="P361" s="68"/>
      <c r="Q361" s="102"/>
      <c r="R361" s="102"/>
      <c r="S361" s="102"/>
      <c r="T361" s="68"/>
      <c r="U361" s="68"/>
      <c r="V361" s="3"/>
      <c r="W361" s="3"/>
      <c r="X361" s="3"/>
      <c r="Y361" s="3"/>
      <c r="Z361" s="3"/>
      <c r="AA361" s="2"/>
      <c r="AB361" s="2"/>
      <c r="AC361" s="2"/>
      <c r="AD361" s="2"/>
      <c r="AE361" s="2"/>
      <c r="AF361" s="2"/>
      <c r="AG361" s="2"/>
      <c r="AH361" s="2"/>
      <c r="AI361" s="73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86"/>
      <c r="AU361" s="2"/>
      <c r="AV361" s="2"/>
    </row>
    <row r="362" spans="4:48" ht="19.899999999999999" customHeight="1" x14ac:dyDescent="0.15">
      <c r="D362" s="2"/>
      <c r="E362" s="2"/>
      <c r="F362" s="18"/>
      <c r="G362" s="2"/>
      <c r="H362" s="2"/>
      <c r="I362" s="86"/>
      <c r="J362" s="2"/>
      <c r="K362" s="68"/>
      <c r="L362" s="68"/>
      <c r="M362" s="18"/>
      <c r="N362" s="68"/>
      <c r="O362" s="72"/>
      <c r="P362" s="68"/>
      <c r="Q362" s="102"/>
      <c r="R362" s="102"/>
      <c r="S362" s="102"/>
      <c r="T362" s="68"/>
      <c r="U362" s="68"/>
      <c r="V362" s="3"/>
      <c r="W362" s="3"/>
      <c r="X362" s="3"/>
      <c r="Y362" s="3"/>
      <c r="Z362" s="3"/>
      <c r="AA362" s="2"/>
      <c r="AB362" s="2"/>
      <c r="AC362" s="2"/>
      <c r="AD362" s="2"/>
      <c r="AE362" s="2"/>
      <c r="AF362" s="2"/>
      <c r="AG362" s="2"/>
      <c r="AH362" s="2"/>
      <c r="AI362" s="73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86"/>
      <c r="AU362" s="2"/>
      <c r="AV362" s="2"/>
    </row>
    <row r="363" spans="4:48" ht="19.899999999999999" customHeight="1" x14ac:dyDescent="0.15">
      <c r="D363" s="2"/>
      <c r="E363" s="2"/>
      <c r="F363" s="18"/>
      <c r="G363" s="2"/>
      <c r="H363" s="2"/>
      <c r="I363" s="86"/>
      <c r="J363" s="2"/>
      <c r="K363" s="68"/>
      <c r="L363" s="68"/>
      <c r="M363" s="18"/>
      <c r="N363" s="68"/>
      <c r="O363" s="72"/>
      <c r="P363" s="68"/>
      <c r="Q363" s="102"/>
      <c r="R363" s="102"/>
      <c r="S363" s="102"/>
      <c r="T363" s="68"/>
      <c r="U363" s="68"/>
      <c r="V363" s="3"/>
      <c r="W363" s="3"/>
      <c r="X363" s="3"/>
      <c r="Y363" s="3"/>
      <c r="Z363" s="3"/>
      <c r="AA363" s="2"/>
      <c r="AB363" s="2"/>
      <c r="AC363" s="2"/>
      <c r="AD363" s="2"/>
      <c r="AE363" s="2"/>
      <c r="AF363" s="2"/>
      <c r="AG363" s="2"/>
      <c r="AH363" s="2"/>
      <c r="AI363" s="73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86"/>
      <c r="AU363" s="2"/>
      <c r="AV363" s="2"/>
    </row>
    <row r="364" spans="4:48" ht="19.899999999999999" customHeight="1" x14ac:dyDescent="0.15">
      <c r="D364" s="2"/>
      <c r="E364" s="2"/>
      <c r="F364" s="18"/>
      <c r="G364" s="2"/>
      <c r="H364" s="2"/>
      <c r="I364" s="86"/>
      <c r="J364" s="2"/>
      <c r="K364" s="68"/>
      <c r="L364" s="68"/>
      <c r="M364" s="18"/>
      <c r="N364" s="68"/>
      <c r="O364" s="72"/>
      <c r="P364" s="68"/>
      <c r="Q364" s="102"/>
      <c r="R364" s="102"/>
      <c r="S364" s="102"/>
      <c r="T364" s="68"/>
      <c r="U364" s="68"/>
      <c r="V364" s="3"/>
      <c r="W364" s="3"/>
      <c r="X364" s="3"/>
      <c r="Y364" s="3"/>
      <c r="Z364" s="3"/>
      <c r="AA364" s="2"/>
      <c r="AB364" s="2"/>
      <c r="AC364" s="2"/>
      <c r="AD364" s="2"/>
      <c r="AE364" s="2"/>
      <c r="AF364" s="2"/>
      <c r="AG364" s="2"/>
      <c r="AH364" s="2"/>
      <c r="AI364" s="73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86"/>
      <c r="AU364" s="2"/>
      <c r="AV364" s="2"/>
    </row>
    <row r="365" spans="4:48" ht="19.899999999999999" customHeight="1" x14ac:dyDescent="0.15">
      <c r="D365" s="2"/>
      <c r="E365" s="2"/>
      <c r="F365" s="18"/>
      <c r="G365" s="2"/>
      <c r="H365" s="2"/>
      <c r="I365" s="86"/>
      <c r="J365" s="2"/>
      <c r="K365" s="68"/>
      <c r="L365" s="68"/>
      <c r="M365" s="18"/>
      <c r="N365" s="68"/>
      <c r="O365" s="72"/>
      <c r="P365" s="68"/>
      <c r="Q365" s="102"/>
      <c r="R365" s="102"/>
      <c r="S365" s="102"/>
      <c r="T365" s="68"/>
      <c r="U365" s="68"/>
      <c r="V365" s="3"/>
      <c r="W365" s="3"/>
      <c r="X365" s="3"/>
      <c r="Y365" s="3"/>
      <c r="Z365" s="3"/>
      <c r="AA365" s="2"/>
      <c r="AB365" s="2"/>
      <c r="AC365" s="2"/>
      <c r="AD365" s="2"/>
      <c r="AE365" s="2"/>
      <c r="AF365" s="2"/>
      <c r="AG365" s="2"/>
      <c r="AH365" s="2"/>
      <c r="AI365" s="73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86"/>
      <c r="AU365" s="2"/>
      <c r="AV365" s="2"/>
    </row>
    <row r="366" spans="4:48" ht="19.899999999999999" customHeight="1" x14ac:dyDescent="0.15">
      <c r="D366" s="2"/>
      <c r="E366" s="2"/>
      <c r="F366" s="18"/>
      <c r="G366" s="2"/>
      <c r="H366" s="2"/>
      <c r="I366" s="86"/>
      <c r="J366" s="2"/>
      <c r="K366" s="68"/>
      <c r="L366" s="68"/>
      <c r="M366" s="18"/>
      <c r="N366" s="68"/>
      <c r="O366" s="72"/>
      <c r="P366" s="68"/>
      <c r="Q366" s="102"/>
      <c r="R366" s="102"/>
      <c r="S366" s="102"/>
      <c r="T366" s="68"/>
      <c r="U366" s="68"/>
      <c r="V366" s="3"/>
      <c r="W366" s="3"/>
      <c r="X366" s="3"/>
      <c r="Y366" s="3"/>
      <c r="Z366" s="3"/>
      <c r="AA366" s="2"/>
      <c r="AB366" s="2"/>
      <c r="AC366" s="2"/>
      <c r="AD366" s="2"/>
      <c r="AE366" s="2"/>
      <c r="AF366" s="2"/>
      <c r="AG366" s="2"/>
      <c r="AH366" s="2"/>
      <c r="AI366" s="73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86"/>
      <c r="AU366" s="2"/>
      <c r="AV366" s="2"/>
    </row>
    <row r="367" spans="4:48" ht="19.899999999999999" customHeight="1" x14ac:dyDescent="0.15">
      <c r="D367" s="2"/>
      <c r="E367" s="2"/>
      <c r="F367" s="18"/>
      <c r="G367" s="2"/>
      <c r="H367" s="2"/>
      <c r="I367" s="86"/>
      <c r="J367" s="2"/>
      <c r="K367" s="68"/>
      <c r="L367" s="68"/>
      <c r="M367" s="18"/>
      <c r="N367" s="68"/>
      <c r="O367" s="72"/>
      <c r="P367" s="68"/>
      <c r="Q367" s="102"/>
      <c r="R367" s="102"/>
      <c r="S367" s="102"/>
      <c r="T367" s="68"/>
      <c r="U367" s="68"/>
      <c r="V367" s="3"/>
      <c r="W367" s="3"/>
      <c r="X367" s="3"/>
      <c r="Y367" s="3"/>
      <c r="Z367" s="3"/>
      <c r="AA367" s="2"/>
      <c r="AB367" s="2"/>
      <c r="AC367" s="2"/>
      <c r="AD367" s="2"/>
      <c r="AE367" s="2"/>
      <c r="AF367" s="2"/>
      <c r="AG367" s="2"/>
      <c r="AH367" s="2"/>
      <c r="AI367" s="73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86"/>
      <c r="AU367" s="2"/>
      <c r="AV367" s="2"/>
    </row>
    <row r="368" spans="4:48" ht="19.899999999999999" customHeight="1" x14ac:dyDescent="0.15">
      <c r="D368" s="2"/>
      <c r="E368" s="2"/>
      <c r="F368" s="18"/>
      <c r="G368" s="2"/>
      <c r="H368" s="2"/>
      <c r="I368" s="86"/>
      <c r="J368" s="2"/>
      <c r="K368" s="68"/>
      <c r="L368" s="68"/>
      <c r="M368" s="18"/>
      <c r="N368" s="68"/>
      <c r="O368" s="72"/>
      <c r="P368" s="68"/>
      <c r="Q368" s="102"/>
      <c r="R368" s="102"/>
      <c r="S368" s="102"/>
      <c r="T368" s="68"/>
      <c r="U368" s="68"/>
      <c r="V368" s="3"/>
      <c r="W368" s="3"/>
      <c r="X368" s="3"/>
      <c r="Y368" s="3"/>
      <c r="Z368" s="3"/>
      <c r="AA368" s="2"/>
      <c r="AB368" s="2"/>
      <c r="AC368" s="2"/>
      <c r="AD368" s="2"/>
      <c r="AE368" s="2"/>
      <c r="AF368" s="2"/>
      <c r="AG368" s="2"/>
      <c r="AH368" s="2"/>
      <c r="AI368" s="73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86"/>
      <c r="AU368" s="2"/>
      <c r="AV368" s="2"/>
    </row>
    <row r="369" spans="4:48" ht="19.899999999999999" customHeight="1" x14ac:dyDescent="0.15">
      <c r="D369" s="2"/>
      <c r="E369" s="2"/>
      <c r="F369" s="18"/>
      <c r="G369" s="2"/>
      <c r="H369" s="2"/>
      <c r="I369" s="86"/>
      <c r="J369" s="2"/>
      <c r="K369" s="68"/>
      <c r="L369" s="68"/>
      <c r="M369" s="18"/>
      <c r="N369" s="68"/>
      <c r="O369" s="72"/>
      <c r="P369" s="68"/>
      <c r="Q369" s="102"/>
      <c r="R369" s="102"/>
      <c r="S369" s="102"/>
      <c r="T369" s="68"/>
      <c r="U369" s="68"/>
      <c r="V369" s="3"/>
      <c r="W369" s="3"/>
      <c r="X369" s="3"/>
      <c r="Y369" s="3"/>
      <c r="Z369" s="3"/>
      <c r="AA369" s="2"/>
      <c r="AB369" s="2"/>
      <c r="AC369" s="2"/>
      <c r="AD369" s="2"/>
      <c r="AE369" s="2"/>
      <c r="AF369" s="2"/>
      <c r="AG369" s="2"/>
      <c r="AH369" s="2"/>
      <c r="AI369" s="73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86"/>
      <c r="AU369" s="2"/>
      <c r="AV369" s="2"/>
    </row>
    <row r="370" spans="4:48" ht="19.899999999999999" customHeight="1" x14ac:dyDescent="0.15">
      <c r="D370" s="2"/>
      <c r="E370" s="2"/>
      <c r="F370" s="18"/>
      <c r="G370" s="2"/>
      <c r="H370" s="2"/>
      <c r="I370" s="86"/>
      <c r="J370" s="2"/>
      <c r="K370" s="68"/>
      <c r="L370" s="68"/>
      <c r="M370" s="18"/>
      <c r="N370" s="68"/>
      <c r="O370" s="72"/>
      <c r="P370" s="68"/>
      <c r="Q370" s="102"/>
      <c r="R370" s="102"/>
      <c r="S370" s="102"/>
      <c r="T370" s="68"/>
      <c r="U370" s="68"/>
      <c r="V370" s="3"/>
      <c r="W370" s="3"/>
      <c r="X370" s="3"/>
      <c r="Y370" s="3"/>
      <c r="Z370" s="3"/>
      <c r="AA370" s="2"/>
      <c r="AB370" s="2"/>
      <c r="AC370" s="2"/>
      <c r="AD370" s="2"/>
      <c r="AE370" s="2"/>
      <c r="AF370" s="2"/>
      <c r="AG370" s="2"/>
      <c r="AH370" s="2"/>
      <c r="AI370" s="73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86"/>
      <c r="AU370" s="2"/>
      <c r="AV370" s="2"/>
    </row>
    <row r="371" spans="4:48" ht="19.899999999999999" customHeight="1" x14ac:dyDescent="0.15">
      <c r="D371" s="2"/>
      <c r="E371" s="2"/>
      <c r="F371" s="18"/>
      <c r="G371" s="2"/>
      <c r="H371" s="2"/>
      <c r="I371" s="86"/>
      <c r="J371" s="2"/>
      <c r="K371" s="68"/>
      <c r="L371" s="68"/>
      <c r="M371" s="18"/>
      <c r="N371" s="68"/>
      <c r="O371" s="72"/>
      <c r="P371" s="68"/>
      <c r="Q371" s="102"/>
      <c r="R371" s="102"/>
      <c r="S371" s="102"/>
      <c r="T371" s="68"/>
      <c r="U371" s="68"/>
      <c r="V371" s="3"/>
      <c r="W371" s="3"/>
      <c r="X371" s="3"/>
      <c r="Y371" s="3"/>
      <c r="Z371" s="3"/>
      <c r="AA371" s="2"/>
      <c r="AB371" s="2"/>
      <c r="AC371" s="2"/>
      <c r="AD371" s="2"/>
      <c r="AE371" s="2"/>
      <c r="AF371" s="2"/>
      <c r="AG371" s="2"/>
      <c r="AH371" s="2"/>
      <c r="AI371" s="73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86"/>
      <c r="AU371" s="2"/>
      <c r="AV371" s="2"/>
    </row>
    <row r="372" spans="4:48" ht="19.899999999999999" customHeight="1" x14ac:dyDescent="0.15">
      <c r="D372" s="2"/>
      <c r="E372" s="2"/>
      <c r="F372" s="18"/>
      <c r="G372" s="2"/>
      <c r="H372" s="2"/>
      <c r="I372" s="86"/>
      <c r="J372" s="2"/>
      <c r="K372" s="68"/>
      <c r="L372" s="68"/>
      <c r="M372" s="18"/>
      <c r="N372" s="68"/>
      <c r="O372" s="72"/>
      <c r="P372" s="68"/>
      <c r="Q372" s="102"/>
      <c r="R372" s="102"/>
      <c r="S372" s="102"/>
      <c r="T372" s="68"/>
      <c r="U372" s="68"/>
      <c r="V372" s="3"/>
      <c r="W372" s="3"/>
      <c r="X372" s="3"/>
      <c r="Y372" s="3"/>
      <c r="Z372" s="3"/>
      <c r="AA372" s="2"/>
      <c r="AB372" s="2"/>
      <c r="AC372" s="2"/>
      <c r="AD372" s="2"/>
      <c r="AE372" s="2"/>
      <c r="AF372" s="2"/>
      <c r="AG372" s="2"/>
      <c r="AH372" s="2"/>
      <c r="AI372" s="73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86"/>
      <c r="AU372" s="2"/>
      <c r="AV372" s="2"/>
    </row>
    <row r="373" spans="4:48" ht="19.899999999999999" customHeight="1" x14ac:dyDescent="0.15">
      <c r="D373" s="2"/>
      <c r="E373" s="2"/>
      <c r="F373" s="18"/>
      <c r="G373" s="2"/>
      <c r="H373" s="2"/>
      <c r="I373" s="86"/>
      <c r="J373" s="2"/>
      <c r="K373" s="68"/>
      <c r="L373" s="68"/>
      <c r="M373" s="18"/>
      <c r="N373" s="68"/>
      <c r="O373" s="72"/>
      <c r="P373" s="68"/>
      <c r="Q373" s="102"/>
      <c r="R373" s="102"/>
      <c r="S373" s="102"/>
      <c r="T373" s="68"/>
      <c r="U373" s="68"/>
      <c r="V373" s="3"/>
      <c r="W373" s="3"/>
      <c r="X373" s="3"/>
      <c r="Y373" s="3"/>
      <c r="Z373" s="3"/>
      <c r="AA373" s="2"/>
      <c r="AB373" s="2"/>
      <c r="AC373" s="2"/>
      <c r="AD373" s="2"/>
      <c r="AE373" s="2"/>
      <c r="AF373" s="2"/>
      <c r="AG373" s="2"/>
      <c r="AH373" s="2"/>
      <c r="AI373" s="73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86"/>
      <c r="AU373" s="2"/>
      <c r="AV373" s="2"/>
    </row>
    <row r="374" spans="4:48" ht="19.899999999999999" customHeight="1" x14ac:dyDescent="0.15">
      <c r="D374" s="2"/>
      <c r="E374" s="2"/>
      <c r="F374" s="18"/>
      <c r="G374" s="2"/>
      <c r="H374" s="2"/>
      <c r="I374" s="86"/>
      <c r="J374" s="2"/>
      <c r="K374" s="68"/>
      <c r="L374" s="68"/>
      <c r="M374" s="18"/>
      <c r="N374" s="68"/>
      <c r="O374" s="72"/>
      <c r="P374" s="68"/>
      <c r="Q374" s="102"/>
      <c r="R374" s="102"/>
      <c r="S374" s="102"/>
      <c r="T374" s="68"/>
      <c r="U374" s="68"/>
      <c r="V374" s="3"/>
      <c r="W374" s="3"/>
      <c r="X374" s="3"/>
      <c r="Y374" s="3"/>
      <c r="Z374" s="3"/>
      <c r="AA374" s="2"/>
      <c r="AB374" s="2"/>
      <c r="AC374" s="2"/>
      <c r="AD374" s="2"/>
      <c r="AE374" s="2"/>
      <c r="AF374" s="2"/>
      <c r="AG374" s="2"/>
      <c r="AH374" s="2"/>
      <c r="AI374" s="73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86"/>
      <c r="AU374" s="2"/>
      <c r="AV374" s="2"/>
    </row>
    <row r="375" spans="4:48" ht="19.899999999999999" customHeight="1" x14ac:dyDescent="0.15">
      <c r="D375" s="2"/>
      <c r="E375" s="2"/>
      <c r="F375" s="18"/>
      <c r="G375" s="2"/>
      <c r="H375" s="2"/>
      <c r="I375" s="86"/>
      <c r="J375" s="2"/>
      <c r="K375" s="68"/>
      <c r="L375" s="68"/>
      <c r="M375" s="18"/>
      <c r="N375" s="68"/>
      <c r="O375" s="72"/>
      <c r="P375" s="68"/>
      <c r="Q375" s="102"/>
      <c r="R375" s="102"/>
      <c r="S375" s="102"/>
      <c r="T375" s="68"/>
      <c r="U375" s="68"/>
      <c r="V375" s="3"/>
      <c r="W375" s="3"/>
      <c r="X375" s="3"/>
      <c r="Y375" s="3"/>
      <c r="Z375" s="3"/>
      <c r="AA375" s="2"/>
      <c r="AB375" s="2"/>
      <c r="AC375" s="2"/>
      <c r="AD375" s="2"/>
      <c r="AE375" s="2"/>
      <c r="AF375" s="2"/>
      <c r="AG375" s="2"/>
      <c r="AH375" s="2"/>
      <c r="AI375" s="73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86"/>
      <c r="AU375" s="2"/>
      <c r="AV375" s="2"/>
    </row>
    <row r="376" spans="4:48" ht="19.899999999999999" customHeight="1" x14ac:dyDescent="0.15">
      <c r="D376" s="2"/>
      <c r="E376" s="2"/>
      <c r="F376" s="18"/>
      <c r="G376" s="2"/>
      <c r="H376" s="2"/>
      <c r="I376" s="86"/>
      <c r="J376" s="2"/>
      <c r="K376" s="68"/>
      <c r="L376" s="68"/>
      <c r="M376" s="18"/>
      <c r="N376" s="68"/>
      <c r="O376" s="72"/>
      <c r="P376" s="68"/>
      <c r="Q376" s="102"/>
      <c r="R376" s="102"/>
      <c r="S376" s="102"/>
      <c r="T376" s="68"/>
      <c r="U376" s="68"/>
      <c r="V376" s="3"/>
      <c r="W376" s="3"/>
      <c r="X376" s="3"/>
      <c r="Y376" s="3"/>
      <c r="Z376" s="3"/>
      <c r="AA376" s="2"/>
      <c r="AB376" s="2"/>
      <c r="AC376" s="2"/>
      <c r="AD376" s="2"/>
      <c r="AE376" s="2"/>
      <c r="AF376" s="2"/>
      <c r="AG376" s="2"/>
      <c r="AH376" s="2"/>
      <c r="AI376" s="73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86"/>
      <c r="AU376" s="2"/>
      <c r="AV376" s="2"/>
    </row>
    <row r="377" spans="4:48" ht="19.899999999999999" customHeight="1" x14ac:dyDescent="0.15">
      <c r="D377" s="2"/>
      <c r="E377" s="2"/>
      <c r="F377" s="18"/>
      <c r="G377" s="2"/>
      <c r="H377" s="2"/>
      <c r="I377" s="86"/>
      <c r="J377" s="2"/>
      <c r="K377" s="68"/>
      <c r="L377" s="68"/>
      <c r="M377" s="18"/>
      <c r="N377" s="68"/>
      <c r="O377" s="72"/>
      <c r="P377" s="68"/>
      <c r="Q377" s="102"/>
      <c r="R377" s="102"/>
      <c r="S377" s="102"/>
      <c r="T377" s="68"/>
      <c r="U377" s="68"/>
      <c r="V377" s="3"/>
      <c r="W377" s="3"/>
      <c r="X377" s="3"/>
      <c r="Y377" s="3"/>
      <c r="Z377" s="3"/>
      <c r="AA377" s="2"/>
      <c r="AB377" s="2"/>
      <c r="AC377" s="2"/>
      <c r="AD377" s="2"/>
      <c r="AE377" s="2"/>
      <c r="AF377" s="2"/>
      <c r="AG377" s="2"/>
      <c r="AH377" s="2"/>
      <c r="AI377" s="73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86"/>
      <c r="AU377" s="2"/>
      <c r="AV377" s="2"/>
    </row>
    <row r="378" spans="4:48" ht="19.899999999999999" customHeight="1" x14ac:dyDescent="0.15">
      <c r="D378" s="2"/>
      <c r="E378" s="2"/>
      <c r="F378" s="18"/>
      <c r="G378" s="2"/>
      <c r="H378" s="2"/>
      <c r="I378" s="86"/>
      <c r="J378" s="2"/>
      <c r="K378" s="68"/>
      <c r="L378" s="68"/>
      <c r="M378" s="18"/>
      <c r="N378" s="68"/>
      <c r="O378" s="72"/>
      <c r="P378" s="68"/>
      <c r="Q378" s="102"/>
      <c r="R378" s="102"/>
      <c r="S378" s="102"/>
      <c r="T378" s="68"/>
      <c r="U378" s="68"/>
      <c r="V378" s="3"/>
      <c r="W378" s="3"/>
      <c r="X378" s="3"/>
      <c r="Y378" s="3"/>
      <c r="Z378" s="3"/>
      <c r="AA378" s="2"/>
      <c r="AB378" s="2"/>
      <c r="AC378" s="2"/>
      <c r="AD378" s="2"/>
      <c r="AE378" s="2"/>
      <c r="AF378" s="2"/>
      <c r="AG378" s="2"/>
      <c r="AH378" s="2"/>
      <c r="AI378" s="73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86"/>
      <c r="AU378" s="2"/>
      <c r="AV378" s="2"/>
    </row>
    <row r="379" spans="4:48" ht="19.899999999999999" customHeight="1" x14ac:dyDescent="0.15">
      <c r="D379" s="2"/>
      <c r="E379" s="2"/>
      <c r="F379" s="18"/>
      <c r="G379" s="2"/>
      <c r="H379" s="2"/>
      <c r="I379" s="86"/>
      <c r="J379" s="2"/>
      <c r="K379" s="68"/>
      <c r="L379" s="68"/>
      <c r="M379" s="18"/>
      <c r="N379" s="68"/>
      <c r="O379" s="72"/>
      <c r="P379" s="68"/>
      <c r="Q379" s="102"/>
      <c r="R379" s="102"/>
      <c r="S379" s="102"/>
      <c r="T379" s="68"/>
      <c r="U379" s="68"/>
      <c r="V379" s="3"/>
      <c r="W379" s="3"/>
      <c r="X379" s="3"/>
      <c r="Y379" s="3"/>
      <c r="Z379" s="3"/>
      <c r="AA379" s="2"/>
      <c r="AB379" s="2"/>
      <c r="AC379" s="2"/>
      <c r="AD379" s="2"/>
      <c r="AE379" s="2"/>
      <c r="AF379" s="2"/>
      <c r="AG379" s="2"/>
      <c r="AH379" s="2"/>
      <c r="AI379" s="73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86"/>
      <c r="AU379" s="2"/>
      <c r="AV379" s="2"/>
    </row>
    <row r="380" spans="4:48" ht="19.899999999999999" customHeight="1" x14ac:dyDescent="0.15">
      <c r="D380" s="2"/>
      <c r="E380" s="2"/>
      <c r="F380" s="18"/>
      <c r="G380" s="2"/>
      <c r="H380" s="2"/>
      <c r="I380" s="86"/>
      <c r="J380" s="2"/>
      <c r="K380" s="68"/>
      <c r="L380" s="68"/>
      <c r="M380" s="18"/>
      <c r="N380" s="68"/>
      <c r="O380" s="72"/>
      <c r="P380" s="68"/>
      <c r="Q380" s="102"/>
      <c r="R380" s="102"/>
      <c r="S380" s="102"/>
      <c r="T380" s="68"/>
      <c r="U380" s="68"/>
      <c r="V380" s="3"/>
      <c r="W380" s="3"/>
      <c r="X380" s="3"/>
      <c r="Y380" s="3"/>
      <c r="Z380" s="3"/>
      <c r="AA380" s="2"/>
      <c r="AB380" s="2"/>
      <c r="AC380" s="2"/>
      <c r="AD380" s="2"/>
      <c r="AE380" s="2"/>
      <c r="AF380" s="2"/>
      <c r="AG380" s="2"/>
      <c r="AH380" s="2"/>
      <c r="AI380" s="73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86"/>
      <c r="AU380" s="2"/>
      <c r="AV380" s="2"/>
    </row>
    <row r="381" spans="4:48" ht="19.899999999999999" customHeight="1" x14ac:dyDescent="0.15">
      <c r="D381" s="2"/>
      <c r="E381" s="2"/>
      <c r="F381" s="18"/>
      <c r="G381" s="2"/>
      <c r="H381" s="2"/>
      <c r="I381" s="86"/>
      <c r="J381" s="2"/>
      <c r="K381" s="68"/>
      <c r="L381" s="68"/>
      <c r="M381" s="18"/>
      <c r="N381" s="68"/>
      <c r="O381" s="72"/>
      <c r="P381" s="68"/>
      <c r="Q381" s="102"/>
      <c r="R381" s="102"/>
      <c r="S381" s="102"/>
      <c r="T381" s="68"/>
      <c r="U381" s="68"/>
      <c r="V381" s="3"/>
      <c r="W381" s="3"/>
      <c r="X381" s="3"/>
      <c r="Y381" s="3"/>
      <c r="Z381" s="3"/>
      <c r="AA381" s="2"/>
      <c r="AB381" s="2"/>
      <c r="AC381" s="2"/>
      <c r="AD381" s="2"/>
      <c r="AE381" s="2"/>
      <c r="AF381" s="2"/>
      <c r="AG381" s="2"/>
      <c r="AH381" s="2"/>
      <c r="AI381" s="73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86"/>
      <c r="AU381" s="2"/>
      <c r="AV381" s="2"/>
    </row>
    <row r="382" spans="4:48" ht="19.899999999999999" customHeight="1" x14ac:dyDescent="0.15">
      <c r="D382" s="2"/>
      <c r="E382" s="2"/>
      <c r="F382" s="18"/>
      <c r="G382" s="2"/>
      <c r="H382" s="2"/>
      <c r="I382" s="86"/>
      <c r="J382" s="2"/>
      <c r="K382" s="68"/>
      <c r="L382" s="68"/>
      <c r="M382" s="18"/>
      <c r="N382" s="68"/>
      <c r="O382" s="72"/>
      <c r="P382" s="68"/>
      <c r="Q382" s="102"/>
      <c r="R382" s="102"/>
      <c r="S382" s="102"/>
      <c r="T382" s="68"/>
      <c r="U382" s="68"/>
      <c r="V382" s="3"/>
      <c r="W382" s="3"/>
      <c r="X382" s="3"/>
      <c r="Y382" s="3"/>
      <c r="Z382" s="3"/>
      <c r="AA382" s="2"/>
      <c r="AB382" s="2"/>
      <c r="AC382" s="2"/>
      <c r="AD382" s="2"/>
      <c r="AE382" s="2"/>
      <c r="AF382" s="2"/>
      <c r="AG382" s="2"/>
      <c r="AH382" s="2"/>
      <c r="AI382" s="73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86"/>
      <c r="AU382" s="2"/>
      <c r="AV382" s="2"/>
    </row>
    <row r="383" spans="4:48" ht="19.899999999999999" customHeight="1" x14ac:dyDescent="0.15">
      <c r="D383" s="2"/>
      <c r="E383" s="2"/>
      <c r="F383" s="18"/>
      <c r="G383" s="2"/>
      <c r="H383" s="2"/>
      <c r="I383" s="86"/>
      <c r="J383" s="2"/>
      <c r="K383" s="68"/>
      <c r="L383" s="68"/>
      <c r="M383" s="18"/>
      <c r="N383" s="68"/>
      <c r="O383" s="72"/>
      <c r="P383" s="68"/>
      <c r="Q383" s="102"/>
      <c r="R383" s="102"/>
      <c r="S383" s="102"/>
      <c r="T383" s="68"/>
      <c r="U383" s="68"/>
      <c r="V383" s="3"/>
      <c r="W383" s="3"/>
      <c r="X383" s="3"/>
      <c r="Y383" s="3"/>
      <c r="Z383" s="3"/>
      <c r="AA383" s="2"/>
      <c r="AB383" s="2"/>
      <c r="AC383" s="2"/>
      <c r="AD383" s="2"/>
      <c r="AE383" s="2"/>
      <c r="AF383" s="2"/>
      <c r="AG383" s="2"/>
      <c r="AH383" s="2"/>
      <c r="AI383" s="73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86"/>
      <c r="AU383" s="2"/>
      <c r="AV383" s="2"/>
    </row>
    <row r="384" spans="4:48" ht="19.899999999999999" customHeight="1" x14ac:dyDescent="0.15">
      <c r="D384" s="2"/>
      <c r="E384" s="2"/>
      <c r="F384" s="18"/>
      <c r="G384" s="2"/>
      <c r="H384" s="2"/>
      <c r="I384" s="86"/>
      <c r="J384" s="2"/>
      <c r="K384" s="68"/>
      <c r="L384" s="68"/>
      <c r="M384" s="18"/>
      <c r="N384" s="68"/>
      <c r="O384" s="72"/>
      <c r="P384" s="68"/>
      <c r="Q384" s="102"/>
      <c r="R384" s="102"/>
      <c r="S384" s="102"/>
      <c r="T384" s="68"/>
      <c r="U384" s="68"/>
      <c r="V384" s="3"/>
      <c r="W384" s="3"/>
      <c r="X384" s="3"/>
      <c r="Y384" s="3"/>
      <c r="Z384" s="3"/>
      <c r="AA384" s="2"/>
      <c r="AB384" s="2"/>
      <c r="AC384" s="2"/>
      <c r="AD384" s="2"/>
      <c r="AE384" s="2"/>
      <c r="AF384" s="2"/>
      <c r="AG384" s="2"/>
      <c r="AH384" s="2"/>
      <c r="AI384" s="73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86"/>
      <c r="AU384" s="2"/>
      <c r="AV384" s="2"/>
    </row>
    <row r="385" spans="4:48" ht="19.899999999999999" customHeight="1" x14ac:dyDescent="0.15">
      <c r="D385" s="2"/>
      <c r="E385" s="2"/>
      <c r="F385" s="18"/>
      <c r="G385" s="2"/>
      <c r="H385" s="2"/>
      <c r="I385" s="86"/>
      <c r="J385" s="2"/>
      <c r="K385" s="68"/>
      <c r="L385" s="68"/>
      <c r="M385" s="18"/>
      <c r="N385" s="68"/>
      <c r="O385" s="72"/>
      <c r="P385" s="68"/>
      <c r="Q385" s="102"/>
      <c r="R385" s="102"/>
      <c r="S385" s="102"/>
      <c r="T385" s="68"/>
      <c r="U385" s="68"/>
      <c r="V385" s="3"/>
      <c r="W385" s="3"/>
      <c r="X385" s="3"/>
      <c r="Y385" s="3"/>
      <c r="Z385" s="3"/>
      <c r="AA385" s="2"/>
      <c r="AB385" s="2"/>
      <c r="AC385" s="2"/>
      <c r="AD385" s="2"/>
      <c r="AE385" s="2"/>
      <c r="AF385" s="2"/>
      <c r="AG385" s="2"/>
      <c r="AH385" s="2"/>
      <c r="AI385" s="73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86"/>
      <c r="AU385" s="2"/>
      <c r="AV385" s="2"/>
    </row>
    <row r="386" spans="4:48" ht="19.899999999999999" customHeight="1" x14ac:dyDescent="0.15">
      <c r="D386" s="2"/>
      <c r="E386" s="2"/>
      <c r="F386" s="18"/>
      <c r="G386" s="2"/>
      <c r="H386" s="2"/>
      <c r="I386" s="86"/>
      <c r="J386" s="2"/>
      <c r="K386" s="68"/>
      <c r="L386" s="68"/>
      <c r="M386" s="18"/>
      <c r="N386" s="68"/>
      <c r="O386" s="72"/>
      <c r="P386" s="68"/>
      <c r="Q386" s="102"/>
      <c r="R386" s="102"/>
      <c r="S386" s="102"/>
      <c r="T386" s="68"/>
      <c r="U386" s="68"/>
      <c r="V386" s="3"/>
      <c r="W386" s="3"/>
      <c r="X386" s="3"/>
      <c r="Y386" s="3"/>
      <c r="Z386" s="3"/>
      <c r="AA386" s="2"/>
      <c r="AB386" s="2"/>
      <c r="AC386" s="2"/>
      <c r="AD386" s="2"/>
      <c r="AE386" s="2"/>
      <c r="AF386" s="2"/>
      <c r="AG386" s="2"/>
      <c r="AH386" s="2"/>
      <c r="AI386" s="73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86"/>
      <c r="AU386" s="2"/>
      <c r="AV386" s="2"/>
    </row>
    <row r="387" spans="4:48" ht="19.899999999999999" customHeight="1" x14ac:dyDescent="0.15">
      <c r="D387" s="2"/>
      <c r="E387" s="2"/>
      <c r="F387" s="18"/>
      <c r="G387" s="2"/>
      <c r="H387" s="2"/>
      <c r="I387" s="86"/>
      <c r="J387" s="2"/>
      <c r="K387" s="68"/>
      <c r="L387" s="68"/>
      <c r="M387" s="18"/>
      <c r="N387" s="68"/>
      <c r="O387" s="72"/>
      <c r="P387" s="68"/>
      <c r="Q387" s="102"/>
      <c r="R387" s="102"/>
      <c r="S387" s="102"/>
      <c r="T387" s="68"/>
      <c r="U387" s="68"/>
      <c r="V387" s="3"/>
      <c r="W387" s="3"/>
      <c r="X387" s="3"/>
      <c r="Y387" s="3"/>
      <c r="Z387" s="3"/>
      <c r="AA387" s="2"/>
      <c r="AB387" s="2"/>
      <c r="AC387" s="2"/>
      <c r="AD387" s="2"/>
      <c r="AE387" s="2"/>
      <c r="AF387" s="2"/>
      <c r="AG387" s="2"/>
      <c r="AH387" s="2"/>
      <c r="AI387" s="73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86"/>
      <c r="AU387" s="2"/>
      <c r="AV387" s="2"/>
    </row>
    <row r="388" spans="4:48" ht="19.899999999999999" customHeight="1" x14ac:dyDescent="0.15">
      <c r="D388" s="2"/>
      <c r="E388" s="2"/>
      <c r="F388" s="18"/>
      <c r="G388" s="2"/>
      <c r="H388" s="2"/>
      <c r="I388" s="86"/>
      <c r="J388" s="2"/>
      <c r="K388" s="68"/>
      <c r="L388" s="68"/>
      <c r="M388" s="18"/>
      <c r="N388" s="68"/>
      <c r="O388" s="72"/>
      <c r="P388" s="68"/>
      <c r="Q388" s="102"/>
      <c r="R388" s="102"/>
      <c r="S388" s="102"/>
      <c r="T388" s="68"/>
      <c r="U388" s="68"/>
      <c r="V388" s="3"/>
      <c r="W388" s="3"/>
      <c r="X388" s="3"/>
      <c r="Y388" s="3"/>
      <c r="Z388" s="3"/>
      <c r="AA388" s="2"/>
      <c r="AB388" s="2"/>
      <c r="AC388" s="2"/>
      <c r="AD388" s="2"/>
      <c r="AE388" s="2"/>
      <c r="AF388" s="2"/>
      <c r="AG388" s="2"/>
      <c r="AH388" s="2"/>
      <c r="AI388" s="73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86"/>
      <c r="AU388" s="2"/>
      <c r="AV388" s="2"/>
    </row>
    <row r="389" spans="4:48" ht="19.899999999999999" customHeight="1" x14ac:dyDescent="0.15">
      <c r="D389" s="2"/>
      <c r="E389" s="2"/>
      <c r="F389" s="18"/>
      <c r="G389" s="2"/>
      <c r="H389" s="2"/>
      <c r="I389" s="86"/>
      <c r="J389" s="2"/>
      <c r="K389" s="68"/>
      <c r="L389" s="68"/>
      <c r="M389" s="18"/>
      <c r="N389" s="68"/>
      <c r="O389" s="72"/>
      <c r="P389" s="68"/>
      <c r="Q389" s="102"/>
      <c r="R389" s="102"/>
      <c r="S389" s="102"/>
      <c r="T389" s="68"/>
      <c r="U389" s="68"/>
      <c r="V389" s="3"/>
      <c r="W389" s="3"/>
      <c r="X389" s="3"/>
      <c r="Y389" s="3"/>
      <c r="Z389" s="3"/>
      <c r="AA389" s="2"/>
      <c r="AB389" s="2"/>
      <c r="AC389" s="2"/>
      <c r="AD389" s="2"/>
      <c r="AE389" s="2"/>
      <c r="AF389" s="2"/>
      <c r="AG389" s="2"/>
      <c r="AH389" s="2"/>
      <c r="AI389" s="73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86"/>
      <c r="AU389" s="2"/>
      <c r="AV389" s="2"/>
    </row>
    <row r="390" spans="4:48" ht="19.899999999999999" customHeight="1" x14ac:dyDescent="0.15">
      <c r="D390" s="2"/>
      <c r="E390" s="2"/>
      <c r="F390" s="18"/>
      <c r="G390" s="2"/>
      <c r="H390" s="2"/>
      <c r="I390" s="86"/>
      <c r="J390" s="2"/>
      <c r="K390" s="68"/>
      <c r="L390" s="68"/>
      <c r="M390" s="18"/>
      <c r="N390" s="68"/>
      <c r="O390" s="72"/>
      <c r="P390" s="68"/>
      <c r="Q390" s="102"/>
      <c r="R390" s="102"/>
      <c r="S390" s="102"/>
      <c r="T390" s="68"/>
      <c r="U390" s="68"/>
      <c r="V390" s="3"/>
      <c r="W390" s="3"/>
      <c r="X390" s="3"/>
      <c r="Y390" s="3"/>
      <c r="Z390" s="3"/>
      <c r="AA390" s="2"/>
      <c r="AB390" s="2"/>
      <c r="AC390" s="2"/>
      <c r="AD390" s="2"/>
      <c r="AE390" s="2"/>
      <c r="AF390" s="2"/>
      <c r="AG390" s="2"/>
      <c r="AH390" s="2"/>
      <c r="AI390" s="73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86"/>
      <c r="AU390" s="2"/>
      <c r="AV390" s="2"/>
    </row>
    <row r="391" spans="4:48" ht="19.899999999999999" customHeight="1" x14ac:dyDescent="0.15">
      <c r="D391" s="2"/>
      <c r="E391" s="2"/>
      <c r="F391" s="18"/>
      <c r="G391" s="2"/>
      <c r="H391" s="2"/>
      <c r="I391" s="86"/>
      <c r="J391" s="2"/>
      <c r="K391" s="68"/>
      <c r="L391" s="68"/>
      <c r="M391" s="18"/>
      <c r="N391" s="68"/>
      <c r="O391" s="72"/>
      <c r="P391" s="68"/>
      <c r="Q391" s="102"/>
      <c r="R391" s="102"/>
      <c r="S391" s="102"/>
      <c r="T391" s="68"/>
      <c r="U391" s="68"/>
      <c r="V391" s="3"/>
      <c r="W391" s="3"/>
      <c r="X391" s="3"/>
      <c r="Y391" s="3"/>
      <c r="Z391" s="3"/>
      <c r="AA391" s="2"/>
      <c r="AB391" s="2"/>
      <c r="AC391" s="2"/>
      <c r="AD391" s="2"/>
      <c r="AE391" s="2"/>
      <c r="AF391" s="2"/>
      <c r="AG391" s="2"/>
      <c r="AH391" s="2"/>
      <c r="AI391" s="73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86"/>
      <c r="AU391" s="2"/>
      <c r="AV391" s="2"/>
    </row>
    <row r="392" spans="4:48" ht="19.899999999999999" customHeight="1" x14ac:dyDescent="0.15">
      <c r="D392" s="2"/>
      <c r="E392" s="2"/>
      <c r="F392" s="18"/>
      <c r="G392" s="2"/>
      <c r="H392" s="2"/>
      <c r="I392" s="86"/>
      <c r="J392" s="2"/>
      <c r="K392" s="68"/>
      <c r="L392" s="68"/>
      <c r="M392" s="18"/>
      <c r="N392" s="68"/>
      <c r="O392" s="72"/>
      <c r="P392" s="68"/>
      <c r="Q392" s="102"/>
      <c r="R392" s="102"/>
      <c r="S392" s="102"/>
      <c r="T392" s="68"/>
      <c r="U392" s="68"/>
      <c r="V392" s="3"/>
      <c r="W392" s="3"/>
      <c r="X392" s="3"/>
      <c r="Y392" s="3"/>
      <c r="Z392" s="3"/>
      <c r="AA392" s="2"/>
      <c r="AB392" s="2"/>
      <c r="AC392" s="2"/>
      <c r="AD392" s="2"/>
      <c r="AE392" s="2"/>
      <c r="AF392" s="2"/>
      <c r="AG392" s="2"/>
      <c r="AH392" s="2"/>
      <c r="AI392" s="73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86"/>
      <c r="AU392" s="2"/>
      <c r="AV392" s="2"/>
    </row>
    <row r="393" spans="4:48" ht="19.899999999999999" customHeight="1" x14ac:dyDescent="0.15">
      <c r="D393" s="2"/>
      <c r="E393" s="2"/>
      <c r="F393" s="18"/>
      <c r="G393" s="2"/>
      <c r="H393" s="2"/>
      <c r="I393" s="86"/>
      <c r="J393" s="2"/>
      <c r="K393" s="68"/>
      <c r="L393" s="68"/>
      <c r="M393" s="18"/>
      <c r="N393" s="68"/>
      <c r="O393" s="72"/>
      <c r="P393" s="68"/>
      <c r="Q393" s="102"/>
      <c r="R393" s="102"/>
      <c r="S393" s="102"/>
      <c r="T393" s="68"/>
      <c r="U393" s="68"/>
      <c r="V393" s="3"/>
      <c r="W393" s="3"/>
      <c r="X393" s="3"/>
      <c r="Y393" s="3"/>
      <c r="Z393" s="3"/>
      <c r="AA393" s="2"/>
      <c r="AB393" s="2"/>
      <c r="AC393" s="2"/>
      <c r="AD393" s="2"/>
      <c r="AE393" s="2"/>
      <c r="AF393" s="2"/>
      <c r="AG393" s="2"/>
      <c r="AH393" s="2"/>
      <c r="AI393" s="73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86"/>
      <c r="AU393" s="2"/>
      <c r="AV393" s="2"/>
    </row>
    <row r="394" spans="4:48" ht="19.899999999999999" customHeight="1" x14ac:dyDescent="0.15">
      <c r="D394" s="2"/>
      <c r="E394" s="2"/>
      <c r="F394" s="18"/>
      <c r="G394" s="2"/>
      <c r="H394" s="2"/>
      <c r="I394" s="86"/>
      <c r="J394" s="2"/>
      <c r="K394" s="68"/>
      <c r="L394" s="68"/>
      <c r="M394" s="18"/>
      <c r="N394" s="68"/>
      <c r="O394" s="72"/>
      <c r="P394" s="68"/>
      <c r="Q394" s="102"/>
      <c r="R394" s="102"/>
      <c r="S394" s="102"/>
      <c r="T394" s="68"/>
      <c r="U394" s="68"/>
      <c r="V394" s="3"/>
      <c r="W394" s="3"/>
      <c r="X394" s="3"/>
      <c r="Y394" s="3"/>
      <c r="Z394" s="3"/>
      <c r="AA394" s="2"/>
      <c r="AB394" s="2"/>
      <c r="AC394" s="2"/>
      <c r="AD394" s="2"/>
      <c r="AE394" s="2"/>
      <c r="AF394" s="2"/>
      <c r="AG394" s="2"/>
      <c r="AH394" s="2"/>
      <c r="AI394" s="73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86"/>
      <c r="AU394" s="2"/>
      <c r="AV394" s="2"/>
    </row>
    <row r="395" spans="4:48" ht="19.899999999999999" customHeight="1" x14ac:dyDescent="0.15">
      <c r="D395" s="2"/>
      <c r="E395" s="2"/>
      <c r="F395" s="18"/>
      <c r="G395" s="2"/>
      <c r="H395" s="2"/>
      <c r="I395" s="86"/>
      <c r="J395" s="2"/>
      <c r="K395" s="68"/>
      <c r="L395" s="68"/>
      <c r="M395" s="18"/>
      <c r="N395" s="68"/>
      <c r="O395" s="72"/>
      <c r="P395" s="68"/>
      <c r="Q395" s="102"/>
      <c r="R395" s="102"/>
      <c r="S395" s="102"/>
      <c r="T395" s="68"/>
      <c r="U395" s="68"/>
      <c r="V395" s="3"/>
      <c r="W395" s="3"/>
      <c r="X395" s="3"/>
      <c r="Y395" s="3"/>
      <c r="Z395" s="3"/>
      <c r="AA395" s="2"/>
      <c r="AB395" s="2"/>
      <c r="AC395" s="2"/>
      <c r="AD395" s="2"/>
      <c r="AE395" s="2"/>
      <c r="AF395" s="2"/>
      <c r="AG395" s="2"/>
      <c r="AH395" s="2"/>
      <c r="AI395" s="73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86"/>
      <c r="AU395" s="2"/>
      <c r="AV395" s="2"/>
    </row>
    <row r="396" spans="4:48" ht="19.899999999999999" customHeight="1" x14ac:dyDescent="0.15">
      <c r="D396" s="2"/>
      <c r="E396" s="2"/>
      <c r="F396" s="18"/>
      <c r="G396" s="2"/>
      <c r="H396" s="2"/>
      <c r="I396" s="86"/>
      <c r="J396" s="2"/>
      <c r="K396" s="68"/>
      <c r="L396" s="68"/>
      <c r="M396" s="18"/>
      <c r="N396" s="68"/>
      <c r="O396" s="72"/>
      <c r="P396" s="68"/>
      <c r="Q396" s="102"/>
      <c r="R396" s="102"/>
      <c r="S396" s="102"/>
      <c r="T396" s="68"/>
      <c r="U396" s="68"/>
      <c r="V396" s="3"/>
      <c r="W396" s="3"/>
      <c r="X396" s="3"/>
      <c r="Y396" s="3"/>
      <c r="Z396" s="3"/>
      <c r="AA396" s="2"/>
      <c r="AB396" s="2"/>
      <c r="AC396" s="2"/>
      <c r="AD396" s="2"/>
      <c r="AE396" s="2"/>
      <c r="AF396" s="2"/>
      <c r="AG396" s="2"/>
      <c r="AH396" s="2"/>
      <c r="AI396" s="73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86"/>
      <c r="AU396" s="2"/>
      <c r="AV396" s="2"/>
    </row>
    <row r="397" spans="4:48" ht="19.899999999999999" customHeight="1" x14ac:dyDescent="0.15">
      <c r="F397" s="18"/>
      <c r="M397" s="18"/>
      <c r="V397" s="3"/>
      <c r="W397" s="3"/>
      <c r="X397" s="3"/>
      <c r="Y397" s="3"/>
      <c r="Z397" s="3"/>
    </row>
    <row r="398" spans="4:48" ht="19.899999999999999" customHeight="1" x14ac:dyDescent="0.15">
      <c r="F398" s="18"/>
      <c r="M398" s="18"/>
      <c r="V398" s="3"/>
      <c r="W398" s="3"/>
      <c r="X398" s="3"/>
      <c r="Y398" s="3"/>
      <c r="Z398" s="3"/>
    </row>
    <row r="399" spans="4:48" ht="19.899999999999999" customHeight="1" x14ac:dyDescent="0.15">
      <c r="F399" s="18"/>
      <c r="M399" s="18"/>
      <c r="V399" s="3"/>
      <c r="W399" s="3"/>
      <c r="X399" s="3"/>
      <c r="Y399" s="3"/>
      <c r="Z399" s="3"/>
    </row>
    <row r="400" spans="4:48" ht="19.899999999999999" customHeight="1" x14ac:dyDescent="0.15">
      <c r="F400" s="18"/>
      <c r="M400" s="18"/>
      <c r="V400" s="3"/>
      <c r="W400" s="3"/>
      <c r="X400" s="3"/>
      <c r="Y400" s="3"/>
      <c r="Z400" s="3"/>
    </row>
    <row r="401" spans="6:26" ht="19.899999999999999" customHeight="1" x14ac:dyDescent="0.15">
      <c r="F401" s="18"/>
      <c r="M401" s="18"/>
      <c r="V401" s="3"/>
      <c r="W401" s="3"/>
      <c r="X401" s="3"/>
      <c r="Y401" s="3"/>
      <c r="Z401" s="3"/>
    </row>
    <row r="402" spans="6:26" ht="19.899999999999999" customHeight="1" x14ac:dyDescent="0.15">
      <c r="F402" s="18"/>
      <c r="M402" s="18"/>
      <c r="V402" s="3"/>
      <c r="W402" s="3"/>
      <c r="X402" s="3"/>
      <c r="Y402" s="3"/>
      <c r="Z402" s="3"/>
    </row>
    <row r="403" spans="6:26" ht="19.899999999999999" customHeight="1" x14ac:dyDescent="0.15">
      <c r="F403" s="18"/>
      <c r="M403" s="18"/>
      <c r="V403" s="3"/>
      <c r="W403" s="3"/>
      <c r="X403" s="3"/>
      <c r="Y403" s="3"/>
      <c r="Z403" s="3"/>
    </row>
    <row r="404" spans="6:26" ht="19.899999999999999" customHeight="1" x14ac:dyDescent="0.15">
      <c r="F404" s="18"/>
      <c r="M404" s="18"/>
      <c r="V404" s="3"/>
      <c r="W404" s="3"/>
      <c r="X404" s="3"/>
      <c r="Y404" s="3"/>
      <c r="Z404" s="3"/>
    </row>
    <row r="405" spans="6:26" ht="19.899999999999999" customHeight="1" x14ac:dyDescent="0.15">
      <c r="F405" s="18"/>
      <c r="M405" s="18"/>
      <c r="V405" s="3"/>
      <c r="W405" s="3"/>
      <c r="X405" s="3"/>
      <c r="Y405" s="3"/>
      <c r="Z405" s="3"/>
    </row>
    <row r="406" spans="6:26" ht="19.899999999999999" customHeight="1" x14ac:dyDescent="0.15">
      <c r="F406" s="18"/>
      <c r="M406" s="18"/>
      <c r="V406" s="3"/>
      <c r="W406" s="3"/>
      <c r="X406" s="3"/>
      <c r="Y406" s="3"/>
      <c r="Z406" s="3"/>
    </row>
    <row r="407" spans="6:26" ht="19.899999999999999" customHeight="1" x14ac:dyDescent="0.15">
      <c r="F407" s="18"/>
      <c r="M407" s="18"/>
      <c r="V407" s="3"/>
      <c r="W407" s="3"/>
      <c r="X407" s="3"/>
      <c r="Y407" s="3"/>
      <c r="Z407" s="3"/>
    </row>
    <row r="408" spans="6:26" ht="19.899999999999999" customHeight="1" x14ac:dyDescent="0.15">
      <c r="F408" s="18"/>
      <c r="M408" s="18"/>
      <c r="V408" s="3"/>
      <c r="W408" s="3"/>
      <c r="X408" s="3"/>
      <c r="Y408" s="3"/>
      <c r="Z408" s="3"/>
    </row>
    <row r="409" spans="6:26" ht="19.899999999999999" customHeight="1" x14ac:dyDescent="0.15">
      <c r="F409" s="18"/>
      <c r="M409" s="18"/>
      <c r="V409" s="3"/>
      <c r="W409" s="3"/>
      <c r="X409" s="3"/>
      <c r="Y409" s="3"/>
      <c r="Z409" s="3"/>
    </row>
    <row r="410" spans="6:26" ht="19.899999999999999" customHeight="1" x14ac:dyDescent="0.15">
      <c r="F410" s="18"/>
      <c r="M410" s="18"/>
      <c r="V410" s="3"/>
      <c r="W410" s="3"/>
      <c r="X410" s="3"/>
      <c r="Y410" s="3"/>
      <c r="Z410" s="3"/>
    </row>
    <row r="411" spans="6:26" ht="19.899999999999999" customHeight="1" x14ac:dyDescent="0.15">
      <c r="F411" s="18"/>
      <c r="M411" s="18"/>
      <c r="V411" s="3"/>
      <c r="W411" s="3"/>
      <c r="X411" s="3"/>
      <c r="Y411" s="3"/>
      <c r="Z411" s="3"/>
    </row>
    <row r="412" spans="6:26" ht="19.899999999999999" customHeight="1" x14ac:dyDescent="0.15">
      <c r="F412" s="18"/>
      <c r="M412" s="18"/>
      <c r="V412" s="3"/>
      <c r="W412" s="3"/>
      <c r="X412" s="3"/>
      <c r="Y412" s="3"/>
      <c r="Z412" s="3"/>
    </row>
    <row r="413" spans="6:26" ht="19.899999999999999" customHeight="1" x14ac:dyDescent="0.15">
      <c r="F413" s="18"/>
      <c r="M413" s="18"/>
      <c r="V413" s="3"/>
      <c r="W413" s="3"/>
      <c r="X413" s="3"/>
      <c r="Y413" s="3"/>
      <c r="Z413" s="3"/>
    </row>
    <row r="414" spans="6:26" ht="19.899999999999999" customHeight="1" x14ac:dyDescent="0.15">
      <c r="F414" s="18"/>
      <c r="M414" s="18"/>
      <c r="V414" s="3"/>
      <c r="W414" s="3"/>
      <c r="X414" s="3"/>
      <c r="Y414" s="3"/>
      <c r="Z414" s="3"/>
    </row>
    <row r="415" spans="6:26" ht="19.899999999999999" customHeight="1" x14ac:dyDescent="0.15">
      <c r="F415" s="18"/>
      <c r="M415" s="18"/>
      <c r="V415" s="3"/>
      <c r="W415" s="3"/>
      <c r="X415" s="3"/>
      <c r="Y415" s="3"/>
      <c r="Z415" s="3"/>
    </row>
    <row r="416" spans="6:26" ht="19.899999999999999" customHeight="1" x14ac:dyDescent="0.15">
      <c r="F416" s="18"/>
      <c r="M416" s="18"/>
      <c r="V416" s="3"/>
      <c r="W416" s="3"/>
      <c r="X416" s="3"/>
      <c r="Y416" s="3"/>
      <c r="Z416" s="3"/>
    </row>
    <row r="417" spans="6:26" ht="19.899999999999999" customHeight="1" x14ac:dyDescent="0.15">
      <c r="F417" s="18"/>
      <c r="M417" s="18"/>
      <c r="V417" s="3"/>
      <c r="W417" s="3"/>
      <c r="X417" s="3"/>
      <c r="Y417" s="3"/>
      <c r="Z417" s="3"/>
    </row>
    <row r="418" spans="6:26" ht="19.899999999999999" customHeight="1" x14ac:dyDescent="0.15">
      <c r="F418" s="18"/>
      <c r="M418" s="18"/>
      <c r="V418" s="3"/>
      <c r="W418" s="3"/>
      <c r="X418" s="3"/>
      <c r="Y418" s="3"/>
      <c r="Z418" s="3"/>
    </row>
    <row r="419" spans="6:26" ht="19.899999999999999" customHeight="1" x14ac:dyDescent="0.15">
      <c r="F419" s="18"/>
      <c r="M419" s="18"/>
      <c r="V419" s="3"/>
      <c r="W419" s="3"/>
      <c r="X419" s="3"/>
      <c r="Y419" s="3"/>
      <c r="Z419" s="3"/>
    </row>
    <row r="420" spans="6:26" ht="19.899999999999999" customHeight="1" x14ac:dyDescent="0.15">
      <c r="F420" s="18"/>
      <c r="M420" s="18"/>
      <c r="V420" s="3"/>
      <c r="W420" s="3"/>
      <c r="X420" s="3"/>
      <c r="Y420" s="3"/>
      <c r="Z420" s="3"/>
    </row>
    <row r="421" spans="6:26" ht="19.899999999999999" customHeight="1" x14ac:dyDescent="0.15">
      <c r="F421" s="18"/>
      <c r="M421" s="18"/>
      <c r="V421" s="3"/>
      <c r="W421" s="3"/>
      <c r="X421" s="3"/>
      <c r="Y421" s="3"/>
      <c r="Z421" s="3"/>
    </row>
    <row r="422" spans="6:26" ht="19.899999999999999" customHeight="1" x14ac:dyDescent="0.15">
      <c r="F422" s="18"/>
      <c r="M422" s="18"/>
      <c r="V422" s="3"/>
      <c r="W422" s="3"/>
      <c r="X422" s="3"/>
      <c r="Y422" s="3"/>
      <c r="Z422" s="3"/>
    </row>
    <row r="423" spans="6:26" ht="19.899999999999999" customHeight="1" x14ac:dyDescent="0.15">
      <c r="F423" s="18"/>
      <c r="M423" s="18"/>
      <c r="V423" s="3"/>
      <c r="W423" s="3"/>
      <c r="X423" s="3"/>
      <c r="Y423" s="3"/>
      <c r="Z423" s="3"/>
    </row>
    <row r="424" spans="6:26" ht="19.899999999999999" customHeight="1" x14ac:dyDescent="0.15">
      <c r="F424" s="18"/>
      <c r="M424" s="18"/>
      <c r="V424" s="3"/>
      <c r="W424" s="3"/>
      <c r="X424" s="3"/>
      <c r="Y424" s="3"/>
      <c r="Z424" s="3"/>
    </row>
    <row r="425" spans="6:26" ht="19.899999999999999" customHeight="1" x14ac:dyDescent="0.15">
      <c r="F425" s="18"/>
      <c r="M425" s="18"/>
      <c r="V425" s="3"/>
      <c r="W425" s="3"/>
      <c r="X425" s="3"/>
      <c r="Y425" s="3"/>
      <c r="Z425" s="3"/>
    </row>
    <row r="426" spans="6:26" ht="19.899999999999999" customHeight="1" x14ac:dyDescent="0.15">
      <c r="F426" s="18"/>
      <c r="M426" s="18"/>
      <c r="V426" s="3"/>
      <c r="W426" s="3"/>
      <c r="X426" s="3"/>
      <c r="Y426" s="3"/>
      <c r="Z426" s="3"/>
    </row>
    <row r="427" spans="6:26" ht="19.899999999999999" customHeight="1" x14ac:dyDescent="0.15">
      <c r="F427" s="18"/>
      <c r="M427" s="18"/>
      <c r="V427" s="3"/>
      <c r="W427" s="3"/>
      <c r="X427" s="3"/>
      <c r="Y427" s="3"/>
      <c r="Z427" s="3"/>
    </row>
    <row r="428" spans="6:26" ht="19.899999999999999" customHeight="1" x14ac:dyDescent="0.15">
      <c r="F428" s="18"/>
      <c r="M428" s="18"/>
      <c r="V428" s="3"/>
      <c r="W428" s="3"/>
      <c r="X428" s="3"/>
      <c r="Y428" s="3"/>
      <c r="Z428" s="3"/>
    </row>
    <row r="429" spans="6:26" ht="19.899999999999999" customHeight="1" x14ac:dyDescent="0.15">
      <c r="F429" s="18"/>
      <c r="M429" s="18"/>
      <c r="V429" s="3"/>
      <c r="W429" s="3"/>
      <c r="X429" s="3"/>
      <c r="Y429" s="3"/>
      <c r="Z429" s="3"/>
    </row>
    <row r="430" spans="6:26" ht="19.899999999999999" customHeight="1" x14ac:dyDescent="0.15">
      <c r="F430" s="18"/>
      <c r="M430" s="18"/>
      <c r="V430" s="3"/>
      <c r="W430" s="3"/>
      <c r="X430" s="3"/>
      <c r="Y430" s="3"/>
      <c r="Z430" s="3"/>
    </row>
    <row r="431" spans="6:26" ht="19.899999999999999" customHeight="1" x14ac:dyDescent="0.15">
      <c r="F431" s="18"/>
      <c r="M431" s="18"/>
      <c r="V431" s="3"/>
      <c r="W431" s="3"/>
      <c r="X431" s="3"/>
      <c r="Y431" s="3"/>
      <c r="Z431" s="3"/>
    </row>
    <row r="432" spans="6:26" ht="19.899999999999999" customHeight="1" x14ac:dyDescent="0.15">
      <c r="F432" s="18"/>
      <c r="M432" s="18"/>
      <c r="V432" s="3"/>
      <c r="W432" s="3"/>
      <c r="X432" s="3"/>
      <c r="Y432" s="3"/>
      <c r="Z432" s="3"/>
    </row>
    <row r="433" spans="6:26" ht="19.899999999999999" customHeight="1" x14ac:dyDescent="0.15">
      <c r="F433" s="18"/>
      <c r="M433" s="18"/>
      <c r="V433" s="3"/>
      <c r="W433" s="3"/>
      <c r="X433" s="3"/>
      <c r="Y433" s="3"/>
      <c r="Z433" s="3"/>
    </row>
    <row r="434" spans="6:26" ht="19.899999999999999" customHeight="1" x14ac:dyDescent="0.15">
      <c r="F434" s="18"/>
      <c r="M434" s="18"/>
      <c r="V434" s="3"/>
      <c r="W434" s="3"/>
      <c r="X434" s="3"/>
      <c r="Y434" s="3"/>
      <c r="Z434" s="3"/>
    </row>
    <row r="435" spans="6:26" ht="19.899999999999999" customHeight="1" x14ac:dyDescent="0.15">
      <c r="F435" s="18"/>
      <c r="M435" s="18"/>
      <c r="V435" s="3"/>
      <c r="W435" s="3"/>
      <c r="X435" s="3"/>
      <c r="Y435" s="3"/>
      <c r="Z435" s="3"/>
    </row>
    <row r="436" spans="6:26" ht="19.899999999999999" customHeight="1" x14ac:dyDescent="0.15">
      <c r="F436" s="18"/>
      <c r="M436" s="18"/>
      <c r="V436" s="3"/>
      <c r="W436" s="3"/>
      <c r="X436" s="3"/>
      <c r="Y436" s="3"/>
      <c r="Z436" s="3"/>
    </row>
    <row r="437" spans="6:26" ht="19.899999999999999" customHeight="1" x14ac:dyDescent="0.15">
      <c r="F437" s="18"/>
      <c r="M437" s="18"/>
      <c r="V437" s="3"/>
      <c r="W437" s="3"/>
      <c r="X437" s="3"/>
      <c r="Y437" s="3"/>
      <c r="Z437" s="3"/>
    </row>
    <row r="438" spans="6:26" ht="19.899999999999999" customHeight="1" x14ac:dyDescent="0.15">
      <c r="F438" s="18"/>
      <c r="M438" s="18"/>
      <c r="V438" s="3"/>
      <c r="W438" s="3"/>
      <c r="X438" s="3"/>
      <c r="Y438" s="3"/>
      <c r="Z438" s="3"/>
    </row>
    <row r="439" spans="6:26" ht="19.899999999999999" customHeight="1" x14ac:dyDescent="0.15">
      <c r="F439" s="18"/>
      <c r="M439" s="18"/>
      <c r="V439" s="3"/>
      <c r="W439" s="3"/>
      <c r="X439" s="3"/>
      <c r="Y439" s="3"/>
      <c r="Z439" s="3"/>
    </row>
    <row r="440" spans="6:26" ht="19.899999999999999" customHeight="1" x14ac:dyDescent="0.15">
      <c r="F440" s="18"/>
      <c r="M440" s="18"/>
      <c r="V440" s="3"/>
      <c r="W440" s="3"/>
      <c r="X440" s="3"/>
      <c r="Y440" s="3"/>
      <c r="Z440" s="3"/>
    </row>
    <row r="441" spans="6:26" ht="19.899999999999999" customHeight="1" x14ac:dyDescent="0.15">
      <c r="F441" s="18"/>
      <c r="M441" s="18"/>
      <c r="V441" s="3"/>
      <c r="W441" s="3"/>
      <c r="X441" s="3"/>
      <c r="Y441" s="3"/>
      <c r="Z441" s="3"/>
    </row>
    <row r="442" spans="6:26" ht="19.899999999999999" customHeight="1" x14ac:dyDescent="0.15">
      <c r="F442" s="18"/>
      <c r="M442" s="18"/>
      <c r="V442" s="3"/>
      <c r="W442" s="3"/>
      <c r="X442" s="3"/>
      <c r="Y442" s="3"/>
      <c r="Z442" s="3"/>
    </row>
    <row r="443" spans="6:26" ht="19.899999999999999" customHeight="1" x14ac:dyDescent="0.15">
      <c r="F443" s="18"/>
      <c r="M443" s="18"/>
      <c r="V443" s="3"/>
      <c r="W443" s="3"/>
      <c r="X443" s="3"/>
      <c r="Y443" s="3"/>
      <c r="Z443" s="3"/>
    </row>
    <row r="444" spans="6:26" ht="19.899999999999999" customHeight="1" x14ac:dyDescent="0.15">
      <c r="F444" s="18"/>
      <c r="M444" s="18"/>
      <c r="V444" s="3"/>
      <c r="W444" s="3"/>
      <c r="X444" s="3"/>
      <c r="Y444" s="3"/>
      <c r="Z444" s="3"/>
    </row>
    <row r="445" spans="6:26" ht="19.899999999999999" customHeight="1" x14ac:dyDescent="0.15">
      <c r="F445" s="18"/>
      <c r="M445" s="18"/>
      <c r="V445" s="3"/>
      <c r="W445" s="3"/>
      <c r="X445" s="3"/>
      <c r="Y445" s="3"/>
      <c r="Z445" s="3"/>
    </row>
    <row r="446" spans="6:26" ht="19.899999999999999" customHeight="1" x14ac:dyDescent="0.15">
      <c r="F446" s="18"/>
      <c r="M446" s="18"/>
      <c r="V446" s="3"/>
      <c r="W446" s="3"/>
      <c r="X446" s="3"/>
      <c r="Y446" s="3"/>
      <c r="Z446" s="3"/>
    </row>
    <row r="447" spans="6:26" ht="19.899999999999999" customHeight="1" x14ac:dyDescent="0.15">
      <c r="F447" s="18"/>
      <c r="M447" s="18"/>
      <c r="V447" s="3"/>
      <c r="W447" s="3"/>
      <c r="X447" s="3"/>
      <c r="Y447" s="3"/>
      <c r="Z447" s="3"/>
    </row>
    <row r="448" spans="6:26" ht="19.899999999999999" customHeight="1" x14ac:dyDescent="0.15">
      <c r="F448" s="18"/>
      <c r="M448" s="18"/>
      <c r="V448" s="3"/>
      <c r="W448" s="3"/>
      <c r="X448" s="3"/>
      <c r="Y448" s="3"/>
      <c r="Z448" s="3"/>
    </row>
    <row r="449" spans="6:26" ht="19.899999999999999" customHeight="1" x14ac:dyDescent="0.15">
      <c r="F449" s="18"/>
      <c r="M449" s="18"/>
      <c r="V449" s="3"/>
      <c r="W449" s="3"/>
      <c r="X449" s="3"/>
      <c r="Y449" s="3"/>
      <c r="Z449" s="3"/>
    </row>
    <row r="450" spans="6:26" ht="19.899999999999999" customHeight="1" x14ac:dyDescent="0.15">
      <c r="F450" s="18"/>
      <c r="M450" s="18"/>
      <c r="V450" s="3"/>
      <c r="W450" s="3"/>
      <c r="X450" s="3"/>
      <c r="Y450" s="3"/>
      <c r="Z450" s="3"/>
    </row>
    <row r="451" spans="6:26" ht="19.899999999999999" customHeight="1" x14ac:dyDescent="0.15">
      <c r="F451" s="18"/>
      <c r="M451" s="18"/>
      <c r="V451" s="3"/>
      <c r="W451" s="3"/>
      <c r="X451" s="3"/>
      <c r="Y451" s="3"/>
      <c r="Z451" s="3"/>
    </row>
    <row r="452" spans="6:26" ht="19.899999999999999" customHeight="1" x14ac:dyDescent="0.15">
      <c r="F452" s="18"/>
      <c r="M452" s="18"/>
      <c r="V452" s="3"/>
      <c r="W452" s="3"/>
      <c r="X452" s="3"/>
      <c r="Y452" s="3"/>
      <c r="Z452" s="3"/>
    </row>
    <row r="453" spans="6:26" ht="19.899999999999999" customHeight="1" x14ac:dyDescent="0.15">
      <c r="F453" s="18"/>
      <c r="M453" s="18"/>
      <c r="V453" s="3"/>
      <c r="W453" s="3"/>
      <c r="X453" s="3"/>
      <c r="Y453" s="3"/>
      <c r="Z453" s="3"/>
    </row>
    <row r="454" spans="6:26" ht="19.899999999999999" customHeight="1" x14ac:dyDescent="0.15">
      <c r="F454" s="18"/>
      <c r="M454" s="18"/>
      <c r="V454" s="3"/>
      <c r="W454" s="3"/>
      <c r="X454" s="3"/>
      <c r="Y454" s="3"/>
      <c r="Z454" s="3"/>
    </row>
    <row r="455" spans="6:26" ht="19.899999999999999" customHeight="1" x14ac:dyDescent="0.15">
      <c r="F455" s="18"/>
      <c r="M455" s="18"/>
      <c r="V455" s="3"/>
      <c r="W455" s="3"/>
      <c r="X455" s="3"/>
      <c r="Y455" s="3"/>
      <c r="Z455" s="3"/>
    </row>
    <row r="456" spans="6:26" ht="19.899999999999999" customHeight="1" x14ac:dyDescent="0.15">
      <c r="F456" s="18"/>
      <c r="M456" s="18"/>
      <c r="V456" s="3"/>
      <c r="W456" s="3"/>
      <c r="X456" s="3"/>
      <c r="Y456" s="3"/>
      <c r="Z456" s="3"/>
    </row>
    <row r="457" spans="6:26" ht="19.899999999999999" customHeight="1" x14ac:dyDescent="0.15">
      <c r="F457" s="18"/>
      <c r="M457" s="18"/>
      <c r="V457" s="3"/>
      <c r="W457" s="3"/>
      <c r="X457" s="3"/>
      <c r="Y457" s="3"/>
      <c r="Z457" s="3"/>
    </row>
    <row r="458" spans="6:26" ht="19.899999999999999" customHeight="1" x14ac:dyDescent="0.15">
      <c r="F458" s="18"/>
      <c r="M458" s="18"/>
      <c r="V458" s="3"/>
      <c r="W458" s="3"/>
      <c r="X458" s="3"/>
      <c r="Y458" s="3"/>
      <c r="Z458" s="3"/>
    </row>
    <row r="459" spans="6:26" ht="19.899999999999999" customHeight="1" x14ac:dyDescent="0.15">
      <c r="F459" s="18"/>
      <c r="M459" s="18"/>
      <c r="V459" s="3"/>
      <c r="W459" s="3"/>
      <c r="X459" s="3"/>
      <c r="Y459" s="3"/>
      <c r="Z459" s="3"/>
    </row>
    <row r="460" spans="6:26" ht="19.899999999999999" customHeight="1" x14ac:dyDescent="0.15">
      <c r="F460" s="18"/>
      <c r="M460" s="18"/>
      <c r="V460" s="3"/>
      <c r="W460" s="3"/>
      <c r="X460" s="3"/>
      <c r="Y460" s="3"/>
      <c r="Z460" s="3"/>
    </row>
    <row r="461" spans="6:26" ht="19.899999999999999" customHeight="1" x14ac:dyDescent="0.15">
      <c r="F461" s="18"/>
      <c r="M461" s="18"/>
      <c r="V461" s="3"/>
      <c r="W461" s="3"/>
      <c r="X461" s="3"/>
      <c r="Y461" s="3"/>
      <c r="Z461" s="3"/>
    </row>
    <row r="462" spans="6:26" ht="19.899999999999999" customHeight="1" x14ac:dyDescent="0.15">
      <c r="F462" s="18"/>
      <c r="M462" s="18"/>
      <c r="V462" s="3"/>
      <c r="W462" s="3"/>
      <c r="X462" s="3"/>
      <c r="Y462" s="3"/>
      <c r="Z462" s="3"/>
    </row>
    <row r="463" spans="6:26" ht="19.899999999999999" customHeight="1" x14ac:dyDescent="0.15">
      <c r="F463" s="18"/>
      <c r="M463" s="18"/>
      <c r="V463" s="3"/>
      <c r="W463" s="3"/>
      <c r="X463" s="3"/>
      <c r="Y463" s="3"/>
      <c r="Z463" s="3"/>
    </row>
    <row r="464" spans="6:26" ht="19.899999999999999" customHeight="1" x14ac:dyDescent="0.15">
      <c r="F464" s="18"/>
      <c r="M464" s="18"/>
      <c r="V464" s="3"/>
      <c r="W464" s="3"/>
      <c r="X464" s="3"/>
      <c r="Y464" s="3"/>
      <c r="Z464" s="3"/>
    </row>
    <row r="465" spans="6:26" ht="19.899999999999999" customHeight="1" x14ac:dyDescent="0.15">
      <c r="F465" s="18"/>
      <c r="M465" s="18"/>
      <c r="V465" s="3"/>
      <c r="W465" s="3"/>
      <c r="X465" s="3"/>
      <c r="Y465" s="3"/>
      <c r="Z465" s="3"/>
    </row>
    <row r="466" spans="6:26" ht="19.899999999999999" customHeight="1" x14ac:dyDescent="0.15">
      <c r="F466" s="18"/>
      <c r="M466" s="18"/>
      <c r="V466" s="3"/>
      <c r="W466" s="3"/>
      <c r="X466" s="3"/>
      <c r="Y466" s="3"/>
      <c r="Z466" s="3"/>
    </row>
    <row r="467" spans="6:26" ht="19.899999999999999" customHeight="1" x14ac:dyDescent="0.15">
      <c r="F467" s="18"/>
      <c r="M467" s="18"/>
      <c r="V467" s="3"/>
      <c r="W467" s="3"/>
      <c r="X467" s="3"/>
      <c r="Y467" s="3"/>
      <c r="Z467" s="3"/>
    </row>
    <row r="468" spans="6:26" ht="19.899999999999999" customHeight="1" x14ac:dyDescent="0.15">
      <c r="F468" s="18"/>
      <c r="M468" s="18"/>
      <c r="V468" s="3"/>
      <c r="W468" s="3"/>
      <c r="X468" s="3"/>
      <c r="Y468" s="3"/>
      <c r="Z468" s="3"/>
    </row>
    <row r="469" spans="6:26" ht="19.899999999999999" customHeight="1" x14ac:dyDescent="0.15">
      <c r="F469" s="18"/>
      <c r="M469" s="18"/>
      <c r="V469" s="3"/>
      <c r="W469" s="3"/>
      <c r="X469" s="3"/>
      <c r="Y469" s="3"/>
      <c r="Z469" s="3"/>
    </row>
    <row r="470" spans="6:26" ht="19.899999999999999" customHeight="1" x14ac:dyDescent="0.15">
      <c r="F470" s="18"/>
      <c r="M470" s="18"/>
      <c r="V470" s="3"/>
      <c r="W470" s="3"/>
      <c r="X470" s="3"/>
      <c r="Y470" s="3"/>
      <c r="Z470" s="3"/>
    </row>
    <row r="471" spans="6:26" ht="19.899999999999999" customHeight="1" x14ac:dyDescent="0.15">
      <c r="F471" s="18"/>
      <c r="M471" s="18"/>
      <c r="V471" s="3"/>
      <c r="W471" s="3"/>
      <c r="X471" s="3"/>
      <c r="Y471" s="3"/>
      <c r="Z471" s="3"/>
    </row>
    <row r="472" spans="6:26" ht="19.899999999999999" customHeight="1" x14ac:dyDescent="0.15">
      <c r="F472" s="18"/>
      <c r="M472" s="18"/>
      <c r="V472" s="3"/>
      <c r="W472" s="3"/>
      <c r="X472" s="3"/>
      <c r="Y472" s="3"/>
      <c r="Z472" s="3"/>
    </row>
    <row r="473" spans="6:26" ht="19.899999999999999" customHeight="1" x14ac:dyDescent="0.15">
      <c r="F473" s="18"/>
      <c r="M473" s="18"/>
      <c r="V473" s="3"/>
      <c r="W473" s="3"/>
      <c r="X473" s="3"/>
      <c r="Y473" s="3"/>
      <c r="Z473" s="3"/>
    </row>
    <row r="474" spans="6:26" ht="19.899999999999999" customHeight="1" x14ac:dyDescent="0.15">
      <c r="F474" s="18"/>
      <c r="M474" s="18"/>
      <c r="V474" s="3"/>
      <c r="W474" s="3"/>
      <c r="X474" s="3"/>
      <c r="Y474" s="3"/>
      <c r="Z474" s="3"/>
    </row>
    <row r="475" spans="6:26" ht="19.899999999999999" customHeight="1" x14ac:dyDescent="0.15">
      <c r="F475" s="18"/>
      <c r="M475" s="18"/>
      <c r="V475" s="3"/>
      <c r="W475" s="3"/>
      <c r="X475" s="3"/>
      <c r="Y475" s="3"/>
      <c r="Z475" s="3"/>
    </row>
    <row r="476" spans="6:26" ht="19.899999999999999" customHeight="1" x14ac:dyDescent="0.15">
      <c r="F476" s="18"/>
      <c r="M476" s="18"/>
      <c r="V476" s="3"/>
      <c r="W476" s="3"/>
      <c r="X476" s="3"/>
      <c r="Y476" s="3"/>
      <c r="Z476" s="3"/>
    </row>
    <row r="477" spans="6:26" ht="19.899999999999999" customHeight="1" x14ac:dyDescent="0.15">
      <c r="F477" s="18"/>
      <c r="M477" s="18"/>
      <c r="V477" s="3"/>
      <c r="W477" s="3"/>
      <c r="X477" s="3"/>
      <c r="Y477" s="3"/>
      <c r="Z477" s="3"/>
    </row>
    <row r="478" spans="6:26" ht="19.899999999999999" customHeight="1" x14ac:dyDescent="0.15">
      <c r="F478" s="18"/>
      <c r="M478" s="18"/>
      <c r="V478" s="3"/>
      <c r="W478" s="3"/>
      <c r="X478" s="3"/>
      <c r="Y478" s="3"/>
      <c r="Z478" s="3"/>
    </row>
    <row r="479" spans="6:26" ht="19.899999999999999" customHeight="1" x14ac:dyDescent="0.15">
      <c r="F479" s="18"/>
      <c r="M479" s="18"/>
      <c r="V479" s="3"/>
      <c r="W479" s="3"/>
      <c r="X479" s="3"/>
      <c r="Y479" s="3"/>
      <c r="Z479" s="3"/>
    </row>
    <row r="480" spans="6:26" ht="19.899999999999999" customHeight="1" x14ac:dyDescent="0.15">
      <c r="F480" s="18"/>
      <c r="M480" s="18"/>
      <c r="V480" s="3"/>
      <c r="W480" s="3"/>
      <c r="X480" s="3"/>
      <c r="Y480" s="3"/>
      <c r="Z480" s="3"/>
    </row>
    <row r="481" spans="6:26" ht="19.899999999999999" customHeight="1" x14ac:dyDescent="0.15">
      <c r="F481" s="18"/>
      <c r="M481" s="18"/>
      <c r="V481" s="3"/>
      <c r="W481" s="3"/>
      <c r="X481" s="3"/>
      <c r="Y481" s="3"/>
      <c r="Z481" s="3"/>
    </row>
    <row r="482" spans="6:26" ht="19.899999999999999" customHeight="1" x14ac:dyDescent="0.15">
      <c r="F482" s="18"/>
      <c r="M482" s="18"/>
      <c r="V482" s="3"/>
      <c r="W482" s="3"/>
      <c r="X482" s="3"/>
      <c r="Y482" s="3"/>
      <c r="Z482" s="3"/>
    </row>
    <row r="483" spans="6:26" ht="19.899999999999999" customHeight="1" x14ac:dyDescent="0.15">
      <c r="F483" s="18"/>
      <c r="M483" s="18"/>
      <c r="V483" s="3"/>
      <c r="W483" s="3"/>
      <c r="X483" s="3"/>
      <c r="Y483" s="3"/>
      <c r="Z483" s="3"/>
    </row>
    <row r="484" spans="6:26" ht="19.899999999999999" customHeight="1" x14ac:dyDescent="0.15">
      <c r="F484" s="18"/>
      <c r="M484" s="18"/>
      <c r="V484" s="3"/>
      <c r="W484" s="3"/>
      <c r="X484" s="3"/>
      <c r="Y484" s="3"/>
      <c r="Z484" s="3"/>
    </row>
    <row r="485" spans="6:26" ht="19.899999999999999" customHeight="1" x14ac:dyDescent="0.15">
      <c r="F485" s="18"/>
      <c r="M485" s="18"/>
      <c r="V485" s="3"/>
      <c r="W485" s="3"/>
      <c r="X485" s="3"/>
      <c r="Y485" s="3"/>
      <c r="Z485" s="3"/>
    </row>
    <row r="486" spans="6:26" ht="19.899999999999999" customHeight="1" x14ac:dyDescent="0.15">
      <c r="F486" s="18"/>
      <c r="M486" s="18"/>
      <c r="V486" s="3"/>
      <c r="W486" s="3"/>
      <c r="X486" s="3"/>
      <c r="Y486" s="3"/>
      <c r="Z486" s="3"/>
    </row>
    <row r="487" spans="6:26" ht="19.899999999999999" customHeight="1" x14ac:dyDescent="0.15">
      <c r="F487" s="18"/>
      <c r="M487" s="18"/>
      <c r="V487" s="3"/>
      <c r="W487" s="3"/>
      <c r="X487" s="3"/>
      <c r="Y487" s="3"/>
      <c r="Z487" s="3"/>
    </row>
    <row r="488" spans="6:26" ht="19.899999999999999" customHeight="1" x14ac:dyDescent="0.15">
      <c r="F488" s="18"/>
      <c r="M488" s="18"/>
      <c r="V488" s="3"/>
      <c r="W488" s="3"/>
      <c r="X488" s="3"/>
      <c r="Y488" s="3"/>
      <c r="Z488" s="3"/>
    </row>
    <row r="489" spans="6:26" ht="19.899999999999999" customHeight="1" x14ac:dyDescent="0.15">
      <c r="F489" s="18"/>
      <c r="M489" s="18"/>
      <c r="V489" s="3"/>
      <c r="W489" s="3"/>
      <c r="X489" s="3"/>
      <c r="Y489" s="3"/>
      <c r="Z489" s="3"/>
    </row>
    <row r="490" spans="6:26" ht="19.899999999999999" customHeight="1" x14ac:dyDescent="0.15">
      <c r="F490" s="18"/>
      <c r="M490" s="18"/>
      <c r="V490" s="3"/>
      <c r="W490" s="3"/>
      <c r="X490" s="3"/>
      <c r="Y490" s="3"/>
      <c r="Z490" s="3"/>
    </row>
    <row r="491" spans="6:26" ht="19.899999999999999" customHeight="1" x14ac:dyDescent="0.15">
      <c r="F491" s="18"/>
      <c r="M491" s="18"/>
      <c r="V491" s="3"/>
      <c r="W491" s="3"/>
      <c r="X491" s="3"/>
      <c r="Y491" s="3"/>
      <c r="Z491" s="3"/>
    </row>
    <row r="492" spans="6:26" ht="19.899999999999999" customHeight="1" x14ac:dyDescent="0.15">
      <c r="F492" s="18"/>
      <c r="M492" s="18"/>
      <c r="V492" s="3"/>
      <c r="W492" s="3"/>
      <c r="X492" s="3"/>
      <c r="Y492" s="3"/>
      <c r="Z492" s="3"/>
    </row>
    <row r="493" spans="6:26" ht="19.899999999999999" customHeight="1" x14ac:dyDescent="0.15">
      <c r="F493" s="18"/>
      <c r="M493" s="18"/>
      <c r="V493" s="3"/>
      <c r="W493" s="3"/>
      <c r="X493" s="3"/>
      <c r="Y493" s="3"/>
      <c r="Z493" s="3"/>
    </row>
    <row r="494" spans="6:26" ht="19.899999999999999" customHeight="1" x14ac:dyDescent="0.15">
      <c r="F494" s="18"/>
      <c r="M494" s="18"/>
      <c r="V494" s="3"/>
      <c r="W494" s="3"/>
      <c r="X494" s="3"/>
      <c r="Y494" s="3"/>
      <c r="Z494" s="3"/>
    </row>
    <row r="495" spans="6:26" ht="19.899999999999999" customHeight="1" x14ac:dyDescent="0.15">
      <c r="F495" s="18"/>
      <c r="M495" s="18"/>
      <c r="V495" s="3"/>
      <c r="W495" s="3"/>
      <c r="X495" s="3"/>
      <c r="Y495" s="3"/>
      <c r="Z495" s="3"/>
    </row>
    <row r="496" spans="6:26" ht="19.899999999999999" customHeight="1" x14ac:dyDescent="0.15">
      <c r="F496" s="18"/>
      <c r="M496" s="18"/>
      <c r="V496" s="3"/>
      <c r="W496" s="3"/>
      <c r="X496" s="3"/>
      <c r="Y496" s="3"/>
      <c r="Z496" s="3"/>
    </row>
    <row r="497" spans="6:26" ht="19.899999999999999" customHeight="1" x14ac:dyDescent="0.15">
      <c r="F497" s="18"/>
      <c r="M497" s="18"/>
      <c r="V497" s="3"/>
      <c r="W497" s="3"/>
      <c r="X497" s="3"/>
      <c r="Y497" s="3"/>
      <c r="Z497" s="3"/>
    </row>
    <row r="498" spans="6:26" ht="19.899999999999999" customHeight="1" x14ac:dyDescent="0.15">
      <c r="F498" s="18"/>
      <c r="M498" s="18"/>
      <c r="V498" s="3"/>
      <c r="W498" s="3"/>
      <c r="X498" s="3"/>
      <c r="Y498" s="3"/>
      <c r="Z498" s="3"/>
    </row>
    <row r="499" spans="6:26" ht="19.899999999999999" customHeight="1" x14ac:dyDescent="0.15">
      <c r="F499" s="18"/>
      <c r="M499" s="18"/>
      <c r="V499" s="3"/>
      <c r="W499" s="3"/>
      <c r="X499" s="3"/>
      <c r="Y499" s="3"/>
      <c r="Z499" s="3"/>
    </row>
    <row r="500" spans="6:26" ht="19.899999999999999" customHeight="1" x14ac:dyDescent="0.15">
      <c r="F500" s="18"/>
      <c r="M500" s="18"/>
      <c r="V500" s="3"/>
      <c r="W500" s="3"/>
      <c r="X500" s="3"/>
      <c r="Y500" s="3"/>
      <c r="Z500" s="3"/>
    </row>
    <row r="501" spans="6:26" ht="19.899999999999999" customHeight="1" x14ac:dyDescent="0.15">
      <c r="F501" s="18"/>
      <c r="M501" s="18"/>
      <c r="V501" s="3"/>
      <c r="W501" s="3"/>
      <c r="X501" s="3"/>
      <c r="Y501" s="3"/>
      <c r="Z501" s="3"/>
    </row>
    <row r="502" spans="6:26" ht="19.899999999999999" customHeight="1" x14ac:dyDescent="0.15">
      <c r="F502" s="18"/>
      <c r="M502" s="18"/>
      <c r="V502" s="3"/>
      <c r="W502" s="3"/>
      <c r="X502" s="3"/>
      <c r="Y502" s="3"/>
      <c r="Z502" s="3"/>
    </row>
    <row r="503" spans="6:26" ht="19.899999999999999" customHeight="1" x14ac:dyDescent="0.15">
      <c r="F503" s="18"/>
      <c r="M503" s="18"/>
      <c r="V503" s="3"/>
      <c r="W503" s="3"/>
      <c r="X503" s="3"/>
      <c r="Y503" s="3"/>
      <c r="Z503" s="3"/>
    </row>
    <row r="504" spans="6:26" ht="19.899999999999999" customHeight="1" x14ac:dyDescent="0.15">
      <c r="F504" s="18"/>
      <c r="M504" s="18"/>
      <c r="V504" s="3"/>
      <c r="W504" s="3"/>
      <c r="X504" s="3"/>
      <c r="Y504" s="3"/>
      <c r="Z504" s="3"/>
    </row>
    <row r="505" spans="6:26" ht="19.899999999999999" customHeight="1" x14ac:dyDescent="0.15">
      <c r="F505" s="18"/>
      <c r="M505" s="18"/>
      <c r="V505" s="3"/>
      <c r="W505" s="3"/>
      <c r="X505" s="3"/>
      <c r="Y505" s="3"/>
      <c r="Z505" s="3"/>
    </row>
    <row r="506" spans="6:26" ht="19.899999999999999" customHeight="1" x14ac:dyDescent="0.15">
      <c r="F506" s="18"/>
      <c r="M506" s="18"/>
      <c r="V506" s="3"/>
      <c r="W506" s="3"/>
      <c r="X506" s="3"/>
      <c r="Y506" s="3"/>
      <c r="Z506" s="3"/>
    </row>
    <row r="507" spans="6:26" ht="19.899999999999999" customHeight="1" x14ac:dyDescent="0.15">
      <c r="F507" s="18"/>
      <c r="M507" s="18"/>
      <c r="V507" s="3"/>
      <c r="W507" s="3"/>
      <c r="X507" s="3"/>
      <c r="Y507" s="3"/>
      <c r="Z507" s="3"/>
    </row>
    <row r="508" spans="6:26" ht="19.899999999999999" customHeight="1" x14ac:dyDescent="0.15">
      <c r="F508" s="18"/>
      <c r="M508" s="18"/>
      <c r="V508" s="3"/>
      <c r="W508" s="3"/>
      <c r="X508" s="3"/>
      <c r="Y508" s="3"/>
      <c r="Z508" s="3"/>
    </row>
    <row r="509" spans="6:26" ht="19.899999999999999" customHeight="1" x14ac:dyDescent="0.15">
      <c r="F509" s="18"/>
      <c r="M509" s="18"/>
      <c r="V509" s="3"/>
      <c r="W509" s="3"/>
      <c r="X509" s="3"/>
      <c r="Y509" s="3"/>
      <c r="Z509" s="3"/>
    </row>
    <row r="510" spans="6:26" ht="19.899999999999999" customHeight="1" x14ac:dyDescent="0.15">
      <c r="F510" s="18"/>
      <c r="M510" s="18"/>
      <c r="V510" s="3"/>
      <c r="W510" s="3"/>
      <c r="X510" s="3"/>
      <c r="Y510" s="3"/>
      <c r="Z510" s="3"/>
    </row>
    <row r="511" spans="6:26" ht="19.899999999999999" customHeight="1" x14ac:dyDescent="0.15">
      <c r="F511" s="18"/>
      <c r="M511" s="18"/>
      <c r="V511" s="3"/>
      <c r="W511" s="3"/>
      <c r="X511" s="3"/>
      <c r="Y511" s="3"/>
      <c r="Z511" s="3"/>
    </row>
    <row r="512" spans="6:26" ht="19.899999999999999" customHeight="1" x14ac:dyDescent="0.15">
      <c r="F512" s="18"/>
      <c r="M512" s="18"/>
      <c r="V512" s="3"/>
      <c r="W512" s="3"/>
      <c r="X512" s="3"/>
      <c r="Y512" s="3"/>
      <c r="Z512" s="3"/>
    </row>
    <row r="513" spans="6:26" ht="19.899999999999999" customHeight="1" x14ac:dyDescent="0.15">
      <c r="F513" s="18"/>
      <c r="M513" s="18"/>
      <c r="V513" s="3"/>
      <c r="W513" s="3"/>
      <c r="X513" s="3"/>
      <c r="Y513" s="3"/>
      <c r="Z513" s="3"/>
    </row>
    <row r="514" spans="6:26" ht="19.899999999999999" customHeight="1" x14ac:dyDescent="0.15">
      <c r="F514" s="18"/>
      <c r="M514" s="18"/>
      <c r="V514" s="3"/>
      <c r="W514" s="3"/>
      <c r="X514" s="3"/>
      <c r="Y514" s="3"/>
      <c r="Z514" s="3"/>
    </row>
    <row r="515" spans="6:26" ht="19.899999999999999" customHeight="1" x14ac:dyDescent="0.15">
      <c r="F515" s="18"/>
      <c r="M515" s="18"/>
      <c r="V515" s="3"/>
      <c r="W515" s="3"/>
      <c r="X515" s="3"/>
      <c r="Y515" s="3"/>
      <c r="Z515" s="3"/>
    </row>
    <row r="516" spans="6:26" ht="19.899999999999999" customHeight="1" x14ac:dyDescent="0.15">
      <c r="F516" s="18"/>
      <c r="M516" s="18"/>
      <c r="V516" s="3"/>
      <c r="W516" s="3"/>
      <c r="X516" s="3"/>
      <c r="Y516" s="3"/>
      <c r="Z516" s="3"/>
    </row>
    <row r="517" spans="6:26" ht="19.899999999999999" customHeight="1" x14ac:dyDescent="0.15">
      <c r="F517" s="18"/>
      <c r="M517" s="18"/>
      <c r="V517" s="3"/>
      <c r="W517" s="3"/>
      <c r="X517" s="3"/>
      <c r="Y517" s="3"/>
      <c r="Z517" s="3"/>
    </row>
    <row r="518" spans="6:26" ht="19.899999999999999" customHeight="1" x14ac:dyDescent="0.15">
      <c r="F518" s="18"/>
      <c r="M518" s="18"/>
      <c r="V518" s="3"/>
      <c r="W518" s="3"/>
      <c r="X518" s="3"/>
      <c r="Y518" s="3"/>
      <c r="Z518" s="3"/>
    </row>
    <row r="519" spans="6:26" ht="19.899999999999999" customHeight="1" x14ac:dyDescent="0.15">
      <c r="F519" s="18"/>
      <c r="M519" s="18"/>
      <c r="V519" s="3"/>
      <c r="W519" s="3"/>
      <c r="X519" s="3"/>
      <c r="Y519" s="3"/>
      <c r="Z519" s="3"/>
    </row>
    <row r="520" spans="6:26" ht="19.899999999999999" customHeight="1" x14ac:dyDescent="0.15">
      <c r="F520" s="18"/>
      <c r="M520" s="18"/>
      <c r="V520" s="3"/>
      <c r="W520" s="3"/>
      <c r="X520" s="3"/>
      <c r="Y520" s="3"/>
      <c r="Z520" s="3"/>
    </row>
    <row r="521" spans="6:26" ht="19.899999999999999" customHeight="1" x14ac:dyDescent="0.15">
      <c r="F521" s="18"/>
      <c r="M521" s="18"/>
      <c r="V521" s="3"/>
      <c r="W521" s="3"/>
      <c r="X521" s="3"/>
      <c r="Y521" s="3"/>
      <c r="Z521" s="3"/>
    </row>
    <row r="522" spans="6:26" ht="19.899999999999999" customHeight="1" x14ac:dyDescent="0.15">
      <c r="F522" s="18"/>
      <c r="M522" s="18"/>
      <c r="V522" s="3"/>
      <c r="W522" s="3"/>
      <c r="X522" s="3"/>
      <c r="Y522" s="3"/>
      <c r="Z522" s="3"/>
    </row>
    <row r="523" spans="6:26" ht="19.899999999999999" customHeight="1" x14ac:dyDescent="0.15">
      <c r="F523" s="18"/>
      <c r="M523" s="18"/>
      <c r="V523" s="3"/>
      <c r="W523" s="3"/>
      <c r="X523" s="3"/>
      <c r="Y523" s="3"/>
      <c r="Z523" s="3"/>
    </row>
    <row r="524" spans="6:26" ht="19.899999999999999" customHeight="1" x14ac:dyDescent="0.15">
      <c r="F524" s="18"/>
      <c r="M524" s="18"/>
      <c r="V524" s="3"/>
      <c r="W524" s="3"/>
      <c r="X524" s="3"/>
      <c r="Y524" s="3"/>
      <c r="Z524" s="3"/>
    </row>
    <row r="525" spans="6:26" ht="19.899999999999999" customHeight="1" x14ac:dyDescent="0.15">
      <c r="F525" s="18"/>
      <c r="M525" s="18"/>
      <c r="V525" s="3"/>
      <c r="W525" s="3"/>
      <c r="X525" s="3"/>
      <c r="Y525" s="3"/>
      <c r="Z525" s="3"/>
    </row>
    <row r="526" spans="6:26" ht="19.899999999999999" customHeight="1" x14ac:dyDescent="0.15">
      <c r="F526" s="18"/>
      <c r="M526" s="18"/>
      <c r="V526" s="3"/>
      <c r="W526" s="3"/>
      <c r="X526" s="3"/>
      <c r="Y526" s="3"/>
      <c r="Z526" s="3"/>
    </row>
    <row r="527" spans="6:26" ht="19.899999999999999" customHeight="1" x14ac:dyDescent="0.15">
      <c r="F527" s="18"/>
      <c r="M527" s="18"/>
      <c r="V527" s="3"/>
      <c r="W527" s="3"/>
      <c r="X527" s="3"/>
      <c r="Y527" s="3"/>
      <c r="Z527" s="3"/>
    </row>
    <row r="528" spans="6:26" ht="19.899999999999999" customHeight="1" x14ac:dyDescent="0.15">
      <c r="F528" s="18"/>
      <c r="M528" s="18"/>
      <c r="V528" s="3"/>
      <c r="W528" s="3"/>
      <c r="X528" s="3"/>
      <c r="Y528" s="3"/>
      <c r="Z528" s="3"/>
    </row>
    <row r="529" spans="6:26" ht="19.899999999999999" customHeight="1" x14ac:dyDescent="0.15">
      <c r="F529" s="18"/>
      <c r="M529" s="18"/>
      <c r="V529" s="3"/>
      <c r="W529" s="3"/>
      <c r="X529" s="3"/>
      <c r="Y529" s="3"/>
      <c r="Z529" s="3"/>
    </row>
    <row r="530" spans="6:26" ht="19.899999999999999" customHeight="1" x14ac:dyDescent="0.15">
      <c r="F530" s="18"/>
      <c r="M530" s="18"/>
      <c r="V530" s="3"/>
      <c r="W530" s="3"/>
      <c r="X530" s="3"/>
      <c r="Y530" s="3"/>
      <c r="Z530" s="3"/>
    </row>
    <row r="531" spans="6:26" ht="19.899999999999999" customHeight="1" x14ac:dyDescent="0.15">
      <c r="F531" s="18"/>
      <c r="M531" s="18"/>
      <c r="V531" s="3"/>
      <c r="W531" s="3"/>
      <c r="X531" s="3"/>
      <c r="Y531" s="3"/>
      <c r="Z531" s="3"/>
    </row>
    <row r="532" spans="6:26" ht="19.899999999999999" customHeight="1" x14ac:dyDescent="0.15">
      <c r="F532" s="18"/>
      <c r="M532" s="18"/>
      <c r="V532" s="3"/>
      <c r="W532" s="3"/>
      <c r="X532" s="3"/>
      <c r="Y532" s="3"/>
      <c r="Z532" s="3"/>
    </row>
    <row r="533" spans="6:26" ht="19.899999999999999" customHeight="1" x14ac:dyDescent="0.15">
      <c r="F533" s="18"/>
      <c r="M533" s="18"/>
      <c r="V533" s="3"/>
      <c r="W533" s="3"/>
      <c r="X533" s="3"/>
      <c r="Y533" s="3"/>
      <c r="Z533" s="3"/>
    </row>
    <row r="534" spans="6:26" ht="19.899999999999999" customHeight="1" x14ac:dyDescent="0.15">
      <c r="F534" s="18"/>
      <c r="M534" s="18"/>
      <c r="V534" s="3"/>
      <c r="W534" s="3"/>
      <c r="X534" s="3"/>
      <c r="Y534" s="3"/>
      <c r="Z534" s="3"/>
    </row>
    <row r="535" spans="6:26" ht="19.899999999999999" customHeight="1" x14ac:dyDescent="0.15">
      <c r="F535" s="18"/>
      <c r="M535" s="18"/>
      <c r="V535" s="3"/>
      <c r="W535" s="3"/>
      <c r="X535" s="3"/>
      <c r="Y535" s="3"/>
      <c r="Z535" s="3"/>
    </row>
    <row r="536" spans="6:26" ht="19.899999999999999" customHeight="1" x14ac:dyDescent="0.15">
      <c r="F536" s="18"/>
      <c r="M536" s="18"/>
      <c r="V536" s="3"/>
      <c r="W536" s="3"/>
      <c r="X536" s="3"/>
      <c r="Y536" s="3"/>
      <c r="Z536" s="3"/>
    </row>
    <row r="537" spans="6:26" ht="19.899999999999999" customHeight="1" x14ac:dyDescent="0.15">
      <c r="F537" s="18"/>
      <c r="M537" s="18"/>
      <c r="V537" s="3"/>
      <c r="W537" s="3"/>
      <c r="X537" s="3"/>
      <c r="Y537" s="3"/>
      <c r="Z537" s="3"/>
    </row>
    <row r="538" spans="6:26" ht="19.899999999999999" customHeight="1" x14ac:dyDescent="0.15">
      <c r="F538" s="18"/>
      <c r="M538" s="18"/>
      <c r="V538" s="3"/>
      <c r="W538" s="3"/>
      <c r="X538" s="3"/>
      <c r="Y538" s="3"/>
      <c r="Z538" s="3"/>
    </row>
    <row r="539" spans="6:26" ht="19.899999999999999" customHeight="1" x14ac:dyDescent="0.15">
      <c r="F539" s="18"/>
      <c r="M539" s="18"/>
      <c r="V539" s="3"/>
      <c r="W539" s="3"/>
      <c r="X539" s="3"/>
      <c r="Y539" s="3"/>
      <c r="Z539" s="3"/>
    </row>
    <row r="540" spans="6:26" ht="19.899999999999999" customHeight="1" x14ac:dyDescent="0.15">
      <c r="F540" s="18"/>
      <c r="M540" s="18"/>
      <c r="V540" s="3"/>
      <c r="W540" s="3"/>
      <c r="X540" s="3"/>
      <c r="Y540" s="3"/>
      <c r="Z540" s="3"/>
    </row>
    <row r="541" spans="6:26" ht="19.899999999999999" customHeight="1" x14ac:dyDescent="0.15">
      <c r="F541" s="18"/>
      <c r="M541" s="18"/>
      <c r="V541" s="3"/>
      <c r="W541" s="3"/>
      <c r="X541" s="3"/>
      <c r="Y541" s="3"/>
      <c r="Z541" s="3"/>
    </row>
    <row r="542" spans="6:26" ht="19.899999999999999" customHeight="1" x14ac:dyDescent="0.15">
      <c r="F542" s="18"/>
      <c r="M542" s="18"/>
      <c r="V542" s="3"/>
      <c r="W542" s="3"/>
      <c r="X542" s="3"/>
      <c r="Y542" s="3"/>
      <c r="Z542" s="3"/>
    </row>
    <row r="543" spans="6:26" ht="19.899999999999999" customHeight="1" x14ac:dyDescent="0.15">
      <c r="F543" s="18"/>
      <c r="M543" s="18"/>
      <c r="V543" s="3"/>
      <c r="W543" s="3"/>
      <c r="X543" s="3"/>
      <c r="Y543" s="3"/>
      <c r="Z543" s="3"/>
    </row>
    <row r="544" spans="6:26" ht="19.899999999999999" customHeight="1" x14ac:dyDescent="0.15">
      <c r="F544" s="18"/>
      <c r="M544" s="18"/>
      <c r="V544" s="3"/>
      <c r="W544" s="3"/>
      <c r="X544" s="3"/>
      <c r="Y544" s="3"/>
      <c r="Z544" s="3"/>
    </row>
    <row r="545" spans="6:26" ht="19.899999999999999" customHeight="1" x14ac:dyDescent="0.15">
      <c r="F545" s="18"/>
      <c r="M545" s="18"/>
      <c r="V545" s="3"/>
      <c r="W545" s="3"/>
      <c r="X545" s="3"/>
      <c r="Y545" s="3"/>
      <c r="Z545" s="3"/>
    </row>
    <row r="546" spans="6:26" ht="19.899999999999999" customHeight="1" x14ac:dyDescent="0.15">
      <c r="F546" s="18"/>
      <c r="M546" s="18"/>
      <c r="V546" s="3"/>
      <c r="W546" s="3"/>
      <c r="X546" s="3"/>
      <c r="Y546" s="3"/>
      <c r="Z546" s="3"/>
    </row>
    <row r="547" spans="6:26" ht="19.899999999999999" customHeight="1" x14ac:dyDescent="0.15">
      <c r="F547" s="18"/>
      <c r="M547" s="18"/>
      <c r="V547" s="3"/>
      <c r="W547" s="3"/>
      <c r="X547" s="3"/>
      <c r="Y547" s="3"/>
      <c r="Z547" s="3"/>
    </row>
    <row r="548" spans="6:26" ht="19.899999999999999" customHeight="1" x14ac:dyDescent="0.15">
      <c r="F548" s="18"/>
      <c r="M548" s="18"/>
      <c r="V548" s="3"/>
      <c r="W548" s="3"/>
      <c r="X548" s="3"/>
      <c r="Y548" s="3"/>
      <c r="Z548" s="3"/>
    </row>
    <row r="549" spans="6:26" ht="19.899999999999999" customHeight="1" x14ac:dyDescent="0.15">
      <c r="F549" s="18"/>
      <c r="M549" s="18"/>
      <c r="V549" s="3"/>
      <c r="W549" s="3"/>
      <c r="X549" s="3"/>
      <c r="Y549" s="3"/>
      <c r="Z549" s="3"/>
    </row>
    <row r="550" spans="6:26" ht="19.899999999999999" customHeight="1" x14ac:dyDescent="0.15">
      <c r="F550" s="18"/>
      <c r="M550" s="18"/>
      <c r="V550" s="3"/>
      <c r="W550" s="3"/>
      <c r="X550" s="3"/>
      <c r="Y550" s="3"/>
      <c r="Z550" s="3"/>
    </row>
    <row r="551" spans="6:26" ht="19.899999999999999" customHeight="1" x14ac:dyDescent="0.15">
      <c r="F551" s="18"/>
      <c r="M551" s="18"/>
      <c r="V551" s="3"/>
      <c r="W551" s="3"/>
      <c r="X551" s="3"/>
      <c r="Y551" s="3"/>
      <c r="Z551" s="3"/>
    </row>
    <row r="552" spans="6:26" ht="19.899999999999999" customHeight="1" x14ac:dyDescent="0.15">
      <c r="F552" s="18"/>
      <c r="M552" s="18"/>
      <c r="V552" s="3"/>
      <c r="W552" s="3"/>
      <c r="X552" s="3"/>
      <c r="Y552" s="3"/>
      <c r="Z552" s="3"/>
    </row>
    <row r="553" spans="6:26" ht="19.899999999999999" customHeight="1" x14ac:dyDescent="0.15">
      <c r="F553" s="18"/>
      <c r="M553" s="18"/>
      <c r="V553" s="3"/>
      <c r="W553" s="3"/>
      <c r="X553" s="3"/>
      <c r="Y553" s="3"/>
      <c r="Z553" s="3"/>
    </row>
    <row r="554" spans="6:26" ht="19.899999999999999" customHeight="1" x14ac:dyDescent="0.15">
      <c r="F554" s="18"/>
      <c r="M554" s="18"/>
      <c r="V554" s="3"/>
      <c r="W554" s="3"/>
      <c r="X554" s="3"/>
      <c r="Y554" s="3"/>
      <c r="Z554" s="3"/>
    </row>
    <row r="555" spans="6:26" ht="19.899999999999999" customHeight="1" x14ac:dyDescent="0.15">
      <c r="F555" s="18"/>
      <c r="M555" s="18"/>
      <c r="V555" s="3"/>
      <c r="W555" s="3"/>
      <c r="X555" s="3"/>
      <c r="Y555" s="3"/>
      <c r="Z555" s="3"/>
    </row>
    <row r="556" spans="6:26" ht="19.899999999999999" customHeight="1" x14ac:dyDescent="0.15">
      <c r="F556" s="18"/>
      <c r="M556" s="18"/>
      <c r="V556" s="3"/>
      <c r="W556" s="3"/>
      <c r="X556" s="3"/>
      <c r="Y556" s="3"/>
      <c r="Z556" s="3"/>
    </row>
    <row r="557" spans="6:26" ht="19.899999999999999" customHeight="1" x14ac:dyDescent="0.15">
      <c r="F557" s="18"/>
      <c r="M557" s="18"/>
      <c r="V557" s="3"/>
      <c r="W557" s="3"/>
      <c r="X557" s="3"/>
      <c r="Y557" s="3"/>
      <c r="Z557" s="3"/>
    </row>
    <row r="558" spans="6:26" ht="19.899999999999999" customHeight="1" x14ac:dyDescent="0.15">
      <c r="F558" s="18"/>
      <c r="M558" s="18"/>
      <c r="V558" s="3"/>
      <c r="W558" s="3"/>
      <c r="X558" s="3"/>
      <c r="Y558" s="3"/>
      <c r="Z558" s="3"/>
    </row>
    <row r="559" spans="6:26" ht="19.899999999999999" customHeight="1" x14ac:dyDescent="0.15">
      <c r="F559" s="18"/>
      <c r="M559" s="18"/>
      <c r="V559" s="3"/>
      <c r="W559" s="3"/>
      <c r="X559" s="3"/>
      <c r="Y559" s="3"/>
      <c r="Z559" s="3"/>
    </row>
    <row r="560" spans="6:26" ht="19.899999999999999" customHeight="1" x14ac:dyDescent="0.15">
      <c r="F560" s="18"/>
      <c r="M560" s="18"/>
      <c r="V560" s="3"/>
      <c r="W560" s="3"/>
      <c r="X560" s="3"/>
      <c r="Y560" s="3"/>
      <c r="Z560" s="3"/>
    </row>
    <row r="561" spans="6:26" ht="19.899999999999999" customHeight="1" x14ac:dyDescent="0.15">
      <c r="F561" s="18"/>
      <c r="M561" s="18"/>
      <c r="V561" s="3"/>
      <c r="W561" s="3"/>
      <c r="X561" s="3"/>
      <c r="Y561" s="3"/>
      <c r="Z561" s="3"/>
    </row>
    <row r="562" spans="6:26" ht="19.899999999999999" customHeight="1" x14ac:dyDescent="0.15">
      <c r="F562" s="18"/>
      <c r="M562" s="18"/>
      <c r="V562" s="3"/>
      <c r="W562" s="3"/>
      <c r="X562" s="3"/>
      <c r="Y562" s="3"/>
      <c r="Z562" s="3"/>
    </row>
    <row r="563" spans="6:26" ht="19.899999999999999" customHeight="1" x14ac:dyDescent="0.15">
      <c r="F563" s="18"/>
      <c r="M563" s="18"/>
      <c r="V563" s="3"/>
      <c r="W563" s="3"/>
      <c r="X563" s="3"/>
      <c r="Y563" s="3"/>
      <c r="Z563" s="3"/>
    </row>
    <row r="564" spans="6:26" ht="19.899999999999999" customHeight="1" x14ac:dyDescent="0.15">
      <c r="F564" s="18"/>
      <c r="M564" s="18"/>
      <c r="V564" s="3"/>
      <c r="W564" s="3"/>
      <c r="X564" s="3"/>
      <c r="Y564" s="3"/>
      <c r="Z564" s="3"/>
    </row>
    <row r="565" spans="6:26" ht="19.899999999999999" customHeight="1" x14ac:dyDescent="0.15">
      <c r="F565" s="18"/>
      <c r="M565" s="18"/>
      <c r="V565" s="3"/>
      <c r="W565" s="3"/>
      <c r="X565" s="3"/>
      <c r="Y565" s="3"/>
      <c r="Z565" s="3"/>
    </row>
    <row r="566" spans="6:26" ht="19.899999999999999" customHeight="1" x14ac:dyDescent="0.15">
      <c r="F566" s="18"/>
      <c r="M566" s="18"/>
      <c r="V566" s="3"/>
      <c r="W566" s="3"/>
      <c r="X566" s="3"/>
      <c r="Y566" s="3"/>
      <c r="Z566" s="3"/>
    </row>
    <row r="567" spans="6:26" ht="19.899999999999999" customHeight="1" x14ac:dyDescent="0.15">
      <c r="F567" s="18"/>
      <c r="M567" s="18"/>
      <c r="V567" s="3"/>
      <c r="W567" s="3"/>
      <c r="X567" s="3"/>
      <c r="Y567" s="3"/>
      <c r="Z567" s="3"/>
    </row>
    <row r="568" spans="6:26" ht="19.899999999999999" customHeight="1" x14ac:dyDescent="0.15">
      <c r="F568" s="18"/>
      <c r="M568" s="18"/>
      <c r="V568" s="3"/>
      <c r="W568" s="3"/>
      <c r="X568" s="3"/>
      <c r="Y568" s="3"/>
      <c r="Z568" s="3"/>
    </row>
    <row r="569" spans="6:26" ht="19.899999999999999" customHeight="1" x14ac:dyDescent="0.15">
      <c r="F569" s="18"/>
      <c r="M569" s="18"/>
      <c r="V569" s="3"/>
      <c r="W569" s="3"/>
      <c r="X569" s="3"/>
      <c r="Y569" s="3"/>
      <c r="Z569" s="3"/>
    </row>
    <row r="570" spans="6:26" ht="19.899999999999999" customHeight="1" x14ac:dyDescent="0.15">
      <c r="F570" s="18"/>
      <c r="M570" s="18"/>
      <c r="V570" s="3"/>
      <c r="W570" s="3"/>
      <c r="X570" s="3"/>
      <c r="Y570" s="3"/>
      <c r="Z570" s="3"/>
    </row>
    <row r="571" spans="6:26" ht="19.899999999999999" customHeight="1" x14ac:dyDescent="0.15">
      <c r="F571" s="18"/>
      <c r="M571" s="18"/>
      <c r="V571" s="3"/>
      <c r="W571" s="3"/>
      <c r="X571" s="3"/>
      <c r="Y571" s="3"/>
      <c r="Z571" s="3"/>
    </row>
    <row r="572" spans="6:26" ht="19.899999999999999" customHeight="1" x14ac:dyDescent="0.15">
      <c r="F572" s="18"/>
      <c r="M572" s="18"/>
      <c r="V572" s="3"/>
      <c r="W572" s="3"/>
      <c r="X572" s="3"/>
      <c r="Y572" s="3"/>
      <c r="Z572" s="3"/>
    </row>
    <row r="573" spans="6:26" ht="19.899999999999999" customHeight="1" x14ac:dyDescent="0.15">
      <c r="F573" s="18"/>
      <c r="M573" s="18"/>
      <c r="V573" s="3"/>
      <c r="W573" s="3"/>
      <c r="X573" s="3"/>
      <c r="Y573" s="3"/>
      <c r="Z573" s="3"/>
    </row>
    <row r="574" spans="6:26" ht="19.899999999999999" customHeight="1" x14ac:dyDescent="0.15">
      <c r="F574" s="18"/>
      <c r="M574" s="18"/>
      <c r="V574" s="3"/>
      <c r="W574" s="3"/>
      <c r="X574" s="3"/>
      <c r="Y574" s="3"/>
      <c r="Z574" s="3"/>
    </row>
    <row r="575" spans="6:26" ht="19.899999999999999" customHeight="1" x14ac:dyDescent="0.15">
      <c r="F575" s="18"/>
      <c r="M575" s="18"/>
      <c r="V575" s="3"/>
      <c r="W575" s="3"/>
      <c r="X575" s="3"/>
      <c r="Y575" s="3"/>
      <c r="Z575" s="3"/>
    </row>
    <row r="576" spans="6:26" ht="19.899999999999999" customHeight="1" x14ac:dyDescent="0.15">
      <c r="F576" s="18"/>
      <c r="M576" s="18"/>
      <c r="V576" s="3"/>
      <c r="W576" s="3"/>
      <c r="X576" s="3"/>
      <c r="Y576" s="3"/>
      <c r="Z576" s="3"/>
    </row>
    <row r="577" spans="6:26" ht="19.899999999999999" customHeight="1" x14ac:dyDescent="0.15">
      <c r="F577" s="18"/>
      <c r="M577" s="18"/>
      <c r="V577" s="3"/>
      <c r="W577" s="3"/>
      <c r="X577" s="3"/>
      <c r="Y577" s="3"/>
      <c r="Z577" s="3"/>
    </row>
    <row r="578" spans="6:26" ht="19.899999999999999" customHeight="1" x14ac:dyDescent="0.15">
      <c r="F578" s="18"/>
      <c r="M578" s="18"/>
      <c r="V578" s="3"/>
      <c r="W578" s="3"/>
      <c r="X578" s="3"/>
      <c r="Y578" s="3"/>
      <c r="Z578" s="3"/>
    </row>
    <row r="579" spans="6:26" ht="19.899999999999999" customHeight="1" x14ac:dyDescent="0.15">
      <c r="F579" s="18"/>
      <c r="M579" s="18"/>
      <c r="V579" s="3"/>
      <c r="W579" s="3"/>
      <c r="X579" s="3"/>
      <c r="Y579" s="3"/>
      <c r="Z579" s="3"/>
    </row>
    <row r="580" spans="6:26" ht="19.899999999999999" customHeight="1" x14ac:dyDescent="0.15">
      <c r="F580" s="18"/>
      <c r="M580" s="18"/>
      <c r="V580" s="3"/>
      <c r="W580" s="3"/>
      <c r="X580" s="3"/>
      <c r="Y580" s="3"/>
      <c r="Z580" s="3"/>
    </row>
    <row r="581" spans="6:26" ht="19.899999999999999" customHeight="1" x14ac:dyDescent="0.15">
      <c r="F581" s="18"/>
      <c r="M581" s="18"/>
      <c r="V581" s="3"/>
      <c r="W581" s="3"/>
      <c r="X581" s="3"/>
      <c r="Y581" s="3"/>
      <c r="Z581" s="3"/>
    </row>
    <row r="582" spans="6:26" ht="19.899999999999999" customHeight="1" x14ac:dyDescent="0.15">
      <c r="F582" s="18"/>
      <c r="M582" s="18"/>
      <c r="V582" s="3"/>
      <c r="W582" s="3"/>
      <c r="X582" s="3"/>
      <c r="Y582" s="3"/>
      <c r="Z582" s="3"/>
    </row>
    <row r="583" spans="6:26" ht="19.899999999999999" customHeight="1" x14ac:dyDescent="0.15">
      <c r="F583" s="18"/>
      <c r="M583" s="18"/>
      <c r="V583" s="3"/>
      <c r="W583" s="3"/>
      <c r="X583" s="3"/>
      <c r="Y583" s="3"/>
      <c r="Z583" s="3"/>
    </row>
    <row r="584" spans="6:26" ht="19.899999999999999" customHeight="1" x14ac:dyDescent="0.15">
      <c r="F584" s="18"/>
      <c r="M584" s="18"/>
      <c r="V584" s="3"/>
      <c r="W584" s="3"/>
      <c r="X584" s="3"/>
      <c r="Y584" s="3"/>
      <c r="Z584" s="3"/>
    </row>
    <row r="585" spans="6:26" ht="19.899999999999999" customHeight="1" x14ac:dyDescent="0.15">
      <c r="F585" s="18"/>
      <c r="M585" s="18"/>
      <c r="V585" s="3"/>
      <c r="W585" s="3"/>
      <c r="X585" s="3"/>
      <c r="Y585" s="3"/>
      <c r="Z585" s="3"/>
    </row>
    <row r="586" spans="6:26" ht="19.899999999999999" customHeight="1" x14ac:dyDescent="0.15">
      <c r="F586" s="18"/>
      <c r="M586" s="18"/>
      <c r="V586" s="3"/>
      <c r="W586" s="3"/>
      <c r="X586" s="3"/>
      <c r="Y586" s="3"/>
      <c r="Z586" s="3"/>
    </row>
    <row r="587" spans="6:26" ht="19.899999999999999" customHeight="1" x14ac:dyDescent="0.15">
      <c r="F587" s="18"/>
      <c r="M587" s="18"/>
      <c r="V587" s="3"/>
      <c r="W587" s="3"/>
      <c r="X587" s="3"/>
      <c r="Y587" s="3"/>
      <c r="Z587" s="3"/>
    </row>
    <row r="588" spans="6:26" ht="19.899999999999999" customHeight="1" x14ac:dyDescent="0.15">
      <c r="F588" s="18"/>
      <c r="M588" s="18"/>
      <c r="V588" s="3"/>
      <c r="W588" s="3"/>
      <c r="X588" s="3"/>
      <c r="Y588" s="3"/>
      <c r="Z588" s="3"/>
    </row>
    <row r="589" spans="6:26" ht="19.899999999999999" customHeight="1" x14ac:dyDescent="0.15">
      <c r="F589" s="18"/>
      <c r="M589" s="18"/>
      <c r="V589" s="3"/>
      <c r="W589" s="3"/>
      <c r="X589" s="3"/>
      <c r="Y589" s="3"/>
      <c r="Z589" s="3"/>
    </row>
    <row r="590" spans="6:26" ht="19.899999999999999" customHeight="1" x14ac:dyDescent="0.15">
      <c r="F590" s="18"/>
      <c r="M590" s="18"/>
      <c r="V590" s="3"/>
      <c r="W590" s="3"/>
      <c r="X590" s="3"/>
      <c r="Y590" s="3"/>
      <c r="Z590" s="3"/>
    </row>
    <row r="591" spans="6:26" ht="19.899999999999999" customHeight="1" x14ac:dyDescent="0.15">
      <c r="F591" s="18"/>
      <c r="M591" s="18"/>
      <c r="V591" s="3"/>
      <c r="W591" s="3"/>
      <c r="X591" s="3"/>
      <c r="Y591" s="3"/>
      <c r="Z591" s="3"/>
    </row>
    <row r="592" spans="6:26" ht="19.899999999999999" customHeight="1" x14ac:dyDescent="0.15">
      <c r="F592" s="18"/>
      <c r="M592" s="18"/>
      <c r="V592" s="3"/>
      <c r="W592" s="3"/>
      <c r="X592" s="3"/>
      <c r="Y592" s="3"/>
      <c r="Z592" s="3"/>
    </row>
    <row r="593" spans="6:26" ht="19.899999999999999" customHeight="1" x14ac:dyDescent="0.15">
      <c r="F593" s="18"/>
      <c r="M593" s="18"/>
      <c r="V593" s="3"/>
      <c r="W593" s="3"/>
      <c r="X593" s="3"/>
      <c r="Y593" s="3"/>
      <c r="Z593" s="3"/>
    </row>
    <row r="594" spans="6:26" ht="19.899999999999999" customHeight="1" x14ac:dyDescent="0.15">
      <c r="F594" s="18"/>
      <c r="M594" s="18"/>
      <c r="V594" s="3"/>
      <c r="W594" s="3"/>
      <c r="X594" s="3"/>
      <c r="Y594" s="3"/>
      <c r="Z594" s="3"/>
    </row>
    <row r="595" spans="6:26" ht="19.899999999999999" customHeight="1" x14ac:dyDescent="0.15">
      <c r="F595" s="18"/>
      <c r="M595" s="18"/>
      <c r="V595" s="3"/>
      <c r="W595" s="3"/>
      <c r="X595" s="3"/>
      <c r="Y595" s="3"/>
      <c r="Z595" s="3"/>
    </row>
    <row r="596" spans="6:26" ht="19.899999999999999" customHeight="1" x14ac:dyDescent="0.15">
      <c r="F596" s="18"/>
      <c r="M596" s="18"/>
      <c r="V596" s="3"/>
      <c r="W596" s="3"/>
      <c r="X596" s="3"/>
      <c r="Y596" s="3"/>
      <c r="Z596" s="3"/>
    </row>
    <row r="597" spans="6:26" ht="19.899999999999999" customHeight="1" x14ac:dyDescent="0.15">
      <c r="F597" s="18"/>
      <c r="M597" s="18"/>
      <c r="V597" s="3"/>
      <c r="W597" s="3"/>
      <c r="X597" s="3"/>
      <c r="Y597" s="3"/>
      <c r="Z597" s="3"/>
    </row>
    <row r="598" spans="6:26" ht="19.899999999999999" customHeight="1" x14ac:dyDescent="0.15">
      <c r="F598" s="18"/>
      <c r="M598" s="18"/>
      <c r="V598" s="3"/>
      <c r="W598" s="3"/>
      <c r="X598" s="3"/>
      <c r="Y598" s="3"/>
      <c r="Z598" s="3"/>
    </row>
    <row r="599" spans="6:26" ht="19.899999999999999" customHeight="1" x14ac:dyDescent="0.15">
      <c r="F599" s="18"/>
      <c r="M599" s="18"/>
      <c r="V599" s="3"/>
      <c r="W599" s="3"/>
      <c r="X599" s="3"/>
      <c r="Y599" s="3"/>
      <c r="Z599" s="3"/>
    </row>
    <row r="600" spans="6:26" ht="19.899999999999999" customHeight="1" x14ac:dyDescent="0.15">
      <c r="F600" s="18"/>
      <c r="M600" s="18"/>
      <c r="V600" s="3"/>
      <c r="W600" s="3"/>
      <c r="X600" s="3"/>
      <c r="Y600" s="3"/>
      <c r="Z600" s="3"/>
    </row>
    <row r="601" spans="6:26" ht="19.899999999999999" customHeight="1" x14ac:dyDescent="0.15">
      <c r="F601" s="18"/>
      <c r="M601" s="18"/>
      <c r="V601" s="3"/>
      <c r="W601" s="3"/>
      <c r="X601" s="3"/>
      <c r="Y601" s="3"/>
      <c r="Z601" s="3"/>
    </row>
    <row r="602" spans="6:26" ht="19.899999999999999" customHeight="1" x14ac:dyDescent="0.15">
      <c r="F602" s="18"/>
      <c r="M602" s="18"/>
      <c r="V602" s="3"/>
      <c r="W602" s="3"/>
      <c r="X602" s="3"/>
      <c r="Y602" s="3"/>
      <c r="Z602" s="3"/>
    </row>
    <row r="603" spans="6:26" ht="19.899999999999999" customHeight="1" x14ac:dyDescent="0.15">
      <c r="F603" s="18"/>
      <c r="M603" s="18"/>
      <c r="V603" s="3"/>
      <c r="W603" s="3"/>
      <c r="X603" s="3"/>
      <c r="Y603" s="3"/>
      <c r="Z603" s="3"/>
    </row>
    <row r="604" spans="6:26" ht="19.899999999999999" customHeight="1" x14ac:dyDescent="0.15">
      <c r="F604" s="18"/>
      <c r="M604" s="18"/>
      <c r="V604" s="3"/>
      <c r="W604" s="3"/>
      <c r="X604" s="3"/>
      <c r="Y604" s="3"/>
      <c r="Z604" s="3"/>
    </row>
    <row r="605" spans="6:26" ht="19.899999999999999" customHeight="1" x14ac:dyDescent="0.15">
      <c r="F605" s="18"/>
      <c r="M605" s="18"/>
      <c r="V605" s="3"/>
      <c r="W605" s="3"/>
      <c r="X605" s="3"/>
      <c r="Y605" s="3"/>
      <c r="Z605" s="3"/>
    </row>
    <row r="606" spans="6:26" ht="19.899999999999999" customHeight="1" x14ac:dyDescent="0.15">
      <c r="F606" s="18"/>
      <c r="M606" s="18"/>
      <c r="V606" s="3"/>
      <c r="W606" s="3"/>
      <c r="X606" s="3"/>
      <c r="Y606" s="3"/>
      <c r="Z606" s="3"/>
    </row>
    <row r="607" spans="6:26" ht="19.899999999999999" customHeight="1" x14ac:dyDescent="0.15">
      <c r="F607" s="18"/>
      <c r="M607" s="18"/>
      <c r="V607" s="3"/>
      <c r="W607" s="3"/>
      <c r="X607" s="3"/>
      <c r="Y607" s="3"/>
      <c r="Z607" s="3"/>
    </row>
    <row r="608" spans="6:26" ht="19.899999999999999" customHeight="1" x14ac:dyDescent="0.15">
      <c r="F608" s="18"/>
      <c r="M608" s="18"/>
      <c r="V608" s="3"/>
      <c r="W608" s="3"/>
      <c r="X608" s="3"/>
      <c r="Y608" s="3"/>
      <c r="Z608" s="3"/>
    </row>
    <row r="609" spans="6:26" ht="19.899999999999999" customHeight="1" x14ac:dyDescent="0.15">
      <c r="F609" s="18"/>
      <c r="M609" s="18"/>
      <c r="V609" s="3"/>
      <c r="W609" s="3"/>
      <c r="X609" s="3"/>
      <c r="Y609" s="3"/>
      <c r="Z609" s="3"/>
    </row>
    <row r="610" spans="6:26" ht="19.899999999999999" customHeight="1" x14ac:dyDescent="0.15">
      <c r="F610" s="18"/>
      <c r="M610" s="18"/>
      <c r="V610" s="3"/>
      <c r="W610" s="3"/>
      <c r="X610" s="3"/>
      <c r="Y610" s="3"/>
      <c r="Z610" s="3"/>
    </row>
    <row r="611" spans="6:26" ht="19.899999999999999" customHeight="1" x14ac:dyDescent="0.15">
      <c r="F611" s="18"/>
      <c r="M611" s="18"/>
      <c r="V611" s="3"/>
      <c r="W611" s="3"/>
      <c r="X611" s="3"/>
      <c r="Y611" s="3"/>
      <c r="Z611" s="3"/>
    </row>
    <row r="612" spans="6:26" ht="19.899999999999999" customHeight="1" x14ac:dyDescent="0.15">
      <c r="F612" s="18"/>
      <c r="M612" s="18"/>
      <c r="V612" s="3"/>
      <c r="W612" s="3"/>
      <c r="X612" s="3"/>
      <c r="Y612" s="3"/>
      <c r="Z612" s="3"/>
    </row>
    <row r="613" spans="6:26" ht="19.899999999999999" customHeight="1" x14ac:dyDescent="0.15">
      <c r="F613" s="18"/>
      <c r="M613" s="18"/>
      <c r="V613" s="3"/>
      <c r="W613" s="3"/>
      <c r="X613" s="3"/>
      <c r="Y613" s="3"/>
      <c r="Z613" s="3"/>
    </row>
    <row r="614" spans="6:26" ht="19.899999999999999" customHeight="1" x14ac:dyDescent="0.15">
      <c r="F614" s="18"/>
      <c r="M614" s="18"/>
      <c r="V614" s="3"/>
      <c r="W614" s="3"/>
      <c r="X614" s="3"/>
      <c r="Y614" s="3"/>
      <c r="Z614" s="3"/>
    </row>
    <row r="615" spans="6:26" ht="19.899999999999999" customHeight="1" x14ac:dyDescent="0.15">
      <c r="F615" s="18"/>
      <c r="M615" s="18"/>
      <c r="V615" s="3"/>
      <c r="W615" s="3"/>
      <c r="X615" s="3"/>
      <c r="Y615" s="3"/>
      <c r="Z615" s="3"/>
    </row>
    <row r="616" spans="6:26" ht="19.899999999999999" customHeight="1" x14ac:dyDescent="0.15">
      <c r="F616" s="18"/>
      <c r="M616" s="18"/>
      <c r="V616" s="3"/>
      <c r="W616" s="3"/>
      <c r="X616" s="3"/>
      <c r="Y616" s="3"/>
      <c r="Z616" s="3"/>
    </row>
    <row r="617" spans="6:26" ht="19.899999999999999" customHeight="1" x14ac:dyDescent="0.15">
      <c r="F617" s="18"/>
      <c r="M617" s="18"/>
      <c r="V617" s="3"/>
      <c r="W617" s="3"/>
      <c r="X617" s="3"/>
      <c r="Y617" s="3"/>
      <c r="Z617" s="3"/>
    </row>
    <row r="618" spans="6:26" ht="19.899999999999999" customHeight="1" x14ac:dyDescent="0.15">
      <c r="F618" s="18"/>
      <c r="M618" s="18"/>
      <c r="V618" s="3"/>
      <c r="W618" s="3"/>
      <c r="X618" s="3"/>
      <c r="Y618" s="3"/>
      <c r="Z618" s="3"/>
    </row>
    <row r="619" spans="6:26" ht="19.899999999999999" customHeight="1" x14ac:dyDescent="0.15">
      <c r="F619" s="18"/>
      <c r="M619" s="18"/>
      <c r="V619" s="3"/>
      <c r="W619" s="3"/>
      <c r="X619" s="3"/>
      <c r="Y619" s="3"/>
      <c r="Z619" s="3"/>
    </row>
    <row r="620" spans="6:26" ht="19.899999999999999" customHeight="1" x14ac:dyDescent="0.15">
      <c r="F620" s="18"/>
      <c r="M620" s="18"/>
      <c r="V620" s="3"/>
      <c r="W620" s="3"/>
      <c r="X620" s="3"/>
      <c r="Y620" s="3"/>
      <c r="Z620" s="3"/>
    </row>
    <row r="621" spans="6:26" ht="19.899999999999999" customHeight="1" x14ac:dyDescent="0.15">
      <c r="F621" s="18"/>
      <c r="M621" s="18"/>
      <c r="V621" s="3"/>
      <c r="W621" s="3"/>
      <c r="X621" s="3"/>
      <c r="Y621" s="3"/>
      <c r="Z621" s="3"/>
    </row>
    <row r="622" spans="6:26" ht="19.899999999999999" customHeight="1" x14ac:dyDescent="0.15">
      <c r="F622" s="18"/>
      <c r="M622" s="18"/>
      <c r="V622" s="3"/>
      <c r="W622" s="3"/>
      <c r="X622" s="3"/>
      <c r="Y622" s="3"/>
      <c r="Z622" s="3"/>
    </row>
    <row r="623" spans="6:26" ht="19.899999999999999" customHeight="1" x14ac:dyDescent="0.15">
      <c r="F623" s="18"/>
      <c r="M623" s="18"/>
      <c r="V623" s="3"/>
      <c r="W623" s="3"/>
      <c r="X623" s="3"/>
      <c r="Y623" s="3"/>
      <c r="Z623" s="3"/>
    </row>
    <row r="624" spans="6:26" ht="19.899999999999999" customHeight="1" x14ac:dyDescent="0.15">
      <c r="F624" s="18"/>
      <c r="M624" s="18"/>
      <c r="V624" s="3"/>
      <c r="W624" s="3"/>
      <c r="X624" s="3"/>
      <c r="Y624" s="3"/>
      <c r="Z624" s="3"/>
    </row>
    <row r="625" spans="6:26" ht="19.899999999999999" customHeight="1" x14ac:dyDescent="0.15">
      <c r="F625" s="18"/>
      <c r="M625" s="18"/>
      <c r="V625" s="3"/>
      <c r="W625" s="3"/>
      <c r="X625" s="3"/>
      <c r="Y625" s="3"/>
      <c r="Z625" s="3"/>
    </row>
    <row r="626" spans="6:26" ht="19.899999999999999" customHeight="1" x14ac:dyDescent="0.15">
      <c r="F626" s="18"/>
      <c r="M626" s="18"/>
      <c r="V626" s="3"/>
      <c r="W626" s="3"/>
      <c r="X626" s="3"/>
      <c r="Y626" s="3"/>
      <c r="Z626" s="3"/>
    </row>
    <row r="627" spans="6:26" ht="19.899999999999999" customHeight="1" x14ac:dyDescent="0.15">
      <c r="F627" s="18"/>
      <c r="M627" s="18"/>
      <c r="V627" s="3"/>
      <c r="W627" s="3"/>
      <c r="X627" s="3"/>
      <c r="Y627" s="3"/>
      <c r="Z627" s="3"/>
    </row>
    <row r="628" spans="6:26" ht="19.899999999999999" customHeight="1" x14ac:dyDescent="0.15">
      <c r="F628" s="18"/>
      <c r="M628" s="18"/>
      <c r="V628" s="3"/>
      <c r="W628" s="3"/>
      <c r="X628" s="3"/>
      <c r="Y628" s="3"/>
      <c r="Z628" s="3"/>
    </row>
    <row r="629" spans="6:26" ht="19.899999999999999" customHeight="1" x14ac:dyDescent="0.15">
      <c r="F629" s="18"/>
      <c r="M629" s="18"/>
      <c r="V629" s="3"/>
      <c r="W629" s="3"/>
      <c r="X629" s="3"/>
      <c r="Y629" s="3"/>
      <c r="Z629" s="3"/>
    </row>
    <row r="630" spans="6:26" ht="19.899999999999999" customHeight="1" x14ac:dyDescent="0.15">
      <c r="F630" s="18"/>
      <c r="M630" s="18"/>
      <c r="V630" s="3"/>
      <c r="W630" s="3"/>
      <c r="X630" s="3"/>
      <c r="Y630" s="3"/>
      <c r="Z630" s="3"/>
    </row>
    <row r="631" spans="6:26" ht="19.899999999999999" customHeight="1" x14ac:dyDescent="0.15">
      <c r="F631" s="18"/>
      <c r="M631" s="18"/>
      <c r="V631" s="3"/>
      <c r="W631" s="3"/>
      <c r="X631" s="3"/>
      <c r="Y631" s="3"/>
      <c r="Z631" s="3"/>
    </row>
    <row r="632" spans="6:26" ht="19.899999999999999" customHeight="1" x14ac:dyDescent="0.15">
      <c r="F632" s="18"/>
      <c r="M632" s="18"/>
      <c r="V632" s="3"/>
      <c r="W632" s="3"/>
      <c r="X632" s="3"/>
      <c r="Y632" s="3"/>
      <c r="Z632" s="3"/>
    </row>
    <row r="633" spans="6:26" ht="19.899999999999999" customHeight="1" x14ac:dyDescent="0.15">
      <c r="F633" s="18"/>
      <c r="M633" s="18"/>
      <c r="V633" s="3"/>
      <c r="W633" s="3"/>
      <c r="X633" s="3"/>
      <c r="Y633" s="3"/>
      <c r="Z633" s="3"/>
    </row>
    <row r="634" spans="6:26" ht="19.899999999999999" customHeight="1" x14ac:dyDescent="0.15">
      <c r="F634" s="18"/>
      <c r="M634" s="18"/>
      <c r="V634" s="3"/>
      <c r="W634" s="3"/>
      <c r="X634" s="3"/>
      <c r="Y634" s="3"/>
      <c r="Z634" s="3"/>
    </row>
    <row r="635" spans="6:26" ht="19.899999999999999" customHeight="1" x14ac:dyDescent="0.15">
      <c r="F635" s="18"/>
      <c r="M635" s="18"/>
      <c r="V635" s="3"/>
      <c r="W635" s="3"/>
      <c r="X635" s="3"/>
      <c r="Y635" s="3"/>
      <c r="Z635" s="3"/>
    </row>
    <row r="636" spans="6:26" ht="19.899999999999999" customHeight="1" x14ac:dyDescent="0.15">
      <c r="F636" s="18"/>
      <c r="M636" s="18"/>
      <c r="V636" s="3"/>
      <c r="W636" s="3"/>
      <c r="X636" s="3"/>
      <c r="Y636" s="3"/>
      <c r="Z636" s="3"/>
    </row>
    <row r="637" spans="6:26" ht="19.899999999999999" customHeight="1" x14ac:dyDescent="0.15">
      <c r="F637" s="18"/>
      <c r="M637" s="18"/>
      <c r="V637" s="3"/>
      <c r="W637" s="3"/>
      <c r="X637" s="3"/>
      <c r="Y637" s="3"/>
      <c r="Z637" s="3"/>
    </row>
    <row r="638" spans="6:26" ht="19.899999999999999" customHeight="1" x14ac:dyDescent="0.15">
      <c r="F638" s="18"/>
      <c r="M638" s="18"/>
      <c r="V638" s="3"/>
      <c r="W638" s="3"/>
      <c r="X638" s="3"/>
      <c r="Y638" s="3"/>
      <c r="Z638" s="3"/>
    </row>
    <row r="639" spans="6:26" ht="19.899999999999999" customHeight="1" x14ac:dyDescent="0.15">
      <c r="F639" s="18"/>
      <c r="M639" s="18"/>
      <c r="V639" s="3"/>
      <c r="W639" s="3"/>
      <c r="X639" s="3"/>
      <c r="Y639" s="3"/>
      <c r="Z639" s="3"/>
    </row>
    <row r="640" spans="6:26" ht="19.899999999999999" customHeight="1" x14ac:dyDescent="0.15">
      <c r="F640" s="18"/>
      <c r="M640" s="18"/>
      <c r="V640" s="3"/>
      <c r="W640" s="3"/>
      <c r="X640" s="3"/>
      <c r="Y640" s="3"/>
      <c r="Z640" s="3"/>
    </row>
    <row r="641" spans="6:26" ht="19.899999999999999" customHeight="1" x14ac:dyDescent="0.15">
      <c r="F641" s="18"/>
      <c r="M641" s="18"/>
      <c r="V641" s="3"/>
      <c r="W641" s="3"/>
      <c r="X641" s="3"/>
      <c r="Y641" s="3"/>
      <c r="Z641" s="3"/>
    </row>
    <row r="642" spans="6:26" ht="19.899999999999999" customHeight="1" x14ac:dyDescent="0.15">
      <c r="F642" s="18"/>
      <c r="M642" s="18"/>
      <c r="V642" s="3"/>
      <c r="W642" s="3"/>
      <c r="X642" s="3"/>
      <c r="Y642" s="3"/>
      <c r="Z642" s="3"/>
    </row>
    <row r="643" spans="6:26" ht="19.899999999999999" customHeight="1" x14ac:dyDescent="0.15">
      <c r="F643" s="18"/>
      <c r="M643" s="18"/>
      <c r="V643" s="3"/>
      <c r="W643" s="3"/>
      <c r="X643" s="3"/>
      <c r="Y643" s="3"/>
      <c r="Z643" s="3"/>
    </row>
    <row r="644" spans="6:26" ht="19.899999999999999" customHeight="1" x14ac:dyDescent="0.15">
      <c r="F644" s="18"/>
      <c r="M644" s="18"/>
      <c r="V644" s="3"/>
      <c r="W644" s="3"/>
      <c r="X644" s="3"/>
      <c r="Y644" s="3"/>
      <c r="Z644" s="3"/>
    </row>
    <row r="645" spans="6:26" ht="19.899999999999999" customHeight="1" x14ac:dyDescent="0.15">
      <c r="F645" s="18"/>
      <c r="M645" s="18"/>
      <c r="V645" s="3"/>
      <c r="W645" s="3"/>
      <c r="X645" s="3"/>
      <c r="Y645" s="3"/>
      <c r="Z645" s="3"/>
    </row>
    <row r="646" spans="6:26" ht="19.899999999999999" customHeight="1" x14ac:dyDescent="0.15">
      <c r="F646" s="18"/>
      <c r="M646" s="18"/>
      <c r="V646" s="3"/>
      <c r="W646" s="3"/>
      <c r="X646" s="3"/>
      <c r="Y646" s="3"/>
      <c r="Z646" s="3"/>
    </row>
    <row r="647" spans="6:26" ht="19.899999999999999" customHeight="1" x14ac:dyDescent="0.15">
      <c r="F647" s="18"/>
      <c r="M647" s="18"/>
      <c r="V647" s="3"/>
      <c r="W647" s="3"/>
      <c r="X647" s="3"/>
      <c r="Y647" s="3"/>
      <c r="Z647" s="3"/>
    </row>
    <row r="648" spans="6:26" ht="19.899999999999999" customHeight="1" x14ac:dyDescent="0.15">
      <c r="F648" s="18"/>
      <c r="M648" s="18"/>
      <c r="V648" s="3"/>
      <c r="W648" s="3"/>
      <c r="X648" s="3"/>
      <c r="Y648" s="3"/>
      <c r="Z648" s="3"/>
    </row>
    <row r="649" spans="6:26" ht="19.899999999999999" customHeight="1" x14ac:dyDescent="0.15">
      <c r="F649" s="18"/>
      <c r="M649" s="18"/>
      <c r="V649" s="3"/>
      <c r="W649" s="3"/>
      <c r="X649" s="3"/>
      <c r="Y649" s="3"/>
      <c r="Z649" s="3"/>
    </row>
    <row r="650" spans="6:26" ht="19.899999999999999" customHeight="1" x14ac:dyDescent="0.15">
      <c r="F650" s="18"/>
      <c r="M650" s="18"/>
      <c r="V650" s="3"/>
      <c r="W650" s="3"/>
      <c r="X650" s="3"/>
      <c r="Y650" s="3"/>
      <c r="Z650" s="3"/>
    </row>
    <row r="651" spans="6:26" ht="19.899999999999999" customHeight="1" x14ac:dyDescent="0.15">
      <c r="F651" s="18"/>
      <c r="M651" s="18"/>
      <c r="V651" s="3"/>
      <c r="W651" s="3"/>
      <c r="X651" s="3"/>
      <c r="Y651" s="3"/>
      <c r="Z651" s="3"/>
    </row>
    <row r="652" spans="6:26" ht="19.899999999999999" customHeight="1" x14ac:dyDescent="0.15">
      <c r="F652" s="18"/>
      <c r="M652" s="18"/>
      <c r="V652" s="3"/>
      <c r="W652" s="3"/>
      <c r="X652" s="3"/>
      <c r="Y652" s="3"/>
      <c r="Z652" s="3"/>
    </row>
    <row r="653" spans="6:26" ht="19.899999999999999" customHeight="1" x14ac:dyDescent="0.15">
      <c r="F653" s="18"/>
      <c r="M653" s="18"/>
      <c r="V653" s="3"/>
      <c r="W653" s="3"/>
      <c r="X653" s="3"/>
      <c r="Y653" s="3"/>
      <c r="Z653" s="3"/>
    </row>
    <row r="654" spans="6:26" ht="19.899999999999999" customHeight="1" x14ac:dyDescent="0.15">
      <c r="F654" s="18"/>
      <c r="M654" s="18"/>
      <c r="V654" s="3"/>
      <c r="W654" s="3"/>
      <c r="X654" s="3"/>
      <c r="Y654" s="3"/>
      <c r="Z654" s="3"/>
    </row>
    <row r="655" spans="6:26" ht="19.899999999999999" customHeight="1" x14ac:dyDescent="0.15">
      <c r="F655" s="18"/>
      <c r="M655" s="18"/>
      <c r="V655" s="3"/>
      <c r="W655" s="3"/>
      <c r="X655" s="3"/>
      <c r="Y655" s="3"/>
      <c r="Z655" s="3"/>
    </row>
    <row r="656" spans="6:26" ht="19.899999999999999" customHeight="1" x14ac:dyDescent="0.15">
      <c r="F656" s="18"/>
      <c r="M656" s="18"/>
      <c r="V656" s="3"/>
      <c r="W656" s="3"/>
      <c r="X656" s="3"/>
      <c r="Y656" s="3"/>
      <c r="Z656" s="3"/>
    </row>
    <row r="657" spans="6:26" ht="19.899999999999999" customHeight="1" x14ac:dyDescent="0.15">
      <c r="F657" s="18"/>
      <c r="M657" s="18"/>
      <c r="V657" s="3"/>
      <c r="W657" s="3"/>
      <c r="X657" s="3"/>
      <c r="Y657" s="3"/>
      <c r="Z657" s="3"/>
    </row>
    <row r="658" spans="6:26" ht="19.899999999999999" customHeight="1" x14ac:dyDescent="0.15">
      <c r="F658" s="18"/>
      <c r="M658" s="18"/>
      <c r="V658" s="3"/>
      <c r="W658" s="3"/>
      <c r="X658" s="3"/>
      <c r="Y658" s="3"/>
      <c r="Z658" s="3"/>
    </row>
    <row r="659" spans="6:26" ht="19.899999999999999" customHeight="1" x14ac:dyDescent="0.15">
      <c r="F659" s="18"/>
      <c r="M659" s="18"/>
      <c r="V659" s="3"/>
      <c r="W659" s="3"/>
      <c r="X659" s="3"/>
      <c r="Y659" s="3"/>
      <c r="Z659" s="3"/>
    </row>
    <row r="660" spans="6:26" ht="19.899999999999999" customHeight="1" x14ac:dyDescent="0.15">
      <c r="F660" s="18"/>
      <c r="M660" s="18"/>
      <c r="V660" s="3"/>
      <c r="W660" s="3"/>
      <c r="X660" s="3"/>
      <c r="Y660" s="3"/>
      <c r="Z660" s="3"/>
    </row>
    <row r="661" spans="6:26" ht="19.899999999999999" customHeight="1" x14ac:dyDescent="0.15">
      <c r="F661" s="18"/>
      <c r="M661" s="18"/>
      <c r="V661" s="3"/>
      <c r="W661" s="3"/>
      <c r="X661" s="3"/>
      <c r="Y661" s="3"/>
      <c r="Z661" s="3"/>
    </row>
    <row r="662" spans="6:26" ht="19.899999999999999" customHeight="1" x14ac:dyDescent="0.15">
      <c r="F662" s="18"/>
      <c r="M662" s="18"/>
      <c r="V662" s="3"/>
      <c r="W662" s="3"/>
      <c r="X662" s="3"/>
      <c r="Y662" s="3"/>
      <c r="Z662" s="3"/>
    </row>
    <row r="663" spans="6:26" ht="19.899999999999999" customHeight="1" x14ac:dyDescent="0.15">
      <c r="F663" s="18"/>
      <c r="M663" s="18"/>
      <c r="V663" s="3"/>
      <c r="W663" s="3"/>
      <c r="X663" s="3"/>
      <c r="Y663" s="3"/>
      <c r="Z663" s="3"/>
    </row>
    <row r="664" spans="6:26" ht="19.899999999999999" customHeight="1" x14ac:dyDescent="0.15">
      <c r="F664" s="18"/>
      <c r="M664" s="18"/>
      <c r="V664" s="3"/>
      <c r="W664" s="3"/>
      <c r="X664" s="3"/>
      <c r="Y664" s="3"/>
      <c r="Z664" s="3"/>
    </row>
    <row r="665" spans="6:26" ht="19.899999999999999" customHeight="1" x14ac:dyDescent="0.15">
      <c r="F665" s="18"/>
      <c r="M665" s="18"/>
      <c r="V665" s="3"/>
      <c r="W665" s="3"/>
      <c r="X665" s="3"/>
      <c r="Y665" s="3"/>
      <c r="Z665" s="3"/>
    </row>
    <row r="666" spans="6:26" ht="19.899999999999999" customHeight="1" x14ac:dyDescent="0.15">
      <c r="F666" s="18"/>
      <c r="M666" s="18"/>
      <c r="V666" s="3"/>
      <c r="W666" s="3"/>
      <c r="X666" s="3"/>
      <c r="Y666" s="3"/>
      <c r="Z666" s="3"/>
    </row>
    <row r="667" spans="6:26" ht="19.899999999999999" customHeight="1" x14ac:dyDescent="0.15">
      <c r="F667" s="18"/>
      <c r="M667" s="18"/>
      <c r="V667" s="3"/>
      <c r="W667" s="3"/>
      <c r="X667" s="3"/>
      <c r="Y667" s="3"/>
      <c r="Z667" s="3"/>
    </row>
    <row r="668" spans="6:26" ht="19.899999999999999" customHeight="1" x14ac:dyDescent="0.15">
      <c r="F668" s="18"/>
      <c r="M668" s="18"/>
      <c r="V668" s="3"/>
      <c r="W668" s="3"/>
      <c r="X668" s="3"/>
      <c r="Y668" s="3"/>
      <c r="Z668" s="3"/>
    </row>
    <row r="669" spans="6:26" ht="19.899999999999999" customHeight="1" x14ac:dyDescent="0.15">
      <c r="F669" s="18"/>
      <c r="M669" s="18"/>
      <c r="V669" s="3"/>
      <c r="W669" s="3"/>
      <c r="X669" s="3"/>
      <c r="Y669" s="3"/>
      <c r="Z669" s="3"/>
    </row>
    <row r="670" spans="6:26" ht="19.899999999999999" customHeight="1" x14ac:dyDescent="0.15">
      <c r="F670" s="18"/>
      <c r="M670" s="18"/>
      <c r="V670" s="3"/>
      <c r="W670" s="3"/>
      <c r="X670" s="3"/>
      <c r="Y670" s="3"/>
      <c r="Z670" s="3"/>
    </row>
    <row r="671" spans="6:26" ht="19.899999999999999" customHeight="1" x14ac:dyDescent="0.15">
      <c r="F671" s="18"/>
      <c r="M671" s="18"/>
      <c r="V671" s="3"/>
      <c r="W671" s="3"/>
      <c r="X671" s="3"/>
      <c r="Y671" s="3"/>
      <c r="Z671" s="3"/>
    </row>
    <row r="672" spans="6:26" ht="19.899999999999999" customHeight="1" x14ac:dyDescent="0.15">
      <c r="F672" s="18"/>
      <c r="M672" s="18"/>
      <c r="V672" s="3"/>
      <c r="W672" s="3"/>
      <c r="X672" s="3"/>
      <c r="Y672" s="3"/>
      <c r="Z672" s="3"/>
    </row>
    <row r="673" spans="6:26" ht="19.899999999999999" customHeight="1" x14ac:dyDescent="0.15">
      <c r="F673" s="18"/>
      <c r="M673" s="18"/>
      <c r="V673" s="3"/>
      <c r="W673" s="3"/>
      <c r="X673" s="3"/>
      <c r="Y673" s="3"/>
      <c r="Z673" s="3"/>
    </row>
    <row r="674" spans="6:26" ht="19.899999999999999" customHeight="1" x14ac:dyDescent="0.15">
      <c r="F674" s="18"/>
      <c r="M674" s="18"/>
      <c r="V674" s="3"/>
      <c r="W674" s="3"/>
      <c r="X674" s="3"/>
      <c r="Y674" s="3"/>
      <c r="Z674" s="3"/>
    </row>
    <row r="675" spans="6:26" ht="19.899999999999999" customHeight="1" x14ac:dyDescent="0.15">
      <c r="F675" s="18"/>
      <c r="M675" s="18"/>
      <c r="V675" s="3"/>
      <c r="W675" s="3"/>
      <c r="X675" s="3"/>
      <c r="Y675" s="3"/>
      <c r="Z675" s="3"/>
    </row>
    <row r="676" spans="6:26" ht="19.899999999999999" customHeight="1" x14ac:dyDescent="0.15">
      <c r="F676" s="18"/>
      <c r="M676" s="18"/>
      <c r="V676" s="3"/>
      <c r="W676" s="3"/>
      <c r="X676" s="3"/>
      <c r="Y676" s="3"/>
      <c r="Z676" s="3"/>
    </row>
    <row r="677" spans="6:26" ht="19.899999999999999" customHeight="1" x14ac:dyDescent="0.15">
      <c r="F677" s="18"/>
      <c r="M677" s="18"/>
      <c r="V677" s="3"/>
      <c r="W677" s="3"/>
      <c r="X677" s="3"/>
      <c r="Y677" s="3"/>
      <c r="Z677" s="3"/>
    </row>
    <row r="678" spans="6:26" ht="19.899999999999999" customHeight="1" x14ac:dyDescent="0.15">
      <c r="F678" s="18"/>
      <c r="M678" s="18"/>
      <c r="V678" s="3"/>
      <c r="W678" s="3"/>
      <c r="X678" s="3"/>
      <c r="Y678" s="3"/>
      <c r="Z678" s="3"/>
    </row>
    <row r="679" spans="6:26" ht="19.899999999999999" customHeight="1" x14ac:dyDescent="0.15">
      <c r="F679" s="18"/>
      <c r="M679" s="18"/>
      <c r="V679" s="3"/>
      <c r="W679" s="3"/>
      <c r="X679" s="3"/>
      <c r="Y679" s="3"/>
      <c r="Z679" s="3"/>
    </row>
    <row r="680" spans="6:26" ht="19.899999999999999" customHeight="1" x14ac:dyDescent="0.15">
      <c r="F680" s="18"/>
      <c r="M680" s="18"/>
      <c r="V680" s="3"/>
      <c r="W680" s="3"/>
      <c r="X680" s="3"/>
      <c r="Y680" s="3"/>
      <c r="Z680" s="3"/>
    </row>
    <row r="681" spans="6:26" ht="19.899999999999999" customHeight="1" x14ac:dyDescent="0.15">
      <c r="F681" s="18"/>
      <c r="M681" s="18"/>
      <c r="V681" s="3"/>
      <c r="W681" s="3"/>
      <c r="X681" s="3"/>
      <c r="Y681" s="3"/>
      <c r="Z681" s="3"/>
    </row>
    <row r="682" spans="6:26" ht="19.899999999999999" customHeight="1" x14ac:dyDescent="0.15">
      <c r="F682" s="18"/>
      <c r="M682" s="18"/>
      <c r="V682" s="3"/>
      <c r="W682" s="3"/>
      <c r="X682" s="3"/>
      <c r="Y682" s="3"/>
      <c r="Z682" s="3"/>
    </row>
    <row r="683" spans="6:26" ht="19.899999999999999" customHeight="1" x14ac:dyDescent="0.15">
      <c r="F683" s="18"/>
      <c r="M683" s="18"/>
      <c r="V683" s="3"/>
      <c r="W683" s="3"/>
      <c r="X683" s="3"/>
      <c r="Y683" s="3"/>
      <c r="Z683" s="3"/>
    </row>
    <row r="684" spans="6:26" ht="19.899999999999999" customHeight="1" x14ac:dyDescent="0.15">
      <c r="F684" s="18"/>
      <c r="M684" s="18"/>
      <c r="V684" s="3"/>
      <c r="W684" s="3"/>
      <c r="X684" s="3"/>
      <c r="Y684" s="3"/>
      <c r="Z684" s="3"/>
    </row>
    <row r="685" spans="6:26" ht="19.899999999999999" customHeight="1" x14ac:dyDescent="0.15">
      <c r="F685" s="18"/>
      <c r="M685" s="18"/>
      <c r="V685" s="3"/>
      <c r="W685" s="3"/>
      <c r="X685" s="3"/>
      <c r="Y685" s="3"/>
      <c r="Z685" s="3"/>
    </row>
    <row r="686" spans="6:26" ht="19.899999999999999" customHeight="1" x14ac:dyDescent="0.15">
      <c r="F686" s="18"/>
      <c r="M686" s="18"/>
      <c r="V686" s="3"/>
      <c r="W686" s="3"/>
      <c r="X686" s="3"/>
      <c r="Y686" s="3"/>
      <c r="Z686" s="3"/>
    </row>
    <row r="687" spans="6:26" ht="19.899999999999999" customHeight="1" x14ac:dyDescent="0.15">
      <c r="F687" s="18"/>
      <c r="M687" s="18"/>
      <c r="V687" s="3"/>
      <c r="W687" s="3"/>
      <c r="X687" s="3"/>
      <c r="Y687" s="3"/>
      <c r="Z687" s="3"/>
    </row>
    <row r="688" spans="6:26" ht="19.899999999999999" customHeight="1" x14ac:dyDescent="0.15">
      <c r="F688" s="18"/>
      <c r="M688" s="18"/>
      <c r="V688" s="3"/>
      <c r="W688" s="3"/>
      <c r="X688" s="3"/>
      <c r="Y688" s="3"/>
      <c r="Z688" s="3"/>
    </row>
    <row r="689" spans="6:26" ht="19.899999999999999" customHeight="1" x14ac:dyDescent="0.15">
      <c r="F689" s="18"/>
      <c r="M689" s="18"/>
      <c r="V689" s="3"/>
      <c r="W689" s="3"/>
      <c r="X689" s="3"/>
      <c r="Y689" s="3"/>
      <c r="Z689" s="3"/>
    </row>
    <row r="690" spans="6:26" ht="19.899999999999999" customHeight="1" x14ac:dyDescent="0.15">
      <c r="F690" s="18"/>
      <c r="M690" s="18"/>
      <c r="V690" s="3"/>
      <c r="W690" s="3"/>
      <c r="X690" s="3"/>
      <c r="Y690" s="3"/>
      <c r="Z690" s="3"/>
    </row>
    <row r="691" spans="6:26" ht="19.899999999999999" customHeight="1" x14ac:dyDescent="0.15">
      <c r="F691" s="18"/>
      <c r="M691" s="18"/>
      <c r="V691" s="3"/>
      <c r="W691" s="3"/>
      <c r="X691" s="3"/>
      <c r="Y691" s="3"/>
      <c r="Z691" s="3"/>
    </row>
    <row r="692" spans="6:26" ht="19.899999999999999" customHeight="1" x14ac:dyDescent="0.15">
      <c r="F692" s="18"/>
      <c r="M692" s="18"/>
      <c r="V692" s="3"/>
      <c r="W692" s="3"/>
      <c r="X692" s="3"/>
      <c r="Y692" s="3"/>
      <c r="Z692" s="3"/>
    </row>
    <row r="693" spans="6:26" ht="19.899999999999999" customHeight="1" x14ac:dyDescent="0.15">
      <c r="F693" s="18"/>
      <c r="M693" s="18"/>
      <c r="V693" s="3"/>
      <c r="W693" s="3"/>
      <c r="X693" s="3"/>
      <c r="Y693" s="3"/>
      <c r="Z693" s="3"/>
    </row>
    <row r="694" spans="6:26" ht="19.899999999999999" customHeight="1" x14ac:dyDescent="0.15">
      <c r="F694" s="18"/>
      <c r="M694" s="18"/>
      <c r="V694" s="3"/>
      <c r="W694" s="3"/>
      <c r="X694" s="3"/>
      <c r="Y694" s="3"/>
      <c r="Z694" s="3"/>
    </row>
    <row r="695" spans="6:26" ht="19.899999999999999" customHeight="1" x14ac:dyDescent="0.15">
      <c r="F695" s="18"/>
      <c r="M695" s="18"/>
      <c r="V695" s="3"/>
      <c r="W695" s="3"/>
      <c r="X695" s="3"/>
      <c r="Y695" s="3"/>
      <c r="Z695" s="3"/>
    </row>
    <row r="696" spans="6:26" ht="19.899999999999999" customHeight="1" x14ac:dyDescent="0.15">
      <c r="F696" s="18"/>
      <c r="M696" s="18"/>
      <c r="V696" s="3"/>
      <c r="W696" s="3"/>
      <c r="X696" s="3"/>
      <c r="Y696" s="3"/>
      <c r="Z696" s="3"/>
    </row>
    <row r="697" spans="6:26" ht="19.899999999999999" customHeight="1" x14ac:dyDescent="0.15">
      <c r="F697" s="18"/>
      <c r="M697" s="18"/>
      <c r="V697" s="3"/>
      <c r="W697" s="3"/>
      <c r="X697" s="3"/>
      <c r="Y697" s="3"/>
      <c r="Z697" s="3"/>
    </row>
    <row r="698" spans="6:26" ht="19.899999999999999" customHeight="1" x14ac:dyDescent="0.15">
      <c r="F698" s="18"/>
      <c r="M698" s="18"/>
      <c r="V698" s="3"/>
      <c r="W698" s="3"/>
      <c r="X698" s="3"/>
      <c r="Y698" s="3"/>
      <c r="Z698" s="3"/>
    </row>
    <row r="699" spans="6:26" ht="19.899999999999999" customHeight="1" x14ac:dyDescent="0.15">
      <c r="F699" s="18"/>
      <c r="M699" s="18"/>
      <c r="V699" s="3"/>
      <c r="W699" s="3"/>
      <c r="X699" s="3"/>
      <c r="Y699" s="3"/>
      <c r="Z699" s="3"/>
    </row>
    <row r="700" spans="6:26" ht="19.899999999999999" customHeight="1" x14ac:dyDescent="0.15">
      <c r="F700" s="18"/>
      <c r="M700" s="18"/>
      <c r="V700" s="3"/>
      <c r="W700" s="3"/>
      <c r="X700" s="3"/>
      <c r="Y700" s="3"/>
      <c r="Z700" s="3"/>
    </row>
    <row r="701" spans="6:26" ht="19.899999999999999" customHeight="1" x14ac:dyDescent="0.15">
      <c r="F701" s="18"/>
      <c r="M701" s="18"/>
      <c r="V701" s="3"/>
      <c r="W701" s="3"/>
      <c r="X701" s="3"/>
      <c r="Y701" s="3"/>
      <c r="Z701" s="3"/>
    </row>
    <row r="702" spans="6:26" ht="19.899999999999999" customHeight="1" x14ac:dyDescent="0.15">
      <c r="F702" s="18"/>
      <c r="M702" s="18"/>
      <c r="V702" s="3"/>
      <c r="W702" s="3"/>
      <c r="X702" s="3"/>
      <c r="Y702" s="3"/>
      <c r="Z702" s="3"/>
    </row>
    <row r="703" spans="6:26" ht="19.899999999999999" customHeight="1" x14ac:dyDescent="0.15">
      <c r="F703" s="18"/>
      <c r="M703" s="18"/>
      <c r="V703" s="3"/>
      <c r="W703" s="3"/>
      <c r="X703" s="3"/>
      <c r="Y703" s="3"/>
      <c r="Z703" s="3"/>
    </row>
    <row r="704" spans="6:26" ht="19.899999999999999" customHeight="1" x14ac:dyDescent="0.15">
      <c r="F704" s="18"/>
      <c r="M704" s="18"/>
      <c r="V704" s="3"/>
      <c r="W704" s="3"/>
      <c r="X704" s="3"/>
      <c r="Y704" s="3"/>
      <c r="Z704" s="3"/>
    </row>
    <row r="705" spans="6:26" x14ac:dyDescent="0.15">
      <c r="F705" s="18"/>
      <c r="M705" s="18"/>
      <c r="V705" s="3"/>
      <c r="W705" s="3"/>
      <c r="X705" s="3"/>
      <c r="Y705" s="3"/>
      <c r="Z705" s="3"/>
    </row>
    <row r="706" spans="6:26" x14ac:dyDescent="0.15">
      <c r="F706" s="18"/>
      <c r="M706" s="18"/>
      <c r="V706" s="3"/>
      <c r="W706" s="3"/>
      <c r="X706" s="3"/>
      <c r="Y706" s="3"/>
      <c r="Z706" s="3"/>
    </row>
    <row r="707" spans="6:26" x14ac:dyDescent="0.15">
      <c r="F707" s="18"/>
      <c r="M707" s="18"/>
      <c r="V707" s="3"/>
      <c r="W707" s="3"/>
      <c r="X707" s="3"/>
      <c r="Y707" s="3"/>
      <c r="Z707" s="3"/>
    </row>
    <row r="708" spans="6:26" x14ac:dyDescent="0.15">
      <c r="F708" s="18"/>
      <c r="M708" s="18"/>
      <c r="V708" s="3"/>
      <c r="W708" s="3"/>
      <c r="X708" s="3"/>
      <c r="Y708" s="3"/>
      <c r="Z708" s="3"/>
    </row>
    <row r="709" spans="6:26" x14ac:dyDescent="0.15">
      <c r="F709" s="18"/>
      <c r="M709" s="18"/>
      <c r="V709" s="3"/>
      <c r="W709" s="3"/>
      <c r="X709" s="3"/>
      <c r="Y709" s="3"/>
      <c r="Z709" s="3"/>
    </row>
    <row r="710" spans="6:26" x14ac:dyDescent="0.15">
      <c r="F710" s="18"/>
      <c r="M710" s="18"/>
      <c r="V710" s="3"/>
      <c r="W710" s="3"/>
      <c r="X710" s="3"/>
      <c r="Y710" s="3"/>
      <c r="Z710" s="3"/>
    </row>
    <row r="711" spans="6:26" x14ac:dyDescent="0.15">
      <c r="F711" s="18"/>
      <c r="M711" s="18"/>
      <c r="V711" s="3"/>
      <c r="W711" s="3"/>
      <c r="X711" s="3"/>
      <c r="Y711" s="3"/>
      <c r="Z711" s="3"/>
    </row>
    <row r="712" spans="6:26" x14ac:dyDescent="0.15">
      <c r="F712" s="18"/>
      <c r="M712" s="18"/>
      <c r="V712" s="3"/>
      <c r="W712" s="3"/>
      <c r="X712" s="3"/>
      <c r="Y712" s="3"/>
      <c r="Z712" s="3"/>
    </row>
    <row r="713" spans="6:26" x14ac:dyDescent="0.15">
      <c r="F713" s="18"/>
      <c r="M713" s="18"/>
      <c r="V713" s="3"/>
      <c r="W713" s="3"/>
      <c r="X713" s="3"/>
      <c r="Y713" s="3"/>
      <c r="Z713" s="3"/>
    </row>
    <row r="714" spans="6:26" x14ac:dyDescent="0.15">
      <c r="F714" s="18"/>
      <c r="M714" s="18"/>
      <c r="V714" s="3"/>
      <c r="W714" s="3"/>
      <c r="X714" s="3"/>
      <c r="Y714" s="3"/>
      <c r="Z714" s="3"/>
    </row>
    <row r="715" spans="6:26" x14ac:dyDescent="0.15">
      <c r="F715" s="18"/>
      <c r="M715" s="18"/>
      <c r="V715" s="3"/>
      <c r="W715" s="3"/>
      <c r="X715" s="3"/>
      <c r="Y715" s="3"/>
      <c r="Z715" s="3"/>
    </row>
    <row r="716" spans="6:26" x14ac:dyDescent="0.15">
      <c r="F716" s="18"/>
      <c r="M716" s="18"/>
      <c r="V716" s="3"/>
      <c r="W716" s="3"/>
      <c r="X716" s="3"/>
      <c r="Y716" s="3"/>
      <c r="Z716" s="3"/>
    </row>
    <row r="717" spans="6:26" x14ac:dyDescent="0.15">
      <c r="F717" s="18"/>
      <c r="M717" s="18"/>
      <c r="V717" s="3"/>
      <c r="W717" s="3"/>
      <c r="X717" s="3"/>
      <c r="Y717" s="3"/>
      <c r="Z717" s="3"/>
    </row>
    <row r="718" spans="6:26" x14ac:dyDescent="0.15">
      <c r="F718" s="18"/>
      <c r="M718" s="18"/>
      <c r="V718" s="3"/>
      <c r="W718" s="3"/>
      <c r="X718" s="3"/>
      <c r="Y718" s="3"/>
      <c r="Z718" s="3"/>
    </row>
    <row r="719" spans="6:26" x14ac:dyDescent="0.15">
      <c r="F719" s="18"/>
      <c r="M719" s="18"/>
      <c r="V719" s="3"/>
      <c r="W719" s="3"/>
      <c r="X719" s="3"/>
      <c r="Y719" s="3"/>
      <c r="Z719" s="3"/>
    </row>
    <row r="720" spans="6:26" x14ac:dyDescent="0.15">
      <c r="F720" s="18"/>
      <c r="M720" s="18"/>
      <c r="V720" s="3"/>
      <c r="W720" s="3"/>
      <c r="X720" s="3"/>
      <c r="Y720" s="3"/>
      <c r="Z720" s="3"/>
    </row>
    <row r="721" spans="6:26" x14ac:dyDescent="0.15">
      <c r="F721" s="18"/>
      <c r="M721" s="18"/>
      <c r="V721" s="3"/>
      <c r="W721" s="3"/>
      <c r="X721" s="3"/>
      <c r="Y721" s="3"/>
      <c r="Z721" s="3"/>
    </row>
    <row r="722" spans="6:26" x14ac:dyDescent="0.15">
      <c r="F722" s="18"/>
      <c r="M722" s="18"/>
      <c r="V722" s="3"/>
      <c r="W722" s="3"/>
      <c r="X722" s="3"/>
      <c r="Y722" s="3"/>
      <c r="Z722" s="3"/>
    </row>
    <row r="723" spans="6:26" x14ac:dyDescent="0.15">
      <c r="F723" s="18"/>
      <c r="M723" s="18"/>
      <c r="V723" s="3"/>
      <c r="W723" s="3"/>
      <c r="X723" s="3"/>
      <c r="Y723" s="3"/>
      <c r="Z723" s="3"/>
    </row>
    <row r="724" spans="6:26" x14ac:dyDescent="0.15">
      <c r="F724" s="18"/>
      <c r="M724" s="18"/>
      <c r="V724" s="3"/>
      <c r="W724" s="3"/>
      <c r="X724" s="3"/>
      <c r="Y724" s="3"/>
      <c r="Z724" s="3"/>
    </row>
    <row r="725" spans="6:26" x14ac:dyDescent="0.15">
      <c r="F725" s="18"/>
      <c r="M725" s="18"/>
      <c r="V725" s="3"/>
      <c r="W725" s="3"/>
      <c r="X725" s="3"/>
      <c r="Y725" s="3"/>
      <c r="Z725" s="3"/>
    </row>
    <row r="726" spans="6:26" x14ac:dyDescent="0.15">
      <c r="F726" s="18"/>
      <c r="M726" s="18"/>
      <c r="V726" s="3"/>
      <c r="W726" s="3"/>
      <c r="X726" s="3"/>
      <c r="Y726" s="3"/>
      <c r="Z726" s="3"/>
    </row>
    <row r="727" spans="6:26" x14ac:dyDescent="0.15">
      <c r="F727" s="18"/>
      <c r="M727" s="18"/>
      <c r="V727" s="3"/>
      <c r="W727" s="3"/>
      <c r="X727" s="3"/>
      <c r="Y727" s="3"/>
      <c r="Z727" s="3"/>
    </row>
    <row r="728" spans="6:26" x14ac:dyDescent="0.15">
      <c r="F728" s="18"/>
      <c r="M728" s="18"/>
      <c r="V728" s="3"/>
      <c r="W728" s="3"/>
      <c r="X728" s="3"/>
      <c r="Y728" s="3"/>
      <c r="Z728" s="3"/>
    </row>
    <row r="729" spans="6:26" x14ac:dyDescent="0.15">
      <c r="F729" s="18"/>
      <c r="M729" s="18"/>
      <c r="V729" s="3"/>
      <c r="W729" s="3"/>
      <c r="X729" s="3"/>
      <c r="Y729" s="3"/>
      <c r="Z729" s="3"/>
    </row>
    <row r="730" spans="6:26" x14ac:dyDescent="0.15">
      <c r="F730" s="18"/>
      <c r="M730" s="18"/>
      <c r="V730" s="3"/>
      <c r="W730" s="3"/>
      <c r="X730" s="3"/>
      <c r="Y730" s="3"/>
      <c r="Z730" s="3"/>
    </row>
    <row r="731" spans="6:26" x14ac:dyDescent="0.15">
      <c r="F731" s="18"/>
      <c r="M731" s="18"/>
      <c r="V731" s="3"/>
      <c r="W731" s="3"/>
      <c r="X731" s="3"/>
      <c r="Y731" s="3"/>
      <c r="Z731" s="3"/>
    </row>
    <row r="732" spans="6:26" x14ac:dyDescent="0.15">
      <c r="F732" s="18"/>
      <c r="M732" s="18"/>
      <c r="V732" s="3"/>
      <c r="W732" s="3"/>
      <c r="X732" s="3"/>
      <c r="Y732" s="3"/>
      <c r="Z732" s="3"/>
    </row>
    <row r="733" spans="6:26" x14ac:dyDescent="0.15">
      <c r="F733" s="18"/>
      <c r="M733" s="18"/>
      <c r="V733" s="3"/>
      <c r="W733" s="3"/>
      <c r="X733" s="3"/>
      <c r="Y733" s="3"/>
      <c r="Z733" s="3"/>
    </row>
    <row r="734" spans="6:26" x14ac:dyDescent="0.15">
      <c r="F734" s="18"/>
      <c r="M734" s="18"/>
      <c r="V734" s="3"/>
      <c r="W734" s="3"/>
      <c r="X734" s="3"/>
      <c r="Y734" s="3"/>
      <c r="Z734" s="3"/>
    </row>
    <row r="735" spans="6:26" x14ac:dyDescent="0.15">
      <c r="F735" s="18"/>
      <c r="M735" s="18"/>
      <c r="V735" s="3"/>
      <c r="W735" s="3"/>
      <c r="X735" s="3"/>
      <c r="Y735" s="3"/>
      <c r="Z735" s="3"/>
    </row>
    <row r="736" spans="6:26" x14ac:dyDescent="0.15">
      <c r="F736" s="18"/>
      <c r="M736" s="18"/>
      <c r="V736" s="3"/>
      <c r="W736" s="3"/>
      <c r="X736" s="3"/>
      <c r="Y736" s="3"/>
      <c r="Z736" s="3"/>
    </row>
    <row r="737" spans="6:26" x14ac:dyDescent="0.15">
      <c r="F737" s="18"/>
      <c r="M737" s="18"/>
      <c r="V737" s="3"/>
      <c r="W737" s="3"/>
      <c r="X737" s="3"/>
      <c r="Y737" s="3"/>
      <c r="Z737" s="3"/>
    </row>
    <row r="738" spans="6:26" x14ac:dyDescent="0.15">
      <c r="F738" s="18"/>
      <c r="M738" s="18"/>
      <c r="V738" s="3"/>
      <c r="W738" s="3"/>
      <c r="X738" s="3"/>
      <c r="Y738" s="3"/>
      <c r="Z738" s="3"/>
    </row>
    <row r="739" spans="6:26" x14ac:dyDescent="0.15">
      <c r="F739" s="18"/>
      <c r="M739" s="18"/>
      <c r="V739" s="3"/>
      <c r="W739" s="3"/>
      <c r="X739" s="3"/>
      <c r="Y739" s="3"/>
      <c r="Z739" s="3"/>
    </row>
    <row r="740" spans="6:26" x14ac:dyDescent="0.15">
      <c r="F740" s="18"/>
      <c r="M740" s="18"/>
      <c r="V740" s="3"/>
      <c r="W740" s="3"/>
      <c r="X740" s="3"/>
      <c r="Y740" s="3"/>
      <c r="Z740" s="3"/>
    </row>
    <row r="741" spans="6:26" x14ac:dyDescent="0.15">
      <c r="F741" s="18"/>
      <c r="M741" s="18"/>
      <c r="V741" s="3"/>
      <c r="W741" s="3"/>
      <c r="X741" s="3"/>
      <c r="Y741" s="3"/>
      <c r="Z741" s="3"/>
    </row>
    <row r="742" spans="6:26" x14ac:dyDescent="0.15">
      <c r="F742" s="18"/>
      <c r="M742" s="18"/>
      <c r="V742" s="3"/>
      <c r="W742" s="3"/>
      <c r="X742" s="3"/>
      <c r="Y742" s="3"/>
      <c r="Z742" s="3"/>
    </row>
    <row r="743" spans="6:26" x14ac:dyDescent="0.15">
      <c r="F743" s="18"/>
      <c r="M743" s="18"/>
      <c r="V743" s="3"/>
      <c r="W743" s="3"/>
      <c r="X743" s="3"/>
      <c r="Y743" s="3"/>
      <c r="Z743" s="3"/>
    </row>
    <row r="744" spans="6:26" x14ac:dyDescent="0.15">
      <c r="F744" s="18"/>
      <c r="M744" s="18"/>
      <c r="V744" s="3"/>
      <c r="W744" s="3"/>
      <c r="X744" s="3"/>
      <c r="Y744" s="3"/>
      <c r="Z744" s="3"/>
    </row>
    <row r="745" spans="6:26" x14ac:dyDescent="0.15">
      <c r="F745" s="18"/>
      <c r="M745" s="18"/>
      <c r="V745" s="3"/>
      <c r="W745" s="3"/>
      <c r="X745" s="3"/>
      <c r="Y745" s="3"/>
      <c r="Z745" s="3"/>
    </row>
    <row r="746" spans="6:26" x14ac:dyDescent="0.15">
      <c r="F746" s="18"/>
      <c r="M746" s="18"/>
      <c r="V746" s="3"/>
      <c r="W746" s="3"/>
      <c r="X746" s="3"/>
      <c r="Y746" s="3"/>
      <c r="Z746" s="3"/>
    </row>
    <row r="747" spans="6:26" x14ac:dyDescent="0.15">
      <c r="F747" s="18"/>
      <c r="M747" s="18"/>
      <c r="V747" s="3"/>
      <c r="W747" s="3"/>
      <c r="X747" s="3"/>
      <c r="Y747" s="3"/>
      <c r="Z747" s="3"/>
    </row>
    <row r="748" spans="6:26" x14ac:dyDescent="0.15">
      <c r="F748" s="18"/>
      <c r="M748" s="18"/>
      <c r="V748" s="3"/>
      <c r="W748" s="3"/>
      <c r="X748" s="3"/>
      <c r="Y748" s="3"/>
      <c r="Z748" s="3"/>
    </row>
    <row r="749" spans="6:26" x14ac:dyDescent="0.15">
      <c r="F749" s="18"/>
      <c r="M749" s="18"/>
      <c r="V749" s="3"/>
      <c r="W749" s="3"/>
      <c r="X749" s="3"/>
      <c r="Y749" s="3"/>
      <c r="Z749" s="3"/>
    </row>
    <row r="750" spans="6:26" x14ac:dyDescent="0.15">
      <c r="F750" s="18"/>
      <c r="M750" s="18"/>
      <c r="V750" s="3"/>
      <c r="W750" s="3"/>
      <c r="X750" s="3"/>
      <c r="Y750" s="3"/>
      <c r="Z750" s="3"/>
    </row>
    <row r="751" spans="6:26" x14ac:dyDescent="0.15">
      <c r="F751" s="18"/>
      <c r="M751" s="18"/>
      <c r="V751" s="3"/>
      <c r="W751" s="3"/>
      <c r="X751" s="3"/>
      <c r="Y751" s="3"/>
      <c r="Z751" s="3"/>
    </row>
    <row r="752" spans="6:26" x14ac:dyDescent="0.15">
      <c r="F752" s="18"/>
      <c r="M752" s="18"/>
      <c r="V752" s="3"/>
      <c r="W752" s="3"/>
      <c r="X752" s="3"/>
      <c r="Y752" s="3"/>
      <c r="Z752" s="3"/>
    </row>
    <row r="753" spans="6:26" x14ac:dyDescent="0.15">
      <c r="F753" s="18"/>
      <c r="M753" s="18"/>
      <c r="V753" s="3"/>
      <c r="W753" s="3"/>
      <c r="X753" s="3"/>
      <c r="Y753" s="3"/>
      <c r="Z753" s="3"/>
    </row>
    <row r="754" spans="6:26" x14ac:dyDescent="0.15">
      <c r="F754" s="18"/>
      <c r="M754" s="18"/>
      <c r="V754" s="3"/>
      <c r="W754" s="3"/>
      <c r="X754" s="3"/>
      <c r="Y754" s="3"/>
      <c r="Z754" s="3"/>
    </row>
    <row r="755" spans="6:26" x14ac:dyDescent="0.15">
      <c r="F755" s="18"/>
      <c r="M755" s="18"/>
      <c r="V755" s="3"/>
      <c r="W755" s="3"/>
      <c r="X755" s="3"/>
      <c r="Y755" s="3"/>
      <c r="Z755" s="3"/>
    </row>
    <row r="756" spans="6:26" x14ac:dyDescent="0.15">
      <c r="F756" s="18"/>
      <c r="M756" s="18"/>
      <c r="V756" s="3"/>
      <c r="W756" s="3"/>
      <c r="X756" s="3"/>
      <c r="Y756" s="3"/>
      <c r="Z756" s="3"/>
    </row>
    <row r="757" spans="6:26" x14ac:dyDescent="0.15">
      <c r="F757" s="18"/>
      <c r="M757" s="18"/>
      <c r="V757" s="3"/>
      <c r="W757" s="3"/>
      <c r="X757" s="3"/>
      <c r="Y757" s="3"/>
      <c r="Z757" s="3"/>
    </row>
    <row r="758" spans="6:26" x14ac:dyDescent="0.15">
      <c r="F758" s="18"/>
      <c r="M758" s="18"/>
      <c r="V758" s="3"/>
      <c r="W758" s="3"/>
      <c r="X758" s="3"/>
      <c r="Y758" s="3"/>
      <c r="Z758" s="3"/>
    </row>
    <row r="759" spans="6:26" x14ac:dyDescent="0.15">
      <c r="F759" s="18"/>
      <c r="M759" s="18"/>
      <c r="V759" s="3"/>
      <c r="W759" s="3"/>
      <c r="X759" s="3"/>
      <c r="Y759" s="3"/>
      <c r="Z759" s="3"/>
    </row>
    <row r="760" spans="6:26" x14ac:dyDescent="0.15">
      <c r="F760" s="18"/>
      <c r="M760" s="18"/>
      <c r="V760" s="3"/>
      <c r="W760" s="3"/>
      <c r="X760" s="3"/>
      <c r="Y760" s="3"/>
      <c r="Z760" s="3"/>
    </row>
    <row r="761" spans="6:26" x14ac:dyDescent="0.15">
      <c r="F761" s="18"/>
      <c r="M761" s="18"/>
      <c r="V761" s="3"/>
      <c r="W761" s="3"/>
      <c r="X761" s="3"/>
      <c r="Y761" s="3"/>
      <c r="Z761" s="3"/>
    </row>
    <row r="762" spans="6:26" x14ac:dyDescent="0.15">
      <c r="F762" s="18"/>
      <c r="M762" s="18"/>
      <c r="V762" s="3"/>
      <c r="W762" s="3"/>
      <c r="X762" s="3"/>
      <c r="Y762" s="3"/>
      <c r="Z762" s="3"/>
    </row>
    <row r="763" spans="6:26" x14ac:dyDescent="0.15">
      <c r="F763" s="18"/>
      <c r="M763" s="18"/>
      <c r="V763" s="3"/>
      <c r="W763" s="3"/>
      <c r="X763" s="3"/>
      <c r="Y763" s="3"/>
      <c r="Z763" s="3"/>
    </row>
    <row r="764" spans="6:26" x14ac:dyDescent="0.15">
      <c r="F764" s="18"/>
      <c r="M764" s="18"/>
      <c r="V764" s="3"/>
      <c r="W764" s="3"/>
      <c r="X764" s="3"/>
      <c r="Y764" s="3"/>
      <c r="Z764" s="3"/>
    </row>
    <row r="765" spans="6:26" x14ac:dyDescent="0.15">
      <c r="F765" s="18"/>
      <c r="M765" s="18"/>
      <c r="V765" s="3"/>
      <c r="W765" s="3"/>
      <c r="X765" s="3"/>
      <c r="Y765" s="3"/>
      <c r="Z765" s="3"/>
    </row>
    <row r="766" spans="6:26" x14ac:dyDescent="0.15">
      <c r="F766" s="18"/>
      <c r="M766" s="18"/>
      <c r="V766" s="3"/>
      <c r="W766" s="3"/>
      <c r="X766" s="3"/>
      <c r="Y766" s="3"/>
      <c r="Z766" s="3"/>
    </row>
    <row r="767" spans="6:26" x14ac:dyDescent="0.15">
      <c r="F767" s="18"/>
      <c r="M767" s="18"/>
      <c r="V767" s="3"/>
      <c r="W767" s="3"/>
      <c r="X767" s="3"/>
      <c r="Y767" s="3"/>
      <c r="Z767" s="3"/>
    </row>
    <row r="768" spans="6:26" x14ac:dyDescent="0.15">
      <c r="F768" s="18"/>
      <c r="M768" s="18"/>
      <c r="V768" s="3"/>
      <c r="W768" s="3"/>
      <c r="X768" s="3"/>
      <c r="Y768" s="3"/>
      <c r="Z768" s="3"/>
    </row>
    <row r="769" spans="6:26" x14ac:dyDescent="0.15">
      <c r="F769" s="18"/>
      <c r="M769" s="18"/>
      <c r="V769" s="3"/>
      <c r="W769" s="3"/>
      <c r="X769" s="3"/>
      <c r="Y769" s="3"/>
      <c r="Z769" s="3"/>
    </row>
    <row r="770" spans="6:26" x14ac:dyDescent="0.15">
      <c r="F770" s="18"/>
      <c r="M770" s="18"/>
      <c r="V770" s="3"/>
      <c r="W770" s="3"/>
      <c r="X770" s="3"/>
      <c r="Y770" s="3"/>
      <c r="Z770" s="3"/>
    </row>
    <row r="771" spans="6:26" x14ac:dyDescent="0.15">
      <c r="F771" s="18"/>
      <c r="M771" s="18"/>
      <c r="V771" s="3"/>
      <c r="W771" s="3"/>
      <c r="X771" s="3"/>
      <c r="Y771" s="3"/>
      <c r="Z771" s="3"/>
    </row>
    <row r="772" spans="6:26" x14ac:dyDescent="0.15">
      <c r="F772" s="18"/>
      <c r="M772" s="18"/>
      <c r="V772" s="3"/>
      <c r="W772" s="3"/>
      <c r="X772" s="3"/>
      <c r="Y772" s="3"/>
      <c r="Z772" s="3"/>
    </row>
    <row r="773" spans="6:26" x14ac:dyDescent="0.15">
      <c r="F773" s="18"/>
      <c r="M773" s="18"/>
      <c r="V773" s="3"/>
      <c r="W773" s="3"/>
      <c r="X773" s="3"/>
      <c r="Y773" s="3"/>
      <c r="Z773" s="3"/>
    </row>
    <row r="774" spans="6:26" x14ac:dyDescent="0.15">
      <c r="F774" s="18"/>
      <c r="M774" s="18"/>
      <c r="V774" s="3"/>
      <c r="W774" s="3"/>
      <c r="X774" s="3"/>
      <c r="Y774" s="3"/>
      <c r="Z774" s="3"/>
    </row>
    <row r="775" spans="6:26" x14ac:dyDescent="0.15">
      <c r="F775" s="18"/>
      <c r="M775" s="18"/>
      <c r="V775" s="3"/>
      <c r="W775" s="3"/>
      <c r="X775" s="3"/>
      <c r="Y775" s="3"/>
      <c r="Z775" s="3"/>
    </row>
    <row r="776" spans="6:26" x14ac:dyDescent="0.15">
      <c r="F776" s="18"/>
      <c r="M776" s="18"/>
      <c r="V776" s="3"/>
      <c r="W776" s="3"/>
      <c r="X776" s="3"/>
      <c r="Y776" s="3"/>
      <c r="Z776" s="3"/>
    </row>
    <row r="777" spans="6:26" x14ac:dyDescent="0.15">
      <c r="F777" s="18"/>
      <c r="M777" s="18"/>
      <c r="V777" s="3"/>
      <c r="W777" s="3"/>
      <c r="X777" s="3"/>
      <c r="Y777" s="3"/>
      <c r="Z777" s="3"/>
    </row>
    <row r="778" spans="6:26" x14ac:dyDescent="0.15">
      <c r="F778" s="18"/>
      <c r="M778" s="18"/>
      <c r="V778" s="3"/>
      <c r="W778" s="3"/>
      <c r="X778" s="3"/>
      <c r="Y778" s="3"/>
      <c r="Z778" s="3"/>
    </row>
    <row r="779" spans="6:26" x14ac:dyDescent="0.15">
      <c r="F779" s="18"/>
      <c r="M779" s="18"/>
      <c r="V779" s="3"/>
      <c r="W779" s="3"/>
      <c r="X779" s="3"/>
      <c r="Y779" s="3"/>
      <c r="Z779" s="3"/>
    </row>
    <row r="780" spans="6:26" x14ac:dyDescent="0.15">
      <c r="F780" s="18"/>
      <c r="M780" s="18"/>
      <c r="V780" s="3"/>
      <c r="W780" s="3"/>
      <c r="X780" s="3"/>
      <c r="Y780" s="3"/>
      <c r="Z780" s="3"/>
    </row>
    <row r="781" spans="6:26" x14ac:dyDescent="0.15">
      <c r="F781" s="18"/>
      <c r="M781" s="18"/>
      <c r="V781" s="3"/>
      <c r="W781" s="3"/>
      <c r="X781" s="3"/>
      <c r="Y781" s="3"/>
      <c r="Z781" s="3"/>
    </row>
    <row r="782" spans="6:26" x14ac:dyDescent="0.15">
      <c r="F782" s="18"/>
      <c r="M782" s="18"/>
      <c r="V782" s="3"/>
      <c r="W782" s="3"/>
      <c r="X782" s="3"/>
      <c r="Y782" s="3"/>
      <c r="Z782" s="3"/>
    </row>
    <row r="783" spans="6:26" x14ac:dyDescent="0.15">
      <c r="F783" s="18"/>
      <c r="M783" s="18"/>
      <c r="V783" s="3"/>
      <c r="W783" s="3"/>
      <c r="X783" s="3"/>
      <c r="Y783" s="3"/>
      <c r="Z783" s="3"/>
    </row>
    <row r="784" spans="6:26" x14ac:dyDescent="0.15">
      <c r="F784" s="18"/>
      <c r="M784" s="18"/>
      <c r="V784" s="3"/>
      <c r="W784" s="3"/>
      <c r="X784" s="3"/>
      <c r="Y784" s="3"/>
      <c r="Z784" s="3"/>
    </row>
    <row r="785" spans="6:26" x14ac:dyDescent="0.15">
      <c r="F785" s="18"/>
      <c r="M785" s="18"/>
      <c r="V785" s="3"/>
      <c r="W785" s="3"/>
      <c r="X785" s="3"/>
      <c r="Y785" s="3"/>
      <c r="Z785" s="3"/>
    </row>
    <row r="786" spans="6:26" x14ac:dyDescent="0.15">
      <c r="F786" s="18"/>
      <c r="M786" s="18"/>
      <c r="V786" s="3"/>
      <c r="W786" s="3"/>
      <c r="X786" s="3"/>
      <c r="Y786" s="3"/>
      <c r="Z786" s="3"/>
    </row>
    <row r="787" spans="6:26" x14ac:dyDescent="0.15">
      <c r="F787" s="18"/>
      <c r="M787" s="18"/>
      <c r="V787" s="3"/>
      <c r="W787" s="3"/>
      <c r="X787" s="3"/>
      <c r="Y787" s="3"/>
      <c r="Z787" s="3"/>
    </row>
    <row r="788" spans="6:26" x14ac:dyDescent="0.15">
      <c r="F788" s="18"/>
      <c r="M788" s="18"/>
      <c r="V788" s="3"/>
      <c r="W788" s="3"/>
      <c r="X788" s="3"/>
      <c r="Y788" s="3"/>
      <c r="Z788" s="3"/>
    </row>
    <row r="789" spans="6:26" x14ac:dyDescent="0.15">
      <c r="F789" s="18"/>
      <c r="M789" s="18"/>
      <c r="V789" s="3"/>
      <c r="W789" s="3"/>
      <c r="X789" s="3"/>
      <c r="Y789" s="3"/>
      <c r="Z789" s="3"/>
    </row>
    <row r="790" spans="6:26" x14ac:dyDescent="0.15">
      <c r="F790" s="18"/>
      <c r="M790" s="18"/>
      <c r="V790" s="3"/>
      <c r="W790" s="3"/>
      <c r="X790" s="3"/>
      <c r="Y790" s="3"/>
      <c r="Z790" s="3"/>
    </row>
    <row r="791" spans="6:26" x14ac:dyDescent="0.15">
      <c r="F791" s="18"/>
      <c r="M791" s="18"/>
      <c r="V791" s="3"/>
      <c r="W791" s="3"/>
      <c r="X791" s="3"/>
      <c r="Y791" s="3"/>
      <c r="Z791" s="3"/>
    </row>
    <row r="792" spans="6:26" x14ac:dyDescent="0.15">
      <c r="F792" s="18"/>
      <c r="M792" s="18"/>
      <c r="V792" s="3"/>
      <c r="W792" s="3"/>
      <c r="X792" s="3"/>
      <c r="Y792" s="3"/>
      <c r="Z792" s="3"/>
    </row>
    <row r="793" spans="6:26" x14ac:dyDescent="0.15">
      <c r="F793" s="18"/>
      <c r="M793" s="18"/>
      <c r="V793" s="3"/>
      <c r="W793" s="3"/>
      <c r="X793" s="3"/>
      <c r="Y793" s="3"/>
      <c r="Z793" s="3"/>
    </row>
    <row r="794" spans="6:26" x14ac:dyDescent="0.15">
      <c r="F794" s="18"/>
      <c r="M794" s="18"/>
      <c r="V794" s="3"/>
      <c r="W794" s="3"/>
      <c r="X794" s="3"/>
      <c r="Y794" s="3"/>
      <c r="Z794" s="3"/>
    </row>
    <row r="795" spans="6:26" x14ac:dyDescent="0.15">
      <c r="F795" s="18"/>
      <c r="M795" s="18"/>
      <c r="V795" s="3"/>
      <c r="W795" s="3"/>
      <c r="X795" s="3"/>
      <c r="Y795" s="3"/>
      <c r="Z795" s="3"/>
    </row>
    <row r="796" spans="6:26" x14ac:dyDescent="0.15">
      <c r="F796" s="18"/>
      <c r="M796" s="18"/>
      <c r="V796" s="3"/>
      <c r="W796" s="3"/>
      <c r="X796" s="3"/>
      <c r="Y796" s="3"/>
      <c r="Z796" s="3"/>
    </row>
    <row r="797" spans="6:26" x14ac:dyDescent="0.15">
      <c r="F797" s="18"/>
      <c r="M797" s="18"/>
      <c r="V797" s="3"/>
      <c r="W797" s="3"/>
      <c r="X797" s="3"/>
      <c r="Y797" s="3"/>
      <c r="Z797" s="3"/>
    </row>
    <row r="798" spans="6:26" x14ac:dyDescent="0.15">
      <c r="F798" s="18"/>
      <c r="M798" s="18"/>
      <c r="V798" s="3"/>
      <c r="W798" s="3"/>
      <c r="X798" s="3"/>
      <c r="Y798" s="3"/>
      <c r="Z798" s="3"/>
    </row>
    <row r="799" spans="6:26" x14ac:dyDescent="0.15">
      <c r="F799" s="18"/>
      <c r="M799" s="18"/>
      <c r="V799" s="3"/>
      <c r="W799" s="3"/>
      <c r="X799" s="3"/>
      <c r="Y799" s="3"/>
      <c r="Z799" s="3"/>
    </row>
    <row r="800" spans="6:26" x14ac:dyDescent="0.15">
      <c r="F800" s="18"/>
      <c r="M800" s="18"/>
      <c r="V800" s="3"/>
      <c r="W800" s="3"/>
      <c r="X800" s="3"/>
      <c r="Y800" s="3"/>
      <c r="Z800" s="3"/>
    </row>
    <row r="801" spans="6:26" x14ac:dyDescent="0.15">
      <c r="F801" s="18"/>
      <c r="M801" s="18"/>
      <c r="V801" s="3"/>
      <c r="W801" s="3"/>
      <c r="X801" s="3"/>
      <c r="Y801" s="3"/>
      <c r="Z801" s="3"/>
    </row>
    <row r="802" spans="6:26" x14ac:dyDescent="0.15">
      <c r="F802" s="18"/>
      <c r="M802" s="18"/>
      <c r="V802" s="3"/>
      <c r="W802" s="3"/>
      <c r="X802" s="3"/>
      <c r="Y802" s="3"/>
      <c r="Z802" s="3"/>
    </row>
    <row r="803" spans="6:26" x14ac:dyDescent="0.15">
      <c r="F803" s="18"/>
      <c r="M803" s="18"/>
      <c r="V803" s="3"/>
      <c r="W803" s="3"/>
      <c r="X803" s="3"/>
      <c r="Y803" s="3"/>
      <c r="Z803" s="3"/>
    </row>
    <row r="804" spans="6:26" x14ac:dyDescent="0.15">
      <c r="F804" s="18"/>
      <c r="M804" s="18"/>
      <c r="V804" s="3"/>
      <c r="W804" s="3"/>
      <c r="X804" s="3"/>
      <c r="Y804" s="3"/>
      <c r="Z804" s="3"/>
    </row>
    <row r="805" spans="6:26" x14ac:dyDescent="0.15">
      <c r="F805" s="18"/>
      <c r="M805" s="18"/>
      <c r="V805" s="3"/>
      <c r="W805" s="3"/>
      <c r="X805" s="3"/>
      <c r="Y805" s="3"/>
      <c r="Z805" s="3"/>
    </row>
    <row r="806" spans="6:26" x14ac:dyDescent="0.15">
      <c r="F806" s="18"/>
      <c r="M806" s="18"/>
      <c r="V806" s="3"/>
      <c r="W806" s="3"/>
      <c r="X806" s="3"/>
      <c r="Y806" s="3"/>
      <c r="Z806" s="3"/>
    </row>
    <row r="807" spans="6:26" x14ac:dyDescent="0.15">
      <c r="F807" s="18"/>
      <c r="M807" s="18"/>
      <c r="V807" s="3"/>
      <c r="W807" s="3"/>
      <c r="X807" s="3"/>
      <c r="Y807" s="3"/>
      <c r="Z807" s="3"/>
    </row>
    <row r="808" spans="6:26" x14ac:dyDescent="0.15">
      <c r="F808" s="18"/>
      <c r="M808" s="18"/>
      <c r="V808" s="3"/>
      <c r="W808" s="3"/>
      <c r="X808" s="3"/>
      <c r="Y808" s="3"/>
      <c r="Z808" s="3"/>
    </row>
    <row r="809" spans="6:26" x14ac:dyDescent="0.15">
      <c r="F809" s="18"/>
      <c r="M809" s="18"/>
      <c r="V809" s="3"/>
      <c r="W809" s="3"/>
      <c r="X809" s="3"/>
      <c r="Y809" s="3"/>
      <c r="Z809" s="3"/>
    </row>
    <row r="810" spans="6:26" x14ac:dyDescent="0.15">
      <c r="F810" s="18"/>
      <c r="M810" s="18"/>
      <c r="V810" s="3"/>
      <c r="W810" s="3"/>
      <c r="X810" s="3"/>
      <c r="Y810" s="3"/>
      <c r="Z810" s="3"/>
    </row>
    <row r="811" spans="6:26" x14ac:dyDescent="0.15">
      <c r="F811" s="18"/>
      <c r="M811" s="18"/>
      <c r="V811" s="3"/>
      <c r="W811" s="3"/>
      <c r="X811" s="3"/>
      <c r="Y811" s="3"/>
      <c r="Z811" s="3"/>
    </row>
    <row r="812" spans="6:26" x14ac:dyDescent="0.15">
      <c r="F812" s="18"/>
      <c r="M812" s="18"/>
      <c r="V812" s="3"/>
      <c r="W812" s="3"/>
      <c r="X812" s="3"/>
      <c r="Y812" s="3"/>
      <c r="Z812" s="3"/>
    </row>
    <row r="813" spans="6:26" x14ac:dyDescent="0.15">
      <c r="F813" s="18"/>
      <c r="M813" s="18"/>
      <c r="V813" s="3"/>
      <c r="W813" s="3"/>
      <c r="X813" s="3"/>
      <c r="Y813" s="3"/>
      <c r="Z813" s="3"/>
    </row>
    <row r="814" spans="6:26" x14ac:dyDescent="0.15">
      <c r="F814" s="18"/>
      <c r="M814" s="18"/>
      <c r="V814" s="3"/>
      <c r="W814" s="3"/>
      <c r="X814" s="3"/>
      <c r="Y814" s="3"/>
      <c r="Z814" s="3"/>
    </row>
    <row r="815" spans="6:26" x14ac:dyDescent="0.15">
      <c r="F815" s="18"/>
      <c r="M815" s="18"/>
      <c r="V815" s="3"/>
      <c r="W815" s="3"/>
      <c r="X815" s="3"/>
      <c r="Y815" s="3"/>
      <c r="Z815" s="3"/>
    </row>
    <row r="816" spans="6:26" x14ac:dyDescent="0.15">
      <c r="F816" s="18"/>
      <c r="M816" s="18"/>
      <c r="V816" s="3"/>
      <c r="W816" s="3"/>
      <c r="X816" s="3"/>
      <c r="Y816" s="3"/>
      <c r="Z816" s="3"/>
    </row>
    <row r="817" spans="6:26" x14ac:dyDescent="0.15">
      <c r="F817" s="18"/>
      <c r="M817" s="18"/>
      <c r="V817" s="3"/>
      <c r="W817" s="3"/>
      <c r="X817" s="3"/>
      <c r="Y817" s="3"/>
      <c r="Z817" s="3"/>
    </row>
    <row r="818" spans="6:26" x14ac:dyDescent="0.15">
      <c r="F818" s="18"/>
      <c r="M818" s="18"/>
      <c r="V818" s="3"/>
      <c r="W818" s="3"/>
      <c r="X818" s="3"/>
      <c r="Y818" s="3"/>
      <c r="Z818" s="3"/>
    </row>
    <row r="819" spans="6:26" x14ac:dyDescent="0.15">
      <c r="F819" s="18"/>
      <c r="M819" s="18"/>
      <c r="V819" s="3"/>
      <c r="W819" s="3"/>
      <c r="X819" s="3"/>
      <c r="Y819" s="3"/>
      <c r="Z819" s="3"/>
    </row>
    <row r="820" spans="6:26" x14ac:dyDescent="0.15">
      <c r="F820" s="18"/>
      <c r="M820" s="18"/>
      <c r="V820" s="3"/>
      <c r="W820" s="3"/>
      <c r="X820" s="3"/>
      <c r="Y820" s="3"/>
      <c r="Z820" s="3"/>
    </row>
    <row r="821" spans="6:26" x14ac:dyDescent="0.15">
      <c r="F821" s="18"/>
      <c r="M821" s="18"/>
      <c r="V821" s="3"/>
      <c r="W821" s="3"/>
      <c r="X821" s="3"/>
      <c r="Y821" s="3"/>
      <c r="Z821" s="3"/>
    </row>
    <row r="822" spans="6:26" x14ac:dyDescent="0.15">
      <c r="F822" s="18"/>
      <c r="M822" s="18"/>
      <c r="V822" s="3"/>
      <c r="W822" s="3"/>
      <c r="X822" s="3"/>
      <c r="Y822" s="3"/>
      <c r="Z822" s="3"/>
    </row>
    <row r="823" spans="6:26" x14ac:dyDescent="0.15">
      <c r="F823" s="18"/>
      <c r="M823" s="18"/>
      <c r="V823" s="3"/>
      <c r="W823" s="3"/>
      <c r="X823" s="3"/>
      <c r="Y823" s="3"/>
      <c r="Z823" s="3"/>
    </row>
    <row r="824" spans="6:26" x14ac:dyDescent="0.15">
      <c r="F824" s="18"/>
      <c r="M824" s="18"/>
      <c r="V824" s="3"/>
      <c r="W824" s="3"/>
      <c r="X824" s="3"/>
      <c r="Y824" s="3"/>
      <c r="Z824" s="3"/>
    </row>
    <row r="825" spans="6:26" x14ac:dyDescent="0.15">
      <c r="F825" s="18"/>
      <c r="M825" s="18"/>
      <c r="V825" s="3"/>
      <c r="W825" s="3"/>
      <c r="X825" s="3"/>
      <c r="Y825" s="3"/>
      <c r="Z825" s="3"/>
    </row>
    <row r="826" spans="6:26" x14ac:dyDescent="0.15">
      <c r="F826" s="18"/>
      <c r="M826" s="18"/>
      <c r="V826" s="3"/>
      <c r="W826" s="3"/>
      <c r="X826" s="3"/>
      <c r="Y826" s="3"/>
      <c r="Z826" s="3"/>
    </row>
    <row r="827" spans="6:26" x14ac:dyDescent="0.15">
      <c r="F827" s="18"/>
      <c r="M827" s="18"/>
      <c r="V827" s="3"/>
      <c r="W827" s="3"/>
      <c r="X827" s="3"/>
      <c r="Y827" s="3"/>
      <c r="Z827" s="3"/>
    </row>
    <row r="828" spans="6:26" x14ac:dyDescent="0.15">
      <c r="F828" s="18"/>
      <c r="M828" s="18"/>
      <c r="V828" s="3"/>
      <c r="W828" s="3"/>
      <c r="X828" s="3"/>
      <c r="Y828" s="3"/>
      <c r="Z828" s="3"/>
    </row>
    <row r="829" spans="6:26" x14ac:dyDescent="0.15">
      <c r="F829" s="18"/>
      <c r="M829" s="18"/>
      <c r="V829" s="3"/>
      <c r="W829" s="3"/>
      <c r="X829" s="3"/>
      <c r="Y829" s="3"/>
      <c r="Z829" s="3"/>
    </row>
    <row r="830" spans="6:26" x14ac:dyDescent="0.15">
      <c r="F830" s="18"/>
      <c r="M830" s="18"/>
      <c r="V830" s="3"/>
      <c r="W830" s="3"/>
      <c r="X830" s="3"/>
      <c r="Y830" s="3"/>
      <c r="Z830" s="3"/>
    </row>
    <row r="831" spans="6:26" x14ac:dyDescent="0.15">
      <c r="F831" s="18"/>
      <c r="M831" s="18"/>
      <c r="V831" s="3"/>
      <c r="W831" s="3"/>
      <c r="X831" s="3"/>
      <c r="Y831" s="3"/>
      <c r="Z831" s="3"/>
    </row>
    <row r="832" spans="6:26" x14ac:dyDescent="0.15">
      <c r="F832" s="18"/>
      <c r="M832" s="18"/>
      <c r="V832" s="3"/>
      <c r="W832" s="3"/>
      <c r="X832" s="3"/>
      <c r="Y832" s="3"/>
      <c r="Z832" s="3"/>
    </row>
    <row r="833" spans="6:26" x14ac:dyDescent="0.15">
      <c r="F833" s="18"/>
      <c r="M833" s="18"/>
      <c r="V833" s="3"/>
      <c r="W833" s="3"/>
      <c r="X833" s="3"/>
      <c r="Y833" s="3"/>
      <c r="Z833" s="3"/>
    </row>
    <row r="834" spans="6:26" x14ac:dyDescent="0.15">
      <c r="F834" s="18"/>
      <c r="M834" s="18"/>
      <c r="V834" s="3"/>
      <c r="W834" s="3"/>
      <c r="X834" s="3"/>
      <c r="Y834" s="3"/>
      <c r="Z834" s="3"/>
    </row>
    <row r="835" spans="6:26" x14ac:dyDescent="0.15">
      <c r="F835" s="18"/>
      <c r="M835" s="18"/>
      <c r="V835" s="3"/>
      <c r="W835" s="3"/>
      <c r="X835" s="3"/>
      <c r="Y835" s="3"/>
      <c r="Z835" s="3"/>
    </row>
    <row r="836" spans="6:26" x14ac:dyDescent="0.15">
      <c r="F836" s="18"/>
      <c r="M836" s="18"/>
      <c r="V836" s="3"/>
      <c r="W836" s="3"/>
      <c r="X836" s="3"/>
      <c r="Y836" s="3"/>
      <c r="Z836" s="3"/>
    </row>
    <row r="837" spans="6:26" x14ac:dyDescent="0.15">
      <c r="F837" s="18"/>
      <c r="M837" s="18"/>
      <c r="V837" s="3"/>
      <c r="W837" s="3"/>
      <c r="X837" s="3"/>
      <c r="Y837" s="3"/>
      <c r="Z837" s="3"/>
    </row>
    <row r="838" spans="6:26" x14ac:dyDescent="0.15">
      <c r="F838" s="18"/>
      <c r="M838" s="18"/>
      <c r="V838" s="3"/>
      <c r="W838" s="3"/>
      <c r="X838" s="3"/>
      <c r="Y838" s="3"/>
      <c r="Z838" s="3"/>
    </row>
    <row r="839" spans="6:26" x14ac:dyDescent="0.15">
      <c r="F839" s="18"/>
      <c r="M839" s="18"/>
      <c r="V839" s="3"/>
      <c r="W839" s="3"/>
      <c r="X839" s="3"/>
      <c r="Y839" s="3"/>
      <c r="Z839" s="3"/>
    </row>
    <row r="840" spans="6:26" x14ac:dyDescent="0.15">
      <c r="F840" s="18"/>
      <c r="M840" s="18"/>
      <c r="V840" s="3"/>
      <c r="W840" s="3"/>
      <c r="X840" s="3"/>
      <c r="Y840" s="3"/>
      <c r="Z840" s="3"/>
    </row>
    <row r="841" spans="6:26" x14ac:dyDescent="0.15">
      <c r="F841" s="18"/>
      <c r="M841" s="18"/>
      <c r="V841" s="3"/>
      <c r="W841" s="3"/>
      <c r="X841" s="3"/>
      <c r="Y841" s="3"/>
      <c r="Z841" s="3"/>
    </row>
    <row r="842" spans="6:26" x14ac:dyDescent="0.15">
      <c r="F842" s="18"/>
      <c r="M842" s="18"/>
      <c r="V842" s="3"/>
      <c r="W842" s="3"/>
      <c r="X842" s="3"/>
      <c r="Y842" s="3"/>
      <c r="Z842" s="3"/>
    </row>
    <row r="843" spans="6:26" x14ac:dyDescent="0.15">
      <c r="F843" s="18"/>
      <c r="M843" s="18"/>
      <c r="V843" s="3"/>
      <c r="W843" s="3"/>
      <c r="X843" s="3"/>
      <c r="Y843" s="3"/>
      <c r="Z843" s="3"/>
    </row>
    <row r="844" spans="6:26" x14ac:dyDescent="0.15">
      <c r="F844" s="18"/>
      <c r="M844" s="18"/>
      <c r="V844" s="3"/>
      <c r="W844" s="3"/>
      <c r="X844" s="3"/>
      <c r="Y844" s="3"/>
      <c r="Z844" s="3"/>
    </row>
    <row r="845" spans="6:26" x14ac:dyDescent="0.15">
      <c r="F845" s="18"/>
      <c r="M845" s="18"/>
      <c r="V845" s="3"/>
      <c r="W845" s="3"/>
      <c r="X845" s="3"/>
      <c r="Y845" s="3"/>
      <c r="Z845" s="3"/>
    </row>
    <row r="846" spans="6:26" x14ac:dyDescent="0.15">
      <c r="F846" s="18"/>
      <c r="M846" s="18"/>
      <c r="V846" s="3"/>
      <c r="W846" s="3"/>
      <c r="X846" s="3"/>
      <c r="Y846" s="3"/>
      <c r="Z846" s="3"/>
    </row>
    <row r="847" spans="6:26" x14ac:dyDescent="0.15">
      <c r="F847" s="18"/>
      <c r="M847" s="18"/>
      <c r="V847" s="3"/>
      <c r="W847" s="3"/>
      <c r="X847" s="3"/>
      <c r="Y847" s="3"/>
      <c r="Z847" s="3"/>
    </row>
    <row r="848" spans="6:26" x14ac:dyDescent="0.15">
      <c r="F848" s="18"/>
      <c r="M848" s="18"/>
      <c r="V848" s="3"/>
      <c r="W848" s="3"/>
      <c r="X848" s="3"/>
      <c r="Y848" s="3"/>
      <c r="Z848" s="3"/>
    </row>
    <row r="849" spans="6:26" x14ac:dyDescent="0.15">
      <c r="F849" s="18"/>
      <c r="M849" s="18"/>
      <c r="V849" s="3"/>
      <c r="W849" s="3"/>
      <c r="X849" s="3"/>
      <c r="Y849" s="3"/>
      <c r="Z849" s="3"/>
    </row>
    <row r="850" spans="6:26" x14ac:dyDescent="0.15">
      <c r="F850" s="18"/>
      <c r="M850" s="18"/>
      <c r="V850" s="3"/>
      <c r="W850" s="3"/>
      <c r="X850" s="3"/>
      <c r="Y850" s="3"/>
      <c r="Z850" s="3"/>
    </row>
    <row r="851" spans="6:26" x14ac:dyDescent="0.15">
      <c r="F851" s="18"/>
      <c r="M851" s="18"/>
      <c r="V851" s="3"/>
      <c r="W851" s="3"/>
      <c r="X851" s="3"/>
      <c r="Y851" s="3"/>
      <c r="Z851" s="3"/>
    </row>
    <row r="852" spans="6:26" x14ac:dyDescent="0.15">
      <c r="F852" s="18"/>
      <c r="M852" s="18"/>
      <c r="V852" s="3"/>
      <c r="W852" s="3"/>
      <c r="X852" s="3"/>
      <c r="Y852" s="3"/>
      <c r="Z852" s="3"/>
    </row>
    <row r="853" spans="6:26" x14ac:dyDescent="0.15">
      <c r="F853" s="18"/>
      <c r="M853" s="18"/>
      <c r="V853" s="3"/>
      <c r="W853" s="3"/>
      <c r="X853" s="3"/>
      <c r="Y853" s="3"/>
      <c r="Z853" s="3"/>
    </row>
    <row r="854" spans="6:26" x14ac:dyDescent="0.15">
      <c r="F854" s="18"/>
      <c r="M854" s="18"/>
      <c r="V854" s="3"/>
      <c r="W854" s="3"/>
      <c r="X854" s="3"/>
      <c r="Y854" s="3"/>
      <c r="Z854" s="3"/>
    </row>
    <row r="855" spans="6:26" x14ac:dyDescent="0.15">
      <c r="F855" s="18"/>
      <c r="M855" s="18"/>
      <c r="V855" s="3"/>
      <c r="W855" s="3"/>
      <c r="X855" s="3"/>
      <c r="Y855" s="3"/>
      <c r="Z855" s="3"/>
    </row>
    <row r="856" spans="6:26" x14ac:dyDescent="0.15">
      <c r="F856" s="18"/>
      <c r="M856" s="18"/>
      <c r="V856" s="3"/>
      <c r="W856" s="3"/>
      <c r="X856" s="3"/>
      <c r="Y856" s="3"/>
      <c r="Z856" s="3"/>
    </row>
    <row r="857" spans="6:26" x14ac:dyDescent="0.15">
      <c r="F857" s="18"/>
      <c r="M857" s="18"/>
      <c r="V857" s="3"/>
      <c r="W857" s="3"/>
      <c r="X857" s="3"/>
      <c r="Y857" s="3"/>
      <c r="Z857" s="3"/>
    </row>
    <row r="858" spans="6:26" x14ac:dyDescent="0.15">
      <c r="F858" s="18"/>
      <c r="M858" s="18"/>
      <c r="V858" s="3"/>
      <c r="W858" s="3"/>
      <c r="X858" s="3"/>
      <c r="Y858" s="3"/>
      <c r="Z858" s="3"/>
    </row>
    <row r="859" spans="6:26" x14ac:dyDescent="0.15">
      <c r="F859" s="18"/>
      <c r="M859" s="18"/>
      <c r="V859" s="3"/>
      <c r="W859" s="3"/>
      <c r="X859" s="3"/>
      <c r="Y859" s="3"/>
      <c r="Z859" s="3"/>
    </row>
    <row r="860" spans="6:26" x14ac:dyDescent="0.15">
      <c r="F860" s="18"/>
      <c r="M860" s="18"/>
      <c r="V860" s="3"/>
      <c r="W860" s="3"/>
      <c r="X860" s="3"/>
      <c r="Y860" s="3"/>
      <c r="Z860" s="3"/>
    </row>
    <row r="861" spans="6:26" x14ac:dyDescent="0.15">
      <c r="F861" s="18"/>
      <c r="M861" s="18"/>
      <c r="V861" s="3"/>
      <c r="W861" s="3"/>
      <c r="X861" s="3"/>
      <c r="Y861" s="3"/>
      <c r="Z861" s="3"/>
    </row>
    <row r="862" spans="6:26" x14ac:dyDescent="0.15">
      <c r="F862" s="18"/>
      <c r="M862" s="18"/>
      <c r="V862" s="3"/>
      <c r="W862" s="3"/>
      <c r="X862" s="3"/>
      <c r="Y862" s="3"/>
      <c r="Z862" s="3"/>
    </row>
    <row r="863" spans="6:26" x14ac:dyDescent="0.15">
      <c r="F863" s="18"/>
      <c r="M863" s="18"/>
      <c r="V863" s="3"/>
      <c r="W863" s="3"/>
      <c r="X863" s="3"/>
      <c r="Y863" s="3"/>
      <c r="Z863" s="3"/>
    </row>
    <row r="864" spans="6:26" x14ac:dyDescent="0.15">
      <c r="F864" s="18"/>
      <c r="M864" s="18"/>
      <c r="V864" s="3"/>
      <c r="W864" s="3"/>
      <c r="X864" s="3"/>
      <c r="Y864" s="3"/>
      <c r="Z864" s="3"/>
    </row>
    <row r="865" spans="6:26" x14ac:dyDescent="0.15">
      <c r="F865" s="18"/>
      <c r="M865" s="18"/>
      <c r="V865" s="3"/>
      <c r="W865" s="3"/>
      <c r="X865" s="3"/>
      <c r="Y865" s="3"/>
      <c r="Z865" s="3"/>
    </row>
    <row r="866" spans="6:26" x14ac:dyDescent="0.15">
      <c r="F866" s="18"/>
      <c r="M866" s="18"/>
      <c r="V866" s="3"/>
      <c r="W866" s="3"/>
      <c r="X866" s="3"/>
      <c r="Y866" s="3"/>
      <c r="Z866" s="3"/>
    </row>
    <row r="867" spans="6:26" x14ac:dyDescent="0.15">
      <c r="F867" s="18"/>
      <c r="M867" s="18"/>
      <c r="V867" s="3"/>
      <c r="W867" s="3"/>
      <c r="X867" s="3"/>
      <c r="Y867" s="3"/>
      <c r="Z867" s="3"/>
    </row>
    <row r="868" spans="6:26" x14ac:dyDescent="0.15">
      <c r="F868" s="18"/>
      <c r="M868" s="18"/>
      <c r="V868" s="3"/>
      <c r="W868" s="3"/>
      <c r="X868" s="3"/>
      <c r="Y868" s="3"/>
      <c r="Z868" s="3"/>
    </row>
    <row r="869" spans="6:26" x14ac:dyDescent="0.15">
      <c r="F869" s="18"/>
      <c r="M869" s="18"/>
      <c r="V869" s="3"/>
      <c r="W869" s="3"/>
      <c r="X869" s="3"/>
      <c r="Y869" s="3"/>
      <c r="Z869" s="3"/>
    </row>
    <row r="870" spans="6:26" x14ac:dyDescent="0.15">
      <c r="F870" s="18"/>
      <c r="M870" s="18"/>
      <c r="V870" s="3"/>
      <c r="W870" s="3"/>
      <c r="X870" s="3"/>
      <c r="Y870" s="3"/>
      <c r="Z870" s="3"/>
    </row>
    <row r="871" spans="6:26" x14ac:dyDescent="0.15">
      <c r="F871" s="18"/>
      <c r="M871" s="18"/>
      <c r="V871" s="3"/>
      <c r="W871" s="3"/>
      <c r="X871" s="3"/>
      <c r="Y871" s="3"/>
      <c r="Z871" s="3"/>
    </row>
    <row r="872" spans="6:26" x14ac:dyDescent="0.15">
      <c r="F872" s="18"/>
      <c r="M872" s="18"/>
      <c r="V872" s="3"/>
      <c r="W872" s="3"/>
      <c r="X872" s="3"/>
      <c r="Y872" s="3"/>
      <c r="Z872" s="3"/>
    </row>
    <row r="873" spans="6:26" x14ac:dyDescent="0.15">
      <c r="F873" s="18"/>
      <c r="M873" s="18"/>
      <c r="V873" s="3"/>
      <c r="W873" s="3"/>
      <c r="X873" s="3"/>
      <c r="Y873" s="3"/>
      <c r="Z873" s="3"/>
    </row>
    <row r="874" spans="6:26" x14ac:dyDescent="0.15">
      <c r="F874" s="18"/>
      <c r="M874" s="18"/>
      <c r="V874" s="3"/>
      <c r="W874" s="3"/>
      <c r="X874" s="3"/>
      <c r="Y874" s="3"/>
      <c r="Z874" s="3"/>
    </row>
    <row r="875" spans="6:26" x14ac:dyDescent="0.15">
      <c r="F875" s="18"/>
      <c r="M875" s="18"/>
      <c r="V875" s="3"/>
      <c r="W875" s="3"/>
      <c r="X875" s="3"/>
      <c r="Y875" s="3"/>
      <c r="Z875" s="3"/>
    </row>
    <row r="876" spans="6:26" x14ac:dyDescent="0.15">
      <c r="F876" s="18"/>
      <c r="M876" s="18"/>
      <c r="V876" s="3"/>
      <c r="W876" s="3"/>
      <c r="X876" s="3"/>
      <c r="Y876" s="3"/>
      <c r="Z876" s="3"/>
    </row>
    <row r="877" spans="6:26" x14ac:dyDescent="0.15">
      <c r="F877" s="18"/>
      <c r="M877" s="18"/>
      <c r="V877" s="3"/>
      <c r="W877" s="3"/>
      <c r="X877" s="3"/>
      <c r="Y877" s="3"/>
      <c r="Z877" s="3"/>
    </row>
    <row r="878" spans="6:26" x14ac:dyDescent="0.15">
      <c r="F878" s="18"/>
      <c r="M878" s="18"/>
      <c r="V878" s="3"/>
      <c r="W878" s="3"/>
      <c r="X878" s="3"/>
      <c r="Y878" s="3"/>
      <c r="Z878" s="3"/>
    </row>
    <row r="879" spans="6:26" x14ac:dyDescent="0.15">
      <c r="F879" s="18"/>
      <c r="M879" s="18"/>
      <c r="V879" s="3"/>
      <c r="W879" s="3"/>
      <c r="X879" s="3"/>
      <c r="Y879" s="3"/>
      <c r="Z879" s="3"/>
    </row>
    <row r="880" spans="6:26" x14ac:dyDescent="0.15">
      <c r="F880" s="18"/>
      <c r="M880" s="18"/>
      <c r="V880" s="3"/>
      <c r="W880" s="3"/>
      <c r="X880" s="3"/>
      <c r="Y880" s="3"/>
      <c r="Z880" s="3"/>
    </row>
    <row r="881" spans="6:26" x14ac:dyDescent="0.15">
      <c r="F881" s="18"/>
      <c r="M881" s="18"/>
      <c r="V881" s="3"/>
      <c r="W881" s="3"/>
      <c r="X881" s="3"/>
      <c r="Y881" s="3"/>
      <c r="Z881" s="3"/>
    </row>
    <row r="882" spans="6:26" x14ac:dyDescent="0.15">
      <c r="F882" s="18"/>
      <c r="M882" s="18"/>
      <c r="V882" s="3"/>
      <c r="W882" s="3"/>
      <c r="X882" s="3"/>
      <c r="Y882" s="3"/>
      <c r="Z882" s="3"/>
    </row>
    <row r="883" spans="6:26" x14ac:dyDescent="0.15">
      <c r="F883" s="18"/>
      <c r="M883" s="18"/>
      <c r="V883" s="3"/>
      <c r="W883" s="3"/>
      <c r="X883" s="3"/>
      <c r="Y883" s="3"/>
      <c r="Z883" s="3"/>
    </row>
    <row r="884" spans="6:26" x14ac:dyDescent="0.15">
      <c r="F884" s="18"/>
      <c r="M884" s="18"/>
      <c r="V884" s="3"/>
      <c r="W884" s="3"/>
      <c r="X884" s="3"/>
      <c r="Y884" s="3"/>
      <c r="Z884" s="3"/>
    </row>
    <row r="885" spans="6:26" x14ac:dyDescent="0.15">
      <c r="F885" s="18"/>
      <c r="M885" s="18"/>
      <c r="V885" s="3"/>
      <c r="W885" s="3"/>
      <c r="X885" s="3"/>
      <c r="Y885" s="3"/>
      <c r="Z885" s="3"/>
    </row>
    <row r="886" spans="6:26" x14ac:dyDescent="0.15">
      <c r="F886" s="18"/>
      <c r="M886" s="18"/>
      <c r="V886" s="3"/>
      <c r="W886" s="3"/>
      <c r="X886" s="3"/>
      <c r="Y886" s="3"/>
      <c r="Z886" s="3"/>
    </row>
    <row r="887" spans="6:26" x14ac:dyDescent="0.15">
      <c r="F887" s="18"/>
      <c r="M887" s="18"/>
      <c r="V887" s="3"/>
      <c r="W887" s="3"/>
      <c r="X887" s="3"/>
      <c r="Y887" s="3"/>
      <c r="Z887" s="3"/>
    </row>
    <row r="888" spans="6:26" x14ac:dyDescent="0.15">
      <c r="F888" s="18"/>
      <c r="M888" s="18"/>
      <c r="V888" s="3"/>
      <c r="W888" s="3"/>
      <c r="X888" s="3"/>
      <c r="Y888" s="3"/>
      <c r="Z888" s="3"/>
    </row>
    <row r="889" spans="6:26" x14ac:dyDescent="0.15">
      <c r="F889" s="18"/>
      <c r="M889" s="18"/>
      <c r="V889" s="3"/>
      <c r="W889" s="3"/>
      <c r="X889" s="3"/>
      <c r="Y889" s="3"/>
      <c r="Z889" s="3"/>
    </row>
    <row r="890" spans="6:26" x14ac:dyDescent="0.15">
      <c r="F890" s="18"/>
      <c r="M890" s="18"/>
      <c r="V890" s="3"/>
      <c r="W890" s="3"/>
      <c r="X890" s="3"/>
      <c r="Y890" s="3"/>
      <c r="Z890" s="3"/>
    </row>
    <row r="891" spans="6:26" x14ac:dyDescent="0.15">
      <c r="F891" s="18"/>
      <c r="M891" s="18"/>
      <c r="V891" s="3"/>
      <c r="W891" s="3"/>
      <c r="X891" s="3"/>
      <c r="Y891" s="3"/>
      <c r="Z891" s="3"/>
    </row>
    <row r="892" spans="6:26" x14ac:dyDescent="0.15">
      <c r="F892" s="18"/>
      <c r="M892" s="18"/>
      <c r="V892" s="3"/>
      <c r="W892" s="3"/>
      <c r="X892" s="3"/>
      <c r="Y892" s="3"/>
      <c r="Z892" s="3"/>
    </row>
    <row r="893" spans="6:26" x14ac:dyDescent="0.15">
      <c r="F893" s="18"/>
      <c r="M893" s="18"/>
      <c r="V893" s="3"/>
      <c r="W893" s="3"/>
      <c r="X893" s="3"/>
      <c r="Y893" s="3"/>
      <c r="Z893" s="3"/>
    </row>
    <row r="894" spans="6:26" x14ac:dyDescent="0.15">
      <c r="F894" s="18"/>
      <c r="M894" s="18"/>
      <c r="V894" s="3"/>
      <c r="W894" s="3"/>
      <c r="X894" s="3"/>
      <c r="Y894" s="3"/>
      <c r="Z894" s="3"/>
    </row>
    <row r="895" spans="6:26" x14ac:dyDescent="0.15">
      <c r="F895" s="18"/>
      <c r="M895" s="18"/>
      <c r="V895" s="3"/>
      <c r="W895" s="3"/>
      <c r="X895" s="3"/>
      <c r="Y895" s="3"/>
      <c r="Z895" s="3"/>
    </row>
    <row r="896" spans="6:26" x14ac:dyDescent="0.15">
      <c r="F896" s="18"/>
      <c r="M896" s="18"/>
      <c r="V896" s="3"/>
      <c r="W896" s="3"/>
      <c r="X896" s="3"/>
      <c r="Y896" s="3"/>
      <c r="Z896" s="3"/>
    </row>
    <row r="897" spans="6:26" x14ac:dyDescent="0.15">
      <c r="F897" s="18"/>
      <c r="M897" s="18"/>
      <c r="V897" s="3"/>
      <c r="W897" s="3"/>
      <c r="X897" s="3"/>
      <c r="Y897" s="3"/>
      <c r="Z897" s="3"/>
    </row>
    <row r="898" spans="6:26" x14ac:dyDescent="0.15">
      <c r="F898" s="18"/>
      <c r="M898" s="18"/>
      <c r="V898" s="3"/>
      <c r="W898" s="3"/>
      <c r="X898" s="3"/>
      <c r="Y898" s="3"/>
      <c r="Z898" s="3"/>
    </row>
    <row r="899" spans="6:26" x14ac:dyDescent="0.15">
      <c r="F899" s="18"/>
      <c r="M899" s="18"/>
      <c r="V899" s="3"/>
      <c r="W899" s="3"/>
      <c r="X899" s="3"/>
      <c r="Y899" s="3"/>
      <c r="Z899" s="3"/>
    </row>
    <row r="900" spans="6:26" x14ac:dyDescent="0.15">
      <c r="F900" s="18"/>
      <c r="M900" s="18"/>
      <c r="V900" s="3"/>
      <c r="W900" s="3"/>
      <c r="X900" s="3"/>
      <c r="Y900" s="3"/>
      <c r="Z900" s="3"/>
    </row>
    <row r="901" spans="6:26" x14ac:dyDescent="0.15">
      <c r="F901" s="18"/>
      <c r="M901" s="18"/>
      <c r="V901" s="3"/>
      <c r="W901" s="3"/>
      <c r="X901" s="3"/>
      <c r="Y901" s="3"/>
      <c r="Z901" s="3"/>
    </row>
    <row r="902" spans="6:26" x14ac:dyDescent="0.15">
      <c r="F902" s="18"/>
      <c r="M902" s="18"/>
      <c r="V902" s="3"/>
      <c r="W902" s="3"/>
      <c r="X902" s="3"/>
      <c r="Y902" s="3"/>
      <c r="Z902" s="3"/>
    </row>
    <row r="903" spans="6:26" x14ac:dyDescent="0.15">
      <c r="F903" s="18"/>
      <c r="M903" s="18"/>
      <c r="V903" s="3"/>
      <c r="W903" s="3"/>
      <c r="X903" s="3"/>
      <c r="Y903" s="3"/>
      <c r="Z903" s="3"/>
    </row>
    <row r="904" spans="6:26" x14ac:dyDescent="0.15">
      <c r="F904" s="18"/>
      <c r="M904" s="18"/>
      <c r="V904" s="3"/>
      <c r="W904" s="3"/>
      <c r="X904" s="3"/>
      <c r="Y904" s="3"/>
      <c r="Z904" s="3"/>
    </row>
    <row r="905" spans="6:26" x14ac:dyDescent="0.15">
      <c r="F905" s="18"/>
      <c r="M905" s="18"/>
      <c r="V905" s="3"/>
      <c r="W905" s="3"/>
      <c r="X905" s="3"/>
      <c r="Y905" s="3"/>
      <c r="Z905" s="3"/>
    </row>
    <row r="906" spans="6:26" x14ac:dyDescent="0.15">
      <c r="F906" s="18"/>
      <c r="M906" s="18"/>
      <c r="V906" s="3"/>
      <c r="W906" s="3"/>
      <c r="X906" s="3"/>
      <c r="Y906" s="3"/>
      <c r="Z906" s="3"/>
    </row>
    <row r="907" spans="6:26" x14ac:dyDescent="0.15">
      <c r="F907" s="18"/>
      <c r="M907" s="18"/>
      <c r="V907" s="3"/>
      <c r="W907" s="3"/>
      <c r="X907" s="3"/>
      <c r="Y907" s="3"/>
      <c r="Z907" s="3"/>
    </row>
    <row r="908" spans="6:26" x14ac:dyDescent="0.15">
      <c r="F908" s="18"/>
      <c r="M908" s="18"/>
      <c r="V908" s="3"/>
      <c r="W908" s="3"/>
      <c r="X908" s="3"/>
      <c r="Y908" s="3"/>
      <c r="Z908" s="3"/>
    </row>
    <row r="909" spans="6:26" x14ac:dyDescent="0.15">
      <c r="F909" s="18"/>
      <c r="M909" s="18"/>
      <c r="V909" s="3"/>
      <c r="W909" s="3"/>
      <c r="X909" s="3"/>
      <c r="Y909" s="3"/>
      <c r="Z909" s="3"/>
    </row>
    <row r="910" spans="6:26" x14ac:dyDescent="0.15">
      <c r="F910" s="18"/>
      <c r="M910" s="18"/>
      <c r="V910" s="3"/>
      <c r="W910" s="3"/>
      <c r="X910" s="3"/>
      <c r="Y910" s="3"/>
      <c r="Z910" s="3"/>
    </row>
    <row r="911" spans="6:26" x14ac:dyDescent="0.15">
      <c r="F911" s="18"/>
      <c r="M911" s="18"/>
      <c r="V911" s="3"/>
      <c r="W911" s="3"/>
      <c r="X911" s="3"/>
      <c r="Y911" s="3"/>
      <c r="Z911" s="3"/>
    </row>
    <row r="912" spans="6:26" x14ac:dyDescent="0.15">
      <c r="F912" s="18"/>
      <c r="M912" s="18"/>
      <c r="V912" s="3"/>
      <c r="W912" s="3"/>
      <c r="X912" s="3"/>
      <c r="Y912" s="3"/>
      <c r="Z912" s="3"/>
    </row>
    <row r="913" spans="6:26" x14ac:dyDescent="0.15">
      <c r="F913" s="18"/>
      <c r="M913" s="18"/>
      <c r="V913" s="3"/>
      <c r="W913" s="3"/>
      <c r="X913" s="3"/>
      <c r="Y913" s="3"/>
      <c r="Z913" s="3"/>
    </row>
    <row r="914" spans="6:26" x14ac:dyDescent="0.15">
      <c r="F914" s="18"/>
      <c r="M914" s="18"/>
      <c r="V914" s="3"/>
      <c r="W914" s="3"/>
      <c r="X914" s="3"/>
      <c r="Y914" s="3"/>
      <c r="Z914" s="3"/>
    </row>
    <row r="915" spans="6:26" x14ac:dyDescent="0.15">
      <c r="F915" s="18"/>
      <c r="M915" s="18"/>
      <c r="V915" s="3"/>
      <c r="W915" s="3"/>
      <c r="X915" s="3"/>
      <c r="Y915" s="3"/>
      <c r="Z915" s="3"/>
    </row>
    <row r="916" spans="6:26" x14ac:dyDescent="0.15">
      <c r="F916" s="18"/>
      <c r="M916" s="18"/>
      <c r="V916" s="3"/>
      <c r="W916" s="3"/>
      <c r="X916" s="3"/>
      <c r="Y916" s="3"/>
      <c r="Z916" s="3"/>
    </row>
    <row r="917" spans="6:26" x14ac:dyDescent="0.15">
      <c r="F917" s="18"/>
      <c r="M917" s="18"/>
      <c r="V917" s="3"/>
      <c r="W917" s="3"/>
      <c r="X917" s="3"/>
      <c r="Y917" s="3"/>
      <c r="Z917" s="3"/>
    </row>
    <row r="918" spans="6:26" x14ac:dyDescent="0.15">
      <c r="F918" s="18"/>
      <c r="M918" s="18"/>
      <c r="V918" s="3"/>
      <c r="W918" s="3"/>
      <c r="X918" s="3"/>
      <c r="Y918" s="3"/>
      <c r="Z918" s="3"/>
    </row>
    <row r="919" spans="6:26" x14ac:dyDescent="0.15">
      <c r="F919" s="18"/>
      <c r="M919" s="18"/>
      <c r="V919" s="3"/>
      <c r="W919" s="3"/>
      <c r="X919" s="3"/>
      <c r="Y919" s="3"/>
      <c r="Z919" s="3"/>
    </row>
    <row r="920" spans="6:26" x14ac:dyDescent="0.15">
      <c r="F920" s="18"/>
      <c r="M920" s="18"/>
      <c r="V920" s="3"/>
      <c r="W920" s="3"/>
      <c r="X920" s="3"/>
      <c r="Y920" s="3"/>
      <c r="Z920" s="3"/>
    </row>
    <row r="921" spans="6:26" x14ac:dyDescent="0.15">
      <c r="F921" s="18"/>
      <c r="M921" s="18"/>
      <c r="V921" s="3"/>
      <c r="W921" s="3"/>
      <c r="X921" s="3"/>
      <c r="Y921" s="3"/>
      <c r="Z921" s="3"/>
    </row>
    <row r="922" spans="6:26" x14ac:dyDescent="0.15">
      <c r="F922" s="18"/>
      <c r="M922" s="18"/>
      <c r="V922" s="3"/>
      <c r="W922" s="3"/>
      <c r="X922" s="3"/>
      <c r="Y922" s="3"/>
      <c r="Z922" s="3"/>
    </row>
    <row r="923" spans="6:26" x14ac:dyDescent="0.15">
      <c r="F923" s="18"/>
      <c r="M923" s="18"/>
      <c r="V923" s="3"/>
      <c r="W923" s="3"/>
      <c r="X923" s="3"/>
      <c r="Y923" s="3"/>
      <c r="Z923" s="3"/>
    </row>
    <row r="924" spans="6:26" x14ac:dyDescent="0.15">
      <c r="F924" s="18"/>
      <c r="M924" s="18"/>
      <c r="V924" s="3"/>
      <c r="W924" s="3"/>
      <c r="X924" s="3"/>
      <c r="Y924" s="3"/>
      <c r="Z924" s="3"/>
    </row>
    <row r="925" spans="6:26" x14ac:dyDescent="0.15">
      <c r="F925" s="18"/>
      <c r="M925" s="18"/>
      <c r="V925" s="3"/>
      <c r="W925" s="3"/>
      <c r="X925" s="3"/>
      <c r="Y925" s="3"/>
      <c r="Z925" s="3"/>
    </row>
    <row r="926" spans="6:26" x14ac:dyDescent="0.15">
      <c r="F926" s="18"/>
      <c r="M926" s="18"/>
      <c r="V926" s="3"/>
      <c r="W926" s="3"/>
      <c r="X926" s="3"/>
      <c r="Y926" s="3"/>
      <c r="Z926" s="3"/>
    </row>
    <row r="927" spans="6:26" x14ac:dyDescent="0.15">
      <c r="F927" s="18"/>
      <c r="M927" s="18"/>
      <c r="V927" s="3"/>
      <c r="W927" s="3"/>
      <c r="X927" s="3"/>
      <c r="Y927" s="3"/>
      <c r="Z927" s="3"/>
    </row>
    <row r="928" spans="6:26" x14ac:dyDescent="0.15">
      <c r="F928" s="18"/>
      <c r="M928" s="18"/>
      <c r="V928" s="3"/>
      <c r="W928" s="3"/>
      <c r="X928" s="3"/>
      <c r="Y928" s="3"/>
      <c r="Z928" s="3"/>
    </row>
    <row r="929" spans="6:26" x14ac:dyDescent="0.15">
      <c r="F929" s="18"/>
      <c r="M929" s="18"/>
      <c r="V929" s="3"/>
      <c r="W929" s="3"/>
      <c r="X929" s="3"/>
      <c r="Y929" s="3"/>
      <c r="Z929" s="3"/>
    </row>
    <row r="930" spans="6:26" x14ac:dyDescent="0.15">
      <c r="F930" s="18"/>
      <c r="M930" s="18"/>
      <c r="V930" s="3"/>
      <c r="W930" s="3"/>
      <c r="X930" s="3"/>
      <c r="Y930" s="3"/>
      <c r="Z930" s="3"/>
    </row>
    <row r="931" spans="6:26" x14ac:dyDescent="0.15">
      <c r="F931" s="18"/>
      <c r="M931" s="18"/>
      <c r="V931" s="3"/>
      <c r="W931" s="3"/>
      <c r="X931" s="3"/>
      <c r="Y931" s="3"/>
      <c r="Z931" s="3"/>
    </row>
    <row r="932" spans="6:26" x14ac:dyDescent="0.15">
      <c r="F932" s="18"/>
      <c r="M932" s="18"/>
      <c r="V932" s="3"/>
      <c r="W932" s="3"/>
      <c r="X932" s="3"/>
      <c r="Y932" s="3"/>
      <c r="Z932" s="3"/>
    </row>
    <row r="933" spans="6:26" x14ac:dyDescent="0.15">
      <c r="F933" s="18"/>
      <c r="M933" s="18"/>
      <c r="V933" s="3"/>
      <c r="W933" s="3"/>
      <c r="X933" s="3"/>
      <c r="Y933" s="3"/>
      <c r="Z933" s="3"/>
    </row>
    <row r="934" spans="6:26" x14ac:dyDescent="0.15">
      <c r="F934" s="18"/>
      <c r="M934" s="18"/>
      <c r="V934" s="3"/>
      <c r="W934" s="3"/>
      <c r="X934" s="3"/>
      <c r="Y934" s="3"/>
      <c r="Z934" s="3"/>
    </row>
    <row r="935" spans="6:26" x14ac:dyDescent="0.15">
      <c r="F935" s="18"/>
      <c r="M935" s="18"/>
      <c r="V935" s="3"/>
      <c r="W935" s="3"/>
      <c r="X935" s="3"/>
      <c r="Y935" s="3"/>
      <c r="Z935" s="3"/>
    </row>
    <row r="936" spans="6:26" x14ac:dyDescent="0.15">
      <c r="F936" s="18"/>
      <c r="M936" s="18"/>
      <c r="V936" s="3"/>
      <c r="W936" s="3"/>
      <c r="X936" s="3"/>
      <c r="Y936" s="3"/>
      <c r="Z936" s="3"/>
    </row>
    <row r="937" spans="6:26" x14ac:dyDescent="0.15">
      <c r="F937" s="18"/>
      <c r="M937" s="18"/>
      <c r="V937" s="3"/>
      <c r="W937" s="3"/>
      <c r="X937" s="3"/>
      <c r="Y937" s="3"/>
      <c r="Z937" s="3"/>
    </row>
    <row r="938" spans="6:26" x14ac:dyDescent="0.15">
      <c r="F938" s="18"/>
      <c r="M938" s="18"/>
      <c r="V938" s="3"/>
      <c r="W938" s="3"/>
      <c r="X938" s="3"/>
      <c r="Y938" s="3"/>
      <c r="Z938" s="3"/>
    </row>
    <row r="939" spans="6:26" x14ac:dyDescent="0.15">
      <c r="F939" s="18"/>
      <c r="M939" s="18"/>
      <c r="V939" s="3"/>
      <c r="W939" s="3"/>
      <c r="X939" s="3"/>
      <c r="Y939" s="3"/>
      <c r="Z939" s="3"/>
    </row>
    <row r="940" spans="6:26" x14ac:dyDescent="0.15">
      <c r="F940" s="18"/>
      <c r="M940" s="18"/>
      <c r="V940" s="3"/>
      <c r="W940" s="3"/>
      <c r="X940" s="3"/>
      <c r="Y940" s="3"/>
      <c r="Z940" s="3"/>
    </row>
    <row r="941" spans="6:26" x14ac:dyDescent="0.15">
      <c r="F941" s="18"/>
      <c r="M941" s="18"/>
      <c r="V941" s="3"/>
      <c r="W941" s="3"/>
      <c r="X941" s="3"/>
      <c r="Y941" s="3"/>
      <c r="Z941" s="3"/>
    </row>
    <row r="942" spans="6:26" x14ac:dyDescent="0.15">
      <c r="F942" s="18"/>
      <c r="M942" s="18"/>
      <c r="V942" s="3"/>
      <c r="W942" s="3"/>
      <c r="X942" s="3"/>
      <c r="Y942" s="3"/>
      <c r="Z942" s="3"/>
    </row>
    <row r="943" spans="6:26" x14ac:dyDescent="0.15">
      <c r="F943" s="18"/>
      <c r="M943" s="18"/>
      <c r="V943" s="3"/>
      <c r="W943" s="3"/>
      <c r="X943" s="3"/>
      <c r="Y943" s="3"/>
      <c r="Z943" s="3"/>
    </row>
    <row r="944" spans="6:26" x14ac:dyDescent="0.15">
      <c r="F944" s="18"/>
      <c r="M944" s="18"/>
      <c r="V944" s="3"/>
      <c r="W944" s="3"/>
      <c r="X944" s="3"/>
      <c r="Y944" s="3"/>
      <c r="Z944" s="3"/>
    </row>
    <row r="945" spans="6:26" x14ac:dyDescent="0.15">
      <c r="F945" s="18"/>
      <c r="M945" s="18"/>
      <c r="V945" s="3"/>
      <c r="W945" s="3"/>
      <c r="X945" s="3"/>
      <c r="Y945" s="3"/>
      <c r="Z945" s="3"/>
    </row>
    <row r="946" spans="6:26" x14ac:dyDescent="0.15">
      <c r="F946" s="18"/>
      <c r="M946" s="18"/>
      <c r="V946" s="3"/>
      <c r="W946" s="3"/>
      <c r="X946" s="3"/>
      <c r="Y946" s="3"/>
      <c r="Z946" s="3"/>
    </row>
    <row r="947" spans="6:26" x14ac:dyDescent="0.15">
      <c r="F947" s="18"/>
      <c r="M947" s="18"/>
      <c r="V947" s="3"/>
      <c r="W947" s="3"/>
      <c r="X947" s="3"/>
      <c r="Y947" s="3"/>
      <c r="Z947" s="3"/>
    </row>
    <row r="948" spans="6:26" x14ac:dyDescent="0.15">
      <c r="F948" s="18"/>
      <c r="M948" s="18"/>
      <c r="V948" s="3"/>
      <c r="W948" s="3"/>
      <c r="X948" s="3"/>
      <c r="Y948" s="3"/>
      <c r="Z948" s="3"/>
    </row>
    <row r="949" spans="6:26" x14ac:dyDescent="0.15">
      <c r="F949" s="18"/>
      <c r="M949" s="18"/>
      <c r="V949" s="3"/>
      <c r="W949" s="3"/>
      <c r="X949" s="3"/>
      <c r="Y949" s="3"/>
      <c r="Z949" s="3"/>
    </row>
    <row r="950" spans="6:26" x14ac:dyDescent="0.15">
      <c r="F950" s="18"/>
      <c r="M950" s="18"/>
      <c r="V950" s="3"/>
      <c r="W950" s="3"/>
      <c r="X950" s="3"/>
      <c r="Y950" s="3"/>
      <c r="Z950" s="3"/>
    </row>
    <row r="951" spans="6:26" x14ac:dyDescent="0.15">
      <c r="F951" s="18"/>
      <c r="M951" s="18"/>
      <c r="V951" s="3"/>
      <c r="W951" s="3"/>
      <c r="X951" s="3"/>
      <c r="Y951" s="3"/>
      <c r="Z951" s="3"/>
    </row>
    <row r="952" spans="6:26" x14ac:dyDescent="0.15">
      <c r="F952" s="18"/>
      <c r="M952" s="18"/>
      <c r="V952" s="3"/>
      <c r="W952" s="3"/>
      <c r="X952" s="3"/>
      <c r="Y952" s="3"/>
      <c r="Z952" s="3"/>
    </row>
    <row r="953" spans="6:26" x14ac:dyDescent="0.15">
      <c r="F953" s="18"/>
      <c r="M953" s="18"/>
      <c r="V953" s="3"/>
      <c r="W953" s="3"/>
      <c r="X953" s="3"/>
      <c r="Y953" s="3"/>
      <c r="Z953" s="3"/>
    </row>
    <row r="954" spans="6:26" x14ac:dyDescent="0.15">
      <c r="F954" s="18"/>
      <c r="M954" s="18"/>
      <c r="V954" s="3"/>
      <c r="W954" s="3"/>
      <c r="X954" s="3"/>
      <c r="Y954" s="3"/>
      <c r="Z954" s="3"/>
    </row>
    <row r="955" spans="6:26" x14ac:dyDescent="0.15">
      <c r="F955" s="18"/>
      <c r="M955" s="18"/>
      <c r="V955" s="3"/>
      <c r="W955" s="3"/>
      <c r="X955" s="3"/>
      <c r="Y955" s="3"/>
      <c r="Z955" s="3"/>
    </row>
    <row r="956" spans="6:26" x14ac:dyDescent="0.15">
      <c r="F956" s="18"/>
      <c r="M956" s="18"/>
      <c r="V956" s="3"/>
      <c r="W956" s="3"/>
      <c r="X956" s="3"/>
      <c r="Y956" s="3"/>
      <c r="Z956" s="3"/>
    </row>
    <row r="957" spans="6:26" x14ac:dyDescent="0.15">
      <c r="F957" s="18"/>
      <c r="M957" s="18"/>
      <c r="V957" s="3"/>
      <c r="W957" s="3"/>
      <c r="X957" s="3"/>
      <c r="Y957" s="3"/>
      <c r="Z957" s="3"/>
    </row>
    <row r="958" spans="6:26" x14ac:dyDescent="0.15">
      <c r="F958" s="18"/>
      <c r="M958" s="18"/>
      <c r="V958" s="3"/>
      <c r="W958" s="3"/>
      <c r="X958" s="3"/>
      <c r="Y958" s="3"/>
      <c r="Z958" s="3"/>
    </row>
    <row r="959" spans="6:26" x14ac:dyDescent="0.15">
      <c r="F959" s="18"/>
      <c r="M959" s="18"/>
      <c r="V959" s="3"/>
      <c r="W959" s="3"/>
      <c r="X959" s="3"/>
      <c r="Y959" s="3"/>
      <c r="Z959" s="3"/>
    </row>
    <row r="960" spans="6:26" x14ac:dyDescent="0.15">
      <c r="F960" s="18"/>
      <c r="M960" s="18"/>
      <c r="V960" s="3"/>
      <c r="W960" s="3"/>
      <c r="X960" s="3"/>
      <c r="Y960" s="3"/>
      <c r="Z960" s="3"/>
    </row>
    <row r="961" spans="6:26" x14ac:dyDescent="0.15">
      <c r="F961" s="18"/>
      <c r="M961" s="18"/>
      <c r="V961" s="3"/>
      <c r="W961" s="3"/>
      <c r="X961" s="3"/>
      <c r="Y961" s="3"/>
      <c r="Z961" s="3"/>
    </row>
    <row r="962" spans="6:26" x14ac:dyDescent="0.15">
      <c r="F962" s="18"/>
      <c r="M962" s="18"/>
      <c r="V962" s="3"/>
      <c r="W962" s="3"/>
      <c r="X962" s="3"/>
      <c r="Y962" s="3"/>
      <c r="Z962" s="3"/>
    </row>
    <row r="963" spans="6:26" x14ac:dyDescent="0.15">
      <c r="F963" s="18"/>
      <c r="M963" s="18"/>
      <c r="V963" s="3"/>
      <c r="W963" s="3"/>
      <c r="X963" s="3"/>
      <c r="Y963" s="3"/>
      <c r="Z963" s="3"/>
    </row>
    <row r="964" spans="6:26" x14ac:dyDescent="0.15">
      <c r="F964" s="18"/>
      <c r="M964" s="18"/>
      <c r="V964" s="3"/>
      <c r="W964" s="3"/>
      <c r="X964" s="3"/>
      <c r="Y964" s="3"/>
      <c r="Z964" s="3"/>
    </row>
    <row r="965" spans="6:26" x14ac:dyDescent="0.15">
      <c r="F965" s="18"/>
      <c r="M965" s="18"/>
      <c r="V965" s="3"/>
      <c r="W965" s="3"/>
      <c r="X965" s="3"/>
      <c r="Y965" s="3"/>
      <c r="Z965" s="3"/>
    </row>
    <row r="966" spans="6:26" x14ac:dyDescent="0.15">
      <c r="F966" s="18"/>
      <c r="M966" s="18"/>
      <c r="V966" s="3"/>
      <c r="W966" s="3"/>
      <c r="X966" s="3"/>
      <c r="Y966" s="3"/>
      <c r="Z966" s="3"/>
    </row>
    <row r="967" spans="6:26" x14ac:dyDescent="0.15">
      <c r="F967" s="18"/>
      <c r="M967" s="18"/>
      <c r="V967" s="3"/>
      <c r="W967" s="3"/>
      <c r="X967" s="3"/>
      <c r="Y967" s="3"/>
      <c r="Z967" s="3"/>
    </row>
    <row r="968" spans="6:26" x14ac:dyDescent="0.15">
      <c r="F968" s="18"/>
      <c r="M968" s="18"/>
      <c r="V968" s="3"/>
      <c r="W968" s="3"/>
      <c r="X968" s="3"/>
      <c r="Y968" s="3"/>
      <c r="Z968" s="3"/>
    </row>
    <row r="969" spans="6:26" x14ac:dyDescent="0.15">
      <c r="F969" s="18"/>
      <c r="M969" s="18"/>
      <c r="V969" s="3"/>
      <c r="W969" s="3"/>
      <c r="X969" s="3"/>
      <c r="Y969" s="3"/>
      <c r="Z969" s="3"/>
    </row>
    <row r="970" spans="6:26" x14ac:dyDescent="0.15">
      <c r="F970" s="18"/>
      <c r="M970" s="18"/>
      <c r="V970" s="3"/>
      <c r="W970" s="3"/>
      <c r="X970" s="3"/>
      <c r="Y970" s="3"/>
      <c r="Z970" s="3"/>
    </row>
    <row r="971" spans="6:26" x14ac:dyDescent="0.15">
      <c r="F971" s="18"/>
      <c r="M971" s="18"/>
      <c r="V971" s="3"/>
      <c r="W971" s="3"/>
      <c r="X971" s="3"/>
      <c r="Y971" s="3"/>
      <c r="Z971" s="3"/>
    </row>
    <row r="972" spans="6:26" x14ac:dyDescent="0.15">
      <c r="F972" s="18"/>
      <c r="M972" s="18"/>
      <c r="V972" s="3"/>
      <c r="W972" s="3"/>
      <c r="X972" s="3"/>
      <c r="Y972" s="3"/>
      <c r="Z972" s="3"/>
    </row>
    <row r="973" spans="6:26" x14ac:dyDescent="0.15">
      <c r="F973" s="18"/>
      <c r="M973" s="18"/>
      <c r="V973" s="3"/>
      <c r="W973" s="3"/>
      <c r="X973" s="3"/>
      <c r="Y973" s="3"/>
      <c r="Z973" s="3"/>
    </row>
    <row r="974" spans="6:26" x14ac:dyDescent="0.15">
      <c r="F974" s="18"/>
      <c r="M974" s="18"/>
      <c r="V974" s="3"/>
      <c r="W974" s="3"/>
      <c r="X974" s="3"/>
      <c r="Y974" s="3"/>
      <c r="Z974" s="3"/>
    </row>
    <row r="975" spans="6:26" x14ac:dyDescent="0.15">
      <c r="F975" s="18"/>
      <c r="M975" s="18"/>
      <c r="V975" s="3"/>
      <c r="W975" s="3"/>
      <c r="X975" s="3"/>
      <c r="Y975" s="3"/>
      <c r="Z975" s="3"/>
    </row>
    <row r="976" spans="6:26" x14ac:dyDescent="0.15">
      <c r="F976" s="18"/>
      <c r="M976" s="18"/>
      <c r="V976" s="3"/>
      <c r="W976" s="3"/>
      <c r="X976" s="3"/>
      <c r="Y976" s="3"/>
      <c r="Z976" s="3"/>
    </row>
    <row r="977" spans="6:26" x14ac:dyDescent="0.15">
      <c r="F977" s="18"/>
      <c r="M977" s="18"/>
      <c r="V977" s="3"/>
      <c r="W977" s="3"/>
      <c r="X977" s="3"/>
      <c r="Y977" s="3"/>
      <c r="Z977" s="3"/>
    </row>
    <row r="978" spans="6:26" x14ac:dyDescent="0.15">
      <c r="F978" s="18"/>
      <c r="M978" s="18"/>
      <c r="V978" s="3"/>
      <c r="W978" s="3"/>
      <c r="X978" s="3"/>
      <c r="Y978" s="3"/>
      <c r="Z978" s="3"/>
    </row>
    <row r="979" spans="6:26" x14ac:dyDescent="0.15">
      <c r="F979" s="18"/>
      <c r="M979" s="18"/>
      <c r="V979" s="3"/>
      <c r="W979" s="3"/>
      <c r="X979" s="3"/>
      <c r="Y979" s="3"/>
      <c r="Z979" s="3"/>
    </row>
    <row r="980" spans="6:26" x14ac:dyDescent="0.15">
      <c r="F980" s="18"/>
      <c r="M980" s="18"/>
      <c r="V980" s="3"/>
      <c r="W980" s="3"/>
      <c r="X980" s="3"/>
      <c r="Y980" s="3"/>
      <c r="Z980" s="3"/>
    </row>
    <row r="981" spans="6:26" x14ac:dyDescent="0.15">
      <c r="F981" s="18"/>
      <c r="M981" s="18"/>
      <c r="V981" s="3"/>
      <c r="W981" s="3"/>
      <c r="X981" s="3"/>
      <c r="Y981" s="3"/>
      <c r="Z981" s="3"/>
    </row>
    <row r="982" spans="6:26" x14ac:dyDescent="0.15">
      <c r="F982" s="18"/>
      <c r="M982" s="18"/>
      <c r="V982" s="3"/>
      <c r="W982" s="3"/>
      <c r="X982" s="3"/>
      <c r="Y982" s="3"/>
      <c r="Z982" s="3"/>
    </row>
    <row r="983" spans="6:26" x14ac:dyDescent="0.15">
      <c r="F983" s="18"/>
      <c r="M983" s="18"/>
      <c r="V983" s="3"/>
      <c r="W983" s="3"/>
      <c r="X983" s="3"/>
      <c r="Y983" s="3"/>
      <c r="Z983" s="3"/>
    </row>
    <row r="984" spans="6:26" x14ac:dyDescent="0.15">
      <c r="F984" s="18"/>
      <c r="M984" s="18"/>
      <c r="V984" s="3"/>
      <c r="W984" s="3"/>
      <c r="X984" s="3"/>
      <c r="Y984" s="3"/>
      <c r="Z984" s="3"/>
    </row>
    <row r="985" spans="6:26" x14ac:dyDescent="0.15">
      <c r="F985" s="18"/>
      <c r="M985" s="18"/>
      <c r="V985" s="3"/>
      <c r="W985" s="3"/>
      <c r="X985" s="3"/>
      <c r="Y985" s="3"/>
      <c r="Z985" s="3"/>
    </row>
    <row r="986" spans="6:26" x14ac:dyDescent="0.15">
      <c r="F986" s="18"/>
      <c r="M986" s="18"/>
      <c r="V986" s="3"/>
      <c r="W986" s="3"/>
      <c r="X986" s="3"/>
      <c r="Y986" s="3"/>
      <c r="Z986" s="3"/>
    </row>
    <row r="987" spans="6:26" x14ac:dyDescent="0.15">
      <c r="F987" s="18"/>
      <c r="M987" s="18"/>
      <c r="V987" s="3"/>
      <c r="W987" s="3"/>
      <c r="X987" s="3"/>
      <c r="Y987" s="3"/>
      <c r="Z987" s="3"/>
    </row>
    <row r="988" spans="6:26" x14ac:dyDescent="0.15">
      <c r="F988" s="18"/>
      <c r="M988" s="18"/>
      <c r="V988" s="3"/>
      <c r="W988" s="3"/>
      <c r="X988" s="3"/>
      <c r="Y988" s="3"/>
      <c r="Z988" s="3"/>
    </row>
    <row r="989" spans="6:26" x14ac:dyDescent="0.15">
      <c r="F989" s="18"/>
      <c r="M989" s="18"/>
      <c r="V989" s="3"/>
      <c r="W989" s="3"/>
      <c r="X989" s="3"/>
      <c r="Y989" s="3"/>
      <c r="Z989" s="3"/>
    </row>
    <row r="990" spans="6:26" x14ac:dyDescent="0.15">
      <c r="F990" s="18"/>
      <c r="M990" s="18"/>
      <c r="V990" s="3"/>
      <c r="W990" s="3"/>
      <c r="X990" s="3"/>
      <c r="Y990" s="3"/>
      <c r="Z990" s="3"/>
    </row>
    <row r="991" spans="6:26" x14ac:dyDescent="0.15">
      <c r="F991" s="18"/>
      <c r="M991" s="18"/>
      <c r="V991" s="3"/>
      <c r="W991" s="3"/>
      <c r="X991" s="3"/>
      <c r="Y991" s="3"/>
      <c r="Z991" s="3"/>
    </row>
    <row r="992" spans="6:26" x14ac:dyDescent="0.15">
      <c r="F992" s="18"/>
      <c r="M992" s="18"/>
      <c r="V992" s="3"/>
      <c r="W992" s="3"/>
      <c r="X992" s="3"/>
      <c r="Y992" s="3"/>
      <c r="Z992" s="3"/>
    </row>
    <row r="993" spans="6:26" x14ac:dyDescent="0.15">
      <c r="F993" s="18"/>
      <c r="M993" s="18"/>
      <c r="V993" s="3"/>
      <c r="W993" s="3"/>
      <c r="X993" s="3"/>
      <c r="Y993" s="3"/>
      <c r="Z993" s="3"/>
    </row>
    <row r="994" spans="6:26" x14ac:dyDescent="0.15">
      <c r="F994" s="18"/>
      <c r="M994" s="18"/>
      <c r="V994" s="3"/>
      <c r="W994" s="3"/>
      <c r="X994" s="3"/>
      <c r="Y994" s="3"/>
      <c r="Z994" s="3"/>
    </row>
    <row r="995" spans="6:26" x14ac:dyDescent="0.15">
      <c r="F995" s="18"/>
      <c r="M995" s="18"/>
      <c r="V995" s="3"/>
      <c r="W995" s="3"/>
      <c r="X995" s="3"/>
      <c r="Y995" s="3"/>
      <c r="Z995" s="3"/>
    </row>
    <row r="996" spans="6:26" x14ac:dyDescent="0.15">
      <c r="F996" s="18"/>
      <c r="M996" s="18"/>
      <c r="V996" s="3"/>
      <c r="W996" s="3"/>
      <c r="X996" s="3"/>
      <c r="Y996" s="3"/>
      <c r="Z996" s="3"/>
    </row>
    <row r="997" spans="6:26" x14ac:dyDescent="0.15">
      <c r="F997" s="18"/>
      <c r="M997" s="18"/>
      <c r="V997" s="3"/>
      <c r="W997" s="3"/>
      <c r="X997" s="3"/>
      <c r="Y997" s="3"/>
      <c r="Z997" s="3"/>
    </row>
    <row r="998" spans="6:26" x14ac:dyDescent="0.15">
      <c r="F998" s="18"/>
      <c r="M998" s="18"/>
      <c r="V998" s="3"/>
      <c r="W998" s="3"/>
      <c r="X998" s="3"/>
      <c r="Y998" s="3"/>
      <c r="Z998" s="3"/>
    </row>
    <row r="999" spans="6:26" x14ac:dyDescent="0.15">
      <c r="F999" s="18"/>
      <c r="M999" s="18"/>
      <c r="V999" s="3"/>
      <c r="W999" s="3"/>
      <c r="X999" s="3"/>
      <c r="Y999" s="3"/>
      <c r="Z999" s="3"/>
    </row>
    <row r="1000" spans="6:26" x14ac:dyDescent="0.15">
      <c r="F1000" s="18"/>
      <c r="M1000" s="18"/>
      <c r="V1000" s="3"/>
      <c r="W1000" s="3"/>
      <c r="X1000" s="3"/>
      <c r="Y1000" s="3"/>
      <c r="Z1000" s="3"/>
    </row>
    <row r="1001" spans="6:26" x14ac:dyDescent="0.15">
      <c r="F1001" s="18"/>
      <c r="M1001" s="18"/>
      <c r="V1001" s="3"/>
      <c r="W1001" s="3"/>
      <c r="X1001" s="3"/>
      <c r="Y1001" s="3"/>
      <c r="Z1001" s="3"/>
    </row>
    <row r="1002" spans="6:26" x14ac:dyDescent="0.15">
      <c r="F1002" s="18"/>
      <c r="M1002" s="18"/>
      <c r="V1002" s="3"/>
      <c r="W1002" s="3"/>
      <c r="X1002" s="3"/>
      <c r="Y1002" s="3"/>
      <c r="Z1002" s="3"/>
    </row>
    <row r="1003" spans="6:26" x14ac:dyDescent="0.15">
      <c r="F1003" s="18"/>
      <c r="M1003" s="18"/>
      <c r="V1003" s="3"/>
      <c r="W1003" s="3"/>
      <c r="X1003" s="3"/>
      <c r="Y1003" s="3"/>
      <c r="Z1003" s="3"/>
    </row>
    <row r="1004" spans="6:26" x14ac:dyDescent="0.15">
      <c r="F1004" s="18"/>
      <c r="M1004" s="18"/>
      <c r="V1004" s="3"/>
      <c r="W1004" s="3"/>
      <c r="X1004" s="3"/>
      <c r="Y1004" s="3"/>
      <c r="Z1004" s="3"/>
    </row>
    <row r="1005" spans="6:26" x14ac:dyDescent="0.15">
      <c r="F1005" s="18"/>
      <c r="M1005" s="18"/>
      <c r="V1005" s="3"/>
      <c r="W1005" s="3"/>
      <c r="X1005" s="3"/>
      <c r="Y1005" s="3"/>
      <c r="Z1005" s="3"/>
    </row>
    <row r="1006" spans="6:26" x14ac:dyDescent="0.15">
      <c r="F1006" s="18"/>
      <c r="M1006" s="18"/>
      <c r="V1006" s="3"/>
      <c r="W1006" s="3"/>
      <c r="X1006" s="3"/>
      <c r="Y1006" s="3"/>
      <c r="Z1006" s="3"/>
    </row>
    <row r="1007" spans="6:26" x14ac:dyDescent="0.15">
      <c r="F1007" s="18"/>
      <c r="M1007" s="18"/>
      <c r="V1007" s="3"/>
      <c r="W1007" s="3"/>
      <c r="X1007" s="3"/>
      <c r="Y1007" s="3"/>
      <c r="Z1007" s="3"/>
    </row>
    <row r="1008" spans="6:26" x14ac:dyDescent="0.15">
      <c r="F1008" s="18"/>
      <c r="M1008" s="18"/>
      <c r="V1008" s="3"/>
      <c r="W1008" s="3"/>
      <c r="X1008" s="3"/>
      <c r="Y1008" s="3"/>
      <c r="Z1008" s="3"/>
    </row>
    <row r="1009" spans="6:26" x14ac:dyDescent="0.15">
      <c r="F1009" s="18"/>
      <c r="M1009" s="18"/>
      <c r="V1009" s="3"/>
      <c r="W1009" s="3"/>
      <c r="X1009" s="3"/>
      <c r="Y1009" s="3"/>
      <c r="Z1009" s="3"/>
    </row>
    <row r="1010" spans="6:26" x14ac:dyDescent="0.15">
      <c r="F1010" s="18"/>
      <c r="M1010" s="18"/>
      <c r="V1010" s="3"/>
      <c r="W1010" s="3"/>
      <c r="X1010" s="3"/>
      <c r="Y1010" s="3"/>
      <c r="Z1010" s="3"/>
    </row>
    <row r="1011" spans="6:26" x14ac:dyDescent="0.15">
      <c r="F1011" s="18"/>
      <c r="M1011" s="18"/>
      <c r="V1011" s="3"/>
      <c r="W1011" s="3"/>
      <c r="X1011" s="3"/>
      <c r="Y1011" s="3"/>
      <c r="Z1011" s="3"/>
    </row>
    <row r="1012" spans="6:26" x14ac:dyDescent="0.15">
      <c r="F1012" s="18"/>
      <c r="M1012" s="18"/>
      <c r="V1012" s="3"/>
      <c r="W1012" s="3"/>
      <c r="X1012" s="3"/>
      <c r="Y1012" s="3"/>
      <c r="Z1012" s="3"/>
    </row>
    <row r="1013" spans="6:26" x14ac:dyDescent="0.15">
      <c r="F1013" s="18"/>
      <c r="M1013" s="18"/>
      <c r="V1013" s="3"/>
      <c r="W1013" s="3"/>
      <c r="X1013" s="3"/>
      <c r="Y1013" s="3"/>
      <c r="Z1013" s="3"/>
    </row>
    <row r="1014" spans="6:26" x14ac:dyDescent="0.15">
      <c r="F1014" s="18"/>
      <c r="M1014" s="18"/>
      <c r="V1014" s="3"/>
      <c r="W1014" s="3"/>
      <c r="X1014" s="3"/>
      <c r="Y1014" s="3"/>
      <c r="Z1014" s="3"/>
    </row>
    <row r="1015" spans="6:26" x14ac:dyDescent="0.15">
      <c r="F1015" s="18"/>
      <c r="M1015" s="18"/>
      <c r="V1015" s="3"/>
      <c r="W1015" s="3"/>
      <c r="X1015" s="3"/>
      <c r="Y1015" s="3"/>
      <c r="Z1015" s="3"/>
    </row>
    <row r="1016" spans="6:26" x14ac:dyDescent="0.15">
      <c r="F1016" s="18"/>
      <c r="M1016" s="18"/>
      <c r="V1016" s="3"/>
      <c r="W1016" s="3"/>
      <c r="X1016" s="3"/>
      <c r="Y1016" s="3"/>
      <c r="Z1016" s="3"/>
    </row>
    <row r="1017" spans="6:26" x14ac:dyDescent="0.15">
      <c r="F1017" s="18"/>
      <c r="M1017" s="18"/>
      <c r="V1017" s="3"/>
      <c r="W1017" s="3"/>
      <c r="X1017" s="3"/>
      <c r="Y1017" s="3"/>
      <c r="Z1017" s="3"/>
    </row>
    <row r="1018" spans="6:26" x14ac:dyDescent="0.15">
      <c r="F1018" s="18"/>
      <c r="M1018" s="18"/>
      <c r="V1018" s="3"/>
      <c r="W1018" s="3"/>
      <c r="X1018" s="3"/>
      <c r="Y1018" s="3"/>
      <c r="Z1018" s="3"/>
    </row>
    <row r="1019" spans="6:26" x14ac:dyDescent="0.15">
      <c r="F1019" s="18"/>
      <c r="M1019" s="18"/>
      <c r="V1019" s="3"/>
      <c r="W1019" s="3"/>
      <c r="X1019" s="3"/>
      <c r="Y1019" s="3"/>
      <c r="Z1019" s="3"/>
    </row>
    <row r="1020" spans="6:26" x14ac:dyDescent="0.15">
      <c r="F1020" s="18"/>
      <c r="M1020" s="18"/>
      <c r="V1020" s="3"/>
      <c r="W1020" s="3"/>
      <c r="X1020" s="3"/>
      <c r="Y1020" s="3"/>
      <c r="Z1020" s="3"/>
    </row>
    <row r="1021" spans="6:26" x14ac:dyDescent="0.15">
      <c r="F1021" s="18"/>
      <c r="M1021" s="18"/>
      <c r="V1021" s="3"/>
      <c r="W1021" s="3"/>
      <c r="X1021" s="3"/>
      <c r="Y1021" s="3"/>
      <c r="Z1021" s="3"/>
    </row>
    <row r="1022" spans="6:26" x14ac:dyDescent="0.15">
      <c r="F1022" s="18"/>
      <c r="M1022" s="18"/>
      <c r="V1022" s="3"/>
      <c r="W1022" s="3"/>
      <c r="X1022" s="3"/>
      <c r="Y1022" s="3"/>
      <c r="Z1022" s="3"/>
    </row>
    <row r="1023" spans="6:26" x14ac:dyDescent="0.15">
      <c r="F1023" s="18"/>
      <c r="M1023" s="18"/>
      <c r="V1023" s="3"/>
      <c r="W1023" s="3"/>
      <c r="X1023" s="3"/>
      <c r="Y1023" s="3"/>
      <c r="Z1023" s="3"/>
    </row>
    <row r="1024" spans="6:26" x14ac:dyDescent="0.15">
      <c r="F1024" s="18"/>
      <c r="M1024" s="18"/>
      <c r="V1024" s="3"/>
      <c r="W1024" s="3"/>
      <c r="X1024" s="3"/>
      <c r="Y1024" s="3"/>
      <c r="Z1024" s="3"/>
    </row>
    <row r="1025" spans="6:26" x14ac:dyDescent="0.15">
      <c r="F1025" s="18"/>
      <c r="M1025" s="18"/>
      <c r="V1025" s="3"/>
      <c r="W1025" s="3"/>
      <c r="X1025" s="3"/>
      <c r="Y1025" s="3"/>
      <c r="Z1025" s="3"/>
    </row>
    <row r="1026" spans="6:26" x14ac:dyDescent="0.15">
      <c r="F1026" s="18"/>
      <c r="M1026" s="18"/>
      <c r="V1026" s="3"/>
      <c r="W1026" s="3"/>
      <c r="X1026" s="3"/>
      <c r="Y1026" s="3"/>
      <c r="Z1026" s="3"/>
    </row>
    <row r="1027" spans="6:26" x14ac:dyDescent="0.15">
      <c r="F1027" s="18"/>
      <c r="M1027" s="18"/>
      <c r="V1027" s="3"/>
      <c r="W1027" s="3"/>
      <c r="X1027" s="3"/>
      <c r="Y1027" s="3"/>
      <c r="Z1027" s="3"/>
    </row>
    <row r="1028" spans="6:26" x14ac:dyDescent="0.15">
      <c r="F1028" s="18"/>
      <c r="M1028" s="18"/>
      <c r="V1028" s="3"/>
      <c r="W1028" s="3"/>
      <c r="X1028" s="3"/>
      <c r="Y1028" s="3"/>
      <c r="Z1028" s="3"/>
    </row>
    <row r="1029" spans="6:26" x14ac:dyDescent="0.15">
      <c r="F1029" s="18"/>
      <c r="M1029" s="18"/>
      <c r="V1029" s="3"/>
      <c r="W1029" s="3"/>
      <c r="X1029" s="3"/>
      <c r="Y1029" s="3"/>
      <c r="Z1029" s="3"/>
    </row>
    <row r="1030" spans="6:26" x14ac:dyDescent="0.15">
      <c r="F1030" s="18"/>
      <c r="M1030" s="18"/>
      <c r="V1030" s="3"/>
      <c r="W1030" s="3"/>
      <c r="X1030" s="3"/>
      <c r="Y1030" s="3"/>
      <c r="Z1030" s="3"/>
    </row>
    <row r="1031" spans="6:26" x14ac:dyDescent="0.15">
      <c r="F1031" s="18"/>
      <c r="M1031" s="18"/>
      <c r="V1031" s="3"/>
      <c r="W1031" s="3"/>
      <c r="X1031" s="3"/>
      <c r="Y1031" s="3"/>
      <c r="Z1031" s="3"/>
    </row>
    <row r="1032" spans="6:26" x14ac:dyDescent="0.15">
      <c r="F1032" s="18"/>
      <c r="M1032" s="18"/>
      <c r="V1032" s="3"/>
      <c r="W1032" s="3"/>
      <c r="X1032" s="3"/>
      <c r="Y1032" s="3"/>
      <c r="Z1032" s="3"/>
    </row>
    <row r="1033" spans="6:26" x14ac:dyDescent="0.15">
      <c r="F1033" s="18"/>
      <c r="M1033" s="18"/>
      <c r="V1033" s="3"/>
      <c r="W1033" s="3"/>
      <c r="X1033" s="3"/>
      <c r="Y1033" s="3"/>
      <c r="Z1033" s="3"/>
    </row>
    <row r="1034" spans="6:26" x14ac:dyDescent="0.15">
      <c r="F1034" s="18"/>
      <c r="M1034" s="18"/>
      <c r="V1034" s="3"/>
      <c r="W1034" s="3"/>
      <c r="X1034" s="3"/>
      <c r="Y1034" s="3"/>
      <c r="Z1034" s="3"/>
    </row>
    <row r="1035" spans="6:26" x14ac:dyDescent="0.15">
      <c r="F1035" s="18"/>
      <c r="M1035" s="18"/>
      <c r="V1035" s="3"/>
      <c r="W1035" s="3"/>
      <c r="X1035" s="3"/>
      <c r="Y1035" s="3"/>
      <c r="Z1035" s="3"/>
    </row>
    <row r="1036" spans="6:26" x14ac:dyDescent="0.15">
      <c r="F1036" s="18"/>
      <c r="M1036" s="18"/>
      <c r="V1036" s="3"/>
      <c r="W1036" s="3"/>
      <c r="X1036" s="3"/>
      <c r="Y1036" s="3"/>
      <c r="Z1036" s="3"/>
    </row>
    <row r="1037" spans="6:26" x14ac:dyDescent="0.15">
      <c r="F1037" s="18"/>
      <c r="M1037" s="18"/>
      <c r="V1037" s="3"/>
      <c r="W1037" s="3"/>
      <c r="X1037" s="3"/>
      <c r="Y1037" s="3"/>
      <c r="Z1037" s="3"/>
    </row>
    <row r="1038" spans="6:26" x14ac:dyDescent="0.15">
      <c r="F1038" s="18"/>
      <c r="M1038" s="18"/>
      <c r="V1038" s="3"/>
      <c r="W1038" s="3"/>
      <c r="X1038" s="3"/>
      <c r="Y1038" s="3"/>
      <c r="Z1038" s="3"/>
    </row>
    <row r="1039" spans="6:26" x14ac:dyDescent="0.15">
      <c r="F1039" s="18"/>
      <c r="M1039" s="18"/>
      <c r="V1039" s="3"/>
      <c r="W1039" s="3"/>
      <c r="X1039" s="3"/>
      <c r="Y1039" s="3"/>
      <c r="Z1039" s="3"/>
    </row>
    <row r="1040" spans="6:26" x14ac:dyDescent="0.15">
      <c r="F1040" s="18"/>
      <c r="M1040" s="18"/>
      <c r="V1040" s="3"/>
      <c r="W1040" s="3"/>
      <c r="X1040" s="3"/>
      <c r="Y1040" s="3"/>
      <c r="Z1040" s="3"/>
    </row>
    <row r="1041" spans="6:26" x14ac:dyDescent="0.15">
      <c r="F1041" s="18"/>
      <c r="M1041" s="18"/>
      <c r="V1041" s="3"/>
      <c r="W1041" s="3"/>
      <c r="X1041" s="3"/>
      <c r="Y1041" s="3"/>
      <c r="Z1041" s="3"/>
    </row>
    <row r="1042" spans="6:26" x14ac:dyDescent="0.15">
      <c r="F1042" s="18"/>
      <c r="M1042" s="18"/>
      <c r="V1042" s="3"/>
      <c r="W1042" s="3"/>
      <c r="X1042" s="3"/>
      <c r="Y1042" s="3"/>
      <c r="Z1042" s="3"/>
    </row>
    <row r="1043" spans="6:26" x14ac:dyDescent="0.15">
      <c r="F1043" s="18"/>
      <c r="M1043" s="18"/>
      <c r="V1043" s="3"/>
      <c r="W1043" s="3"/>
      <c r="X1043" s="3"/>
      <c r="Y1043" s="3"/>
      <c r="Z1043" s="3"/>
    </row>
    <row r="1044" spans="6:26" x14ac:dyDescent="0.15">
      <c r="F1044" s="18"/>
      <c r="M1044" s="18"/>
      <c r="V1044" s="3"/>
      <c r="W1044" s="3"/>
      <c r="X1044" s="3"/>
      <c r="Y1044" s="3"/>
      <c r="Z1044" s="3"/>
    </row>
    <row r="1045" spans="6:26" x14ac:dyDescent="0.15">
      <c r="F1045" s="18"/>
      <c r="M1045" s="18"/>
      <c r="V1045" s="3"/>
      <c r="W1045" s="3"/>
      <c r="X1045" s="3"/>
      <c r="Y1045" s="3"/>
      <c r="Z1045" s="3"/>
    </row>
    <row r="1046" spans="6:26" x14ac:dyDescent="0.15">
      <c r="F1046" s="18"/>
      <c r="M1046" s="18"/>
      <c r="V1046" s="3"/>
      <c r="W1046" s="3"/>
      <c r="X1046" s="3"/>
      <c r="Y1046" s="3"/>
      <c r="Z1046" s="3"/>
    </row>
    <row r="1047" spans="6:26" x14ac:dyDescent="0.15">
      <c r="F1047" s="18"/>
      <c r="M1047" s="18"/>
      <c r="V1047" s="3"/>
      <c r="W1047" s="3"/>
      <c r="X1047" s="3"/>
      <c r="Y1047" s="3"/>
      <c r="Z1047" s="3"/>
    </row>
    <row r="1048" spans="6:26" x14ac:dyDescent="0.15">
      <c r="F1048" s="18"/>
      <c r="M1048" s="18"/>
      <c r="V1048" s="3"/>
      <c r="W1048" s="3"/>
      <c r="X1048" s="3"/>
      <c r="Y1048" s="3"/>
      <c r="Z1048" s="3"/>
    </row>
    <row r="1049" spans="6:26" x14ac:dyDescent="0.15">
      <c r="F1049" s="18"/>
      <c r="M1049" s="18"/>
      <c r="V1049" s="3"/>
      <c r="W1049" s="3"/>
      <c r="X1049" s="3"/>
      <c r="Y1049" s="3"/>
      <c r="Z1049" s="3"/>
    </row>
    <row r="1050" spans="6:26" x14ac:dyDescent="0.15">
      <c r="F1050" s="18"/>
      <c r="M1050" s="18"/>
      <c r="V1050" s="3"/>
      <c r="W1050" s="3"/>
      <c r="X1050" s="3"/>
      <c r="Y1050" s="3"/>
      <c r="Z1050" s="3"/>
    </row>
    <row r="1051" spans="6:26" x14ac:dyDescent="0.15">
      <c r="F1051" s="18"/>
      <c r="M1051" s="18"/>
      <c r="V1051" s="3"/>
      <c r="W1051" s="3"/>
      <c r="X1051" s="3"/>
      <c r="Y1051" s="3"/>
      <c r="Z1051" s="3"/>
    </row>
    <row r="1052" spans="6:26" x14ac:dyDescent="0.15">
      <c r="F1052" s="18"/>
      <c r="M1052" s="18"/>
      <c r="V1052" s="3"/>
      <c r="W1052" s="3"/>
      <c r="X1052" s="3"/>
      <c r="Y1052" s="3"/>
      <c r="Z1052" s="3"/>
    </row>
    <row r="1053" spans="6:26" x14ac:dyDescent="0.15">
      <c r="F1053" s="18"/>
      <c r="M1053" s="18"/>
      <c r="V1053" s="3"/>
      <c r="W1053" s="3"/>
      <c r="X1053" s="3"/>
      <c r="Y1053" s="3"/>
      <c r="Z1053" s="3"/>
    </row>
    <row r="1054" spans="6:26" x14ac:dyDescent="0.15">
      <c r="F1054" s="18"/>
      <c r="M1054" s="18"/>
      <c r="V1054" s="3"/>
      <c r="W1054" s="3"/>
      <c r="X1054" s="3"/>
      <c r="Y1054" s="3"/>
      <c r="Z1054" s="3"/>
    </row>
    <row r="1055" spans="6:26" x14ac:dyDescent="0.15">
      <c r="F1055" s="18"/>
      <c r="M1055" s="18"/>
      <c r="V1055" s="3"/>
      <c r="W1055" s="3"/>
      <c r="X1055" s="3"/>
      <c r="Y1055" s="3"/>
      <c r="Z1055" s="3"/>
    </row>
    <row r="1056" spans="6:26" x14ac:dyDescent="0.15">
      <c r="F1056" s="18"/>
      <c r="M1056" s="18"/>
      <c r="V1056" s="3"/>
      <c r="W1056" s="3"/>
      <c r="X1056" s="3"/>
      <c r="Y1056" s="3"/>
      <c r="Z1056" s="3"/>
    </row>
    <row r="1057" spans="6:26" x14ac:dyDescent="0.15">
      <c r="F1057" s="18"/>
      <c r="M1057" s="18"/>
      <c r="V1057" s="3"/>
      <c r="W1057" s="3"/>
      <c r="X1057" s="3"/>
      <c r="Y1057" s="3"/>
      <c r="Z1057" s="3"/>
    </row>
    <row r="1058" spans="6:26" x14ac:dyDescent="0.15">
      <c r="F1058" s="18"/>
      <c r="M1058" s="18"/>
      <c r="V1058" s="3"/>
      <c r="W1058" s="3"/>
      <c r="X1058" s="3"/>
      <c r="Y1058" s="3"/>
      <c r="Z1058" s="3"/>
    </row>
    <row r="1059" spans="6:26" x14ac:dyDescent="0.15">
      <c r="F1059" s="18"/>
      <c r="M1059" s="18"/>
      <c r="V1059" s="3"/>
      <c r="W1059" s="3"/>
      <c r="X1059" s="3"/>
      <c r="Y1059" s="3"/>
      <c r="Z1059" s="3"/>
    </row>
    <row r="1060" spans="6:26" x14ac:dyDescent="0.15">
      <c r="F1060" s="18"/>
      <c r="M1060" s="18"/>
      <c r="V1060" s="3"/>
      <c r="W1060" s="3"/>
      <c r="X1060" s="3"/>
      <c r="Y1060" s="3"/>
      <c r="Z1060" s="3"/>
    </row>
    <row r="1061" spans="6:26" x14ac:dyDescent="0.15">
      <c r="F1061" s="18"/>
      <c r="M1061" s="18"/>
      <c r="V1061" s="3"/>
      <c r="W1061" s="3"/>
      <c r="X1061" s="3"/>
      <c r="Y1061" s="3"/>
      <c r="Z1061" s="3"/>
    </row>
    <row r="1062" spans="6:26" x14ac:dyDescent="0.15">
      <c r="F1062" s="18"/>
      <c r="M1062" s="18"/>
      <c r="V1062" s="3"/>
      <c r="W1062" s="3"/>
      <c r="X1062" s="3"/>
      <c r="Y1062" s="3"/>
      <c r="Z1062" s="3"/>
    </row>
    <row r="1063" spans="6:26" x14ac:dyDescent="0.15">
      <c r="F1063" s="18"/>
      <c r="M1063" s="18"/>
      <c r="V1063" s="3"/>
      <c r="W1063" s="3"/>
      <c r="X1063" s="3"/>
      <c r="Y1063" s="3"/>
      <c r="Z1063" s="3"/>
    </row>
    <row r="1064" spans="6:26" x14ac:dyDescent="0.15">
      <c r="F1064" s="18"/>
      <c r="M1064" s="18"/>
      <c r="V1064" s="3"/>
      <c r="W1064" s="3"/>
      <c r="X1064" s="3"/>
      <c r="Y1064" s="3"/>
      <c r="Z1064" s="3"/>
    </row>
    <row r="1065" spans="6:26" x14ac:dyDescent="0.15">
      <c r="F1065" s="18"/>
      <c r="M1065" s="18"/>
      <c r="V1065" s="3"/>
      <c r="W1065" s="3"/>
      <c r="X1065" s="3"/>
      <c r="Y1065" s="3"/>
      <c r="Z1065" s="3"/>
    </row>
    <row r="1066" spans="6:26" x14ac:dyDescent="0.15">
      <c r="F1066" s="18"/>
      <c r="M1066" s="18"/>
      <c r="V1066" s="3"/>
      <c r="W1066" s="3"/>
      <c r="X1066" s="3"/>
      <c r="Y1066" s="3"/>
      <c r="Z1066" s="3"/>
    </row>
    <row r="1067" spans="6:26" x14ac:dyDescent="0.15">
      <c r="F1067" s="18"/>
      <c r="M1067" s="18"/>
      <c r="V1067" s="3"/>
      <c r="W1067" s="3"/>
      <c r="X1067" s="3"/>
      <c r="Y1067" s="3"/>
      <c r="Z1067" s="3"/>
    </row>
    <row r="1068" spans="6:26" x14ac:dyDescent="0.15">
      <c r="F1068" s="18"/>
      <c r="M1068" s="18"/>
      <c r="V1068" s="3"/>
      <c r="W1068" s="3"/>
      <c r="X1068" s="3"/>
      <c r="Y1068" s="3"/>
      <c r="Z1068" s="3"/>
    </row>
    <row r="1069" spans="6:26" x14ac:dyDescent="0.15">
      <c r="F1069" s="18"/>
      <c r="M1069" s="18"/>
      <c r="V1069" s="3"/>
      <c r="W1069" s="3"/>
      <c r="X1069" s="3"/>
      <c r="Y1069" s="3"/>
      <c r="Z1069" s="3"/>
    </row>
    <row r="1070" spans="6:26" x14ac:dyDescent="0.15">
      <c r="F1070" s="18"/>
      <c r="M1070" s="18"/>
      <c r="V1070" s="3"/>
      <c r="W1070" s="3"/>
      <c r="X1070" s="3"/>
      <c r="Y1070" s="3"/>
      <c r="Z1070" s="3"/>
    </row>
    <row r="1071" spans="6:26" x14ac:dyDescent="0.15">
      <c r="F1071" s="18"/>
      <c r="M1071" s="18"/>
      <c r="V1071" s="3"/>
      <c r="W1071" s="3"/>
      <c r="X1071" s="3"/>
      <c r="Y1071" s="3"/>
      <c r="Z1071" s="3"/>
    </row>
    <row r="1072" spans="6:26" x14ac:dyDescent="0.15">
      <c r="F1072" s="18"/>
      <c r="M1072" s="18"/>
      <c r="V1072" s="3"/>
      <c r="W1072" s="3"/>
      <c r="X1072" s="3"/>
      <c r="Y1072" s="3"/>
      <c r="Z1072" s="3"/>
    </row>
    <row r="1073" spans="6:26" x14ac:dyDescent="0.15">
      <c r="F1073" s="18"/>
      <c r="M1073" s="18"/>
      <c r="V1073" s="3"/>
      <c r="W1073" s="3"/>
      <c r="X1073" s="3"/>
      <c r="Y1073" s="3"/>
      <c r="Z1073" s="3"/>
    </row>
    <row r="1074" spans="6:26" x14ac:dyDescent="0.15">
      <c r="F1074" s="18"/>
      <c r="M1074" s="18"/>
      <c r="V1074" s="3"/>
      <c r="W1074" s="3"/>
      <c r="X1074" s="3"/>
      <c r="Y1074" s="3"/>
      <c r="Z1074" s="3"/>
    </row>
    <row r="1075" spans="6:26" x14ac:dyDescent="0.15">
      <c r="F1075" s="18"/>
      <c r="M1075" s="18"/>
      <c r="V1075" s="3"/>
      <c r="W1075" s="3"/>
      <c r="X1075" s="3"/>
      <c r="Y1075" s="3"/>
      <c r="Z1075" s="3"/>
    </row>
    <row r="1076" spans="6:26" x14ac:dyDescent="0.15">
      <c r="F1076" s="18"/>
      <c r="M1076" s="18"/>
      <c r="V1076" s="3"/>
      <c r="W1076" s="3"/>
      <c r="X1076" s="3"/>
      <c r="Y1076" s="3"/>
      <c r="Z1076" s="3"/>
    </row>
    <row r="1077" spans="6:26" x14ac:dyDescent="0.15">
      <c r="F1077" s="18"/>
      <c r="M1077" s="18"/>
      <c r="V1077" s="3"/>
      <c r="W1077" s="3"/>
      <c r="X1077" s="3"/>
      <c r="Y1077" s="3"/>
      <c r="Z1077" s="3"/>
    </row>
    <row r="1078" spans="6:26" x14ac:dyDescent="0.15">
      <c r="F1078" s="18"/>
      <c r="M1078" s="18"/>
      <c r="V1078" s="3"/>
      <c r="W1078" s="3"/>
      <c r="X1078" s="3"/>
      <c r="Y1078" s="3"/>
      <c r="Z1078" s="3"/>
    </row>
    <row r="1079" spans="6:26" x14ac:dyDescent="0.15">
      <c r="F1079" s="18"/>
      <c r="M1079" s="18"/>
      <c r="V1079" s="3"/>
      <c r="W1079" s="3"/>
      <c r="X1079" s="3"/>
      <c r="Y1079" s="3"/>
      <c r="Z1079" s="3"/>
    </row>
    <row r="1080" spans="6:26" x14ac:dyDescent="0.15">
      <c r="F1080" s="18"/>
      <c r="M1080" s="18"/>
      <c r="V1080" s="3"/>
      <c r="W1080" s="3"/>
      <c r="X1080" s="3"/>
      <c r="Y1080" s="3"/>
      <c r="Z1080" s="3"/>
    </row>
    <row r="1081" spans="6:26" x14ac:dyDescent="0.15">
      <c r="F1081" s="18"/>
      <c r="M1081" s="18"/>
      <c r="V1081" s="3"/>
      <c r="W1081" s="3"/>
      <c r="X1081" s="3"/>
      <c r="Y1081" s="3"/>
      <c r="Z1081" s="3"/>
    </row>
    <row r="1082" spans="6:26" x14ac:dyDescent="0.15">
      <c r="F1082" s="18"/>
      <c r="M1082" s="18"/>
      <c r="V1082" s="3"/>
      <c r="W1082" s="3"/>
      <c r="X1082" s="3"/>
      <c r="Y1082" s="3"/>
      <c r="Z1082" s="3"/>
    </row>
    <row r="1083" spans="6:26" x14ac:dyDescent="0.15">
      <c r="F1083" s="18"/>
      <c r="M1083" s="18"/>
      <c r="V1083" s="3"/>
      <c r="W1083" s="3"/>
      <c r="X1083" s="3"/>
      <c r="Y1083" s="3"/>
      <c r="Z1083" s="3"/>
    </row>
    <row r="1084" spans="6:26" x14ac:dyDescent="0.15">
      <c r="F1084" s="18"/>
      <c r="M1084" s="18"/>
      <c r="V1084" s="3"/>
      <c r="W1084" s="3"/>
      <c r="X1084" s="3"/>
      <c r="Y1084" s="3"/>
      <c r="Z1084" s="3"/>
    </row>
    <row r="1085" spans="6:26" x14ac:dyDescent="0.15">
      <c r="F1085" s="18"/>
      <c r="M1085" s="18"/>
      <c r="V1085" s="3"/>
      <c r="W1085" s="3"/>
      <c r="X1085" s="3"/>
      <c r="Y1085" s="3"/>
      <c r="Z1085" s="3"/>
    </row>
    <row r="1086" spans="6:26" x14ac:dyDescent="0.15">
      <c r="F1086" s="18"/>
      <c r="M1086" s="18"/>
      <c r="V1086" s="3"/>
      <c r="W1086" s="3"/>
      <c r="X1086" s="3"/>
      <c r="Y1086" s="3"/>
      <c r="Z1086" s="3"/>
    </row>
    <row r="1087" spans="6:26" x14ac:dyDescent="0.15">
      <c r="F1087" s="18"/>
      <c r="M1087" s="18"/>
      <c r="V1087" s="3"/>
      <c r="W1087" s="3"/>
      <c r="X1087" s="3"/>
      <c r="Y1087" s="3"/>
      <c r="Z1087" s="3"/>
    </row>
    <row r="1088" spans="6:26" x14ac:dyDescent="0.15">
      <c r="F1088" s="18"/>
      <c r="M1088" s="18"/>
      <c r="V1088" s="3"/>
      <c r="W1088" s="3"/>
      <c r="X1088" s="3"/>
      <c r="Y1088" s="3"/>
      <c r="Z1088" s="3"/>
    </row>
    <row r="1089" spans="6:26" x14ac:dyDescent="0.15">
      <c r="F1089" s="18"/>
      <c r="M1089" s="18"/>
      <c r="V1089" s="3"/>
      <c r="W1089" s="3"/>
      <c r="X1089" s="3"/>
      <c r="Y1089" s="3"/>
      <c r="Z1089" s="3"/>
    </row>
    <row r="1090" spans="6:26" x14ac:dyDescent="0.15">
      <c r="F1090" s="18"/>
      <c r="M1090" s="18"/>
      <c r="V1090" s="3"/>
      <c r="W1090" s="3"/>
      <c r="X1090" s="3"/>
      <c r="Y1090" s="3"/>
      <c r="Z1090" s="3"/>
    </row>
    <row r="1091" spans="6:26" x14ac:dyDescent="0.15">
      <c r="F1091" s="18"/>
      <c r="M1091" s="18"/>
      <c r="V1091" s="3"/>
      <c r="W1091" s="3"/>
      <c r="X1091" s="3"/>
      <c r="Y1091" s="3"/>
      <c r="Z1091" s="3"/>
    </row>
    <row r="1092" spans="6:26" x14ac:dyDescent="0.15">
      <c r="F1092" s="18"/>
      <c r="M1092" s="18"/>
      <c r="V1092" s="3"/>
      <c r="W1092" s="3"/>
      <c r="X1092" s="3"/>
      <c r="Y1092" s="3"/>
      <c r="Z1092" s="3"/>
    </row>
    <row r="1093" spans="6:26" x14ac:dyDescent="0.15">
      <c r="F1093" s="18"/>
      <c r="M1093" s="18"/>
      <c r="V1093" s="3"/>
      <c r="W1093" s="3"/>
      <c r="X1093" s="3"/>
      <c r="Y1093" s="3"/>
      <c r="Z1093" s="3"/>
    </row>
    <row r="1094" spans="6:26" x14ac:dyDescent="0.15">
      <c r="F1094" s="18"/>
      <c r="M1094" s="18"/>
      <c r="V1094" s="3"/>
      <c r="W1094" s="3"/>
      <c r="X1094" s="3"/>
      <c r="Y1094" s="3"/>
      <c r="Z1094" s="3"/>
    </row>
    <row r="1095" spans="6:26" x14ac:dyDescent="0.15">
      <c r="F1095" s="18"/>
      <c r="M1095" s="18"/>
      <c r="V1095" s="3"/>
      <c r="W1095" s="3"/>
      <c r="X1095" s="3"/>
      <c r="Y1095" s="3"/>
      <c r="Z1095" s="3"/>
    </row>
    <row r="1096" spans="6:26" x14ac:dyDescent="0.15">
      <c r="F1096" s="18"/>
      <c r="M1096" s="18"/>
      <c r="V1096" s="3"/>
      <c r="W1096" s="3"/>
      <c r="X1096" s="3"/>
      <c r="Y1096" s="3"/>
      <c r="Z1096" s="3"/>
    </row>
    <row r="1097" spans="6:26" x14ac:dyDescent="0.15">
      <c r="F1097" s="18"/>
      <c r="M1097" s="18"/>
      <c r="V1097" s="3"/>
      <c r="W1097" s="3"/>
      <c r="X1097" s="3"/>
      <c r="Y1097" s="3"/>
      <c r="Z1097" s="3"/>
    </row>
    <row r="1098" spans="6:26" x14ac:dyDescent="0.15">
      <c r="F1098" s="18"/>
      <c r="M1098" s="18"/>
      <c r="V1098" s="3"/>
      <c r="W1098" s="3"/>
      <c r="X1098" s="3"/>
      <c r="Y1098" s="3"/>
      <c r="Z1098" s="3"/>
    </row>
    <row r="1099" spans="6:26" x14ac:dyDescent="0.15">
      <c r="F1099" s="18"/>
      <c r="M1099" s="18"/>
      <c r="V1099" s="3"/>
      <c r="W1099" s="3"/>
      <c r="X1099" s="3"/>
      <c r="Y1099" s="3"/>
      <c r="Z1099" s="3"/>
    </row>
    <row r="1100" spans="6:26" x14ac:dyDescent="0.15">
      <c r="F1100" s="18"/>
      <c r="M1100" s="18"/>
      <c r="V1100" s="3"/>
      <c r="W1100" s="3"/>
      <c r="X1100" s="3"/>
      <c r="Y1100" s="3"/>
      <c r="Z1100" s="3"/>
    </row>
    <row r="1101" spans="6:26" x14ac:dyDescent="0.15">
      <c r="F1101" s="18"/>
      <c r="M1101" s="18"/>
      <c r="V1101" s="3"/>
      <c r="W1101" s="3"/>
      <c r="X1101" s="3"/>
      <c r="Y1101" s="3"/>
      <c r="Z1101" s="3"/>
    </row>
    <row r="1102" spans="6:26" x14ac:dyDescent="0.15">
      <c r="F1102" s="18"/>
      <c r="M1102" s="18"/>
      <c r="V1102" s="3"/>
      <c r="W1102" s="3"/>
      <c r="X1102" s="3"/>
      <c r="Y1102" s="3"/>
      <c r="Z1102" s="3"/>
    </row>
    <row r="1103" spans="6:26" x14ac:dyDescent="0.15">
      <c r="F1103" s="18"/>
      <c r="M1103" s="18"/>
      <c r="V1103" s="3"/>
      <c r="W1103" s="3"/>
      <c r="X1103" s="3"/>
      <c r="Y1103" s="3"/>
      <c r="Z1103" s="3"/>
    </row>
    <row r="1104" spans="6:26" x14ac:dyDescent="0.15">
      <c r="F1104" s="18"/>
      <c r="M1104" s="18"/>
      <c r="V1104" s="3"/>
      <c r="W1104" s="3"/>
      <c r="X1104" s="3"/>
      <c r="Y1104" s="3"/>
      <c r="Z1104" s="3"/>
    </row>
    <row r="1105" spans="6:26" x14ac:dyDescent="0.15">
      <c r="F1105" s="18"/>
      <c r="M1105" s="18"/>
      <c r="V1105" s="3"/>
      <c r="W1105" s="3"/>
      <c r="X1105" s="3"/>
      <c r="Y1105" s="3"/>
      <c r="Z1105" s="3"/>
    </row>
    <row r="1106" spans="6:26" x14ac:dyDescent="0.15">
      <c r="F1106" s="18"/>
      <c r="M1106" s="18"/>
      <c r="V1106" s="3"/>
      <c r="W1106" s="3"/>
      <c r="X1106" s="3"/>
      <c r="Y1106" s="3"/>
      <c r="Z1106" s="3"/>
    </row>
    <row r="1107" spans="6:26" x14ac:dyDescent="0.15">
      <c r="F1107" s="18"/>
      <c r="M1107" s="18"/>
      <c r="V1107" s="3"/>
      <c r="W1107" s="3"/>
      <c r="X1107" s="3"/>
      <c r="Y1107" s="3"/>
      <c r="Z1107" s="3"/>
    </row>
    <row r="1108" spans="6:26" x14ac:dyDescent="0.15">
      <c r="F1108" s="18"/>
      <c r="M1108" s="18"/>
      <c r="V1108" s="3"/>
      <c r="W1108" s="3"/>
      <c r="X1108" s="3"/>
      <c r="Y1108" s="3"/>
      <c r="Z1108" s="3"/>
    </row>
    <row r="1109" spans="6:26" x14ac:dyDescent="0.15">
      <c r="F1109" s="18"/>
      <c r="M1109" s="18"/>
      <c r="V1109" s="3"/>
      <c r="W1109" s="3"/>
      <c r="X1109" s="3"/>
      <c r="Y1109" s="3"/>
      <c r="Z1109" s="3"/>
    </row>
    <row r="1110" spans="6:26" x14ac:dyDescent="0.15">
      <c r="F1110" s="18"/>
      <c r="M1110" s="18"/>
      <c r="V1110" s="3"/>
      <c r="W1110" s="3"/>
      <c r="X1110" s="3"/>
      <c r="Y1110" s="3"/>
      <c r="Z1110" s="3"/>
    </row>
    <row r="1111" spans="6:26" x14ac:dyDescent="0.15">
      <c r="F1111" s="18"/>
      <c r="M1111" s="18"/>
      <c r="V1111" s="3"/>
      <c r="W1111" s="3"/>
      <c r="X1111" s="3"/>
      <c r="Y1111" s="3"/>
      <c r="Z1111" s="3"/>
    </row>
    <row r="1112" spans="6:26" x14ac:dyDescent="0.15">
      <c r="F1112" s="18"/>
      <c r="M1112" s="18"/>
      <c r="V1112" s="3"/>
      <c r="W1112" s="3"/>
      <c r="X1112" s="3"/>
      <c r="Y1112" s="3"/>
      <c r="Z1112" s="3"/>
    </row>
    <row r="1113" spans="6:26" x14ac:dyDescent="0.15">
      <c r="F1113" s="18"/>
      <c r="M1113" s="18"/>
      <c r="V1113" s="3"/>
      <c r="W1113" s="3"/>
      <c r="X1113" s="3"/>
      <c r="Y1113" s="3"/>
      <c r="Z1113" s="3"/>
    </row>
    <row r="1114" spans="6:26" x14ac:dyDescent="0.15">
      <c r="F1114" s="18"/>
      <c r="M1114" s="18"/>
      <c r="V1114" s="3"/>
      <c r="W1114" s="3"/>
      <c r="X1114" s="3"/>
      <c r="Y1114" s="3"/>
      <c r="Z1114" s="3"/>
    </row>
    <row r="1115" spans="6:26" x14ac:dyDescent="0.15">
      <c r="F1115" s="18"/>
      <c r="M1115" s="18"/>
      <c r="V1115" s="3"/>
      <c r="W1115" s="3"/>
      <c r="X1115" s="3"/>
      <c r="Y1115" s="3"/>
      <c r="Z1115" s="3"/>
    </row>
    <row r="1116" spans="6:26" x14ac:dyDescent="0.15">
      <c r="F1116" s="18"/>
      <c r="M1116" s="18"/>
      <c r="V1116" s="3"/>
      <c r="W1116" s="3"/>
      <c r="X1116" s="3"/>
      <c r="Y1116" s="3"/>
      <c r="Z1116" s="3"/>
    </row>
    <row r="1117" spans="6:26" x14ac:dyDescent="0.15">
      <c r="F1117" s="18"/>
      <c r="M1117" s="18"/>
      <c r="V1117" s="3"/>
      <c r="W1117" s="3"/>
      <c r="X1117" s="3"/>
      <c r="Y1117" s="3"/>
      <c r="Z1117" s="3"/>
    </row>
    <row r="1118" spans="6:26" x14ac:dyDescent="0.15">
      <c r="F1118" s="18"/>
      <c r="M1118" s="18"/>
      <c r="V1118" s="3"/>
      <c r="W1118" s="3"/>
      <c r="X1118" s="3"/>
      <c r="Y1118" s="3"/>
      <c r="Z1118" s="3"/>
    </row>
    <row r="1119" spans="6:26" x14ac:dyDescent="0.15">
      <c r="F1119" s="18"/>
      <c r="M1119" s="18"/>
      <c r="V1119" s="3"/>
      <c r="W1119" s="3"/>
      <c r="X1119" s="3"/>
      <c r="Y1119" s="3"/>
      <c r="Z1119" s="3"/>
    </row>
    <row r="1120" spans="6:26" x14ac:dyDescent="0.15">
      <c r="F1120" s="18"/>
      <c r="M1120" s="18"/>
      <c r="V1120" s="3"/>
      <c r="W1120" s="3"/>
      <c r="X1120" s="3"/>
      <c r="Y1120" s="3"/>
      <c r="Z1120" s="3"/>
    </row>
    <row r="1121" spans="6:26" x14ac:dyDescent="0.15">
      <c r="F1121" s="18"/>
      <c r="M1121" s="18"/>
      <c r="V1121" s="3"/>
      <c r="W1121" s="3"/>
      <c r="X1121" s="3"/>
      <c r="Y1121" s="3"/>
      <c r="Z1121" s="3"/>
    </row>
    <row r="1122" spans="6:26" x14ac:dyDescent="0.15">
      <c r="F1122" s="18"/>
      <c r="M1122" s="18"/>
      <c r="V1122" s="3"/>
      <c r="W1122" s="3"/>
      <c r="X1122" s="3"/>
      <c r="Y1122" s="3"/>
      <c r="Z1122" s="3"/>
    </row>
    <row r="1123" spans="6:26" x14ac:dyDescent="0.15">
      <c r="F1123" s="18"/>
      <c r="M1123" s="18"/>
      <c r="V1123" s="3"/>
      <c r="W1123" s="3"/>
      <c r="X1123" s="3"/>
      <c r="Y1123" s="3"/>
      <c r="Z1123" s="3"/>
    </row>
    <row r="1124" spans="6:26" x14ac:dyDescent="0.15">
      <c r="F1124" s="18"/>
      <c r="M1124" s="18"/>
      <c r="V1124" s="3"/>
      <c r="W1124" s="3"/>
      <c r="X1124" s="3"/>
      <c r="Y1124" s="3"/>
      <c r="Z1124" s="3"/>
    </row>
    <row r="1125" spans="6:26" x14ac:dyDescent="0.15">
      <c r="F1125" s="18"/>
      <c r="M1125" s="18"/>
      <c r="V1125" s="3"/>
      <c r="W1125" s="3"/>
      <c r="X1125" s="3"/>
      <c r="Y1125" s="3"/>
      <c r="Z1125" s="3"/>
    </row>
    <row r="1126" spans="6:26" x14ac:dyDescent="0.15">
      <c r="F1126" s="18"/>
      <c r="M1126" s="18"/>
      <c r="V1126" s="3"/>
      <c r="W1126" s="3"/>
      <c r="X1126" s="3"/>
      <c r="Y1126" s="3"/>
      <c r="Z1126" s="3"/>
    </row>
    <row r="1127" spans="6:26" x14ac:dyDescent="0.15">
      <c r="F1127" s="18"/>
      <c r="M1127" s="18"/>
      <c r="V1127" s="3"/>
      <c r="W1127" s="3"/>
      <c r="X1127" s="3"/>
      <c r="Y1127" s="3"/>
      <c r="Z1127" s="3"/>
    </row>
    <row r="1128" spans="6:26" x14ac:dyDescent="0.15">
      <c r="F1128" s="18"/>
      <c r="M1128" s="18"/>
      <c r="V1128" s="3"/>
      <c r="W1128" s="3"/>
      <c r="X1128" s="3"/>
      <c r="Y1128" s="3"/>
      <c r="Z1128" s="3"/>
    </row>
    <row r="1129" spans="6:26" x14ac:dyDescent="0.15">
      <c r="F1129" s="18"/>
      <c r="M1129" s="18"/>
      <c r="V1129" s="3"/>
      <c r="W1129" s="3"/>
      <c r="X1129" s="3"/>
      <c r="Y1129" s="3"/>
      <c r="Z1129" s="3"/>
    </row>
    <row r="1130" spans="6:26" x14ac:dyDescent="0.15">
      <c r="F1130" s="18"/>
      <c r="M1130" s="18"/>
      <c r="V1130" s="3"/>
      <c r="W1130" s="3"/>
      <c r="X1130" s="3"/>
      <c r="Y1130" s="3"/>
      <c r="Z1130" s="3"/>
    </row>
    <row r="1131" spans="6:26" x14ac:dyDescent="0.15">
      <c r="F1131" s="18"/>
      <c r="M1131" s="18"/>
      <c r="V1131" s="3"/>
      <c r="W1131" s="3"/>
      <c r="X1131" s="3"/>
      <c r="Y1131" s="3"/>
      <c r="Z1131" s="3"/>
    </row>
    <row r="1132" spans="6:26" x14ac:dyDescent="0.15">
      <c r="F1132" s="18"/>
      <c r="M1132" s="18"/>
      <c r="V1132" s="3"/>
      <c r="W1132" s="3"/>
      <c r="X1132" s="3"/>
      <c r="Y1132" s="3"/>
      <c r="Z1132" s="3"/>
    </row>
    <row r="1133" spans="6:26" x14ac:dyDescent="0.15">
      <c r="F1133" s="18"/>
      <c r="M1133" s="18"/>
      <c r="V1133" s="3"/>
      <c r="W1133" s="3"/>
      <c r="X1133" s="3"/>
      <c r="Y1133" s="3"/>
      <c r="Z1133" s="3"/>
    </row>
    <row r="1134" spans="6:26" x14ac:dyDescent="0.15">
      <c r="F1134" s="18"/>
      <c r="M1134" s="18"/>
      <c r="V1134" s="3"/>
      <c r="W1134" s="3"/>
      <c r="X1134" s="3"/>
      <c r="Y1134" s="3"/>
      <c r="Z1134" s="3"/>
    </row>
    <row r="1135" spans="6:26" x14ac:dyDescent="0.15">
      <c r="F1135" s="18"/>
      <c r="M1135" s="18"/>
      <c r="V1135" s="3"/>
      <c r="W1135" s="3"/>
      <c r="X1135" s="3"/>
      <c r="Y1135" s="3"/>
      <c r="Z1135" s="3"/>
    </row>
    <row r="1136" spans="6:26" x14ac:dyDescent="0.15">
      <c r="F1136" s="18"/>
      <c r="M1136" s="18"/>
      <c r="V1136" s="3"/>
      <c r="W1136" s="3"/>
      <c r="X1136" s="3"/>
      <c r="Y1136" s="3"/>
      <c r="Z1136" s="3"/>
    </row>
    <row r="1137" spans="6:26" x14ac:dyDescent="0.15">
      <c r="F1137" s="18"/>
      <c r="M1137" s="18"/>
      <c r="V1137" s="3"/>
      <c r="W1137" s="3"/>
      <c r="X1137" s="3"/>
      <c r="Y1137" s="3"/>
      <c r="Z1137" s="3"/>
    </row>
    <row r="1138" spans="6:26" x14ac:dyDescent="0.15">
      <c r="F1138" s="18"/>
      <c r="M1138" s="18"/>
      <c r="V1138" s="3"/>
      <c r="W1138" s="3"/>
      <c r="X1138" s="3"/>
      <c r="Y1138" s="3"/>
      <c r="Z1138" s="3"/>
    </row>
    <row r="1139" spans="6:26" x14ac:dyDescent="0.15">
      <c r="F1139" s="18"/>
      <c r="M1139" s="18"/>
      <c r="V1139" s="3"/>
      <c r="W1139" s="3"/>
      <c r="X1139" s="3"/>
      <c r="Y1139" s="3"/>
      <c r="Z1139" s="3"/>
    </row>
    <row r="1140" spans="6:26" x14ac:dyDescent="0.15">
      <c r="F1140" s="18"/>
      <c r="M1140" s="18"/>
      <c r="V1140" s="3"/>
      <c r="W1140" s="3"/>
      <c r="X1140" s="3"/>
      <c r="Y1140" s="3"/>
      <c r="Z1140" s="3"/>
    </row>
    <row r="1141" spans="6:26" x14ac:dyDescent="0.15">
      <c r="F1141" s="18"/>
      <c r="M1141" s="18"/>
      <c r="V1141" s="3"/>
      <c r="W1141" s="3"/>
      <c r="X1141" s="3"/>
      <c r="Y1141" s="3"/>
      <c r="Z1141" s="3"/>
    </row>
    <row r="1142" spans="6:26" x14ac:dyDescent="0.15">
      <c r="F1142" s="18"/>
      <c r="M1142" s="18"/>
      <c r="V1142" s="3"/>
      <c r="W1142" s="3"/>
      <c r="X1142" s="3"/>
      <c r="Y1142" s="3"/>
      <c r="Z1142" s="3"/>
    </row>
    <row r="1143" spans="6:26" x14ac:dyDescent="0.15">
      <c r="F1143" s="18"/>
      <c r="M1143" s="18"/>
      <c r="V1143" s="3"/>
      <c r="W1143" s="3"/>
      <c r="X1143" s="3"/>
      <c r="Y1143" s="3"/>
      <c r="Z1143" s="3"/>
    </row>
    <row r="1144" spans="6:26" x14ac:dyDescent="0.15">
      <c r="F1144" s="18"/>
      <c r="M1144" s="18"/>
      <c r="V1144" s="3"/>
      <c r="W1144" s="3"/>
      <c r="X1144" s="3"/>
      <c r="Y1144" s="3"/>
      <c r="Z1144" s="3"/>
    </row>
    <row r="1145" spans="6:26" x14ac:dyDescent="0.15">
      <c r="F1145" s="18"/>
      <c r="M1145" s="18"/>
      <c r="V1145" s="3"/>
      <c r="W1145" s="3"/>
      <c r="X1145" s="3"/>
      <c r="Y1145" s="3"/>
      <c r="Z1145" s="3"/>
    </row>
    <row r="1146" spans="6:26" x14ac:dyDescent="0.15">
      <c r="F1146" s="18"/>
      <c r="M1146" s="18"/>
      <c r="V1146" s="3"/>
      <c r="W1146" s="3"/>
      <c r="X1146" s="3"/>
      <c r="Y1146" s="3"/>
      <c r="Z1146" s="3"/>
    </row>
    <row r="1147" spans="6:26" x14ac:dyDescent="0.15">
      <c r="F1147" s="18"/>
      <c r="M1147" s="18"/>
      <c r="V1147" s="3"/>
      <c r="W1147" s="3"/>
      <c r="X1147" s="3"/>
      <c r="Y1147" s="3"/>
      <c r="Z1147" s="3"/>
    </row>
    <row r="1148" spans="6:26" x14ac:dyDescent="0.15">
      <c r="F1148" s="18"/>
      <c r="M1148" s="18"/>
      <c r="V1148" s="3"/>
      <c r="W1148" s="3"/>
      <c r="X1148" s="3"/>
      <c r="Y1148" s="3"/>
      <c r="Z1148" s="3"/>
    </row>
    <row r="1149" spans="6:26" x14ac:dyDescent="0.15">
      <c r="F1149" s="18"/>
      <c r="M1149" s="18"/>
      <c r="V1149" s="3"/>
      <c r="W1149" s="3"/>
      <c r="X1149" s="3"/>
      <c r="Y1149" s="3"/>
      <c r="Z1149" s="3"/>
    </row>
    <row r="1150" spans="6:26" x14ac:dyDescent="0.15">
      <c r="F1150" s="18"/>
      <c r="M1150" s="18"/>
      <c r="V1150" s="3"/>
      <c r="W1150" s="3"/>
      <c r="X1150" s="3"/>
      <c r="Y1150" s="3"/>
      <c r="Z1150" s="3"/>
    </row>
    <row r="1151" spans="6:26" x14ac:dyDescent="0.15">
      <c r="F1151" s="18"/>
      <c r="M1151" s="18"/>
      <c r="V1151" s="3"/>
      <c r="W1151" s="3"/>
      <c r="X1151" s="3"/>
      <c r="Y1151" s="3"/>
      <c r="Z1151" s="3"/>
    </row>
    <row r="1152" spans="6:26" x14ac:dyDescent="0.15">
      <c r="F1152" s="18"/>
      <c r="M1152" s="18"/>
      <c r="V1152" s="3"/>
      <c r="W1152" s="3"/>
      <c r="X1152" s="3"/>
      <c r="Y1152" s="3"/>
      <c r="Z1152" s="3"/>
    </row>
    <row r="1153" spans="6:26" x14ac:dyDescent="0.15">
      <c r="F1153" s="18"/>
      <c r="M1153" s="18"/>
      <c r="V1153" s="3"/>
      <c r="W1153" s="3"/>
      <c r="X1153" s="3"/>
      <c r="Y1153" s="3"/>
      <c r="Z1153" s="3"/>
    </row>
    <row r="1154" spans="6:26" x14ac:dyDescent="0.15">
      <c r="F1154" s="18"/>
      <c r="M1154" s="18"/>
      <c r="V1154" s="3"/>
      <c r="W1154" s="3"/>
      <c r="X1154" s="3"/>
      <c r="Y1154" s="3"/>
      <c r="Z1154" s="3"/>
    </row>
    <row r="1155" spans="6:26" x14ac:dyDescent="0.15">
      <c r="F1155" s="18"/>
      <c r="M1155" s="18"/>
      <c r="V1155" s="3"/>
      <c r="W1155" s="3"/>
      <c r="X1155" s="3"/>
      <c r="Y1155" s="3"/>
      <c r="Z1155" s="3"/>
    </row>
    <row r="1156" spans="6:26" x14ac:dyDescent="0.15">
      <c r="F1156" s="18"/>
      <c r="M1156" s="18"/>
      <c r="V1156" s="3"/>
      <c r="W1156" s="3"/>
      <c r="X1156" s="3"/>
      <c r="Y1156" s="3"/>
      <c r="Z1156" s="3"/>
    </row>
    <row r="1157" spans="6:26" x14ac:dyDescent="0.15">
      <c r="F1157" s="18"/>
      <c r="M1157" s="18"/>
      <c r="V1157" s="3"/>
      <c r="W1157" s="3"/>
      <c r="X1157" s="3"/>
      <c r="Y1157" s="3"/>
      <c r="Z1157" s="3"/>
    </row>
    <row r="1158" spans="6:26" x14ac:dyDescent="0.15">
      <c r="F1158" s="18"/>
      <c r="M1158" s="18"/>
      <c r="V1158" s="3"/>
      <c r="W1158" s="3"/>
      <c r="X1158" s="3"/>
      <c r="Y1158" s="3"/>
      <c r="Z1158" s="3"/>
    </row>
    <row r="1159" spans="6:26" x14ac:dyDescent="0.15">
      <c r="F1159" s="18"/>
      <c r="M1159" s="18"/>
      <c r="V1159" s="3"/>
      <c r="W1159" s="3"/>
      <c r="X1159" s="3"/>
      <c r="Y1159" s="3"/>
      <c r="Z1159" s="3"/>
    </row>
    <row r="1160" spans="6:26" x14ac:dyDescent="0.15">
      <c r="F1160" s="18"/>
      <c r="M1160" s="18"/>
      <c r="V1160" s="3"/>
      <c r="W1160" s="3"/>
      <c r="X1160" s="3"/>
      <c r="Y1160" s="3"/>
      <c r="Z1160" s="3"/>
    </row>
    <row r="1161" spans="6:26" x14ac:dyDescent="0.15">
      <c r="F1161" s="18"/>
      <c r="M1161" s="18"/>
      <c r="V1161" s="3"/>
      <c r="W1161" s="3"/>
      <c r="X1161" s="3"/>
      <c r="Y1161" s="3"/>
      <c r="Z1161" s="3"/>
    </row>
    <row r="1162" spans="6:26" x14ac:dyDescent="0.15">
      <c r="F1162" s="18"/>
      <c r="M1162" s="18"/>
      <c r="V1162" s="3"/>
      <c r="W1162" s="3"/>
      <c r="X1162" s="3"/>
      <c r="Y1162" s="3"/>
      <c r="Z1162" s="3"/>
    </row>
    <row r="1163" spans="6:26" x14ac:dyDescent="0.15">
      <c r="F1163" s="18"/>
      <c r="M1163" s="18"/>
      <c r="V1163" s="3"/>
      <c r="W1163" s="3"/>
      <c r="X1163" s="3"/>
      <c r="Y1163" s="3"/>
      <c r="Z1163" s="3"/>
    </row>
    <row r="1164" spans="6:26" x14ac:dyDescent="0.15">
      <c r="F1164" s="18"/>
      <c r="M1164" s="18"/>
      <c r="V1164" s="3"/>
      <c r="W1164" s="3"/>
      <c r="X1164" s="3"/>
      <c r="Y1164" s="3"/>
      <c r="Z1164" s="3"/>
    </row>
    <row r="1165" spans="6:26" x14ac:dyDescent="0.15">
      <c r="F1165" s="18"/>
      <c r="M1165" s="18"/>
      <c r="V1165" s="3"/>
      <c r="W1165" s="3"/>
      <c r="X1165" s="3"/>
      <c r="Y1165" s="3"/>
      <c r="Z1165" s="3"/>
    </row>
    <row r="1166" spans="6:26" x14ac:dyDescent="0.15">
      <c r="F1166" s="18"/>
      <c r="M1166" s="18"/>
      <c r="V1166" s="3"/>
      <c r="W1166" s="3"/>
      <c r="X1166" s="3"/>
      <c r="Y1166" s="3"/>
      <c r="Z1166" s="3"/>
    </row>
    <row r="1167" spans="6:26" x14ac:dyDescent="0.15">
      <c r="F1167" s="18"/>
      <c r="M1167" s="18"/>
      <c r="V1167" s="3"/>
      <c r="W1167" s="3"/>
      <c r="X1167" s="3"/>
      <c r="Y1167" s="3"/>
      <c r="Z1167" s="3"/>
    </row>
    <row r="1168" spans="6:26" x14ac:dyDescent="0.15">
      <c r="F1168" s="18"/>
      <c r="M1168" s="18"/>
      <c r="V1168" s="3"/>
      <c r="W1168" s="3"/>
      <c r="X1168" s="3"/>
      <c r="Y1168" s="3"/>
      <c r="Z1168" s="3"/>
    </row>
    <row r="1169" spans="6:26" x14ac:dyDescent="0.15">
      <c r="F1169" s="18"/>
      <c r="M1169" s="18"/>
      <c r="V1169" s="3"/>
      <c r="W1169" s="3"/>
      <c r="X1169" s="3"/>
      <c r="Y1169" s="3"/>
      <c r="Z1169" s="3"/>
    </row>
    <row r="1170" spans="6:26" x14ac:dyDescent="0.15">
      <c r="F1170" s="18"/>
      <c r="M1170" s="18"/>
      <c r="V1170" s="3"/>
      <c r="W1170" s="3"/>
      <c r="X1170" s="3"/>
      <c r="Y1170" s="3"/>
      <c r="Z1170" s="3"/>
    </row>
    <row r="1171" spans="6:26" x14ac:dyDescent="0.15">
      <c r="F1171" s="18"/>
      <c r="M1171" s="18"/>
      <c r="V1171" s="3"/>
      <c r="W1171" s="3"/>
      <c r="X1171" s="3"/>
      <c r="Y1171" s="3"/>
      <c r="Z1171" s="3"/>
    </row>
    <row r="1172" spans="6:26" x14ac:dyDescent="0.15">
      <c r="F1172" s="18"/>
      <c r="M1172" s="18"/>
      <c r="V1172" s="3"/>
      <c r="W1172" s="3"/>
      <c r="X1172" s="3"/>
      <c r="Y1172" s="3"/>
      <c r="Z1172" s="3"/>
    </row>
    <row r="1173" spans="6:26" x14ac:dyDescent="0.15">
      <c r="F1173" s="18"/>
      <c r="M1173" s="18"/>
      <c r="V1173" s="3"/>
      <c r="W1173" s="3"/>
      <c r="X1173" s="3"/>
      <c r="Y1173" s="3"/>
      <c r="Z1173" s="3"/>
    </row>
    <row r="1174" spans="6:26" x14ac:dyDescent="0.15">
      <c r="F1174" s="18"/>
      <c r="M1174" s="18"/>
      <c r="V1174" s="3"/>
      <c r="W1174" s="3"/>
      <c r="X1174" s="3"/>
      <c r="Y1174" s="3"/>
      <c r="Z1174" s="3"/>
    </row>
    <row r="1175" spans="6:26" x14ac:dyDescent="0.15">
      <c r="F1175" s="18"/>
      <c r="M1175" s="18"/>
      <c r="V1175" s="3"/>
      <c r="W1175" s="3"/>
      <c r="X1175" s="3"/>
      <c r="Y1175" s="3"/>
      <c r="Z1175" s="3"/>
    </row>
    <row r="1176" spans="6:26" x14ac:dyDescent="0.15">
      <c r="F1176" s="18"/>
      <c r="M1176" s="18"/>
      <c r="V1176" s="3"/>
      <c r="W1176" s="3"/>
      <c r="X1176" s="3"/>
      <c r="Y1176" s="3"/>
      <c r="Z1176" s="3"/>
    </row>
    <row r="1177" spans="6:26" x14ac:dyDescent="0.15">
      <c r="F1177" s="18"/>
      <c r="M1177" s="18"/>
      <c r="V1177" s="3"/>
      <c r="W1177" s="3"/>
      <c r="X1177" s="3"/>
      <c r="Y1177" s="3"/>
      <c r="Z1177" s="3"/>
    </row>
    <row r="1178" spans="6:26" x14ac:dyDescent="0.15">
      <c r="F1178" s="18"/>
      <c r="M1178" s="18"/>
      <c r="V1178" s="3"/>
      <c r="W1178" s="3"/>
      <c r="X1178" s="3"/>
      <c r="Y1178" s="3"/>
      <c r="Z1178" s="3"/>
    </row>
    <row r="1179" spans="6:26" x14ac:dyDescent="0.15">
      <c r="F1179" s="18"/>
      <c r="M1179" s="18"/>
      <c r="V1179" s="3"/>
      <c r="W1179" s="3"/>
      <c r="X1179" s="3"/>
      <c r="Y1179" s="3"/>
      <c r="Z1179" s="3"/>
    </row>
    <row r="1180" spans="6:26" x14ac:dyDescent="0.15">
      <c r="F1180" s="18"/>
      <c r="M1180" s="18"/>
      <c r="V1180" s="3"/>
      <c r="W1180" s="3"/>
      <c r="X1180" s="3"/>
      <c r="Y1180" s="3"/>
      <c r="Z1180" s="3"/>
    </row>
    <row r="1181" spans="6:26" x14ac:dyDescent="0.15">
      <c r="F1181" s="18"/>
      <c r="M1181" s="18"/>
      <c r="V1181" s="3"/>
      <c r="W1181" s="3"/>
      <c r="X1181" s="3"/>
      <c r="Y1181" s="3"/>
      <c r="Z1181" s="3"/>
    </row>
    <row r="1182" spans="6:26" x14ac:dyDescent="0.15">
      <c r="F1182" s="18"/>
      <c r="M1182" s="18"/>
      <c r="V1182" s="3"/>
      <c r="W1182" s="3"/>
      <c r="X1182" s="3"/>
      <c r="Y1182" s="3"/>
      <c r="Z1182" s="3"/>
    </row>
    <row r="1183" spans="6:26" x14ac:dyDescent="0.15">
      <c r="F1183" s="18"/>
      <c r="M1183" s="18"/>
      <c r="V1183" s="3"/>
      <c r="W1183" s="3"/>
      <c r="X1183" s="3"/>
      <c r="Y1183" s="3"/>
      <c r="Z1183" s="3"/>
    </row>
    <row r="1184" spans="6:26" x14ac:dyDescent="0.15">
      <c r="F1184" s="18"/>
      <c r="M1184" s="18"/>
      <c r="V1184" s="3"/>
      <c r="W1184" s="3"/>
      <c r="X1184" s="3"/>
      <c r="Y1184" s="3"/>
      <c r="Z1184" s="3"/>
    </row>
    <row r="1185" spans="6:26" x14ac:dyDescent="0.15">
      <c r="F1185" s="18"/>
      <c r="M1185" s="18"/>
      <c r="V1185" s="3"/>
      <c r="W1185" s="3"/>
      <c r="X1185" s="3"/>
      <c r="Y1185" s="3"/>
      <c r="Z1185" s="3"/>
    </row>
    <row r="1186" spans="6:26" x14ac:dyDescent="0.15">
      <c r="F1186" s="18"/>
      <c r="M1186" s="18"/>
      <c r="V1186" s="3"/>
      <c r="W1186" s="3"/>
      <c r="X1186" s="3"/>
      <c r="Y1186" s="3"/>
      <c r="Z1186" s="3"/>
    </row>
    <row r="1187" spans="6:26" x14ac:dyDescent="0.15">
      <c r="F1187" s="18"/>
      <c r="M1187" s="18"/>
      <c r="V1187" s="3"/>
      <c r="W1187" s="3"/>
      <c r="X1187" s="3"/>
      <c r="Y1187" s="3"/>
      <c r="Z1187" s="3"/>
    </row>
    <row r="1188" spans="6:26" x14ac:dyDescent="0.15">
      <c r="F1188" s="18"/>
      <c r="M1188" s="18"/>
      <c r="V1188" s="3"/>
      <c r="W1188" s="3"/>
      <c r="X1188" s="3"/>
      <c r="Y1188" s="3"/>
      <c r="Z1188" s="3"/>
    </row>
    <row r="1189" spans="6:26" x14ac:dyDescent="0.15">
      <c r="F1189" s="18"/>
      <c r="M1189" s="18"/>
      <c r="V1189" s="3"/>
      <c r="W1189" s="3"/>
      <c r="X1189" s="3"/>
      <c r="Y1189" s="3"/>
      <c r="Z1189" s="3"/>
    </row>
    <row r="1190" spans="6:26" x14ac:dyDescent="0.15">
      <c r="F1190" s="18"/>
      <c r="M1190" s="18"/>
      <c r="V1190" s="3"/>
      <c r="W1190" s="3"/>
      <c r="X1190" s="3"/>
      <c r="Y1190" s="3"/>
      <c r="Z1190" s="3"/>
    </row>
    <row r="1191" spans="6:26" x14ac:dyDescent="0.15">
      <c r="F1191" s="18"/>
      <c r="M1191" s="18"/>
      <c r="V1191" s="3"/>
      <c r="W1191" s="3"/>
      <c r="X1191" s="3"/>
      <c r="Y1191" s="3"/>
      <c r="Z1191" s="3"/>
    </row>
    <row r="1192" spans="6:26" x14ac:dyDescent="0.15">
      <c r="F1192" s="18"/>
      <c r="M1192" s="18"/>
      <c r="V1192" s="3"/>
      <c r="W1192" s="3"/>
      <c r="X1192" s="3"/>
      <c r="Y1192" s="3"/>
      <c r="Z1192" s="3"/>
    </row>
    <row r="1193" spans="6:26" x14ac:dyDescent="0.15">
      <c r="F1193" s="18"/>
      <c r="M1193" s="18"/>
      <c r="V1193" s="3"/>
      <c r="W1193" s="3"/>
      <c r="X1193" s="3"/>
      <c r="Y1193" s="3"/>
      <c r="Z1193" s="3"/>
    </row>
    <row r="1194" spans="6:26" x14ac:dyDescent="0.15">
      <c r="F1194" s="18"/>
      <c r="M1194" s="18"/>
      <c r="V1194" s="3"/>
      <c r="W1194" s="3"/>
      <c r="X1194" s="3"/>
      <c r="Y1194" s="3"/>
      <c r="Z1194" s="3"/>
    </row>
    <row r="1195" spans="6:26" x14ac:dyDescent="0.15">
      <c r="F1195" s="18"/>
      <c r="M1195" s="18"/>
      <c r="V1195" s="3"/>
      <c r="W1195" s="3"/>
      <c r="X1195" s="3"/>
      <c r="Y1195" s="3"/>
      <c r="Z1195" s="3"/>
    </row>
    <row r="1196" spans="6:26" x14ac:dyDescent="0.15">
      <c r="F1196" s="18"/>
      <c r="M1196" s="18"/>
      <c r="V1196" s="3"/>
      <c r="W1196" s="3"/>
      <c r="X1196" s="3"/>
      <c r="Y1196" s="3"/>
      <c r="Z1196" s="3"/>
    </row>
    <row r="1197" spans="6:26" x14ac:dyDescent="0.15">
      <c r="F1197" s="18"/>
      <c r="M1197" s="18"/>
      <c r="V1197" s="3"/>
      <c r="W1197" s="3"/>
      <c r="X1197" s="3"/>
      <c r="Y1197" s="3"/>
      <c r="Z1197" s="3"/>
    </row>
    <row r="1198" spans="6:26" x14ac:dyDescent="0.15">
      <c r="F1198" s="18"/>
      <c r="M1198" s="18"/>
      <c r="V1198" s="3"/>
      <c r="W1198" s="3"/>
      <c r="X1198" s="3"/>
      <c r="Y1198" s="3"/>
      <c r="Z1198" s="3"/>
    </row>
    <row r="1199" spans="6:26" x14ac:dyDescent="0.15">
      <c r="F1199" s="18"/>
      <c r="M1199" s="18"/>
      <c r="V1199" s="3"/>
      <c r="W1199" s="3"/>
      <c r="X1199" s="3"/>
      <c r="Y1199" s="3"/>
      <c r="Z1199" s="3"/>
    </row>
    <row r="1200" spans="6:26" x14ac:dyDescent="0.15">
      <c r="F1200" s="18"/>
      <c r="M1200" s="18"/>
      <c r="V1200" s="3"/>
      <c r="W1200" s="3"/>
      <c r="X1200" s="3"/>
      <c r="Y1200" s="3"/>
      <c r="Z1200" s="3"/>
    </row>
    <row r="1201" spans="6:26" x14ac:dyDescent="0.15">
      <c r="F1201" s="18"/>
      <c r="M1201" s="18"/>
      <c r="V1201" s="3"/>
      <c r="W1201" s="3"/>
      <c r="X1201" s="3"/>
      <c r="Y1201" s="3"/>
      <c r="Z1201" s="3"/>
    </row>
    <row r="1202" spans="6:26" x14ac:dyDescent="0.15">
      <c r="F1202" s="18"/>
      <c r="M1202" s="18"/>
      <c r="V1202" s="3"/>
      <c r="W1202" s="3"/>
      <c r="X1202" s="3"/>
      <c r="Y1202" s="3"/>
      <c r="Z1202" s="3"/>
    </row>
    <row r="1203" spans="6:26" x14ac:dyDescent="0.15">
      <c r="F1203" s="18"/>
      <c r="M1203" s="18"/>
      <c r="V1203" s="3"/>
      <c r="W1203" s="3"/>
      <c r="X1203" s="3"/>
      <c r="Y1203" s="3"/>
      <c r="Z1203" s="3"/>
    </row>
    <row r="1204" spans="6:26" x14ac:dyDescent="0.15">
      <c r="F1204" s="18"/>
      <c r="M1204" s="18"/>
      <c r="V1204" s="3"/>
      <c r="W1204" s="3"/>
      <c r="X1204" s="3"/>
      <c r="Y1204" s="3"/>
      <c r="Z1204" s="3"/>
    </row>
    <row r="1205" spans="6:26" x14ac:dyDescent="0.15">
      <c r="F1205" s="18"/>
      <c r="M1205" s="18"/>
      <c r="V1205" s="3"/>
      <c r="W1205" s="3"/>
      <c r="X1205" s="3"/>
      <c r="Y1205" s="3"/>
      <c r="Z1205" s="3"/>
    </row>
    <row r="1206" spans="6:26" x14ac:dyDescent="0.15">
      <c r="F1206" s="18"/>
      <c r="M1206" s="18"/>
      <c r="V1206" s="3"/>
      <c r="W1206" s="3"/>
      <c r="X1206" s="3"/>
      <c r="Y1206" s="3"/>
      <c r="Z1206" s="3"/>
    </row>
    <row r="1207" spans="6:26" x14ac:dyDescent="0.15">
      <c r="F1207" s="18"/>
    </row>
    <row r="1208" spans="6:26" x14ac:dyDescent="0.15">
      <c r="F1208" s="18"/>
    </row>
    <row r="1209" spans="6:26" x14ac:dyDescent="0.15">
      <c r="F1209" s="18"/>
    </row>
    <row r="1210" spans="6:26" x14ac:dyDescent="0.15">
      <c r="F1210" s="18"/>
    </row>
    <row r="1211" spans="6:26" x14ac:dyDescent="0.15">
      <c r="F1211" s="18"/>
    </row>
    <row r="1212" spans="6:26" x14ac:dyDescent="0.15">
      <c r="F1212" s="18"/>
    </row>
    <row r="1213" spans="6:26" x14ac:dyDescent="0.15">
      <c r="F1213" s="18"/>
    </row>
    <row r="1214" spans="6:26" x14ac:dyDescent="0.15">
      <c r="F1214" s="18"/>
    </row>
    <row r="1215" spans="6:26" x14ac:dyDescent="0.15">
      <c r="F1215" s="18"/>
    </row>
    <row r="1216" spans="6:26" x14ac:dyDescent="0.15">
      <c r="F1216" s="18"/>
    </row>
    <row r="1217" spans="6:6" x14ac:dyDescent="0.15">
      <c r="F1217" s="18"/>
    </row>
    <row r="1218" spans="6:6" x14ac:dyDescent="0.15">
      <c r="F1218" s="18"/>
    </row>
    <row r="1219" spans="6:6" x14ac:dyDescent="0.15">
      <c r="F1219" s="18"/>
    </row>
    <row r="1220" spans="6:6" x14ac:dyDescent="0.15">
      <c r="F1220" s="18"/>
    </row>
    <row r="1221" spans="6:6" x14ac:dyDescent="0.15">
      <c r="F1221" s="18"/>
    </row>
    <row r="1222" spans="6:6" x14ac:dyDescent="0.15">
      <c r="F1222" s="18"/>
    </row>
    <row r="1223" spans="6:6" x14ac:dyDescent="0.15">
      <c r="F1223" s="18"/>
    </row>
    <row r="1224" spans="6:6" x14ac:dyDescent="0.15">
      <c r="F1224" s="18"/>
    </row>
    <row r="1225" spans="6:6" x14ac:dyDescent="0.15">
      <c r="F1225" s="18"/>
    </row>
    <row r="1226" spans="6:6" x14ac:dyDescent="0.15">
      <c r="F1226" s="18"/>
    </row>
    <row r="1227" spans="6:6" x14ac:dyDescent="0.15">
      <c r="F1227" s="18"/>
    </row>
    <row r="1228" spans="6:6" x14ac:dyDescent="0.15">
      <c r="F1228" s="18"/>
    </row>
    <row r="1229" spans="6:6" x14ac:dyDescent="0.15">
      <c r="F1229" s="18"/>
    </row>
    <row r="1230" spans="6:6" x14ac:dyDescent="0.15">
      <c r="F1230" s="18"/>
    </row>
    <row r="1231" spans="6:6" x14ac:dyDescent="0.15">
      <c r="F1231" s="18"/>
    </row>
    <row r="1232" spans="6:6" x14ac:dyDescent="0.15">
      <c r="F1232" s="18"/>
    </row>
    <row r="1233" spans="6:6" x14ac:dyDescent="0.15">
      <c r="F1233" s="18"/>
    </row>
    <row r="1234" spans="6:6" x14ac:dyDescent="0.15">
      <c r="F1234" s="18"/>
    </row>
    <row r="1235" spans="6:6" x14ac:dyDescent="0.15">
      <c r="F1235" s="18"/>
    </row>
    <row r="1236" spans="6:6" x14ac:dyDescent="0.15">
      <c r="F1236" s="18"/>
    </row>
    <row r="1237" spans="6:6" x14ac:dyDescent="0.15">
      <c r="F1237" s="18"/>
    </row>
    <row r="1238" spans="6:6" x14ac:dyDescent="0.15">
      <c r="F1238" s="18"/>
    </row>
    <row r="1239" spans="6:6" x14ac:dyDescent="0.15">
      <c r="F1239" s="18"/>
    </row>
    <row r="1240" spans="6:6" x14ac:dyDescent="0.15">
      <c r="F1240" s="18"/>
    </row>
    <row r="1241" spans="6:6" x14ac:dyDescent="0.15">
      <c r="F1241" s="18"/>
    </row>
    <row r="1242" spans="6:6" x14ac:dyDescent="0.15">
      <c r="F1242" s="18"/>
    </row>
    <row r="1243" spans="6:6" x14ac:dyDescent="0.15">
      <c r="F1243" s="18"/>
    </row>
    <row r="1244" spans="6:6" x14ac:dyDescent="0.15">
      <c r="F1244" s="18"/>
    </row>
    <row r="1245" spans="6:6" x14ac:dyDescent="0.15">
      <c r="F1245" s="18"/>
    </row>
    <row r="1246" spans="6:6" x14ac:dyDescent="0.15">
      <c r="F1246" s="18"/>
    </row>
    <row r="1247" spans="6:6" x14ac:dyDescent="0.15">
      <c r="F1247" s="18"/>
    </row>
    <row r="1248" spans="6:6" x14ac:dyDescent="0.15">
      <c r="F1248" s="18"/>
    </row>
    <row r="1249" spans="6:6" x14ac:dyDescent="0.15">
      <c r="F1249" s="18"/>
    </row>
    <row r="1250" spans="6:6" x14ac:dyDescent="0.15">
      <c r="F1250" s="18"/>
    </row>
    <row r="1251" spans="6:6" x14ac:dyDescent="0.15">
      <c r="F1251" s="18"/>
    </row>
    <row r="1252" spans="6:6" x14ac:dyDescent="0.15">
      <c r="F1252" s="18"/>
    </row>
    <row r="1253" spans="6:6" x14ac:dyDescent="0.15">
      <c r="F1253" s="18"/>
    </row>
    <row r="1254" spans="6:6" x14ac:dyDescent="0.15">
      <c r="F1254" s="18"/>
    </row>
    <row r="1255" spans="6:6" x14ac:dyDescent="0.15">
      <c r="F1255" s="18"/>
    </row>
    <row r="1256" spans="6:6" x14ac:dyDescent="0.15">
      <c r="F1256" s="18"/>
    </row>
    <row r="1257" spans="6:6" x14ac:dyDescent="0.15">
      <c r="F1257" s="18"/>
    </row>
    <row r="1258" spans="6:6" x14ac:dyDescent="0.15">
      <c r="F1258" s="18"/>
    </row>
    <row r="1259" spans="6:6" x14ac:dyDescent="0.15">
      <c r="F1259" s="18"/>
    </row>
    <row r="1260" spans="6:6" x14ac:dyDescent="0.15">
      <c r="F1260" s="18"/>
    </row>
    <row r="1261" spans="6:6" x14ac:dyDescent="0.15">
      <c r="F1261" s="18"/>
    </row>
    <row r="1262" spans="6:6" x14ac:dyDescent="0.15">
      <c r="F1262" s="18"/>
    </row>
    <row r="1263" spans="6:6" x14ac:dyDescent="0.15">
      <c r="F1263" s="18"/>
    </row>
    <row r="1264" spans="6:6" x14ac:dyDescent="0.15">
      <c r="F1264" s="18"/>
    </row>
    <row r="1265" spans="6:6" x14ac:dyDescent="0.15">
      <c r="F1265" s="18"/>
    </row>
    <row r="1266" spans="6:6" x14ac:dyDescent="0.15">
      <c r="F1266" s="18"/>
    </row>
    <row r="1267" spans="6:6" x14ac:dyDescent="0.15">
      <c r="F1267" s="18"/>
    </row>
    <row r="1268" spans="6:6" x14ac:dyDescent="0.15">
      <c r="F1268" s="18"/>
    </row>
    <row r="1269" spans="6:6" x14ac:dyDescent="0.15">
      <c r="F1269" s="18"/>
    </row>
    <row r="1270" spans="6:6" x14ac:dyDescent="0.15">
      <c r="F1270" s="18"/>
    </row>
    <row r="1271" spans="6:6" x14ac:dyDescent="0.15">
      <c r="F1271" s="18"/>
    </row>
    <row r="1272" spans="6:6" x14ac:dyDescent="0.15">
      <c r="F1272" s="18"/>
    </row>
    <row r="1273" spans="6:6" x14ac:dyDescent="0.15">
      <c r="F1273" s="18"/>
    </row>
    <row r="1274" spans="6:6" x14ac:dyDescent="0.15">
      <c r="F1274" s="18"/>
    </row>
    <row r="1275" spans="6:6" x14ac:dyDescent="0.15">
      <c r="F1275" s="18"/>
    </row>
    <row r="1276" spans="6:6" x14ac:dyDescent="0.15">
      <c r="F1276" s="18"/>
    </row>
    <row r="1277" spans="6:6" x14ac:dyDescent="0.15">
      <c r="F1277" s="18"/>
    </row>
    <row r="1278" spans="6:6" x14ac:dyDescent="0.15">
      <c r="F1278" s="18"/>
    </row>
    <row r="1279" spans="6:6" x14ac:dyDescent="0.15">
      <c r="F1279" s="18"/>
    </row>
    <row r="1280" spans="6:6" x14ac:dyDescent="0.15">
      <c r="F1280" s="18"/>
    </row>
    <row r="1281" spans="6:6" x14ac:dyDescent="0.15">
      <c r="F1281" s="18"/>
    </row>
    <row r="1282" spans="6:6" x14ac:dyDescent="0.15">
      <c r="F1282" s="18"/>
    </row>
    <row r="1283" spans="6:6" x14ac:dyDescent="0.15">
      <c r="F1283" s="18"/>
    </row>
    <row r="1284" spans="6:6" x14ac:dyDescent="0.15">
      <c r="F1284" s="18"/>
    </row>
    <row r="1285" spans="6:6" x14ac:dyDescent="0.15">
      <c r="F1285" s="18"/>
    </row>
    <row r="1286" spans="6:6" x14ac:dyDescent="0.15">
      <c r="F1286" s="18"/>
    </row>
    <row r="1287" spans="6:6" x14ac:dyDescent="0.15">
      <c r="F1287" s="18"/>
    </row>
    <row r="1288" spans="6:6" x14ac:dyDescent="0.15">
      <c r="F1288" s="18"/>
    </row>
    <row r="1289" spans="6:6" x14ac:dyDescent="0.15">
      <c r="F1289" s="18"/>
    </row>
    <row r="1290" spans="6:6" x14ac:dyDescent="0.15">
      <c r="F1290" s="18"/>
    </row>
    <row r="1291" spans="6:6" x14ac:dyDescent="0.15">
      <c r="F1291" s="18"/>
    </row>
    <row r="1292" spans="6:6" x14ac:dyDescent="0.15">
      <c r="F1292" s="18"/>
    </row>
    <row r="1293" spans="6:6" x14ac:dyDescent="0.15">
      <c r="F1293" s="18"/>
    </row>
    <row r="1294" spans="6:6" x14ac:dyDescent="0.15">
      <c r="F1294" s="18"/>
    </row>
    <row r="1295" spans="6:6" x14ac:dyDescent="0.15">
      <c r="F1295" s="18"/>
    </row>
    <row r="1296" spans="6:6" x14ac:dyDescent="0.15">
      <c r="F1296" s="18"/>
    </row>
    <row r="1297" spans="6:6" x14ac:dyDescent="0.15">
      <c r="F1297" s="18"/>
    </row>
    <row r="1298" spans="6:6" x14ac:dyDescent="0.15">
      <c r="F1298" s="18"/>
    </row>
    <row r="1299" spans="6:6" x14ac:dyDescent="0.15">
      <c r="F1299" s="18"/>
    </row>
    <row r="1300" spans="6:6" x14ac:dyDescent="0.15">
      <c r="F1300" s="18"/>
    </row>
    <row r="1301" spans="6:6" x14ac:dyDescent="0.15">
      <c r="F1301" s="18"/>
    </row>
    <row r="1302" spans="6:6" x14ac:dyDescent="0.15">
      <c r="F1302" s="18"/>
    </row>
    <row r="1303" spans="6:6" x14ac:dyDescent="0.15">
      <c r="F1303" s="18"/>
    </row>
    <row r="1304" spans="6:6" x14ac:dyDescent="0.15">
      <c r="F1304" s="18"/>
    </row>
    <row r="1305" spans="6:6" x14ac:dyDescent="0.15">
      <c r="F1305" s="18"/>
    </row>
    <row r="1306" spans="6:6" x14ac:dyDescent="0.15">
      <c r="F1306" s="18"/>
    </row>
    <row r="1307" spans="6:6" x14ac:dyDescent="0.15">
      <c r="F1307" s="18"/>
    </row>
    <row r="1308" spans="6:6" x14ac:dyDescent="0.15">
      <c r="F1308" s="18"/>
    </row>
    <row r="1309" spans="6:6" x14ac:dyDescent="0.15">
      <c r="F1309" s="18"/>
    </row>
    <row r="1310" spans="6:6" x14ac:dyDescent="0.15">
      <c r="F1310" s="18"/>
    </row>
    <row r="1311" spans="6:6" x14ac:dyDescent="0.15">
      <c r="F1311" s="18"/>
    </row>
    <row r="1312" spans="6:6" x14ac:dyDescent="0.15">
      <c r="F1312" s="18"/>
    </row>
    <row r="1313" spans="6:6" x14ac:dyDescent="0.15">
      <c r="F1313" s="18"/>
    </row>
    <row r="1314" spans="6:6" x14ac:dyDescent="0.15">
      <c r="F1314" s="18"/>
    </row>
    <row r="1315" spans="6:6" x14ac:dyDescent="0.15">
      <c r="F1315" s="18"/>
    </row>
    <row r="1316" spans="6:6" x14ac:dyDescent="0.15">
      <c r="F1316" s="18"/>
    </row>
    <row r="1317" spans="6:6" x14ac:dyDescent="0.15">
      <c r="F1317" s="18"/>
    </row>
    <row r="1318" spans="6:6" x14ac:dyDescent="0.15">
      <c r="F1318" s="18"/>
    </row>
    <row r="1319" spans="6:6" x14ac:dyDescent="0.15">
      <c r="F1319" s="18"/>
    </row>
    <row r="1320" spans="6:6" x14ac:dyDescent="0.15">
      <c r="F1320" s="18"/>
    </row>
    <row r="1321" spans="6:6" x14ac:dyDescent="0.15">
      <c r="F1321" s="18"/>
    </row>
    <row r="1322" spans="6:6" x14ac:dyDescent="0.15">
      <c r="F1322" s="18"/>
    </row>
    <row r="1323" spans="6:6" x14ac:dyDescent="0.15">
      <c r="F1323" s="18"/>
    </row>
    <row r="1324" spans="6:6" x14ac:dyDescent="0.15">
      <c r="F1324" s="18"/>
    </row>
    <row r="1325" spans="6:6" x14ac:dyDescent="0.15">
      <c r="F1325" s="18"/>
    </row>
    <row r="1326" spans="6:6" x14ac:dyDescent="0.15">
      <c r="F1326" s="18"/>
    </row>
    <row r="1327" spans="6:6" x14ac:dyDescent="0.15">
      <c r="F1327" s="18"/>
    </row>
    <row r="1328" spans="6:6" x14ac:dyDescent="0.15">
      <c r="F1328" s="18"/>
    </row>
    <row r="1329" spans="6:6" x14ac:dyDescent="0.15">
      <c r="F1329" s="18"/>
    </row>
    <row r="1330" spans="6:6" x14ac:dyDescent="0.15">
      <c r="F1330" s="18"/>
    </row>
    <row r="1331" spans="6:6" x14ac:dyDescent="0.15">
      <c r="F1331" s="18"/>
    </row>
    <row r="1332" spans="6:6" x14ac:dyDescent="0.15">
      <c r="F1332" s="18"/>
    </row>
    <row r="1333" spans="6:6" x14ac:dyDescent="0.15">
      <c r="F1333" s="18"/>
    </row>
    <row r="1334" spans="6:6" x14ac:dyDescent="0.15">
      <c r="F1334" s="18"/>
    </row>
    <row r="1335" spans="6:6" x14ac:dyDescent="0.15">
      <c r="F1335" s="18"/>
    </row>
    <row r="1336" spans="6:6" x14ac:dyDescent="0.15">
      <c r="F1336" s="18"/>
    </row>
    <row r="1337" spans="6:6" x14ac:dyDescent="0.15">
      <c r="F1337" s="18"/>
    </row>
    <row r="1338" spans="6:6" x14ac:dyDescent="0.15">
      <c r="F1338" s="18"/>
    </row>
    <row r="1339" spans="6:6" x14ac:dyDescent="0.15">
      <c r="F1339" s="18"/>
    </row>
    <row r="1340" spans="6:6" x14ac:dyDescent="0.15">
      <c r="F1340" s="18"/>
    </row>
    <row r="1341" spans="6:6" x14ac:dyDescent="0.15">
      <c r="F1341" s="18"/>
    </row>
    <row r="1342" spans="6:6" x14ac:dyDescent="0.15">
      <c r="F1342" s="18"/>
    </row>
    <row r="1343" spans="6:6" x14ac:dyDescent="0.15">
      <c r="F1343" s="18"/>
    </row>
    <row r="1344" spans="6:6" x14ac:dyDescent="0.15">
      <c r="F1344" s="18"/>
    </row>
    <row r="1345" spans="6:6" x14ac:dyDescent="0.15">
      <c r="F1345" s="18"/>
    </row>
    <row r="1346" spans="6:6" x14ac:dyDescent="0.15">
      <c r="F1346" s="18"/>
    </row>
    <row r="1347" spans="6:6" x14ac:dyDescent="0.15">
      <c r="F1347" s="18"/>
    </row>
    <row r="1348" spans="6:6" x14ac:dyDescent="0.15">
      <c r="F1348" s="18"/>
    </row>
    <row r="1349" spans="6:6" x14ac:dyDescent="0.15">
      <c r="F1349" s="18"/>
    </row>
    <row r="1350" spans="6:6" x14ac:dyDescent="0.15">
      <c r="F1350" s="18"/>
    </row>
    <row r="1351" spans="6:6" x14ac:dyDescent="0.15">
      <c r="F1351" s="18"/>
    </row>
    <row r="1352" spans="6:6" x14ac:dyDescent="0.15">
      <c r="F1352" s="18"/>
    </row>
    <row r="1353" spans="6:6" x14ac:dyDescent="0.15">
      <c r="F1353" s="18"/>
    </row>
    <row r="1354" spans="6:6" x14ac:dyDescent="0.15">
      <c r="F1354" s="18"/>
    </row>
    <row r="1355" spans="6:6" x14ac:dyDescent="0.15">
      <c r="F1355" s="18"/>
    </row>
    <row r="1356" spans="6:6" x14ac:dyDescent="0.15">
      <c r="F1356" s="18"/>
    </row>
    <row r="1357" spans="6:6" x14ac:dyDescent="0.15">
      <c r="F1357" s="18"/>
    </row>
    <row r="1358" spans="6:6" x14ac:dyDescent="0.15">
      <c r="F1358" s="18"/>
    </row>
    <row r="1359" spans="6:6" x14ac:dyDescent="0.15">
      <c r="F1359" s="18"/>
    </row>
    <row r="1360" spans="6:6" x14ac:dyDescent="0.15">
      <c r="F1360" s="18"/>
    </row>
    <row r="1361" spans="6:6" x14ac:dyDescent="0.15">
      <c r="F1361" s="18"/>
    </row>
    <row r="1362" spans="6:6" x14ac:dyDescent="0.15">
      <c r="F1362" s="18"/>
    </row>
    <row r="1363" spans="6:6" x14ac:dyDescent="0.15">
      <c r="F1363" s="18"/>
    </row>
    <row r="1364" spans="6:6" x14ac:dyDescent="0.15">
      <c r="F1364" s="18"/>
    </row>
    <row r="1365" spans="6:6" x14ac:dyDescent="0.15">
      <c r="F1365" s="18"/>
    </row>
    <row r="1366" spans="6:6" x14ac:dyDescent="0.15">
      <c r="F1366" s="18"/>
    </row>
    <row r="1367" spans="6:6" x14ac:dyDescent="0.15">
      <c r="F1367" s="18"/>
    </row>
    <row r="1368" spans="6:6" x14ac:dyDescent="0.15">
      <c r="F1368" s="18"/>
    </row>
    <row r="1369" spans="6:6" x14ac:dyDescent="0.15">
      <c r="F1369" s="18"/>
    </row>
    <row r="1370" spans="6:6" x14ac:dyDescent="0.15">
      <c r="F1370" s="18"/>
    </row>
    <row r="1371" spans="6:6" x14ac:dyDescent="0.15">
      <c r="F1371" s="18"/>
    </row>
    <row r="1372" spans="6:6" x14ac:dyDescent="0.15">
      <c r="F1372" s="18"/>
    </row>
    <row r="1373" spans="6:6" x14ac:dyDescent="0.15">
      <c r="F1373" s="18"/>
    </row>
    <row r="1374" spans="6:6" x14ac:dyDescent="0.15">
      <c r="F1374" s="18"/>
    </row>
    <row r="1375" spans="6:6" x14ac:dyDescent="0.15">
      <c r="F1375" s="18"/>
    </row>
    <row r="1376" spans="6:6" x14ac:dyDescent="0.15">
      <c r="F1376" s="18"/>
    </row>
    <row r="1377" spans="6:6" x14ac:dyDescent="0.15">
      <c r="F1377" s="18"/>
    </row>
    <row r="1378" spans="6:6" x14ac:dyDescent="0.15">
      <c r="F1378" s="18"/>
    </row>
    <row r="1379" spans="6:6" x14ac:dyDescent="0.15">
      <c r="F1379" s="18"/>
    </row>
    <row r="1380" spans="6:6" x14ac:dyDescent="0.15">
      <c r="F1380" s="18"/>
    </row>
    <row r="1381" spans="6:6" x14ac:dyDescent="0.15">
      <c r="F1381" s="18"/>
    </row>
    <row r="1382" spans="6:6" x14ac:dyDescent="0.15">
      <c r="F1382" s="18"/>
    </row>
    <row r="1383" spans="6:6" x14ac:dyDescent="0.15">
      <c r="F1383" s="18"/>
    </row>
    <row r="1384" spans="6:6" x14ac:dyDescent="0.15">
      <c r="F1384" s="18"/>
    </row>
    <row r="1385" spans="6:6" x14ac:dyDescent="0.15">
      <c r="F1385" s="18"/>
    </row>
    <row r="1386" spans="6:6" x14ac:dyDescent="0.15">
      <c r="F1386" s="18"/>
    </row>
    <row r="1387" spans="6:6" x14ac:dyDescent="0.15">
      <c r="F1387" s="18"/>
    </row>
    <row r="1388" spans="6:6" x14ac:dyDescent="0.15">
      <c r="F1388" s="18"/>
    </row>
    <row r="1389" spans="6:6" x14ac:dyDescent="0.15">
      <c r="F1389" s="18"/>
    </row>
    <row r="1390" spans="6:6" x14ac:dyDescent="0.15">
      <c r="F1390" s="18"/>
    </row>
    <row r="1391" spans="6:6" x14ac:dyDescent="0.15">
      <c r="F1391" s="18"/>
    </row>
    <row r="1392" spans="6:6" x14ac:dyDescent="0.15">
      <c r="F1392" s="18"/>
    </row>
    <row r="1393" spans="6:6" x14ac:dyDescent="0.15">
      <c r="F1393" s="18"/>
    </row>
    <row r="1394" spans="6:6" x14ac:dyDescent="0.15">
      <c r="F1394" s="18"/>
    </row>
    <row r="1395" spans="6:6" x14ac:dyDescent="0.15">
      <c r="F1395" s="18"/>
    </row>
    <row r="1396" spans="6:6" x14ac:dyDescent="0.15">
      <c r="F1396" s="18"/>
    </row>
    <row r="1397" spans="6:6" x14ac:dyDescent="0.15">
      <c r="F1397" s="18"/>
    </row>
    <row r="1398" spans="6:6" x14ac:dyDescent="0.15">
      <c r="F1398" s="18"/>
    </row>
    <row r="1399" spans="6:6" x14ac:dyDescent="0.15">
      <c r="F1399" s="18"/>
    </row>
    <row r="1400" spans="6:6" x14ac:dyDescent="0.15">
      <c r="F1400" s="18"/>
    </row>
    <row r="1401" spans="6:6" x14ac:dyDescent="0.15">
      <c r="F1401" s="18"/>
    </row>
    <row r="1402" spans="6:6" x14ac:dyDescent="0.15">
      <c r="F1402" s="18"/>
    </row>
    <row r="1403" spans="6:6" x14ac:dyDescent="0.15">
      <c r="F1403" s="18"/>
    </row>
    <row r="1404" spans="6:6" x14ac:dyDescent="0.15">
      <c r="F1404" s="18"/>
    </row>
    <row r="1405" spans="6:6" x14ac:dyDescent="0.15">
      <c r="F1405" s="18"/>
    </row>
    <row r="1406" spans="6:6" x14ac:dyDescent="0.15">
      <c r="F1406" s="18"/>
    </row>
    <row r="1407" spans="6:6" x14ac:dyDescent="0.15">
      <c r="F1407" s="18"/>
    </row>
    <row r="1408" spans="6:6" x14ac:dyDescent="0.15">
      <c r="F1408" s="18"/>
    </row>
    <row r="1409" spans="6:6" x14ac:dyDescent="0.15">
      <c r="F1409" s="18"/>
    </row>
    <row r="1410" spans="6:6" x14ac:dyDescent="0.15">
      <c r="F1410" s="18"/>
    </row>
    <row r="1411" spans="6:6" x14ac:dyDescent="0.15">
      <c r="F1411" s="18"/>
    </row>
    <row r="1412" spans="6:6" x14ac:dyDescent="0.15">
      <c r="F1412" s="18"/>
    </row>
    <row r="1413" spans="6:6" x14ac:dyDescent="0.15">
      <c r="F1413" s="18"/>
    </row>
    <row r="1414" spans="6:6" x14ac:dyDescent="0.15">
      <c r="F1414" s="18"/>
    </row>
    <row r="1415" spans="6:6" x14ac:dyDescent="0.15">
      <c r="F1415" s="18"/>
    </row>
    <row r="1416" spans="6:6" x14ac:dyDescent="0.15">
      <c r="F1416" s="18"/>
    </row>
    <row r="1417" spans="6:6" x14ac:dyDescent="0.15">
      <c r="F1417" s="18"/>
    </row>
    <row r="1418" spans="6:6" x14ac:dyDescent="0.15">
      <c r="F1418" s="18"/>
    </row>
    <row r="1419" spans="6:6" x14ac:dyDescent="0.15">
      <c r="F1419" s="18"/>
    </row>
    <row r="1420" spans="6:6" x14ac:dyDescent="0.15">
      <c r="F1420" s="18"/>
    </row>
    <row r="1421" spans="6:6" x14ac:dyDescent="0.15">
      <c r="F1421" s="18"/>
    </row>
    <row r="1422" spans="6:6" x14ac:dyDescent="0.15">
      <c r="F1422" s="18"/>
    </row>
    <row r="1423" spans="6:6" x14ac:dyDescent="0.15">
      <c r="F1423" s="18"/>
    </row>
    <row r="1424" spans="6:6" x14ac:dyDescent="0.15">
      <c r="F1424" s="18"/>
    </row>
    <row r="1425" spans="6:6" x14ac:dyDescent="0.15">
      <c r="F1425" s="18"/>
    </row>
    <row r="1426" spans="6:6" x14ac:dyDescent="0.15">
      <c r="F1426" s="18"/>
    </row>
    <row r="1427" spans="6:6" x14ac:dyDescent="0.15">
      <c r="F1427" s="18"/>
    </row>
    <row r="1428" spans="6:6" x14ac:dyDescent="0.15">
      <c r="F1428" s="18"/>
    </row>
    <row r="1429" spans="6:6" x14ac:dyDescent="0.15">
      <c r="F1429" s="18"/>
    </row>
    <row r="1430" spans="6:6" x14ac:dyDescent="0.15">
      <c r="F1430" s="18"/>
    </row>
    <row r="1431" spans="6:6" x14ac:dyDescent="0.15">
      <c r="F1431" s="18"/>
    </row>
    <row r="1432" spans="6:6" x14ac:dyDescent="0.15">
      <c r="F1432" s="18"/>
    </row>
    <row r="1433" spans="6:6" x14ac:dyDescent="0.15">
      <c r="F1433" s="18"/>
    </row>
    <row r="1434" spans="6:6" x14ac:dyDescent="0.15">
      <c r="F1434" s="18"/>
    </row>
    <row r="1435" spans="6:6" x14ac:dyDescent="0.15">
      <c r="F1435" s="18"/>
    </row>
    <row r="1436" spans="6:6" x14ac:dyDescent="0.15">
      <c r="F1436" s="18"/>
    </row>
    <row r="1437" spans="6:6" x14ac:dyDescent="0.15">
      <c r="F1437" s="18"/>
    </row>
    <row r="1438" spans="6:6" x14ac:dyDescent="0.15">
      <c r="F1438" s="18"/>
    </row>
    <row r="1439" spans="6:6" x14ac:dyDescent="0.15">
      <c r="F1439" s="18"/>
    </row>
    <row r="1440" spans="6:6" x14ac:dyDescent="0.15">
      <c r="F1440" s="18"/>
    </row>
    <row r="1441" spans="6:6" x14ac:dyDescent="0.15">
      <c r="F1441" s="18"/>
    </row>
    <row r="1442" spans="6:6" x14ac:dyDescent="0.15">
      <c r="F1442" s="18"/>
    </row>
    <row r="1443" spans="6:6" x14ac:dyDescent="0.15">
      <c r="F1443" s="18"/>
    </row>
    <row r="1444" spans="6:6" x14ac:dyDescent="0.15">
      <c r="F1444" s="18"/>
    </row>
    <row r="1445" spans="6:6" x14ac:dyDescent="0.15">
      <c r="F1445" s="18"/>
    </row>
    <row r="1446" spans="6:6" x14ac:dyDescent="0.15">
      <c r="F1446" s="18"/>
    </row>
    <row r="1447" spans="6:6" x14ac:dyDescent="0.15">
      <c r="F1447" s="18"/>
    </row>
    <row r="1448" spans="6:6" x14ac:dyDescent="0.15">
      <c r="F1448" s="18"/>
    </row>
    <row r="1449" spans="6:6" x14ac:dyDescent="0.15">
      <c r="F1449" s="18"/>
    </row>
    <row r="1450" spans="6:6" x14ac:dyDescent="0.15">
      <c r="F1450" s="18"/>
    </row>
    <row r="1451" spans="6:6" x14ac:dyDescent="0.15">
      <c r="F1451" s="18"/>
    </row>
    <row r="1452" spans="6:6" x14ac:dyDescent="0.15">
      <c r="F1452" s="18"/>
    </row>
    <row r="1453" spans="6:6" x14ac:dyDescent="0.15">
      <c r="F1453" s="18"/>
    </row>
    <row r="1454" spans="6:6" x14ac:dyDescent="0.15">
      <c r="F1454" s="18"/>
    </row>
    <row r="1455" spans="6:6" x14ac:dyDescent="0.15">
      <c r="F1455" s="18"/>
    </row>
    <row r="1456" spans="6:6" x14ac:dyDescent="0.15">
      <c r="F1456" s="18"/>
    </row>
    <row r="1457" spans="6:6" x14ac:dyDescent="0.15">
      <c r="F1457" s="18"/>
    </row>
    <row r="1458" spans="6:6" x14ac:dyDescent="0.15">
      <c r="F1458" s="18"/>
    </row>
    <row r="1459" spans="6:6" x14ac:dyDescent="0.15">
      <c r="F1459" s="18"/>
    </row>
    <row r="1460" spans="6:6" x14ac:dyDescent="0.15">
      <c r="F1460" s="18"/>
    </row>
    <row r="1461" spans="6:6" x14ac:dyDescent="0.15">
      <c r="F1461" s="18"/>
    </row>
    <row r="1462" spans="6:6" x14ac:dyDescent="0.15">
      <c r="F1462" s="18"/>
    </row>
    <row r="1463" spans="6:6" x14ac:dyDescent="0.15">
      <c r="F1463" s="18"/>
    </row>
    <row r="1464" spans="6:6" x14ac:dyDescent="0.15">
      <c r="F1464" s="18"/>
    </row>
    <row r="1465" spans="6:6" x14ac:dyDescent="0.15">
      <c r="F1465" s="18"/>
    </row>
    <row r="1466" spans="6:6" x14ac:dyDescent="0.15">
      <c r="F1466" s="18"/>
    </row>
    <row r="1467" spans="6:6" x14ac:dyDescent="0.15">
      <c r="F1467" s="18"/>
    </row>
    <row r="1468" spans="6:6" x14ac:dyDescent="0.15">
      <c r="F1468" s="18"/>
    </row>
    <row r="1469" spans="6:6" x14ac:dyDescent="0.15">
      <c r="F1469" s="18"/>
    </row>
    <row r="1470" spans="6:6" x14ac:dyDescent="0.15">
      <c r="F1470" s="18"/>
    </row>
    <row r="1471" spans="6:6" x14ac:dyDescent="0.15">
      <c r="F1471" s="18"/>
    </row>
    <row r="1472" spans="6:6" x14ac:dyDescent="0.15">
      <c r="F1472" s="18"/>
    </row>
    <row r="1473" spans="6:6" x14ac:dyDescent="0.15">
      <c r="F1473" s="18"/>
    </row>
    <row r="1474" spans="6:6" x14ac:dyDescent="0.15">
      <c r="F1474" s="18"/>
    </row>
    <row r="1475" spans="6:6" x14ac:dyDescent="0.15">
      <c r="F1475" s="18"/>
    </row>
    <row r="1476" spans="6:6" x14ac:dyDescent="0.15">
      <c r="F1476" s="18"/>
    </row>
    <row r="1477" spans="6:6" x14ac:dyDescent="0.15">
      <c r="F1477" s="18"/>
    </row>
    <row r="1478" spans="6:6" x14ac:dyDescent="0.15">
      <c r="F1478" s="18"/>
    </row>
    <row r="1479" spans="6:6" x14ac:dyDescent="0.15">
      <c r="F1479" s="18"/>
    </row>
    <row r="1480" spans="6:6" x14ac:dyDescent="0.15">
      <c r="F1480" s="18"/>
    </row>
    <row r="1481" spans="6:6" x14ac:dyDescent="0.15">
      <c r="F1481" s="18"/>
    </row>
    <row r="1482" spans="6:6" x14ac:dyDescent="0.15">
      <c r="F1482" s="18"/>
    </row>
    <row r="1483" spans="6:6" x14ac:dyDescent="0.15">
      <c r="F1483" s="18"/>
    </row>
    <row r="1484" spans="6:6" x14ac:dyDescent="0.15">
      <c r="F1484" s="18"/>
    </row>
    <row r="1485" spans="6:6" x14ac:dyDescent="0.15">
      <c r="F1485" s="18"/>
    </row>
    <row r="1486" spans="6:6" x14ac:dyDescent="0.15">
      <c r="F1486" s="18"/>
    </row>
    <row r="1487" spans="6:6" x14ac:dyDescent="0.15">
      <c r="F1487" s="18"/>
    </row>
    <row r="1488" spans="6:6" x14ac:dyDescent="0.15">
      <c r="F1488" s="18"/>
    </row>
    <row r="1489" spans="6:6" x14ac:dyDescent="0.15">
      <c r="F1489" s="18"/>
    </row>
    <row r="1490" spans="6:6" x14ac:dyDescent="0.15">
      <c r="F1490" s="18"/>
    </row>
    <row r="1491" spans="6:6" x14ac:dyDescent="0.15">
      <c r="F1491" s="18"/>
    </row>
    <row r="1492" spans="6:6" x14ac:dyDescent="0.15">
      <c r="F1492" s="18"/>
    </row>
    <row r="1493" spans="6:6" x14ac:dyDescent="0.15">
      <c r="F1493" s="18"/>
    </row>
    <row r="1494" spans="6:6" x14ac:dyDescent="0.15">
      <c r="F1494" s="18"/>
    </row>
    <row r="1495" spans="6:6" x14ac:dyDescent="0.15">
      <c r="F1495" s="18"/>
    </row>
    <row r="1496" spans="6:6" x14ac:dyDescent="0.15">
      <c r="F1496" s="18"/>
    </row>
    <row r="1497" spans="6:6" x14ac:dyDescent="0.15">
      <c r="F1497" s="18"/>
    </row>
    <row r="1498" spans="6:6" x14ac:dyDescent="0.15">
      <c r="F1498" s="18"/>
    </row>
    <row r="1499" spans="6:6" x14ac:dyDescent="0.15">
      <c r="F1499" s="18"/>
    </row>
    <row r="1500" spans="6:6" x14ac:dyDescent="0.15">
      <c r="F1500" s="18"/>
    </row>
    <row r="1501" spans="6:6" x14ac:dyDescent="0.15">
      <c r="F1501" s="18"/>
    </row>
    <row r="1502" spans="6:6" x14ac:dyDescent="0.15">
      <c r="F1502" s="18"/>
    </row>
    <row r="1503" spans="6:6" x14ac:dyDescent="0.15">
      <c r="F1503" s="18"/>
    </row>
    <row r="1504" spans="6:6" x14ac:dyDescent="0.15">
      <c r="F1504" s="18"/>
    </row>
    <row r="1505" spans="6:6" x14ac:dyDescent="0.15">
      <c r="F1505" s="18"/>
    </row>
    <row r="1506" spans="6:6" x14ac:dyDescent="0.15">
      <c r="F1506" s="18"/>
    </row>
    <row r="1507" spans="6:6" x14ac:dyDescent="0.15">
      <c r="F1507" s="18"/>
    </row>
    <row r="1508" spans="6:6" x14ac:dyDescent="0.15">
      <c r="F1508" s="18"/>
    </row>
    <row r="1509" spans="6:6" x14ac:dyDescent="0.15">
      <c r="F1509" s="18"/>
    </row>
    <row r="1510" spans="6:6" x14ac:dyDescent="0.15">
      <c r="F1510" s="18"/>
    </row>
    <row r="1511" spans="6:6" x14ac:dyDescent="0.15">
      <c r="F1511" s="18"/>
    </row>
    <row r="1512" spans="6:6" x14ac:dyDescent="0.15">
      <c r="F1512" s="18"/>
    </row>
    <row r="1513" spans="6:6" x14ac:dyDescent="0.15">
      <c r="F1513" s="18"/>
    </row>
    <row r="1514" spans="6:6" x14ac:dyDescent="0.15">
      <c r="F1514" s="18"/>
    </row>
    <row r="1515" spans="6:6" x14ac:dyDescent="0.15">
      <c r="F1515" s="18"/>
    </row>
    <row r="1516" spans="6:6" x14ac:dyDescent="0.15">
      <c r="F1516" s="18"/>
    </row>
    <row r="1517" spans="6:6" x14ac:dyDescent="0.15">
      <c r="F1517" s="18"/>
    </row>
    <row r="1518" spans="6:6" x14ac:dyDescent="0.15">
      <c r="F1518" s="18"/>
    </row>
    <row r="1519" spans="6:6" x14ac:dyDescent="0.15">
      <c r="F1519" s="18"/>
    </row>
    <row r="1520" spans="6:6" x14ac:dyDescent="0.15">
      <c r="F1520" s="18"/>
    </row>
    <row r="1521" spans="6:6" x14ac:dyDescent="0.15">
      <c r="F1521" s="18"/>
    </row>
    <row r="1522" spans="6:6" x14ac:dyDescent="0.15">
      <c r="F1522" s="18"/>
    </row>
    <row r="1523" spans="6:6" x14ac:dyDescent="0.15">
      <c r="F1523" s="18"/>
    </row>
    <row r="1524" spans="6:6" x14ac:dyDescent="0.15">
      <c r="F1524" s="18"/>
    </row>
    <row r="1525" spans="6:6" x14ac:dyDescent="0.15">
      <c r="F1525" s="18"/>
    </row>
    <row r="1526" spans="6:6" x14ac:dyDescent="0.15">
      <c r="F1526" s="18"/>
    </row>
    <row r="1527" spans="6:6" x14ac:dyDescent="0.15">
      <c r="F1527" s="18"/>
    </row>
    <row r="1528" spans="6:6" x14ac:dyDescent="0.15">
      <c r="F1528" s="18"/>
    </row>
    <row r="1529" spans="6:6" x14ac:dyDescent="0.15">
      <c r="F1529" s="18"/>
    </row>
    <row r="1530" spans="6:6" x14ac:dyDescent="0.15">
      <c r="F1530" s="18"/>
    </row>
    <row r="1531" spans="6:6" x14ac:dyDescent="0.15">
      <c r="F1531" s="18"/>
    </row>
    <row r="1532" spans="6:6" x14ac:dyDescent="0.15">
      <c r="F1532" s="18"/>
    </row>
    <row r="1533" spans="6:6" x14ac:dyDescent="0.15">
      <c r="F1533" s="18"/>
    </row>
    <row r="1534" spans="6:6" x14ac:dyDescent="0.15">
      <c r="F1534" s="18"/>
    </row>
    <row r="1535" spans="6:6" x14ac:dyDescent="0.15">
      <c r="F1535" s="18"/>
    </row>
    <row r="1536" spans="6:6" x14ac:dyDescent="0.15">
      <c r="F1536" s="18"/>
    </row>
    <row r="1537" spans="6:6" x14ac:dyDescent="0.15">
      <c r="F1537" s="18"/>
    </row>
    <row r="1538" spans="6:6" x14ac:dyDescent="0.15">
      <c r="F1538" s="18"/>
    </row>
    <row r="1539" spans="6:6" x14ac:dyDescent="0.15">
      <c r="F1539" s="18"/>
    </row>
    <row r="1540" spans="6:6" x14ac:dyDescent="0.15">
      <c r="F1540" s="18"/>
    </row>
    <row r="1541" spans="6:6" x14ac:dyDescent="0.15">
      <c r="F1541" s="18"/>
    </row>
    <row r="1542" spans="6:6" x14ac:dyDescent="0.15">
      <c r="F1542" s="18"/>
    </row>
    <row r="1543" spans="6:6" x14ac:dyDescent="0.15">
      <c r="F1543" s="18"/>
    </row>
    <row r="1544" spans="6:6" x14ac:dyDescent="0.15">
      <c r="F1544" s="18"/>
    </row>
    <row r="1545" spans="6:6" x14ac:dyDescent="0.15">
      <c r="F1545" s="18"/>
    </row>
    <row r="1546" spans="6:6" x14ac:dyDescent="0.15">
      <c r="F1546" s="18"/>
    </row>
    <row r="1547" spans="6:6" x14ac:dyDescent="0.15">
      <c r="F1547" s="18"/>
    </row>
    <row r="1548" spans="6:6" x14ac:dyDescent="0.15">
      <c r="F1548" s="18"/>
    </row>
    <row r="1549" spans="6:6" x14ac:dyDescent="0.15">
      <c r="F1549" s="18"/>
    </row>
    <row r="1550" spans="6:6" x14ac:dyDescent="0.15">
      <c r="F1550" s="18"/>
    </row>
    <row r="1551" spans="6:6" x14ac:dyDescent="0.15">
      <c r="F1551" s="18"/>
    </row>
    <row r="1552" spans="6:6" x14ac:dyDescent="0.15">
      <c r="F1552" s="18"/>
    </row>
    <row r="1553" spans="6:6" x14ac:dyDescent="0.15">
      <c r="F1553" s="18"/>
    </row>
    <row r="1554" spans="6:6" x14ac:dyDescent="0.15">
      <c r="F1554" s="18"/>
    </row>
    <row r="1555" spans="6:6" x14ac:dyDescent="0.15">
      <c r="F1555" s="18"/>
    </row>
    <row r="1556" spans="6:6" x14ac:dyDescent="0.15">
      <c r="F1556" s="18"/>
    </row>
    <row r="1557" spans="6:6" x14ac:dyDescent="0.15">
      <c r="F1557" s="18"/>
    </row>
    <row r="1558" spans="6:6" x14ac:dyDescent="0.15">
      <c r="F1558" s="18"/>
    </row>
    <row r="1559" spans="6:6" x14ac:dyDescent="0.15">
      <c r="F1559" s="18"/>
    </row>
    <row r="1560" spans="6:6" x14ac:dyDescent="0.15">
      <c r="F1560" s="18"/>
    </row>
    <row r="1561" spans="6:6" x14ac:dyDescent="0.15">
      <c r="F1561" s="18"/>
    </row>
    <row r="1562" spans="6:6" x14ac:dyDescent="0.15">
      <c r="F1562" s="18"/>
    </row>
    <row r="1563" spans="6:6" x14ac:dyDescent="0.15">
      <c r="F1563" s="18"/>
    </row>
    <row r="1564" spans="6:6" x14ac:dyDescent="0.15">
      <c r="F1564" s="18"/>
    </row>
    <row r="1565" spans="6:6" x14ac:dyDescent="0.15">
      <c r="F1565" s="18"/>
    </row>
    <row r="1566" spans="6:6" x14ac:dyDescent="0.15">
      <c r="F1566" s="18"/>
    </row>
    <row r="1567" spans="6:6" x14ac:dyDescent="0.15">
      <c r="F1567" s="18"/>
    </row>
    <row r="1568" spans="6:6" x14ac:dyDescent="0.15">
      <c r="F1568" s="18"/>
    </row>
    <row r="1569" spans="6:6" x14ac:dyDescent="0.15">
      <c r="F1569" s="18"/>
    </row>
    <row r="1570" spans="6:6" x14ac:dyDescent="0.15">
      <c r="F1570" s="18"/>
    </row>
    <row r="1571" spans="6:6" x14ac:dyDescent="0.15">
      <c r="F1571" s="18"/>
    </row>
    <row r="1572" spans="6:6" x14ac:dyDescent="0.15">
      <c r="F1572" s="18"/>
    </row>
    <row r="1573" spans="6:6" x14ac:dyDescent="0.15">
      <c r="F1573" s="18"/>
    </row>
    <row r="1574" spans="6:6" x14ac:dyDescent="0.15">
      <c r="F1574" s="18"/>
    </row>
    <row r="1575" spans="6:6" x14ac:dyDescent="0.15">
      <c r="F1575" s="18"/>
    </row>
    <row r="1576" spans="6:6" x14ac:dyDescent="0.15">
      <c r="F1576" s="18"/>
    </row>
    <row r="1577" spans="6:6" x14ac:dyDescent="0.15">
      <c r="F1577" s="18"/>
    </row>
    <row r="1578" spans="6:6" x14ac:dyDescent="0.15">
      <c r="F1578" s="18"/>
    </row>
    <row r="1579" spans="6:6" x14ac:dyDescent="0.15">
      <c r="F1579" s="18"/>
    </row>
    <row r="1580" spans="6:6" x14ac:dyDescent="0.15">
      <c r="F1580" s="18"/>
    </row>
    <row r="1581" spans="6:6" x14ac:dyDescent="0.15">
      <c r="F1581" s="18"/>
    </row>
    <row r="1582" spans="6:6" x14ac:dyDescent="0.15">
      <c r="F1582" s="18"/>
    </row>
    <row r="1583" spans="6:6" x14ac:dyDescent="0.15">
      <c r="F1583" s="18"/>
    </row>
    <row r="1584" spans="6:6" x14ac:dyDescent="0.15">
      <c r="F1584" s="18"/>
    </row>
    <row r="1585" spans="6:6" x14ac:dyDescent="0.15">
      <c r="F1585" s="18"/>
    </row>
    <row r="1586" spans="6:6" x14ac:dyDescent="0.15">
      <c r="F1586" s="18"/>
    </row>
    <row r="1587" spans="6:6" x14ac:dyDescent="0.15">
      <c r="F1587" s="18"/>
    </row>
    <row r="1588" spans="6:6" x14ac:dyDescent="0.15">
      <c r="F1588" s="18"/>
    </row>
    <row r="1589" spans="6:6" x14ac:dyDescent="0.15">
      <c r="F1589" s="18"/>
    </row>
    <row r="1590" spans="6:6" x14ac:dyDescent="0.15">
      <c r="F1590" s="18"/>
    </row>
    <row r="1591" spans="6:6" x14ac:dyDescent="0.15">
      <c r="F1591" s="18"/>
    </row>
    <row r="1592" spans="6:6" x14ac:dyDescent="0.15">
      <c r="F1592" s="18"/>
    </row>
    <row r="1593" spans="6:6" x14ac:dyDescent="0.15">
      <c r="F1593" s="18"/>
    </row>
    <row r="1594" spans="6:6" x14ac:dyDescent="0.15">
      <c r="F1594" s="18"/>
    </row>
    <row r="1595" spans="6:6" x14ac:dyDescent="0.15">
      <c r="F1595" s="18"/>
    </row>
    <row r="1596" spans="6:6" x14ac:dyDescent="0.15">
      <c r="F1596" s="18"/>
    </row>
    <row r="1597" spans="6:6" x14ac:dyDescent="0.15">
      <c r="F1597" s="18"/>
    </row>
    <row r="1598" spans="6:6" x14ac:dyDescent="0.15">
      <c r="F1598" s="18"/>
    </row>
    <row r="1599" spans="6:6" x14ac:dyDescent="0.15">
      <c r="F1599" s="18"/>
    </row>
    <row r="1600" spans="6:6" x14ac:dyDescent="0.15">
      <c r="F1600" s="18"/>
    </row>
    <row r="1601" spans="6:6" x14ac:dyDescent="0.15">
      <c r="F1601" s="18"/>
    </row>
    <row r="1602" spans="6:6" x14ac:dyDescent="0.15">
      <c r="F1602" s="18"/>
    </row>
    <row r="1603" spans="6:6" x14ac:dyDescent="0.15">
      <c r="F1603" s="18"/>
    </row>
    <row r="1604" spans="6:6" x14ac:dyDescent="0.15">
      <c r="F1604" s="18"/>
    </row>
    <row r="1605" spans="6:6" x14ac:dyDescent="0.15">
      <c r="F1605" s="18"/>
    </row>
    <row r="1606" spans="6:6" x14ac:dyDescent="0.15">
      <c r="F1606" s="18"/>
    </row>
    <row r="1607" spans="6:6" x14ac:dyDescent="0.15">
      <c r="F1607" s="18"/>
    </row>
    <row r="1608" spans="6:6" x14ac:dyDescent="0.15">
      <c r="F1608" s="18"/>
    </row>
    <row r="1609" spans="6:6" x14ac:dyDescent="0.15">
      <c r="F1609" s="18"/>
    </row>
    <row r="1610" spans="6:6" x14ac:dyDescent="0.15">
      <c r="F1610" s="18"/>
    </row>
    <row r="1611" spans="6:6" x14ac:dyDescent="0.15">
      <c r="F1611" s="18"/>
    </row>
    <row r="1612" spans="6:6" x14ac:dyDescent="0.15">
      <c r="F1612" s="18"/>
    </row>
    <row r="1613" spans="6:6" x14ac:dyDescent="0.15">
      <c r="F1613" s="18"/>
    </row>
    <row r="1614" spans="6:6" x14ac:dyDescent="0.15">
      <c r="F1614" s="18"/>
    </row>
    <row r="1615" spans="6:6" x14ac:dyDescent="0.15">
      <c r="F1615" s="18"/>
    </row>
    <row r="1616" spans="6:6" x14ac:dyDescent="0.15">
      <c r="F1616" s="18"/>
    </row>
    <row r="1617" spans="6:6" x14ac:dyDescent="0.15">
      <c r="F1617" s="18"/>
    </row>
    <row r="1618" spans="6:6" x14ac:dyDescent="0.15">
      <c r="F1618" s="18"/>
    </row>
    <row r="1619" spans="6:6" x14ac:dyDescent="0.15">
      <c r="F1619" s="18"/>
    </row>
    <row r="1620" spans="6:6" x14ac:dyDescent="0.15">
      <c r="F1620" s="18"/>
    </row>
    <row r="1621" spans="6:6" x14ac:dyDescent="0.15">
      <c r="F1621" s="18"/>
    </row>
    <row r="1622" spans="6:6" x14ac:dyDescent="0.15">
      <c r="F1622" s="18"/>
    </row>
    <row r="1623" spans="6:6" x14ac:dyDescent="0.15">
      <c r="F1623" s="18"/>
    </row>
    <row r="1624" spans="6:6" x14ac:dyDescent="0.15">
      <c r="F1624" s="18"/>
    </row>
    <row r="1625" spans="6:6" x14ac:dyDescent="0.15">
      <c r="F1625" s="18"/>
    </row>
    <row r="1626" spans="6:6" x14ac:dyDescent="0.15">
      <c r="F1626" s="18"/>
    </row>
    <row r="1627" spans="6:6" x14ac:dyDescent="0.15">
      <c r="F1627" s="18"/>
    </row>
    <row r="1628" spans="6:6" x14ac:dyDescent="0.15">
      <c r="F1628" s="18"/>
    </row>
    <row r="1629" spans="6:6" x14ac:dyDescent="0.15">
      <c r="F1629" s="18"/>
    </row>
    <row r="1630" spans="6:6" x14ac:dyDescent="0.15">
      <c r="F1630" s="18"/>
    </row>
    <row r="1631" spans="6:6" x14ac:dyDescent="0.15">
      <c r="F1631" s="18"/>
    </row>
    <row r="1632" spans="6:6" x14ac:dyDescent="0.15">
      <c r="F1632" s="18"/>
    </row>
    <row r="1633" spans="6:6" x14ac:dyDescent="0.15">
      <c r="F1633" s="18"/>
    </row>
    <row r="1634" spans="6:6" x14ac:dyDescent="0.15">
      <c r="F1634" s="18"/>
    </row>
    <row r="1635" spans="6:6" x14ac:dyDescent="0.15">
      <c r="F1635" s="18"/>
    </row>
    <row r="1636" spans="6:6" x14ac:dyDescent="0.15">
      <c r="F1636" s="18"/>
    </row>
    <row r="1637" spans="6:6" x14ac:dyDescent="0.15">
      <c r="F1637" s="18"/>
    </row>
    <row r="1638" spans="6:6" x14ac:dyDescent="0.15">
      <c r="F1638" s="18"/>
    </row>
    <row r="1639" spans="6:6" x14ac:dyDescent="0.15">
      <c r="F1639" s="18"/>
    </row>
    <row r="1640" spans="6:6" x14ac:dyDescent="0.15">
      <c r="F1640" s="18"/>
    </row>
    <row r="1641" spans="6:6" x14ac:dyDescent="0.15">
      <c r="F1641" s="18"/>
    </row>
    <row r="1642" spans="6:6" x14ac:dyDescent="0.15">
      <c r="F1642" s="18"/>
    </row>
    <row r="1643" spans="6:6" x14ac:dyDescent="0.15">
      <c r="F1643" s="18"/>
    </row>
    <row r="1644" spans="6:6" x14ac:dyDescent="0.15">
      <c r="F1644" s="18"/>
    </row>
    <row r="1645" spans="6:6" x14ac:dyDescent="0.15">
      <c r="F1645" s="18"/>
    </row>
    <row r="1646" spans="6:6" x14ac:dyDescent="0.15">
      <c r="F1646" s="18"/>
    </row>
    <row r="1647" spans="6:6" x14ac:dyDescent="0.15">
      <c r="F1647" s="18"/>
    </row>
    <row r="1648" spans="6:6" x14ac:dyDescent="0.15">
      <c r="F1648" s="18"/>
    </row>
    <row r="1649" spans="6:6" x14ac:dyDescent="0.15">
      <c r="F1649" s="18"/>
    </row>
    <row r="1650" spans="6:6" x14ac:dyDescent="0.15">
      <c r="F1650" s="18"/>
    </row>
    <row r="1651" spans="6:6" x14ac:dyDescent="0.15">
      <c r="F1651" s="18"/>
    </row>
    <row r="1652" spans="6:6" x14ac:dyDescent="0.15">
      <c r="F1652" s="18"/>
    </row>
    <row r="1653" spans="6:6" x14ac:dyDescent="0.15">
      <c r="F1653" s="18"/>
    </row>
    <row r="1654" spans="6:6" x14ac:dyDescent="0.15">
      <c r="F1654" s="18"/>
    </row>
    <row r="1655" spans="6:6" x14ac:dyDescent="0.15">
      <c r="F1655" s="18"/>
    </row>
    <row r="1656" spans="6:6" x14ac:dyDescent="0.15">
      <c r="F1656" s="18"/>
    </row>
    <row r="1657" spans="6:6" x14ac:dyDescent="0.15">
      <c r="F1657" s="18"/>
    </row>
    <row r="1658" spans="6:6" x14ac:dyDescent="0.15">
      <c r="F1658" s="18"/>
    </row>
    <row r="1659" spans="6:6" x14ac:dyDescent="0.15">
      <c r="F1659" s="18"/>
    </row>
    <row r="1660" spans="6:6" x14ac:dyDescent="0.15">
      <c r="F1660" s="18"/>
    </row>
    <row r="1661" spans="6:6" x14ac:dyDescent="0.15">
      <c r="F1661" s="18"/>
    </row>
    <row r="1662" spans="6:6" x14ac:dyDescent="0.15">
      <c r="F1662" s="18"/>
    </row>
    <row r="1663" spans="6:6" x14ac:dyDescent="0.15">
      <c r="F1663" s="18"/>
    </row>
    <row r="1664" spans="6:6" x14ac:dyDescent="0.15">
      <c r="F1664" s="18"/>
    </row>
    <row r="1665" spans="6:6" x14ac:dyDescent="0.15">
      <c r="F1665" s="18"/>
    </row>
    <row r="1666" spans="6:6" x14ac:dyDescent="0.15">
      <c r="F1666" s="18"/>
    </row>
    <row r="1667" spans="6:6" x14ac:dyDescent="0.15">
      <c r="F1667" s="18"/>
    </row>
    <row r="1668" spans="6:6" x14ac:dyDescent="0.15">
      <c r="F1668" s="18"/>
    </row>
    <row r="1669" spans="6:6" x14ac:dyDescent="0.15">
      <c r="F1669" s="18"/>
    </row>
    <row r="1670" spans="6:6" x14ac:dyDescent="0.15">
      <c r="F1670" s="18"/>
    </row>
    <row r="1671" spans="6:6" x14ac:dyDescent="0.15">
      <c r="F1671" s="18"/>
    </row>
    <row r="1672" spans="6:6" x14ac:dyDescent="0.15">
      <c r="F1672" s="18"/>
    </row>
    <row r="1673" spans="6:6" x14ac:dyDescent="0.15">
      <c r="F1673" s="18"/>
    </row>
    <row r="1674" spans="6:6" x14ac:dyDescent="0.15">
      <c r="F1674" s="18"/>
    </row>
    <row r="1675" spans="6:6" x14ac:dyDescent="0.15">
      <c r="F1675" s="18"/>
    </row>
    <row r="1676" spans="6:6" x14ac:dyDescent="0.15">
      <c r="F1676" s="18"/>
    </row>
    <row r="1677" spans="6:6" x14ac:dyDescent="0.15">
      <c r="F1677" s="18"/>
    </row>
    <row r="1678" spans="6:6" x14ac:dyDescent="0.15">
      <c r="F1678" s="18"/>
    </row>
    <row r="1679" spans="6:6" x14ac:dyDescent="0.15">
      <c r="F1679" s="18"/>
    </row>
    <row r="1680" spans="6:6" x14ac:dyDescent="0.15">
      <c r="F1680" s="18"/>
    </row>
    <row r="1681" spans="6:6" x14ac:dyDescent="0.15">
      <c r="F1681" s="18"/>
    </row>
    <row r="1682" spans="6:6" x14ac:dyDescent="0.15">
      <c r="F1682" s="18"/>
    </row>
    <row r="1683" spans="6:6" x14ac:dyDescent="0.15">
      <c r="F1683" s="18"/>
    </row>
    <row r="1684" spans="6:6" x14ac:dyDescent="0.15">
      <c r="F1684" s="18"/>
    </row>
    <row r="1685" spans="6:6" x14ac:dyDescent="0.15">
      <c r="F1685" s="18"/>
    </row>
    <row r="1686" spans="6:6" x14ac:dyDescent="0.15">
      <c r="F1686" s="18"/>
    </row>
    <row r="1687" spans="6:6" x14ac:dyDescent="0.15">
      <c r="F1687" s="18"/>
    </row>
    <row r="1688" spans="6:6" x14ac:dyDescent="0.15">
      <c r="F1688" s="18"/>
    </row>
    <row r="1689" spans="6:6" x14ac:dyDescent="0.15">
      <c r="F1689" s="18"/>
    </row>
    <row r="1690" spans="6:6" x14ac:dyDescent="0.15">
      <c r="F1690" s="18"/>
    </row>
    <row r="1691" spans="6:6" x14ac:dyDescent="0.15">
      <c r="F1691" s="18"/>
    </row>
    <row r="1692" spans="6:6" x14ac:dyDescent="0.15">
      <c r="F1692" s="18"/>
    </row>
    <row r="1693" spans="6:6" x14ac:dyDescent="0.15">
      <c r="F1693" s="18"/>
    </row>
    <row r="1694" spans="6:6" x14ac:dyDescent="0.15">
      <c r="F1694" s="18"/>
    </row>
    <row r="1695" spans="6:6" x14ac:dyDescent="0.15">
      <c r="F1695" s="18"/>
    </row>
    <row r="1696" spans="6:6" x14ac:dyDescent="0.15">
      <c r="F1696" s="18"/>
    </row>
    <row r="1697" spans="6:6" x14ac:dyDescent="0.15">
      <c r="F1697" s="18"/>
    </row>
    <row r="1698" spans="6:6" x14ac:dyDescent="0.15">
      <c r="F1698" s="18"/>
    </row>
    <row r="1699" spans="6:6" x14ac:dyDescent="0.15">
      <c r="F1699" s="18"/>
    </row>
    <row r="1700" spans="6:6" x14ac:dyDescent="0.15">
      <c r="F1700" s="18"/>
    </row>
    <row r="1701" spans="6:6" x14ac:dyDescent="0.15">
      <c r="F1701" s="18"/>
    </row>
    <row r="1702" spans="6:6" x14ac:dyDescent="0.15">
      <c r="F1702" s="18"/>
    </row>
    <row r="1703" spans="6:6" x14ac:dyDescent="0.15">
      <c r="F1703" s="18"/>
    </row>
    <row r="1704" spans="6:6" x14ac:dyDescent="0.15">
      <c r="F1704" s="18"/>
    </row>
    <row r="1705" spans="6:6" x14ac:dyDescent="0.15">
      <c r="F1705" s="18"/>
    </row>
    <row r="1706" spans="6:6" x14ac:dyDescent="0.15">
      <c r="F1706" s="18"/>
    </row>
    <row r="1707" spans="6:6" x14ac:dyDescent="0.15">
      <c r="F1707" s="18"/>
    </row>
    <row r="1708" spans="6:6" x14ac:dyDescent="0.15">
      <c r="F1708" s="18"/>
    </row>
    <row r="1709" spans="6:6" x14ac:dyDescent="0.15">
      <c r="F1709" s="18"/>
    </row>
    <row r="1710" spans="6:6" x14ac:dyDescent="0.15">
      <c r="F1710" s="18"/>
    </row>
    <row r="1711" spans="6:6" x14ac:dyDescent="0.15">
      <c r="F1711" s="18"/>
    </row>
    <row r="1712" spans="6:6" x14ac:dyDescent="0.15">
      <c r="F1712" s="18"/>
    </row>
    <row r="1713" spans="6:6" x14ac:dyDescent="0.15">
      <c r="F1713" s="18"/>
    </row>
    <row r="1714" spans="6:6" x14ac:dyDescent="0.15">
      <c r="F1714" s="18"/>
    </row>
    <row r="1715" spans="6:6" x14ac:dyDescent="0.15">
      <c r="F1715" s="18"/>
    </row>
    <row r="1716" spans="6:6" x14ac:dyDescent="0.15">
      <c r="F1716" s="18"/>
    </row>
    <row r="1717" spans="6:6" x14ac:dyDescent="0.15">
      <c r="F1717" s="18"/>
    </row>
    <row r="1718" spans="6:6" x14ac:dyDescent="0.15">
      <c r="F1718" s="18"/>
    </row>
    <row r="1719" spans="6:6" x14ac:dyDescent="0.15">
      <c r="F1719" s="18"/>
    </row>
    <row r="1720" spans="6:6" x14ac:dyDescent="0.15">
      <c r="F1720" s="18"/>
    </row>
    <row r="1721" spans="6:6" x14ac:dyDescent="0.15">
      <c r="F1721" s="18"/>
    </row>
    <row r="1722" spans="6:6" x14ac:dyDescent="0.15">
      <c r="F1722" s="18"/>
    </row>
    <row r="1723" spans="6:6" x14ac:dyDescent="0.15">
      <c r="F1723" s="18"/>
    </row>
    <row r="1724" spans="6:6" x14ac:dyDescent="0.15">
      <c r="F1724" s="18"/>
    </row>
    <row r="1725" spans="6:6" x14ac:dyDescent="0.15">
      <c r="F1725" s="18"/>
    </row>
    <row r="1726" spans="6:6" x14ac:dyDescent="0.15">
      <c r="F1726" s="18"/>
    </row>
    <row r="1727" spans="6:6" x14ac:dyDescent="0.15">
      <c r="F1727" s="18"/>
    </row>
    <row r="1728" spans="6:6" x14ac:dyDescent="0.15">
      <c r="F1728" s="18"/>
    </row>
    <row r="1729" spans="6:6" x14ac:dyDescent="0.15">
      <c r="F1729" s="18"/>
    </row>
    <row r="1730" spans="6:6" x14ac:dyDescent="0.15">
      <c r="F1730" s="18"/>
    </row>
    <row r="1731" spans="6:6" x14ac:dyDescent="0.15">
      <c r="F1731" s="18"/>
    </row>
    <row r="1732" spans="6:6" x14ac:dyDescent="0.15">
      <c r="F1732" s="18"/>
    </row>
    <row r="1733" spans="6:6" x14ac:dyDescent="0.15">
      <c r="F1733" s="18"/>
    </row>
    <row r="1734" spans="6:6" x14ac:dyDescent="0.15">
      <c r="F1734" s="18"/>
    </row>
    <row r="1735" spans="6:6" x14ac:dyDescent="0.15">
      <c r="F1735" s="18"/>
    </row>
    <row r="1736" spans="6:6" x14ac:dyDescent="0.15">
      <c r="F1736" s="18"/>
    </row>
    <row r="1737" spans="6:6" x14ac:dyDescent="0.15">
      <c r="F1737" s="18"/>
    </row>
    <row r="1738" spans="6:6" x14ac:dyDescent="0.15">
      <c r="F1738" s="18"/>
    </row>
    <row r="1739" spans="6:6" x14ac:dyDescent="0.15">
      <c r="F1739" s="18"/>
    </row>
    <row r="1740" spans="6:6" x14ac:dyDescent="0.15">
      <c r="F1740" s="18"/>
    </row>
    <row r="1741" spans="6:6" x14ac:dyDescent="0.15">
      <c r="F1741" s="18"/>
    </row>
    <row r="1742" spans="6:6" x14ac:dyDescent="0.15">
      <c r="F1742" s="18"/>
    </row>
    <row r="1743" spans="6:6" x14ac:dyDescent="0.15">
      <c r="F1743" s="18"/>
    </row>
    <row r="1744" spans="6:6" x14ac:dyDescent="0.15">
      <c r="F1744" s="18"/>
    </row>
    <row r="1745" spans="6:6" x14ac:dyDescent="0.15">
      <c r="F1745" s="18"/>
    </row>
    <row r="1746" spans="6:6" x14ac:dyDescent="0.15">
      <c r="F1746" s="18"/>
    </row>
    <row r="1747" spans="6:6" x14ac:dyDescent="0.15">
      <c r="F1747" s="18"/>
    </row>
    <row r="1748" spans="6:6" x14ac:dyDescent="0.15">
      <c r="F1748" s="18"/>
    </row>
    <row r="1749" spans="6:6" x14ac:dyDescent="0.15">
      <c r="F1749" s="18"/>
    </row>
    <row r="1750" spans="6:6" x14ac:dyDescent="0.15">
      <c r="F1750" s="18"/>
    </row>
    <row r="1751" spans="6:6" x14ac:dyDescent="0.15">
      <c r="F1751" s="18"/>
    </row>
    <row r="1752" spans="6:6" x14ac:dyDescent="0.15">
      <c r="F1752" s="18"/>
    </row>
    <row r="1753" spans="6:6" x14ac:dyDescent="0.15">
      <c r="F1753" s="18"/>
    </row>
    <row r="1754" spans="6:6" x14ac:dyDescent="0.15">
      <c r="F1754" s="18"/>
    </row>
    <row r="1755" spans="6:6" x14ac:dyDescent="0.15">
      <c r="F1755" s="18"/>
    </row>
    <row r="1756" spans="6:6" x14ac:dyDescent="0.15">
      <c r="F1756" s="18"/>
    </row>
    <row r="1757" spans="6:6" x14ac:dyDescent="0.15">
      <c r="F1757" s="18"/>
    </row>
    <row r="1758" spans="6:6" x14ac:dyDescent="0.15">
      <c r="F1758" s="18"/>
    </row>
    <row r="1759" spans="6:6" x14ac:dyDescent="0.15">
      <c r="F1759" s="18"/>
    </row>
    <row r="1760" spans="6:6" x14ac:dyDescent="0.15">
      <c r="F1760" s="18"/>
    </row>
    <row r="1761" spans="6:6" x14ac:dyDescent="0.15">
      <c r="F1761" s="18"/>
    </row>
    <row r="1762" spans="6:6" x14ac:dyDescent="0.15">
      <c r="F1762" s="18"/>
    </row>
    <row r="1763" spans="6:6" x14ac:dyDescent="0.15">
      <c r="F1763" s="18"/>
    </row>
    <row r="1764" spans="6:6" x14ac:dyDescent="0.15">
      <c r="F1764" s="18"/>
    </row>
    <row r="1765" spans="6:6" x14ac:dyDescent="0.15">
      <c r="F1765" s="18"/>
    </row>
    <row r="1766" spans="6:6" x14ac:dyDescent="0.15">
      <c r="F1766" s="18"/>
    </row>
    <row r="1767" spans="6:6" x14ac:dyDescent="0.15">
      <c r="F1767" s="18"/>
    </row>
    <row r="1768" spans="6:6" x14ac:dyDescent="0.15">
      <c r="F1768" s="18"/>
    </row>
    <row r="1769" spans="6:6" x14ac:dyDescent="0.15">
      <c r="F1769" s="18"/>
    </row>
    <row r="1770" spans="6:6" x14ac:dyDescent="0.15">
      <c r="F1770" s="18"/>
    </row>
    <row r="1771" spans="6:6" x14ac:dyDescent="0.15">
      <c r="F1771" s="18"/>
    </row>
    <row r="1772" spans="6:6" x14ac:dyDescent="0.15">
      <c r="F1772" s="18"/>
    </row>
    <row r="1773" spans="6:6" x14ac:dyDescent="0.15">
      <c r="F1773" s="18"/>
    </row>
    <row r="1774" spans="6:6" x14ac:dyDescent="0.15">
      <c r="F1774" s="18"/>
    </row>
    <row r="1775" spans="6:6" x14ac:dyDescent="0.15">
      <c r="F1775" s="18"/>
    </row>
    <row r="1776" spans="6:6" x14ac:dyDescent="0.15">
      <c r="F1776" s="18"/>
    </row>
    <row r="1777" spans="6:6" x14ac:dyDescent="0.15">
      <c r="F1777" s="18"/>
    </row>
    <row r="1778" spans="6:6" x14ac:dyDescent="0.15">
      <c r="F1778" s="18"/>
    </row>
    <row r="1779" spans="6:6" x14ac:dyDescent="0.15">
      <c r="F1779" s="18"/>
    </row>
    <row r="1780" spans="6:6" x14ac:dyDescent="0.15">
      <c r="F1780" s="18"/>
    </row>
    <row r="1781" spans="6:6" x14ac:dyDescent="0.15">
      <c r="F1781" s="18"/>
    </row>
    <row r="1782" spans="6:6" x14ac:dyDescent="0.15">
      <c r="F1782" s="18"/>
    </row>
    <row r="1783" spans="6:6" x14ac:dyDescent="0.15">
      <c r="F1783" s="18"/>
    </row>
    <row r="1784" spans="6:6" x14ac:dyDescent="0.15">
      <c r="F1784" s="18"/>
    </row>
    <row r="1785" spans="6:6" x14ac:dyDescent="0.15">
      <c r="F1785" s="18"/>
    </row>
    <row r="1786" spans="6:6" x14ac:dyDescent="0.15">
      <c r="F1786" s="18"/>
    </row>
    <row r="1787" spans="6:6" x14ac:dyDescent="0.15">
      <c r="F1787" s="18"/>
    </row>
    <row r="1788" spans="6:6" x14ac:dyDescent="0.15">
      <c r="F1788" s="18"/>
    </row>
    <row r="1789" spans="6:6" x14ac:dyDescent="0.15">
      <c r="F1789" s="18"/>
    </row>
    <row r="1790" spans="6:6" x14ac:dyDescent="0.15">
      <c r="F1790" s="18"/>
    </row>
    <row r="1791" spans="6:6" x14ac:dyDescent="0.15">
      <c r="F1791" s="18"/>
    </row>
    <row r="1792" spans="6:6" x14ac:dyDescent="0.15">
      <c r="F1792" s="18"/>
    </row>
    <row r="1793" spans="6:6" x14ac:dyDescent="0.15">
      <c r="F1793" s="18"/>
    </row>
    <row r="1794" spans="6:6" x14ac:dyDescent="0.15">
      <c r="F1794" s="18"/>
    </row>
    <row r="1795" spans="6:6" x14ac:dyDescent="0.15">
      <c r="F1795" s="18"/>
    </row>
    <row r="1796" spans="6:6" x14ac:dyDescent="0.15">
      <c r="F1796" s="18"/>
    </row>
    <row r="1797" spans="6:6" x14ac:dyDescent="0.15">
      <c r="F1797" s="18"/>
    </row>
    <row r="1798" spans="6:6" x14ac:dyDescent="0.15">
      <c r="F1798" s="18"/>
    </row>
    <row r="1799" spans="6:6" x14ac:dyDescent="0.15">
      <c r="F1799" s="18"/>
    </row>
    <row r="1800" spans="6:6" x14ac:dyDescent="0.15">
      <c r="F1800" s="18"/>
    </row>
    <row r="1801" spans="6:6" x14ac:dyDescent="0.15">
      <c r="F1801" s="18"/>
    </row>
    <row r="1802" spans="6:6" x14ac:dyDescent="0.15">
      <c r="F1802" s="18"/>
    </row>
    <row r="1803" spans="6:6" x14ac:dyDescent="0.15">
      <c r="F1803" s="18"/>
    </row>
    <row r="1804" spans="6:6" x14ac:dyDescent="0.15">
      <c r="F1804" s="18"/>
    </row>
    <row r="1805" spans="6:6" x14ac:dyDescent="0.15">
      <c r="F1805" s="18"/>
    </row>
    <row r="1806" spans="6:6" x14ac:dyDescent="0.15">
      <c r="F1806" s="18"/>
    </row>
    <row r="1807" spans="6:6" x14ac:dyDescent="0.15">
      <c r="F1807" s="18"/>
    </row>
    <row r="1808" spans="6:6" x14ac:dyDescent="0.15">
      <c r="F1808" s="18"/>
    </row>
    <row r="1809" spans="6:6" x14ac:dyDescent="0.15">
      <c r="F1809" s="18"/>
    </row>
    <row r="1810" spans="6:6" x14ac:dyDescent="0.15">
      <c r="F1810" s="18"/>
    </row>
    <row r="1811" spans="6:6" x14ac:dyDescent="0.15">
      <c r="F1811" s="18"/>
    </row>
    <row r="1812" spans="6:6" x14ac:dyDescent="0.15">
      <c r="F1812" s="18"/>
    </row>
    <row r="1813" spans="6:6" x14ac:dyDescent="0.15">
      <c r="F1813" s="18"/>
    </row>
    <row r="1814" spans="6:6" x14ac:dyDescent="0.15">
      <c r="F1814" s="18"/>
    </row>
    <row r="1815" spans="6:6" x14ac:dyDescent="0.15">
      <c r="F1815" s="18"/>
    </row>
    <row r="1816" spans="6:6" x14ac:dyDescent="0.15">
      <c r="F1816" s="18"/>
    </row>
    <row r="1817" spans="6:6" x14ac:dyDescent="0.15">
      <c r="F1817" s="18"/>
    </row>
    <row r="1818" spans="6:6" x14ac:dyDescent="0.15">
      <c r="F1818" s="18"/>
    </row>
    <row r="1819" spans="6:6" x14ac:dyDescent="0.15">
      <c r="F1819" s="18"/>
    </row>
    <row r="1820" spans="6:6" x14ac:dyDescent="0.15">
      <c r="F1820" s="18"/>
    </row>
    <row r="1821" spans="6:6" x14ac:dyDescent="0.15">
      <c r="F1821" s="18"/>
    </row>
    <row r="1822" spans="6:6" x14ac:dyDescent="0.15">
      <c r="F1822" s="18"/>
    </row>
    <row r="1823" spans="6:6" x14ac:dyDescent="0.15">
      <c r="F1823" s="18"/>
    </row>
    <row r="1824" spans="6:6" x14ac:dyDescent="0.15">
      <c r="F1824" s="18"/>
    </row>
    <row r="1825" spans="6:6" x14ac:dyDescent="0.15">
      <c r="F1825" s="18"/>
    </row>
    <row r="1826" spans="6:6" x14ac:dyDescent="0.15">
      <c r="F1826" s="18"/>
    </row>
    <row r="1827" spans="6:6" x14ac:dyDescent="0.15">
      <c r="F1827" s="18"/>
    </row>
    <row r="1828" spans="6:6" x14ac:dyDescent="0.15">
      <c r="F1828" s="18"/>
    </row>
    <row r="1829" spans="6:6" x14ac:dyDescent="0.15">
      <c r="F1829" s="18"/>
    </row>
    <row r="1830" spans="6:6" x14ac:dyDescent="0.15">
      <c r="F1830" s="18"/>
    </row>
    <row r="1831" spans="6:6" x14ac:dyDescent="0.15">
      <c r="F1831" s="18"/>
    </row>
    <row r="1832" spans="6:6" x14ac:dyDescent="0.15">
      <c r="F1832" s="18"/>
    </row>
    <row r="1833" spans="6:6" x14ac:dyDescent="0.15">
      <c r="F1833" s="18"/>
    </row>
    <row r="1834" spans="6:6" x14ac:dyDescent="0.15">
      <c r="F1834" s="18"/>
    </row>
    <row r="1835" spans="6:6" x14ac:dyDescent="0.15">
      <c r="F1835" s="18"/>
    </row>
    <row r="1836" spans="6:6" x14ac:dyDescent="0.15">
      <c r="F1836" s="18"/>
    </row>
    <row r="1837" spans="6:6" x14ac:dyDescent="0.15">
      <c r="F1837" s="18"/>
    </row>
    <row r="1838" spans="6:6" x14ac:dyDescent="0.15">
      <c r="F1838" s="18"/>
    </row>
    <row r="1839" spans="6:6" x14ac:dyDescent="0.15">
      <c r="F1839" s="18"/>
    </row>
    <row r="1840" spans="6:6" x14ac:dyDescent="0.15">
      <c r="F1840" s="18"/>
    </row>
    <row r="1841" spans="6:6" x14ac:dyDescent="0.15">
      <c r="F1841" s="18"/>
    </row>
    <row r="1842" spans="6:6" x14ac:dyDescent="0.15">
      <c r="F1842" s="18"/>
    </row>
    <row r="1843" spans="6:6" x14ac:dyDescent="0.15">
      <c r="F1843" s="18"/>
    </row>
    <row r="1844" spans="6:6" x14ac:dyDescent="0.15">
      <c r="F1844" s="18"/>
    </row>
    <row r="1845" spans="6:6" x14ac:dyDescent="0.15">
      <c r="F1845" s="18"/>
    </row>
    <row r="1846" spans="6:6" x14ac:dyDescent="0.15">
      <c r="F1846" s="18"/>
    </row>
    <row r="1847" spans="6:6" x14ac:dyDescent="0.15">
      <c r="F1847" s="18"/>
    </row>
    <row r="1848" spans="6:6" x14ac:dyDescent="0.15">
      <c r="F1848" s="18"/>
    </row>
    <row r="1849" spans="6:6" x14ac:dyDescent="0.15">
      <c r="F1849" s="18"/>
    </row>
    <row r="1850" spans="6:6" x14ac:dyDescent="0.15">
      <c r="F1850" s="18"/>
    </row>
    <row r="1851" spans="6:6" x14ac:dyDescent="0.15">
      <c r="F1851" s="18"/>
    </row>
    <row r="1852" spans="6:6" x14ac:dyDescent="0.15">
      <c r="F1852" s="18"/>
    </row>
    <row r="1853" spans="6:6" x14ac:dyDescent="0.15">
      <c r="F1853" s="18"/>
    </row>
    <row r="1854" spans="6:6" x14ac:dyDescent="0.15">
      <c r="F1854" s="18"/>
    </row>
    <row r="1855" spans="6:6" x14ac:dyDescent="0.15">
      <c r="F1855" s="18"/>
    </row>
    <row r="1856" spans="6:6" x14ac:dyDescent="0.15">
      <c r="F1856" s="18"/>
    </row>
    <row r="1857" spans="6:6" x14ac:dyDescent="0.15">
      <c r="F1857" s="18"/>
    </row>
    <row r="1858" spans="6:6" x14ac:dyDescent="0.15">
      <c r="F1858" s="18"/>
    </row>
    <row r="1859" spans="6:6" x14ac:dyDescent="0.15">
      <c r="F1859" s="18"/>
    </row>
    <row r="1860" spans="6:6" x14ac:dyDescent="0.15">
      <c r="F1860" s="18"/>
    </row>
    <row r="1861" spans="6:6" x14ac:dyDescent="0.15">
      <c r="F1861" s="18"/>
    </row>
    <row r="1862" spans="6:6" x14ac:dyDescent="0.15">
      <c r="F1862" s="18"/>
    </row>
    <row r="1863" spans="6:6" x14ac:dyDescent="0.15">
      <c r="F1863" s="18"/>
    </row>
    <row r="1864" spans="6:6" x14ac:dyDescent="0.15">
      <c r="F1864" s="18"/>
    </row>
    <row r="1865" spans="6:6" x14ac:dyDescent="0.15">
      <c r="F1865" s="18"/>
    </row>
    <row r="1866" spans="6:6" x14ac:dyDescent="0.15">
      <c r="F1866" s="18"/>
    </row>
    <row r="1867" spans="6:6" x14ac:dyDescent="0.15">
      <c r="F1867" s="18"/>
    </row>
    <row r="1868" spans="6:6" x14ac:dyDescent="0.15">
      <c r="F1868" s="18"/>
    </row>
    <row r="1869" spans="6:6" x14ac:dyDescent="0.15">
      <c r="F1869" s="18"/>
    </row>
    <row r="1870" spans="6:6" x14ac:dyDescent="0.15">
      <c r="F1870" s="18"/>
    </row>
    <row r="1871" spans="6:6" x14ac:dyDescent="0.15">
      <c r="F1871" s="18"/>
    </row>
    <row r="1872" spans="6:6" x14ac:dyDescent="0.15">
      <c r="F1872" s="18"/>
    </row>
    <row r="1873" spans="6:6" x14ac:dyDescent="0.15">
      <c r="F1873" s="18"/>
    </row>
    <row r="1874" spans="6:6" x14ac:dyDescent="0.15">
      <c r="F1874" s="18"/>
    </row>
    <row r="1875" spans="6:6" x14ac:dyDescent="0.15">
      <c r="F1875" s="18"/>
    </row>
    <row r="1876" spans="6:6" x14ac:dyDescent="0.15">
      <c r="F1876" s="18"/>
    </row>
    <row r="1877" spans="6:6" x14ac:dyDescent="0.15">
      <c r="F1877" s="18"/>
    </row>
    <row r="1878" spans="6:6" x14ac:dyDescent="0.15">
      <c r="F1878" s="18"/>
    </row>
    <row r="1879" spans="6:6" x14ac:dyDescent="0.15">
      <c r="F1879" s="18"/>
    </row>
    <row r="1880" spans="6:6" x14ac:dyDescent="0.15">
      <c r="F1880" s="18"/>
    </row>
    <row r="1881" spans="6:6" x14ac:dyDescent="0.15">
      <c r="F1881" s="18"/>
    </row>
    <row r="1882" spans="6:6" x14ac:dyDescent="0.15">
      <c r="F1882" s="18"/>
    </row>
    <row r="1883" spans="6:6" x14ac:dyDescent="0.15">
      <c r="F1883" s="18"/>
    </row>
    <row r="1884" spans="6:6" x14ac:dyDescent="0.15">
      <c r="F1884" s="18"/>
    </row>
    <row r="1885" spans="6:6" x14ac:dyDescent="0.15">
      <c r="F1885" s="18"/>
    </row>
    <row r="1886" spans="6:6" x14ac:dyDescent="0.15">
      <c r="F1886" s="18"/>
    </row>
    <row r="1887" spans="6:6" x14ac:dyDescent="0.15">
      <c r="F1887" s="18"/>
    </row>
    <row r="1888" spans="6:6" x14ac:dyDescent="0.15">
      <c r="F1888" s="18"/>
    </row>
    <row r="1889" spans="6:6" x14ac:dyDescent="0.15">
      <c r="F1889" s="18"/>
    </row>
    <row r="1890" spans="6:6" x14ac:dyDescent="0.15">
      <c r="F1890" s="18"/>
    </row>
    <row r="1891" spans="6:6" x14ac:dyDescent="0.15">
      <c r="F1891" s="18"/>
    </row>
    <row r="1892" spans="6:6" x14ac:dyDescent="0.15">
      <c r="F1892" s="18"/>
    </row>
    <row r="1893" spans="6:6" x14ac:dyDescent="0.15">
      <c r="F1893" s="18"/>
    </row>
    <row r="1894" spans="6:6" x14ac:dyDescent="0.15">
      <c r="F1894" s="18"/>
    </row>
    <row r="1895" spans="6:6" x14ac:dyDescent="0.15">
      <c r="F1895" s="18"/>
    </row>
    <row r="1896" spans="6:6" x14ac:dyDescent="0.15">
      <c r="F1896" s="18"/>
    </row>
    <row r="1897" spans="6:6" x14ac:dyDescent="0.15">
      <c r="F1897" s="18"/>
    </row>
    <row r="1898" spans="6:6" x14ac:dyDescent="0.15">
      <c r="F1898" s="18"/>
    </row>
    <row r="1899" spans="6:6" x14ac:dyDescent="0.15">
      <c r="F1899" s="18"/>
    </row>
    <row r="1900" spans="6:6" x14ac:dyDescent="0.15">
      <c r="F1900" s="18"/>
    </row>
    <row r="1901" spans="6:6" x14ac:dyDescent="0.15">
      <c r="F1901" s="18"/>
    </row>
    <row r="1902" spans="6:6" x14ac:dyDescent="0.15">
      <c r="F1902" s="18"/>
    </row>
    <row r="1903" spans="6:6" x14ac:dyDescent="0.15">
      <c r="F1903" s="18"/>
    </row>
    <row r="1904" spans="6:6" x14ac:dyDescent="0.15">
      <c r="F1904" s="18"/>
    </row>
    <row r="1905" spans="6:6" x14ac:dyDescent="0.15">
      <c r="F1905" s="18"/>
    </row>
    <row r="1906" spans="6:6" x14ac:dyDescent="0.15">
      <c r="F1906" s="18"/>
    </row>
    <row r="1907" spans="6:6" x14ac:dyDescent="0.15">
      <c r="F1907" s="18"/>
    </row>
    <row r="1908" spans="6:6" x14ac:dyDescent="0.15">
      <c r="F1908" s="18"/>
    </row>
    <row r="1909" spans="6:6" x14ac:dyDescent="0.15">
      <c r="F1909" s="18"/>
    </row>
    <row r="1910" spans="6:6" x14ac:dyDescent="0.15">
      <c r="F1910" s="18"/>
    </row>
    <row r="1911" spans="6:6" x14ac:dyDescent="0.15">
      <c r="F1911" s="18"/>
    </row>
    <row r="1912" spans="6:6" x14ac:dyDescent="0.15">
      <c r="F1912" s="18"/>
    </row>
    <row r="1913" spans="6:6" x14ac:dyDescent="0.15">
      <c r="F1913" s="18"/>
    </row>
    <row r="1914" spans="6:6" x14ac:dyDescent="0.15">
      <c r="F1914" s="18"/>
    </row>
    <row r="1915" spans="6:6" x14ac:dyDescent="0.15">
      <c r="F1915" s="18"/>
    </row>
    <row r="1916" spans="6:6" x14ac:dyDescent="0.15">
      <c r="F1916" s="18"/>
    </row>
    <row r="1917" spans="6:6" x14ac:dyDescent="0.15">
      <c r="F1917" s="18"/>
    </row>
    <row r="1918" spans="6:6" x14ac:dyDescent="0.15">
      <c r="F1918" s="18"/>
    </row>
    <row r="1919" spans="6:6" x14ac:dyDescent="0.15">
      <c r="F1919" s="18"/>
    </row>
    <row r="1920" spans="6:6" x14ac:dyDescent="0.15">
      <c r="F1920" s="18"/>
    </row>
    <row r="1921" spans="6:6" x14ac:dyDescent="0.15">
      <c r="F1921" s="18"/>
    </row>
    <row r="1922" spans="6:6" x14ac:dyDescent="0.15">
      <c r="F1922" s="18"/>
    </row>
    <row r="1923" spans="6:6" x14ac:dyDescent="0.15">
      <c r="F1923" s="18"/>
    </row>
    <row r="1924" spans="6:6" x14ac:dyDescent="0.15">
      <c r="F1924" s="18"/>
    </row>
    <row r="1925" spans="6:6" x14ac:dyDescent="0.15">
      <c r="F1925" s="18"/>
    </row>
    <row r="1926" spans="6:6" x14ac:dyDescent="0.15">
      <c r="F1926" s="18"/>
    </row>
    <row r="1927" spans="6:6" x14ac:dyDescent="0.15">
      <c r="F1927" s="18"/>
    </row>
    <row r="1928" spans="6:6" x14ac:dyDescent="0.15">
      <c r="F1928" s="18"/>
    </row>
    <row r="1929" spans="6:6" x14ac:dyDescent="0.15">
      <c r="F1929" s="18"/>
    </row>
    <row r="1930" spans="6:6" x14ac:dyDescent="0.15">
      <c r="F1930" s="18"/>
    </row>
    <row r="1931" spans="6:6" x14ac:dyDescent="0.15">
      <c r="F1931" s="18"/>
    </row>
    <row r="1932" spans="6:6" x14ac:dyDescent="0.15">
      <c r="F1932" s="18"/>
    </row>
    <row r="1933" spans="6:6" x14ac:dyDescent="0.15">
      <c r="F1933" s="18"/>
    </row>
    <row r="1934" spans="6:6" x14ac:dyDescent="0.15">
      <c r="F1934" s="18"/>
    </row>
    <row r="1935" spans="6:6" x14ac:dyDescent="0.15">
      <c r="F1935" s="18"/>
    </row>
    <row r="1936" spans="6:6" x14ac:dyDescent="0.15">
      <c r="F1936" s="18"/>
    </row>
    <row r="1937" spans="6:6" x14ac:dyDescent="0.15">
      <c r="F1937" s="18"/>
    </row>
    <row r="1938" spans="6:6" x14ac:dyDescent="0.15">
      <c r="F1938" s="18"/>
    </row>
    <row r="1939" spans="6:6" x14ac:dyDescent="0.15">
      <c r="F1939" s="18"/>
    </row>
    <row r="1940" spans="6:6" x14ac:dyDescent="0.15">
      <c r="F1940" s="18"/>
    </row>
    <row r="1941" spans="6:6" x14ac:dyDescent="0.15">
      <c r="F1941" s="18"/>
    </row>
    <row r="1942" spans="6:6" x14ac:dyDescent="0.15">
      <c r="F1942" s="18"/>
    </row>
    <row r="1943" spans="6:6" x14ac:dyDescent="0.15">
      <c r="F1943" s="18"/>
    </row>
    <row r="1944" spans="6:6" x14ac:dyDescent="0.15">
      <c r="F1944" s="18"/>
    </row>
    <row r="1945" spans="6:6" x14ac:dyDescent="0.15">
      <c r="F1945" s="18"/>
    </row>
    <row r="1946" spans="6:6" x14ac:dyDescent="0.15">
      <c r="F1946" s="18"/>
    </row>
    <row r="1947" spans="6:6" x14ac:dyDescent="0.15">
      <c r="F1947" s="18"/>
    </row>
    <row r="1948" spans="6:6" x14ac:dyDescent="0.15">
      <c r="F1948" s="18"/>
    </row>
    <row r="1949" spans="6:6" x14ac:dyDescent="0.15">
      <c r="F1949" s="18"/>
    </row>
    <row r="1950" spans="6:6" x14ac:dyDescent="0.15">
      <c r="F1950" s="18"/>
    </row>
    <row r="1951" spans="6:6" x14ac:dyDescent="0.15">
      <c r="F1951" s="18"/>
    </row>
    <row r="1952" spans="6:6" x14ac:dyDescent="0.15">
      <c r="F1952" s="18"/>
    </row>
    <row r="1953" spans="6:6" x14ac:dyDescent="0.15">
      <c r="F1953" s="18"/>
    </row>
    <row r="1954" spans="6:6" x14ac:dyDescent="0.15">
      <c r="F1954" s="18"/>
    </row>
    <row r="1955" spans="6:6" x14ac:dyDescent="0.15">
      <c r="F1955" s="18"/>
    </row>
    <row r="1956" spans="6:6" x14ac:dyDescent="0.15">
      <c r="F1956" s="18"/>
    </row>
    <row r="1957" spans="6:6" x14ac:dyDescent="0.15">
      <c r="F1957" s="18"/>
    </row>
    <row r="1958" spans="6:6" x14ac:dyDescent="0.15">
      <c r="F1958" s="18"/>
    </row>
    <row r="1959" spans="6:6" x14ac:dyDescent="0.15">
      <c r="F1959" s="18"/>
    </row>
    <row r="1960" spans="6:6" x14ac:dyDescent="0.15">
      <c r="F1960" s="18"/>
    </row>
    <row r="1961" spans="6:6" x14ac:dyDescent="0.15">
      <c r="F1961" s="18"/>
    </row>
    <row r="1962" spans="6:6" x14ac:dyDescent="0.15">
      <c r="F1962" s="18"/>
    </row>
    <row r="1963" spans="6:6" x14ac:dyDescent="0.15">
      <c r="F1963" s="18"/>
    </row>
    <row r="1964" spans="6:6" x14ac:dyDescent="0.15">
      <c r="F1964" s="18"/>
    </row>
    <row r="1965" spans="6:6" x14ac:dyDescent="0.15">
      <c r="F1965" s="18"/>
    </row>
    <row r="1966" spans="6:6" x14ac:dyDescent="0.15">
      <c r="F1966" s="18"/>
    </row>
    <row r="1967" spans="6:6" x14ac:dyDescent="0.15">
      <c r="F1967" s="18"/>
    </row>
    <row r="1968" spans="6:6" x14ac:dyDescent="0.15">
      <c r="F1968" s="18"/>
    </row>
    <row r="1969" spans="6:6" x14ac:dyDescent="0.15">
      <c r="F1969" s="18"/>
    </row>
    <row r="1970" spans="6:6" x14ac:dyDescent="0.15">
      <c r="F1970" s="18"/>
    </row>
    <row r="1971" spans="6:6" x14ac:dyDescent="0.15">
      <c r="F1971" s="18"/>
    </row>
    <row r="1972" spans="6:6" x14ac:dyDescent="0.15">
      <c r="F1972" s="18"/>
    </row>
    <row r="1973" spans="6:6" x14ac:dyDescent="0.15">
      <c r="F1973" s="18"/>
    </row>
    <row r="1974" spans="6:6" x14ac:dyDescent="0.15">
      <c r="F1974" s="18"/>
    </row>
    <row r="1975" spans="6:6" x14ac:dyDescent="0.15">
      <c r="F1975" s="18"/>
    </row>
    <row r="1976" spans="6:6" x14ac:dyDescent="0.15">
      <c r="F1976" s="18"/>
    </row>
    <row r="1977" spans="6:6" x14ac:dyDescent="0.15">
      <c r="F1977" s="18"/>
    </row>
    <row r="1978" spans="6:6" x14ac:dyDescent="0.15">
      <c r="F1978" s="18"/>
    </row>
    <row r="1979" spans="6:6" x14ac:dyDescent="0.15">
      <c r="F1979" s="18"/>
    </row>
    <row r="1980" spans="6:6" x14ac:dyDescent="0.15">
      <c r="F1980" s="18"/>
    </row>
    <row r="1981" spans="6:6" x14ac:dyDescent="0.15">
      <c r="F1981" s="18"/>
    </row>
    <row r="1982" spans="6:6" x14ac:dyDescent="0.15">
      <c r="F1982" s="18"/>
    </row>
    <row r="1983" spans="6:6" x14ac:dyDescent="0.15">
      <c r="F1983" s="18"/>
    </row>
    <row r="1984" spans="6:6" x14ac:dyDescent="0.15">
      <c r="F1984" s="18"/>
    </row>
    <row r="1985" spans="6:6" x14ac:dyDescent="0.15">
      <c r="F1985" s="18"/>
    </row>
    <row r="1986" spans="6:6" x14ac:dyDescent="0.15">
      <c r="F1986" s="18"/>
    </row>
    <row r="1987" spans="6:6" x14ac:dyDescent="0.15">
      <c r="F1987" s="18"/>
    </row>
    <row r="1988" spans="6:6" x14ac:dyDescent="0.15">
      <c r="F1988" s="18"/>
    </row>
    <row r="1989" spans="6:6" x14ac:dyDescent="0.15">
      <c r="F1989" s="18"/>
    </row>
    <row r="1990" spans="6:6" x14ac:dyDescent="0.15">
      <c r="F1990" s="18"/>
    </row>
    <row r="1991" spans="6:6" x14ac:dyDescent="0.15">
      <c r="F1991" s="18"/>
    </row>
    <row r="1992" spans="6:6" x14ac:dyDescent="0.15">
      <c r="F1992" s="18"/>
    </row>
    <row r="1993" spans="6:6" x14ac:dyDescent="0.15">
      <c r="F1993" s="18"/>
    </row>
    <row r="1994" spans="6:6" x14ac:dyDescent="0.15">
      <c r="F1994" s="18"/>
    </row>
    <row r="1995" spans="6:6" x14ac:dyDescent="0.15">
      <c r="F1995" s="18"/>
    </row>
    <row r="1996" spans="6:6" x14ac:dyDescent="0.15">
      <c r="F1996" s="18"/>
    </row>
    <row r="1997" spans="6:6" x14ac:dyDescent="0.15">
      <c r="F1997" s="18"/>
    </row>
    <row r="1998" spans="6:6" x14ac:dyDescent="0.15">
      <c r="F1998" s="18"/>
    </row>
    <row r="1999" spans="6:6" x14ac:dyDescent="0.15">
      <c r="F1999" s="18"/>
    </row>
    <row r="2000" spans="6:6" x14ac:dyDescent="0.15">
      <c r="F2000" s="18"/>
    </row>
    <row r="2001" spans="6:6" x14ac:dyDescent="0.15">
      <c r="F2001" s="18"/>
    </row>
    <row r="2002" spans="6:6" x14ac:dyDescent="0.15">
      <c r="F2002" s="18"/>
    </row>
    <row r="2003" spans="6:6" x14ac:dyDescent="0.15">
      <c r="F2003" s="18"/>
    </row>
    <row r="2004" spans="6:6" x14ac:dyDescent="0.15">
      <c r="F2004" s="18"/>
    </row>
    <row r="2005" spans="6:6" x14ac:dyDescent="0.15">
      <c r="F2005" s="18"/>
    </row>
    <row r="2006" spans="6:6" x14ac:dyDescent="0.15">
      <c r="F2006" s="18"/>
    </row>
    <row r="2007" spans="6:6" x14ac:dyDescent="0.15">
      <c r="F2007" s="18"/>
    </row>
    <row r="2008" spans="6:6" x14ac:dyDescent="0.15">
      <c r="F2008" s="18"/>
    </row>
    <row r="2009" spans="6:6" x14ac:dyDescent="0.15">
      <c r="F2009" s="18"/>
    </row>
    <row r="2010" spans="6:6" x14ac:dyDescent="0.15">
      <c r="F2010" s="18"/>
    </row>
    <row r="2011" spans="6:6" x14ac:dyDescent="0.15">
      <c r="F2011" s="18"/>
    </row>
    <row r="2012" spans="6:6" x14ac:dyDescent="0.15">
      <c r="F2012" s="18"/>
    </row>
    <row r="2013" spans="6:6" x14ac:dyDescent="0.15">
      <c r="F2013" s="18"/>
    </row>
    <row r="2014" spans="6:6" x14ac:dyDescent="0.15">
      <c r="F2014" s="18"/>
    </row>
    <row r="2015" spans="6:6" x14ac:dyDescent="0.15">
      <c r="F2015" s="18"/>
    </row>
    <row r="2016" spans="6:6" x14ac:dyDescent="0.15">
      <c r="F2016" s="18"/>
    </row>
    <row r="2017" spans="6:6" x14ac:dyDescent="0.15">
      <c r="F2017" s="18"/>
    </row>
    <row r="2018" spans="6:6" x14ac:dyDescent="0.15">
      <c r="F2018" s="18"/>
    </row>
    <row r="2019" spans="6:6" x14ac:dyDescent="0.15">
      <c r="F2019" s="18"/>
    </row>
    <row r="2020" spans="6:6" x14ac:dyDescent="0.15">
      <c r="F2020" s="18"/>
    </row>
    <row r="2021" spans="6:6" x14ac:dyDescent="0.15">
      <c r="F2021" s="18"/>
    </row>
    <row r="2022" spans="6:6" x14ac:dyDescent="0.15">
      <c r="F2022" s="18"/>
    </row>
    <row r="2023" spans="6:6" x14ac:dyDescent="0.15">
      <c r="F2023" s="18"/>
    </row>
    <row r="2024" spans="6:6" x14ac:dyDescent="0.15">
      <c r="F2024" s="18"/>
    </row>
    <row r="2025" spans="6:6" x14ac:dyDescent="0.15">
      <c r="F2025" s="18"/>
    </row>
    <row r="2026" spans="6:6" x14ac:dyDescent="0.15">
      <c r="F2026" s="18"/>
    </row>
    <row r="2027" spans="6:6" x14ac:dyDescent="0.15">
      <c r="F2027" s="18"/>
    </row>
    <row r="2028" spans="6:6" x14ac:dyDescent="0.15">
      <c r="F2028" s="18"/>
    </row>
    <row r="2029" spans="6:6" x14ac:dyDescent="0.15">
      <c r="F2029" s="18"/>
    </row>
    <row r="2030" spans="6:6" x14ac:dyDescent="0.15">
      <c r="F2030" s="18"/>
    </row>
    <row r="2031" spans="6:6" x14ac:dyDescent="0.15">
      <c r="F2031" s="18"/>
    </row>
    <row r="2032" spans="6:6" x14ac:dyDescent="0.15">
      <c r="F2032" s="18"/>
    </row>
    <row r="2033" spans="6:6" x14ac:dyDescent="0.15">
      <c r="F2033" s="18"/>
    </row>
    <row r="2034" spans="6:6" x14ac:dyDescent="0.15">
      <c r="F2034" s="18"/>
    </row>
    <row r="2035" spans="6:6" x14ac:dyDescent="0.15">
      <c r="F2035" s="18"/>
    </row>
    <row r="2036" spans="6:6" x14ac:dyDescent="0.15">
      <c r="F2036" s="18"/>
    </row>
    <row r="2037" spans="6:6" x14ac:dyDescent="0.15">
      <c r="F2037" s="18"/>
    </row>
    <row r="2038" spans="6:6" x14ac:dyDescent="0.15">
      <c r="F2038" s="18"/>
    </row>
    <row r="2039" spans="6:6" x14ac:dyDescent="0.15">
      <c r="F2039" s="18"/>
    </row>
    <row r="2040" spans="6:6" x14ac:dyDescent="0.15">
      <c r="F2040" s="18"/>
    </row>
    <row r="2041" spans="6:6" x14ac:dyDescent="0.15">
      <c r="F2041" s="18"/>
    </row>
    <row r="2042" spans="6:6" x14ac:dyDescent="0.15">
      <c r="F2042" s="18"/>
    </row>
    <row r="2043" spans="6:6" x14ac:dyDescent="0.15">
      <c r="F2043" s="18"/>
    </row>
    <row r="2044" spans="6:6" x14ac:dyDescent="0.15">
      <c r="F2044" s="18"/>
    </row>
    <row r="2045" spans="6:6" x14ac:dyDescent="0.15">
      <c r="F2045" s="18"/>
    </row>
    <row r="2046" spans="6:6" x14ac:dyDescent="0.15">
      <c r="F2046" s="18"/>
    </row>
    <row r="2047" spans="6:6" x14ac:dyDescent="0.15">
      <c r="F2047" s="18"/>
    </row>
    <row r="2048" spans="6:6" x14ac:dyDescent="0.15">
      <c r="F2048" s="18"/>
    </row>
    <row r="2049" spans="6:6" x14ac:dyDescent="0.15">
      <c r="F2049" s="18"/>
    </row>
    <row r="2050" spans="6:6" x14ac:dyDescent="0.15">
      <c r="F2050" s="18"/>
    </row>
    <row r="2051" spans="6:6" x14ac:dyDescent="0.15">
      <c r="F2051" s="18"/>
    </row>
    <row r="2052" spans="6:6" x14ac:dyDescent="0.15">
      <c r="F2052" s="18"/>
    </row>
    <row r="2053" spans="6:6" x14ac:dyDescent="0.15">
      <c r="F2053" s="18"/>
    </row>
    <row r="2054" spans="6:6" x14ac:dyDescent="0.15">
      <c r="F2054" s="18"/>
    </row>
    <row r="2055" spans="6:6" x14ac:dyDescent="0.15">
      <c r="F2055" s="18"/>
    </row>
    <row r="2056" spans="6:6" x14ac:dyDescent="0.15">
      <c r="F2056" s="18"/>
    </row>
    <row r="2057" spans="6:6" x14ac:dyDescent="0.15">
      <c r="F2057" s="18"/>
    </row>
    <row r="2058" spans="6:6" x14ac:dyDescent="0.15">
      <c r="F2058" s="18"/>
    </row>
    <row r="2059" spans="6:6" x14ac:dyDescent="0.15">
      <c r="F2059" s="18"/>
    </row>
    <row r="2060" spans="6:6" x14ac:dyDescent="0.15">
      <c r="F2060" s="18"/>
    </row>
    <row r="2061" spans="6:6" x14ac:dyDescent="0.15">
      <c r="F2061" s="18"/>
    </row>
    <row r="2062" spans="6:6" x14ac:dyDescent="0.15">
      <c r="F2062" s="18"/>
    </row>
    <row r="2063" spans="6:6" x14ac:dyDescent="0.15">
      <c r="F2063" s="18"/>
    </row>
    <row r="2064" spans="6:6" x14ac:dyDescent="0.15">
      <c r="F2064" s="18"/>
    </row>
    <row r="2065" spans="6:6" x14ac:dyDescent="0.15">
      <c r="F2065" s="18"/>
    </row>
    <row r="2066" spans="6:6" x14ac:dyDescent="0.15">
      <c r="F2066" s="18"/>
    </row>
    <row r="2067" spans="6:6" x14ac:dyDescent="0.15">
      <c r="F2067" s="18"/>
    </row>
    <row r="2068" spans="6:6" x14ac:dyDescent="0.15">
      <c r="F2068" s="18"/>
    </row>
    <row r="2069" spans="6:6" x14ac:dyDescent="0.15">
      <c r="F2069" s="18"/>
    </row>
    <row r="2070" spans="6:6" x14ac:dyDescent="0.15">
      <c r="F2070" s="18"/>
    </row>
    <row r="2071" spans="6:6" x14ac:dyDescent="0.15">
      <c r="F2071" s="18"/>
    </row>
    <row r="2072" spans="6:6" x14ac:dyDescent="0.15">
      <c r="F2072" s="18"/>
    </row>
    <row r="2073" spans="6:6" x14ac:dyDescent="0.15">
      <c r="F2073" s="18"/>
    </row>
    <row r="2074" spans="6:6" x14ac:dyDescent="0.15">
      <c r="F2074" s="18"/>
    </row>
    <row r="2075" spans="6:6" x14ac:dyDescent="0.15">
      <c r="F2075" s="18"/>
    </row>
    <row r="2076" spans="6:6" x14ac:dyDescent="0.15">
      <c r="F2076" s="18"/>
    </row>
    <row r="2077" spans="6:6" x14ac:dyDescent="0.15">
      <c r="F2077" s="18"/>
    </row>
    <row r="2078" spans="6:6" x14ac:dyDescent="0.15">
      <c r="F2078" s="18"/>
    </row>
    <row r="2079" spans="6:6" x14ac:dyDescent="0.15">
      <c r="F2079" s="18"/>
    </row>
    <row r="2080" spans="6:6" x14ac:dyDescent="0.15">
      <c r="F2080" s="18"/>
    </row>
    <row r="2081" spans="6:6" x14ac:dyDescent="0.15">
      <c r="F2081" s="18"/>
    </row>
    <row r="2082" spans="6:6" x14ac:dyDescent="0.15">
      <c r="F2082" s="18"/>
    </row>
    <row r="2083" spans="6:6" x14ac:dyDescent="0.15">
      <c r="F2083" s="18"/>
    </row>
    <row r="2084" spans="6:6" x14ac:dyDescent="0.15">
      <c r="F2084" s="18"/>
    </row>
    <row r="2085" spans="6:6" x14ac:dyDescent="0.15">
      <c r="F2085" s="18"/>
    </row>
    <row r="2086" spans="6:6" x14ac:dyDescent="0.15">
      <c r="F2086" s="18"/>
    </row>
    <row r="2087" spans="6:6" x14ac:dyDescent="0.15">
      <c r="F2087" s="18"/>
    </row>
    <row r="2088" spans="6:6" x14ac:dyDescent="0.15">
      <c r="F2088" s="18"/>
    </row>
    <row r="2089" spans="6:6" x14ac:dyDescent="0.15">
      <c r="F2089" s="18"/>
    </row>
    <row r="2090" spans="6:6" x14ac:dyDescent="0.15">
      <c r="F2090" s="18"/>
    </row>
    <row r="2091" spans="6:6" x14ac:dyDescent="0.15">
      <c r="F2091" s="18"/>
    </row>
    <row r="2092" spans="6:6" x14ac:dyDescent="0.15">
      <c r="F2092" s="18"/>
    </row>
    <row r="2093" spans="6:6" x14ac:dyDescent="0.15">
      <c r="F2093" s="18"/>
    </row>
    <row r="2094" spans="6:6" x14ac:dyDescent="0.15">
      <c r="F2094" s="18"/>
    </row>
    <row r="2095" spans="6:6" x14ac:dyDescent="0.15">
      <c r="F2095" s="18"/>
    </row>
    <row r="2096" spans="6:6" x14ac:dyDescent="0.15">
      <c r="F2096" s="18"/>
    </row>
    <row r="2097" spans="6:6" x14ac:dyDescent="0.15">
      <c r="F2097" s="18"/>
    </row>
    <row r="2098" spans="6:6" x14ac:dyDescent="0.15">
      <c r="F2098" s="18"/>
    </row>
    <row r="2099" spans="6:6" x14ac:dyDescent="0.15">
      <c r="F2099" s="18"/>
    </row>
    <row r="2100" spans="6:6" x14ac:dyDescent="0.15">
      <c r="F2100" s="18"/>
    </row>
    <row r="2101" spans="6:6" x14ac:dyDescent="0.15">
      <c r="F2101" s="18"/>
    </row>
    <row r="2102" spans="6:6" x14ac:dyDescent="0.15">
      <c r="F2102" s="18"/>
    </row>
    <row r="2103" spans="6:6" x14ac:dyDescent="0.15">
      <c r="F2103" s="18"/>
    </row>
    <row r="2104" spans="6:6" x14ac:dyDescent="0.15">
      <c r="F2104" s="18"/>
    </row>
    <row r="2105" spans="6:6" x14ac:dyDescent="0.15">
      <c r="F2105" s="18"/>
    </row>
    <row r="2106" spans="6:6" x14ac:dyDescent="0.15">
      <c r="F2106" s="18"/>
    </row>
    <row r="2107" spans="6:6" x14ac:dyDescent="0.15">
      <c r="F2107" s="18"/>
    </row>
    <row r="2108" spans="6:6" x14ac:dyDescent="0.15">
      <c r="F2108" s="18"/>
    </row>
    <row r="2109" spans="6:6" x14ac:dyDescent="0.15">
      <c r="F2109" s="18"/>
    </row>
    <row r="2110" spans="6:6" x14ac:dyDescent="0.15">
      <c r="F2110" s="18"/>
    </row>
    <row r="2111" spans="6:6" x14ac:dyDescent="0.15">
      <c r="F2111" s="18"/>
    </row>
    <row r="2112" spans="6:6" x14ac:dyDescent="0.15">
      <c r="F2112" s="18"/>
    </row>
    <row r="2113" spans="6:6" x14ac:dyDescent="0.15">
      <c r="F2113" s="18"/>
    </row>
    <row r="2114" spans="6:6" x14ac:dyDescent="0.15">
      <c r="F2114" s="18"/>
    </row>
    <row r="2115" spans="6:6" x14ac:dyDescent="0.15">
      <c r="F2115" s="18"/>
    </row>
    <row r="2116" spans="6:6" x14ac:dyDescent="0.15">
      <c r="F2116" s="18"/>
    </row>
    <row r="2117" spans="6:6" x14ac:dyDescent="0.15">
      <c r="F2117" s="18"/>
    </row>
    <row r="2118" spans="6:6" x14ac:dyDescent="0.15">
      <c r="F2118" s="18"/>
    </row>
    <row r="2119" spans="6:6" x14ac:dyDescent="0.15">
      <c r="F2119" s="18"/>
    </row>
    <row r="2120" spans="6:6" x14ac:dyDescent="0.15">
      <c r="F2120" s="18"/>
    </row>
    <row r="2121" spans="6:6" x14ac:dyDescent="0.15">
      <c r="F2121" s="18"/>
    </row>
    <row r="2122" spans="6:6" x14ac:dyDescent="0.15">
      <c r="F2122" s="18"/>
    </row>
    <row r="2123" spans="6:6" x14ac:dyDescent="0.15">
      <c r="F2123" s="18"/>
    </row>
    <row r="2124" spans="6:6" x14ac:dyDescent="0.15">
      <c r="F2124" s="18"/>
    </row>
    <row r="2125" spans="6:6" x14ac:dyDescent="0.15">
      <c r="F2125" s="18"/>
    </row>
    <row r="2126" spans="6:6" x14ac:dyDescent="0.15">
      <c r="F2126" s="18"/>
    </row>
    <row r="2127" spans="6:6" x14ac:dyDescent="0.15">
      <c r="F2127" s="18"/>
    </row>
    <row r="2128" spans="6:6" x14ac:dyDescent="0.15">
      <c r="F2128" s="18"/>
    </row>
    <row r="2129" spans="6:6" x14ac:dyDescent="0.15">
      <c r="F2129" s="18"/>
    </row>
    <row r="2130" spans="6:6" x14ac:dyDescent="0.15">
      <c r="F2130" s="18"/>
    </row>
    <row r="2131" spans="6:6" x14ac:dyDescent="0.15">
      <c r="F2131" s="18"/>
    </row>
    <row r="2132" spans="6:6" x14ac:dyDescent="0.15">
      <c r="F2132" s="18"/>
    </row>
    <row r="2133" spans="6:6" x14ac:dyDescent="0.15">
      <c r="F2133" s="18"/>
    </row>
    <row r="2134" spans="6:6" x14ac:dyDescent="0.15">
      <c r="F2134" s="18"/>
    </row>
    <row r="2135" spans="6:6" x14ac:dyDescent="0.15">
      <c r="F2135" s="18"/>
    </row>
    <row r="2136" spans="6:6" x14ac:dyDescent="0.15">
      <c r="F2136" s="18"/>
    </row>
    <row r="2137" spans="6:6" x14ac:dyDescent="0.15">
      <c r="F2137" s="18"/>
    </row>
    <row r="2138" spans="6:6" x14ac:dyDescent="0.15">
      <c r="F2138" s="18"/>
    </row>
    <row r="2139" spans="6:6" x14ac:dyDescent="0.15">
      <c r="F2139" s="18"/>
    </row>
    <row r="2140" spans="6:6" x14ac:dyDescent="0.15">
      <c r="F2140" s="18"/>
    </row>
    <row r="2141" spans="6:6" x14ac:dyDescent="0.15">
      <c r="F2141" s="18"/>
    </row>
    <row r="2142" spans="6:6" x14ac:dyDescent="0.15">
      <c r="F2142" s="18"/>
    </row>
    <row r="2143" spans="6:6" x14ac:dyDescent="0.15">
      <c r="F2143" s="18"/>
    </row>
    <row r="2144" spans="6:6" x14ac:dyDescent="0.15">
      <c r="F2144" s="18"/>
    </row>
    <row r="2145" spans="6:6" x14ac:dyDescent="0.15">
      <c r="F2145" s="18"/>
    </row>
    <row r="2146" spans="6:6" x14ac:dyDescent="0.15">
      <c r="F2146" s="18"/>
    </row>
    <row r="2147" spans="6:6" x14ac:dyDescent="0.15">
      <c r="F2147" s="18"/>
    </row>
    <row r="2148" spans="6:6" x14ac:dyDescent="0.15">
      <c r="F2148" s="18"/>
    </row>
    <row r="2149" spans="6:6" x14ac:dyDescent="0.15">
      <c r="F2149" s="18"/>
    </row>
    <row r="2150" spans="6:6" x14ac:dyDescent="0.15">
      <c r="F2150" s="18"/>
    </row>
    <row r="2151" spans="6:6" x14ac:dyDescent="0.15">
      <c r="F2151" s="18"/>
    </row>
    <row r="2152" spans="6:6" x14ac:dyDescent="0.15">
      <c r="F2152" s="18"/>
    </row>
    <row r="2153" spans="6:6" x14ac:dyDescent="0.15">
      <c r="F2153" s="18"/>
    </row>
    <row r="2154" spans="6:6" x14ac:dyDescent="0.15">
      <c r="F2154" s="18"/>
    </row>
    <row r="2155" spans="6:6" x14ac:dyDescent="0.15">
      <c r="F2155" s="18"/>
    </row>
    <row r="2156" spans="6:6" x14ac:dyDescent="0.15">
      <c r="F2156" s="18"/>
    </row>
    <row r="2157" spans="6:6" x14ac:dyDescent="0.15">
      <c r="F2157" s="18"/>
    </row>
    <row r="2158" spans="6:6" x14ac:dyDescent="0.15">
      <c r="F2158" s="18"/>
    </row>
    <row r="2159" spans="6:6" x14ac:dyDescent="0.15">
      <c r="F2159" s="18"/>
    </row>
    <row r="2160" spans="6:6" x14ac:dyDescent="0.15">
      <c r="F2160" s="18"/>
    </row>
    <row r="2161" spans="6:6" x14ac:dyDescent="0.15">
      <c r="F2161" s="18"/>
    </row>
    <row r="2162" spans="6:6" x14ac:dyDescent="0.15">
      <c r="F2162" s="18"/>
    </row>
    <row r="2163" spans="6:6" x14ac:dyDescent="0.15">
      <c r="F2163" s="18"/>
    </row>
    <row r="2164" spans="6:6" x14ac:dyDescent="0.15">
      <c r="F2164" s="18"/>
    </row>
    <row r="2165" spans="6:6" x14ac:dyDescent="0.15">
      <c r="F2165" s="18"/>
    </row>
    <row r="2166" spans="6:6" x14ac:dyDescent="0.15">
      <c r="F2166" s="18"/>
    </row>
    <row r="2167" spans="6:6" x14ac:dyDescent="0.15">
      <c r="F2167" s="18"/>
    </row>
    <row r="2168" spans="6:6" x14ac:dyDescent="0.15">
      <c r="F2168" s="18"/>
    </row>
    <row r="2169" spans="6:6" x14ac:dyDescent="0.15">
      <c r="F2169" s="18"/>
    </row>
    <row r="2170" spans="6:6" x14ac:dyDescent="0.15">
      <c r="F2170" s="18"/>
    </row>
    <row r="2171" spans="6:6" x14ac:dyDescent="0.15">
      <c r="F2171" s="18"/>
    </row>
    <row r="2172" spans="6:6" x14ac:dyDescent="0.15">
      <c r="F2172" s="18"/>
    </row>
    <row r="2173" spans="6:6" x14ac:dyDescent="0.15">
      <c r="F2173" s="18"/>
    </row>
    <row r="2174" spans="6:6" x14ac:dyDescent="0.15">
      <c r="F2174" s="18"/>
    </row>
    <row r="2175" spans="6:6" x14ac:dyDescent="0.15">
      <c r="F2175" s="18"/>
    </row>
    <row r="2176" spans="6:6" x14ac:dyDescent="0.15">
      <c r="F2176" s="18"/>
    </row>
    <row r="2177" spans="6:6" x14ac:dyDescent="0.15">
      <c r="F2177" s="18"/>
    </row>
    <row r="2178" spans="6:6" x14ac:dyDescent="0.15">
      <c r="F2178" s="18"/>
    </row>
    <row r="2179" spans="6:6" x14ac:dyDescent="0.15">
      <c r="F2179" s="18"/>
    </row>
    <row r="2180" spans="6:6" x14ac:dyDescent="0.15">
      <c r="F2180" s="18"/>
    </row>
    <row r="2181" spans="6:6" x14ac:dyDescent="0.15">
      <c r="F2181" s="18"/>
    </row>
    <row r="2182" spans="6:6" x14ac:dyDescent="0.15">
      <c r="F2182" s="18"/>
    </row>
    <row r="2183" spans="6:6" x14ac:dyDescent="0.15">
      <c r="F2183" s="18"/>
    </row>
    <row r="2184" spans="6:6" x14ac:dyDescent="0.15">
      <c r="F2184" s="18"/>
    </row>
    <row r="2185" spans="6:6" x14ac:dyDescent="0.15">
      <c r="F2185" s="18"/>
    </row>
    <row r="2186" spans="6:6" x14ac:dyDescent="0.15">
      <c r="F2186" s="18"/>
    </row>
    <row r="2187" spans="6:6" x14ac:dyDescent="0.15">
      <c r="F2187" s="18"/>
    </row>
    <row r="2188" spans="6:6" x14ac:dyDescent="0.15">
      <c r="F2188" s="18"/>
    </row>
    <row r="2189" spans="6:6" x14ac:dyDescent="0.15">
      <c r="F2189" s="18"/>
    </row>
    <row r="2190" spans="6:6" x14ac:dyDescent="0.15">
      <c r="F2190" s="18"/>
    </row>
    <row r="2191" spans="6:6" x14ac:dyDescent="0.15">
      <c r="F2191" s="18"/>
    </row>
    <row r="2192" spans="6:6" x14ac:dyDescent="0.15">
      <c r="F2192" s="18"/>
    </row>
    <row r="2193" spans="6:6" x14ac:dyDescent="0.15">
      <c r="F2193" s="18"/>
    </row>
    <row r="2194" spans="6:6" x14ac:dyDescent="0.15">
      <c r="F2194" s="18"/>
    </row>
    <row r="2195" spans="6:6" x14ac:dyDescent="0.15">
      <c r="F2195" s="18"/>
    </row>
    <row r="2196" spans="6:6" x14ac:dyDescent="0.15">
      <c r="F2196" s="18"/>
    </row>
    <row r="2197" spans="6:6" x14ac:dyDescent="0.15">
      <c r="F2197" s="18"/>
    </row>
    <row r="2198" spans="6:6" x14ac:dyDescent="0.15">
      <c r="F2198" s="18"/>
    </row>
    <row r="2199" spans="6:6" x14ac:dyDescent="0.15">
      <c r="F2199" s="18"/>
    </row>
    <row r="2200" spans="6:6" x14ac:dyDescent="0.15">
      <c r="F2200" s="18"/>
    </row>
    <row r="2201" spans="6:6" x14ac:dyDescent="0.15">
      <c r="F2201" s="18"/>
    </row>
    <row r="2202" spans="6:6" x14ac:dyDescent="0.15">
      <c r="F2202" s="18"/>
    </row>
    <row r="2203" spans="6:6" x14ac:dyDescent="0.15">
      <c r="F2203" s="18"/>
    </row>
    <row r="2204" spans="6:6" x14ac:dyDescent="0.15">
      <c r="F2204" s="18"/>
    </row>
    <row r="2205" spans="6:6" x14ac:dyDescent="0.15">
      <c r="F2205" s="18"/>
    </row>
    <row r="2206" spans="6:6" x14ac:dyDescent="0.15">
      <c r="F2206" s="18"/>
    </row>
    <row r="2207" spans="6:6" x14ac:dyDescent="0.15">
      <c r="F2207" s="18"/>
    </row>
    <row r="2208" spans="6:6" x14ac:dyDescent="0.15">
      <c r="F2208" s="18"/>
    </row>
    <row r="2209" spans="6:6" x14ac:dyDescent="0.15">
      <c r="F2209" s="18"/>
    </row>
    <row r="2210" spans="6:6" x14ac:dyDescent="0.15">
      <c r="F2210" s="18"/>
    </row>
    <row r="2211" spans="6:6" x14ac:dyDescent="0.15">
      <c r="F2211" s="18"/>
    </row>
    <row r="2212" spans="6:6" x14ac:dyDescent="0.15">
      <c r="F2212" s="18"/>
    </row>
    <row r="2213" spans="6:6" x14ac:dyDescent="0.15">
      <c r="F2213" s="18"/>
    </row>
    <row r="2214" spans="6:6" x14ac:dyDescent="0.15">
      <c r="F2214" s="18"/>
    </row>
    <row r="2215" spans="6:6" x14ac:dyDescent="0.15">
      <c r="F2215" s="18"/>
    </row>
    <row r="2216" spans="6:6" x14ac:dyDescent="0.15">
      <c r="F2216" s="18"/>
    </row>
    <row r="2217" spans="6:6" x14ac:dyDescent="0.15">
      <c r="F2217" s="18"/>
    </row>
    <row r="2218" spans="6:6" x14ac:dyDescent="0.15">
      <c r="F2218" s="18"/>
    </row>
    <row r="2219" spans="6:6" x14ac:dyDescent="0.15">
      <c r="F2219" s="18"/>
    </row>
    <row r="2220" spans="6:6" x14ac:dyDescent="0.15">
      <c r="F2220" s="18"/>
    </row>
    <row r="2221" spans="6:6" x14ac:dyDescent="0.15">
      <c r="F2221" s="18"/>
    </row>
    <row r="2222" spans="6:6" x14ac:dyDescent="0.15">
      <c r="F2222" s="18"/>
    </row>
    <row r="2223" spans="6:6" x14ac:dyDescent="0.15">
      <c r="F2223" s="18"/>
    </row>
    <row r="2224" spans="6:6" x14ac:dyDescent="0.15">
      <c r="F2224" s="18"/>
    </row>
    <row r="2225" spans="6:6" x14ac:dyDescent="0.15">
      <c r="F2225" s="18"/>
    </row>
    <row r="2226" spans="6:6" x14ac:dyDescent="0.15">
      <c r="F2226" s="18"/>
    </row>
    <row r="2227" spans="6:6" x14ac:dyDescent="0.15">
      <c r="F2227" s="18"/>
    </row>
    <row r="2228" spans="6:6" x14ac:dyDescent="0.15">
      <c r="F2228" s="18"/>
    </row>
    <row r="2229" spans="6:6" x14ac:dyDescent="0.15">
      <c r="F2229" s="18"/>
    </row>
    <row r="2230" spans="6:6" x14ac:dyDescent="0.15">
      <c r="F2230" s="18"/>
    </row>
    <row r="2231" spans="6:6" x14ac:dyDescent="0.15">
      <c r="F2231" s="18"/>
    </row>
    <row r="2232" spans="6:6" x14ac:dyDescent="0.15">
      <c r="F2232" s="18"/>
    </row>
    <row r="2233" spans="6:6" x14ac:dyDescent="0.15">
      <c r="F2233" s="18"/>
    </row>
    <row r="2234" spans="6:6" x14ac:dyDescent="0.15">
      <c r="F2234" s="18"/>
    </row>
    <row r="2235" spans="6:6" x14ac:dyDescent="0.15">
      <c r="F2235" s="18"/>
    </row>
    <row r="2236" spans="6:6" x14ac:dyDescent="0.15">
      <c r="F2236" s="18"/>
    </row>
    <row r="2237" spans="6:6" x14ac:dyDescent="0.15">
      <c r="F2237" s="18"/>
    </row>
    <row r="2238" spans="6:6" x14ac:dyDescent="0.15">
      <c r="F2238" s="18"/>
    </row>
    <row r="2239" spans="6:6" x14ac:dyDescent="0.15">
      <c r="F2239" s="18"/>
    </row>
    <row r="2240" spans="6:6" x14ac:dyDescent="0.15">
      <c r="F2240" s="18"/>
    </row>
    <row r="2241" spans="6:6" x14ac:dyDescent="0.15">
      <c r="F2241" s="18"/>
    </row>
    <row r="2242" spans="6:6" x14ac:dyDescent="0.15">
      <c r="F2242" s="18"/>
    </row>
    <row r="2243" spans="6:6" x14ac:dyDescent="0.15">
      <c r="F2243" s="18"/>
    </row>
    <row r="2244" spans="6:6" x14ac:dyDescent="0.15">
      <c r="F2244" s="18"/>
    </row>
    <row r="2245" spans="6:6" x14ac:dyDescent="0.15">
      <c r="F2245" s="18"/>
    </row>
    <row r="2246" spans="6:6" x14ac:dyDescent="0.15">
      <c r="F2246" s="18"/>
    </row>
    <row r="2247" spans="6:6" x14ac:dyDescent="0.15">
      <c r="F2247" s="18"/>
    </row>
    <row r="2248" spans="6:6" x14ac:dyDescent="0.15">
      <c r="F2248" s="18"/>
    </row>
    <row r="2249" spans="6:6" x14ac:dyDescent="0.15">
      <c r="F2249" s="18"/>
    </row>
    <row r="2250" spans="6:6" x14ac:dyDescent="0.15">
      <c r="F2250" s="18"/>
    </row>
    <row r="2251" spans="6:6" x14ac:dyDescent="0.15">
      <c r="F2251" s="18"/>
    </row>
    <row r="2252" spans="6:6" x14ac:dyDescent="0.15">
      <c r="F2252" s="18"/>
    </row>
    <row r="2253" spans="6:6" x14ac:dyDescent="0.15">
      <c r="F2253" s="18"/>
    </row>
    <row r="2254" spans="6:6" x14ac:dyDescent="0.15">
      <c r="F2254" s="18"/>
    </row>
    <row r="2255" spans="6:6" x14ac:dyDescent="0.15">
      <c r="F2255" s="18"/>
    </row>
    <row r="2256" spans="6:6" x14ac:dyDescent="0.15">
      <c r="F2256" s="18"/>
    </row>
    <row r="2257" spans="6:6" x14ac:dyDescent="0.15">
      <c r="F2257" s="18"/>
    </row>
    <row r="2258" spans="6:6" x14ac:dyDescent="0.15">
      <c r="F2258" s="18"/>
    </row>
    <row r="2259" spans="6:6" x14ac:dyDescent="0.15">
      <c r="F2259" s="18"/>
    </row>
    <row r="2260" spans="6:6" x14ac:dyDescent="0.15">
      <c r="F2260" s="18"/>
    </row>
    <row r="2261" spans="6:6" x14ac:dyDescent="0.15">
      <c r="F2261" s="18"/>
    </row>
    <row r="2262" spans="6:6" x14ac:dyDescent="0.15">
      <c r="F2262" s="18"/>
    </row>
    <row r="2263" spans="6:6" x14ac:dyDescent="0.15">
      <c r="F2263" s="18"/>
    </row>
    <row r="2264" spans="6:6" x14ac:dyDescent="0.15">
      <c r="F2264" s="18"/>
    </row>
    <row r="2265" spans="6:6" x14ac:dyDescent="0.15">
      <c r="F2265" s="18"/>
    </row>
    <row r="2266" spans="6:6" x14ac:dyDescent="0.15">
      <c r="F2266" s="18"/>
    </row>
    <row r="2267" spans="6:6" x14ac:dyDescent="0.15">
      <c r="F2267" s="18"/>
    </row>
    <row r="2268" spans="6:6" x14ac:dyDescent="0.15">
      <c r="F2268" s="18"/>
    </row>
    <row r="2269" spans="6:6" x14ac:dyDescent="0.15">
      <c r="F2269" s="18"/>
    </row>
    <row r="2270" spans="6:6" x14ac:dyDescent="0.15">
      <c r="F2270" s="18"/>
    </row>
    <row r="2271" spans="6:6" x14ac:dyDescent="0.15">
      <c r="F2271" s="18"/>
    </row>
    <row r="2272" spans="6:6" x14ac:dyDescent="0.15">
      <c r="F2272" s="18"/>
    </row>
    <row r="2273" spans="6:6" x14ac:dyDescent="0.15">
      <c r="F2273" s="18"/>
    </row>
    <row r="2274" spans="6:6" x14ac:dyDescent="0.15">
      <c r="F2274" s="18"/>
    </row>
    <row r="2275" spans="6:6" x14ac:dyDescent="0.15">
      <c r="F2275" s="18"/>
    </row>
    <row r="2276" spans="6:6" x14ac:dyDescent="0.15">
      <c r="F2276" s="18"/>
    </row>
    <row r="2277" spans="6:6" x14ac:dyDescent="0.15">
      <c r="F2277" s="18"/>
    </row>
    <row r="2278" spans="6:6" x14ac:dyDescent="0.15">
      <c r="F2278" s="18"/>
    </row>
    <row r="2279" spans="6:6" x14ac:dyDescent="0.15">
      <c r="F2279" s="18"/>
    </row>
    <row r="2280" spans="6:6" x14ac:dyDescent="0.15">
      <c r="F2280" s="18"/>
    </row>
    <row r="2281" spans="6:6" x14ac:dyDescent="0.15">
      <c r="F2281" s="18"/>
    </row>
    <row r="2282" spans="6:6" x14ac:dyDescent="0.15">
      <c r="F2282" s="18"/>
    </row>
    <row r="2283" spans="6:6" x14ac:dyDescent="0.15">
      <c r="F2283" s="18"/>
    </row>
    <row r="2284" spans="6:6" x14ac:dyDescent="0.15">
      <c r="F2284" s="18"/>
    </row>
    <row r="2285" spans="6:6" x14ac:dyDescent="0.15">
      <c r="F2285" s="18"/>
    </row>
    <row r="2286" spans="6:6" x14ac:dyDescent="0.15">
      <c r="F2286" s="18"/>
    </row>
    <row r="2287" spans="6:6" x14ac:dyDescent="0.15">
      <c r="F2287" s="18"/>
    </row>
    <row r="2288" spans="6:6" x14ac:dyDescent="0.15">
      <c r="F2288" s="18"/>
    </row>
    <row r="2289" spans="6:6" x14ac:dyDescent="0.15">
      <c r="F2289" s="18"/>
    </row>
    <row r="2290" spans="6:6" x14ac:dyDescent="0.15">
      <c r="F2290" s="18"/>
    </row>
    <row r="2291" spans="6:6" x14ac:dyDescent="0.15">
      <c r="F2291" s="18"/>
    </row>
    <row r="2292" spans="6:6" x14ac:dyDescent="0.15">
      <c r="F2292" s="18"/>
    </row>
    <row r="2293" spans="6:6" x14ac:dyDescent="0.15">
      <c r="F2293" s="18"/>
    </row>
    <row r="2294" spans="6:6" x14ac:dyDescent="0.15">
      <c r="F2294" s="18"/>
    </row>
    <row r="2295" spans="6:6" x14ac:dyDescent="0.15">
      <c r="F2295" s="18"/>
    </row>
    <row r="2296" spans="6:6" x14ac:dyDescent="0.15">
      <c r="F2296" s="18"/>
    </row>
    <row r="2297" spans="6:6" x14ac:dyDescent="0.15">
      <c r="F2297" s="18"/>
    </row>
    <row r="2298" spans="6:6" x14ac:dyDescent="0.15">
      <c r="F2298" s="18"/>
    </row>
    <row r="2299" spans="6:6" x14ac:dyDescent="0.15">
      <c r="F2299" s="18"/>
    </row>
    <row r="2300" spans="6:6" x14ac:dyDescent="0.15">
      <c r="F2300" s="18"/>
    </row>
    <row r="2301" spans="6:6" x14ac:dyDescent="0.15">
      <c r="F2301" s="18"/>
    </row>
    <row r="2302" spans="6:6" x14ac:dyDescent="0.15">
      <c r="F2302" s="18"/>
    </row>
    <row r="2303" spans="6:6" x14ac:dyDescent="0.15">
      <c r="F2303" s="18"/>
    </row>
    <row r="2304" spans="6:6" x14ac:dyDescent="0.15">
      <c r="F2304" s="18"/>
    </row>
    <row r="2305" spans="6:6" x14ac:dyDescent="0.15">
      <c r="F2305" s="18"/>
    </row>
    <row r="2306" spans="6:6" x14ac:dyDescent="0.15">
      <c r="F2306" s="18"/>
    </row>
    <row r="2307" spans="6:6" x14ac:dyDescent="0.15">
      <c r="F2307" s="18"/>
    </row>
    <row r="2308" spans="6:6" x14ac:dyDescent="0.15">
      <c r="F2308" s="18"/>
    </row>
    <row r="2309" spans="6:6" x14ac:dyDescent="0.15">
      <c r="F2309" s="18"/>
    </row>
    <row r="2310" spans="6:6" x14ac:dyDescent="0.15">
      <c r="F2310" s="18"/>
    </row>
  </sheetData>
  <mergeCells count="277">
    <mergeCell ref="AV37:AV38"/>
    <mergeCell ref="AP37:AP38"/>
    <mergeCell ref="AQ37:AQ38"/>
    <mergeCell ref="AR37:AR38"/>
    <mergeCell ref="AS37:AS38"/>
    <mergeCell ref="AT37:AT38"/>
    <mergeCell ref="AU37:AU38"/>
    <mergeCell ref="AJ37:AJ38"/>
    <mergeCell ref="AK37:AK38"/>
    <mergeCell ref="AL37:AL38"/>
    <mergeCell ref="AM37:AM38"/>
    <mergeCell ref="AN37:AN38"/>
    <mergeCell ref="AO37:AO38"/>
    <mergeCell ref="V37:V38"/>
    <mergeCell ref="W37:W38"/>
    <mergeCell ref="AF37:AF38"/>
    <mergeCell ref="AG37:AG38"/>
    <mergeCell ref="AH37:AH38"/>
    <mergeCell ref="AI37:AI38"/>
    <mergeCell ref="AS35:AS36"/>
    <mergeCell ref="AT35:AT36"/>
    <mergeCell ref="AU35:AU36"/>
    <mergeCell ref="AV35:AV36"/>
    <mergeCell ref="D37:D38"/>
    <mergeCell ref="E37:E38"/>
    <mergeCell ref="F37:F38"/>
    <mergeCell ref="G37:G38"/>
    <mergeCell ref="H37:H38"/>
    <mergeCell ref="I37:I38"/>
    <mergeCell ref="AM35:AM36"/>
    <mergeCell ref="AN35:AN36"/>
    <mergeCell ref="AO35:AO36"/>
    <mergeCell ref="AP35:AP36"/>
    <mergeCell ref="AQ35:AQ36"/>
    <mergeCell ref="AR35:AR36"/>
    <mergeCell ref="AG35:AG36"/>
    <mergeCell ref="AH35:AH36"/>
    <mergeCell ref="AI35:AI36"/>
    <mergeCell ref="AJ35:AJ36"/>
    <mergeCell ref="AK35:AK36"/>
    <mergeCell ref="AL35:AL36"/>
    <mergeCell ref="AV33:AV34"/>
    <mergeCell ref="D35:D36"/>
    <mergeCell ref="E35:E36"/>
    <mergeCell ref="F35:F36"/>
    <mergeCell ref="G35:G36"/>
    <mergeCell ref="H35:H36"/>
    <mergeCell ref="I35:I36"/>
    <mergeCell ref="V35:V36"/>
    <mergeCell ref="W35:W36"/>
    <mergeCell ref="AF35:AF36"/>
    <mergeCell ref="AP33:AP34"/>
    <mergeCell ref="AQ33:AQ34"/>
    <mergeCell ref="AR33:AR34"/>
    <mergeCell ref="AS33:AS34"/>
    <mergeCell ref="AT33:AT34"/>
    <mergeCell ref="AU33:AU34"/>
    <mergeCell ref="AJ33:AJ34"/>
    <mergeCell ref="AK33:AK34"/>
    <mergeCell ref="AL33:AL34"/>
    <mergeCell ref="AM33:AM34"/>
    <mergeCell ref="AN33:AN34"/>
    <mergeCell ref="AO33:AO34"/>
    <mergeCell ref="V33:V34"/>
    <mergeCell ref="W33:W34"/>
    <mergeCell ref="AF33:AF34"/>
    <mergeCell ref="AG33:AG34"/>
    <mergeCell ref="AH33:AH34"/>
    <mergeCell ref="AI33:AI34"/>
    <mergeCell ref="AS31:AS32"/>
    <mergeCell ref="AT31:AT32"/>
    <mergeCell ref="AU31:AU32"/>
    <mergeCell ref="AV31:AV32"/>
    <mergeCell ref="D33:D34"/>
    <mergeCell ref="E33:E34"/>
    <mergeCell ref="F33:F34"/>
    <mergeCell ref="G33:G34"/>
    <mergeCell ref="H33:H34"/>
    <mergeCell ref="I33:I34"/>
    <mergeCell ref="AM31:AM32"/>
    <mergeCell ref="AN31:AN32"/>
    <mergeCell ref="AO31:AO32"/>
    <mergeCell ref="AP31:AP32"/>
    <mergeCell ref="AQ31:AQ32"/>
    <mergeCell ref="AR31:AR32"/>
    <mergeCell ref="AG31:AG32"/>
    <mergeCell ref="AH31:AH32"/>
    <mergeCell ref="AI31:AI32"/>
    <mergeCell ref="AJ31:AJ32"/>
    <mergeCell ref="AK31:AK32"/>
    <mergeCell ref="AL31:AL32"/>
    <mergeCell ref="AV29:AV30"/>
    <mergeCell ref="D31:D32"/>
    <mergeCell ref="E31:E32"/>
    <mergeCell ref="F31:F32"/>
    <mergeCell ref="G31:G32"/>
    <mergeCell ref="H31:H32"/>
    <mergeCell ref="I31:I32"/>
    <mergeCell ref="V31:V32"/>
    <mergeCell ref="W31:W32"/>
    <mergeCell ref="AF31:AF32"/>
    <mergeCell ref="AP29:AP30"/>
    <mergeCell ref="AQ29:AQ30"/>
    <mergeCell ref="AR29:AR30"/>
    <mergeCell ref="AS29:AS30"/>
    <mergeCell ref="AT29:AT30"/>
    <mergeCell ref="AU29:AU30"/>
    <mergeCell ref="AJ29:AJ30"/>
    <mergeCell ref="AK29:AK30"/>
    <mergeCell ref="AL29:AL30"/>
    <mergeCell ref="AM29:AM30"/>
    <mergeCell ref="AN29:AN30"/>
    <mergeCell ref="AO29:AO30"/>
    <mergeCell ref="V29:V30"/>
    <mergeCell ref="W29:W30"/>
    <mergeCell ref="AF29:AF30"/>
    <mergeCell ref="AG29:AG30"/>
    <mergeCell ref="AH29:AH30"/>
    <mergeCell ref="AI29:AI30"/>
    <mergeCell ref="AS27:AS28"/>
    <mergeCell ref="AT27:AT28"/>
    <mergeCell ref="AU27:AU28"/>
    <mergeCell ref="AV27:AV28"/>
    <mergeCell ref="D29:D30"/>
    <mergeCell ref="E29:E30"/>
    <mergeCell ref="F29:F30"/>
    <mergeCell ref="G29:G30"/>
    <mergeCell ref="H29:H30"/>
    <mergeCell ref="I29:I30"/>
    <mergeCell ref="AM27:AM28"/>
    <mergeCell ref="AN27:AN28"/>
    <mergeCell ref="AO27:AO28"/>
    <mergeCell ref="AP27:AP28"/>
    <mergeCell ref="AQ27:AQ28"/>
    <mergeCell ref="AR27:AR28"/>
    <mergeCell ref="AG27:AG28"/>
    <mergeCell ref="AH27:AH28"/>
    <mergeCell ref="AI27:AI28"/>
    <mergeCell ref="AJ27:AJ28"/>
    <mergeCell ref="AK27:AK28"/>
    <mergeCell ref="AL27:AL28"/>
    <mergeCell ref="AV25:AV26"/>
    <mergeCell ref="D27:D28"/>
    <mergeCell ref="E27:E28"/>
    <mergeCell ref="F27:F28"/>
    <mergeCell ref="G27:G28"/>
    <mergeCell ref="H27:H28"/>
    <mergeCell ref="I27:I28"/>
    <mergeCell ref="V27:V28"/>
    <mergeCell ref="W27:W28"/>
    <mergeCell ref="AF27:AF28"/>
    <mergeCell ref="AP25:AP26"/>
    <mergeCell ref="AQ25:AQ26"/>
    <mergeCell ref="AR25:AR26"/>
    <mergeCell ref="AS25:AS26"/>
    <mergeCell ref="AT25:AT26"/>
    <mergeCell ref="AU25:AU26"/>
    <mergeCell ref="AJ25:AJ26"/>
    <mergeCell ref="AK25:AK26"/>
    <mergeCell ref="AL25:AL26"/>
    <mergeCell ref="AM25:AM26"/>
    <mergeCell ref="AN25:AN26"/>
    <mergeCell ref="AO25:AO26"/>
    <mergeCell ref="V25:V26"/>
    <mergeCell ref="W25:W26"/>
    <mergeCell ref="AF25:AF26"/>
    <mergeCell ref="AG25:AG26"/>
    <mergeCell ref="AH25:AH26"/>
    <mergeCell ref="AI25:AI26"/>
    <mergeCell ref="AS23:AS24"/>
    <mergeCell ref="AT23:AT24"/>
    <mergeCell ref="AU23:AU24"/>
    <mergeCell ref="AV23:AV24"/>
    <mergeCell ref="D25:D26"/>
    <mergeCell ref="E25:E26"/>
    <mergeCell ref="F25:F26"/>
    <mergeCell ref="G25:G26"/>
    <mergeCell ref="H25:H26"/>
    <mergeCell ref="I25:I26"/>
    <mergeCell ref="AM23:AM24"/>
    <mergeCell ref="AN23:AN24"/>
    <mergeCell ref="AO23:AO24"/>
    <mergeCell ref="AP23:AP24"/>
    <mergeCell ref="AQ23:AQ24"/>
    <mergeCell ref="AR23:AR24"/>
    <mergeCell ref="AG23:AG24"/>
    <mergeCell ref="AH23:AH24"/>
    <mergeCell ref="AI23:AI24"/>
    <mergeCell ref="AJ23:AJ24"/>
    <mergeCell ref="AK23:AK24"/>
    <mergeCell ref="AL23:AL24"/>
    <mergeCell ref="AV21:AV22"/>
    <mergeCell ref="D23:D24"/>
    <mergeCell ref="E23:E24"/>
    <mergeCell ref="F23:F24"/>
    <mergeCell ref="G23:G24"/>
    <mergeCell ref="H23:H24"/>
    <mergeCell ref="I23:I24"/>
    <mergeCell ref="V23:V24"/>
    <mergeCell ref="W23:W24"/>
    <mergeCell ref="AF23:AF24"/>
    <mergeCell ref="AP21:AP22"/>
    <mergeCell ref="AQ21:AQ22"/>
    <mergeCell ref="AR21:AR22"/>
    <mergeCell ref="AS21:AS22"/>
    <mergeCell ref="AT21:AT22"/>
    <mergeCell ref="AU21:AU22"/>
    <mergeCell ref="AJ21:AJ22"/>
    <mergeCell ref="AK21:AK22"/>
    <mergeCell ref="AL21:AL22"/>
    <mergeCell ref="AM21:AM22"/>
    <mergeCell ref="AN21:AN22"/>
    <mergeCell ref="AO21:AO22"/>
    <mergeCell ref="V21:V22"/>
    <mergeCell ref="W21:W22"/>
    <mergeCell ref="AF21:AF22"/>
    <mergeCell ref="AG21:AG22"/>
    <mergeCell ref="AH21:AH22"/>
    <mergeCell ref="AI21:AI22"/>
    <mergeCell ref="AS19:AS20"/>
    <mergeCell ref="AT19:AT20"/>
    <mergeCell ref="AU19:AU20"/>
    <mergeCell ref="AV19:AV20"/>
    <mergeCell ref="D21:D22"/>
    <mergeCell ref="E21:E22"/>
    <mergeCell ref="F21:F22"/>
    <mergeCell ref="G21:G22"/>
    <mergeCell ref="H21:H22"/>
    <mergeCell ref="I21:I22"/>
    <mergeCell ref="AM19:AM20"/>
    <mergeCell ref="AN19:AN20"/>
    <mergeCell ref="AO19:AO20"/>
    <mergeCell ref="AP19:AP20"/>
    <mergeCell ref="AQ19:AQ20"/>
    <mergeCell ref="AR19:AR20"/>
    <mergeCell ref="AG19:AG20"/>
    <mergeCell ref="AH19:AH20"/>
    <mergeCell ref="AI19:AI20"/>
    <mergeCell ref="AJ19:AJ20"/>
    <mergeCell ref="AK19:AK20"/>
    <mergeCell ref="AL19:AL20"/>
    <mergeCell ref="G19:G20"/>
    <mergeCell ref="H19:H20"/>
    <mergeCell ref="I19:I20"/>
    <mergeCell ref="V19:V20"/>
    <mergeCell ref="W19:W20"/>
    <mergeCell ref="AF19:AF20"/>
    <mergeCell ref="X17:AE17"/>
    <mergeCell ref="AF17:AL17"/>
    <mergeCell ref="AM17:AT17"/>
    <mergeCell ref="AU17:AU18"/>
    <mergeCell ref="AV17:AV18"/>
    <mergeCell ref="B19:B38"/>
    <mergeCell ref="C19:C38"/>
    <mergeCell ref="D19:D20"/>
    <mergeCell ref="E19:E20"/>
    <mergeCell ref="F19:F20"/>
    <mergeCell ref="B6:B14"/>
    <mergeCell ref="C6:C14"/>
    <mergeCell ref="B16:AV16"/>
    <mergeCell ref="B17:B18"/>
    <mergeCell ref="C17:C18"/>
    <mergeCell ref="D17:D18"/>
    <mergeCell ref="E17:E18"/>
    <mergeCell ref="F17:F18"/>
    <mergeCell ref="G17:I17"/>
    <mergeCell ref="J17:W17"/>
    <mergeCell ref="B2:AV2"/>
    <mergeCell ref="B4:B5"/>
    <mergeCell ref="C4:C5"/>
    <mergeCell ref="D4:D5"/>
    <mergeCell ref="F4:F5"/>
    <mergeCell ref="K4:W4"/>
    <mergeCell ref="Y4:AE4"/>
    <mergeCell ref="AF4:AL4"/>
    <mergeCell ref="AU4:AU5"/>
    <mergeCell ref="AV4:AV5"/>
  </mergeCells>
  <phoneticPr fontId="2" type="noConversion"/>
  <pageMargins left="0.31496062992125984" right="0.23622047244094491" top="0.47244094488188981" bottom="0.47244094488188981" header="0.23622047244094491" footer="0.51181102362204722"/>
  <pageSetup paperSize="8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</sheetPr>
  <dimension ref="A1:BC2310"/>
  <sheetViews>
    <sheetView showGridLines="0" zoomScale="75" zoomScaleNormal="75" workbookViewId="0">
      <selection activeCell="W40" sqref="W40"/>
    </sheetView>
  </sheetViews>
  <sheetFormatPr defaultColWidth="8.75" defaultRowHeight="14.25" x14ac:dyDescent="0.15"/>
  <cols>
    <col min="1" max="1" width="2.25" style="1" customWidth="1"/>
    <col min="2" max="2" width="6.75" style="1" customWidth="1"/>
    <col min="3" max="3" width="7.125" style="1" customWidth="1"/>
    <col min="4" max="5" width="7.75" style="1" customWidth="1"/>
    <col min="6" max="6" width="11.75" style="9" customWidth="1"/>
    <col min="7" max="7" width="6.75" style="1" customWidth="1"/>
    <col min="8" max="8" width="6.375" style="1" customWidth="1"/>
    <col min="9" max="9" width="7.875" style="77" hidden="1" customWidth="1"/>
    <col min="10" max="10" width="7.875" style="1" customWidth="1"/>
    <col min="11" max="11" width="7.375" style="9" customWidth="1"/>
    <col min="12" max="12" width="6.5" style="9" customWidth="1"/>
    <col min="13" max="13" width="7.25" style="9" customWidth="1"/>
    <col min="14" max="14" width="7.875" style="9" customWidth="1"/>
    <col min="15" max="15" width="7.875" style="67" hidden="1" customWidth="1"/>
    <col min="16" max="16" width="7.5" style="9" customWidth="1"/>
    <col min="17" max="19" width="7.5" style="98" customWidth="1"/>
    <col min="20" max="20" width="7.25" style="9" customWidth="1"/>
    <col min="21" max="21" width="7.875" style="9" customWidth="1"/>
    <col min="22" max="22" width="8.75" style="1" customWidth="1"/>
    <col min="23" max="23" width="7.125" style="1" customWidth="1"/>
    <col min="24" max="27" width="7.875" style="1" customWidth="1"/>
    <col min="28" max="28" width="7.875" style="1" hidden="1" customWidth="1"/>
    <col min="29" max="29" width="7.875" style="1" customWidth="1"/>
    <col min="30" max="30" width="6.25" style="1" customWidth="1"/>
    <col min="31" max="32" width="7.875" style="1" customWidth="1"/>
    <col min="33" max="33" width="8.75" style="1" customWidth="1"/>
    <col min="34" max="34" width="7.875" style="1" customWidth="1"/>
    <col min="35" max="35" width="7.875" style="69" hidden="1" customWidth="1"/>
    <col min="36" max="36" width="8.75" style="1" customWidth="1"/>
    <col min="37" max="37" width="6.125" style="1" customWidth="1"/>
    <col min="38" max="38" width="7.875" style="1" customWidth="1"/>
    <col min="39" max="39" width="6.875" style="1" customWidth="1"/>
    <col min="40" max="40" width="8.625" style="1" customWidth="1"/>
    <col min="41" max="41" width="6.875" style="1" customWidth="1"/>
    <col min="42" max="42" width="6.875" style="1" hidden="1" customWidth="1"/>
    <col min="43" max="43" width="8.875" style="1" customWidth="1"/>
    <col min="44" max="44" width="6.875" style="1" customWidth="1"/>
    <col min="45" max="45" width="7.625" style="1" customWidth="1"/>
    <col min="46" max="46" width="7.625" style="77" customWidth="1"/>
    <col min="47" max="47" width="9.25" style="1" customWidth="1"/>
    <col min="48" max="48" width="9" style="1" customWidth="1"/>
    <col min="49" max="49" width="2.125" style="1" customWidth="1"/>
    <col min="50" max="50" width="8.5" style="1" customWidth="1"/>
    <col min="51" max="52" width="8.5" style="77" customWidth="1"/>
    <col min="53" max="53" width="18.125" style="1" customWidth="1"/>
    <col min="54" max="124" width="8.25" style="1" customWidth="1"/>
    <col min="125" max="16384" width="8.75" style="1"/>
  </cols>
  <sheetData>
    <row r="1" spans="1:54" ht="11.25" customHeight="1" x14ac:dyDescent="0.15"/>
    <row r="2" spans="1:54" ht="54" hidden="1" customHeight="1" x14ac:dyDescent="0.15">
      <c r="B2" s="145" t="s">
        <v>12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</row>
    <row r="3" spans="1:54" ht="7.15" hidden="1" customHeight="1" thickBot="1" x14ac:dyDescent="0.2">
      <c r="A3" s="27"/>
      <c r="B3" s="27"/>
      <c r="C3" s="27"/>
      <c r="D3" s="27"/>
      <c r="E3" s="27"/>
      <c r="F3" s="27"/>
      <c r="G3" s="27"/>
      <c r="H3" s="27"/>
      <c r="I3" s="78"/>
      <c r="J3" s="27"/>
      <c r="K3" s="67"/>
      <c r="L3" s="67"/>
      <c r="M3" s="67"/>
      <c r="N3" s="67"/>
      <c r="P3" s="67"/>
      <c r="Q3" s="99"/>
      <c r="R3" s="99"/>
      <c r="S3" s="99"/>
      <c r="T3" s="67"/>
      <c r="U3" s="6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78"/>
      <c r="AU3" s="27"/>
      <c r="AV3" s="27"/>
      <c r="AW3" s="27"/>
    </row>
    <row r="4" spans="1:54" ht="19.899999999999999" hidden="1" customHeight="1" x14ac:dyDescent="0.15">
      <c r="A4" s="27"/>
      <c r="B4" s="146" t="s">
        <v>15</v>
      </c>
      <c r="C4" s="148" t="s">
        <v>8</v>
      </c>
      <c r="D4" s="148" t="s">
        <v>9</v>
      </c>
      <c r="E4" s="51"/>
      <c r="F4" s="148" t="s">
        <v>16</v>
      </c>
      <c r="G4" s="28" t="s">
        <v>17</v>
      </c>
      <c r="H4" s="28"/>
      <c r="I4" s="90"/>
      <c r="J4" s="28"/>
      <c r="K4" s="127" t="s">
        <v>18</v>
      </c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9"/>
      <c r="X4" s="54"/>
      <c r="Y4" s="127" t="s">
        <v>19</v>
      </c>
      <c r="Z4" s="128"/>
      <c r="AA4" s="128"/>
      <c r="AB4" s="128"/>
      <c r="AC4" s="128"/>
      <c r="AD4" s="128"/>
      <c r="AE4" s="129"/>
      <c r="AF4" s="127" t="s">
        <v>20</v>
      </c>
      <c r="AG4" s="128"/>
      <c r="AH4" s="128"/>
      <c r="AI4" s="128"/>
      <c r="AJ4" s="128"/>
      <c r="AK4" s="128"/>
      <c r="AL4" s="128"/>
      <c r="AM4" s="56"/>
      <c r="AN4" s="56"/>
      <c r="AO4" s="56"/>
      <c r="AP4" s="56"/>
      <c r="AQ4" s="56"/>
      <c r="AR4" s="56"/>
      <c r="AS4" s="56"/>
      <c r="AT4" s="79"/>
      <c r="AU4" s="148" t="s">
        <v>21</v>
      </c>
      <c r="AV4" s="150" t="s">
        <v>22</v>
      </c>
      <c r="AW4" s="27"/>
    </row>
    <row r="5" spans="1:54" ht="51.6" hidden="1" customHeight="1" x14ac:dyDescent="0.15">
      <c r="A5" s="27"/>
      <c r="B5" s="147"/>
      <c r="C5" s="149"/>
      <c r="D5" s="149"/>
      <c r="E5" s="52"/>
      <c r="F5" s="149"/>
      <c r="G5" s="6" t="s">
        <v>14</v>
      </c>
      <c r="H5" s="6"/>
      <c r="I5" s="84"/>
      <c r="J5" s="6"/>
      <c r="K5" s="6" t="s">
        <v>23</v>
      </c>
      <c r="L5" s="24" t="s">
        <v>24</v>
      </c>
      <c r="M5" s="6" t="s">
        <v>25</v>
      </c>
      <c r="N5" s="6" t="s">
        <v>26</v>
      </c>
      <c r="O5" s="6" t="s">
        <v>11</v>
      </c>
      <c r="P5" s="6" t="s">
        <v>27</v>
      </c>
      <c r="Q5" s="84" t="s">
        <v>7</v>
      </c>
      <c r="R5" s="84"/>
      <c r="S5" s="84"/>
      <c r="T5" s="6" t="s">
        <v>28</v>
      </c>
      <c r="U5" s="6" t="s">
        <v>29</v>
      </c>
      <c r="V5" s="6" t="s">
        <v>30</v>
      </c>
      <c r="W5" s="6" t="s">
        <v>31</v>
      </c>
      <c r="X5" s="6"/>
      <c r="Y5" s="6" t="s">
        <v>23</v>
      </c>
      <c r="Z5" s="24" t="s">
        <v>24</v>
      </c>
      <c r="AA5" s="6" t="s">
        <v>26</v>
      </c>
      <c r="AB5" s="6"/>
      <c r="AC5" s="6" t="s">
        <v>27</v>
      </c>
      <c r="AD5" s="6" t="s">
        <v>32</v>
      </c>
      <c r="AE5" s="6" t="s">
        <v>30</v>
      </c>
      <c r="AF5" s="6" t="s">
        <v>23</v>
      </c>
      <c r="AG5" s="24" t="s">
        <v>24</v>
      </c>
      <c r="AH5" s="6" t="s">
        <v>26</v>
      </c>
      <c r="AI5" s="6" t="s">
        <v>11</v>
      </c>
      <c r="AJ5" s="6" t="s">
        <v>27</v>
      </c>
      <c r="AK5" s="6" t="s">
        <v>32</v>
      </c>
      <c r="AL5" s="6" t="s">
        <v>30</v>
      </c>
      <c r="AM5" s="52"/>
      <c r="AN5" s="52"/>
      <c r="AO5" s="52"/>
      <c r="AP5" s="52"/>
      <c r="AQ5" s="52"/>
      <c r="AR5" s="52"/>
      <c r="AS5" s="52"/>
      <c r="AT5" s="80"/>
      <c r="AU5" s="149"/>
      <c r="AV5" s="151"/>
      <c r="AW5" s="27"/>
      <c r="BB5" s="9"/>
    </row>
    <row r="6" spans="1:54" ht="19.899999999999999" hidden="1" customHeight="1" x14ac:dyDescent="0.15">
      <c r="A6" s="27"/>
      <c r="B6" s="136">
        <f>C6+2*0.2</f>
        <v>1.9</v>
      </c>
      <c r="C6" s="139">
        <v>1.5</v>
      </c>
      <c r="D6" s="4">
        <f>$B$6*100-2*2</f>
        <v>186</v>
      </c>
      <c r="E6" s="48"/>
      <c r="F6" s="10" t="s">
        <v>33</v>
      </c>
      <c r="G6" s="4">
        <v>20</v>
      </c>
      <c r="H6" s="4"/>
      <c r="I6" s="91"/>
      <c r="J6" s="4"/>
      <c r="K6" s="4">
        <f>D6-8</f>
        <v>178</v>
      </c>
      <c r="L6" s="4">
        <f>G6-6</f>
        <v>14</v>
      </c>
      <c r="M6" s="7">
        <f>(99-13)/(T6-1)</f>
        <v>10.75</v>
      </c>
      <c r="N6" s="14">
        <v>16</v>
      </c>
      <c r="O6" s="31">
        <f>IF(N6=16,1.84,IF(N6=20,2.27,IF(N6=22,2.51,IF(N6=25,2.84,IF(N6=28,3.16)))))</f>
        <v>1.84</v>
      </c>
      <c r="P6" s="4">
        <f>K6+2*L6</f>
        <v>206</v>
      </c>
      <c r="Q6" s="91">
        <v>9</v>
      </c>
      <c r="R6" s="91"/>
      <c r="S6" s="91"/>
      <c r="T6" s="4">
        <f>IF(W6="单排",Q6)</f>
        <v>9</v>
      </c>
      <c r="U6" s="4">
        <f>Q6-T6</f>
        <v>0</v>
      </c>
      <c r="V6" s="7">
        <f>P6/100*(U6+T6)*((N6/100)^2/4*PI()*7850/100)</f>
        <v>29.26235220549151</v>
      </c>
      <c r="W6" s="7" t="s">
        <v>34</v>
      </c>
      <c r="X6" s="7"/>
      <c r="Y6" s="7">
        <f>D6-8</f>
        <v>178</v>
      </c>
      <c r="Z6" s="7">
        <f>G6-6</f>
        <v>14</v>
      </c>
      <c r="AA6" s="14">
        <v>12</v>
      </c>
      <c r="AB6" s="14"/>
      <c r="AC6" s="4">
        <f>Y6+2*Z6</f>
        <v>206</v>
      </c>
      <c r="AD6" s="4">
        <v>6</v>
      </c>
      <c r="AE6" s="7">
        <f>AC6*AD6/100*((AA6/100)^2/4*PI()*7850/100)</f>
        <v>10.973382077059316</v>
      </c>
      <c r="AF6" s="7" t="e">
        <f>IF(#REF!="双肢",90.8,(INT((T6-1)/2)+1)*M6+O6+AI6)</f>
        <v>#REF!</v>
      </c>
      <c r="AG6" s="7">
        <f>G6-8.2</f>
        <v>11.8</v>
      </c>
      <c r="AH6" s="14">
        <v>10</v>
      </c>
      <c r="AI6" s="31">
        <f>IF(AH6=10,1.16,IF(AH6=12,1.39,IF(AH6=25,2.7,IF(AH6=28,3.1))))</f>
        <v>1.1599999999999999</v>
      </c>
      <c r="AJ6" s="7" t="e">
        <f>(AF6+AG6+12)*2</f>
        <v>#REF!</v>
      </c>
      <c r="AK6" s="17" t="e">
        <f>IF(#REF!="双肢",INT((D6-8)/12.5)+1,(INT((D6-6)/12.5)+1)*2)</f>
        <v>#REF!</v>
      </c>
      <c r="AL6" s="7" t="e">
        <f>AJ6*AK6/100*((AH6/100)^2/4*PI()*7850/100)</f>
        <v>#REF!</v>
      </c>
      <c r="AM6" s="21"/>
      <c r="AN6" s="21"/>
      <c r="AO6" s="21"/>
      <c r="AP6" s="21"/>
      <c r="AQ6" s="21"/>
      <c r="AR6" s="21"/>
      <c r="AS6" s="21"/>
      <c r="AT6" s="81"/>
      <c r="AU6" s="21" t="e">
        <f>V6+AE6+AL6</f>
        <v>#REF!</v>
      </c>
      <c r="AV6" s="11">
        <f>G6*D6*0.99/10000</f>
        <v>0.36828</v>
      </c>
      <c r="AW6" s="27"/>
    </row>
    <row r="7" spans="1:54" ht="19.899999999999999" hidden="1" customHeight="1" x14ac:dyDescent="0.15">
      <c r="A7" s="27"/>
      <c r="B7" s="137"/>
      <c r="C7" s="140"/>
      <c r="D7" s="4">
        <f t="shared" ref="D7:D14" si="0">$B$6*100-2*2</f>
        <v>186</v>
      </c>
      <c r="E7" s="48"/>
      <c r="F7" s="10" t="s">
        <v>35</v>
      </c>
      <c r="G7" s="4">
        <v>20</v>
      </c>
      <c r="H7" s="4"/>
      <c r="I7" s="91"/>
      <c r="J7" s="4"/>
      <c r="K7" s="4">
        <f t="shared" ref="K7:K14" si="1">D7-8</f>
        <v>178</v>
      </c>
      <c r="L7" s="4">
        <f t="shared" ref="L7:L14" si="2">G7-6</f>
        <v>14</v>
      </c>
      <c r="M7" s="7">
        <f t="shared" ref="M7:M14" si="3">(99-13)/(T7-1)</f>
        <v>7.8181818181818183</v>
      </c>
      <c r="N7" s="14">
        <v>16</v>
      </c>
      <c r="O7" s="31">
        <f t="shared" ref="O7:O14" si="4">IF(N7=16,1.84,IF(N7=20,2.27,IF(N7=22,2.51,IF(N7=25,2.84,IF(N7=28,3.16)))))</f>
        <v>1.84</v>
      </c>
      <c r="P7" s="4">
        <f t="shared" ref="P7:P14" si="5">K7+2*L7</f>
        <v>206</v>
      </c>
      <c r="Q7" s="91">
        <v>12</v>
      </c>
      <c r="R7" s="91"/>
      <c r="S7" s="91"/>
      <c r="T7" s="4">
        <f t="shared" ref="T7:T14" si="6">IF(W7="单排",Q7)</f>
        <v>12</v>
      </c>
      <c r="U7" s="4">
        <f t="shared" ref="U7:U14" si="7">Q7-T7</f>
        <v>0</v>
      </c>
      <c r="V7" s="7">
        <f t="shared" ref="V7:V14" si="8">P7/100*(U7+T7)*((N7/100)^2/4*PI()*7850/100)</f>
        <v>39.016469607322016</v>
      </c>
      <c r="W7" s="7" t="s">
        <v>34</v>
      </c>
      <c r="X7" s="7"/>
      <c r="Y7" s="7">
        <f t="shared" ref="Y7:Y14" si="9">D7-8</f>
        <v>178</v>
      </c>
      <c r="Z7" s="7">
        <f t="shared" ref="Z7:Z14" si="10">G7-6</f>
        <v>14</v>
      </c>
      <c r="AA7" s="14">
        <v>12</v>
      </c>
      <c r="AB7" s="14"/>
      <c r="AC7" s="4">
        <f t="shared" ref="AC7:AC14" si="11">Y7+2*Z7</f>
        <v>206</v>
      </c>
      <c r="AD7" s="4">
        <v>6</v>
      </c>
      <c r="AE7" s="7">
        <f t="shared" ref="AE7:AE14" si="12">AC7*AD7/100*((AA7/100)^2/4*PI()*7850/100)</f>
        <v>10.973382077059316</v>
      </c>
      <c r="AF7" s="7" t="e">
        <f>IF(#REF!="双肢",90.8,(INT((T7-1)/2)+1)*M7+O7+AI7)</f>
        <v>#REF!</v>
      </c>
      <c r="AG7" s="7">
        <f t="shared" ref="AG7:AG14" si="13">G7-8.2</f>
        <v>11.8</v>
      </c>
      <c r="AH7" s="14">
        <v>10</v>
      </c>
      <c r="AI7" s="31">
        <f t="shared" ref="AI7:AI14" si="14">IF(AH7=10,1.16,IF(AH7=12,1.39,IF(AH7=25,2.7,IF(AH7=28,3.1))))</f>
        <v>1.1599999999999999</v>
      </c>
      <c r="AJ7" s="7" t="e">
        <f t="shared" ref="AJ7:AJ14" si="15">(AF7+AG7+12)*2</f>
        <v>#REF!</v>
      </c>
      <c r="AK7" s="17" t="e">
        <f>IF(#REF!="双肢",INT((D7-8)/12.5)+1,(INT((D7-6)/12.5)+1)*2)</f>
        <v>#REF!</v>
      </c>
      <c r="AL7" s="7" t="e">
        <f t="shared" ref="AL7:AL14" si="16">AJ7*AK7/100*((AH7/100)^2/4*PI()*7850/100)</f>
        <v>#REF!</v>
      </c>
      <c r="AM7" s="21"/>
      <c r="AN7" s="21"/>
      <c r="AO7" s="21"/>
      <c r="AP7" s="21"/>
      <c r="AQ7" s="21"/>
      <c r="AR7" s="21"/>
      <c r="AS7" s="21"/>
      <c r="AT7" s="81"/>
      <c r="AU7" s="21" t="e">
        <f t="shared" ref="AU7:AU14" si="17">V7+AE7+AL7</f>
        <v>#REF!</v>
      </c>
      <c r="AV7" s="11">
        <f t="shared" ref="AV7:AV14" si="18">G7*D7*0.99/10000</f>
        <v>0.36828</v>
      </c>
      <c r="AW7" s="27"/>
    </row>
    <row r="8" spans="1:54" ht="19.899999999999999" hidden="1" customHeight="1" x14ac:dyDescent="0.15">
      <c r="A8" s="27"/>
      <c r="B8" s="137"/>
      <c r="C8" s="140"/>
      <c r="D8" s="4">
        <f t="shared" si="0"/>
        <v>186</v>
      </c>
      <c r="E8" s="48"/>
      <c r="F8" s="10" t="s">
        <v>36</v>
      </c>
      <c r="G8" s="4">
        <v>30</v>
      </c>
      <c r="H8" s="4"/>
      <c r="I8" s="91"/>
      <c r="J8" s="4"/>
      <c r="K8" s="4">
        <f t="shared" si="1"/>
        <v>178</v>
      </c>
      <c r="L8" s="4">
        <f t="shared" si="2"/>
        <v>24</v>
      </c>
      <c r="M8" s="7">
        <f t="shared" si="3"/>
        <v>8.6</v>
      </c>
      <c r="N8" s="14">
        <v>16</v>
      </c>
      <c r="O8" s="31">
        <f t="shared" si="4"/>
        <v>1.84</v>
      </c>
      <c r="P8" s="4">
        <f t="shared" si="5"/>
        <v>226</v>
      </c>
      <c r="Q8" s="91">
        <v>11</v>
      </c>
      <c r="R8" s="91"/>
      <c r="S8" s="91"/>
      <c r="T8" s="4">
        <f t="shared" si="6"/>
        <v>11</v>
      </c>
      <c r="U8" s="4">
        <f t="shared" si="7"/>
        <v>0</v>
      </c>
      <c r="V8" s="7">
        <f t="shared" si="8"/>
        <v>39.237436668204907</v>
      </c>
      <c r="W8" s="7" t="s">
        <v>34</v>
      </c>
      <c r="X8" s="7"/>
      <c r="Y8" s="7">
        <f t="shared" si="9"/>
        <v>178</v>
      </c>
      <c r="Z8" s="7">
        <f t="shared" si="10"/>
        <v>24</v>
      </c>
      <c r="AA8" s="14">
        <v>12</v>
      </c>
      <c r="AB8" s="14"/>
      <c r="AC8" s="4">
        <f t="shared" si="11"/>
        <v>226</v>
      </c>
      <c r="AD8" s="4">
        <v>6</v>
      </c>
      <c r="AE8" s="7">
        <f t="shared" si="12"/>
        <v>12.038758977744688</v>
      </c>
      <c r="AF8" s="7" t="e">
        <f>IF(#REF!="双肢",90.8,(INT((T8-1)/2)+1)*M8+O8+AI8)</f>
        <v>#REF!</v>
      </c>
      <c r="AG8" s="7">
        <f t="shared" si="13"/>
        <v>21.8</v>
      </c>
      <c r="AH8" s="14">
        <v>10</v>
      </c>
      <c r="AI8" s="31">
        <f t="shared" si="14"/>
        <v>1.1599999999999999</v>
      </c>
      <c r="AJ8" s="7" t="e">
        <f t="shared" si="15"/>
        <v>#REF!</v>
      </c>
      <c r="AK8" s="17" t="e">
        <f>IF(#REF!="双肢",INT((D8-8)/12.5)+1,(INT((D8-6)/12.5)+1)*2)</f>
        <v>#REF!</v>
      </c>
      <c r="AL8" s="7" t="e">
        <f t="shared" si="16"/>
        <v>#REF!</v>
      </c>
      <c r="AM8" s="21"/>
      <c r="AN8" s="21"/>
      <c r="AO8" s="21"/>
      <c r="AP8" s="21"/>
      <c r="AQ8" s="21"/>
      <c r="AR8" s="21"/>
      <c r="AS8" s="21"/>
      <c r="AT8" s="81"/>
      <c r="AU8" s="21" t="e">
        <f t="shared" si="17"/>
        <v>#REF!</v>
      </c>
      <c r="AV8" s="11">
        <f t="shared" si="18"/>
        <v>0.55242000000000002</v>
      </c>
      <c r="AW8" s="27"/>
    </row>
    <row r="9" spans="1:54" ht="19.899999999999999" hidden="1" customHeight="1" x14ac:dyDescent="0.15">
      <c r="A9" s="27"/>
      <c r="B9" s="137"/>
      <c r="C9" s="140"/>
      <c r="D9" s="4">
        <f t="shared" si="0"/>
        <v>186</v>
      </c>
      <c r="E9" s="48"/>
      <c r="F9" s="10" t="s">
        <v>0</v>
      </c>
      <c r="G9" s="4">
        <v>30</v>
      </c>
      <c r="H9" s="4"/>
      <c r="I9" s="91"/>
      <c r="J9" s="4"/>
      <c r="K9" s="4">
        <f t="shared" si="1"/>
        <v>178</v>
      </c>
      <c r="L9" s="4">
        <f t="shared" si="2"/>
        <v>24</v>
      </c>
      <c r="M9" s="7">
        <f t="shared" si="3"/>
        <v>9.5555555555555554</v>
      </c>
      <c r="N9" s="14">
        <v>20</v>
      </c>
      <c r="O9" s="31">
        <f t="shared" si="4"/>
        <v>2.27</v>
      </c>
      <c r="P9" s="4">
        <f t="shared" si="5"/>
        <v>226</v>
      </c>
      <c r="Q9" s="91">
        <v>10</v>
      </c>
      <c r="R9" s="91"/>
      <c r="S9" s="91"/>
      <c r="T9" s="4">
        <f t="shared" si="6"/>
        <v>10</v>
      </c>
      <c r="U9" s="4">
        <f t="shared" si="7"/>
        <v>0</v>
      </c>
      <c r="V9" s="7">
        <f t="shared" si="8"/>
        <v>55.734995267336522</v>
      </c>
      <c r="W9" s="7" t="s">
        <v>34</v>
      </c>
      <c r="X9" s="7"/>
      <c r="Y9" s="7">
        <f t="shared" si="9"/>
        <v>178</v>
      </c>
      <c r="Z9" s="7">
        <f t="shared" si="10"/>
        <v>24</v>
      </c>
      <c r="AA9" s="14">
        <v>12</v>
      </c>
      <c r="AB9" s="14"/>
      <c r="AC9" s="4">
        <f t="shared" si="11"/>
        <v>226</v>
      </c>
      <c r="AD9" s="4">
        <v>6</v>
      </c>
      <c r="AE9" s="7">
        <f t="shared" si="12"/>
        <v>12.038758977744688</v>
      </c>
      <c r="AF9" s="7" t="e">
        <f>IF(#REF!="双肢",90.8,(INT((T9-1)/2)+1)*M9+O9+AI9)</f>
        <v>#REF!</v>
      </c>
      <c r="AG9" s="7">
        <f t="shared" si="13"/>
        <v>21.8</v>
      </c>
      <c r="AH9" s="14">
        <v>12</v>
      </c>
      <c r="AI9" s="31">
        <f t="shared" si="14"/>
        <v>1.39</v>
      </c>
      <c r="AJ9" s="7" t="e">
        <f t="shared" si="15"/>
        <v>#REF!</v>
      </c>
      <c r="AK9" s="17" t="e">
        <f>IF(#REF!="双肢",INT((D9-8)/12.5)+1,(INT((D9-6)/12.5)+1)*2)</f>
        <v>#REF!</v>
      </c>
      <c r="AL9" s="7" t="e">
        <f t="shared" si="16"/>
        <v>#REF!</v>
      </c>
      <c r="AM9" s="21"/>
      <c r="AN9" s="21"/>
      <c r="AO9" s="21"/>
      <c r="AP9" s="21"/>
      <c r="AQ9" s="21"/>
      <c r="AR9" s="21"/>
      <c r="AS9" s="21"/>
      <c r="AT9" s="81"/>
      <c r="AU9" s="21" t="e">
        <f t="shared" si="17"/>
        <v>#REF!</v>
      </c>
      <c r="AV9" s="11">
        <f t="shared" si="18"/>
        <v>0.55242000000000002</v>
      </c>
      <c r="AW9" s="27"/>
    </row>
    <row r="10" spans="1:54" ht="19.899999999999999" hidden="1" customHeight="1" x14ac:dyDescent="0.15">
      <c r="A10" s="27"/>
      <c r="B10" s="137"/>
      <c r="C10" s="140"/>
      <c r="D10" s="4">
        <f t="shared" si="0"/>
        <v>186</v>
      </c>
      <c r="E10" s="48"/>
      <c r="F10" s="10" t="s">
        <v>1</v>
      </c>
      <c r="G10" s="4">
        <v>35</v>
      </c>
      <c r="H10" s="4"/>
      <c r="I10" s="91"/>
      <c r="J10" s="4"/>
      <c r="K10" s="4">
        <f t="shared" si="1"/>
        <v>178</v>
      </c>
      <c r="L10" s="4">
        <f t="shared" si="2"/>
        <v>29</v>
      </c>
      <c r="M10" s="7">
        <f t="shared" si="3"/>
        <v>8.6</v>
      </c>
      <c r="N10" s="14">
        <v>20</v>
      </c>
      <c r="O10" s="31">
        <f t="shared" si="4"/>
        <v>2.27</v>
      </c>
      <c r="P10" s="4">
        <f t="shared" si="5"/>
        <v>236</v>
      </c>
      <c r="Q10" s="91">
        <v>11</v>
      </c>
      <c r="R10" s="91"/>
      <c r="S10" s="91"/>
      <c r="T10" s="4">
        <f t="shared" si="6"/>
        <v>11</v>
      </c>
      <c r="U10" s="4">
        <f t="shared" si="7"/>
        <v>0</v>
      </c>
      <c r="V10" s="7">
        <f t="shared" si="8"/>
        <v>64.021260050444951</v>
      </c>
      <c r="W10" s="7" t="s">
        <v>34</v>
      </c>
      <c r="X10" s="7"/>
      <c r="Y10" s="7">
        <f t="shared" si="9"/>
        <v>178</v>
      </c>
      <c r="Z10" s="7">
        <f t="shared" si="10"/>
        <v>29</v>
      </c>
      <c r="AA10" s="14">
        <v>12</v>
      </c>
      <c r="AB10" s="14"/>
      <c r="AC10" s="4">
        <f t="shared" si="11"/>
        <v>236</v>
      </c>
      <c r="AD10" s="4">
        <v>6</v>
      </c>
      <c r="AE10" s="7">
        <f t="shared" si="12"/>
        <v>12.571447428087373</v>
      </c>
      <c r="AF10" s="7" t="e">
        <f>IF(#REF!="双肢",90.8,(INT((T10-1)/2)+1)*M10+O10+AI10)</f>
        <v>#REF!</v>
      </c>
      <c r="AG10" s="7">
        <f t="shared" si="13"/>
        <v>26.8</v>
      </c>
      <c r="AH10" s="14">
        <v>12</v>
      </c>
      <c r="AI10" s="31">
        <f t="shared" si="14"/>
        <v>1.39</v>
      </c>
      <c r="AJ10" s="7" t="e">
        <f t="shared" si="15"/>
        <v>#REF!</v>
      </c>
      <c r="AK10" s="17" t="e">
        <f>IF(#REF!="双肢",INT((D10-8)/12.5)+1,(INT((D10-6)/12.5)+1)*2)</f>
        <v>#REF!</v>
      </c>
      <c r="AL10" s="7" t="e">
        <f t="shared" si="16"/>
        <v>#REF!</v>
      </c>
      <c r="AM10" s="21"/>
      <c r="AN10" s="21"/>
      <c r="AO10" s="21"/>
      <c r="AP10" s="21"/>
      <c r="AQ10" s="21"/>
      <c r="AR10" s="21"/>
      <c r="AS10" s="21"/>
      <c r="AT10" s="81"/>
      <c r="AU10" s="21" t="e">
        <f t="shared" si="17"/>
        <v>#REF!</v>
      </c>
      <c r="AV10" s="11">
        <f t="shared" si="18"/>
        <v>0.64449000000000001</v>
      </c>
      <c r="AW10" s="27"/>
    </row>
    <row r="11" spans="1:54" ht="19.899999999999999" hidden="1" customHeight="1" x14ac:dyDescent="0.15">
      <c r="A11" s="27"/>
      <c r="B11" s="137"/>
      <c r="C11" s="140"/>
      <c r="D11" s="4">
        <f t="shared" si="0"/>
        <v>186</v>
      </c>
      <c r="E11" s="48"/>
      <c r="F11" s="10" t="s">
        <v>2</v>
      </c>
      <c r="G11" s="4">
        <v>35</v>
      </c>
      <c r="H11" s="4"/>
      <c r="I11" s="91"/>
      <c r="J11" s="4"/>
      <c r="K11" s="4">
        <f t="shared" si="1"/>
        <v>178</v>
      </c>
      <c r="L11" s="4">
        <f t="shared" si="2"/>
        <v>29</v>
      </c>
      <c r="M11" s="7">
        <f t="shared" si="3"/>
        <v>7.166666666666667</v>
      </c>
      <c r="N11" s="14">
        <v>20</v>
      </c>
      <c r="O11" s="31">
        <f t="shared" si="4"/>
        <v>2.27</v>
      </c>
      <c r="P11" s="4">
        <f t="shared" si="5"/>
        <v>236</v>
      </c>
      <c r="Q11" s="91">
        <v>13</v>
      </c>
      <c r="R11" s="91"/>
      <c r="S11" s="91"/>
      <c r="T11" s="4">
        <f t="shared" si="6"/>
        <v>13</v>
      </c>
      <c r="U11" s="4">
        <f t="shared" si="7"/>
        <v>0</v>
      </c>
      <c r="V11" s="7">
        <f t="shared" si="8"/>
        <v>75.661489150525867</v>
      </c>
      <c r="W11" s="7" t="s">
        <v>34</v>
      </c>
      <c r="X11" s="7"/>
      <c r="Y11" s="7">
        <f t="shared" si="9"/>
        <v>178</v>
      </c>
      <c r="Z11" s="7">
        <f t="shared" si="10"/>
        <v>29</v>
      </c>
      <c r="AA11" s="14">
        <v>12</v>
      </c>
      <c r="AB11" s="14"/>
      <c r="AC11" s="4">
        <f t="shared" si="11"/>
        <v>236</v>
      </c>
      <c r="AD11" s="4">
        <v>6</v>
      </c>
      <c r="AE11" s="7">
        <f>AC11*AD11/100*((AA11/100)^2/4*PI()*7850/100)</f>
        <v>12.571447428087373</v>
      </c>
      <c r="AF11" s="7" t="e">
        <f>IF(#REF!="双肢",90.8,(INT((T11-1)/2)+1)*M11+O11+AI11)</f>
        <v>#REF!</v>
      </c>
      <c r="AG11" s="7">
        <f t="shared" si="13"/>
        <v>26.8</v>
      </c>
      <c r="AH11" s="14">
        <v>12</v>
      </c>
      <c r="AI11" s="31">
        <f t="shared" si="14"/>
        <v>1.39</v>
      </c>
      <c r="AJ11" s="7" t="e">
        <f t="shared" si="15"/>
        <v>#REF!</v>
      </c>
      <c r="AK11" s="17" t="e">
        <f>IF(#REF!="双肢",INT((D11-8)/12.5)+1,(INT((D11-6)/12.5)+1)*2)</f>
        <v>#REF!</v>
      </c>
      <c r="AL11" s="7" t="e">
        <f t="shared" si="16"/>
        <v>#REF!</v>
      </c>
      <c r="AM11" s="21"/>
      <c r="AN11" s="21"/>
      <c r="AO11" s="21"/>
      <c r="AP11" s="21"/>
      <c r="AQ11" s="21"/>
      <c r="AR11" s="21"/>
      <c r="AS11" s="21"/>
      <c r="AT11" s="81"/>
      <c r="AU11" s="21" t="e">
        <f t="shared" si="17"/>
        <v>#REF!</v>
      </c>
      <c r="AV11" s="11">
        <f t="shared" si="18"/>
        <v>0.64449000000000001</v>
      </c>
      <c r="AW11" s="27"/>
    </row>
    <row r="12" spans="1:54" ht="19.899999999999999" hidden="1" customHeight="1" x14ac:dyDescent="0.15">
      <c r="A12" s="27"/>
      <c r="B12" s="137"/>
      <c r="C12" s="140"/>
      <c r="D12" s="4">
        <f t="shared" si="0"/>
        <v>186</v>
      </c>
      <c r="E12" s="48"/>
      <c r="F12" s="10" t="s">
        <v>3</v>
      </c>
      <c r="G12" s="4">
        <v>40</v>
      </c>
      <c r="H12" s="4"/>
      <c r="I12" s="91"/>
      <c r="J12" s="4"/>
      <c r="K12" s="4">
        <f t="shared" si="1"/>
        <v>178</v>
      </c>
      <c r="L12" s="4">
        <f t="shared" si="2"/>
        <v>34</v>
      </c>
      <c r="M12" s="7">
        <f t="shared" si="3"/>
        <v>7.166666666666667</v>
      </c>
      <c r="N12" s="14">
        <v>20</v>
      </c>
      <c r="O12" s="31">
        <f t="shared" si="4"/>
        <v>2.27</v>
      </c>
      <c r="P12" s="4">
        <f t="shared" si="5"/>
        <v>246</v>
      </c>
      <c r="Q12" s="91">
        <v>13</v>
      </c>
      <c r="R12" s="91"/>
      <c r="S12" s="91"/>
      <c r="T12" s="4">
        <f t="shared" si="6"/>
        <v>13</v>
      </c>
      <c r="U12" s="4">
        <f t="shared" si="7"/>
        <v>0</v>
      </c>
      <c r="V12" s="7">
        <f t="shared" si="8"/>
        <v>78.867484453514251</v>
      </c>
      <c r="W12" s="7" t="s">
        <v>34</v>
      </c>
      <c r="X12" s="7"/>
      <c r="Y12" s="7">
        <f t="shared" si="9"/>
        <v>178</v>
      </c>
      <c r="Z12" s="7">
        <f t="shared" si="10"/>
        <v>34</v>
      </c>
      <c r="AA12" s="14">
        <v>12</v>
      </c>
      <c r="AB12" s="14"/>
      <c r="AC12" s="4">
        <f t="shared" si="11"/>
        <v>246</v>
      </c>
      <c r="AD12" s="4">
        <v>6</v>
      </c>
      <c r="AE12" s="7">
        <f t="shared" si="12"/>
        <v>13.104135878430057</v>
      </c>
      <c r="AF12" s="7" t="e">
        <f>IF(#REF!="双肢",90.8,(INT((T12-1)/2)+1)*M12+O12+AI12)</f>
        <v>#REF!</v>
      </c>
      <c r="AG12" s="7">
        <f t="shared" si="13"/>
        <v>31.8</v>
      </c>
      <c r="AH12" s="14">
        <v>10</v>
      </c>
      <c r="AI12" s="31">
        <f t="shared" si="14"/>
        <v>1.1599999999999999</v>
      </c>
      <c r="AJ12" s="7" t="e">
        <f t="shared" si="15"/>
        <v>#REF!</v>
      </c>
      <c r="AK12" s="17" t="e">
        <f>IF(#REF!="双肢",INT((D12-8)/12.5)+1,(INT((D12-6)/12.5)+1)*2)</f>
        <v>#REF!</v>
      </c>
      <c r="AL12" s="7" t="e">
        <f t="shared" si="16"/>
        <v>#REF!</v>
      </c>
      <c r="AM12" s="21"/>
      <c r="AN12" s="21"/>
      <c r="AO12" s="21"/>
      <c r="AP12" s="21"/>
      <c r="AQ12" s="21"/>
      <c r="AR12" s="21"/>
      <c r="AS12" s="21"/>
      <c r="AT12" s="81"/>
      <c r="AU12" s="21" t="e">
        <f t="shared" si="17"/>
        <v>#REF!</v>
      </c>
      <c r="AV12" s="11">
        <f t="shared" si="18"/>
        <v>0.73655999999999999</v>
      </c>
      <c r="AW12" s="27"/>
    </row>
    <row r="13" spans="1:54" ht="19.899999999999999" hidden="1" customHeight="1" x14ac:dyDescent="0.15">
      <c r="A13" s="27"/>
      <c r="B13" s="137"/>
      <c r="C13" s="140"/>
      <c r="D13" s="4">
        <f t="shared" si="0"/>
        <v>186</v>
      </c>
      <c r="E13" s="48"/>
      <c r="F13" s="10" t="s">
        <v>4</v>
      </c>
      <c r="G13" s="4">
        <v>40</v>
      </c>
      <c r="H13" s="4"/>
      <c r="I13" s="91"/>
      <c r="J13" s="4"/>
      <c r="K13" s="4">
        <f t="shared" si="1"/>
        <v>178</v>
      </c>
      <c r="L13" s="4">
        <f t="shared" si="2"/>
        <v>34</v>
      </c>
      <c r="M13" s="7">
        <f t="shared" si="3"/>
        <v>7.8181818181818183</v>
      </c>
      <c r="N13" s="14">
        <v>22</v>
      </c>
      <c r="O13" s="31">
        <f t="shared" si="4"/>
        <v>2.5099999999999998</v>
      </c>
      <c r="P13" s="4">
        <f t="shared" si="5"/>
        <v>246</v>
      </c>
      <c r="Q13" s="91">
        <v>12</v>
      </c>
      <c r="R13" s="91"/>
      <c r="S13" s="91"/>
      <c r="T13" s="4">
        <f t="shared" si="6"/>
        <v>12</v>
      </c>
      <c r="U13" s="4">
        <f t="shared" si="7"/>
        <v>0</v>
      </c>
      <c r="V13" s="7">
        <f t="shared" si="8"/>
        <v>88.08891340500206</v>
      </c>
      <c r="W13" s="7" t="s">
        <v>34</v>
      </c>
      <c r="X13" s="7"/>
      <c r="Y13" s="7">
        <f t="shared" si="9"/>
        <v>178</v>
      </c>
      <c r="Z13" s="7">
        <f t="shared" si="10"/>
        <v>34</v>
      </c>
      <c r="AA13" s="14">
        <v>12</v>
      </c>
      <c r="AB13" s="14"/>
      <c r="AC13" s="4">
        <f t="shared" si="11"/>
        <v>246</v>
      </c>
      <c r="AD13" s="4">
        <v>6</v>
      </c>
      <c r="AE13" s="7">
        <f t="shared" si="12"/>
        <v>13.104135878430057</v>
      </c>
      <c r="AF13" s="7" t="e">
        <f>IF(#REF!="双肢",90.8,(INT((T13-1)/2)+1)*M13+O13+AI13)</f>
        <v>#REF!</v>
      </c>
      <c r="AG13" s="7">
        <f t="shared" si="13"/>
        <v>31.8</v>
      </c>
      <c r="AH13" s="14">
        <v>10</v>
      </c>
      <c r="AI13" s="31">
        <f t="shared" si="14"/>
        <v>1.1599999999999999</v>
      </c>
      <c r="AJ13" s="7" t="e">
        <f t="shared" si="15"/>
        <v>#REF!</v>
      </c>
      <c r="AK13" s="17" t="e">
        <f>IF(#REF!="双肢",INT((D13-8)/12.5)+1,(INT((D13-6)/12.5)+1)*2)</f>
        <v>#REF!</v>
      </c>
      <c r="AL13" s="7" t="e">
        <f t="shared" si="16"/>
        <v>#REF!</v>
      </c>
      <c r="AM13" s="21"/>
      <c r="AN13" s="21"/>
      <c r="AO13" s="21"/>
      <c r="AP13" s="21"/>
      <c r="AQ13" s="21"/>
      <c r="AR13" s="21"/>
      <c r="AS13" s="21"/>
      <c r="AT13" s="81"/>
      <c r="AU13" s="21" t="e">
        <f t="shared" si="17"/>
        <v>#REF!</v>
      </c>
      <c r="AV13" s="11">
        <f t="shared" si="18"/>
        <v>0.73655999999999999</v>
      </c>
      <c r="AW13" s="27"/>
    </row>
    <row r="14" spans="1:54" ht="19.899999999999999" hidden="1" customHeight="1" thickBot="1" x14ac:dyDescent="0.2">
      <c r="A14" s="27"/>
      <c r="B14" s="138"/>
      <c r="C14" s="141"/>
      <c r="D14" s="5">
        <f t="shared" si="0"/>
        <v>186</v>
      </c>
      <c r="E14" s="5"/>
      <c r="F14" s="8" t="s">
        <v>5</v>
      </c>
      <c r="G14" s="5">
        <v>45</v>
      </c>
      <c r="H14" s="5"/>
      <c r="I14" s="92"/>
      <c r="J14" s="5"/>
      <c r="K14" s="5">
        <f t="shared" si="1"/>
        <v>178</v>
      </c>
      <c r="L14" s="5">
        <f t="shared" si="2"/>
        <v>39</v>
      </c>
      <c r="M14" s="8">
        <f t="shared" si="3"/>
        <v>7.8181818181818183</v>
      </c>
      <c r="N14" s="15">
        <v>22</v>
      </c>
      <c r="O14" s="32">
        <f t="shared" si="4"/>
        <v>2.5099999999999998</v>
      </c>
      <c r="P14" s="5">
        <f t="shared" si="5"/>
        <v>256</v>
      </c>
      <c r="Q14" s="92">
        <v>12</v>
      </c>
      <c r="R14" s="92"/>
      <c r="S14" s="92"/>
      <c r="T14" s="5">
        <f t="shared" si="6"/>
        <v>12</v>
      </c>
      <c r="U14" s="5">
        <f t="shared" si="7"/>
        <v>0</v>
      </c>
      <c r="V14" s="8">
        <f t="shared" si="8"/>
        <v>91.669763543416778</v>
      </c>
      <c r="W14" s="8" t="s">
        <v>34</v>
      </c>
      <c r="X14" s="8"/>
      <c r="Y14" s="8">
        <f t="shared" si="9"/>
        <v>178</v>
      </c>
      <c r="Z14" s="8">
        <f t="shared" si="10"/>
        <v>39</v>
      </c>
      <c r="AA14" s="15">
        <v>12</v>
      </c>
      <c r="AB14" s="15"/>
      <c r="AC14" s="5">
        <f t="shared" si="11"/>
        <v>256</v>
      </c>
      <c r="AD14" s="5">
        <v>6</v>
      </c>
      <c r="AE14" s="8">
        <f t="shared" si="12"/>
        <v>13.636824328772743</v>
      </c>
      <c r="AF14" s="8" t="e">
        <f>IF(#REF!="双肢",90.8,(INT((T14-1)/2)+1)*M14+O14+AI14)</f>
        <v>#REF!</v>
      </c>
      <c r="AG14" s="8">
        <f t="shared" si="13"/>
        <v>36.799999999999997</v>
      </c>
      <c r="AH14" s="15">
        <v>12</v>
      </c>
      <c r="AI14" s="32">
        <f t="shared" si="14"/>
        <v>1.39</v>
      </c>
      <c r="AJ14" s="8" t="e">
        <f t="shared" si="15"/>
        <v>#REF!</v>
      </c>
      <c r="AK14" s="23" t="e">
        <f>IF(#REF!="双肢",INT((D14-8)/12.5)+1,(INT((D14-6)/12.5)+1)*2)</f>
        <v>#REF!</v>
      </c>
      <c r="AL14" s="8" t="e">
        <f t="shared" si="16"/>
        <v>#REF!</v>
      </c>
      <c r="AM14" s="22"/>
      <c r="AN14" s="22"/>
      <c r="AO14" s="22"/>
      <c r="AP14" s="22"/>
      <c r="AQ14" s="22"/>
      <c r="AR14" s="22"/>
      <c r="AS14" s="22"/>
      <c r="AT14" s="82"/>
      <c r="AU14" s="22" t="e">
        <f t="shared" si="17"/>
        <v>#REF!</v>
      </c>
      <c r="AV14" s="16">
        <f t="shared" si="18"/>
        <v>0.82862999999999998</v>
      </c>
      <c r="AW14" s="27"/>
    </row>
    <row r="15" spans="1:54" ht="14.25" customHeight="1" x14ac:dyDescent="0.15">
      <c r="A15" s="27"/>
      <c r="B15" s="12"/>
      <c r="C15" s="12"/>
      <c r="D15" s="13"/>
      <c r="E15" s="13"/>
      <c r="F15" s="12"/>
      <c r="G15" s="13"/>
      <c r="H15" s="13"/>
      <c r="I15" s="93"/>
      <c r="J15" s="13"/>
      <c r="K15" s="13"/>
      <c r="L15" s="13"/>
      <c r="M15" s="12"/>
      <c r="N15" s="19"/>
      <c r="O15" s="19"/>
      <c r="P15" s="13"/>
      <c r="Q15" s="93"/>
      <c r="R15" s="93"/>
      <c r="S15" s="93"/>
      <c r="T15" s="13"/>
      <c r="U15" s="13"/>
      <c r="V15" s="12"/>
      <c r="W15" s="12"/>
      <c r="X15" s="12"/>
      <c r="Y15" s="12"/>
      <c r="Z15" s="12"/>
      <c r="AA15" s="19"/>
      <c r="AB15" s="19"/>
      <c r="AC15" s="13"/>
      <c r="AD15" s="13"/>
      <c r="AE15" s="12"/>
      <c r="AF15" s="12"/>
      <c r="AG15" s="12"/>
      <c r="AH15" s="19"/>
      <c r="AI15" s="19"/>
      <c r="AJ15" s="12"/>
      <c r="AK15" s="13"/>
      <c r="AL15" s="12"/>
      <c r="AM15" s="12"/>
      <c r="AN15" s="12"/>
      <c r="AO15" s="12"/>
      <c r="AP15" s="12"/>
      <c r="AQ15" s="12"/>
      <c r="AR15" s="12"/>
      <c r="AS15" s="12"/>
      <c r="AT15" s="83"/>
      <c r="AU15" s="12"/>
      <c r="AV15" s="20"/>
      <c r="AW15" s="27"/>
    </row>
    <row r="16" spans="1:54" ht="54" customHeight="1" thickBot="1" x14ac:dyDescent="0.2">
      <c r="A16" s="27"/>
      <c r="B16" s="142" t="s">
        <v>139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27"/>
    </row>
    <row r="17" spans="1:55" ht="27.75" customHeight="1" x14ac:dyDescent="0.15">
      <c r="A17" s="27"/>
      <c r="B17" s="143" t="s">
        <v>38</v>
      </c>
      <c r="C17" s="130" t="s">
        <v>8</v>
      </c>
      <c r="D17" s="130" t="s">
        <v>9</v>
      </c>
      <c r="E17" s="130" t="s">
        <v>58</v>
      </c>
      <c r="F17" s="130" t="s">
        <v>16</v>
      </c>
      <c r="G17" s="126" t="s">
        <v>110</v>
      </c>
      <c r="H17" s="126"/>
      <c r="I17" s="126"/>
      <c r="J17" s="127" t="s">
        <v>124</v>
      </c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9"/>
      <c r="X17" s="126" t="s">
        <v>125</v>
      </c>
      <c r="Y17" s="126"/>
      <c r="Z17" s="126"/>
      <c r="AA17" s="126"/>
      <c r="AB17" s="126"/>
      <c r="AC17" s="126"/>
      <c r="AD17" s="126"/>
      <c r="AE17" s="126"/>
      <c r="AF17" s="126" t="s">
        <v>126</v>
      </c>
      <c r="AG17" s="126"/>
      <c r="AH17" s="126"/>
      <c r="AI17" s="126"/>
      <c r="AJ17" s="126"/>
      <c r="AK17" s="126"/>
      <c r="AL17" s="126"/>
      <c r="AM17" s="127" t="s">
        <v>127</v>
      </c>
      <c r="AN17" s="128"/>
      <c r="AO17" s="128"/>
      <c r="AP17" s="128"/>
      <c r="AQ17" s="128"/>
      <c r="AR17" s="128"/>
      <c r="AS17" s="128"/>
      <c r="AT17" s="129"/>
      <c r="AU17" s="130" t="s">
        <v>121</v>
      </c>
      <c r="AV17" s="132" t="s">
        <v>118</v>
      </c>
      <c r="AW17" s="27"/>
      <c r="AY17" s="1"/>
      <c r="AZ17" s="1"/>
    </row>
    <row r="18" spans="1:55" ht="66" customHeight="1" x14ac:dyDescent="0.15">
      <c r="A18" s="27"/>
      <c r="B18" s="144"/>
      <c r="C18" s="131"/>
      <c r="D18" s="131"/>
      <c r="E18" s="131"/>
      <c r="F18" s="131"/>
      <c r="G18" s="6" t="s">
        <v>14</v>
      </c>
      <c r="H18" s="70" t="s">
        <v>37</v>
      </c>
      <c r="I18" s="70" t="s">
        <v>39</v>
      </c>
      <c r="J18" s="6" t="s">
        <v>10</v>
      </c>
      <c r="K18" s="6" t="s">
        <v>23</v>
      </c>
      <c r="L18" s="24" t="s">
        <v>24</v>
      </c>
      <c r="M18" s="6" t="s">
        <v>25</v>
      </c>
      <c r="N18" s="6" t="s">
        <v>26</v>
      </c>
      <c r="O18" s="70" t="s">
        <v>11</v>
      </c>
      <c r="P18" s="6" t="s">
        <v>27</v>
      </c>
      <c r="Q18" s="94" t="s">
        <v>7</v>
      </c>
      <c r="R18" s="84" t="s">
        <v>28</v>
      </c>
      <c r="S18" s="84" t="s">
        <v>29</v>
      </c>
      <c r="T18" s="24" t="s">
        <v>132</v>
      </c>
      <c r="U18" s="24" t="s">
        <v>133</v>
      </c>
      <c r="V18" s="6" t="s">
        <v>30</v>
      </c>
      <c r="W18" s="6" t="s">
        <v>31</v>
      </c>
      <c r="X18" s="6" t="s">
        <v>10</v>
      </c>
      <c r="Y18" s="6" t="s">
        <v>23</v>
      </c>
      <c r="Z18" s="24" t="s">
        <v>24</v>
      </c>
      <c r="AA18" s="6" t="s">
        <v>26</v>
      </c>
      <c r="AB18" s="70" t="s">
        <v>11</v>
      </c>
      <c r="AC18" s="6" t="s">
        <v>27</v>
      </c>
      <c r="AD18" s="6" t="s">
        <v>32</v>
      </c>
      <c r="AE18" s="6" t="s">
        <v>30</v>
      </c>
      <c r="AF18" s="6" t="s">
        <v>23</v>
      </c>
      <c r="AG18" s="24" t="s">
        <v>24</v>
      </c>
      <c r="AH18" s="6" t="s">
        <v>26</v>
      </c>
      <c r="AI18" s="70" t="s">
        <v>11</v>
      </c>
      <c r="AJ18" s="6" t="s">
        <v>27</v>
      </c>
      <c r="AK18" s="6" t="s">
        <v>32</v>
      </c>
      <c r="AL18" s="6" t="s">
        <v>30</v>
      </c>
      <c r="AM18" s="6" t="s">
        <v>23</v>
      </c>
      <c r="AN18" s="24" t="s">
        <v>24</v>
      </c>
      <c r="AO18" s="6" t="s">
        <v>26</v>
      </c>
      <c r="AP18" s="70" t="s">
        <v>11</v>
      </c>
      <c r="AQ18" s="6" t="s">
        <v>27</v>
      </c>
      <c r="AR18" s="6" t="s">
        <v>32</v>
      </c>
      <c r="AS18" s="6" t="s">
        <v>30</v>
      </c>
      <c r="AT18" s="24" t="s">
        <v>134</v>
      </c>
      <c r="AU18" s="131"/>
      <c r="AV18" s="133"/>
      <c r="AW18" s="27"/>
      <c r="AY18" s="97" t="s">
        <v>136</v>
      </c>
      <c r="AZ18" s="97" t="s">
        <v>137</v>
      </c>
      <c r="BB18" s="9"/>
    </row>
    <row r="19" spans="1:55" ht="26.25" customHeight="1" x14ac:dyDescent="0.15">
      <c r="A19" s="27"/>
      <c r="B19" s="134">
        <f>C19+2*0.25</f>
        <v>3.5</v>
      </c>
      <c r="C19" s="111">
        <v>3</v>
      </c>
      <c r="D19" s="119">
        <v>350</v>
      </c>
      <c r="E19" s="119">
        <v>400</v>
      </c>
      <c r="F19" s="121" t="s">
        <v>40</v>
      </c>
      <c r="G19" s="123">
        <v>35</v>
      </c>
      <c r="H19" s="123">
        <f t="shared" ref="H19:H37" si="19">G19+D19/2*I19</f>
        <v>35</v>
      </c>
      <c r="I19" s="124">
        <v>0</v>
      </c>
      <c r="J19" s="34">
        <v>1</v>
      </c>
      <c r="K19" s="55">
        <f>D19-11</f>
        <v>339</v>
      </c>
      <c r="L19" s="55">
        <f>(G19-7-AB20-AI19-AB19/2-O19/2)</f>
        <v>23.615000000000002</v>
      </c>
      <c r="M19" s="7">
        <f>(E19-14)/(T19-1)</f>
        <v>9.8974358974358978</v>
      </c>
      <c r="N19" s="66">
        <v>22</v>
      </c>
      <c r="O19" s="31">
        <f>IF(N19=16,1.84,IF(N19=20,2.27,IF(N19=22,2.51,IF(N19=25,2.84,IF(N19=28,3.16,1.16)))))</f>
        <v>2.5099999999999998</v>
      </c>
      <c r="P19" s="55">
        <f>K19+2*L19</f>
        <v>386.23</v>
      </c>
      <c r="Q19" s="91">
        <v>10</v>
      </c>
      <c r="R19" s="91">
        <f>IF(W19="单排",Q19)</f>
        <v>10</v>
      </c>
      <c r="S19" s="91">
        <f>Q19-R19</f>
        <v>0</v>
      </c>
      <c r="T19" s="4">
        <f>INT(E19/100)*R19</f>
        <v>40</v>
      </c>
      <c r="U19" s="29" t="s">
        <v>13</v>
      </c>
      <c r="V19" s="111">
        <f>P19/100*(T19)*((N19/100)^2/4*PI()*7850/100)</f>
        <v>461.01058298663889</v>
      </c>
      <c r="W19" s="111" t="s">
        <v>34</v>
      </c>
      <c r="X19" s="34">
        <v>2</v>
      </c>
      <c r="Y19" s="7">
        <f>D19-11</f>
        <v>339</v>
      </c>
      <c r="Z19" s="7">
        <v>10</v>
      </c>
      <c r="AA19" s="66">
        <v>10</v>
      </c>
      <c r="AB19" s="31">
        <f>IF(AA19=10,1.16,IF(AA19=12,1.39,IF(AA19=25,2.7,IF(AA19=28,3.1))))</f>
        <v>1.1599999999999999</v>
      </c>
      <c r="AC19" s="55">
        <f t="shared" ref="AC19:AC38" si="20">Y19+2*Z19</f>
        <v>359</v>
      </c>
      <c r="AD19" s="4">
        <f>T19</f>
        <v>40</v>
      </c>
      <c r="AE19" s="7">
        <f t="shared" ref="AE19:AE38" si="21">AC19*AD19/100*((AA19/100)^2/4*PI()*7850/100)</f>
        <v>88.534793367140765</v>
      </c>
      <c r="AF19" s="111">
        <f>E19-2*4.5</f>
        <v>391</v>
      </c>
      <c r="AG19" s="111">
        <f>(G19-7-AI19)</f>
        <v>26.61</v>
      </c>
      <c r="AH19" s="117">
        <v>12</v>
      </c>
      <c r="AI19" s="106">
        <f>IF(AH19=10,1.16,IF(AH19=12,1.39,IF(AH19=14,1.62,IF(AH19=16,1.84))))</f>
        <v>1.39</v>
      </c>
      <c r="AJ19" s="111">
        <f>(AF19+2*AG19+28)</f>
        <v>472.22</v>
      </c>
      <c r="AK19" s="115">
        <f>INT(D19/10-1)</f>
        <v>34</v>
      </c>
      <c r="AL19" s="111">
        <f>AJ19*AK19/100*((AH19/100)^2/4*PI()*7850/100)</f>
        <v>142.54281267846628</v>
      </c>
      <c r="AM19" s="111">
        <f>((AT19-1)*M19+O19+AP19)</f>
        <v>53.387179487179488</v>
      </c>
      <c r="AN19" s="111">
        <f>G19-7-AB20-AI19+AP19</f>
        <v>26.84</v>
      </c>
      <c r="AO19" s="117">
        <v>12</v>
      </c>
      <c r="AP19" s="106">
        <f>IF(AO19=10,1.16,IF(AO19=12,1.39,IF(AO19=16,1.84,IF(AO19=25,2.84))))</f>
        <v>1.39</v>
      </c>
      <c r="AQ19" s="111">
        <f>2*AM19+2*AN19+28</f>
        <v>188.45435897435897</v>
      </c>
      <c r="AR19" s="110">
        <f>29*4</f>
        <v>116</v>
      </c>
      <c r="AS19" s="111">
        <f>AQ19*AR19/100*((AO19/100)^2/4*PI()*7850/100)</f>
        <v>194.08242352192579</v>
      </c>
      <c r="AT19" s="113">
        <v>6</v>
      </c>
      <c r="AU19" s="111">
        <f>V19+AE19+AL19+AS19+AE20</f>
        <v>972.32557094640174</v>
      </c>
      <c r="AV19" s="104">
        <f>G19*D19*E19/100/10000</f>
        <v>4.9000000000000004</v>
      </c>
      <c r="AW19" s="27"/>
      <c r="AX19" s="1">
        <f>86/M19/3+1</f>
        <v>3.8963730569948183</v>
      </c>
      <c r="AY19" s="89">
        <f>(400-AM19*4-14-2*M19)/3</f>
        <v>50.885470085470082</v>
      </c>
      <c r="AZ19" s="89">
        <f>((T19-1-(AT19-1)*4)-2)/3</f>
        <v>5.666666666666667</v>
      </c>
      <c r="BA19" s="1">
        <f>AU19/AV19</f>
        <v>198.43378998906155</v>
      </c>
      <c r="BC19" s="1">
        <f>AU19/4</f>
        <v>243.08139273660044</v>
      </c>
    </row>
    <row r="20" spans="1:55" ht="26.25" customHeight="1" x14ac:dyDescent="0.15">
      <c r="A20" s="27"/>
      <c r="B20" s="134"/>
      <c r="C20" s="111"/>
      <c r="D20" s="119"/>
      <c r="E20" s="119"/>
      <c r="F20" s="121"/>
      <c r="G20" s="123"/>
      <c r="H20" s="123"/>
      <c r="I20" s="124"/>
      <c r="J20" s="59" t="s">
        <v>119</v>
      </c>
      <c r="K20" s="29" t="s">
        <v>13</v>
      </c>
      <c r="L20" s="29" t="s">
        <v>13</v>
      </c>
      <c r="M20" s="29" t="s">
        <v>13</v>
      </c>
      <c r="N20" s="29" t="s">
        <v>13</v>
      </c>
      <c r="O20" s="29" t="s">
        <v>13</v>
      </c>
      <c r="P20" s="29" t="s">
        <v>13</v>
      </c>
      <c r="Q20" s="100" t="s">
        <v>13</v>
      </c>
      <c r="R20" s="100" t="s">
        <v>13</v>
      </c>
      <c r="S20" s="100" t="s">
        <v>13</v>
      </c>
      <c r="T20" s="29" t="s">
        <v>13</v>
      </c>
      <c r="U20" s="29" t="s">
        <v>13</v>
      </c>
      <c r="V20" s="111"/>
      <c r="W20" s="111"/>
      <c r="X20" s="34">
        <v>3</v>
      </c>
      <c r="Y20" s="7">
        <f>E19-2*4.5</f>
        <v>391</v>
      </c>
      <c r="Z20" s="7">
        <v>10</v>
      </c>
      <c r="AA20" s="66">
        <v>10</v>
      </c>
      <c r="AB20" s="31">
        <f t="shared" ref="AB20:AB38" si="22">IF(AA20=10,1.16,IF(AA20=12,1.39,IF(AA20=25,2.7,IF(AA20=28,3.1))))</f>
        <v>1.1599999999999999</v>
      </c>
      <c r="AC20" s="55">
        <f t="shared" si="20"/>
        <v>411</v>
      </c>
      <c r="AD20" s="4">
        <f>AK19</f>
        <v>34</v>
      </c>
      <c r="AE20" s="7">
        <f t="shared" si="21"/>
        <v>86.154958392230157</v>
      </c>
      <c r="AF20" s="111"/>
      <c r="AG20" s="111"/>
      <c r="AH20" s="117"/>
      <c r="AI20" s="106"/>
      <c r="AJ20" s="111"/>
      <c r="AK20" s="115"/>
      <c r="AL20" s="111"/>
      <c r="AM20" s="111"/>
      <c r="AN20" s="111"/>
      <c r="AO20" s="117"/>
      <c r="AP20" s="106"/>
      <c r="AQ20" s="111"/>
      <c r="AR20" s="110"/>
      <c r="AS20" s="111"/>
      <c r="AT20" s="114"/>
      <c r="AU20" s="111"/>
      <c r="AV20" s="104"/>
      <c r="AW20" s="27"/>
    </row>
    <row r="21" spans="1:55" ht="26.25" customHeight="1" x14ac:dyDescent="0.15">
      <c r="A21" s="27"/>
      <c r="B21" s="134"/>
      <c r="C21" s="111"/>
      <c r="D21" s="119">
        <v>350</v>
      </c>
      <c r="E21" s="119">
        <v>400</v>
      </c>
      <c r="F21" s="121" t="s">
        <v>98</v>
      </c>
      <c r="G21" s="123">
        <v>35</v>
      </c>
      <c r="H21" s="123">
        <f t="shared" si="19"/>
        <v>35</v>
      </c>
      <c r="I21" s="124">
        <v>0</v>
      </c>
      <c r="J21" s="34">
        <v>1</v>
      </c>
      <c r="K21" s="55">
        <f>D21-11</f>
        <v>339</v>
      </c>
      <c r="L21" s="55">
        <f>(G21-7-AB22-AI21-AB21/2-O21/2)</f>
        <v>23.615000000000002</v>
      </c>
      <c r="M21" s="7">
        <f>(E21-14)/(T21-1)</f>
        <v>9.8974358974358978</v>
      </c>
      <c r="N21" s="66">
        <v>22</v>
      </c>
      <c r="O21" s="31">
        <f>IF(N21=16,1.84,IF(N21=20,2.27,IF(N21=22,2.51,IF(N21=25,2.84,IF(N21=28,3.16,1.16)))))</f>
        <v>2.5099999999999998</v>
      </c>
      <c r="P21" s="55">
        <f>K21+2*L21</f>
        <v>386.23</v>
      </c>
      <c r="Q21" s="91">
        <v>13</v>
      </c>
      <c r="R21" s="91">
        <v>10</v>
      </c>
      <c r="S21" s="91">
        <f t="shared" ref="S21:S37" si="23">Q21-R21</f>
        <v>3</v>
      </c>
      <c r="T21" s="4">
        <f>INT(E21/100)*R21</f>
        <v>40</v>
      </c>
      <c r="U21" s="29" t="s">
        <v>13</v>
      </c>
      <c r="V21" s="111">
        <f>P21/100*(T21)*((N21/100)^2/4*PI()*7850/100)+P22/100*(U22)*((N22/100)^2/4*PI()*7850/100)</f>
        <v>580.25289259584906</v>
      </c>
      <c r="W21" s="125" t="s">
        <v>141</v>
      </c>
      <c r="X21" s="34">
        <v>2</v>
      </c>
      <c r="Y21" s="7">
        <f>D21-11</f>
        <v>339</v>
      </c>
      <c r="Z21" s="7">
        <v>10</v>
      </c>
      <c r="AA21" s="66">
        <v>10</v>
      </c>
      <c r="AB21" s="31">
        <f>IF(AA21=10,1.16,IF(AA21=12,1.39,IF(AA21=25,2.7,IF(AA21=28,3.1))))</f>
        <v>1.1599999999999999</v>
      </c>
      <c r="AC21" s="55">
        <f t="shared" si="20"/>
        <v>359</v>
      </c>
      <c r="AD21" s="4">
        <f>T21</f>
        <v>40</v>
      </c>
      <c r="AE21" s="7">
        <f t="shared" si="21"/>
        <v>88.534793367140765</v>
      </c>
      <c r="AF21" s="111">
        <f>E21-2*4.5</f>
        <v>391</v>
      </c>
      <c r="AG21" s="111">
        <f>(G21-7-AI21)</f>
        <v>26.61</v>
      </c>
      <c r="AH21" s="117">
        <v>12</v>
      </c>
      <c r="AI21" s="106">
        <f>IF(AH21=10,1.16,IF(AH21=12,1.39,IF(AH21=14,1.62,IF(AH21=16,1.84))))</f>
        <v>1.39</v>
      </c>
      <c r="AJ21" s="111">
        <f>(AF21+2*AG21+28)</f>
        <v>472.22</v>
      </c>
      <c r="AK21" s="115">
        <f>INT(D21/10-1)</f>
        <v>34</v>
      </c>
      <c r="AL21" s="111">
        <f>AJ21*AK21/100*((AH21/100)^2/4*PI()*7850/100)</f>
        <v>142.54281267846628</v>
      </c>
      <c r="AM21" s="111">
        <f>((AT21-1)*M21+O21+AP21)</f>
        <v>53.387179487179488</v>
      </c>
      <c r="AN21" s="111">
        <f>G21-7-AB22-AI21+AP21</f>
        <v>26.84</v>
      </c>
      <c r="AO21" s="117">
        <v>12</v>
      </c>
      <c r="AP21" s="106">
        <f>IF(AO21=10,1.16,IF(AO21=12,1.39,IF(AO21=16,1.84,IF(AO21=25,2.84))))</f>
        <v>1.39</v>
      </c>
      <c r="AQ21" s="111">
        <f>2*AM21+2*AN21+28</f>
        <v>188.45435897435897</v>
      </c>
      <c r="AR21" s="110">
        <f>29*4</f>
        <v>116</v>
      </c>
      <c r="AS21" s="111">
        <f>AQ21*AR21/100*((AO21/100)^2/4*PI()*7850/100)</f>
        <v>194.08242352192579</v>
      </c>
      <c r="AT21" s="113">
        <v>6</v>
      </c>
      <c r="AU21" s="111">
        <f>V21+AE21+AL21+AS21+AE22</f>
        <v>1091.567880555612</v>
      </c>
      <c r="AV21" s="104">
        <f>G21*D21*E21/100/10000</f>
        <v>4.9000000000000004</v>
      </c>
      <c r="AW21" s="27"/>
      <c r="AX21" s="1">
        <f>86/M21/3+1</f>
        <v>3.8963730569948183</v>
      </c>
      <c r="AY21" s="89">
        <f>(400-AM21*4-14-2*M21)/3</f>
        <v>50.885470085470082</v>
      </c>
      <c r="AZ21" s="89">
        <f>((T21-1-(AT21-1)*4)-2)/3</f>
        <v>5.666666666666667</v>
      </c>
      <c r="BA21" s="1">
        <f t="shared" ref="BA21:BA37" si="24">AU21/AV21</f>
        <v>222.76895521543099</v>
      </c>
      <c r="BC21" s="1">
        <f>AU21/4</f>
        <v>272.89197013890299</v>
      </c>
    </row>
    <row r="22" spans="1:55" ht="26.25" customHeight="1" x14ac:dyDescent="0.15">
      <c r="A22" s="27"/>
      <c r="B22" s="134"/>
      <c r="C22" s="111"/>
      <c r="D22" s="119"/>
      <c r="E22" s="119"/>
      <c r="F22" s="121"/>
      <c r="G22" s="123"/>
      <c r="H22" s="123"/>
      <c r="I22" s="124"/>
      <c r="J22" s="59" t="s">
        <v>119</v>
      </c>
      <c r="K22" s="55">
        <f>K21-6</f>
        <v>333</v>
      </c>
      <c r="L22" s="29" t="s">
        <v>13</v>
      </c>
      <c r="M22" s="29" t="s">
        <v>13</v>
      </c>
      <c r="N22" s="66">
        <v>22</v>
      </c>
      <c r="O22" s="31"/>
      <c r="P22" s="55">
        <f>K22</f>
        <v>333</v>
      </c>
      <c r="Q22" s="91"/>
      <c r="R22" s="91"/>
      <c r="S22" s="91"/>
      <c r="T22" s="29" t="s">
        <v>13</v>
      </c>
      <c r="U22" s="4">
        <f>INT(E21/100)*S21</f>
        <v>12</v>
      </c>
      <c r="V22" s="111"/>
      <c r="W22" s="111"/>
      <c r="X22" s="34">
        <v>3</v>
      </c>
      <c r="Y22" s="7">
        <f>E21-2*4.5</f>
        <v>391</v>
      </c>
      <c r="Z22" s="7">
        <v>10</v>
      </c>
      <c r="AA22" s="66">
        <v>10</v>
      </c>
      <c r="AB22" s="31">
        <f t="shared" si="22"/>
        <v>1.1599999999999999</v>
      </c>
      <c r="AC22" s="55">
        <f t="shared" si="20"/>
        <v>411</v>
      </c>
      <c r="AD22" s="4">
        <f>AK21</f>
        <v>34</v>
      </c>
      <c r="AE22" s="7">
        <f t="shared" si="21"/>
        <v>86.154958392230157</v>
      </c>
      <c r="AF22" s="111"/>
      <c r="AG22" s="111"/>
      <c r="AH22" s="117"/>
      <c r="AI22" s="106"/>
      <c r="AJ22" s="111"/>
      <c r="AK22" s="115"/>
      <c r="AL22" s="111"/>
      <c r="AM22" s="111"/>
      <c r="AN22" s="111"/>
      <c r="AO22" s="117"/>
      <c r="AP22" s="106"/>
      <c r="AQ22" s="111"/>
      <c r="AR22" s="110"/>
      <c r="AS22" s="111"/>
      <c r="AT22" s="114"/>
      <c r="AU22" s="111"/>
      <c r="AV22" s="104"/>
      <c r="AW22" s="27"/>
    </row>
    <row r="23" spans="1:55" ht="26.25" customHeight="1" x14ac:dyDescent="0.15">
      <c r="A23" s="27"/>
      <c r="B23" s="134"/>
      <c r="C23" s="111"/>
      <c r="D23" s="119">
        <v>350</v>
      </c>
      <c r="E23" s="119">
        <v>400</v>
      </c>
      <c r="F23" s="121" t="s">
        <v>99</v>
      </c>
      <c r="G23" s="123">
        <v>45</v>
      </c>
      <c r="H23" s="123">
        <f t="shared" si="19"/>
        <v>45</v>
      </c>
      <c r="I23" s="124">
        <v>0</v>
      </c>
      <c r="J23" s="34">
        <v>1</v>
      </c>
      <c r="K23" s="55">
        <f>D23-11</f>
        <v>339</v>
      </c>
      <c r="L23" s="55">
        <f>(G23-7-AB24-AI23-AB23/2-O23/2)</f>
        <v>33.615000000000002</v>
      </c>
      <c r="M23" s="7">
        <f>(E23-14)/(T23-1)</f>
        <v>9.8974358974358978</v>
      </c>
      <c r="N23" s="66">
        <v>22</v>
      </c>
      <c r="O23" s="31">
        <f>IF(N23=16,1.84,IF(N23=20,2.27,IF(N23=22,2.51,IF(N23=25,2.84,IF(N23=28,3.16,1.16)))))</f>
        <v>2.5099999999999998</v>
      </c>
      <c r="P23" s="55">
        <f>K23+2*L23</f>
        <v>406.23</v>
      </c>
      <c r="Q23" s="91">
        <v>15</v>
      </c>
      <c r="R23" s="91">
        <v>10</v>
      </c>
      <c r="S23" s="91">
        <f t="shared" si="23"/>
        <v>5</v>
      </c>
      <c r="T23" s="4">
        <f>INT(E23/100)*R23</f>
        <v>40</v>
      </c>
      <c r="U23" s="29" t="s">
        <v>13</v>
      </c>
      <c r="V23" s="111">
        <f>P23/100*(T23)*((N23/100)^2/4*PI()*7850/100)+P24/100*(U24)*((N24/100)^2/4*PI()*7850/100)</f>
        <v>683.62009992475396</v>
      </c>
      <c r="W23" s="125" t="s">
        <v>141</v>
      </c>
      <c r="X23" s="34">
        <v>2</v>
      </c>
      <c r="Y23" s="7">
        <f>D23-11</f>
        <v>339</v>
      </c>
      <c r="Z23" s="7">
        <v>10</v>
      </c>
      <c r="AA23" s="66">
        <v>10</v>
      </c>
      <c r="AB23" s="31">
        <f>IF(AA23=10,1.16,IF(AA23=12,1.39,IF(AA23=25,2.7,IF(AA23=28,3.1))))</f>
        <v>1.1599999999999999</v>
      </c>
      <c r="AC23" s="55">
        <f t="shared" si="20"/>
        <v>359</v>
      </c>
      <c r="AD23" s="4">
        <f>T23</f>
        <v>40</v>
      </c>
      <c r="AE23" s="7">
        <f t="shared" si="21"/>
        <v>88.534793367140765</v>
      </c>
      <c r="AF23" s="111">
        <f>E23-2*4.5</f>
        <v>391</v>
      </c>
      <c r="AG23" s="111">
        <f>(G23-7-AI23)</f>
        <v>36.61</v>
      </c>
      <c r="AH23" s="117">
        <v>12</v>
      </c>
      <c r="AI23" s="106">
        <f>IF(AH23=10,1.16,IF(AH23=12,1.39,IF(AH23=14,1.62,IF(AH23=16,1.84))))</f>
        <v>1.39</v>
      </c>
      <c r="AJ23" s="111">
        <f>(AF23+2*AG23+28)</f>
        <v>492.22</v>
      </c>
      <c r="AK23" s="115">
        <f>INT(D23/10-1)</f>
        <v>34</v>
      </c>
      <c r="AL23" s="111">
        <f>AJ23*AK23/100*((AH23/100)^2/4*PI()*7850/100)</f>
        <v>148.57994844901668</v>
      </c>
      <c r="AM23" s="111">
        <f>((AT23-1)*M23+O23+AP23)</f>
        <v>53.387179487179488</v>
      </c>
      <c r="AN23" s="111">
        <f>G23-7-AB24-AI23+AP23</f>
        <v>36.840000000000003</v>
      </c>
      <c r="AO23" s="117">
        <v>12</v>
      </c>
      <c r="AP23" s="106">
        <f>IF(AO23=10,1.16,IF(AO23=12,1.39,IF(AO23=16,1.84,IF(AO23=25,2.84))))</f>
        <v>1.39</v>
      </c>
      <c r="AQ23" s="111">
        <f>2*AM23+2*AN23+28</f>
        <v>208.45435897435897</v>
      </c>
      <c r="AR23" s="110">
        <f>29*4</f>
        <v>116</v>
      </c>
      <c r="AS23" s="111">
        <f>AQ23*AR23/100*((AO23/100)^2/4*PI()*7850/100)</f>
        <v>214.67971026850964</v>
      </c>
      <c r="AT23" s="113">
        <v>6</v>
      </c>
      <c r="AU23" s="111">
        <f>V23+AE23+AL23+AS23+AE24</f>
        <v>1221.5695104016511</v>
      </c>
      <c r="AV23" s="104">
        <f>G23*D23*E23/100/10000</f>
        <v>6.3</v>
      </c>
      <c r="AW23" s="27"/>
      <c r="AX23" s="1">
        <f>86/M23/3+1</f>
        <v>3.8963730569948183</v>
      </c>
      <c r="AY23" s="89">
        <f>(400-AM23*4-14-2*M23)/3</f>
        <v>50.885470085470082</v>
      </c>
      <c r="AZ23" s="89">
        <f>((T23-1-(AT23-1)*4)-2)/3</f>
        <v>5.666666666666667</v>
      </c>
      <c r="BA23" s="1">
        <f t="shared" si="24"/>
        <v>193.89992228597637</v>
      </c>
      <c r="BC23" s="1">
        <f>AU23/4</f>
        <v>305.39237760041277</v>
      </c>
    </row>
    <row r="24" spans="1:55" ht="26.25" customHeight="1" x14ac:dyDescent="0.15">
      <c r="A24" s="27"/>
      <c r="B24" s="134"/>
      <c r="C24" s="111"/>
      <c r="D24" s="119"/>
      <c r="E24" s="119"/>
      <c r="F24" s="121"/>
      <c r="G24" s="123"/>
      <c r="H24" s="123"/>
      <c r="I24" s="124"/>
      <c r="J24" s="59" t="s">
        <v>119</v>
      </c>
      <c r="K24" s="55">
        <f>K23-6</f>
        <v>333</v>
      </c>
      <c r="L24" s="29" t="s">
        <v>13</v>
      </c>
      <c r="M24" s="29" t="s">
        <v>13</v>
      </c>
      <c r="N24" s="66">
        <v>22</v>
      </c>
      <c r="O24" s="31"/>
      <c r="P24" s="55">
        <f>K24</f>
        <v>333</v>
      </c>
      <c r="Q24" s="91"/>
      <c r="R24" s="91"/>
      <c r="S24" s="91"/>
      <c r="T24" s="29" t="s">
        <v>13</v>
      </c>
      <c r="U24" s="4">
        <f>INT(E23/100)*S23</f>
        <v>20</v>
      </c>
      <c r="V24" s="111"/>
      <c r="W24" s="111"/>
      <c r="X24" s="34">
        <v>3</v>
      </c>
      <c r="Y24" s="7">
        <f>E23-2*4.5</f>
        <v>391</v>
      </c>
      <c r="Z24" s="7">
        <f>10</f>
        <v>10</v>
      </c>
      <c r="AA24" s="66">
        <v>10</v>
      </c>
      <c r="AB24" s="31">
        <f t="shared" si="22"/>
        <v>1.1599999999999999</v>
      </c>
      <c r="AC24" s="55">
        <f t="shared" si="20"/>
        <v>411</v>
      </c>
      <c r="AD24" s="4">
        <f>AK23</f>
        <v>34</v>
      </c>
      <c r="AE24" s="7">
        <f t="shared" si="21"/>
        <v>86.154958392230157</v>
      </c>
      <c r="AF24" s="111"/>
      <c r="AG24" s="111"/>
      <c r="AH24" s="117"/>
      <c r="AI24" s="106"/>
      <c r="AJ24" s="111"/>
      <c r="AK24" s="115"/>
      <c r="AL24" s="111"/>
      <c r="AM24" s="111"/>
      <c r="AN24" s="111"/>
      <c r="AO24" s="117"/>
      <c r="AP24" s="106"/>
      <c r="AQ24" s="111"/>
      <c r="AR24" s="110"/>
      <c r="AS24" s="111"/>
      <c r="AT24" s="114"/>
      <c r="AU24" s="111"/>
      <c r="AV24" s="104"/>
      <c r="AW24" s="27"/>
    </row>
    <row r="25" spans="1:55" ht="26.25" customHeight="1" x14ac:dyDescent="0.15">
      <c r="A25" s="27"/>
      <c r="B25" s="134"/>
      <c r="C25" s="111"/>
      <c r="D25" s="119">
        <v>350</v>
      </c>
      <c r="E25" s="119">
        <v>400</v>
      </c>
      <c r="F25" s="121" t="s">
        <v>100</v>
      </c>
      <c r="G25" s="123">
        <v>45</v>
      </c>
      <c r="H25" s="123">
        <f t="shared" si="19"/>
        <v>45</v>
      </c>
      <c r="I25" s="124">
        <v>0</v>
      </c>
      <c r="J25" s="34">
        <v>1</v>
      </c>
      <c r="K25" s="55">
        <f>D25-11</f>
        <v>339</v>
      </c>
      <c r="L25" s="55">
        <f>(G25-7-AB26-AI25-AB25/2-O25/2)</f>
        <v>33.615000000000002</v>
      </c>
      <c r="M25" s="7">
        <f>(E25-14)/(T25-1)</f>
        <v>9.8974358974358978</v>
      </c>
      <c r="N25" s="66">
        <v>22</v>
      </c>
      <c r="O25" s="31">
        <f>IF(N25=16,1.84,IF(N25=20,2.27,IF(N25=22,2.51,IF(N25=25,2.84,IF(N25=28,3.16,1.16)))))</f>
        <v>2.5099999999999998</v>
      </c>
      <c r="P25" s="55">
        <f>K25+2*L25</f>
        <v>406.23</v>
      </c>
      <c r="Q25" s="91">
        <v>18</v>
      </c>
      <c r="R25" s="91">
        <v>10</v>
      </c>
      <c r="S25" s="91">
        <f t="shared" si="23"/>
        <v>8</v>
      </c>
      <c r="T25" s="4">
        <f>INT(E25/100)*R25</f>
        <v>40</v>
      </c>
      <c r="U25" s="29" t="s">
        <v>13</v>
      </c>
      <c r="V25" s="111">
        <f>P25/100*(T25)*((N25/100)^2/4*PI()*7850/100)+P26/100*(U26)*((N26/100)^2/4*PI()*7850/100)</f>
        <v>802.86240953396396</v>
      </c>
      <c r="W25" s="125" t="s">
        <v>140</v>
      </c>
      <c r="X25" s="34">
        <v>2</v>
      </c>
      <c r="Y25" s="7">
        <f>D25-11</f>
        <v>339</v>
      </c>
      <c r="Z25" s="7">
        <v>10</v>
      </c>
      <c r="AA25" s="66">
        <v>10</v>
      </c>
      <c r="AB25" s="31">
        <f>IF(AA25=10,1.16,IF(AA25=12,1.39,IF(AA25=25,2.7,IF(AA25=28,3.1))))</f>
        <v>1.1599999999999999</v>
      </c>
      <c r="AC25" s="55">
        <f>Y25+2*Z25</f>
        <v>359</v>
      </c>
      <c r="AD25" s="4">
        <f>T25</f>
        <v>40</v>
      </c>
      <c r="AE25" s="7">
        <f t="shared" si="21"/>
        <v>88.534793367140765</v>
      </c>
      <c r="AF25" s="111">
        <f>E25-2*4.5</f>
        <v>391</v>
      </c>
      <c r="AG25" s="111">
        <f>(G25-7-AI25)</f>
        <v>36.61</v>
      </c>
      <c r="AH25" s="117">
        <v>12</v>
      </c>
      <c r="AI25" s="106">
        <f>IF(AH25=10,1.16,IF(AH25=12,1.39,IF(AH25=14,1.62,IF(AH25=16,1.84))))</f>
        <v>1.39</v>
      </c>
      <c r="AJ25" s="111">
        <f>(AF25+2*AG25+28)</f>
        <v>492.22</v>
      </c>
      <c r="AK25" s="115">
        <f>INT(D25/10-1)</f>
        <v>34</v>
      </c>
      <c r="AL25" s="111">
        <f>AJ25*AK25/100*((AH25/100)^2/4*PI()*7850/100)</f>
        <v>148.57994844901668</v>
      </c>
      <c r="AM25" s="111">
        <f>((AT25-1)*M25+O25+AP25)</f>
        <v>53.387179487179488</v>
      </c>
      <c r="AN25" s="111">
        <f>G25-7-AB26-AI25+AP25</f>
        <v>36.840000000000003</v>
      </c>
      <c r="AO25" s="117">
        <v>12</v>
      </c>
      <c r="AP25" s="106">
        <f>IF(AO25=10,1.16,IF(AO25=12,1.39,IF(AO25=16,1.84,IF(AO25=25,2.84))))</f>
        <v>1.39</v>
      </c>
      <c r="AQ25" s="111">
        <f>2*AM25+2*AN25+28</f>
        <v>208.45435897435897</v>
      </c>
      <c r="AR25" s="110">
        <f>29*4</f>
        <v>116</v>
      </c>
      <c r="AS25" s="111">
        <f>AQ25*AR25/100*((AO25/100)^2/4*PI()*7850/100)</f>
        <v>214.67971026850964</v>
      </c>
      <c r="AT25" s="113">
        <v>6</v>
      </c>
      <c r="AU25" s="111">
        <f>V25+AE25+AL25+AS25+AE26</f>
        <v>1340.8118200108611</v>
      </c>
      <c r="AV25" s="104">
        <f>G25*D25*E25/100/10000</f>
        <v>6.3</v>
      </c>
      <c r="AW25" s="27"/>
      <c r="AX25" s="1">
        <f>86/M25/3+1</f>
        <v>3.8963730569948183</v>
      </c>
      <c r="AY25" s="89">
        <f>(400-AM25*4-14-2*M25)/3</f>
        <v>50.885470085470082</v>
      </c>
      <c r="AZ25" s="89">
        <f>((T25-1-(AT25-1)*4)-2)/3</f>
        <v>5.666666666666667</v>
      </c>
      <c r="BA25" s="1">
        <f t="shared" si="24"/>
        <v>212.82727301759701</v>
      </c>
      <c r="BC25" s="1">
        <f>AU25/4</f>
        <v>335.20295500271527</v>
      </c>
    </row>
    <row r="26" spans="1:55" ht="26.25" customHeight="1" x14ac:dyDescent="0.15">
      <c r="A26" s="27"/>
      <c r="B26" s="134"/>
      <c r="C26" s="111"/>
      <c r="D26" s="119"/>
      <c r="E26" s="119"/>
      <c r="F26" s="121"/>
      <c r="G26" s="123"/>
      <c r="H26" s="123"/>
      <c r="I26" s="124"/>
      <c r="J26" s="59" t="s">
        <v>119</v>
      </c>
      <c r="K26" s="55">
        <f>K25-6</f>
        <v>333</v>
      </c>
      <c r="L26" s="29" t="s">
        <v>13</v>
      </c>
      <c r="M26" s="29" t="s">
        <v>13</v>
      </c>
      <c r="N26" s="66">
        <v>22</v>
      </c>
      <c r="O26" s="31"/>
      <c r="P26" s="55">
        <f>K26</f>
        <v>333</v>
      </c>
      <c r="Q26" s="91"/>
      <c r="R26" s="91"/>
      <c r="S26" s="91"/>
      <c r="T26" s="29" t="s">
        <v>13</v>
      </c>
      <c r="U26" s="4">
        <f>INT(E25/100)*S25</f>
        <v>32</v>
      </c>
      <c r="V26" s="111"/>
      <c r="W26" s="111"/>
      <c r="X26" s="34">
        <v>3</v>
      </c>
      <c r="Y26" s="7">
        <f>E25-2*4.5</f>
        <v>391</v>
      </c>
      <c r="Z26" s="7">
        <f>10</f>
        <v>10</v>
      </c>
      <c r="AA26" s="66">
        <v>10</v>
      </c>
      <c r="AB26" s="31">
        <f t="shared" si="22"/>
        <v>1.1599999999999999</v>
      </c>
      <c r="AC26" s="55">
        <f t="shared" si="20"/>
        <v>411</v>
      </c>
      <c r="AD26" s="4">
        <f>AK25</f>
        <v>34</v>
      </c>
      <c r="AE26" s="7">
        <f t="shared" si="21"/>
        <v>86.154958392230157</v>
      </c>
      <c r="AF26" s="111"/>
      <c r="AG26" s="111"/>
      <c r="AH26" s="117"/>
      <c r="AI26" s="106"/>
      <c r="AJ26" s="111"/>
      <c r="AK26" s="115"/>
      <c r="AL26" s="111"/>
      <c r="AM26" s="111"/>
      <c r="AN26" s="111"/>
      <c r="AO26" s="117"/>
      <c r="AP26" s="106"/>
      <c r="AQ26" s="111"/>
      <c r="AR26" s="110"/>
      <c r="AS26" s="111"/>
      <c r="AT26" s="114"/>
      <c r="AU26" s="111"/>
      <c r="AV26" s="104"/>
      <c r="AW26" s="27"/>
    </row>
    <row r="27" spans="1:55" ht="26.25" customHeight="1" x14ac:dyDescent="0.15">
      <c r="A27" s="27"/>
      <c r="B27" s="134"/>
      <c r="C27" s="111"/>
      <c r="D27" s="119">
        <v>350</v>
      </c>
      <c r="E27" s="119">
        <v>400</v>
      </c>
      <c r="F27" s="121" t="s">
        <v>102</v>
      </c>
      <c r="G27" s="123">
        <v>55</v>
      </c>
      <c r="H27" s="123">
        <f t="shared" si="19"/>
        <v>60.25</v>
      </c>
      <c r="I27" s="124">
        <v>0.03</v>
      </c>
      <c r="J27" s="34">
        <v>1</v>
      </c>
      <c r="K27" s="55">
        <f>D27-11</f>
        <v>339</v>
      </c>
      <c r="L27" s="55">
        <f>(G27-7-AB28-AI27-AB27/2-O27/2)</f>
        <v>43.385000000000005</v>
      </c>
      <c r="M27" s="7">
        <f>(E27-14)/(T27-1)</f>
        <v>9.8974358974358978</v>
      </c>
      <c r="N27" s="66">
        <v>22</v>
      </c>
      <c r="O27" s="31">
        <f>IF(N27=16,1.84,IF(N27=20,2.27,IF(N27=22,2.51,IF(N27=25,2.84,IF(N27=28,3.16,1.16)))))</f>
        <v>2.5099999999999998</v>
      </c>
      <c r="P27" s="55">
        <f>K27+2*L27</f>
        <v>425.77</v>
      </c>
      <c r="Q27" s="91">
        <v>18</v>
      </c>
      <c r="R27" s="91">
        <v>10</v>
      </c>
      <c r="S27" s="91">
        <f t="shared" si="23"/>
        <v>8</v>
      </c>
      <c r="T27" s="4">
        <f>INT(E27/100)*R27</f>
        <v>40</v>
      </c>
      <c r="U27" s="29" t="s">
        <v>13</v>
      </c>
      <c r="V27" s="111">
        <f>P27/100*(T27)*((N27/100)^2/4*PI()*7850/100)+P28/100*(U28)*((N28/100)^2/4*PI()*7850/100)</f>
        <v>826.18568010217177</v>
      </c>
      <c r="W27" s="111" t="s">
        <v>6</v>
      </c>
      <c r="X27" s="34">
        <v>2</v>
      </c>
      <c r="Y27" s="7">
        <f>(D27-11)/2*SQRT(I27^2+1)/1</f>
        <v>169.57625784584349</v>
      </c>
      <c r="Z27" s="7">
        <v>10</v>
      </c>
      <c r="AA27" s="66">
        <v>10</v>
      </c>
      <c r="AB27" s="31">
        <f>IF(AA27=10,1.16,IF(AA27=12,1.39,IF(AA27=25,2.7,IF(AA27=28,3.1))))</f>
        <v>1.1599999999999999</v>
      </c>
      <c r="AC27" s="55">
        <f>2*Y27+2*Z27</f>
        <v>359.15251569168697</v>
      </c>
      <c r="AD27" s="4">
        <f>T27</f>
        <v>40</v>
      </c>
      <c r="AE27" s="7">
        <f t="shared" si="21"/>
        <v>88.572406028000799</v>
      </c>
      <c r="AF27" s="111">
        <f>E27-2*4.5</f>
        <v>391</v>
      </c>
      <c r="AG27" s="108">
        <f>(G27/2+H27/2-7-AI27)</f>
        <v>49.005000000000003</v>
      </c>
      <c r="AH27" s="117">
        <v>14</v>
      </c>
      <c r="AI27" s="106">
        <f>IF(AH27=10,1.16,IF(AH27=12,1.39,IF(AH27=14,1.62,IF(AH27=16,1.84))))</f>
        <v>1.62</v>
      </c>
      <c r="AJ27" s="108">
        <f>(AF27+2*AG27+32)</f>
        <v>521.01</v>
      </c>
      <c r="AK27" s="115">
        <f>INT(D27/10-1)</f>
        <v>34</v>
      </c>
      <c r="AL27" s="111">
        <f>AJ27*AK27/100*((AH27/100)^2/4*PI()*7850/100)</f>
        <v>214.06249622626339</v>
      </c>
      <c r="AM27" s="111">
        <f>((AT27-1)*M27+O27+AP27)</f>
        <v>53.387179487179488</v>
      </c>
      <c r="AN27" s="108">
        <f>(G27+H27)/2-7-AB28-AI27+AP27</f>
        <v>49.235000000000007</v>
      </c>
      <c r="AO27" s="117">
        <v>12</v>
      </c>
      <c r="AP27" s="106">
        <f>IF(AO27=10,1.16,IF(AO27=12,1.39,IF(AO27=16,1.84,IF(AO27=25,2.84))))</f>
        <v>1.39</v>
      </c>
      <c r="AQ27" s="108">
        <f>2*AM27+2*AN27+28</f>
        <v>233.24435897435899</v>
      </c>
      <c r="AR27" s="110">
        <f>29*4</f>
        <v>116</v>
      </c>
      <c r="AS27" s="111">
        <f>AQ27*AR27/100*((AO27/100)^2/4*PI()*7850/100)</f>
        <v>240.2100471909003</v>
      </c>
      <c r="AT27" s="113">
        <v>6</v>
      </c>
      <c r="AU27" s="111">
        <f>V27+AE27+AL27+AS27+AE28</f>
        <v>1455.1855879395664</v>
      </c>
      <c r="AV27" s="104">
        <f>(G27+H27)/2*D27*E27/100/10000</f>
        <v>8.0675000000000008</v>
      </c>
      <c r="AW27" s="27"/>
      <c r="AX27" s="1">
        <f>86/M27/3+1</f>
        <v>3.8963730569948183</v>
      </c>
      <c r="AY27" s="89">
        <f>(400-AM27*4-14-2*M27)/3</f>
        <v>50.885470085470082</v>
      </c>
      <c r="AZ27" s="89">
        <f>((T27-1-(AT27-1)*4)-2)/3</f>
        <v>5.666666666666667</v>
      </c>
      <c r="BA27" s="1">
        <f t="shared" si="24"/>
        <v>180.37627368324343</v>
      </c>
      <c r="BC27" s="1">
        <f>AU27/4</f>
        <v>363.7963969848916</v>
      </c>
    </row>
    <row r="28" spans="1:55" ht="26.25" customHeight="1" x14ac:dyDescent="0.15">
      <c r="A28" s="27"/>
      <c r="B28" s="134"/>
      <c r="C28" s="111"/>
      <c r="D28" s="119"/>
      <c r="E28" s="119"/>
      <c r="F28" s="121"/>
      <c r="G28" s="123"/>
      <c r="H28" s="123"/>
      <c r="I28" s="124"/>
      <c r="J28" s="59" t="s">
        <v>119</v>
      </c>
      <c r="K28" s="55">
        <f>K27-6</f>
        <v>333</v>
      </c>
      <c r="L28" s="29" t="s">
        <v>13</v>
      </c>
      <c r="M28" s="29" t="s">
        <v>13</v>
      </c>
      <c r="N28" s="66">
        <f>N27</f>
        <v>22</v>
      </c>
      <c r="O28" s="31"/>
      <c r="P28" s="55">
        <f>K28</f>
        <v>333</v>
      </c>
      <c r="Q28" s="91"/>
      <c r="R28" s="91"/>
      <c r="S28" s="91"/>
      <c r="T28" s="29" t="s">
        <v>13</v>
      </c>
      <c r="U28" s="4">
        <f>INT(E27/100)*S27</f>
        <v>32</v>
      </c>
      <c r="V28" s="111"/>
      <c r="W28" s="111"/>
      <c r="X28" s="34">
        <v>3</v>
      </c>
      <c r="Y28" s="7">
        <f>E27-2*4.5</f>
        <v>391</v>
      </c>
      <c r="Z28" s="7">
        <f>10</f>
        <v>10</v>
      </c>
      <c r="AA28" s="66">
        <v>10</v>
      </c>
      <c r="AB28" s="31">
        <f t="shared" si="22"/>
        <v>1.1599999999999999</v>
      </c>
      <c r="AC28" s="55">
        <f t="shared" si="20"/>
        <v>411</v>
      </c>
      <c r="AD28" s="4">
        <f>AK27</f>
        <v>34</v>
      </c>
      <c r="AE28" s="7">
        <f t="shared" si="21"/>
        <v>86.154958392230157</v>
      </c>
      <c r="AF28" s="111"/>
      <c r="AG28" s="109"/>
      <c r="AH28" s="117"/>
      <c r="AI28" s="106"/>
      <c r="AJ28" s="109"/>
      <c r="AK28" s="115"/>
      <c r="AL28" s="111"/>
      <c r="AM28" s="111"/>
      <c r="AN28" s="109"/>
      <c r="AO28" s="117"/>
      <c r="AP28" s="106"/>
      <c r="AQ28" s="109"/>
      <c r="AR28" s="110"/>
      <c r="AS28" s="111"/>
      <c r="AT28" s="114"/>
      <c r="AU28" s="111"/>
      <c r="AV28" s="104"/>
      <c r="AW28" s="27"/>
    </row>
    <row r="29" spans="1:55" ht="26.25" customHeight="1" x14ac:dyDescent="0.15">
      <c r="A29" s="27"/>
      <c r="B29" s="134"/>
      <c r="C29" s="111"/>
      <c r="D29" s="119">
        <v>350</v>
      </c>
      <c r="E29" s="119">
        <v>400</v>
      </c>
      <c r="F29" s="121" t="s">
        <v>103</v>
      </c>
      <c r="G29" s="123">
        <v>55</v>
      </c>
      <c r="H29" s="123">
        <f t="shared" si="19"/>
        <v>60.25</v>
      </c>
      <c r="I29" s="124">
        <v>0.03</v>
      </c>
      <c r="J29" s="34">
        <v>1</v>
      </c>
      <c r="K29" s="55">
        <f>D29-11</f>
        <v>339</v>
      </c>
      <c r="L29" s="55">
        <f>(G29-7-AB30-AI29-AB29/2-O29/2)</f>
        <v>43.385000000000005</v>
      </c>
      <c r="M29" s="7">
        <f>(E29-14)/(T29-1)</f>
        <v>9.8974358974358978</v>
      </c>
      <c r="N29" s="66">
        <v>22</v>
      </c>
      <c r="O29" s="31">
        <f>IF(N29=16,1.84,IF(N29=20,2.27,IF(N29=22,2.51,IF(N29=25,2.84,IF(N29=28,3.16,1.16)))))</f>
        <v>2.5099999999999998</v>
      </c>
      <c r="P29" s="55">
        <f>K29+2*L29</f>
        <v>425.77</v>
      </c>
      <c r="Q29" s="91">
        <v>20</v>
      </c>
      <c r="R29" s="91">
        <v>10</v>
      </c>
      <c r="S29" s="91">
        <f t="shared" si="23"/>
        <v>10</v>
      </c>
      <c r="T29" s="4">
        <f>INT(E29/100)*R29</f>
        <v>40</v>
      </c>
      <c r="U29" s="29" t="s">
        <v>13</v>
      </c>
      <c r="V29" s="111">
        <f>P29/100*(T29)*((N29/100)^2/4*PI()*7850/100)+P30/100*(U30)*((N30/100)^2/4*PI()*7850/100)</f>
        <v>905.68055317497851</v>
      </c>
      <c r="W29" s="111" t="s">
        <v>6</v>
      </c>
      <c r="X29" s="34">
        <v>2</v>
      </c>
      <c r="Y29" s="7">
        <f>(D29-11)/2*SQRT(I29^2+1)/1</f>
        <v>169.57625784584349</v>
      </c>
      <c r="Z29" s="7">
        <v>10</v>
      </c>
      <c r="AA29" s="66">
        <v>10</v>
      </c>
      <c r="AB29" s="31">
        <f>IF(AA29=10,1.16,IF(AA29=12,1.39,IF(AA29=25,2.7,IF(AA29=28,3.1))))</f>
        <v>1.1599999999999999</v>
      </c>
      <c r="AC29" s="55">
        <f>2*Y29+2*Z29</f>
        <v>359.15251569168697</v>
      </c>
      <c r="AD29" s="4">
        <f>T29</f>
        <v>40</v>
      </c>
      <c r="AE29" s="7">
        <f t="shared" si="21"/>
        <v>88.572406028000799</v>
      </c>
      <c r="AF29" s="111">
        <f>E29-2*4.5</f>
        <v>391</v>
      </c>
      <c r="AG29" s="108">
        <f>(G29/2+H29/2-7-AI29)</f>
        <v>49.005000000000003</v>
      </c>
      <c r="AH29" s="117">
        <v>14</v>
      </c>
      <c r="AI29" s="106">
        <f>IF(AH29=10,1.16,IF(AH29=12,1.39,IF(AH29=14,1.62,IF(AH29=16,1.84))))</f>
        <v>1.62</v>
      </c>
      <c r="AJ29" s="108">
        <f>(AF29+2*AG29+32)</f>
        <v>521.01</v>
      </c>
      <c r="AK29" s="115">
        <f>INT(D29/10-1)</f>
        <v>34</v>
      </c>
      <c r="AL29" s="111">
        <f>AJ29*AK29/100*((AH29/100)^2/4*PI()*7850/100)</f>
        <v>214.06249622626339</v>
      </c>
      <c r="AM29" s="111">
        <f>((AT29-1)*M29+O29+AP29)</f>
        <v>53.387179487179488</v>
      </c>
      <c r="AN29" s="108">
        <f>(G29+H29)/2-7-AB30-AI29+AP29</f>
        <v>49.235000000000007</v>
      </c>
      <c r="AO29" s="117">
        <v>12</v>
      </c>
      <c r="AP29" s="106">
        <f>IF(AO29=10,1.16,IF(AO29=12,1.39,IF(AO29=16,1.84,IF(AO29=25,2.84))))</f>
        <v>1.39</v>
      </c>
      <c r="AQ29" s="108">
        <f>2*AM29+2*AN29+28</f>
        <v>233.24435897435899</v>
      </c>
      <c r="AR29" s="110">
        <f>29*4</f>
        <v>116</v>
      </c>
      <c r="AS29" s="111">
        <f>AQ29*AR29/100*((AO29/100)^2/4*PI()*7850/100)</f>
        <v>240.2100471909003</v>
      </c>
      <c r="AT29" s="113">
        <v>6</v>
      </c>
      <c r="AU29" s="111">
        <f>V29+AE29+AL29+AS29+AE30</f>
        <v>1534.6804610123731</v>
      </c>
      <c r="AV29" s="104">
        <f>(G29+H29)/2*D29*E29/100/10000</f>
        <v>8.0675000000000008</v>
      </c>
      <c r="AW29" s="27"/>
      <c r="AX29" s="1">
        <f>86/M29/3+1</f>
        <v>3.8963730569948183</v>
      </c>
      <c r="AY29" s="89">
        <f>(400-AM29*4-14-2*M29)/3</f>
        <v>50.885470085470082</v>
      </c>
      <c r="AZ29" s="89">
        <f>((T29-1-(AT29-1)*4)-2)/3</f>
        <v>5.666666666666667</v>
      </c>
      <c r="BA29" s="1">
        <f t="shared" si="24"/>
        <v>190.22999206846893</v>
      </c>
      <c r="BC29" s="1">
        <f>AU29/4</f>
        <v>383.67011525309329</v>
      </c>
    </row>
    <row r="30" spans="1:55" ht="26.25" customHeight="1" x14ac:dyDescent="0.15">
      <c r="A30" s="27"/>
      <c r="B30" s="134"/>
      <c r="C30" s="111"/>
      <c r="D30" s="119"/>
      <c r="E30" s="119"/>
      <c r="F30" s="121"/>
      <c r="G30" s="123"/>
      <c r="H30" s="123"/>
      <c r="I30" s="124"/>
      <c r="J30" s="59" t="s">
        <v>119</v>
      </c>
      <c r="K30" s="55">
        <f>K29-6</f>
        <v>333</v>
      </c>
      <c r="L30" s="29" t="s">
        <v>13</v>
      </c>
      <c r="M30" s="29" t="s">
        <v>13</v>
      </c>
      <c r="N30" s="66">
        <f>N29</f>
        <v>22</v>
      </c>
      <c r="O30" s="31"/>
      <c r="P30" s="55">
        <f>K30</f>
        <v>333</v>
      </c>
      <c r="Q30" s="91"/>
      <c r="R30" s="91"/>
      <c r="S30" s="91"/>
      <c r="T30" s="29" t="s">
        <v>13</v>
      </c>
      <c r="U30" s="4">
        <f>INT(E29/100)*S29</f>
        <v>40</v>
      </c>
      <c r="V30" s="111"/>
      <c r="W30" s="111"/>
      <c r="X30" s="34">
        <v>3</v>
      </c>
      <c r="Y30" s="7">
        <f>E29-2*4.5</f>
        <v>391</v>
      </c>
      <c r="Z30" s="7">
        <f>10</f>
        <v>10</v>
      </c>
      <c r="AA30" s="66">
        <v>10</v>
      </c>
      <c r="AB30" s="31">
        <f t="shared" si="22"/>
        <v>1.1599999999999999</v>
      </c>
      <c r="AC30" s="55">
        <f t="shared" si="20"/>
        <v>411</v>
      </c>
      <c r="AD30" s="4">
        <f>AK29</f>
        <v>34</v>
      </c>
      <c r="AE30" s="7">
        <f t="shared" si="21"/>
        <v>86.154958392230157</v>
      </c>
      <c r="AF30" s="111"/>
      <c r="AG30" s="109"/>
      <c r="AH30" s="117"/>
      <c r="AI30" s="106"/>
      <c r="AJ30" s="109"/>
      <c r="AK30" s="115"/>
      <c r="AL30" s="111"/>
      <c r="AM30" s="111"/>
      <c r="AN30" s="109"/>
      <c r="AO30" s="117"/>
      <c r="AP30" s="106"/>
      <c r="AQ30" s="109"/>
      <c r="AR30" s="110"/>
      <c r="AS30" s="111"/>
      <c r="AT30" s="114"/>
      <c r="AU30" s="111"/>
      <c r="AV30" s="104"/>
      <c r="AW30" s="27"/>
    </row>
    <row r="31" spans="1:55" ht="26.25" customHeight="1" x14ac:dyDescent="0.15">
      <c r="A31" s="27"/>
      <c r="B31" s="134"/>
      <c r="C31" s="111"/>
      <c r="D31" s="119">
        <v>350</v>
      </c>
      <c r="E31" s="119">
        <v>400</v>
      </c>
      <c r="F31" s="121" t="s">
        <v>104</v>
      </c>
      <c r="G31" s="123">
        <v>65</v>
      </c>
      <c r="H31" s="123">
        <f t="shared" si="19"/>
        <v>70.25</v>
      </c>
      <c r="I31" s="124">
        <v>0.03</v>
      </c>
      <c r="J31" s="34">
        <v>1</v>
      </c>
      <c r="K31" s="55">
        <f>D31-11</f>
        <v>339</v>
      </c>
      <c r="L31" s="55">
        <f>(G31-7-AB32-AI31-AB31/2-O31/2)</f>
        <v>53.220000000000006</v>
      </c>
      <c r="M31" s="7">
        <f>(E31-14)/(T31-1)</f>
        <v>9.8974358974358978</v>
      </c>
      <c r="N31" s="66">
        <v>25</v>
      </c>
      <c r="O31" s="31">
        <f>IF(N31=16,1.84,IF(N31=20,2.27,IF(N31=22,2.51,IF(N31=25,2.84,IF(N31=28,3.16,1.16)))))</f>
        <v>2.84</v>
      </c>
      <c r="P31" s="55">
        <f>K31+2*L31</f>
        <v>445.44</v>
      </c>
      <c r="Q31" s="91">
        <v>17</v>
      </c>
      <c r="R31" s="91">
        <v>10</v>
      </c>
      <c r="S31" s="91">
        <f t="shared" si="23"/>
        <v>7</v>
      </c>
      <c r="T31" s="4">
        <f>INT(E31/100)*R31</f>
        <v>40</v>
      </c>
      <c r="U31" s="29" t="s">
        <v>13</v>
      </c>
      <c r="V31" s="111">
        <f>P31/100*(T31)*((N31/100)^2/4*PI()*7850/100)+P32/100*(U32)*((N32/100)^2/4*PI()*7850/100)</f>
        <v>1045.8634869662201</v>
      </c>
      <c r="W31" s="111" t="s">
        <v>6</v>
      </c>
      <c r="X31" s="34">
        <v>2</v>
      </c>
      <c r="Y31" s="7">
        <f>(D31-11)/2*SQRT(I31^2+1)/1</f>
        <v>169.57625784584349</v>
      </c>
      <c r="Z31" s="7">
        <v>10</v>
      </c>
      <c r="AA31" s="66">
        <v>10</v>
      </c>
      <c r="AB31" s="31">
        <f>IF(AA31=10,1.16,IF(AA31=12,1.39,IF(AA31=25,2.7,IF(AA31=28,3.1))))</f>
        <v>1.1599999999999999</v>
      </c>
      <c r="AC31" s="55">
        <f>2*Y31+2*Z31</f>
        <v>359.15251569168697</v>
      </c>
      <c r="AD31" s="4">
        <f>T31</f>
        <v>40</v>
      </c>
      <c r="AE31" s="7">
        <f t="shared" si="21"/>
        <v>88.572406028000799</v>
      </c>
      <c r="AF31" s="111">
        <f>E31-2*4.5</f>
        <v>391</v>
      </c>
      <c r="AG31" s="108">
        <f>(G31/2+H31/2-7-AI31)</f>
        <v>59.005000000000003</v>
      </c>
      <c r="AH31" s="117">
        <v>14</v>
      </c>
      <c r="AI31" s="106">
        <f>IF(AH31=10,1.16,IF(AH31=12,1.39,IF(AH31=14,1.62,IF(AH31=16,1.84))))</f>
        <v>1.62</v>
      </c>
      <c r="AJ31" s="108">
        <f>(AF31+2*AG31+32)</f>
        <v>541.01</v>
      </c>
      <c r="AK31" s="115">
        <f>INT(D31/10-1)</f>
        <v>34</v>
      </c>
      <c r="AL31" s="111">
        <f>AJ31*AK31/100*((AH31/100)^2/4*PI()*7850/100)</f>
        <v>222.2797088028459</v>
      </c>
      <c r="AM31" s="111">
        <f>((AT31-1)*M31+O31+AP31)</f>
        <v>24.024871794871796</v>
      </c>
      <c r="AN31" s="108">
        <f>(G31+H31)/2-7-AB32-AI31+AP31</f>
        <v>59.235000000000007</v>
      </c>
      <c r="AO31" s="117">
        <v>12</v>
      </c>
      <c r="AP31" s="106">
        <f>IF(AO31=10,1.16,IF(AO31=12,1.39,IF(AO31=16,1.84,IF(AO31=25,2.84))))</f>
        <v>1.39</v>
      </c>
      <c r="AQ31" s="108">
        <f>2*AM31+2*AN31+28</f>
        <v>194.5197435897436</v>
      </c>
      <c r="AR31" s="110">
        <f>29*8</f>
        <v>232</v>
      </c>
      <c r="AS31" s="111">
        <f>AQ31*AR31/100*((AO31/100)^2/4*PI()*7850/100)</f>
        <v>400.65789365899116</v>
      </c>
      <c r="AT31" s="113">
        <v>3</v>
      </c>
      <c r="AU31" s="111">
        <f>V31+AE31+AL31+AS31+AE32</f>
        <v>1843.5284538482883</v>
      </c>
      <c r="AV31" s="104">
        <f>(G31+H31)/2*D31*E31/100/10000</f>
        <v>9.4674999999999994</v>
      </c>
      <c r="AW31" s="27"/>
      <c r="AX31" s="1">
        <f>86/M31/3+1</f>
        <v>3.8963730569948183</v>
      </c>
      <c r="AY31" s="89">
        <f>(400-AM31*8-14-2*M31)/7</f>
        <v>24.858021978021977</v>
      </c>
      <c r="AZ31" s="89">
        <f>((T31-1-(AT31-1)*8)-2)/7</f>
        <v>3</v>
      </c>
      <c r="BA31" s="1">
        <f t="shared" si="24"/>
        <v>194.72178017938089</v>
      </c>
      <c r="BC31" s="1">
        <f>AU31/4</f>
        <v>460.88211346207208</v>
      </c>
    </row>
    <row r="32" spans="1:55" ht="26.25" customHeight="1" x14ac:dyDescent="0.15">
      <c r="A32" s="27"/>
      <c r="B32" s="134"/>
      <c r="C32" s="111"/>
      <c r="D32" s="119"/>
      <c r="E32" s="119"/>
      <c r="F32" s="121"/>
      <c r="G32" s="123"/>
      <c r="H32" s="123"/>
      <c r="I32" s="124"/>
      <c r="J32" s="59" t="s">
        <v>119</v>
      </c>
      <c r="K32" s="55">
        <f>K31-6</f>
        <v>333</v>
      </c>
      <c r="L32" s="29" t="s">
        <v>13</v>
      </c>
      <c r="M32" s="29" t="s">
        <v>13</v>
      </c>
      <c r="N32" s="66">
        <f>N31</f>
        <v>25</v>
      </c>
      <c r="O32" s="31"/>
      <c r="P32" s="55">
        <f>K32</f>
        <v>333</v>
      </c>
      <c r="Q32" s="91"/>
      <c r="R32" s="91"/>
      <c r="S32" s="91"/>
      <c r="T32" s="29" t="s">
        <v>13</v>
      </c>
      <c r="U32" s="4">
        <f>INT(E31/100)*S31</f>
        <v>28</v>
      </c>
      <c r="V32" s="111"/>
      <c r="W32" s="111"/>
      <c r="X32" s="34">
        <v>3</v>
      </c>
      <c r="Y32" s="7">
        <f>E31-2*4.5</f>
        <v>391</v>
      </c>
      <c r="Z32" s="7">
        <f>10</f>
        <v>10</v>
      </c>
      <c r="AA32" s="66">
        <v>10</v>
      </c>
      <c r="AB32" s="31">
        <f t="shared" si="22"/>
        <v>1.1599999999999999</v>
      </c>
      <c r="AC32" s="55">
        <f t="shared" si="20"/>
        <v>411</v>
      </c>
      <c r="AD32" s="4">
        <f>AK31</f>
        <v>34</v>
      </c>
      <c r="AE32" s="7">
        <f t="shared" si="21"/>
        <v>86.154958392230157</v>
      </c>
      <c r="AF32" s="111"/>
      <c r="AG32" s="109"/>
      <c r="AH32" s="117"/>
      <c r="AI32" s="106"/>
      <c r="AJ32" s="109"/>
      <c r="AK32" s="115"/>
      <c r="AL32" s="111"/>
      <c r="AM32" s="111"/>
      <c r="AN32" s="109"/>
      <c r="AO32" s="117"/>
      <c r="AP32" s="106"/>
      <c r="AQ32" s="109"/>
      <c r="AR32" s="110"/>
      <c r="AS32" s="111"/>
      <c r="AT32" s="114"/>
      <c r="AU32" s="111"/>
      <c r="AV32" s="104"/>
      <c r="AW32" s="27"/>
    </row>
    <row r="33" spans="1:55" ht="26.25" customHeight="1" x14ac:dyDescent="0.15">
      <c r="A33" s="27"/>
      <c r="B33" s="134"/>
      <c r="C33" s="111"/>
      <c r="D33" s="119">
        <v>350</v>
      </c>
      <c r="E33" s="119">
        <v>400</v>
      </c>
      <c r="F33" s="121" t="s">
        <v>105</v>
      </c>
      <c r="G33" s="123">
        <v>65</v>
      </c>
      <c r="H33" s="123">
        <f t="shared" si="19"/>
        <v>70.25</v>
      </c>
      <c r="I33" s="124">
        <v>0.03</v>
      </c>
      <c r="J33" s="34">
        <v>1</v>
      </c>
      <c r="K33" s="55">
        <f>D33-11</f>
        <v>339</v>
      </c>
      <c r="L33" s="55">
        <f>(G33-7-AB34-AI33-AB33/2-O33/2)</f>
        <v>53.220000000000006</v>
      </c>
      <c r="M33" s="7">
        <f>(E33-14)/(T33-1)</f>
        <v>9.8974358974358978</v>
      </c>
      <c r="N33" s="66">
        <v>25</v>
      </c>
      <c r="O33" s="31">
        <f>IF(N33=16,1.84,IF(N33=20,2.27,IF(N33=22,2.51,IF(N33=25,2.84,IF(N33=28,3.16,1.16)))))</f>
        <v>2.84</v>
      </c>
      <c r="P33" s="55">
        <f>K33+2*L33</f>
        <v>445.44</v>
      </c>
      <c r="Q33" s="91">
        <v>19</v>
      </c>
      <c r="R33" s="91">
        <v>10</v>
      </c>
      <c r="S33" s="91">
        <f t="shared" si="23"/>
        <v>9</v>
      </c>
      <c r="T33" s="4">
        <f>INT(E33/100)*R33</f>
        <v>40</v>
      </c>
      <c r="U33" s="29" t="s">
        <v>13</v>
      </c>
      <c r="V33" s="111">
        <f>P33/100*(T33)*((N33/100)^2/4*PI()*7850/100)+P34/100*(U34)*((N34/100)^2/4*PI()*7850/100)</f>
        <v>1148.5169904176751</v>
      </c>
      <c r="W33" s="111" t="s">
        <v>6</v>
      </c>
      <c r="X33" s="34">
        <v>2</v>
      </c>
      <c r="Y33" s="7">
        <f>(D33-11)/2*SQRT(I33^2+1)/1</f>
        <v>169.57625784584349</v>
      </c>
      <c r="Z33" s="7">
        <v>10</v>
      </c>
      <c r="AA33" s="66">
        <v>10</v>
      </c>
      <c r="AB33" s="31">
        <f>IF(AA33=10,1.16,IF(AA33=12,1.39,IF(AA33=25,2.7,IF(AA33=28,3.1))))</f>
        <v>1.1599999999999999</v>
      </c>
      <c r="AC33" s="55">
        <f>2*Y33+2*Z33</f>
        <v>359.15251569168697</v>
      </c>
      <c r="AD33" s="4">
        <f>T33</f>
        <v>40</v>
      </c>
      <c r="AE33" s="7">
        <f t="shared" si="21"/>
        <v>88.572406028000799</v>
      </c>
      <c r="AF33" s="111">
        <f>E33-2*4.5</f>
        <v>391</v>
      </c>
      <c r="AG33" s="108">
        <f>(G33/2+H33/2-7-AI33)</f>
        <v>59.005000000000003</v>
      </c>
      <c r="AH33" s="117">
        <v>14</v>
      </c>
      <c r="AI33" s="106">
        <f>IF(AH33=10,1.16,IF(AH33=12,1.39,IF(AH33=14,1.62,IF(AH33=16,1.84))))</f>
        <v>1.62</v>
      </c>
      <c r="AJ33" s="108">
        <f>(AF33+2*AG33+32)</f>
        <v>541.01</v>
      </c>
      <c r="AK33" s="115">
        <f>INT(D33/10-1)</f>
        <v>34</v>
      </c>
      <c r="AL33" s="111">
        <f>AJ33*AK33/100*((AH33/100)^2/4*PI()*7850/100)</f>
        <v>222.2797088028459</v>
      </c>
      <c r="AM33" s="111">
        <f>((AT33-1)*M33+O33+AP33)</f>
        <v>24.024871794871796</v>
      </c>
      <c r="AN33" s="108">
        <f>(G33+H33)/2-7-AB34-AI33+AP33</f>
        <v>59.235000000000007</v>
      </c>
      <c r="AO33" s="117">
        <v>12</v>
      </c>
      <c r="AP33" s="106">
        <f>IF(AO33=10,1.16,IF(AO33=12,1.39,IF(AO33=16,1.84,IF(AO33=25,2.84))))</f>
        <v>1.39</v>
      </c>
      <c r="AQ33" s="108">
        <f>2*AM33+2*AN33+28</f>
        <v>194.5197435897436</v>
      </c>
      <c r="AR33" s="110">
        <f>29*8</f>
        <v>232</v>
      </c>
      <c r="AS33" s="111">
        <f>AQ33*AR33/100*((AO33/100)^2/4*PI()*7850/100)</f>
        <v>400.65789365899116</v>
      </c>
      <c r="AT33" s="113">
        <v>3</v>
      </c>
      <c r="AU33" s="111">
        <f>V33+AE33+AL33+AS33+AE34</f>
        <v>1946.1819572997433</v>
      </c>
      <c r="AV33" s="104">
        <f>(G33+H33)/2*D33*E33/100/10000</f>
        <v>9.4674999999999994</v>
      </c>
      <c r="AW33" s="27"/>
      <c r="AX33" s="1">
        <f>86/M33/3+1</f>
        <v>3.8963730569948183</v>
      </c>
      <c r="AY33" s="89">
        <f>(400-AM33*8-14-2*M33)/7</f>
        <v>24.858021978021977</v>
      </c>
      <c r="AZ33" s="89">
        <f>((T33-1-(AT33-1)*8)-2)/7</f>
        <v>3</v>
      </c>
      <c r="BA33" s="1">
        <f t="shared" si="24"/>
        <v>205.56450565616512</v>
      </c>
      <c r="BC33" s="1">
        <f>AU33/4</f>
        <v>486.54548932493583</v>
      </c>
    </row>
    <row r="34" spans="1:55" ht="26.25" customHeight="1" x14ac:dyDescent="0.15">
      <c r="A34" s="27"/>
      <c r="B34" s="134"/>
      <c r="C34" s="111"/>
      <c r="D34" s="119"/>
      <c r="E34" s="119"/>
      <c r="F34" s="121"/>
      <c r="G34" s="123"/>
      <c r="H34" s="123"/>
      <c r="I34" s="124"/>
      <c r="J34" s="59" t="s">
        <v>119</v>
      </c>
      <c r="K34" s="55">
        <f>K33-6</f>
        <v>333</v>
      </c>
      <c r="L34" s="29" t="s">
        <v>13</v>
      </c>
      <c r="M34" s="29" t="s">
        <v>13</v>
      </c>
      <c r="N34" s="66">
        <f>N33</f>
        <v>25</v>
      </c>
      <c r="O34" s="31"/>
      <c r="P34" s="55">
        <f>K34</f>
        <v>333</v>
      </c>
      <c r="Q34" s="91"/>
      <c r="R34" s="91"/>
      <c r="S34" s="91"/>
      <c r="T34" s="29" t="s">
        <v>13</v>
      </c>
      <c r="U34" s="4">
        <f>INT(E33/100)*S33</f>
        <v>36</v>
      </c>
      <c r="V34" s="111"/>
      <c r="W34" s="111"/>
      <c r="X34" s="34">
        <v>3</v>
      </c>
      <c r="Y34" s="7">
        <f>E33-2*4.5</f>
        <v>391</v>
      </c>
      <c r="Z34" s="7">
        <f>10</f>
        <v>10</v>
      </c>
      <c r="AA34" s="66">
        <v>10</v>
      </c>
      <c r="AB34" s="31">
        <f t="shared" si="22"/>
        <v>1.1599999999999999</v>
      </c>
      <c r="AC34" s="55">
        <f t="shared" si="20"/>
        <v>411</v>
      </c>
      <c r="AD34" s="4">
        <f>AK33</f>
        <v>34</v>
      </c>
      <c r="AE34" s="7">
        <f t="shared" si="21"/>
        <v>86.154958392230157</v>
      </c>
      <c r="AF34" s="111"/>
      <c r="AG34" s="109"/>
      <c r="AH34" s="117"/>
      <c r="AI34" s="106"/>
      <c r="AJ34" s="109"/>
      <c r="AK34" s="115"/>
      <c r="AL34" s="111"/>
      <c r="AM34" s="111"/>
      <c r="AN34" s="109"/>
      <c r="AO34" s="117"/>
      <c r="AP34" s="106"/>
      <c r="AQ34" s="109"/>
      <c r="AR34" s="110"/>
      <c r="AS34" s="111"/>
      <c r="AT34" s="114"/>
      <c r="AU34" s="111"/>
      <c r="AV34" s="104"/>
      <c r="AW34" s="27"/>
    </row>
    <row r="35" spans="1:55" ht="26.25" customHeight="1" x14ac:dyDescent="0.15">
      <c r="A35" s="27"/>
      <c r="B35" s="134"/>
      <c r="C35" s="111"/>
      <c r="D35" s="119">
        <v>350</v>
      </c>
      <c r="E35" s="119">
        <v>400</v>
      </c>
      <c r="F35" s="121" t="s">
        <v>106</v>
      </c>
      <c r="G35" s="123">
        <v>70</v>
      </c>
      <c r="H35" s="123">
        <f t="shared" si="19"/>
        <v>75.25</v>
      </c>
      <c r="I35" s="124">
        <v>0.03</v>
      </c>
      <c r="J35" s="34">
        <v>1</v>
      </c>
      <c r="K35" s="55">
        <f>D35-11</f>
        <v>339</v>
      </c>
      <c r="L35" s="55">
        <f>(G35-7-AB36-AI35-AB35/2-O35/2)</f>
        <v>58.220000000000006</v>
      </c>
      <c r="M35" s="7">
        <f>(E35-14)/(T35-1)</f>
        <v>9.8974358974358978</v>
      </c>
      <c r="N35" s="66">
        <v>25</v>
      </c>
      <c r="O35" s="31">
        <f>IF(N35=16,1.84,IF(N35=20,2.27,IF(N35=22,2.51,IF(N35=25,2.84,IF(N35=28,3.16,1.16)))))</f>
        <v>2.84</v>
      </c>
      <c r="P35" s="55">
        <f>K35+2*L35</f>
        <v>455.44</v>
      </c>
      <c r="Q35" s="91">
        <v>20</v>
      </c>
      <c r="R35" s="91">
        <v>10</v>
      </c>
      <c r="S35" s="91">
        <f t="shared" si="23"/>
        <v>10</v>
      </c>
      <c r="T35" s="4">
        <f>INT(E35/100)*R35</f>
        <v>40</v>
      </c>
      <c r="U35" s="29" t="s">
        <v>13</v>
      </c>
      <c r="V35" s="111">
        <f>P35/100*(T35)*((N35/100)^2/4*PI()*7850/100)+P36/100*(U36)*((N36/100)^2/4*PI()*7850/100)</f>
        <v>1215.2571811000776</v>
      </c>
      <c r="W35" s="111" t="s">
        <v>6</v>
      </c>
      <c r="X35" s="34">
        <v>2</v>
      </c>
      <c r="Y35" s="7">
        <f>(D35-11)/2*SQRT(I35^2+1)/1</f>
        <v>169.57625784584349</v>
      </c>
      <c r="Z35" s="7">
        <v>10</v>
      </c>
      <c r="AA35" s="66">
        <v>10</v>
      </c>
      <c r="AB35" s="31">
        <f>IF(AA35=10,1.16,IF(AA35=12,1.39,IF(AA35=25,2.7,IF(AA35=28,3.1))))</f>
        <v>1.1599999999999999</v>
      </c>
      <c r="AC35" s="55">
        <f>2*Y35+2*Z35</f>
        <v>359.15251569168697</v>
      </c>
      <c r="AD35" s="4">
        <f>T35</f>
        <v>40</v>
      </c>
      <c r="AE35" s="7">
        <f t="shared" si="21"/>
        <v>88.572406028000799</v>
      </c>
      <c r="AF35" s="111">
        <f>E35-2*4.5</f>
        <v>391</v>
      </c>
      <c r="AG35" s="108">
        <f>(G35/2+H35/2-7-AI35)</f>
        <v>64.004999999999995</v>
      </c>
      <c r="AH35" s="117">
        <v>14</v>
      </c>
      <c r="AI35" s="106">
        <f>IF(AH35=10,1.16,IF(AH35=12,1.39,IF(AH35=14,1.62,IF(AH35=16,1.84))))</f>
        <v>1.62</v>
      </c>
      <c r="AJ35" s="108">
        <f>(AF35+2*AG35+32)</f>
        <v>551.01</v>
      </c>
      <c r="AK35" s="115">
        <f>INT(D35/10-1)</f>
        <v>34</v>
      </c>
      <c r="AL35" s="111">
        <f>AJ35*AK35/100*((AH35/100)^2/4*PI()*7850/100)</f>
        <v>226.38831509113717</v>
      </c>
      <c r="AM35" s="111">
        <f>((AT35-1)*M35+O35+AP35)</f>
        <v>24.024871794871796</v>
      </c>
      <c r="AN35" s="108">
        <f>(G35+H35)/2-7-AB36-AI35+AP35</f>
        <v>64.234999999999999</v>
      </c>
      <c r="AO35" s="117">
        <v>12</v>
      </c>
      <c r="AP35" s="106">
        <f>IF(AO35=10,1.16,IF(AO35=12,1.39,IF(AO35=16,1.84,IF(AO35=25,2.84))))</f>
        <v>1.39</v>
      </c>
      <c r="AQ35" s="108">
        <f>2*AM35+2*AN35+28</f>
        <v>204.5197435897436</v>
      </c>
      <c r="AR35" s="110">
        <f>29*8</f>
        <v>232</v>
      </c>
      <c r="AS35" s="111">
        <f>AQ35*AR35/100*((AO35/100)^2/4*PI()*7850/100)</f>
        <v>421.25518040557495</v>
      </c>
      <c r="AT35" s="113">
        <v>3</v>
      </c>
      <c r="AU35" s="111">
        <f>V35+AE35+AL35+AS35+AE36</f>
        <v>2037.6280410170207</v>
      </c>
      <c r="AV35" s="104">
        <f>(G35+H35)/2*D35*E35/100/10000</f>
        <v>10.1675</v>
      </c>
      <c r="AW35" s="27"/>
      <c r="AX35" s="1">
        <f>86/M35/3+1</f>
        <v>3.8963730569948183</v>
      </c>
      <c r="AY35" s="89">
        <f>(400-AM35*8-14-2*M35)/7</f>
        <v>24.858021978021977</v>
      </c>
      <c r="AZ35" s="89">
        <f>((T35-1-(AT35-1)*8)-2)/7</f>
        <v>3</v>
      </c>
      <c r="BA35" s="1">
        <f t="shared" si="24"/>
        <v>200.40600354236742</v>
      </c>
      <c r="BC35" s="1">
        <f>AU35/4</f>
        <v>509.40701025425517</v>
      </c>
    </row>
    <row r="36" spans="1:55" ht="26.25" customHeight="1" x14ac:dyDescent="0.15">
      <c r="A36" s="27"/>
      <c r="B36" s="134"/>
      <c r="C36" s="111"/>
      <c r="D36" s="119"/>
      <c r="E36" s="119"/>
      <c r="F36" s="121"/>
      <c r="G36" s="123"/>
      <c r="H36" s="123"/>
      <c r="I36" s="124"/>
      <c r="J36" s="59" t="s">
        <v>119</v>
      </c>
      <c r="K36" s="55">
        <f>K35-6</f>
        <v>333</v>
      </c>
      <c r="L36" s="29" t="s">
        <v>13</v>
      </c>
      <c r="M36" s="29" t="s">
        <v>13</v>
      </c>
      <c r="N36" s="66">
        <f>N35</f>
        <v>25</v>
      </c>
      <c r="O36" s="31"/>
      <c r="P36" s="55">
        <f>K36</f>
        <v>333</v>
      </c>
      <c r="Q36" s="91"/>
      <c r="R36" s="91"/>
      <c r="S36" s="91"/>
      <c r="T36" s="29" t="s">
        <v>13</v>
      </c>
      <c r="U36" s="4">
        <f>INT(E35/100)*S35</f>
        <v>40</v>
      </c>
      <c r="V36" s="111"/>
      <c r="W36" s="111"/>
      <c r="X36" s="34">
        <v>3</v>
      </c>
      <c r="Y36" s="7">
        <f>E35-2*4.5</f>
        <v>391</v>
      </c>
      <c r="Z36" s="7">
        <f>10</f>
        <v>10</v>
      </c>
      <c r="AA36" s="66">
        <v>10</v>
      </c>
      <c r="AB36" s="31">
        <f t="shared" si="22"/>
        <v>1.1599999999999999</v>
      </c>
      <c r="AC36" s="55">
        <f t="shared" si="20"/>
        <v>411</v>
      </c>
      <c r="AD36" s="4">
        <f>AK35</f>
        <v>34</v>
      </c>
      <c r="AE36" s="7">
        <f t="shared" si="21"/>
        <v>86.154958392230157</v>
      </c>
      <c r="AF36" s="111"/>
      <c r="AG36" s="109"/>
      <c r="AH36" s="117"/>
      <c r="AI36" s="106"/>
      <c r="AJ36" s="109"/>
      <c r="AK36" s="115"/>
      <c r="AL36" s="111"/>
      <c r="AM36" s="111"/>
      <c r="AN36" s="109"/>
      <c r="AO36" s="117"/>
      <c r="AP36" s="106"/>
      <c r="AQ36" s="109"/>
      <c r="AR36" s="110"/>
      <c r="AS36" s="111"/>
      <c r="AT36" s="114"/>
      <c r="AU36" s="111"/>
      <c r="AV36" s="104"/>
      <c r="AW36" s="27"/>
    </row>
    <row r="37" spans="1:55" ht="26.25" customHeight="1" x14ac:dyDescent="0.15">
      <c r="A37" s="27"/>
      <c r="B37" s="134"/>
      <c r="C37" s="111"/>
      <c r="D37" s="119">
        <v>350</v>
      </c>
      <c r="E37" s="119">
        <v>400</v>
      </c>
      <c r="F37" s="121" t="s">
        <v>107</v>
      </c>
      <c r="G37" s="123">
        <v>70</v>
      </c>
      <c r="H37" s="123">
        <f t="shared" si="19"/>
        <v>75.25</v>
      </c>
      <c r="I37" s="124">
        <v>0.03</v>
      </c>
      <c r="J37" s="34">
        <v>1</v>
      </c>
      <c r="K37" s="55">
        <f>D37-11</f>
        <v>339</v>
      </c>
      <c r="L37" s="55">
        <f>(G37-7-AB38-AI37-AB37/2-O37/2)</f>
        <v>58.220000000000006</v>
      </c>
      <c r="M37" s="7">
        <f>(E37-14)/(T37-1)</f>
        <v>8.9767441860465116</v>
      </c>
      <c r="N37" s="66">
        <v>25</v>
      </c>
      <c r="O37" s="31">
        <f>IF(N37=16,1.84,IF(N37=20,2.27,IF(N37=22,2.51,IF(N37=25,2.84,IF(N37=28,3.16,1.16)))))</f>
        <v>2.84</v>
      </c>
      <c r="P37" s="55">
        <f>K37+2*L37</f>
        <v>455.44</v>
      </c>
      <c r="Q37" s="91">
        <v>21</v>
      </c>
      <c r="R37" s="91">
        <v>11</v>
      </c>
      <c r="S37" s="91">
        <f t="shared" si="23"/>
        <v>10</v>
      </c>
      <c r="T37" s="4">
        <f>INT(E37/100)*R37</f>
        <v>44</v>
      </c>
      <c r="U37" s="29" t="s">
        <v>13</v>
      </c>
      <c r="V37" s="111">
        <f>P37/100*(T37)*((N37/100)^2/4*PI()*7850/100)+P38/100*(U38)*((N38/100)^2/4*PI()*7850/100)</f>
        <v>1285.4561474843579</v>
      </c>
      <c r="W37" s="111" t="s">
        <v>6</v>
      </c>
      <c r="X37" s="34">
        <v>2</v>
      </c>
      <c r="Y37" s="7">
        <f>(D37-11)/2*SQRT(I37^2+1)/1</f>
        <v>169.57625784584349</v>
      </c>
      <c r="Z37" s="7">
        <v>10</v>
      </c>
      <c r="AA37" s="66">
        <v>10</v>
      </c>
      <c r="AB37" s="31">
        <f>IF(AA37=10,1.16,IF(AA37=12,1.39,IF(AA37=25,2.7,IF(AA37=28,3.1))))</f>
        <v>1.1599999999999999</v>
      </c>
      <c r="AC37" s="55">
        <f>2*Y37+2*Z37</f>
        <v>359.15251569168697</v>
      </c>
      <c r="AD37" s="4">
        <f>T37</f>
        <v>44</v>
      </c>
      <c r="AE37" s="7">
        <f t="shared" si="21"/>
        <v>97.429646630800889</v>
      </c>
      <c r="AF37" s="111">
        <f>E37-2*4.5</f>
        <v>391</v>
      </c>
      <c r="AG37" s="108">
        <f>(G37/2+H37/2-7-AI37)</f>
        <v>64.004999999999995</v>
      </c>
      <c r="AH37" s="117">
        <v>14</v>
      </c>
      <c r="AI37" s="106">
        <f>IF(AH37=10,1.16,IF(AH37=12,1.39,IF(AH37=14,1.62,IF(AH37=16,1.84))))</f>
        <v>1.62</v>
      </c>
      <c r="AJ37" s="108">
        <f>(AF37+2*AG37+32)</f>
        <v>551.01</v>
      </c>
      <c r="AK37" s="115">
        <f>INT(D37/10-1)</f>
        <v>34</v>
      </c>
      <c r="AL37" s="111">
        <f>AJ37*AK37/100*((AH37/100)^2/4*PI()*7850/100)</f>
        <v>226.38831509113717</v>
      </c>
      <c r="AM37" s="111">
        <f>((AT37-1)*M37+O37+AP37)</f>
        <v>22.183488372093024</v>
      </c>
      <c r="AN37" s="108">
        <f>(G37+H37)/2-7-AB38-AI37+AP37</f>
        <v>64.234999999999999</v>
      </c>
      <c r="AO37" s="117">
        <v>12</v>
      </c>
      <c r="AP37" s="106">
        <f>IF(AO37=10,1.16,IF(AO37=12,1.39,IF(AO37=16,1.84,IF(AO37=25,2.84))))</f>
        <v>1.39</v>
      </c>
      <c r="AQ37" s="108">
        <f>2*AM37+2*AN37+28</f>
        <v>200.83697674418605</v>
      </c>
      <c r="AR37" s="110">
        <f>29*8</f>
        <v>232</v>
      </c>
      <c r="AS37" s="111">
        <f>AQ37*AR37/100*((AO37/100)^2/4*PI()*7850/100)</f>
        <v>413.66967993169885</v>
      </c>
      <c r="AT37" s="113">
        <v>3</v>
      </c>
      <c r="AU37" s="111">
        <f>V37+AE37+AL37+AS37+AE38</f>
        <v>2109.098747530225</v>
      </c>
      <c r="AV37" s="104">
        <f>(G37+H37)/2*D37*E37/100/10000</f>
        <v>10.1675</v>
      </c>
      <c r="AW37" s="27"/>
      <c r="AX37" s="1">
        <f>86/M37/3+1</f>
        <v>4.1934369602763386</v>
      </c>
      <c r="AY37" s="89">
        <f>(400-AM37*8-14-2*M37)/7</f>
        <v>27.225514950166112</v>
      </c>
      <c r="AZ37" s="89">
        <f>((T37-1-(AT37-1)*8)-2)/7</f>
        <v>3.5714285714285716</v>
      </c>
      <c r="BA37" s="1">
        <f t="shared" si="24"/>
        <v>207.43533292650355</v>
      </c>
      <c r="BC37" s="1">
        <f>AU37/4</f>
        <v>527.27468688255624</v>
      </c>
    </row>
    <row r="38" spans="1:55" ht="26.25" customHeight="1" thickBot="1" x14ac:dyDescent="0.2">
      <c r="A38" s="27"/>
      <c r="B38" s="135"/>
      <c r="C38" s="112"/>
      <c r="D38" s="119"/>
      <c r="E38" s="120"/>
      <c r="F38" s="122"/>
      <c r="G38" s="118"/>
      <c r="H38" s="118"/>
      <c r="I38" s="124"/>
      <c r="J38" s="58" t="s">
        <v>119</v>
      </c>
      <c r="K38" s="53">
        <f>K37-6</f>
        <v>333</v>
      </c>
      <c r="L38" s="29" t="s">
        <v>13</v>
      </c>
      <c r="M38" s="29" t="s">
        <v>13</v>
      </c>
      <c r="N38" s="66">
        <f>N37</f>
        <v>25</v>
      </c>
      <c r="O38" s="32"/>
      <c r="P38" s="53">
        <f>K38</f>
        <v>333</v>
      </c>
      <c r="Q38" s="92"/>
      <c r="R38" s="92"/>
      <c r="S38" s="92"/>
      <c r="T38" s="29" t="s">
        <v>13</v>
      </c>
      <c r="U38" s="4">
        <f>INT(E37/100)*S37</f>
        <v>40</v>
      </c>
      <c r="V38" s="112"/>
      <c r="W38" s="118"/>
      <c r="X38" s="35">
        <v>3</v>
      </c>
      <c r="Y38" s="8">
        <f>E37-2*4.5</f>
        <v>391</v>
      </c>
      <c r="Z38" s="8">
        <f>10</f>
        <v>10</v>
      </c>
      <c r="AA38" s="66">
        <v>10</v>
      </c>
      <c r="AB38" s="32">
        <f t="shared" si="22"/>
        <v>1.1599999999999999</v>
      </c>
      <c r="AC38" s="53">
        <f t="shared" si="20"/>
        <v>411</v>
      </c>
      <c r="AD38" s="5">
        <f>AK37</f>
        <v>34</v>
      </c>
      <c r="AE38" s="8">
        <f t="shared" si="21"/>
        <v>86.154958392230157</v>
      </c>
      <c r="AF38" s="112"/>
      <c r="AG38" s="109"/>
      <c r="AH38" s="117"/>
      <c r="AI38" s="107"/>
      <c r="AJ38" s="109"/>
      <c r="AK38" s="116"/>
      <c r="AL38" s="112"/>
      <c r="AM38" s="111"/>
      <c r="AN38" s="109"/>
      <c r="AO38" s="117"/>
      <c r="AP38" s="107"/>
      <c r="AQ38" s="109"/>
      <c r="AR38" s="110"/>
      <c r="AS38" s="112"/>
      <c r="AT38" s="114"/>
      <c r="AU38" s="112"/>
      <c r="AV38" s="105"/>
      <c r="AW38" s="27"/>
    </row>
    <row r="39" spans="1:55" ht="19.899999999999999" customHeight="1" x14ac:dyDescent="0.15">
      <c r="A39" s="27"/>
      <c r="B39" s="41"/>
      <c r="C39" s="41"/>
      <c r="D39" s="42"/>
      <c r="E39" s="42"/>
      <c r="F39" s="41"/>
      <c r="G39" s="43"/>
      <c r="H39" s="43"/>
      <c r="I39" s="95"/>
      <c r="J39" s="43"/>
      <c r="K39" s="42"/>
      <c r="L39" s="44"/>
      <c r="M39" s="41"/>
      <c r="N39" s="45"/>
      <c r="O39" s="71"/>
      <c r="P39" s="42"/>
      <c r="Q39" s="101"/>
      <c r="R39" s="101"/>
      <c r="S39" s="101"/>
      <c r="T39" s="42"/>
      <c r="U39" s="42"/>
      <c r="V39" s="41"/>
      <c r="W39" s="41"/>
      <c r="X39" s="41"/>
      <c r="Y39" s="41"/>
      <c r="Z39" s="41"/>
      <c r="AA39" s="45"/>
      <c r="AB39" s="45"/>
      <c r="AC39" s="42"/>
      <c r="AD39" s="42"/>
      <c r="AE39" s="41"/>
      <c r="AF39" s="41"/>
      <c r="AG39" s="41"/>
      <c r="AH39" s="45"/>
      <c r="AI39" s="71"/>
      <c r="AJ39" s="41"/>
      <c r="AK39" s="46"/>
      <c r="AL39" s="41"/>
      <c r="AM39" s="41"/>
      <c r="AN39" s="41"/>
      <c r="AO39" s="41"/>
      <c r="AP39" s="41"/>
      <c r="AQ39" s="41"/>
      <c r="AR39" s="41"/>
      <c r="AS39" s="41"/>
      <c r="AT39" s="85"/>
      <c r="AU39" s="41"/>
      <c r="AV39" s="47"/>
      <c r="AW39" s="27"/>
    </row>
    <row r="40" spans="1:55" ht="19.899999999999999" customHeight="1" x14ac:dyDescent="0.15">
      <c r="D40" s="2"/>
      <c r="E40" s="2"/>
      <c r="F40" s="18"/>
      <c r="G40" s="2"/>
      <c r="H40" s="2"/>
      <c r="I40" s="86"/>
      <c r="J40" s="2"/>
      <c r="K40" s="68"/>
      <c r="L40" s="68"/>
      <c r="M40" s="18"/>
      <c r="N40" s="68"/>
      <c r="O40" s="72"/>
      <c r="P40" s="68"/>
      <c r="Q40" s="102"/>
      <c r="R40" s="102"/>
      <c r="S40" s="102"/>
      <c r="T40" s="68"/>
      <c r="U40" s="68"/>
      <c r="V40" s="3"/>
      <c r="W40" s="3"/>
      <c r="X40" s="3"/>
      <c r="Y40" s="3"/>
      <c r="Z40" s="3"/>
      <c r="AA40" s="2"/>
      <c r="AB40" s="2"/>
      <c r="AC40" s="2"/>
      <c r="AD40" s="2"/>
      <c r="AE40" s="2"/>
      <c r="AF40" s="2"/>
      <c r="AG40" s="2"/>
      <c r="AH40" s="2"/>
      <c r="AI40" s="73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86"/>
      <c r="AU40" s="2"/>
      <c r="AV40" s="2"/>
    </row>
    <row r="41" spans="1:55" ht="19.899999999999999" customHeight="1" x14ac:dyDescent="0.15">
      <c r="D41" s="2"/>
      <c r="E41" s="2"/>
      <c r="F41" s="18"/>
      <c r="G41" s="2"/>
      <c r="H41" s="2"/>
      <c r="I41" s="86"/>
      <c r="J41" s="2"/>
      <c r="K41" s="68"/>
      <c r="L41" s="68"/>
      <c r="M41" s="18"/>
      <c r="N41" s="68"/>
      <c r="O41" s="72"/>
      <c r="P41" s="68"/>
      <c r="Q41" s="102"/>
      <c r="R41" s="102"/>
      <c r="S41" s="102"/>
      <c r="T41" s="68"/>
      <c r="U41" s="68"/>
      <c r="V41" s="3"/>
      <c r="W41" s="3"/>
      <c r="X41" s="3"/>
      <c r="Y41" s="3"/>
      <c r="Z41" s="3"/>
      <c r="AA41" s="2"/>
      <c r="AB41" s="2"/>
      <c r="AC41" s="2"/>
      <c r="AD41" s="2"/>
      <c r="AE41" s="2"/>
      <c r="AF41" s="2"/>
      <c r="AG41" s="2"/>
      <c r="AH41" s="2"/>
      <c r="AI41" s="73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86"/>
      <c r="AU41" s="2"/>
      <c r="AV41" s="2"/>
    </row>
    <row r="42" spans="1:55" ht="19.899999999999999" customHeight="1" x14ac:dyDescent="0.15">
      <c r="D42" s="2"/>
      <c r="E42" s="2"/>
      <c r="F42" s="18"/>
      <c r="G42" s="2"/>
      <c r="H42" s="2"/>
      <c r="I42" s="86"/>
      <c r="J42" s="2"/>
      <c r="K42" s="68"/>
      <c r="L42" s="68"/>
      <c r="M42" s="18"/>
      <c r="N42" s="68"/>
      <c r="O42" s="72"/>
      <c r="P42" s="68"/>
      <c r="Q42" s="102"/>
      <c r="R42" s="102"/>
      <c r="S42" s="102"/>
      <c r="T42" s="68"/>
      <c r="U42" s="68"/>
      <c r="V42" s="3"/>
      <c r="W42" s="3"/>
      <c r="X42" s="3"/>
      <c r="Y42" s="3"/>
      <c r="Z42" s="3"/>
      <c r="AA42" s="2"/>
      <c r="AB42" s="2"/>
      <c r="AC42" s="2"/>
      <c r="AD42" s="2"/>
      <c r="AE42" s="2"/>
      <c r="AF42" s="2"/>
      <c r="AG42" s="2"/>
      <c r="AH42" s="2"/>
      <c r="AI42" s="73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86"/>
      <c r="AU42" s="2"/>
      <c r="AV42" s="2"/>
    </row>
    <row r="43" spans="1:55" ht="19.899999999999999" customHeight="1" x14ac:dyDescent="0.15">
      <c r="D43" s="2"/>
      <c r="E43" s="2"/>
      <c r="F43" s="18"/>
      <c r="G43" s="2"/>
      <c r="H43" s="2"/>
      <c r="I43" s="86"/>
      <c r="J43" s="2"/>
      <c r="K43" s="68"/>
      <c r="L43" s="68"/>
      <c r="M43" s="18"/>
      <c r="N43" s="68"/>
      <c r="O43" s="72"/>
      <c r="P43" s="68"/>
      <c r="Q43" s="102"/>
      <c r="R43" s="102"/>
      <c r="S43" s="102"/>
      <c r="T43" s="68"/>
      <c r="U43" s="68"/>
      <c r="V43" s="3"/>
      <c r="W43" s="3"/>
      <c r="X43" s="3"/>
      <c r="Y43" s="3"/>
      <c r="Z43" s="3"/>
      <c r="AA43" s="2"/>
      <c r="AB43" s="2"/>
      <c r="AC43" s="2"/>
      <c r="AD43" s="2"/>
      <c r="AE43" s="2"/>
      <c r="AF43" s="2"/>
      <c r="AG43" s="2"/>
      <c r="AH43" s="2"/>
      <c r="AI43" s="73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86"/>
      <c r="AU43" s="2"/>
      <c r="AV43" s="2"/>
    </row>
    <row r="44" spans="1:55" ht="19.899999999999999" customHeight="1" x14ac:dyDescent="0.15">
      <c r="D44" s="2"/>
      <c r="E44" s="2"/>
      <c r="F44" s="18"/>
      <c r="G44" s="2"/>
      <c r="H44" s="2"/>
      <c r="I44" s="86"/>
      <c r="J44" s="2"/>
      <c r="K44" s="68"/>
      <c r="L44" s="68"/>
      <c r="M44" s="18"/>
      <c r="N44" s="68"/>
      <c r="O44" s="72"/>
      <c r="P44" s="68"/>
      <c r="Q44" s="102"/>
      <c r="R44" s="102"/>
      <c r="S44" s="102"/>
      <c r="T44" s="68"/>
      <c r="U44" s="68"/>
      <c r="V44" s="3"/>
      <c r="W44" s="3"/>
      <c r="X44" s="3"/>
      <c r="Y44" s="3"/>
      <c r="Z44" s="3"/>
      <c r="AA44" s="2"/>
      <c r="AB44" s="2"/>
      <c r="AC44" s="2"/>
      <c r="AD44" s="2"/>
      <c r="AE44" s="2"/>
      <c r="AF44" s="2"/>
      <c r="AG44" s="2"/>
      <c r="AH44" s="2"/>
      <c r="AI44" s="73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86"/>
      <c r="AU44" s="2"/>
      <c r="AV44" s="2"/>
    </row>
    <row r="45" spans="1:55" ht="19.899999999999999" customHeight="1" x14ac:dyDescent="0.15">
      <c r="D45" s="2"/>
      <c r="E45" s="2"/>
      <c r="F45" s="18"/>
      <c r="G45" s="2"/>
      <c r="H45" s="2"/>
      <c r="I45" s="86"/>
      <c r="J45" s="2"/>
      <c r="K45" s="68"/>
      <c r="L45" s="68"/>
      <c r="M45" s="18"/>
      <c r="N45" s="68"/>
      <c r="O45" s="72"/>
      <c r="P45" s="68"/>
      <c r="Q45" s="102"/>
      <c r="R45" s="102"/>
      <c r="S45" s="102"/>
      <c r="T45" s="68"/>
      <c r="U45" s="68"/>
      <c r="V45" s="3"/>
      <c r="W45" s="3"/>
      <c r="X45" s="3"/>
      <c r="Y45" s="3"/>
      <c r="Z45" s="3"/>
      <c r="AA45" s="2"/>
      <c r="AB45" s="2"/>
      <c r="AC45" s="2"/>
      <c r="AD45" s="2"/>
      <c r="AE45" s="2"/>
      <c r="AF45" s="2"/>
      <c r="AG45" s="2"/>
      <c r="AH45" s="2"/>
      <c r="AI45" s="73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86"/>
      <c r="AU45" s="2"/>
      <c r="AV45" s="2"/>
    </row>
    <row r="46" spans="1:55" ht="19.899999999999999" customHeight="1" x14ac:dyDescent="0.15">
      <c r="D46" s="2"/>
      <c r="E46" s="2"/>
      <c r="F46" s="18"/>
      <c r="G46" s="2"/>
      <c r="H46" s="2"/>
      <c r="I46" s="86"/>
      <c r="J46" s="2"/>
      <c r="K46" s="68"/>
      <c r="L46" s="68"/>
      <c r="M46" s="18"/>
      <c r="N46" s="68"/>
      <c r="O46" s="72"/>
      <c r="P46" s="68"/>
      <c r="Q46" s="102"/>
      <c r="R46" s="102"/>
      <c r="S46" s="102"/>
      <c r="T46" s="68"/>
      <c r="U46" s="68"/>
      <c r="V46" s="3"/>
      <c r="W46" s="3"/>
      <c r="X46" s="3"/>
      <c r="Y46" s="3"/>
      <c r="Z46" s="3"/>
      <c r="AA46" s="2"/>
      <c r="AB46" s="2"/>
      <c r="AC46" s="2"/>
      <c r="AD46" s="2"/>
      <c r="AE46" s="2"/>
      <c r="AF46" s="2"/>
      <c r="AG46" s="2"/>
      <c r="AH46" s="2"/>
      <c r="AI46" s="73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86"/>
      <c r="AU46" s="2"/>
      <c r="AV46" s="2"/>
    </row>
    <row r="47" spans="1:55" ht="19.899999999999999" customHeight="1" x14ac:dyDescent="0.15">
      <c r="D47" s="2"/>
      <c r="E47" s="2"/>
      <c r="F47" s="18"/>
      <c r="G47" s="2"/>
      <c r="H47" s="2"/>
      <c r="I47" s="86"/>
      <c r="J47" s="2"/>
      <c r="K47" s="68"/>
      <c r="L47" s="68"/>
      <c r="M47" s="18"/>
      <c r="N47" s="68"/>
      <c r="O47" s="72"/>
      <c r="P47" s="68"/>
      <c r="Q47" s="102"/>
      <c r="R47" s="102"/>
      <c r="S47" s="102"/>
      <c r="T47" s="68"/>
      <c r="U47" s="68"/>
      <c r="V47" s="3"/>
      <c r="W47" s="3"/>
      <c r="X47" s="3"/>
      <c r="Y47" s="3"/>
      <c r="Z47" s="3"/>
      <c r="AA47" s="2"/>
      <c r="AB47" s="2"/>
      <c r="AC47" s="2"/>
      <c r="AD47" s="2"/>
      <c r="AE47" s="2"/>
      <c r="AF47" s="2"/>
      <c r="AG47" s="2"/>
      <c r="AH47" s="2"/>
      <c r="AI47" s="73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86"/>
      <c r="AU47" s="2"/>
      <c r="AV47" s="2"/>
    </row>
    <row r="48" spans="1:55" ht="19.899999999999999" customHeight="1" x14ac:dyDescent="0.15">
      <c r="D48" s="2"/>
      <c r="E48" s="2"/>
      <c r="F48" s="18"/>
      <c r="G48" s="2"/>
      <c r="H48" s="2"/>
      <c r="I48" s="86"/>
      <c r="J48" s="2"/>
      <c r="K48" s="68"/>
      <c r="L48" s="68"/>
      <c r="M48" s="18"/>
      <c r="N48" s="68"/>
      <c r="O48" s="72"/>
      <c r="P48" s="68"/>
      <c r="Q48" s="102"/>
      <c r="R48" s="102"/>
      <c r="S48" s="102"/>
      <c r="T48" s="68"/>
      <c r="U48" s="68"/>
      <c r="V48" s="3"/>
      <c r="W48" s="3"/>
      <c r="X48" s="3"/>
      <c r="Y48" s="3"/>
      <c r="Z48" s="3"/>
      <c r="AA48" s="2"/>
      <c r="AB48" s="2"/>
      <c r="AC48" s="2"/>
      <c r="AD48" s="2"/>
      <c r="AE48" s="2"/>
      <c r="AF48" s="2"/>
      <c r="AG48" s="2"/>
      <c r="AH48" s="2"/>
      <c r="AI48" s="73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86"/>
      <c r="AU48" s="2"/>
      <c r="AV48" s="2"/>
    </row>
    <row r="49" spans="4:48" ht="19.899999999999999" customHeight="1" x14ac:dyDescent="0.15">
      <c r="D49" s="2"/>
      <c r="E49" s="2"/>
      <c r="F49" s="18"/>
      <c r="G49" s="2"/>
      <c r="H49" s="2"/>
      <c r="I49" s="86"/>
      <c r="J49" s="2"/>
      <c r="K49" s="68"/>
      <c r="L49" s="68"/>
      <c r="M49" s="18"/>
      <c r="N49" s="68"/>
      <c r="O49" s="72"/>
      <c r="P49" s="68"/>
      <c r="Q49" s="102"/>
      <c r="R49" s="102"/>
      <c r="S49" s="102"/>
      <c r="T49" s="68"/>
      <c r="U49" s="68"/>
      <c r="V49" s="3"/>
      <c r="W49" s="3"/>
      <c r="X49" s="3"/>
      <c r="Y49" s="3"/>
      <c r="Z49" s="3"/>
      <c r="AA49" s="2"/>
      <c r="AB49" s="2"/>
      <c r="AC49" s="2"/>
      <c r="AD49" s="2"/>
      <c r="AE49" s="2"/>
      <c r="AF49" s="2"/>
      <c r="AG49" s="2"/>
      <c r="AH49" s="2"/>
      <c r="AI49" s="73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86"/>
      <c r="AU49" s="2"/>
      <c r="AV49" s="2"/>
    </row>
    <row r="50" spans="4:48" ht="19.899999999999999" customHeight="1" x14ac:dyDescent="0.15">
      <c r="D50" s="2"/>
      <c r="E50" s="2"/>
      <c r="F50" s="18"/>
      <c r="G50" s="2"/>
      <c r="H50" s="2"/>
      <c r="I50" s="86"/>
      <c r="J50" s="2"/>
      <c r="K50" s="68"/>
      <c r="L50" s="68"/>
      <c r="M50" s="18"/>
      <c r="N50" s="68"/>
      <c r="O50" s="72"/>
      <c r="P50" s="68"/>
      <c r="Q50" s="102"/>
      <c r="R50" s="102"/>
      <c r="S50" s="102"/>
      <c r="T50" s="68"/>
      <c r="U50" s="68"/>
      <c r="V50" s="3"/>
      <c r="W50" s="3"/>
      <c r="X50" s="3"/>
      <c r="Y50" s="3"/>
      <c r="Z50" s="3"/>
      <c r="AA50" s="2"/>
      <c r="AB50" s="2"/>
      <c r="AC50" s="2"/>
      <c r="AD50" s="2"/>
      <c r="AE50" s="2"/>
      <c r="AF50" s="2"/>
      <c r="AG50" s="2"/>
      <c r="AH50" s="2"/>
      <c r="AI50" s="73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86"/>
      <c r="AU50" s="2"/>
      <c r="AV50" s="2"/>
    </row>
    <row r="51" spans="4:48" ht="19.899999999999999" customHeight="1" x14ac:dyDescent="0.15">
      <c r="D51" s="2"/>
      <c r="E51" s="2"/>
      <c r="F51" s="18"/>
      <c r="G51" s="2"/>
      <c r="H51" s="2"/>
      <c r="I51" s="86"/>
      <c r="J51" s="2"/>
      <c r="K51" s="68"/>
      <c r="L51" s="68"/>
      <c r="M51" s="18"/>
      <c r="N51" s="68"/>
      <c r="O51" s="72"/>
      <c r="P51" s="68"/>
      <c r="Q51" s="102"/>
      <c r="R51" s="102"/>
      <c r="S51" s="102"/>
      <c r="T51" s="68"/>
      <c r="U51" s="68"/>
      <c r="V51" s="3"/>
      <c r="W51" s="3"/>
      <c r="X51" s="3"/>
      <c r="Y51" s="3"/>
      <c r="Z51" s="3"/>
      <c r="AA51" s="2"/>
      <c r="AB51" s="2"/>
      <c r="AC51" s="2"/>
      <c r="AD51" s="2"/>
      <c r="AE51" s="2"/>
      <c r="AF51" s="2"/>
      <c r="AG51" s="2"/>
      <c r="AH51" s="2"/>
      <c r="AI51" s="73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86"/>
      <c r="AU51" s="2"/>
      <c r="AV51" s="2"/>
    </row>
    <row r="52" spans="4:48" ht="19.899999999999999" customHeight="1" x14ac:dyDescent="0.15">
      <c r="D52" s="2"/>
      <c r="E52" s="2"/>
      <c r="F52" s="18"/>
      <c r="G52" s="2"/>
      <c r="H52" s="2"/>
      <c r="I52" s="86"/>
      <c r="J52" s="2"/>
      <c r="K52" s="68"/>
      <c r="L52" s="68"/>
      <c r="M52" s="18"/>
      <c r="N52" s="68"/>
      <c r="O52" s="72"/>
      <c r="P52" s="68"/>
      <c r="Q52" s="102"/>
      <c r="R52" s="102"/>
      <c r="S52" s="102"/>
      <c r="T52" s="68"/>
      <c r="U52" s="68"/>
      <c r="V52" s="3"/>
      <c r="W52" s="3"/>
      <c r="X52" s="3"/>
      <c r="Y52" s="3"/>
      <c r="Z52" s="3"/>
      <c r="AA52" s="2"/>
      <c r="AB52" s="2"/>
      <c r="AC52" s="2"/>
      <c r="AD52" s="2"/>
      <c r="AE52" s="2"/>
      <c r="AF52" s="2"/>
      <c r="AG52" s="2"/>
      <c r="AH52" s="2"/>
      <c r="AI52" s="73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86"/>
      <c r="AU52" s="2"/>
      <c r="AV52" s="2"/>
    </row>
    <row r="53" spans="4:48" ht="19.899999999999999" customHeight="1" x14ac:dyDescent="0.15">
      <c r="D53" s="2"/>
      <c r="E53" s="2"/>
      <c r="F53" s="18"/>
      <c r="G53" s="2"/>
      <c r="H53" s="2"/>
      <c r="I53" s="86"/>
      <c r="J53" s="2"/>
      <c r="K53" s="68"/>
      <c r="L53" s="68"/>
      <c r="M53" s="18"/>
      <c r="N53" s="68"/>
      <c r="O53" s="72"/>
      <c r="P53" s="68"/>
      <c r="Q53" s="102"/>
      <c r="R53" s="102"/>
      <c r="S53" s="102"/>
      <c r="T53" s="68"/>
      <c r="U53" s="68"/>
      <c r="V53" s="3"/>
      <c r="W53" s="3"/>
      <c r="X53" s="3"/>
      <c r="Y53" s="3"/>
      <c r="Z53" s="3"/>
      <c r="AA53" s="2"/>
      <c r="AB53" s="2"/>
      <c r="AC53" s="2"/>
      <c r="AD53" s="2"/>
      <c r="AE53" s="2"/>
      <c r="AF53" s="2"/>
      <c r="AG53" s="2"/>
      <c r="AH53" s="2"/>
      <c r="AI53" s="73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86"/>
      <c r="AU53" s="2"/>
      <c r="AV53" s="2"/>
    </row>
    <row r="54" spans="4:48" ht="19.899999999999999" customHeight="1" x14ac:dyDescent="0.15">
      <c r="D54" s="2"/>
      <c r="E54" s="2"/>
      <c r="F54" s="18"/>
      <c r="G54" s="2"/>
      <c r="H54" s="2"/>
      <c r="I54" s="86"/>
      <c r="J54" s="2"/>
      <c r="K54" s="68"/>
      <c r="L54" s="68"/>
      <c r="M54" s="18"/>
      <c r="N54" s="68"/>
      <c r="O54" s="72"/>
      <c r="P54" s="68"/>
      <c r="Q54" s="102"/>
      <c r="R54" s="102"/>
      <c r="S54" s="102"/>
      <c r="T54" s="68"/>
      <c r="U54" s="68"/>
      <c r="V54" s="3"/>
      <c r="W54" s="3"/>
      <c r="X54" s="3"/>
      <c r="Y54" s="3"/>
      <c r="Z54" s="3"/>
      <c r="AA54" s="2"/>
      <c r="AB54" s="2"/>
      <c r="AC54" s="2"/>
      <c r="AD54" s="2"/>
      <c r="AE54" s="2"/>
      <c r="AF54" s="2"/>
      <c r="AG54" s="2"/>
      <c r="AH54" s="2"/>
      <c r="AI54" s="73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86"/>
      <c r="AU54" s="2"/>
      <c r="AV54" s="2"/>
    </row>
    <row r="55" spans="4:48" ht="19.899999999999999" customHeight="1" x14ac:dyDescent="0.15">
      <c r="D55" s="2"/>
      <c r="E55" s="2"/>
      <c r="F55" s="18"/>
      <c r="G55" s="2"/>
      <c r="H55" s="2"/>
      <c r="I55" s="86"/>
      <c r="J55" s="2"/>
      <c r="K55" s="68"/>
      <c r="L55" s="68"/>
      <c r="M55" s="18"/>
      <c r="N55" s="68"/>
      <c r="O55" s="72"/>
      <c r="P55" s="68"/>
      <c r="Q55" s="102"/>
      <c r="R55" s="102"/>
      <c r="S55" s="102"/>
      <c r="T55" s="68"/>
      <c r="U55" s="68"/>
      <c r="V55" s="3"/>
      <c r="W55" s="3"/>
      <c r="X55" s="3"/>
      <c r="Y55" s="3"/>
      <c r="Z55" s="3"/>
      <c r="AA55" s="2"/>
      <c r="AB55" s="2"/>
      <c r="AC55" s="2"/>
      <c r="AD55" s="2"/>
      <c r="AE55" s="2"/>
      <c r="AF55" s="2"/>
      <c r="AG55" s="2"/>
      <c r="AH55" s="2"/>
      <c r="AI55" s="73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86"/>
      <c r="AU55" s="2"/>
      <c r="AV55" s="2"/>
    </row>
    <row r="56" spans="4:48" ht="19.899999999999999" customHeight="1" x14ac:dyDescent="0.15">
      <c r="D56" s="2"/>
      <c r="E56" s="2"/>
      <c r="F56" s="18"/>
      <c r="G56" s="2"/>
      <c r="H56" s="2"/>
      <c r="I56" s="86"/>
      <c r="J56" s="2"/>
      <c r="K56" s="68"/>
      <c r="L56" s="68"/>
      <c r="M56" s="18"/>
      <c r="N56" s="68"/>
      <c r="O56" s="72"/>
      <c r="P56" s="68"/>
      <c r="Q56" s="102"/>
      <c r="R56" s="102"/>
      <c r="S56" s="102"/>
      <c r="T56" s="68"/>
      <c r="U56" s="68"/>
      <c r="V56" s="3"/>
      <c r="W56" s="3"/>
      <c r="X56" s="3"/>
      <c r="Y56" s="3"/>
      <c r="Z56" s="3"/>
      <c r="AA56" s="2"/>
      <c r="AB56" s="2"/>
      <c r="AC56" s="2"/>
      <c r="AD56" s="2"/>
      <c r="AE56" s="2"/>
      <c r="AF56" s="2"/>
      <c r="AG56" s="2"/>
      <c r="AH56" s="2"/>
      <c r="AI56" s="73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86"/>
      <c r="AU56" s="2"/>
      <c r="AV56" s="2"/>
    </row>
    <row r="57" spans="4:48" ht="19.899999999999999" customHeight="1" x14ac:dyDescent="0.15">
      <c r="D57" s="2"/>
      <c r="E57" s="2"/>
      <c r="F57" s="18"/>
      <c r="G57" s="2"/>
      <c r="H57" s="2"/>
      <c r="I57" s="86"/>
      <c r="J57" s="2"/>
      <c r="K57" s="68"/>
      <c r="L57" s="68"/>
      <c r="M57" s="18"/>
      <c r="N57" s="68"/>
      <c r="O57" s="72"/>
      <c r="P57" s="68"/>
      <c r="Q57" s="102"/>
      <c r="R57" s="102"/>
      <c r="S57" s="102"/>
      <c r="T57" s="68"/>
      <c r="U57" s="68"/>
      <c r="V57" s="3"/>
      <c r="W57" s="3"/>
      <c r="X57" s="3"/>
      <c r="Y57" s="3"/>
      <c r="Z57" s="3"/>
      <c r="AA57" s="2"/>
      <c r="AB57" s="2"/>
      <c r="AC57" s="2"/>
      <c r="AD57" s="2"/>
      <c r="AE57" s="2"/>
      <c r="AF57" s="2"/>
      <c r="AG57" s="2"/>
      <c r="AH57" s="2"/>
      <c r="AI57" s="73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86"/>
      <c r="AU57" s="2"/>
      <c r="AV57" s="2"/>
    </row>
    <row r="58" spans="4:48" ht="19.899999999999999" customHeight="1" x14ac:dyDescent="0.15">
      <c r="D58" s="2"/>
      <c r="E58" s="2"/>
      <c r="F58" s="18"/>
      <c r="G58" s="2"/>
      <c r="H58" s="2"/>
      <c r="I58" s="86"/>
      <c r="J58" s="2"/>
      <c r="K58" s="68"/>
      <c r="L58" s="68"/>
      <c r="M58" s="18"/>
      <c r="N58" s="68"/>
      <c r="O58" s="72"/>
      <c r="P58" s="68"/>
      <c r="Q58" s="102"/>
      <c r="R58" s="102"/>
      <c r="S58" s="102"/>
      <c r="T58" s="68"/>
      <c r="U58" s="68"/>
      <c r="V58" s="3"/>
      <c r="W58" s="3"/>
      <c r="X58" s="3"/>
      <c r="Y58" s="3"/>
      <c r="Z58" s="3"/>
      <c r="AA58" s="2"/>
      <c r="AB58" s="2"/>
      <c r="AC58" s="2"/>
      <c r="AD58" s="2"/>
      <c r="AE58" s="2"/>
      <c r="AF58" s="2"/>
      <c r="AG58" s="2"/>
      <c r="AH58" s="2"/>
      <c r="AI58" s="73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86"/>
      <c r="AU58" s="2"/>
      <c r="AV58" s="2"/>
    </row>
    <row r="59" spans="4:48" ht="19.899999999999999" customHeight="1" x14ac:dyDescent="0.15">
      <c r="D59" s="2"/>
      <c r="E59" s="2"/>
      <c r="F59" s="18"/>
      <c r="G59" s="2"/>
      <c r="H59" s="2"/>
      <c r="I59" s="86"/>
      <c r="J59" s="2"/>
      <c r="K59" s="68"/>
      <c r="L59" s="68"/>
      <c r="M59" s="18"/>
      <c r="N59" s="68"/>
      <c r="O59" s="72"/>
      <c r="P59" s="68"/>
      <c r="Q59" s="102"/>
      <c r="R59" s="102"/>
      <c r="S59" s="102"/>
      <c r="T59" s="68"/>
      <c r="U59" s="68"/>
      <c r="V59" s="3"/>
      <c r="W59" s="3"/>
      <c r="X59" s="3"/>
      <c r="Y59" s="3"/>
      <c r="Z59" s="3"/>
      <c r="AA59" s="2"/>
      <c r="AB59" s="2"/>
      <c r="AC59" s="2"/>
      <c r="AD59" s="2"/>
      <c r="AE59" s="2"/>
      <c r="AF59" s="2"/>
      <c r="AG59" s="2"/>
      <c r="AH59" s="2"/>
      <c r="AI59" s="73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86"/>
      <c r="AU59" s="2"/>
      <c r="AV59" s="2"/>
    </row>
    <row r="60" spans="4:48" ht="19.899999999999999" customHeight="1" x14ac:dyDescent="0.15">
      <c r="D60" s="2"/>
      <c r="E60" s="2"/>
      <c r="F60" s="18"/>
      <c r="G60" s="2"/>
      <c r="H60" s="2"/>
      <c r="I60" s="86"/>
      <c r="J60" s="2"/>
      <c r="K60" s="68"/>
      <c r="L60" s="68"/>
      <c r="M60" s="18"/>
      <c r="N60" s="68"/>
      <c r="O60" s="72"/>
      <c r="P60" s="68"/>
      <c r="Q60" s="102"/>
      <c r="R60" s="102"/>
      <c r="S60" s="102"/>
      <c r="T60" s="68"/>
      <c r="U60" s="68"/>
      <c r="V60" s="3"/>
      <c r="W60" s="3"/>
      <c r="X60" s="3"/>
      <c r="Y60" s="3"/>
      <c r="Z60" s="3"/>
      <c r="AA60" s="2"/>
      <c r="AB60" s="2"/>
      <c r="AC60" s="2"/>
      <c r="AD60" s="2"/>
      <c r="AE60" s="2"/>
      <c r="AF60" s="2"/>
      <c r="AG60" s="2"/>
      <c r="AH60" s="2"/>
      <c r="AI60" s="73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86"/>
      <c r="AU60" s="2"/>
      <c r="AV60" s="2"/>
    </row>
    <row r="61" spans="4:48" ht="19.899999999999999" customHeight="1" x14ac:dyDescent="0.15">
      <c r="D61" s="2"/>
      <c r="E61" s="2"/>
      <c r="F61" s="18"/>
      <c r="G61" s="2"/>
      <c r="H61" s="2"/>
      <c r="I61" s="86"/>
      <c r="J61" s="2"/>
      <c r="K61" s="68"/>
      <c r="L61" s="68"/>
      <c r="M61" s="18"/>
      <c r="N61" s="68"/>
      <c r="O61" s="72"/>
      <c r="P61" s="68"/>
      <c r="Q61" s="102"/>
      <c r="R61" s="102"/>
      <c r="S61" s="102"/>
      <c r="T61" s="68"/>
      <c r="U61" s="68"/>
      <c r="V61" s="3"/>
      <c r="W61" s="3"/>
      <c r="X61" s="3"/>
      <c r="Y61" s="3"/>
      <c r="Z61" s="3"/>
      <c r="AA61" s="2"/>
      <c r="AB61" s="2"/>
      <c r="AC61" s="2"/>
      <c r="AD61" s="2"/>
      <c r="AE61" s="2"/>
      <c r="AF61" s="2"/>
      <c r="AG61" s="2"/>
      <c r="AH61" s="2"/>
      <c r="AI61" s="73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86"/>
      <c r="AU61" s="2"/>
      <c r="AV61" s="2"/>
    </row>
    <row r="62" spans="4:48" ht="19.899999999999999" customHeight="1" x14ac:dyDescent="0.15">
      <c r="D62" s="2"/>
      <c r="E62" s="2"/>
      <c r="F62" s="18"/>
      <c r="G62" s="2"/>
      <c r="H62" s="2"/>
      <c r="I62" s="86"/>
      <c r="J62" s="2"/>
      <c r="K62" s="68"/>
      <c r="L62" s="68"/>
      <c r="M62" s="18"/>
      <c r="N62" s="68"/>
      <c r="O62" s="72"/>
      <c r="P62" s="68"/>
      <c r="Q62" s="102"/>
      <c r="R62" s="102"/>
      <c r="S62" s="102"/>
      <c r="T62" s="68"/>
      <c r="U62" s="68"/>
      <c r="V62" s="3"/>
      <c r="W62" s="3"/>
      <c r="X62" s="3"/>
      <c r="Y62" s="3"/>
      <c r="Z62" s="3"/>
      <c r="AA62" s="2"/>
      <c r="AB62" s="2"/>
      <c r="AC62" s="2"/>
      <c r="AD62" s="2"/>
      <c r="AE62" s="2"/>
      <c r="AF62" s="2"/>
      <c r="AG62" s="2"/>
      <c r="AH62" s="2"/>
      <c r="AI62" s="73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86"/>
      <c r="AU62" s="2"/>
      <c r="AV62" s="2"/>
    </row>
    <row r="63" spans="4:48" ht="19.899999999999999" customHeight="1" x14ac:dyDescent="0.15">
      <c r="D63" s="2"/>
      <c r="E63" s="2"/>
      <c r="F63" s="18"/>
      <c r="G63" s="2"/>
      <c r="H63" s="2"/>
      <c r="I63" s="86"/>
      <c r="J63" s="2"/>
      <c r="K63" s="68"/>
      <c r="L63" s="68"/>
      <c r="M63" s="18"/>
      <c r="N63" s="68"/>
      <c r="O63" s="72"/>
      <c r="P63" s="68"/>
      <c r="Q63" s="102"/>
      <c r="R63" s="102"/>
      <c r="S63" s="102"/>
      <c r="T63" s="68"/>
      <c r="U63" s="68"/>
      <c r="V63" s="3"/>
      <c r="W63" s="3"/>
      <c r="X63" s="3"/>
      <c r="Y63" s="3"/>
      <c r="Z63" s="3"/>
      <c r="AA63" s="2"/>
      <c r="AB63" s="2"/>
      <c r="AC63" s="2"/>
      <c r="AD63" s="2"/>
      <c r="AE63" s="2"/>
      <c r="AF63" s="2"/>
      <c r="AG63" s="2"/>
      <c r="AH63" s="2"/>
      <c r="AI63" s="73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86"/>
      <c r="AU63" s="2"/>
      <c r="AV63" s="2"/>
    </row>
    <row r="64" spans="4:48" ht="19.899999999999999" customHeight="1" x14ac:dyDescent="0.15">
      <c r="D64" s="2"/>
      <c r="E64" s="2"/>
      <c r="F64" s="18"/>
      <c r="G64" s="2"/>
      <c r="H64" s="2"/>
      <c r="I64" s="86"/>
      <c r="J64" s="2"/>
      <c r="K64" s="68"/>
      <c r="L64" s="68"/>
      <c r="M64" s="18"/>
      <c r="N64" s="68"/>
      <c r="O64" s="72"/>
      <c r="P64" s="68"/>
      <c r="Q64" s="102"/>
      <c r="R64" s="102"/>
      <c r="S64" s="102"/>
      <c r="T64" s="68"/>
      <c r="U64" s="68"/>
      <c r="V64" s="3"/>
      <c r="W64" s="3"/>
      <c r="X64" s="3"/>
      <c r="Y64" s="3"/>
      <c r="Z64" s="3"/>
      <c r="AA64" s="2"/>
      <c r="AB64" s="2"/>
      <c r="AC64" s="2"/>
      <c r="AD64" s="2"/>
      <c r="AE64" s="2"/>
      <c r="AF64" s="2"/>
      <c r="AG64" s="2"/>
      <c r="AH64" s="2"/>
      <c r="AI64" s="73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86"/>
      <c r="AU64" s="2"/>
      <c r="AV64" s="2"/>
    </row>
    <row r="65" spans="4:48" ht="19.899999999999999" customHeight="1" x14ac:dyDescent="0.15">
      <c r="D65" s="2"/>
      <c r="E65" s="2"/>
      <c r="F65" s="18"/>
      <c r="G65" s="2"/>
      <c r="H65" s="2"/>
      <c r="I65" s="86"/>
      <c r="J65" s="2"/>
      <c r="K65" s="68"/>
      <c r="L65" s="68"/>
      <c r="M65" s="18"/>
      <c r="N65" s="68"/>
      <c r="O65" s="72"/>
      <c r="P65" s="68"/>
      <c r="Q65" s="102"/>
      <c r="R65" s="102"/>
      <c r="S65" s="102"/>
      <c r="T65" s="68"/>
      <c r="U65" s="68"/>
      <c r="V65" s="3"/>
      <c r="W65" s="3"/>
      <c r="X65" s="3"/>
      <c r="Y65" s="3"/>
      <c r="Z65" s="3"/>
      <c r="AA65" s="2"/>
      <c r="AB65" s="2"/>
      <c r="AC65" s="2"/>
      <c r="AD65" s="2"/>
      <c r="AE65" s="2"/>
      <c r="AF65" s="2"/>
      <c r="AG65" s="2"/>
      <c r="AH65" s="2"/>
      <c r="AI65" s="73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86"/>
      <c r="AU65" s="2"/>
      <c r="AV65" s="2"/>
    </row>
    <row r="66" spans="4:48" ht="19.899999999999999" customHeight="1" x14ac:dyDescent="0.15">
      <c r="D66" s="2"/>
      <c r="E66" s="2"/>
      <c r="F66" s="18"/>
      <c r="G66" s="2"/>
      <c r="H66" s="2"/>
      <c r="I66" s="86"/>
      <c r="J66" s="2"/>
      <c r="K66" s="68"/>
      <c r="L66" s="68"/>
      <c r="M66" s="18"/>
      <c r="N66" s="68"/>
      <c r="O66" s="72"/>
      <c r="P66" s="68"/>
      <c r="Q66" s="102"/>
      <c r="R66" s="102"/>
      <c r="S66" s="102"/>
      <c r="T66" s="68"/>
      <c r="U66" s="68"/>
      <c r="V66" s="3"/>
      <c r="W66" s="3"/>
      <c r="X66" s="3"/>
      <c r="Y66" s="3"/>
      <c r="Z66" s="3"/>
      <c r="AA66" s="2"/>
      <c r="AB66" s="2"/>
      <c r="AC66" s="2"/>
      <c r="AD66" s="2"/>
      <c r="AE66" s="2"/>
      <c r="AF66" s="2"/>
      <c r="AG66" s="2"/>
      <c r="AH66" s="2"/>
      <c r="AI66" s="73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86"/>
      <c r="AU66" s="2"/>
      <c r="AV66" s="2"/>
    </row>
    <row r="67" spans="4:48" ht="19.899999999999999" customHeight="1" x14ac:dyDescent="0.15">
      <c r="D67" s="2"/>
      <c r="E67" s="2"/>
      <c r="F67" s="18"/>
      <c r="G67" s="2"/>
      <c r="H67" s="2"/>
      <c r="I67" s="86"/>
      <c r="J67" s="2"/>
      <c r="K67" s="68"/>
      <c r="L67" s="68"/>
      <c r="M67" s="18"/>
      <c r="N67" s="68"/>
      <c r="O67" s="72"/>
      <c r="P67" s="68"/>
      <c r="Q67" s="102"/>
      <c r="R67" s="102"/>
      <c r="S67" s="102"/>
      <c r="T67" s="68"/>
      <c r="U67" s="68"/>
      <c r="V67" s="3"/>
      <c r="W67" s="3"/>
      <c r="X67" s="3"/>
      <c r="Y67" s="3"/>
      <c r="Z67" s="3"/>
      <c r="AA67" s="2"/>
      <c r="AB67" s="2"/>
      <c r="AC67" s="2"/>
      <c r="AD67" s="2"/>
      <c r="AE67" s="2"/>
      <c r="AF67" s="2"/>
      <c r="AG67" s="2"/>
      <c r="AH67" s="2"/>
      <c r="AI67" s="73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86"/>
      <c r="AU67" s="2"/>
      <c r="AV67" s="2"/>
    </row>
    <row r="68" spans="4:48" ht="19.899999999999999" customHeight="1" x14ac:dyDescent="0.15">
      <c r="D68" s="2"/>
      <c r="E68" s="2"/>
      <c r="F68" s="18"/>
      <c r="G68" s="2"/>
      <c r="H68" s="2"/>
      <c r="I68" s="86"/>
      <c r="J68" s="2"/>
      <c r="K68" s="68"/>
      <c r="L68" s="68"/>
      <c r="M68" s="18"/>
      <c r="N68" s="68"/>
      <c r="O68" s="72"/>
      <c r="P68" s="68"/>
      <c r="Q68" s="102"/>
      <c r="R68" s="102"/>
      <c r="S68" s="102"/>
      <c r="T68" s="68"/>
      <c r="U68" s="68"/>
      <c r="V68" s="3"/>
      <c r="W68" s="3"/>
      <c r="X68" s="3"/>
      <c r="Y68" s="3"/>
      <c r="Z68" s="3"/>
      <c r="AA68" s="2"/>
      <c r="AB68" s="2"/>
      <c r="AC68" s="2"/>
      <c r="AD68" s="2"/>
      <c r="AE68" s="2"/>
      <c r="AF68" s="2"/>
      <c r="AG68" s="2"/>
      <c r="AH68" s="2"/>
      <c r="AI68" s="73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86"/>
      <c r="AU68" s="2"/>
      <c r="AV68" s="2"/>
    </row>
    <row r="69" spans="4:48" ht="19.899999999999999" customHeight="1" x14ac:dyDescent="0.15">
      <c r="D69" s="2"/>
      <c r="E69" s="2"/>
      <c r="F69" s="18"/>
      <c r="G69" s="2"/>
      <c r="H69" s="2"/>
      <c r="I69" s="86"/>
      <c r="J69" s="2"/>
      <c r="K69" s="68"/>
      <c r="L69" s="68"/>
      <c r="M69" s="18"/>
      <c r="N69" s="68"/>
      <c r="O69" s="72"/>
      <c r="P69" s="68"/>
      <c r="Q69" s="102"/>
      <c r="R69" s="102"/>
      <c r="S69" s="102"/>
      <c r="T69" s="68"/>
      <c r="U69" s="68"/>
      <c r="V69" s="3"/>
      <c r="W69" s="3"/>
      <c r="X69" s="3"/>
      <c r="Y69" s="3"/>
      <c r="Z69" s="3"/>
      <c r="AA69" s="2"/>
      <c r="AB69" s="2"/>
      <c r="AC69" s="2"/>
      <c r="AD69" s="2"/>
      <c r="AE69" s="2"/>
      <c r="AF69" s="2"/>
      <c r="AG69" s="2"/>
      <c r="AH69" s="2"/>
      <c r="AI69" s="73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86"/>
      <c r="AU69" s="2"/>
      <c r="AV69" s="2"/>
    </row>
    <row r="70" spans="4:48" ht="19.899999999999999" customHeight="1" x14ac:dyDescent="0.15">
      <c r="D70" s="2"/>
      <c r="E70" s="2"/>
      <c r="F70" s="18"/>
      <c r="G70" s="2"/>
      <c r="H70" s="2"/>
      <c r="I70" s="86"/>
      <c r="J70" s="2"/>
      <c r="K70" s="68"/>
      <c r="L70" s="68"/>
      <c r="M70" s="18"/>
      <c r="N70" s="68"/>
      <c r="O70" s="72"/>
      <c r="P70" s="68"/>
      <c r="Q70" s="102"/>
      <c r="R70" s="102"/>
      <c r="S70" s="102"/>
      <c r="T70" s="68"/>
      <c r="U70" s="68"/>
      <c r="V70" s="3"/>
      <c r="W70" s="3"/>
      <c r="X70" s="3"/>
      <c r="Y70" s="3"/>
      <c r="Z70" s="3"/>
      <c r="AA70" s="2"/>
      <c r="AB70" s="2"/>
      <c r="AC70" s="2"/>
      <c r="AD70" s="2"/>
      <c r="AE70" s="2"/>
      <c r="AF70" s="2"/>
      <c r="AG70" s="2"/>
      <c r="AH70" s="2"/>
      <c r="AI70" s="73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86"/>
      <c r="AU70" s="2"/>
      <c r="AV70" s="2"/>
    </row>
    <row r="71" spans="4:48" ht="19.899999999999999" customHeight="1" x14ac:dyDescent="0.15">
      <c r="D71" s="2"/>
      <c r="E71" s="2"/>
      <c r="F71" s="18"/>
      <c r="G71" s="2"/>
      <c r="H71" s="2"/>
      <c r="I71" s="86"/>
      <c r="J71" s="2"/>
      <c r="K71" s="68"/>
      <c r="L71" s="68"/>
      <c r="M71" s="18"/>
      <c r="N71" s="68"/>
      <c r="O71" s="72"/>
      <c r="P71" s="68"/>
      <c r="Q71" s="102"/>
      <c r="R71" s="102"/>
      <c r="S71" s="102"/>
      <c r="T71" s="68"/>
      <c r="U71" s="68"/>
      <c r="V71" s="3"/>
      <c r="W71" s="3"/>
      <c r="X71" s="3"/>
      <c r="Y71" s="3"/>
      <c r="Z71" s="3"/>
      <c r="AA71" s="2"/>
      <c r="AB71" s="2"/>
      <c r="AC71" s="2"/>
      <c r="AD71" s="2"/>
      <c r="AE71" s="2"/>
      <c r="AF71" s="2"/>
      <c r="AG71" s="2"/>
      <c r="AH71" s="2"/>
      <c r="AI71" s="73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86"/>
      <c r="AU71" s="2"/>
      <c r="AV71" s="2"/>
    </row>
    <row r="72" spans="4:48" ht="19.899999999999999" customHeight="1" x14ac:dyDescent="0.15">
      <c r="D72" s="2"/>
      <c r="E72" s="2"/>
      <c r="F72" s="18"/>
      <c r="G72" s="2"/>
      <c r="H72" s="2"/>
      <c r="I72" s="86"/>
      <c r="J72" s="2"/>
      <c r="K72" s="68"/>
      <c r="L72" s="68"/>
      <c r="M72" s="18"/>
      <c r="N72" s="68"/>
      <c r="O72" s="72"/>
      <c r="P72" s="68"/>
      <c r="Q72" s="102"/>
      <c r="R72" s="102"/>
      <c r="S72" s="102"/>
      <c r="T72" s="68"/>
      <c r="U72" s="68"/>
      <c r="V72" s="3"/>
      <c r="W72" s="3"/>
      <c r="X72" s="3"/>
      <c r="Y72" s="3"/>
      <c r="Z72" s="3"/>
      <c r="AA72" s="2"/>
      <c r="AB72" s="2"/>
      <c r="AC72" s="2"/>
      <c r="AD72" s="2"/>
      <c r="AE72" s="2"/>
      <c r="AF72" s="2"/>
      <c r="AG72" s="2"/>
      <c r="AH72" s="2"/>
      <c r="AI72" s="73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86"/>
      <c r="AU72" s="2"/>
      <c r="AV72" s="2"/>
    </row>
    <row r="73" spans="4:48" ht="19.899999999999999" customHeight="1" x14ac:dyDescent="0.15">
      <c r="D73" s="2"/>
      <c r="E73" s="2"/>
      <c r="F73" s="18"/>
      <c r="G73" s="2"/>
      <c r="H73" s="2"/>
      <c r="I73" s="86"/>
      <c r="J73" s="2"/>
      <c r="K73" s="68"/>
      <c r="L73" s="68"/>
      <c r="M73" s="18"/>
      <c r="N73" s="68"/>
      <c r="O73" s="72"/>
      <c r="P73" s="68"/>
      <c r="Q73" s="102"/>
      <c r="R73" s="102"/>
      <c r="S73" s="102"/>
      <c r="T73" s="68"/>
      <c r="U73" s="68"/>
      <c r="V73" s="3"/>
      <c r="W73" s="3"/>
      <c r="X73" s="3"/>
      <c r="Y73" s="3"/>
      <c r="Z73" s="3"/>
      <c r="AA73" s="2"/>
      <c r="AB73" s="2"/>
      <c r="AC73" s="2"/>
      <c r="AD73" s="2"/>
      <c r="AE73" s="2"/>
      <c r="AF73" s="2"/>
      <c r="AG73" s="2"/>
      <c r="AH73" s="2"/>
      <c r="AI73" s="73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86"/>
      <c r="AU73" s="2"/>
      <c r="AV73" s="2"/>
    </row>
    <row r="74" spans="4:48" ht="19.899999999999999" customHeight="1" x14ac:dyDescent="0.15">
      <c r="D74" s="2"/>
      <c r="E74" s="2"/>
      <c r="F74" s="18"/>
      <c r="G74" s="2"/>
      <c r="H74" s="2"/>
      <c r="I74" s="86"/>
      <c r="J74" s="2"/>
      <c r="K74" s="68"/>
      <c r="L74" s="68"/>
      <c r="M74" s="18"/>
      <c r="N74" s="68"/>
      <c r="O74" s="72"/>
      <c r="P74" s="68"/>
      <c r="Q74" s="102"/>
      <c r="R74" s="102"/>
      <c r="S74" s="102"/>
      <c r="T74" s="68"/>
      <c r="U74" s="68"/>
      <c r="V74" s="3"/>
      <c r="W74" s="3"/>
      <c r="X74" s="3"/>
      <c r="Y74" s="3"/>
      <c r="Z74" s="3"/>
      <c r="AA74" s="2"/>
      <c r="AB74" s="2"/>
      <c r="AC74" s="2"/>
      <c r="AD74" s="2"/>
      <c r="AE74" s="2"/>
      <c r="AF74" s="2"/>
      <c r="AG74" s="2"/>
      <c r="AH74" s="2"/>
      <c r="AI74" s="73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86"/>
      <c r="AU74" s="2"/>
      <c r="AV74" s="2"/>
    </row>
    <row r="75" spans="4:48" ht="19.899999999999999" customHeight="1" x14ac:dyDescent="0.15">
      <c r="D75" s="2"/>
      <c r="E75" s="2"/>
      <c r="F75" s="18"/>
      <c r="G75" s="2"/>
      <c r="H75" s="2"/>
      <c r="I75" s="86"/>
      <c r="J75" s="2"/>
      <c r="K75" s="68"/>
      <c r="L75" s="68"/>
      <c r="M75" s="18"/>
      <c r="N75" s="68"/>
      <c r="O75" s="72"/>
      <c r="P75" s="68"/>
      <c r="Q75" s="102"/>
      <c r="R75" s="102"/>
      <c r="S75" s="102"/>
      <c r="T75" s="68"/>
      <c r="U75" s="68"/>
      <c r="V75" s="3"/>
      <c r="W75" s="3"/>
      <c r="X75" s="3"/>
      <c r="Y75" s="3"/>
      <c r="Z75" s="3"/>
      <c r="AA75" s="2"/>
      <c r="AB75" s="2"/>
      <c r="AC75" s="2"/>
      <c r="AD75" s="2"/>
      <c r="AE75" s="2"/>
      <c r="AF75" s="2"/>
      <c r="AG75" s="2"/>
      <c r="AH75" s="2"/>
      <c r="AI75" s="73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86"/>
      <c r="AU75" s="2"/>
      <c r="AV75" s="2"/>
    </row>
    <row r="76" spans="4:48" ht="19.899999999999999" customHeight="1" x14ac:dyDescent="0.15">
      <c r="D76" s="2"/>
      <c r="E76" s="2"/>
      <c r="F76" s="18"/>
      <c r="G76" s="2"/>
      <c r="H76" s="2"/>
      <c r="I76" s="86"/>
      <c r="J76" s="2"/>
      <c r="K76" s="68"/>
      <c r="L76" s="68"/>
      <c r="M76" s="18"/>
      <c r="N76" s="68"/>
      <c r="O76" s="72"/>
      <c r="P76" s="68"/>
      <c r="Q76" s="102"/>
      <c r="R76" s="102"/>
      <c r="S76" s="102"/>
      <c r="T76" s="68"/>
      <c r="U76" s="68"/>
      <c r="V76" s="3"/>
      <c r="W76" s="3"/>
      <c r="X76" s="3"/>
      <c r="Y76" s="3"/>
      <c r="Z76" s="3"/>
      <c r="AA76" s="2"/>
      <c r="AB76" s="2"/>
      <c r="AC76" s="2"/>
      <c r="AD76" s="2"/>
      <c r="AE76" s="2"/>
      <c r="AF76" s="2"/>
      <c r="AG76" s="2"/>
      <c r="AH76" s="2"/>
      <c r="AI76" s="73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86"/>
      <c r="AU76" s="2"/>
      <c r="AV76" s="2"/>
    </row>
    <row r="77" spans="4:48" ht="19.899999999999999" customHeight="1" x14ac:dyDescent="0.15">
      <c r="D77" s="2"/>
      <c r="E77" s="2"/>
      <c r="F77" s="18"/>
      <c r="G77" s="2"/>
      <c r="H77" s="2"/>
      <c r="I77" s="86"/>
      <c r="J77" s="2"/>
      <c r="K77" s="68"/>
      <c r="L77" s="68"/>
      <c r="M77" s="18"/>
      <c r="N77" s="68"/>
      <c r="O77" s="72"/>
      <c r="P77" s="68"/>
      <c r="Q77" s="102"/>
      <c r="R77" s="102"/>
      <c r="S77" s="102"/>
      <c r="T77" s="68"/>
      <c r="U77" s="68"/>
      <c r="V77" s="3"/>
      <c r="W77" s="3"/>
      <c r="X77" s="3"/>
      <c r="Y77" s="3"/>
      <c r="Z77" s="3"/>
      <c r="AA77" s="2"/>
      <c r="AB77" s="2"/>
      <c r="AC77" s="2"/>
      <c r="AD77" s="2"/>
      <c r="AE77" s="2"/>
      <c r="AF77" s="2"/>
      <c r="AG77" s="2"/>
      <c r="AH77" s="2"/>
      <c r="AI77" s="73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86"/>
      <c r="AU77" s="2"/>
      <c r="AV77" s="2"/>
    </row>
    <row r="78" spans="4:48" ht="19.899999999999999" customHeight="1" x14ac:dyDescent="0.15">
      <c r="D78" s="2"/>
      <c r="E78" s="2"/>
      <c r="F78" s="18"/>
      <c r="G78" s="2"/>
      <c r="H78" s="2"/>
      <c r="I78" s="86"/>
      <c r="J78" s="2"/>
      <c r="K78" s="68"/>
      <c r="L78" s="68"/>
      <c r="M78" s="18"/>
      <c r="N78" s="68"/>
      <c r="O78" s="72"/>
      <c r="P78" s="68"/>
      <c r="Q78" s="102"/>
      <c r="R78" s="102"/>
      <c r="S78" s="102"/>
      <c r="T78" s="68"/>
      <c r="U78" s="68"/>
      <c r="V78" s="3"/>
      <c r="W78" s="3"/>
      <c r="X78" s="3"/>
      <c r="Y78" s="3"/>
      <c r="Z78" s="3"/>
      <c r="AA78" s="2"/>
      <c r="AB78" s="2"/>
      <c r="AC78" s="2"/>
      <c r="AD78" s="2"/>
      <c r="AE78" s="2"/>
      <c r="AF78" s="2"/>
      <c r="AG78" s="2"/>
      <c r="AH78" s="2"/>
      <c r="AI78" s="73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86"/>
      <c r="AU78" s="2"/>
      <c r="AV78" s="2"/>
    </row>
    <row r="79" spans="4:48" ht="19.899999999999999" customHeight="1" x14ac:dyDescent="0.15">
      <c r="D79" s="2"/>
      <c r="E79" s="2"/>
      <c r="F79" s="18"/>
      <c r="G79" s="2"/>
      <c r="H79" s="2"/>
      <c r="I79" s="86"/>
      <c r="J79" s="2"/>
      <c r="K79" s="68"/>
      <c r="L79" s="68"/>
      <c r="M79" s="18"/>
      <c r="N79" s="68"/>
      <c r="O79" s="72"/>
      <c r="P79" s="68"/>
      <c r="Q79" s="102"/>
      <c r="R79" s="102"/>
      <c r="S79" s="102"/>
      <c r="T79" s="68"/>
      <c r="U79" s="68"/>
      <c r="V79" s="3"/>
      <c r="W79" s="3"/>
      <c r="X79" s="3"/>
      <c r="Y79" s="3"/>
      <c r="Z79" s="3"/>
      <c r="AA79" s="2"/>
      <c r="AB79" s="2"/>
      <c r="AC79" s="2"/>
      <c r="AD79" s="2"/>
      <c r="AE79" s="2"/>
      <c r="AF79" s="2"/>
      <c r="AG79" s="2"/>
      <c r="AH79" s="2"/>
      <c r="AI79" s="73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86"/>
      <c r="AU79" s="2"/>
      <c r="AV79" s="2"/>
    </row>
    <row r="80" spans="4:48" ht="19.899999999999999" customHeight="1" x14ac:dyDescent="0.15">
      <c r="D80" s="2"/>
      <c r="E80" s="2"/>
      <c r="F80" s="18"/>
      <c r="G80" s="2"/>
      <c r="H80" s="2"/>
      <c r="I80" s="86"/>
      <c r="J80" s="2"/>
      <c r="K80" s="68"/>
      <c r="L80" s="68"/>
      <c r="M80" s="18"/>
      <c r="N80" s="68"/>
      <c r="O80" s="72"/>
      <c r="P80" s="68"/>
      <c r="Q80" s="102"/>
      <c r="R80" s="102"/>
      <c r="S80" s="102"/>
      <c r="T80" s="68"/>
      <c r="U80" s="68"/>
      <c r="V80" s="3"/>
      <c r="W80" s="3"/>
      <c r="X80" s="3"/>
      <c r="Y80" s="3"/>
      <c r="Z80" s="3"/>
      <c r="AA80" s="2"/>
      <c r="AB80" s="2"/>
      <c r="AC80" s="2"/>
      <c r="AD80" s="2"/>
      <c r="AE80" s="2"/>
      <c r="AF80" s="2"/>
      <c r="AG80" s="2"/>
      <c r="AH80" s="2"/>
      <c r="AI80" s="73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86"/>
      <c r="AU80" s="2"/>
      <c r="AV80" s="2"/>
    </row>
    <row r="81" spans="4:48" ht="19.899999999999999" customHeight="1" x14ac:dyDescent="0.15">
      <c r="D81" s="2"/>
      <c r="E81" s="2"/>
      <c r="F81" s="18"/>
      <c r="G81" s="2"/>
      <c r="H81" s="2"/>
      <c r="I81" s="86"/>
      <c r="J81" s="2"/>
      <c r="K81" s="68"/>
      <c r="L81" s="68"/>
      <c r="M81" s="18"/>
      <c r="N81" s="68"/>
      <c r="O81" s="72"/>
      <c r="P81" s="68"/>
      <c r="Q81" s="102"/>
      <c r="R81" s="102"/>
      <c r="S81" s="102"/>
      <c r="T81" s="68"/>
      <c r="U81" s="68"/>
      <c r="V81" s="3"/>
      <c r="W81" s="3"/>
      <c r="X81" s="3"/>
      <c r="Y81" s="3"/>
      <c r="Z81" s="3"/>
      <c r="AA81" s="2"/>
      <c r="AB81" s="2"/>
      <c r="AC81" s="2"/>
      <c r="AD81" s="2"/>
      <c r="AE81" s="2"/>
      <c r="AF81" s="2"/>
      <c r="AG81" s="2"/>
      <c r="AH81" s="2"/>
      <c r="AI81" s="73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86"/>
      <c r="AU81" s="2"/>
      <c r="AV81" s="2"/>
    </row>
    <row r="82" spans="4:48" ht="19.899999999999999" customHeight="1" x14ac:dyDescent="0.15">
      <c r="D82" s="2"/>
      <c r="E82" s="2"/>
      <c r="F82" s="18"/>
      <c r="G82" s="2"/>
      <c r="H82" s="2"/>
      <c r="I82" s="86"/>
      <c r="J82" s="2"/>
      <c r="K82" s="68"/>
      <c r="L82" s="68"/>
      <c r="M82" s="18"/>
      <c r="N82" s="68"/>
      <c r="O82" s="72"/>
      <c r="P82" s="68"/>
      <c r="Q82" s="102"/>
      <c r="R82" s="102"/>
      <c r="S82" s="102"/>
      <c r="T82" s="68"/>
      <c r="U82" s="68"/>
      <c r="V82" s="3"/>
      <c r="W82" s="3"/>
      <c r="X82" s="3"/>
      <c r="Y82" s="3"/>
      <c r="Z82" s="3"/>
      <c r="AA82" s="2"/>
      <c r="AB82" s="2"/>
      <c r="AC82" s="2"/>
      <c r="AD82" s="2"/>
      <c r="AE82" s="2"/>
      <c r="AF82" s="2"/>
      <c r="AG82" s="2"/>
      <c r="AH82" s="2"/>
      <c r="AI82" s="73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86"/>
      <c r="AU82" s="2"/>
      <c r="AV82" s="2"/>
    </row>
    <row r="83" spans="4:48" ht="19.899999999999999" customHeight="1" x14ac:dyDescent="0.15">
      <c r="D83" s="2"/>
      <c r="E83" s="2"/>
      <c r="F83" s="18"/>
      <c r="G83" s="2"/>
      <c r="H83" s="2"/>
      <c r="I83" s="86"/>
      <c r="J83" s="2"/>
      <c r="K83" s="68"/>
      <c r="L83" s="68"/>
      <c r="M83" s="18"/>
      <c r="N83" s="68"/>
      <c r="O83" s="72"/>
      <c r="P83" s="68"/>
      <c r="Q83" s="102"/>
      <c r="R83" s="102"/>
      <c r="S83" s="102"/>
      <c r="T83" s="68"/>
      <c r="U83" s="68"/>
      <c r="V83" s="3"/>
      <c r="W83" s="3"/>
      <c r="X83" s="3"/>
      <c r="Y83" s="3"/>
      <c r="Z83" s="3"/>
      <c r="AA83" s="2"/>
      <c r="AB83" s="2"/>
      <c r="AC83" s="2"/>
      <c r="AD83" s="2"/>
      <c r="AE83" s="2"/>
      <c r="AF83" s="2"/>
      <c r="AG83" s="2"/>
      <c r="AH83" s="2"/>
      <c r="AI83" s="73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86"/>
      <c r="AU83" s="2"/>
      <c r="AV83" s="2"/>
    </row>
    <row r="84" spans="4:48" ht="19.899999999999999" customHeight="1" x14ac:dyDescent="0.15">
      <c r="D84" s="2"/>
      <c r="E84" s="2"/>
      <c r="F84" s="18"/>
      <c r="G84" s="2"/>
      <c r="H84" s="2"/>
      <c r="I84" s="86"/>
      <c r="J84" s="2"/>
      <c r="K84" s="68"/>
      <c r="L84" s="68"/>
      <c r="M84" s="18"/>
      <c r="N84" s="68"/>
      <c r="O84" s="72"/>
      <c r="P84" s="68"/>
      <c r="Q84" s="102"/>
      <c r="R84" s="102"/>
      <c r="S84" s="102"/>
      <c r="T84" s="68"/>
      <c r="U84" s="68"/>
      <c r="V84" s="3"/>
      <c r="W84" s="3"/>
      <c r="X84" s="3"/>
      <c r="Y84" s="3"/>
      <c r="Z84" s="3"/>
      <c r="AA84" s="2"/>
      <c r="AB84" s="2"/>
      <c r="AC84" s="2"/>
      <c r="AD84" s="2"/>
      <c r="AE84" s="2"/>
      <c r="AF84" s="2"/>
      <c r="AG84" s="2"/>
      <c r="AH84" s="2"/>
      <c r="AI84" s="73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86"/>
      <c r="AU84" s="2"/>
      <c r="AV84" s="2"/>
    </row>
    <row r="85" spans="4:48" ht="19.899999999999999" customHeight="1" x14ac:dyDescent="0.15">
      <c r="D85" s="2"/>
      <c r="E85" s="2"/>
      <c r="F85" s="18"/>
      <c r="G85" s="2"/>
      <c r="H85" s="2"/>
      <c r="I85" s="86"/>
      <c r="J85" s="2"/>
      <c r="K85" s="68"/>
      <c r="L85" s="68"/>
      <c r="M85" s="18"/>
      <c r="N85" s="68"/>
      <c r="O85" s="72"/>
      <c r="P85" s="68"/>
      <c r="Q85" s="102"/>
      <c r="R85" s="102"/>
      <c r="S85" s="102"/>
      <c r="T85" s="68"/>
      <c r="U85" s="68"/>
      <c r="V85" s="3"/>
      <c r="W85" s="3"/>
      <c r="X85" s="3"/>
      <c r="Y85" s="3"/>
      <c r="Z85" s="3"/>
      <c r="AA85" s="2"/>
      <c r="AB85" s="2"/>
      <c r="AC85" s="2"/>
      <c r="AD85" s="2"/>
      <c r="AE85" s="2"/>
      <c r="AF85" s="2"/>
      <c r="AG85" s="2"/>
      <c r="AH85" s="2"/>
      <c r="AI85" s="73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86"/>
      <c r="AU85" s="2"/>
      <c r="AV85" s="2"/>
    </row>
    <row r="86" spans="4:48" ht="19.899999999999999" customHeight="1" x14ac:dyDescent="0.15">
      <c r="D86" s="2"/>
      <c r="E86" s="2"/>
      <c r="F86" s="18"/>
      <c r="G86" s="2"/>
      <c r="H86" s="2"/>
      <c r="I86" s="86"/>
      <c r="J86" s="2"/>
      <c r="K86" s="68"/>
      <c r="L86" s="68"/>
      <c r="M86" s="18"/>
      <c r="N86" s="68"/>
      <c r="O86" s="72"/>
      <c r="P86" s="68"/>
      <c r="Q86" s="102"/>
      <c r="R86" s="102"/>
      <c r="S86" s="102"/>
      <c r="T86" s="68"/>
      <c r="U86" s="68"/>
      <c r="V86" s="3"/>
      <c r="W86" s="3"/>
      <c r="X86" s="3"/>
      <c r="Y86" s="3"/>
      <c r="Z86" s="3"/>
      <c r="AA86" s="2"/>
      <c r="AB86" s="2"/>
      <c r="AC86" s="2"/>
      <c r="AD86" s="2"/>
      <c r="AE86" s="2"/>
      <c r="AF86" s="2"/>
      <c r="AG86" s="2"/>
      <c r="AH86" s="2"/>
      <c r="AI86" s="73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86"/>
      <c r="AU86" s="2"/>
      <c r="AV86" s="2"/>
    </row>
    <row r="87" spans="4:48" ht="19.899999999999999" customHeight="1" x14ac:dyDescent="0.15">
      <c r="D87" s="2"/>
      <c r="E87" s="2"/>
      <c r="F87" s="18"/>
      <c r="G87" s="2"/>
      <c r="H87" s="2"/>
      <c r="I87" s="86"/>
      <c r="J87" s="2"/>
      <c r="K87" s="68"/>
      <c r="L87" s="68"/>
      <c r="M87" s="18"/>
      <c r="N87" s="68"/>
      <c r="O87" s="72"/>
      <c r="P87" s="68"/>
      <c r="Q87" s="102"/>
      <c r="R87" s="102"/>
      <c r="S87" s="102"/>
      <c r="T87" s="68"/>
      <c r="U87" s="68"/>
      <c r="V87" s="3"/>
      <c r="W87" s="3"/>
      <c r="X87" s="3"/>
      <c r="Y87" s="3"/>
      <c r="Z87" s="3"/>
      <c r="AA87" s="2"/>
      <c r="AB87" s="2"/>
      <c r="AC87" s="2"/>
      <c r="AD87" s="2"/>
      <c r="AE87" s="2"/>
      <c r="AF87" s="2"/>
      <c r="AG87" s="2"/>
      <c r="AH87" s="2"/>
      <c r="AI87" s="73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86"/>
      <c r="AU87" s="2"/>
      <c r="AV87" s="2"/>
    </row>
    <row r="88" spans="4:48" ht="19.899999999999999" customHeight="1" x14ac:dyDescent="0.15">
      <c r="D88" s="2"/>
      <c r="E88" s="2"/>
      <c r="F88" s="18"/>
      <c r="G88" s="2"/>
      <c r="H88" s="2"/>
      <c r="I88" s="86"/>
      <c r="J88" s="2"/>
      <c r="K88" s="68"/>
      <c r="L88" s="68"/>
      <c r="M88" s="18"/>
      <c r="N88" s="68"/>
      <c r="O88" s="72"/>
      <c r="P88" s="68"/>
      <c r="Q88" s="102"/>
      <c r="R88" s="102"/>
      <c r="S88" s="102"/>
      <c r="T88" s="68"/>
      <c r="U88" s="68"/>
      <c r="V88" s="3"/>
      <c r="W88" s="3"/>
      <c r="X88" s="3"/>
      <c r="Y88" s="3"/>
      <c r="Z88" s="3"/>
      <c r="AA88" s="2"/>
      <c r="AB88" s="2"/>
      <c r="AC88" s="2"/>
      <c r="AD88" s="2"/>
      <c r="AE88" s="2"/>
      <c r="AF88" s="2"/>
      <c r="AG88" s="2"/>
      <c r="AH88" s="2"/>
      <c r="AI88" s="73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86"/>
      <c r="AU88" s="2"/>
      <c r="AV88" s="2"/>
    </row>
    <row r="89" spans="4:48" ht="19.899999999999999" customHeight="1" x14ac:dyDescent="0.15">
      <c r="D89" s="2"/>
      <c r="E89" s="2"/>
      <c r="F89" s="18"/>
      <c r="G89" s="2"/>
      <c r="H89" s="2"/>
      <c r="I89" s="86"/>
      <c r="J89" s="2"/>
      <c r="K89" s="68"/>
      <c r="L89" s="68"/>
      <c r="M89" s="18"/>
      <c r="N89" s="68"/>
      <c r="O89" s="72"/>
      <c r="P89" s="68"/>
      <c r="Q89" s="102"/>
      <c r="R89" s="102"/>
      <c r="S89" s="102"/>
      <c r="T89" s="68"/>
      <c r="U89" s="68"/>
      <c r="V89" s="3"/>
      <c r="W89" s="3"/>
      <c r="X89" s="3"/>
      <c r="Y89" s="3"/>
      <c r="Z89" s="3"/>
      <c r="AA89" s="2"/>
      <c r="AB89" s="2"/>
      <c r="AC89" s="2"/>
      <c r="AD89" s="2"/>
      <c r="AE89" s="2"/>
      <c r="AF89" s="2"/>
      <c r="AG89" s="2"/>
      <c r="AH89" s="2"/>
      <c r="AI89" s="73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86"/>
      <c r="AU89" s="2"/>
      <c r="AV89" s="2"/>
    </row>
    <row r="90" spans="4:48" ht="19.899999999999999" customHeight="1" x14ac:dyDescent="0.15">
      <c r="D90" s="2"/>
      <c r="E90" s="2"/>
      <c r="F90" s="18"/>
      <c r="G90" s="2"/>
      <c r="H90" s="2"/>
      <c r="I90" s="86"/>
      <c r="J90" s="2"/>
      <c r="K90" s="68"/>
      <c r="L90" s="68"/>
      <c r="M90" s="18"/>
      <c r="N90" s="68"/>
      <c r="O90" s="72"/>
      <c r="P90" s="68"/>
      <c r="Q90" s="102"/>
      <c r="R90" s="102"/>
      <c r="S90" s="102"/>
      <c r="T90" s="68"/>
      <c r="U90" s="68"/>
      <c r="V90" s="3"/>
      <c r="W90" s="3"/>
      <c r="X90" s="3"/>
      <c r="Y90" s="3"/>
      <c r="Z90" s="3"/>
      <c r="AA90" s="2"/>
      <c r="AB90" s="2"/>
      <c r="AC90" s="2"/>
      <c r="AD90" s="2"/>
      <c r="AE90" s="2"/>
      <c r="AF90" s="2"/>
      <c r="AG90" s="2"/>
      <c r="AH90" s="2"/>
      <c r="AI90" s="73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86"/>
      <c r="AU90" s="2"/>
      <c r="AV90" s="2"/>
    </row>
    <row r="91" spans="4:48" ht="19.899999999999999" customHeight="1" x14ac:dyDescent="0.15">
      <c r="D91" s="2"/>
      <c r="E91" s="2"/>
      <c r="F91" s="18"/>
      <c r="G91" s="2"/>
      <c r="H91" s="2"/>
      <c r="I91" s="86"/>
      <c r="J91" s="2"/>
      <c r="K91" s="68"/>
      <c r="L91" s="68"/>
      <c r="M91" s="18"/>
      <c r="N91" s="68"/>
      <c r="O91" s="72"/>
      <c r="P91" s="68"/>
      <c r="Q91" s="102"/>
      <c r="R91" s="102"/>
      <c r="S91" s="102"/>
      <c r="T91" s="68"/>
      <c r="U91" s="68"/>
      <c r="V91" s="3"/>
      <c r="W91" s="3"/>
      <c r="X91" s="3"/>
      <c r="Y91" s="3"/>
      <c r="Z91" s="3"/>
      <c r="AA91" s="2"/>
      <c r="AB91" s="2"/>
      <c r="AC91" s="2"/>
      <c r="AD91" s="2"/>
      <c r="AE91" s="2"/>
      <c r="AF91" s="2"/>
      <c r="AG91" s="2"/>
      <c r="AH91" s="2"/>
      <c r="AI91" s="73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86"/>
      <c r="AU91" s="2"/>
      <c r="AV91" s="2"/>
    </row>
    <row r="92" spans="4:48" ht="19.899999999999999" customHeight="1" x14ac:dyDescent="0.15">
      <c r="D92" s="2"/>
      <c r="E92" s="2"/>
      <c r="F92" s="18"/>
      <c r="G92" s="2"/>
      <c r="H92" s="2"/>
      <c r="I92" s="86"/>
      <c r="J92" s="2"/>
      <c r="K92" s="68"/>
      <c r="L92" s="68"/>
      <c r="M92" s="18"/>
      <c r="N92" s="68"/>
      <c r="O92" s="72"/>
      <c r="P92" s="68"/>
      <c r="Q92" s="102"/>
      <c r="R92" s="102"/>
      <c r="S92" s="102"/>
      <c r="T92" s="68"/>
      <c r="U92" s="68"/>
      <c r="V92" s="3"/>
      <c r="W92" s="3"/>
      <c r="X92" s="3"/>
      <c r="Y92" s="3"/>
      <c r="Z92" s="3"/>
      <c r="AA92" s="2"/>
      <c r="AB92" s="2"/>
      <c r="AC92" s="2"/>
      <c r="AD92" s="2"/>
      <c r="AE92" s="2"/>
      <c r="AF92" s="2"/>
      <c r="AG92" s="2"/>
      <c r="AH92" s="2"/>
      <c r="AI92" s="73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86"/>
      <c r="AU92" s="2"/>
      <c r="AV92" s="2"/>
    </row>
    <row r="93" spans="4:48" ht="19.899999999999999" customHeight="1" x14ac:dyDescent="0.15">
      <c r="D93" s="2"/>
      <c r="E93" s="2"/>
      <c r="F93" s="18"/>
      <c r="G93" s="2"/>
      <c r="H93" s="2"/>
      <c r="I93" s="86"/>
      <c r="J93" s="2"/>
      <c r="K93" s="68"/>
      <c r="L93" s="68"/>
      <c r="M93" s="18"/>
      <c r="N93" s="68"/>
      <c r="O93" s="72"/>
      <c r="P93" s="68"/>
      <c r="Q93" s="102"/>
      <c r="R93" s="102"/>
      <c r="S93" s="102"/>
      <c r="T93" s="68"/>
      <c r="U93" s="68"/>
      <c r="V93" s="3"/>
      <c r="W93" s="3"/>
      <c r="X93" s="3"/>
      <c r="Y93" s="3"/>
      <c r="Z93" s="3"/>
      <c r="AA93" s="2"/>
      <c r="AB93" s="2"/>
      <c r="AC93" s="2"/>
      <c r="AD93" s="2"/>
      <c r="AE93" s="2"/>
      <c r="AF93" s="2"/>
      <c r="AG93" s="2"/>
      <c r="AH93" s="2"/>
      <c r="AI93" s="73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86"/>
      <c r="AU93" s="2"/>
      <c r="AV93" s="2"/>
    </row>
    <row r="94" spans="4:48" ht="19.899999999999999" customHeight="1" x14ac:dyDescent="0.15">
      <c r="D94" s="2"/>
      <c r="E94" s="2"/>
      <c r="F94" s="18"/>
      <c r="G94" s="2"/>
      <c r="H94" s="2"/>
      <c r="I94" s="86"/>
      <c r="J94" s="2"/>
      <c r="K94" s="68"/>
      <c r="L94" s="68"/>
      <c r="M94" s="18"/>
      <c r="N94" s="68"/>
      <c r="O94" s="72"/>
      <c r="P94" s="68"/>
      <c r="Q94" s="102"/>
      <c r="R94" s="102"/>
      <c r="S94" s="102"/>
      <c r="T94" s="68"/>
      <c r="U94" s="68"/>
      <c r="V94" s="3"/>
      <c r="W94" s="3"/>
      <c r="X94" s="3"/>
      <c r="Y94" s="3"/>
      <c r="Z94" s="3"/>
      <c r="AA94" s="2"/>
      <c r="AB94" s="2"/>
      <c r="AC94" s="2"/>
      <c r="AD94" s="2"/>
      <c r="AE94" s="2"/>
      <c r="AF94" s="2"/>
      <c r="AG94" s="2"/>
      <c r="AH94" s="2"/>
      <c r="AI94" s="73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86"/>
      <c r="AU94" s="2"/>
      <c r="AV94" s="2"/>
    </row>
    <row r="95" spans="4:48" ht="19.899999999999999" customHeight="1" x14ac:dyDescent="0.15">
      <c r="D95" s="2"/>
      <c r="E95" s="2"/>
      <c r="F95" s="18"/>
      <c r="G95" s="2"/>
      <c r="H95" s="2"/>
      <c r="I95" s="86"/>
      <c r="J95" s="2"/>
      <c r="K95" s="68"/>
      <c r="L95" s="68"/>
      <c r="M95" s="18"/>
      <c r="N95" s="68"/>
      <c r="O95" s="72"/>
      <c r="P95" s="68"/>
      <c r="Q95" s="102"/>
      <c r="R95" s="102"/>
      <c r="S95" s="102"/>
      <c r="T95" s="68"/>
      <c r="U95" s="68"/>
      <c r="V95" s="3"/>
      <c r="W95" s="3"/>
      <c r="X95" s="3"/>
      <c r="Y95" s="3"/>
      <c r="Z95" s="3"/>
      <c r="AA95" s="2"/>
      <c r="AB95" s="2"/>
      <c r="AC95" s="2"/>
      <c r="AD95" s="2"/>
      <c r="AE95" s="2"/>
      <c r="AF95" s="2"/>
      <c r="AG95" s="2"/>
      <c r="AH95" s="2"/>
      <c r="AI95" s="73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86"/>
      <c r="AU95" s="2"/>
      <c r="AV95" s="2"/>
    </row>
    <row r="96" spans="4:48" ht="19.899999999999999" customHeight="1" x14ac:dyDescent="0.15">
      <c r="D96" s="2"/>
      <c r="E96" s="2"/>
      <c r="F96" s="18"/>
      <c r="G96" s="2"/>
      <c r="H96" s="2"/>
      <c r="I96" s="86"/>
      <c r="J96" s="2"/>
      <c r="K96" s="68"/>
      <c r="L96" s="68"/>
      <c r="M96" s="18"/>
      <c r="N96" s="68"/>
      <c r="O96" s="72"/>
      <c r="P96" s="68"/>
      <c r="Q96" s="102"/>
      <c r="R96" s="102"/>
      <c r="S96" s="102"/>
      <c r="T96" s="68"/>
      <c r="U96" s="68"/>
      <c r="V96" s="3"/>
      <c r="W96" s="3"/>
      <c r="X96" s="3"/>
      <c r="Y96" s="3"/>
      <c r="Z96" s="3"/>
      <c r="AA96" s="2"/>
      <c r="AB96" s="2"/>
      <c r="AC96" s="2"/>
      <c r="AD96" s="2"/>
      <c r="AE96" s="2"/>
      <c r="AF96" s="2"/>
      <c r="AG96" s="2"/>
      <c r="AH96" s="2"/>
      <c r="AI96" s="73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86"/>
      <c r="AU96" s="2"/>
      <c r="AV96" s="2"/>
    </row>
    <row r="97" spans="4:48" ht="19.899999999999999" customHeight="1" x14ac:dyDescent="0.15">
      <c r="D97" s="2"/>
      <c r="E97" s="2"/>
      <c r="F97" s="18"/>
      <c r="G97" s="2"/>
      <c r="H97" s="2"/>
      <c r="I97" s="86"/>
      <c r="J97" s="2"/>
      <c r="K97" s="68"/>
      <c r="L97" s="68"/>
      <c r="M97" s="18"/>
      <c r="N97" s="68"/>
      <c r="O97" s="72"/>
      <c r="P97" s="68"/>
      <c r="Q97" s="102"/>
      <c r="R97" s="102"/>
      <c r="S97" s="102"/>
      <c r="T97" s="68"/>
      <c r="U97" s="68"/>
      <c r="V97" s="3"/>
      <c r="W97" s="3"/>
      <c r="X97" s="3"/>
      <c r="Y97" s="3"/>
      <c r="Z97" s="3"/>
      <c r="AA97" s="2"/>
      <c r="AB97" s="2"/>
      <c r="AC97" s="2"/>
      <c r="AD97" s="2"/>
      <c r="AE97" s="2"/>
      <c r="AF97" s="2"/>
      <c r="AG97" s="2"/>
      <c r="AH97" s="2"/>
      <c r="AI97" s="73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86"/>
      <c r="AU97" s="2"/>
      <c r="AV97" s="2"/>
    </row>
    <row r="98" spans="4:48" ht="19.899999999999999" customHeight="1" x14ac:dyDescent="0.15">
      <c r="D98" s="2"/>
      <c r="E98" s="2"/>
      <c r="F98" s="18"/>
      <c r="G98" s="2"/>
      <c r="H98" s="2"/>
      <c r="I98" s="86"/>
      <c r="J98" s="2"/>
      <c r="K98" s="68"/>
      <c r="L98" s="68"/>
      <c r="M98" s="18"/>
      <c r="N98" s="68"/>
      <c r="O98" s="72"/>
      <c r="P98" s="68"/>
      <c r="Q98" s="102"/>
      <c r="R98" s="102"/>
      <c r="S98" s="102"/>
      <c r="T98" s="68"/>
      <c r="U98" s="68"/>
      <c r="V98" s="3"/>
      <c r="W98" s="3"/>
      <c r="X98" s="3"/>
      <c r="Y98" s="3"/>
      <c r="Z98" s="3"/>
      <c r="AA98" s="2"/>
      <c r="AB98" s="2"/>
      <c r="AC98" s="2"/>
      <c r="AD98" s="2"/>
      <c r="AE98" s="2"/>
      <c r="AF98" s="2"/>
      <c r="AG98" s="2"/>
      <c r="AH98" s="2"/>
      <c r="AI98" s="73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86"/>
      <c r="AU98" s="2"/>
      <c r="AV98" s="2"/>
    </row>
    <row r="99" spans="4:48" ht="19.899999999999999" customHeight="1" x14ac:dyDescent="0.15">
      <c r="D99" s="2"/>
      <c r="E99" s="2"/>
      <c r="F99" s="18"/>
      <c r="G99" s="2"/>
      <c r="H99" s="2"/>
      <c r="I99" s="86"/>
      <c r="J99" s="2"/>
      <c r="K99" s="68"/>
      <c r="L99" s="68"/>
      <c r="M99" s="18"/>
      <c r="N99" s="68"/>
      <c r="O99" s="72"/>
      <c r="P99" s="68"/>
      <c r="Q99" s="102"/>
      <c r="R99" s="102"/>
      <c r="S99" s="102"/>
      <c r="T99" s="68"/>
      <c r="U99" s="68"/>
      <c r="V99" s="3"/>
      <c r="W99" s="3"/>
      <c r="X99" s="3"/>
      <c r="Y99" s="3"/>
      <c r="Z99" s="3"/>
      <c r="AA99" s="2"/>
      <c r="AB99" s="2"/>
      <c r="AC99" s="2"/>
      <c r="AD99" s="2"/>
      <c r="AE99" s="2"/>
      <c r="AF99" s="2"/>
      <c r="AG99" s="2"/>
      <c r="AH99" s="2"/>
      <c r="AI99" s="73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86"/>
      <c r="AU99" s="2"/>
      <c r="AV99" s="2"/>
    </row>
    <row r="100" spans="4:48" ht="19.899999999999999" customHeight="1" x14ac:dyDescent="0.15">
      <c r="D100" s="2"/>
      <c r="E100" s="2"/>
      <c r="F100" s="18"/>
      <c r="G100" s="2"/>
      <c r="H100" s="2"/>
      <c r="I100" s="86"/>
      <c r="J100" s="2"/>
      <c r="K100" s="68"/>
      <c r="L100" s="68"/>
      <c r="M100" s="18"/>
      <c r="N100" s="68"/>
      <c r="O100" s="72"/>
      <c r="P100" s="68"/>
      <c r="Q100" s="102"/>
      <c r="R100" s="102"/>
      <c r="S100" s="102"/>
      <c r="T100" s="68"/>
      <c r="U100" s="68"/>
      <c r="V100" s="3"/>
      <c r="W100" s="3"/>
      <c r="X100" s="3"/>
      <c r="Y100" s="3"/>
      <c r="Z100" s="3"/>
      <c r="AA100" s="2"/>
      <c r="AB100" s="2"/>
      <c r="AC100" s="2"/>
      <c r="AD100" s="2"/>
      <c r="AE100" s="2"/>
      <c r="AF100" s="2"/>
      <c r="AG100" s="2"/>
      <c r="AH100" s="2"/>
      <c r="AI100" s="73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86"/>
      <c r="AU100" s="2"/>
      <c r="AV100" s="2"/>
    </row>
    <row r="101" spans="4:48" ht="19.899999999999999" customHeight="1" x14ac:dyDescent="0.15">
      <c r="D101" s="2"/>
      <c r="E101" s="2"/>
      <c r="F101" s="18"/>
      <c r="G101" s="2"/>
      <c r="H101" s="2"/>
      <c r="I101" s="86"/>
      <c r="J101" s="2"/>
      <c r="K101" s="68"/>
      <c r="L101" s="68"/>
      <c r="M101" s="18"/>
      <c r="N101" s="68"/>
      <c r="O101" s="72"/>
      <c r="P101" s="68"/>
      <c r="Q101" s="102"/>
      <c r="R101" s="102"/>
      <c r="S101" s="102"/>
      <c r="T101" s="68"/>
      <c r="U101" s="68"/>
      <c r="V101" s="3"/>
      <c r="W101" s="3"/>
      <c r="X101" s="3"/>
      <c r="Y101" s="3"/>
      <c r="Z101" s="3"/>
      <c r="AA101" s="2"/>
      <c r="AB101" s="2"/>
      <c r="AC101" s="2"/>
      <c r="AD101" s="2"/>
      <c r="AE101" s="2"/>
      <c r="AF101" s="2"/>
      <c r="AG101" s="2"/>
      <c r="AH101" s="2"/>
      <c r="AI101" s="73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86"/>
      <c r="AU101" s="2"/>
      <c r="AV101" s="2"/>
    </row>
    <row r="102" spans="4:48" ht="19.899999999999999" customHeight="1" x14ac:dyDescent="0.15">
      <c r="D102" s="2"/>
      <c r="E102" s="2"/>
      <c r="F102" s="18"/>
      <c r="G102" s="2"/>
      <c r="H102" s="2"/>
      <c r="I102" s="86"/>
      <c r="J102" s="2"/>
      <c r="K102" s="68"/>
      <c r="L102" s="68"/>
      <c r="M102" s="18"/>
      <c r="N102" s="68"/>
      <c r="O102" s="72"/>
      <c r="P102" s="68"/>
      <c r="Q102" s="102"/>
      <c r="R102" s="102"/>
      <c r="S102" s="102"/>
      <c r="T102" s="68"/>
      <c r="U102" s="68"/>
      <c r="V102" s="3"/>
      <c r="W102" s="3"/>
      <c r="X102" s="3"/>
      <c r="Y102" s="3"/>
      <c r="Z102" s="3"/>
      <c r="AA102" s="2"/>
      <c r="AB102" s="2"/>
      <c r="AC102" s="2"/>
      <c r="AD102" s="2"/>
      <c r="AE102" s="2"/>
      <c r="AF102" s="2"/>
      <c r="AG102" s="2"/>
      <c r="AH102" s="2"/>
      <c r="AI102" s="73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86"/>
      <c r="AU102" s="2"/>
      <c r="AV102" s="2"/>
    </row>
    <row r="103" spans="4:48" ht="19.899999999999999" customHeight="1" x14ac:dyDescent="0.15">
      <c r="D103" s="2"/>
      <c r="E103" s="2"/>
      <c r="F103" s="18"/>
      <c r="G103" s="2"/>
      <c r="H103" s="2"/>
      <c r="I103" s="86"/>
      <c r="J103" s="2"/>
      <c r="K103" s="68"/>
      <c r="L103" s="68"/>
      <c r="M103" s="18"/>
      <c r="N103" s="68"/>
      <c r="O103" s="72"/>
      <c r="P103" s="68"/>
      <c r="Q103" s="102"/>
      <c r="R103" s="102"/>
      <c r="S103" s="102"/>
      <c r="T103" s="68"/>
      <c r="U103" s="68"/>
      <c r="V103" s="3"/>
      <c r="W103" s="3"/>
      <c r="X103" s="3"/>
      <c r="Y103" s="3"/>
      <c r="Z103" s="3"/>
      <c r="AA103" s="2"/>
      <c r="AB103" s="2"/>
      <c r="AC103" s="2"/>
      <c r="AD103" s="2"/>
      <c r="AE103" s="2"/>
      <c r="AF103" s="2"/>
      <c r="AG103" s="2"/>
      <c r="AH103" s="2"/>
      <c r="AI103" s="73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86"/>
      <c r="AU103" s="2"/>
      <c r="AV103" s="2"/>
    </row>
    <row r="104" spans="4:48" ht="19.899999999999999" customHeight="1" x14ac:dyDescent="0.15">
      <c r="D104" s="2"/>
      <c r="E104" s="2"/>
      <c r="F104" s="18"/>
      <c r="G104" s="2"/>
      <c r="H104" s="2"/>
      <c r="I104" s="86"/>
      <c r="J104" s="2"/>
      <c r="K104" s="68"/>
      <c r="L104" s="68"/>
      <c r="M104" s="18"/>
      <c r="N104" s="68"/>
      <c r="O104" s="72"/>
      <c r="P104" s="68"/>
      <c r="Q104" s="102"/>
      <c r="R104" s="102"/>
      <c r="S104" s="102"/>
      <c r="T104" s="68"/>
      <c r="U104" s="68"/>
      <c r="V104" s="3"/>
      <c r="W104" s="3"/>
      <c r="X104" s="3"/>
      <c r="Y104" s="3"/>
      <c r="Z104" s="3"/>
      <c r="AA104" s="2"/>
      <c r="AB104" s="2"/>
      <c r="AC104" s="2"/>
      <c r="AD104" s="2"/>
      <c r="AE104" s="2"/>
      <c r="AF104" s="2"/>
      <c r="AG104" s="2"/>
      <c r="AH104" s="2"/>
      <c r="AI104" s="73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86"/>
      <c r="AU104" s="2"/>
      <c r="AV104" s="2"/>
    </row>
    <row r="105" spans="4:48" ht="19.899999999999999" customHeight="1" x14ac:dyDescent="0.15">
      <c r="D105" s="2"/>
      <c r="E105" s="2"/>
      <c r="F105" s="18"/>
      <c r="G105" s="2"/>
      <c r="H105" s="2"/>
      <c r="I105" s="86"/>
      <c r="J105" s="2"/>
      <c r="K105" s="68"/>
      <c r="L105" s="68"/>
      <c r="M105" s="18"/>
      <c r="N105" s="68"/>
      <c r="O105" s="72"/>
      <c r="P105" s="68"/>
      <c r="Q105" s="102"/>
      <c r="R105" s="102"/>
      <c r="S105" s="102"/>
      <c r="T105" s="68"/>
      <c r="U105" s="68"/>
      <c r="V105" s="3"/>
      <c r="W105" s="3"/>
      <c r="X105" s="3"/>
      <c r="Y105" s="3"/>
      <c r="Z105" s="3"/>
      <c r="AA105" s="2"/>
      <c r="AB105" s="2"/>
      <c r="AC105" s="2"/>
      <c r="AD105" s="2"/>
      <c r="AE105" s="2"/>
      <c r="AF105" s="2"/>
      <c r="AG105" s="2"/>
      <c r="AH105" s="2"/>
      <c r="AI105" s="73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86"/>
      <c r="AU105" s="2"/>
      <c r="AV105" s="2"/>
    </row>
    <row r="106" spans="4:48" ht="19.899999999999999" customHeight="1" x14ac:dyDescent="0.15">
      <c r="D106" s="2"/>
      <c r="E106" s="2"/>
      <c r="F106" s="18"/>
      <c r="G106" s="2"/>
      <c r="H106" s="2"/>
      <c r="I106" s="86"/>
      <c r="J106" s="2"/>
      <c r="K106" s="68"/>
      <c r="L106" s="68"/>
      <c r="M106" s="18"/>
      <c r="N106" s="68"/>
      <c r="O106" s="72"/>
      <c r="P106" s="68"/>
      <c r="Q106" s="102"/>
      <c r="R106" s="102"/>
      <c r="S106" s="102"/>
      <c r="T106" s="68"/>
      <c r="U106" s="68"/>
      <c r="V106" s="3"/>
      <c r="W106" s="3"/>
      <c r="X106" s="3"/>
      <c r="Y106" s="3"/>
      <c r="Z106" s="3"/>
      <c r="AA106" s="2"/>
      <c r="AB106" s="2"/>
      <c r="AC106" s="2"/>
      <c r="AD106" s="2"/>
      <c r="AE106" s="2"/>
      <c r="AF106" s="2"/>
      <c r="AG106" s="2"/>
      <c r="AH106" s="2"/>
      <c r="AI106" s="73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86"/>
      <c r="AU106" s="2"/>
      <c r="AV106" s="2"/>
    </row>
    <row r="107" spans="4:48" ht="19.899999999999999" customHeight="1" x14ac:dyDescent="0.15">
      <c r="D107" s="2"/>
      <c r="E107" s="2"/>
      <c r="F107" s="18"/>
      <c r="G107" s="2"/>
      <c r="H107" s="2"/>
      <c r="I107" s="86"/>
      <c r="J107" s="2"/>
      <c r="K107" s="68"/>
      <c r="L107" s="68"/>
      <c r="M107" s="18"/>
      <c r="N107" s="68"/>
      <c r="O107" s="72"/>
      <c r="P107" s="68"/>
      <c r="Q107" s="102"/>
      <c r="R107" s="102"/>
      <c r="S107" s="102"/>
      <c r="T107" s="68"/>
      <c r="U107" s="68"/>
      <c r="V107" s="3"/>
      <c r="W107" s="3"/>
      <c r="X107" s="3"/>
      <c r="Y107" s="3"/>
      <c r="Z107" s="3"/>
      <c r="AA107" s="2"/>
      <c r="AB107" s="2"/>
      <c r="AC107" s="2"/>
      <c r="AD107" s="2"/>
      <c r="AE107" s="2"/>
      <c r="AF107" s="2"/>
      <c r="AG107" s="2"/>
      <c r="AH107" s="2"/>
      <c r="AI107" s="73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86"/>
      <c r="AU107" s="2"/>
      <c r="AV107" s="2"/>
    </row>
    <row r="108" spans="4:48" ht="19.899999999999999" customHeight="1" x14ac:dyDescent="0.15">
      <c r="D108" s="2"/>
      <c r="E108" s="2"/>
      <c r="F108" s="18"/>
      <c r="G108" s="2"/>
      <c r="H108" s="2"/>
      <c r="I108" s="86"/>
      <c r="J108" s="2"/>
      <c r="K108" s="68"/>
      <c r="L108" s="68"/>
      <c r="M108" s="18"/>
      <c r="N108" s="68"/>
      <c r="O108" s="72"/>
      <c r="P108" s="68"/>
      <c r="Q108" s="102"/>
      <c r="R108" s="102"/>
      <c r="S108" s="102"/>
      <c r="T108" s="68"/>
      <c r="U108" s="68"/>
      <c r="V108" s="3"/>
      <c r="W108" s="3"/>
      <c r="X108" s="3"/>
      <c r="Y108" s="3"/>
      <c r="Z108" s="3"/>
      <c r="AA108" s="2"/>
      <c r="AB108" s="2"/>
      <c r="AC108" s="2"/>
      <c r="AD108" s="2"/>
      <c r="AE108" s="2"/>
      <c r="AF108" s="2"/>
      <c r="AG108" s="2"/>
      <c r="AH108" s="2"/>
      <c r="AI108" s="73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86"/>
      <c r="AU108" s="2"/>
      <c r="AV108" s="2"/>
    </row>
    <row r="109" spans="4:48" ht="19.899999999999999" customHeight="1" x14ac:dyDescent="0.15">
      <c r="D109" s="2"/>
      <c r="E109" s="2"/>
      <c r="F109" s="18"/>
      <c r="G109" s="2"/>
      <c r="H109" s="2"/>
      <c r="I109" s="86"/>
      <c r="J109" s="2"/>
      <c r="K109" s="68"/>
      <c r="L109" s="68"/>
      <c r="M109" s="18"/>
      <c r="N109" s="68"/>
      <c r="O109" s="72"/>
      <c r="P109" s="68"/>
      <c r="Q109" s="102"/>
      <c r="R109" s="102"/>
      <c r="S109" s="102"/>
      <c r="T109" s="68"/>
      <c r="U109" s="68"/>
      <c r="V109" s="3"/>
      <c r="W109" s="3"/>
      <c r="X109" s="3"/>
      <c r="Y109" s="3"/>
      <c r="Z109" s="3"/>
      <c r="AA109" s="2"/>
      <c r="AB109" s="2"/>
      <c r="AC109" s="2"/>
      <c r="AD109" s="2"/>
      <c r="AE109" s="2"/>
      <c r="AF109" s="2"/>
      <c r="AG109" s="2"/>
      <c r="AH109" s="2"/>
      <c r="AI109" s="73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86"/>
      <c r="AU109" s="2"/>
      <c r="AV109" s="2"/>
    </row>
    <row r="110" spans="4:48" ht="19.899999999999999" customHeight="1" x14ac:dyDescent="0.15">
      <c r="D110" s="2"/>
      <c r="E110" s="2"/>
      <c r="F110" s="18"/>
      <c r="G110" s="2"/>
      <c r="H110" s="2"/>
      <c r="I110" s="86"/>
      <c r="J110" s="2"/>
      <c r="K110" s="68"/>
      <c r="L110" s="68"/>
      <c r="M110" s="18"/>
      <c r="N110" s="68"/>
      <c r="O110" s="72"/>
      <c r="P110" s="68"/>
      <c r="Q110" s="102"/>
      <c r="R110" s="102"/>
      <c r="S110" s="102"/>
      <c r="T110" s="68"/>
      <c r="U110" s="68"/>
      <c r="V110" s="3"/>
      <c r="W110" s="3"/>
      <c r="X110" s="3"/>
      <c r="Y110" s="3"/>
      <c r="Z110" s="3"/>
      <c r="AA110" s="2"/>
      <c r="AB110" s="2"/>
      <c r="AC110" s="2"/>
      <c r="AD110" s="2"/>
      <c r="AE110" s="2"/>
      <c r="AF110" s="2"/>
      <c r="AG110" s="2"/>
      <c r="AH110" s="2"/>
      <c r="AI110" s="73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86"/>
      <c r="AU110" s="2"/>
      <c r="AV110" s="2"/>
    </row>
    <row r="111" spans="4:48" ht="19.899999999999999" customHeight="1" x14ac:dyDescent="0.15">
      <c r="D111" s="2"/>
      <c r="E111" s="2"/>
      <c r="F111" s="18"/>
      <c r="G111" s="2"/>
      <c r="H111" s="2"/>
      <c r="I111" s="86"/>
      <c r="J111" s="2"/>
      <c r="K111" s="68"/>
      <c r="L111" s="68"/>
      <c r="M111" s="18"/>
      <c r="N111" s="68"/>
      <c r="O111" s="72"/>
      <c r="P111" s="68"/>
      <c r="Q111" s="102"/>
      <c r="R111" s="102"/>
      <c r="S111" s="102"/>
      <c r="T111" s="68"/>
      <c r="U111" s="68"/>
      <c r="V111" s="3"/>
      <c r="W111" s="3"/>
      <c r="X111" s="3"/>
      <c r="Y111" s="3"/>
      <c r="Z111" s="3"/>
      <c r="AA111" s="2"/>
      <c r="AB111" s="2"/>
      <c r="AC111" s="2"/>
      <c r="AD111" s="2"/>
      <c r="AE111" s="2"/>
      <c r="AF111" s="2"/>
      <c r="AG111" s="2"/>
      <c r="AH111" s="2"/>
      <c r="AI111" s="73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86"/>
      <c r="AU111" s="2"/>
      <c r="AV111" s="2"/>
    </row>
    <row r="112" spans="4:48" ht="19.899999999999999" customHeight="1" x14ac:dyDescent="0.15">
      <c r="D112" s="2"/>
      <c r="E112" s="2"/>
      <c r="F112" s="18"/>
      <c r="G112" s="2"/>
      <c r="H112" s="2"/>
      <c r="I112" s="86"/>
      <c r="J112" s="2"/>
      <c r="K112" s="68"/>
      <c r="L112" s="68"/>
      <c r="M112" s="18"/>
      <c r="N112" s="68"/>
      <c r="O112" s="72"/>
      <c r="P112" s="68"/>
      <c r="Q112" s="102"/>
      <c r="R112" s="102"/>
      <c r="S112" s="102"/>
      <c r="T112" s="68"/>
      <c r="U112" s="68"/>
      <c r="V112" s="3"/>
      <c r="W112" s="3"/>
      <c r="X112" s="3"/>
      <c r="Y112" s="3"/>
      <c r="Z112" s="3"/>
      <c r="AA112" s="2"/>
      <c r="AB112" s="2"/>
      <c r="AC112" s="2"/>
      <c r="AD112" s="2"/>
      <c r="AE112" s="2"/>
      <c r="AF112" s="2"/>
      <c r="AG112" s="2"/>
      <c r="AH112" s="2"/>
      <c r="AI112" s="73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86"/>
      <c r="AU112" s="2"/>
      <c r="AV112" s="2"/>
    </row>
    <row r="113" spans="4:48" ht="19.899999999999999" customHeight="1" x14ac:dyDescent="0.15">
      <c r="D113" s="2"/>
      <c r="E113" s="2"/>
      <c r="F113" s="18"/>
      <c r="G113" s="2"/>
      <c r="H113" s="2"/>
      <c r="I113" s="86"/>
      <c r="J113" s="2"/>
      <c r="K113" s="68"/>
      <c r="L113" s="68"/>
      <c r="M113" s="18"/>
      <c r="N113" s="68"/>
      <c r="O113" s="72"/>
      <c r="P113" s="68"/>
      <c r="Q113" s="102"/>
      <c r="R113" s="102"/>
      <c r="S113" s="102"/>
      <c r="T113" s="68"/>
      <c r="U113" s="68"/>
      <c r="V113" s="3"/>
      <c r="W113" s="3"/>
      <c r="X113" s="3"/>
      <c r="Y113" s="3"/>
      <c r="Z113" s="3"/>
      <c r="AA113" s="2"/>
      <c r="AB113" s="2"/>
      <c r="AC113" s="2"/>
      <c r="AD113" s="2"/>
      <c r="AE113" s="2"/>
      <c r="AF113" s="2"/>
      <c r="AG113" s="2"/>
      <c r="AH113" s="2"/>
      <c r="AI113" s="73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86"/>
      <c r="AU113" s="2"/>
      <c r="AV113" s="2"/>
    </row>
    <row r="114" spans="4:48" ht="19.899999999999999" customHeight="1" x14ac:dyDescent="0.15">
      <c r="D114" s="2"/>
      <c r="E114" s="2"/>
      <c r="F114" s="18"/>
      <c r="G114" s="2"/>
      <c r="H114" s="2"/>
      <c r="I114" s="86"/>
      <c r="J114" s="2"/>
      <c r="K114" s="68"/>
      <c r="L114" s="68"/>
      <c r="M114" s="18"/>
      <c r="N114" s="68"/>
      <c r="O114" s="72"/>
      <c r="P114" s="68"/>
      <c r="Q114" s="102"/>
      <c r="R114" s="102"/>
      <c r="S114" s="102"/>
      <c r="T114" s="68"/>
      <c r="U114" s="68"/>
      <c r="V114" s="3"/>
      <c r="W114" s="3"/>
      <c r="X114" s="3"/>
      <c r="Y114" s="3"/>
      <c r="Z114" s="3"/>
      <c r="AA114" s="2"/>
      <c r="AB114" s="2"/>
      <c r="AC114" s="2"/>
      <c r="AD114" s="2"/>
      <c r="AE114" s="2"/>
      <c r="AF114" s="2"/>
      <c r="AG114" s="2"/>
      <c r="AH114" s="2"/>
      <c r="AI114" s="73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86"/>
      <c r="AU114" s="2"/>
      <c r="AV114" s="2"/>
    </row>
    <row r="115" spans="4:48" ht="19.899999999999999" customHeight="1" x14ac:dyDescent="0.15">
      <c r="D115" s="2"/>
      <c r="E115" s="2"/>
      <c r="F115" s="18"/>
      <c r="G115" s="2"/>
      <c r="H115" s="2"/>
      <c r="I115" s="86"/>
      <c r="J115" s="2"/>
      <c r="K115" s="68"/>
      <c r="L115" s="68"/>
      <c r="M115" s="18"/>
      <c r="N115" s="68"/>
      <c r="O115" s="72"/>
      <c r="P115" s="68"/>
      <c r="Q115" s="102"/>
      <c r="R115" s="102"/>
      <c r="S115" s="102"/>
      <c r="T115" s="68"/>
      <c r="U115" s="68"/>
      <c r="V115" s="3"/>
      <c r="W115" s="3"/>
      <c r="X115" s="3"/>
      <c r="Y115" s="3"/>
      <c r="Z115" s="3"/>
      <c r="AA115" s="2"/>
      <c r="AB115" s="2"/>
      <c r="AC115" s="2"/>
      <c r="AD115" s="2"/>
      <c r="AE115" s="2"/>
      <c r="AF115" s="2"/>
      <c r="AG115" s="2"/>
      <c r="AH115" s="2"/>
      <c r="AI115" s="73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86"/>
      <c r="AU115" s="2"/>
      <c r="AV115" s="2"/>
    </row>
    <row r="116" spans="4:48" ht="19.899999999999999" customHeight="1" x14ac:dyDescent="0.15">
      <c r="D116" s="2"/>
      <c r="E116" s="2"/>
      <c r="F116" s="18"/>
      <c r="G116" s="2"/>
      <c r="H116" s="2"/>
      <c r="I116" s="86"/>
      <c r="J116" s="2"/>
      <c r="K116" s="68"/>
      <c r="L116" s="68"/>
      <c r="M116" s="18"/>
      <c r="N116" s="68"/>
      <c r="O116" s="72"/>
      <c r="P116" s="68"/>
      <c r="Q116" s="102"/>
      <c r="R116" s="102"/>
      <c r="S116" s="102"/>
      <c r="T116" s="68"/>
      <c r="U116" s="68"/>
      <c r="V116" s="3"/>
      <c r="W116" s="3"/>
      <c r="X116" s="3"/>
      <c r="Y116" s="3"/>
      <c r="Z116" s="3"/>
      <c r="AA116" s="2"/>
      <c r="AB116" s="2"/>
      <c r="AC116" s="2"/>
      <c r="AD116" s="2"/>
      <c r="AE116" s="2"/>
      <c r="AF116" s="2"/>
      <c r="AG116" s="2"/>
      <c r="AH116" s="2"/>
      <c r="AI116" s="73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86"/>
      <c r="AU116" s="2"/>
      <c r="AV116" s="2"/>
    </row>
    <row r="117" spans="4:48" ht="19.899999999999999" customHeight="1" x14ac:dyDescent="0.15">
      <c r="D117" s="2"/>
      <c r="E117" s="2"/>
      <c r="F117" s="18"/>
      <c r="G117" s="2"/>
      <c r="H117" s="2"/>
      <c r="I117" s="86"/>
      <c r="J117" s="2"/>
      <c r="K117" s="68"/>
      <c r="L117" s="68"/>
      <c r="M117" s="18"/>
      <c r="N117" s="68"/>
      <c r="O117" s="72"/>
      <c r="P117" s="68"/>
      <c r="Q117" s="102"/>
      <c r="R117" s="102"/>
      <c r="S117" s="102"/>
      <c r="T117" s="68"/>
      <c r="U117" s="68"/>
      <c r="V117" s="3"/>
      <c r="W117" s="3"/>
      <c r="X117" s="3"/>
      <c r="Y117" s="3"/>
      <c r="Z117" s="3"/>
      <c r="AA117" s="2"/>
      <c r="AB117" s="2"/>
      <c r="AC117" s="2"/>
      <c r="AD117" s="2"/>
      <c r="AE117" s="2"/>
      <c r="AF117" s="2"/>
      <c r="AG117" s="2"/>
      <c r="AH117" s="2"/>
      <c r="AI117" s="73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86"/>
      <c r="AU117" s="2"/>
      <c r="AV117" s="2"/>
    </row>
    <row r="118" spans="4:48" ht="19.899999999999999" customHeight="1" x14ac:dyDescent="0.15">
      <c r="D118" s="2"/>
      <c r="E118" s="2"/>
      <c r="F118" s="18"/>
      <c r="G118" s="2"/>
      <c r="H118" s="2"/>
      <c r="I118" s="86"/>
      <c r="J118" s="2"/>
      <c r="K118" s="68"/>
      <c r="L118" s="68"/>
      <c r="M118" s="18"/>
      <c r="N118" s="68"/>
      <c r="O118" s="72"/>
      <c r="P118" s="68"/>
      <c r="Q118" s="102"/>
      <c r="R118" s="102"/>
      <c r="S118" s="102"/>
      <c r="T118" s="68"/>
      <c r="U118" s="68"/>
      <c r="V118" s="3"/>
      <c r="W118" s="3"/>
      <c r="X118" s="3"/>
      <c r="Y118" s="3"/>
      <c r="Z118" s="3"/>
      <c r="AA118" s="2"/>
      <c r="AB118" s="2"/>
      <c r="AC118" s="2"/>
      <c r="AD118" s="2"/>
      <c r="AE118" s="2"/>
      <c r="AF118" s="2"/>
      <c r="AG118" s="2"/>
      <c r="AH118" s="2"/>
      <c r="AI118" s="73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86"/>
      <c r="AU118" s="2"/>
      <c r="AV118" s="2"/>
    </row>
    <row r="119" spans="4:48" ht="19.899999999999999" customHeight="1" x14ac:dyDescent="0.15">
      <c r="D119" s="2"/>
      <c r="E119" s="2"/>
      <c r="F119" s="18"/>
      <c r="G119" s="2"/>
      <c r="H119" s="2"/>
      <c r="I119" s="86"/>
      <c r="J119" s="2"/>
      <c r="K119" s="68"/>
      <c r="L119" s="68"/>
      <c r="M119" s="18"/>
      <c r="N119" s="68"/>
      <c r="O119" s="72"/>
      <c r="P119" s="68"/>
      <c r="Q119" s="102"/>
      <c r="R119" s="102"/>
      <c r="S119" s="102"/>
      <c r="T119" s="68"/>
      <c r="U119" s="68"/>
      <c r="V119" s="3"/>
      <c r="W119" s="3"/>
      <c r="X119" s="3"/>
      <c r="Y119" s="3"/>
      <c r="Z119" s="3"/>
      <c r="AA119" s="2"/>
      <c r="AB119" s="2"/>
      <c r="AC119" s="2"/>
      <c r="AD119" s="2"/>
      <c r="AE119" s="2"/>
      <c r="AF119" s="2"/>
      <c r="AG119" s="2"/>
      <c r="AH119" s="2"/>
      <c r="AI119" s="73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86"/>
      <c r="AU119" s="2"/>
      <c r="AV119" s="2"/>
    </row>
    <row r="120" spans="4:48" ht="19.899999999999999" customHeight="1" x14ac:dyDescent="0.15">
      <c r="D120" s="2"/>
      <c r="E120" s="2"/>
      <c r="F120" s="18"/>
      <c r="G120" s="2"/>
      <c r="H120" s="2"/>
      <c r="I120" s="86"/>
      <c r="J120" s="2"/>
      <c r="K120" s="68"/>
      <c r="L120" s="68"/>
      <c r="M120" s="18"/>
      <c r="N120" s="68"/>
      <c r="O120" s="72"/>
      <c r="P120" s="68"/>
      <c r="Q120" s="102"/>
      <c r="R120" s="102"/>
      <c r="S120" s="102"/>
      <c r="T120" s="68"/>
      <c r="U120" s="68"/>
      <c r="V120" s="3"/>
      <c r="W120" s="3"/>
      <c r="X120" s="3"/>
      <c r="Y120" s="3"/>
      <c r="Z120" s="3"/>
      <c r="AA120" s="2"/>
      <c r="AB120" s="2"/>
      <c r="AC120" s="2"/>
      <c r="AD120" s="2"/>
      <c r="AE120" s="2"/>
      <c r="AF120" s="2"/>
      <c r="AG120" s="2"/>
      <c r="AH120" s="2"/>
      <c r="AI120" s="73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86"/>
      <c r="AU120" s="2"/>
      <c r="AV120" s="2"/>
    </row>
    <row r="121" spans="4:48" ht="19.899999999999999" customHeight="1" x14ac:dyDescent="0.15">
      <c r="D121" s="2"/>
      <c r="E121" s="2"/>
      <c r="F121" s="18"/>
      <c r="G121" s="2"/>
      <c r="H121" s="2"/>
      <c r="I121" s="86"/>
      <c r="J121" s="2"/>
      <c r="K121" s="68"/>
      <c r="L121" s="68"/>
      <c r="M121" s="18"/>
      <c r="N121" s="68"/>
      <c r="O121" s="72"/>
      <c r="P121" s="68"/>
      <c r="Q121" s="102"/>
      <c r="R121" s="102"/>
      <c r="S121" s="102"/>
      <c r="T121" s="68"/>
      <c r="U121" s="68"/>
      <c r="V121" s="3"/>
      <c r="W121" s="3"/>
      <c r="X121" s="3"/>
      <c r="Y121" s="3"/>
      <c r="Z121" s="3"/>
      <c r="AA121" s="2"/>
      <c r="AB121" s="2"/>
      <c r="AC121" s="2"/>
      <c r="AD121" s="2"/>
      <c r="AE121" s="2"/>
      <c r="AF121" s="2"/>
      <c r="AG121" s="2"/>
      <c r="AH121" s="2"/>
      <c r="AI121" s="73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86"/>
      <c r="AU121" s="2"/>
      <c r="AV121" s="2"/>
    </row>
    <row r="122" spans="4:48" ht="19.899999999999999" customHeight="1" x14ac:dyDescent="0.15">
      <c r="D122" s="2"/>
      <c r="E122" s="2"/>
      <c r="F122" s="18"/>
      <c r="G122" s="2"/>
      <c r="H122" s="2"/>
      <c r="I122" s="86"/>
      <c r="J122" s="2"/>
      <c r="K122" s="68"/>
      <c r="L122" s="68"/>
      <c r="M122" s="18"/>
      <c r="N122" s="68"/>
      <c r="O122" s="72"/>
      <c r="P122" s="68"/>
      <c r="Q122" s="102"/>
      <c r="R122" s="102"/>
      <c r="S122" s="102"/>
      <c r="T122" s="68"/>
      <c r="U122" s="68"/>
      <c r="V122" s="3"/>
      <c r="W122" s="3"/>
      <c r="X122" s="3"/>
      <c r="Y122" s="3"/>
      <c r="Z122" s="3"/>
      <c r="AA122" s="2"/>
      <c r="AB122" s="2"/>
      <c r="AC122" s="2"/>
      <c r="AD122" s="2"/>
      <c r="AE122" s="2"/>
      <c r="AF122" s="2"/>
      <c r="AG122" s="2"/>
      <c r="AH122" s="2"/>
      <c r="AI122" s="73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86"/>
      <c r="AU122" s="2"/>
      <c r="AV122" s="2"/>
    </row>
    <row r="123" spans="4:48" ht="19.899999999999999" customHeight="1" x14ac:dyDescent="0.15">
      <c r="D123" s="2"/>
      <c r="E123" s="2"/>
      <c r="F123" s="18"/>
      <c r="G123" s="2"/>
      <c r="H123" s="2"/>
      <c r="I123" s="86"/>
      <c r="J123" s="2"/>
      <c r="K123" s="68"/>
      <c r="L123" s="68"/>
      <c r="M123" s="18"/>
      <c r="N123" s="68"/>
      <c r="O123" s="72"/>
      <c r="P123" s="68"/>
      <c r="Q123" s="102"/>
      <c r="R123" s="102"/>
      <c r="S123" s="102"/>
      <c r="T123" s="68"/>
      <c r="U123" s="68"/>
      <c r="V123" s="3"/>
      <c r="W123" s="3"/>
      <c r="X123" s="3"/>
      <c r="Y123" s="3"/>
      <c r="Z123" s="3"/>
      <c r="AA123" s="2"/>
      <c r="AB123" s="2"/>
      <c r="AC123" s="2"/>
      <c r="AD123" s="2"/>
      <c r="AE123" s="2"/>
      <c r="AF123" s="2"/>
      <c r="AG123" s="2"/>
      <c r="AH123" s="2"/>
      <c r="AI123" s="73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86"/>
      <c r="AU123" s="2"/>
      <c r="AV123" s="2"/>
    </row>
    <row r="124" spans="4:48" ht="19.899999999999999" customHeight="1" x14ac:dyDescent="0.15">
      <c r="D124" s="2"/>
      <c r="E124" s="2"/>
      <c r="F124" s="18"/>
      <c r="G124" s="2"/>
      <c r="H124" s="2"/>
      <c r="I124" s="86"/>
      <c r="J124" s="2"/>
      <c r="K124" s="68"/>
      <c r="L124" s="68"/>
      <c r="M124" s="18"/>
      <c r="N124" s="68"/>
      <c r="O124" s="72"/>
      <c r="P124" s="68"/>
      <c r="Q124" s="102"/>
      <c r="R124" s="102"/>
      <c r="S124" s="102"/>
      <c r="T124" s="68"/>
      <c r="U124" s="68"/>
      <c r="V124" s="3"/>
      <c r="W124" s="3"/>
      <c r="X124" s="3"/>
      <c r="Y124" s="3"/>
      <c r="Z124" s="3"/>
      <c r="AA124" s="2"/>
      <c r="AB124" s="2"/>
      <c r="AC124" s="2"/>
      <c r="AD124" s="2"/>
      <c r="AE124" s="2"/>
      <c r="AF124" s="2"/>
      <c r="AG124" s="2"/>
      <c r="AH124" s="2"/>
      <c r="AI124" s="73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86"/>
      <c r="AU124" s="2"/>
      <c r="AV124" s="2"/>
    </row>
    <row r="125" spans="4:48" ht="19.899999999999999" customHeight="1" x14ac:dyDescent="0.15">
      <c r="D125" s="2"/>
      <c r="E125" s="2"/>
      <c r="F125" s="18"/>
      <c r="G125" s="2"/>
      <c r="H125" s="2"/>
      <c r="I125" s="86"/>
      <c r="J125" s="2"/>
      <c r="K125" s="68"/>
      <c r="L125" s="68"/>
      <c r="M125" s="18"/>
      <c r="N125" s="68"/>
      <c r="O125" s="72"/>
      <c r="P125" s="68"/>
      <c r="Q125" s="102"/>
      <c r="R125" s="102"/>
      <c r="S125" s="102"/>
      <c r="T125" s="68"/>
      <c r="U125" s="68"/>
      <c r="V125" s="3"/>
      <c r="W125" s="3"/>
      <c r="X125" s="3"/>
      <c r="Y125" s="3"/>
      <c r="Z125" s="3"/>
      <c r="AA125" s="2"/>
      <c r="AB125" s="2"/>
      <c r="AC125" s="2"/>
      <c r="AD125" s="2"/>
      <c r="AE125" s="2"/>
      <c r="AF125" s="2"/>
      <c r="AG125" s="2"/>
      <c r="AH125" s="2"/>
      <c r="AI125" s="73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86"/>
      <c r="AU125" s="2"/>
      <c r="AV125" s="2"/>
    </row>
    <row r="126" spans="4:48" ht="19.899999999999999" customHeight="1" x14ac:dyDescent="0.15">
      <c r="D126" s="2"/>
      <c r="E126" s="2"/>
      <c r="F126" s="18"/>
      <c r="G126" s="2"/>
      <c r="H126" s="2"/>
      <c r="I126" s="86"/>
      <c r="J126" s="2"/>
      <c r="K126" s="68"/>
      <c r="L126" s="68"/>
      <c r="M126" s="18"/>
      <c r="N126" s="68"/>
      <c r="O126" s="72"/>
      <c r="P126" s="68"/>
      <c r="Q126" s="102"/>
      <c r="R126" s="102"/>
      <c r="S126" s="102"/>
      <c r="T126" s="68"/>
      <c r="U126" s="68"/>
      <c r="V126" s="3"/>
      <c r="W126" s="3"/>
      <c r="X126" s="3"/>
      <c r="Y126" s="3"/>
      <c r="Z126" s="3"/>
      <c r="AA126" s="2"/>
      <c r="AB126" s="2"/>
      <c r="AC126" s="2"/>
      <c r="AD126" s="2"/>
      <c r="AE126" s="2"/>
      <c r="AF126" s="2"/>
      <c r="AG126" s="2"/>
      <c r="AH126" s="2"/>
      <c r="AI126" s="73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86"/>
      <c r="AU126" s="2"/>
      <c r="AV126" s="2"/>
    </row>
    <row r="127" spans="4:48" ht="19.899999999999999" customHeight="1" x14ac:dyDescent="0.15">
      <c r="D127" s="2"/>
      <c r="E127" s="2"/>
      <c r="F127" s="18"/>
      <c r="G127" s="2"/>
      <c r="H127" s="2"/>
      <c r="I127" s="86"/>
      <c r="J127" s="2"/>
      <c r="K127" s="68"/>
      <c r="L127" s="68"/>
      <c r="M127" s="18"/>
      <c r="N127" s="68"/>
      <c r="O127" s="72"/>
      <c r="P127" s="68"/>
      <c r="Q127" s="102"/>
      <c r="R127" s="102"/>
      <c r="S127" s="102"/>
      <c r="T127" s="68"/>
      <c r="U127" s="68"/>
      <c r="V127" s="3"/>
      <c r="W127" s="3"/>
      <c r="X127" s="3"/>
      <c r="Y127" s="3"/>
      <c r="Z127" s="3"/>
      <c r="AA127" s="2"/>
      <c r="AB127" s="2"/>
      <c r="AC127" s="2"/>
      <c r="AD127" s="2"/>
      <c r="AE127" s="2"/>
      <c r="AF127" s="2"/>
      <c r="AG127" s="2"/>
      <c r="AH127" s="2"/>
      <c r="AI127" s="73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86"/>
      <c r="AU127" s="2"/>
      <c r="AV127" s="2"/>
    </row>
    <row r="128" spans="4:48" ht="19.899999999999999" customHeight="1" x14ac:dyDescent="0.15">
      <c r="D128" s="2"/>
      <c r="E128" s="2"/>
      <c r="F128" s="18"/>
      <c r="G128" s="2"/>
      <c r="H128" s="2"/>
      <c r="I128" s="86"/>
      <c r="J128" s="2"/>
      <c r="K128" s="68"/>
      <c r="L128" s="68"/>
      <c r="M128" s="18"/>
      <c r="N128" s="68"/>
      <c r="O128" s="72"/>
      <c r="P128" s="68"/>
      <c r="Q128" s="102"/>
      <c r="R128" s="102"/>
      <c r="S128" s="102"/>
      <c r="T128" s="68"/>
      <c r="U128" s="68"/>
      <c r="V128" s="3"/>
      <c r="W128" s="3"/>
      <c r="X128" s="3"/>
      <c r="Y128" s="3"/>
      <c r="Z128" s="3"/>
      <c r="AA128" s="2"/>
      <c r="AB128" s="2"/>
      <c r="AC128" s="2"/>
      <c r="AD128" s="2"/>
      <c r="AE128" s="2"/>
      <c r="AF128" s="2"/>
      <c r="AG128" s="2"/>
      <c r="AH128" s="2"/>
      <c r="AI128" s="73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86"/>
      <c r="AU128" s="2"/>
      <c r="AV128" s="2"/>
    </row>
    <row r="129" spans="4:48" ht="19.899999999999999" customHeight="1" x14ac:dyDescent="0.15">
      <c r="D129" s="2"/>
      <c r="E129" s="2"/>
      <c r="F129" s="18"/>
      <c r="G129" s="2"/>
      <c r="H129" s="2"/>
      <c r="I129" s="86"/>
      <c r="J129" s="2"/>
      <c r="K129" s="68"/>
      <c r="L129" s="68"/>
      <c r="M129" s="18"/>
      <c r="N129" s="68"/>
      <c r="O129" s="72"/>
      <c r="P129" s="68"/>
      <c r="Q129" s="102"/>
      <c r="R129" s="102"/>
      <c r="S129" s="102"/>
      <c r="T129" s="68"/>
      <c r="U129" s="68"/>
      <c r="V129" s="3"/>
      <c r="W129" s="3"/>
      <c r="X129" s="3"/>
      <c r="Y129" s="3"/>
      <c r="Z129" s="3"/>
      <c r="AA129" s="2"/>
      <c r="AB129" s="2"/>
      <c r="AC129" s="2"/>
      <c r="AD129" s="2"/>
      <c r="AE129" s="2"/>
      <c r="AF129" s="2"/>
      <c r="AG129" s="2"/>
      <c r="AH129" s="2"/>
      <c r="AI129" s="73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86"/>
      <c r="AU129" s="2"/>
      <c r="AV129" s="2"/>
    </row>
    <row r="130" spans="4:48" ht="19.899999999999999" customHeight="1" x14ac:dyDescent="0.15">
      <c r="D130" s="2"/>
      <c r="E130" s="2"/>
      <c r="F130" s="18"/>
      <c r="G130" s="2"/>
      <c r="H130" s="2"/>
      <c r="I130" s="86"/>
      <c r="J130" s="2"/>
      <c r="K130" s="68"/>
      <c r="L130" s="68"/>
      <c r="M130" s="18"/>
      <c r="N130" s="68"/>
      <c r="O130" s="72"/>
      <c r="P130" s="68"/>
      <c r="Q130" s="102"/>
      <c r="R130" s="102"/>
      <c r="S130" s="102"/>
      <c r="T130" s="68"/>
      <c r="U130" s="68"/>
      <c r="V130" s="3"/>
      <c r="W130" s="3"/>
      <c r="X130" s="3"/>
      <c r="Y130" s="3"/>
      <c r="Z130" s="3"/>
      <c r="AA130" s="2"/>
      <c r="AB130" s="2"/>
      <c r="AC130" s="2"/>
      <c r="AD130" s="2"/>
      <c r="AE130" s="2"/>
      <c r="AF130" s="2"/>
      <c r="AG130" s="2"/>
      <c r="AH130" s="2"/>
      <c r="AI130" s="73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86"/>
      <c r="AU130" s="2"/>
      <c r="AV130" s="2"/>
    </row>
    <row r="131" spans="4:48" ht="19.899999999999999" customHeight="1" x14ac:dyDescent="0.15">
      <c r="D131" s="2"/>
      <c r="E131" s="2"/>
      <c r="F131" s="18"/>
      <c r="G131" s="2"/>
      <c r="H131" s="2"/>
      <c r="I131" s="86"/>
      <c r="J131" s="2"/>
      <c r="K131" s="68"/>
      <c r="L131" s="68"/>
      <c r="M131" s="18"/>
      <c r="N131" s="68"/>
      <c r="O131" s="72"/>
      <c r="P131" s="68"/>
      <c r="Q131" s="102"/>
      <c r="R131" s="102"/>
      <c r="S131" s="102"/>
      <c r="T131" s="68"/>
      <c r="U131" s="68"/>
      <c r="V131" s="3"/>
      <c r="W131" s="3"/>
      <c r="X131" s="3"/>
      <c r="Y131" s="3"/>
      <c r="Z131" s="3"/>
      <c r="AA131" s="2"/>
      <c r="AB131" s="2"/>
      <c r="AC131" s="2"/>
      <c r="AD131" s="2"/>
      <c r="AE131" s="2"/>
      <c r="AF131" s="2"/>
      <c r="AG131" s="2"/>
      <c r="AH131" s="2"/>
      <c r="AI131" s="73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86"/>
      <c r="AU131" s="2"/>
      <c r="AV131" s="2"/>
    </row>
    <row r="132" spans="4:48" ht="19.899999999999999" customHeight="1" x14ac:dyDescent="0.15">
      <c r="D132" s="2"/>
      <c r="E132" s="2"/>
      <c r="F132" s="18"/>
      <c r="G132" s="2"/>
      <c r="H132" s="2"/>
      <c r="I132" s="86"/>
      <c r="J132" s="2"/>
      <c r="K132" s="68"/>
      <c r="L132" s="68"/>
      <c r="M132" s="18"/>
      <c r="N132" s="68"/>
      <c r="O132" s="72"/>
      <c r="P132" s="68"/>
      <c r="Q132" s="102"/>
      <c r="R132" s="102"/>
      <c r="S132" s="102"/>
      <c r="T132" s="68"/>
      <c r="U132" s="68"/>
      <c r="V132" s="3"/>
      <c r="W132" s="3"/>
      <c r="X132" s="3"/>
      <c r="Y132" s="3"/>
      <c r="Z132" s="3"/>
      <c r="AA132" s="2"/>
      <c r="AB132" s="2"/>
      <c r="AC132" s="2"/>
      <c r="AD132" s="2"/>
      <c r="AE132" s="2"/>
      <c r="AF132" s="2"/>
      <c r="AG132" s="2"/>
      <c r="AH132" s="2"/>
      <c r="AI132" s="73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86"/>
      <c r="AU132" s="2"/>
      <c r="AV132" s="2"/>
    </row>
    <row r="133" spans="4:48" ht="19.899999999999999" customHeight="1" x14ac:dyDescent="0.15">
      <c r="D133" s="2"/>
      <c r="E133" s="2"/>
      <c r="F133" s="18"/>
      <c r="G133" s="2"/>
      <c r="H133" s="2"/>
      <c r="I133" s="86"/>
      <c r="J133" s="2"/>
      <c r="K133" s="68"/>
      <c r="L133" s="68"/>
      <c r="M133" s="18"/>
      <c r="N133" s="68"/>
      <c r="O133" s="72"/>
      <c r="P133" s="68"/>
      <c r="Q133" s="102"/>
      <c r="R133" s="102"/>
      <c r="S133" s="102"/>
      <c r="T133" s="68"/>
      <c r="U133" s="68"/>
      <c r="V133" s="3"/>
      <c r="W133" s="3"/>
      <c r="X133" s="3"/>
      <c r="Y133" s="3"/>
      <c r="Z133" s="3"/>
      <c r="AA133" s="2"/>
      <c r="AB133" s="2"/>
      <c r="AC133" s="2"/>
      <c r="AD133" s="2"/>
      <c r="AE133" s="2"/>
      <c r="AF133" s="2"/>
      <c r="AG133" s="2"/>
      <c r="AH133" s="2"/>
      <c r="AI133" s="73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86"/>
      <c r="AU133" s="2"/>
      <c r="AV133" s="2"/>
    </row>
    <row r="134" spans="4:48" ht="19.899999999999999" customHeight="1" x14ac:dyDescent="0.15">
      <c r="D134" s="2"/>
      <c r="E134" s="2"/>
      <c r="F134" s="18"/>
      <c r="G134" s="2"/>
      <c r="H134" s="2"/>
      <c r="I134" s="86"/>
      <c r="J134" s="2"/>
      <c r="K134" s="68"/>
      <c r="L134" s="68"/>
      <c r="M134" s="18"/>
      <c r="N134" s="68"/>
      <c r="O134" s="72"/>
      <c r="P134" s="68"/>
      <c r="Q134" s="102"/>
      <c r="R134" s="102"/>
      <c r="S134" s="102"/>
      <c r="T134" s="68"/>
      <c r="U134" s="68"/>
      <c r="V134" s="3"/>
      <c r="W134" s="3"/>
      <c r="X134" s="3"/>
      <c r="Y134" s="3"/>
      <c r="Z134" s="3"/>
      <c r="AA134" s="2"/>
      <c r="AB134" s="2"/>
      <c r="AC134" s="2"/>
      <c r="AD134" s="2"/>
      <c r="AE134" s="2"/>
      <c r="AF134" s="2"/>
      <c r="AG134" s="2"/>
      <c r="AH134" s="2"/>
      <c r="AI134" s="73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86"/>
      <c r="AU134" s="2"/>
      <c r="AV134" s="2"/>
    </row>
    <row r="135" spans="4:48" ht="19.899999999999999" customHeight="1" x14ac:dyDescent="0.15">
      <c r="D135" s="2"/>
      <c r="E135" s="2"/>
      <c r="F135" s="18"/>
      <c r="G135" s="2"/>
      <c r="H135" s="2"/>
      <c r="I135" s="86"/>
      <c r="J135" s="2"/>
      <c r="K135" s="68"/>
      <c r="L135" s="68"/>
      <c r="M135" s="18"/>
      <c r="N135" s="68"/>
      <c r="O135" s="72"/>
      <c r="P135" s="68"/>
      <c r="Q135" s="102"/>
      <c r="R135" s="102"/>
      <c r="S135" s="102"/>
      <c r="T135" s="68"/>
      <c r="U135" s="68"/>
      <c r="V135" s="3"/>
      <c r="W135" s="3"/>
      <c r="X135" s="3"/>
      <c r="Y135" s="3"/>
      <c r="Z135" s="3"/>
      <c r="AA135" s="2"/>
      <c r="AB135" s="2"/>
      <c r="AC135" s="2"/>
      <c r="AD135" s="2"/>
      <c r="AE135" s="2"/>
      <c r="AF135" s="2"/>
      <c r="AG135" s="2"/>
      <c r="AH135" s="2"/>
      <c r="AI135" s="73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86"/>
      <c r="AU135" s="2"/>
      <c r="AV135" s="2"/>
    </row>
    <row r="136" spans="4:48" ht="19.899999999999999" customHeight="1" x14ac:dyDescent="0.15">
      <c r="D136" s="2"/>
      <c r="E136" s="2"/>
      <c r="F136" s="18"/>
      <c r="G136" s="2"/>
      <c r="H136" s="2"/>
      <c r="I136" s="86"/>
      <c r="J136" s="2"/>
      <c r="K136" s="68"/>
      <c r="L136" s="68"/>
      <c r="M136" s="18"/>
      <c r="N136" s="68"/>
      <c r="O136" s="72"/>
      <c r="P136" s="68"/>
      <c r="Q136" s="102"/>
      <c r="R136" s="102"/>
      <c r="S136" s="102"/>
      <c r="T136" s="68"/>
      <c r="U136" s="68"/>
      <c r="V136" s="3"/>
      <c r="W136" s="3"/>
      <c r="X136" s="3"/>
      <c r="Y136" s="3"/>
      <c r="Z136" s="3"/>
      <c r="AA136" s="2"/>
      <c r="AB136" s="2"/>
      <c r="AC136" s="2"/>
      <c r="AD136" s="2"/>
      <c r="AE136" s="2"/>
      <c r="AF136" s="2"/>
      <c r="AG136" s="2"/>
      <c r="AH136" s="2"/>
      <c r="AI136" s="73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86"/>
      <c r="AU136" s="2"/>
      <c r="AV136" s="2"/>
    </row>
    <row r="137" spans="4:48" ht="19.899999999999999" customHeight="1" x14ac:dyDescent="0.15">
      <c r="D137" s="2"/>
      <c r="E137" s="2"/>
      <c r="F137" s="18"/>
      <c r="G137" s="2"/>
      <c r="H137" s="2"/>
      <c r="I137" s="86"/>
      <c r="J137" s="2"/>
      <c r="K137" s="68"/>
      <c r="L137" s="68"/>
      <c r="M137" s="18"/>
      <c r="N137" s="68"/>
      <c r="O137" s="72"/>
      <c r="P137" s="68"/>
      <c r="Q137" s="102"/>
      <c r="R137" s="102"/>
      <c r="S137" s="102"/>
      <c r="T137" s="68"/>
      <c r="U137" s="68"/>
      <c r="V137" s="3"/>
      <c r="W137" s="3"/>
      <c r="X137" s="3"/>
      <c r="Y137" s="3"/>
      <c r="Z137" s="3"/>
      <c r="AA137" s="2"/>
      <c r="AB137" s="2"/>
      <c r="AC137" s="2"/>
      <c r="AD137" s="2"/>
      <c r="AE137" s="2"/>
      <c r="AF137" s="2"/>
      <c r="AG137" s="2"/>
      <c r="AH137" s="2"/>
      <c r="AI137" s="73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86"/>
      <c r="AU137" s="2"/>
      <c r="AV137" s="2"/>
    </row>
    <row r="138" spans="4:48" ht="19.899999999999999" customHeight="1" x14ac:dyDescent="0.15">
      <c r="D138" s="2"/>
      <c r="E138" s="2"/>
      <c r="F138" s="18"/>
      <c r="G138" s="2"/>
      <c r="H138" s="2"/>
      <c r="I138" s="86"/>
      <c r="J138" s="2"/>
      <c r="K138" s="68"/>
      <c r="L138" s="68"/>
      <c r="M138" s="18"/>
      <c r="N138" s="68"/>
      <c r="O138" s="72"/>
      <c r="P138" s="68"/>
      <c r="Q138" s="102"/>
      <c r="R138" s="102"/>
      <c r="S138" s="102"/>
      <c r="T138" s="68"/>
      <c r="U138" s="68"/>
      <c r="V138" s="3"/>
      <c r="W138" s="3"/>
      <c r="X138" s="3"/>
      <c r="Y138" s="3"/>
      <c r="Z138" s="3"/>
      <c r="AA138" s="2"/>
      <c r="AB138" s="2"/>
      <c r="AC138" s="2"/>
      <c r="AD138" s="2"/>
      <c r="AE138" s="2"/>
      <c r="AF138" s="2"/>
      <c r="AG138" s="2"/>
      <c r="AH138" s="2"/>
      <c r="AI138" s="73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86"/>
      <c r="AU138" s="2"/>
      <c r="AV138" s="2"/>
    </row>
    <row r="139" spans="4:48" ht="19.899999999999999" customHeight="1" x14ac:dyDescent="0.15">
      <c r="D139" s="2"/>
      <c r="E139" s="2"/>
      <c r="F139" s="18"/>
      <c r="G139" s="2"/>
      <c r="H139" s="2"/>
      <c r="I139" s="86"/>
      <c r="J139" s="2"/>
      <c r="K139" s="68"/>
      <c r="L139" s="68"/>
      <c r="M139" s="18"/>
      <c r="N139" s="68"/>
      <c r="O139" s="72"/>
      <c r="P139" s="68"/>
      <c r="Q139" s="102"/>
      <c r="R139" s="102"/>
      <c r="S139" s="102"/>
      <c r="T139" s="68"/>
      <c r="U139" s="68"/>
      <c r="V139" s="3"/>
      <c r="W139" s="3"/>
      <c r="X139" s="3"/>
      <c r="Y139" s="3"/>
      <c r="Z139" s="3"/>
      <c r="AA139" s="2"/>
      <c r="AB139" s="2"/>
      <c r="AC139" s="2"/>
      <c r="AD139" s="2"/>
      <c r="AE139" s="2"/>
      <c r="AF139" s="2"/>
      <c r="AG139" s="2"/>
      <c r="AH139" s="2"/>
      <c r="AI139" s="73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86"/>
      <c r="AU139" s="2"/>
      <c r="AV139" s="2"/>
    </row>
    <row r="140" spans="4:48" ht="19.899999999999999" customHeight="1" x14ac:dyDescent="0.15">
      <c r="D140" s="2"/>
      <c r="E140" s="2"/>
      <c r="F140" s="18"/>
      <c r="G140" s="2"/>
      <c r="H140" s="2"/>
      <c r="I140" s="86"/>
      <c r="J140" s="2"/>
      <c r="K140" s="68"/>
      <c r="L140" s="68"/>
      <c r="M140" s="18"/>
      <c r="N140" s="68"/>
      <c r="O140" s="72"/>
      <c r="P140" s="68"/>
      <c r="Q140" s="102"/>
      <c r="R140" s="102"/>
      <c r="S140" s="102"/>
      <c r="T140" s="68"/>
      <c r="U140" s="68"/>
      <c r="V140" s="3"/>
      <c r="W140" s="3"/>
      <c r="X140" s="3"/>
      <c r="Y140" s="3"/>
      <c r="Z140" s="3"/>
      <c r="AA140" s="2"/>
      <c r="AB140" s="2"/>
      <c r="AC140" s="2"/>
      <c r="AD140" s="2"/>
      <c r="AE140" s="2"/>
      <c r="AF140" s="2"/>
      <c r="AG140" s="2"/>
      <c r="AH140" s="2"/>
      <c r="AI140" s="73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86"/>
      <c r="AU140" s="2"/>
      <c r="AV140" s="2"/>
    </row>
    <row r="141" spans="4:48" ht="19.899999999999999" customHeight="1" x14ac:dyDescent="0.15">
      <c r="D141" s="2"/>
      <c r="E141" s="2"/>
      <c r="F141" s="18"/>
      <c r="G141" s="2"/>
      <c r="H141" s="2"/>
      <c r="I141" s="86"/>
      <c r="J141" s="2"/>
      <c r="K141" s="68"/>
      <c r="L141" s="68"/>
      <c r="M141" s="18"/>
      <c r="N141" s="68"/>
      <c r="O141" s="72"/>
      <c r="P141" s="68"/>
      <c r="Q141" s="102"/>
      <c r="R141" s="102"/>
      <c r="S141" s="102"/>
      <c r="T141" s="68"/>
      <c r="U141" s="68"/>
      <c r="V141" s="3"/>
      <c r="W141" s="3"/>
      <c r="X141" s="3"/>
      <c r="Y141" s="3"/>
      <c r="Z141" s="3"/>
      <c r="AA141" s="2"/>
      <c r="AB141" s="2"/>
      <c r="AC141" s="2"/>
      <c r="AD141" s="2"/>
      <c r="AE141" s="2"/>
      <c r="AF141" s="2"/>
      <c r="AG141" s="2"/>
      <c r="AH141" s="2"/>
      <c r="AI141" s="73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86"/>
      <c r="AU141" s="2"/>
      <c r="AV141" s="2"/>
    </row>
    <row r="142" spans="4:48" ht="19.899999999999999" customHeight="1" x14ac:dyDescent="0.15">
      <c r="D142" s="2"/>
      <c r="E142" s="2"/>
      <c r="F142" s="18"/>
      <c r="G142" s="2"/>
      <c r="H142" s="2"/>
      <c r="I142" s="86"/>
      <c r="J142" s="2"/>
      <c r="K142" s="68"/>
      <c r="L142" s="68"/>
      <c r="M142" s="18"/>
      <c r="N142" s="68"/>
      <c r="O142" s="72"/>
      <c r="P142" s="68"/>
      <c r="Q142" s="102"/>
      <c r="R142" s="102"/>
      <c r="S142" s="102"/>
      <c r="T142" s="68"/>
      <c r="U142" s="68"/>
      <c r="V142" s="3"/>
      <c r="W142" s="3"/>
      <c r="X142" s="3"/>
      <c r="Y142" s="3"/>
      <c r="Z142" s="3"/>
      <c r="AA142" s="2"/>
      <c r="AB142" s="2"/>
      <c r="AC142" s="2"/>
      <c r="AD142" s="2"/>
      <c r="AE142" s="2"/>
      <c r="AF142" s="2"/>
      <c r="AG142" s="2"/>
      <c r="AH142" s="2"/>
      <c r="AI142" s="73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86"/>
      <c r="AU142" s="2"/>
      <c r="AV142" s="2"/>
    </row>
    <row r="143" spans="4:48" ht="19.899999999999999" customHeight="1" x14ac:dyDescent="0.15">
      <c r="D143" s="2"/>
      <c r="E143" s="2"/>
      <c r="F143" s="18"/>
      <c r="G143" s="2"/>
      <c r="H143" s="2"/>
      <c r="I143" s="86"/>
      <c r="J143" s="2"/>
      <c r="K143" s="68"/>
      <c r="L143" s="68"/>
      <c r="M143" s="18"/>
      <c r="N143" s="68"/>
      <c r="O143" s="72"/>
      <c r="P143" s="68"/>
      <c r="Q143" s="102"/>
      <c r="R143" s="102"/>
      <c r="S143" s="102"/>
      <c r="T143" s="68"/>
      <c r="U143" s="68"/>
      <c r="V143" s="3"/>
      <c r="W143" s="3"/>
      <c r="X143" s="3"/>
      <c r="Y143" s="3"/>
      <c r="Z143" s="3"/>
      <c r="AA143" s="2"/>
      <c r="AB143" s="2"/>
      <c r="AC143" s="2"/>
      <c r="AD143" s="2"/>
      <c r="AE143" s="2"/>
      <c r="AF143" s="2"/>
      <c r="AG143" s="2"/>
      <c r="AH143" s="2"/>
      <c r="AI143" s="73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86"/>
      <c r="AU143" s="2"/>
      <c r="AV143" s="2"/>
    </row>
    <row r="144" spans="4:48" ht="19.899999999999999" customHeight="1" x14ac:dyDescent="0.15">
      <c r="D144" s="2"/>
      <c r="E144" s="2"/>
      <c r="F144" s="18"/>
      <c r="G144" s="2"/>
      <c r="H144" s="2"/>
      <c r="I144" s="86"/>
      <c r="J144" s="2"/>
      <c r="K144" s="68"/>
      <c r="L144" s="68"/>
      <c r="M144" s="18"/>
      <c r="N144" s="68"/>
      <c r="O144" s="72"/>
      <c r="P144" s="68"/>
      <c r="Q144" s="102"/>
      <c r="R144" s="102"/>
      <c r="S144" s="102"/>
      <c r="T144" s="68"/>
      <c r="U144" s="68"/>
      <c r="V144" s="3"/>
      <c r="W144" s="3"/>
      <c r="X144" s="3"/>
      <c r="Y144" s="3"/>
      <c r="Z144" s="3"/>
      <c r="AA144" s="2"/>
      <c r="AB144" s="2"/>
      <c r="AC144" s="2"/>
      <c r="AD144" s="2"/>
      <c r="AE144" s="2"/>
      <c r="AF144" s="2"/>
      <c r="AG144" s="2"/>
      <c r="AH144" s="2"/>
      <c r="AI144" s="73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86"/>
      <c r="AU144" s="2"/>
      <c r="AV144" s="2"/>
    </row>
    <row r="145" spans="4:48" ht="19.899999999999999" customHeight="1" x14ac:dyDescent="0.15">
      <c r="D145" s="2"/>
      <c r="E145" s="2"/>
      <c r="F145" s="18"/>
      <c r="G145" s="2"/>
      <c r="H145" s="2"/>
      <c r="I145" s="86"/>
      <c r="J145" s="2"/>
      <c r="K145" s="68"/>
      <c r="L145" s="68"/>
      <c r="M145" s="18"/>
      <c r="N145" s="68"/>
      <c r="O145" s="72"/>
      <c r="P145" s="68"/>
      <c r="Q145" s="102"/>
      <c r="R145" s="102"/>
      <c r="S145" s="102"/>
      <c r="T145" s="68"/>
      <c r="U145" s="68"/>
      <c r="V145" s="3"/>
      <c r="W145" s="3"/>
      <c r="X145" s="3"/>
      <c r="Y145" s="3"/>
      <c r="Z145" s="3"/>
      <c r="AA145" s="2"/>
      <c r="AB145" s="2"/>
      <c r="AC145" s="2"/>
      <c r="AD145" s="2"/>
      <c r="AE145" s="2"/>
      <c r="AF145" s="2"/>
      <c r="AG145" s="2"/>
      <c r="AH145" s="2"/>
      <c r="AI145" s="73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86"/>
      <c r="AU145" s="2"/>
      <c r="AV145" s="2"/>
    </row>
    <row r="146" spans="4:48" ht="19.899999999999999" customHeight="1" x14ac:dyDescent="0.15">
      <c r="D146" s="2"/>
      <c r="E146" s="2"/>
      <c r="F146" s="18"/>
      <c r="G146" s="2"/>
      <c r="H146" s="2"/>
      <c r="I146" s="86"/>
      <c r="J146" s="2"/>
      <c r="K146" s="68"/>
      <c r="L146" s="68"/>
      <c r="M146" s="18"/>
      <c r="N146" s="68"/>
      <c r="O146" s="72"/>
      <c r="P146" s="68"/>
      <c r="Q146" s="102"/>
      <c r="R146" s="102"/>
      <c r="S146" s="102"/>
      <c r="T146" s="68"/>
      <c r="U146" s="68"/>
      <c r="V146" s="3"/>
      <c r="W146" s="3"/>
      <c r="X146" s="3"/>
      <c r="Y146" s="3"/>
      <c r="Z146" s="3"/>
      <c r="AA146" s="2"/>
      <c r="AB146" s="2"/>
      <c r="AC146" s="2"/>
      <c r="AD146" s="2"/>
      <c r="AE146" s="2"/>
      <c r="AF146" s="2"/>
      <c r="AG146" s="2"/>
      <c r="AH146" s="2"/>
      <c r="AI146" s="73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86"/>
      <c r="AU146" s="2"/>
      <c r="AV146" s="2"/>
    </row>
    <row r="147" spans="4:48" ht="19.899999999999999" customHeight="1" x14ac:dyDescent="0.15">
      <c r="D147" s="2"/>
      <c r="E147" s="2"/>
      <c r="F147" s="18"/>
      <c r="G147" s="2"/>
      <c r="H147" s="2"/>
      <c r="I147" s="86"/>
      <c r="J147" s="2"/>
      <c r="K147" s="68"/>
      <c r="L147" s="68"/>
      <c r="M147" s="18"/>
      <c r="N147" s="68"/>
      <c r="O147" s="72"/>
      <c r="P147" s="68"/>
      <c r="Q147" s="102"/>
      <c r="R147" s="102"/>
      <c r="S147" s="102"/>
      <c r="T147" s="68"/>
      <c r="U147" s="68"/>
      <c r="V147" s="3"/>
      <c r="W147" s="3"/>
      <c r="X147" s="3"/>
      <c r="Y147" s="3"/>
      <c r="Z147" s="3"/>
      <c r="AA147" s="2"/>
      <c r="AB147" s="2"/>
      <c r="AC147" s="2"/>
      <c r="AD147" s="2"/>
      <c r="AE147" s="2"/>
      <c r="AF147" s="2"/>
      <c r="AG147" s="2"/>
      <c r="AH147" s="2"/>
      <c r="AI147" s="73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86"/>
      <c r="AU147" s="2"/>
      <c r="AV147" s="2"/>
    </row>
    <row r="148" spans="4:48" ht="19.899999999999999" customHeight="1" x14ac:dyDescent="0.15">
      <c r="D148" s="2"/>
      <c r="E148" s="2"/>
      <c r="F148" s="18"/>
      <c r="G148" s="2"/>
      <c r="H148" s="2"/>
      <c r="I148" s="86"/>
      <c r="J148" s="2"/>
      <c r="K148" s="68"/>
      <c r="L148" s="68"/>
      <c r="M148" s="18"/>
      <c r="N148" s="68"/>
      <c r="O148" s="72"/>
      <c r="P148" s="68"/>
      <c r="Q148" s="102"/>
      <c r="R148" s="102"/>
      <c r="S148" s="102"/>
      <c r="T148" s="68"/>
      <c r="U148" s="68"/>
      <c r="V148" s="3"/>
      <c r="W148" s="3"/>
      <c r="X148" s="3"/>
      <c r="Y148" s="3"/>
      <c r="Z148" s="3"/>
      <c r="AA148" s="2"/>
      <c r="AB148" s="2"/>
      <c r="AC148" s="2"/>
      <c r="AD148" s="2"/>
      <c r="AE148" s="2"/>
      <c r="AF148" s="2"/>
      <c r="AG148" s="2"/>
      <c r="AH148" s="2"/>
      <c r="AI148" s="73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86"/>
      <c r="AU148" s="2"/>
      <c r="AV148" s="2"/>
    </row>
    <row r="149" spans="4:48" ht="19.899999999999999" customHeight="1" x14ac:dyDescent="0.15">
      <c r="D149" s="2"/>
      <c r="E149" s="2"/>
      <c r="F149" s="18"/>
      <c r="G149" s="2"/>
      <c r="H149" s="2"/>
      <c r="I149" s="86"/>
      <c r="J149" s="2"/>
      <c r="K149" s="68"/>
      <c r="L149" s="68"/>
      <c r="M149" s="18"/>
      <c r="N149" s="68"/>
      <c r="O149" s="72"/>
      <c r="P149" s="68"/>
      <c r="Q149" s="102"/>
      <c r="R149" s="102"/>
      <c r="S149" s="102"/>
      <c r="T149" s="68"/>
      <c r="U149" s="68"/>
      <c r="V149" s="3"/>
      <c r="W149" s="3"/>
      <c r="X149" s="3"/>
      <c r="Y149" s="3"/>
      <c r="Z149" s="3"/>
      <c r="AA149" s="2"/>
      <c r="AB149" s="2"/>
      <c r="AC149" s="2"/>
      <c r="AD149" s="2"/>
      <c r="AE149" s="2"/>
      <c r="AF149" s="2"/>
      <c r="AG149" s="2"/>
      <c r="AH149" s="2"/>
      <c r="AI149" s="73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86"/>
      <c r="AU149" s="2"/>
      <c r="AV149" s="2"/>
    </row>
    <row r="150" spans="4:48" ht="19.899999999999999" customHeight="1" x14ac:dyDescent="0.15">
      <c r="D150" s="2"/>
      <c r="E150" s="2"/>
      <c r="F150" s="18"/>
      <c r="G150" s="2"/>
      <c r="H150" s="2"/>
      <c r="I150" s="86"/>
      <c r="J150" s="2"/>
      <c r="K150" s="68"/>
      <c r="L150" s="68"/>
      <c r="M150" s="18"/>
      <c r="N150" s="68"/>
      <c r="O150" s="72"/>
      <c r="P150" s="68"/>
      <c r="Q150" s="102"/>
      <c r="R150" s="102"/>
      <c r="S150" s="102"/>
      <c r="T150" s="68"/>
      <c r="U150" s="68"/>
      <c r="V150" s="3"/>
      <c r="W150" s="3"/>
      <c r="X150" s="3"/>
      <c r="Y150" s="3"/>
      <c r="Z150" s="3"/>
      <c r="AA150" s="2"/>
      <c r="AB150" s="2"/>
      <c r="AC150" s="2"/>
      <c r="AD150" s="2"/>
      <c r="AE150" s="2"/>
      <c r="AF150" s="2"/>
      <c r="AG150" s="2"/>
      <c r="AH150" s="2"/>
      <c r="AI150" s="73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86"/>
      <c r="AU150" s="2"/>
      <c r="AV150" s="2"/>
    </row>
    <row r="151" spans="4:48" ht="19.899999999999999" customHeight="1" x14ac:dyDescent="0.15">
      <c r="D151" s="2"/>
      <c r="E151" s="2"/>
      <c r="F151" s="18"/>
      <c r="G151" s="2"/>
      <c r="H151" s="2"/>
      <c r="I151" s="86"/>
      <c r="J151" s="2"/>
      <c r="K151" s="68"/>
      <c r="L151" s="68"/>
      <c r="M151" s="18"/>
      <c r="N151" s="68"/>
      <c r="O151" s="72"/>
      <c r="P151" s="68"/>
      <c r="Q151" s="102"/>
      <c r="R151" s="102"/>
      <c r="S151" s="102"/>
      <c r="T151" s="68"/>
      <c r="U151" s="68"/>
      <c r="V151" s="3"/>
      <c r="W151" s="3"/>
      <c r="X151" s="3"/>
      <c r="Y151" s="3"/>
      <c r="Z151" s="3"/>
      <c r="AA151" s="2"/>
      <c r="AB151" s="2"/>
      <c r="AC151" s="2"/>
      <c r="AD151" s="2"/>
      <c r="AE151" s="2"/>
      <c r="AF151" s="2"/>
      <c r="AG151" s="2"/>
      <c r="AH151" s="2"/>
      <c r="AI151" s="73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86"/>
      <c r="AU151" s="2"/>
      <c r="AV151" s="2"/>
    </row>
    <row r="152" spans="4:48" ht="19.899999999999999" customHeight="1" x14ac:dyDescent="0.15">
      <c r="D152" s="2"/>
      <c r="E152" s="2"/>
      <c r="F152" s="18"/>
      <c r="G152" s="2"/>
      <c r="H152" s="2"/>
      <c r="I152" s="86"/>
      <c r="J152" s="2"/>
      <c r="K152" s="68"/>
      <c r="L152" s="68"/>
      <c r="M152" s="18"/>
      <c r="N152" s="68"/>
      <c r="O152" s="72"/>
      <c r="P152" s="68"/>
      <c r="Q152" s="102"/>
      <c r="R152" s="102"/>
      <c r="S152" s="102"/>
      <c r="T152" s="68"/>
      <c r="U152" s="68"/>
      <c r="V152" s="3"/>
      <c r="W152" s="3"/>
      <c r="X152" s="3"/>
      <c r="Y152" s="3"/>
      <c r="Z152" s="3"/>
      <c r="AA152" s="2"/>
      <c r="AB152" s="2"/>
      <c r="AC152" s="2"/>
      <c r="AD152" s="2"/>
      <c r="AE152" s="2"/>
      <c r="AF152" s="2"/>
      <c r="AG152" s="2"/>
      <c r="AH152" s="2"/>
      <c r="AI152" s="73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86"/>
      <c r="AU152" s="2"/>
      <c r="AV152" s="2"/>
    </row>
    <row r="153" spans="4:48" ht="19.899999999999999" customHeight="1" x14ac:dyDescent="0.15">
      <c r="D153" s="2"/>
      <c r="E153" s="2"/>
      <c r="F153" s="18"/>
      <c r="G153" s="2"/>
      <c r="H153" s="2"/>
      <c r="I153" s="86"/>
      <c r="J153" s="2"/>
      <c r="K153" s="68"/>
      <c r="L153" s="68"/>
      <c r="M153" s="18"/>
      <c r="N153" s="68"/>
      <c r="O153" s="72"/>
      <c r="P153" s="68"/>
      <c r="Q153" s="102"/>
      <c r="R153" s="102"/>
      <c r="S153" s="102"/>
      <c r="T153" s="68"/>
      <c r="U153" s="68"/>
      <c r="V153" s="3"/>
      <c r="W153" s="3"/>
      <c r="X153" s="3"/>
      <c r="Y153" s="3"/>
      <c r="Z153" s="3"/>
      <c r="AA153" s="2"/>
      <c r="AB153" s="2"/>
      <c r="AC153" s="2"/>
      <c r="AD153" s="2"/>
      <c r="AE153" s="2"/>
      <c r="AF153" s="2"/>
      <c r="AG153" s="2"/>
      <c r="AH153" s="2"/>
      <c r="AI153" s="73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86"/>
      <c r="AU153" s="2"/>
      <c r="AV153" s="2"/>
    </row>
    <row r="154" spans="4:48" ht="19.899999999999999" customHeight="1" x14ac:dyDescent="0.15">
      <c r="D154" s="2"/>
      <c r="E154" s="2"/>
      <c r="F154" s="18"/>
      <c r="G154" s="2"/>
      <c r="H154" s="2"/>
      <c r="I154" s="86"/>
      <c r="J154" s="2"/>
      <c r="K154" s="68"/>
      <c r="L154" s="68"/>
      <c r="M154" s="18"/>
      <c r="N154" s="68"/>
      <c r="O154" s="72"/>
      <c r="P154" s="68"/>
      <c r="Q154" s="102"/>
      <c r="R154" s="102"/>
      <c r="S154" s="102"/>
      <c r="T154" s="68"/>
      <c r="U154" s="68"/>
      <c r="V154" s="3"/>
      <c r="W154" s="3"/>
      <c r="X154" s="3"/>
      <c r="Y154" s="3"/>
      <c r="Z154" s="3"/>
      <c r="AA154" s="2"/>
      <c r="AB154" s="2"/>
      <c r="AC154" s="2"/>
      <c r="AD154" s="2"/>
      <c r="AE154" s="2"/>
      <c r="AF154" s="2"/>
      <c r="AG154" s="2"/>
      <c r="AH154" s="2"/>
      <c r="AI154" s="73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86"/>
      <c r="AU154" s="2"/>
      <c r="AV154" s="2"/>
    </row>
    <row r="155" spans="4:48" ht="19.899999999999999" customHeight="1" x14ac:dyDescent="0.15">
      <c r="D155" s="2"/>
      <c r="E155" s="2"/>
      <c r="F155" s="18"/>
      <c r="G155" s="2"/>
      <c r="H155" s="2"/>
      <c r="I155" s="86"/>
      <c r="J155" s="2"/>
      <c r="K155" s="68"/>
      <c r="L155" s="68"/>
      <c r="M155" s="18"/>
      <c r="N155" s="68"/>
      <c r="O155" s="72"/>
      <c r="P155" s="68"/>
      <c r="Q155" s="102"/>
      <c r="R155" s="102"/>
      <c r="S155" s="102"/>
      <c r="T155" s="68"/>
      <c r="U155" s="68"/>
      <c r="V155" s="3"/>
      <c r="W155" s="3"/>
      <c r="X155" s="3"/>
      <c r="Y155" s="3"/>
      <c r="Z155" s="3"/>
      <c r="AA155" s="2"/>
      <c r="AB155" s="2"/>
      <c r="AC155" s="2"/>
      <c r="AD155" s="2"/>
      <c r="AE155" s="2"/>
      <c r="AF155" s="2"/>
      <c r="AG155" s="2"/>
      <c r="AH155" s="2"/>
      <c r="AI155" s="73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86"/>
      <c r="AU155" s="2"/>
      <c r="AV155" s="2"/>
    </row>
    <row r="156" spans="4:48" ht="19.899999999999999" customHeight="1" x14ac:dyDescent="0.15">
      <c r="D156" s="2"/>
      <c r="E156" s="2"/>
      <c r="F156" s="18"/>
      <c r="G156" s="2"/>
      <c r="H156" s="2"/>
      <c r="I156" s="86"/>
      <c r="J156" s="2"/>
      <c r="K156" s="68"/>
      <c r="L156" s="68"/>
      <c r="M156" s="18"/>
      <c r="N156" s="68"/>
      <c r="O156" s="72"/>
      <c r="P156" s="68"/>
      <c r="Q156" s="102"/>
      <c r="R156" s="102"/>
      <c r="S156" s="102"/>
      <c r="T156" s="68"/>
      <c r="U156" s="68"/>
      <c r="V156" s="3"/>
      <c r="W156" s="3"/>
      <c r="X156" s="3"/>
      <c r="Y156" s="3"/>
      <c r="Z156" s="3"/>
      <c r="AA156" s="2"/>
      <c r="AB156" s="2"/>
      <c r="AC156" s="2"/>
      <c r="AD156" s="2"/>
      <c r="AE156" s="2"/>
      <c r="AF156" s="2"/>
      <c r="AG156" s="2"/>
      <c r="AH156" s="2"/>
      <c r="AI156" s="73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86"/>
      <c r="AU156" s="2"/>
      <c r="AV156" s="2"/>
    </row>
    <row r="157" spans="4:48" ht="19.899999999999999" customHeight="1" x14ac:dyDescent="0.15">
      <c r="D157" s="2"/>
      <c r="E157" s="2"/>
      <c r="F157" s="18"/>
      <c r="G157" s="2"/>
      <c r="H157" s="2"/>
      <c r="I157" s="86"/>
      <c r="J157" s="2"/>
      <c r="K157" s="68"/>
      <c r="L157" s="68"/>
      <c r="M157" s="18"/>
      <c r="N157" s="68"/>
      <c r="O157" s="72"/>
      <c r="P157" s="68"/>
      <c r="Q157" s="102"/>
      <c r="R157" s="102"/>
      <c r="S157" s="102"/>
      <c r="T157" s="68"/>
      <c r="U157" s="68"/>
      <c r="V157" s="3"/>
      <c r="W157" s="3"/>
      <c r="X157" s="3"/>
      <c r="Y157" s="3"/>
      <c r="Z157" s="3"/>
      <c r="AA157" s="2"/>
      <c r="AB157" s="2"/>
      <c r="AC157" s="2"/>
      <c r="AD157" s="2"/>
      <c r="AE157" s="2"/>
      <c r="AF157" s="2"/>
      <c r="AG157" s="2"/>
      <c r="AH157" s="2"/>
      <c r="AI157" s="73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86"/>
      <c r="AU157" s="2"/>
      <c r="AV157" s="2"/>
    </row>
    <row r="158" spans="4:48" ht="19.899999999999999" customHeight="1" x14ac:dyDescent="0.15">
      <c r="D158" s="2"/>
      <c r="E158" s="2"/>
      <c r="F158" s="18"/>
      <c r="G158" s="2"/>
      <c r="H158" s="2"/>
      <c r="I158" s="86"/>
      <c r="J158" s="2"/>
      <c r="K158" s="68"/>
      <c r="L158" s="68"/>
      <c r="M158" s="18"/>
      <c r="N158" s="68"/>
      <c r="O158" s="72"/>
      <c r="P158" s="68"/>
      <c r="Q158" s="102"/>
      <c r="R158" s="102"/>
      <c r="S158" s="102"/>
      <c r="T158" s="68"/>
      <c r="U158" s="68"/>
      <c r="V158" s="3"/>
      <c r="W158" s="3"/>
      <c r="X158" s="3"/>
      <c r="Y158" s="3"/>
      <c r="Z158" s="3"/>
      <c r="AA158" s="2"/>
      <c r="AB158" s="2"/>
      <c r="AC158" s="2"/>
      <c r="AD158" s="2"/>
      <c r="AE158" s="2"/>
      <c r="AF158" s="2"/>
      <c r="AG158" s="2"/>
      <c r="AH158" s="2"/>
      <c r="AI158" s="73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86"/>
      <c r="AU158" s="2"/>
      <c r="AV158" s="2"/>
    </row>
    <row r="159" spans="4:48" ht="19.899999999999999" customHeight="1" x14ac:dyDescent="0.15">
      <c r="D159" s="2"/>
      <c r="E159" s="2"/>
      <c r="F159" s="18"/>
      <c r="G159" s="2"/>
      <c r="H159" s="2"/>
      <c r="I159" s="86"/>
      <c r="J159" s="2"/>
      <c r="K159" s="68"/>
      <c r="L159" s="68"/>
      <c r="M159" s="18"/>
      <c r="N159" s="68"/>
      <c r="O159" s="72"/>
      <c r="P159" s="68"/>
      <c r="Q159" s="102"/>
      <c r="R159" s="102"/>
      <c r="S159" s="102"/>
      <c r="T159" s="68"/>
      <c r="U159" s="68"/>
      <c r="V159" s="3"/>
      <c r="W159" s="3"/>
      <c r="X159" s="3"/>
      <c r="Y159" s="3"/>
      <c r="Z159" s="3"/>
      <c r="AA159" s="2"/>
      <c r="AB159" s="2"/>
      <c r="AC159" s="2"/>
      <c r="AD159" s="2"/>
      <c r="AE159" s="2"/>
      <c r="AF159" s="2"/>
      <c r="AG159" s="2"/>
      <c r="AH159" s="2"/>
      <c r="AI159" s="73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86"/>
      <c r="AU159" s="2"/>
      <c r="AV159" s="2"/>
    </row>
    <row r="160" spans="4:48" ht="19.899999999999999" customHeight="1" x14ac:dyDescent="0.15">
      <c r="D160" s="2"/>
      <c r="E160" s="2"/>
      <c r="F160" s="18"/>
      <c r="G160" s="2"/>
      <c r="H160" s="2"/>
      <c r="I160" s="86"/>
      <c r="J160" s="2"/>
      <c r="K160" s="68"/>
      <c r="L160" s="68"/>
      <c r="M160" s="18"/>
      <c r="N160" s="68"/>
      <c r="O160" s="72"/>
      <c r="P160" s="68"/>
      <c r="Q160" s="102"/>
      <c r="R160" s="102"/>
      <c r="S160" s="102"/>
      <c r="T160" s="68"/>
      <c r="U160" s="68"/>
      <c r="V160" s="3"/>
      <c r="W160" s="3"/>
      <c r="X160" s="3"/>
      <c r="Y160" s="3"/>
      <c r="Z160" s="3"/>
      <c r="AA160" s="2"/>
      <c r="AB160" s="2"/>
      <c r="AC160" s="2"/>
      <c r="AD160" s="2"/>
      <c r="AE160" s="2"/>
      <c r="AF160" s="2"/>
      <c r="AG160" s="2"/>
      <c r="AH160" s="2"/>
      <c r="AI160" s="73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86"/>
      <c r="AU160" s="2"/>
      <c r="AV160" s="2"/>
    </row>
    <row r="161" spans="4:48" ht="19.899999999999999" customHeight="1" x14ac:dyDescent="0.15">
      <c r="D161" s="2"/>
      <c r="E161" s="2"/>
      <c r="F161" s="18"/>
      <c r="G161" s="2"/>
      <c r="H161" s="2"/>
      <c r="I161" s="86"/>
      <c r="J161" s="2"/>
      <c r="K161" s="68"/>
      <c r="L161" s="68"/>
      <c r="M161" s="18"/>
      <c r="N161" s="68"/>
      <c r="O161" s="72"/>
      <c r="P161" s="68"/>
      <c r="Q161" s="102"/>
      <c r="R161" s="102"/>
      <c r="S161" s="102"/>
      <c r="T161" s="68"/>
      <c r="U161" s="68"/>
      <c r="V161" s="3"/>
      <c r="W161" s="3"/>
      <c r="X161" s="3"/>
      <c r="Y161" s="3"/>
      <c r="Z161" s="3"/>
      <c r="AA161" s="2"/>
      <c r="AB161" s="2"/>
      <c r="AC161" s="2"/>
      <c r="AD161" s="2"/>
      <c r="AE161" s="2"/>
      <c r="AF161" s="2"/>
      <c r="AG161" s="2"/>
      <c r="AH161" s="2"/>
      <c r="AI161" s="73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86"/>
      <c r="AU161" s="2"/>
      <c r="AV161" s="2"/>
    </row>
    <row r="162" spans="4:48" ht="19.899999999999999" customHeight="1" x14ac:dyDescent="0.15">
      <c r="D162" s="2"/>
      <c r="E162" s="2"/>
      <c r="F162" s="18"/>
      <c r="G162" s="2"/>
      <c r="H162" s="2"/>
      <c r="I162" s="86"/>
      <c r="J162" s="2"/>
      <c r="K162" s="68"/>
      <c r="L162" s="68"/>
      <c r="M162" s="18"/>
      <c r="N162" s="68"/>
      <c r="O162" s="72"/>
      <c r="P162" s="68"/>
      <c r="Q162" s="102"/>
      <c r="R162" s="102"/>
      <c r="S162" s="102"/>
      <c r="T162" s="68"/>
      <c r="U162" s="68"/>
      <c r="V162" s="3"/>
      <c r="W162" s="3"/>
      <c r="X162" s="3"/>
      <c r="Y162" s="3"/>
      <c r="Z162" s="3"/>
      <c r="AA162" s="2"/>
      <c r="AB162" s="2"/>
      <c r="AC162" s="2"/>
      <c r="AD162" s="2"/>
      <c r="AE162" s="2"/>
      <c r="AF162" s="2"/>
      <c r="AG162" s="2"/>
      <c r="AH162" s="2"/>
      <c r="AI162" s="73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86"/>
      <c r="AU162" s="2"/>
      <c r="AV162" s="2"/>
    </row>
    <row r="163" spans="4:48" ht="19.899999999999999" customHeight="1" x14ac:dyDescent="0.15">
      <c r="D163" s="2"/>
      <c r="E163" s="2"/>
      <c r="F163" s="18"/>
      <c r="G163" s="2"/>
      <c r="H163" s="2"/>
      <c r="I163" s="86"/>
      <c r="J163" s="2"/>
      <c r="K163" s="68"/>
      <c r="L163" s="68"/>
      <c r="M163" s="18"/>
      <c r="N163" s="68"/>
      <c r="O163" s="72"/>
      <c r="P163" s="68"/>
      <c r="Q163" s="102"/>
      <c r="R163" s="102"/>
      <c r="S163" s="102"/>
      <c r="T163" s="68"/>
      <c r="U163" s="68"/>
      <c r="V163" s="3"/>
      <c r="W163" s="3"/>
      <c r="X163" s="3"/>
      <c r="Y163" s="3"/>
      <c r="Z163" s="3"/>
      <c r="AA163" s="2"/>
      <c r="AB163" s="2"/>
      <c r="AC163" s="2"/>
      <c r="AD163" s="2"/>
      <c r="AE163" s="2"/>
      <c r="AF163" s="2"/>
      <c r="AG163" s="2"/>
      <c r="AH163" s="2"/>
      <c r="AI163" s="73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86"/>
      <c r="AU163" s="2"/>
      <c r="AV163" s="2"/>
    </row>
    <row r="164" spans="4:48" ht="19.899999999999999" customHeight="1" x14ac:dyDescent="0.15">
      <c r="D164" s="2"/>
      <c r="E164" s="2"/>
      <c r="F164" s="18"/>
      <c r="G164" s="2"/>
      <c r="H164" s="2"/>
      <c r="I164" s="86"/>
      <c r="J164" s="2"/>
      <c r="K164" s="68"/>
      <c r="L164" s="68"/>
      <c r="M164" s="18"/>
      <c r="N164" s="68"/>
      <c r="O164" s="72"/>
      <c r="P164" s="68"/>
      <c r="Q164" s="102"/>
      <c r="R164" s="102"/>
      <c r="S164" s="102"/>
      <c r="T164" s="68"/>
      <c r="U164" s="68"/>
      <c r="V164" s="3"/>
      <c r="W164" s="3"/>
      <c r="X164" s="3"/>
      <c r="Y164" s="3"/>
      <c r="Z164" s="3"/>
      <c r="AA164" s="2"/>
      <c r="AB164" s="2"/>
      <c r="AC164" s="2"/>
      <c r="AD164" s="2"/>
      <c r="AE164" s="2"/>
      <c r="AF164" s="2"/>
      <c r="AG164" s="2"/>
      <c r="AH164" s="2"/>
      <c r="AI164" s="73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86"/>
      <c r="AU164" s="2"/>
      <c r="AV164" s="2"/>
    </row>
    <row r="165" spans="4:48" ht="19.899999999999999" customHeight="1" x14ac:dyDescent="0.15">
      <c r="D165" s="2"/>
      <c r="E165" s="2"/>
      <c r="F165" s="18"/>
      <c r="G165" s="2"/>
      <c r="H165" s="2"/>
      <c r="I165" s="86"/>
      <c r="J165" s="2"/>
      <c r="K165" s="68"/>
      <c r="L165" s="68"/>
      <c r="M165" s="18"/>
      <c r="N165" s="68"/>
      <c r="O165" s="72"/>
      <c r="P165" s="68"/>
      <c r="Q165" s="102"/>
      <c r="R165" s="102"/>
      <c r="S165" s="102"/>
      <c r="T165" s="68"/>
      <c r="U165" s="68"/>
      <c r="V165" s="3"/>
      <c r="W165" s="3"/>
      <c r="X165" s="3"/>
      <c r="Y165" s="3"/>
      <c r="Z165" s="3"/>
      <c r="AA165" s="2"/>
      <c r="AB165" s="2"/>
      <c r="AC165" s="2"/>
      <c r="AD165" s="2"/>
      <c r="AE165" s="2"/>
      <c r="AF165" s="2"/>
      <c r="AG165" s="2"/>
      <c r="AH165" s="2"/>
      <c r="AI165" s="73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86"/>
      <c r="AU165" s="2"/>
      <c r="AV165" s="2"/>
    </row>
    <row r="166" spans="4:48" ht="19.899999999999999" customHeight="1" x14ac:dyDescent="0.15">
      <c r="D166" s="2"/>
      <c r="E166" s="2"/>
      <c r="F166" s="18"/>
      <c r="G166" s="2"/>
      <c r="H166" s="2"/>
      <c r="I166" s="86"/>
      <c r="J166" s="2"/>
      <c r="K166" s="68"/>
      <c r="L166" s="68"/>
      <c r="M166" s="18"/>
      <c r="N166" s="68"/>
      <c r="O166" s="72"/>
      <c r="P166" s="68"/>
      <c r="Q166" s="102"/>
      <c r="R166" s="102"/>
      <c r="S166" s="102"/>
      <c r="T166" s="68"/>
      <c r="U166" s="68"/>
      <c r="V166" s="3"/>
      <c r="W166" s="3"/>
      <c r="X166" s="3"/>
      <c r="Y166" s="3"/>
      <c r="Z166" s="3"/>
      <c r="AA166" s="2"/>
      <c r="AB166" s="2"/>
      <c r="AC166" s="2"/>
      <c r="AD166" s="2"/>
      <c r="AE166" s="2"/>
      <c r="AF166" s="2"/>
      <c r="AG166" s="2"/>
      <c r="AH166" s="2"/>
      <c r="AI166" s="73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86"/>
      <c r="AU166" s="2"/>
      <c r="AV166" s="2"/>
    </row>
    <row r="167" spans="4:48" ht="19.899999999999999" customHeight="1" x14ac:dyDescent="0.15">
      <c r="D167" s="2"/>
      <c r="E167" s="2"/>
      <c r="F167" s="18"/>
      <c r="G167" s="2"/>
      <c r="H167" s="2"/>
      <c r="I167" s="86"/>
      <c r="J167" s="2"/>
      <c r="K167" s="68"/>
      <c r="L167" s="68"/>
      <c r="M167" s="18"/>
      <c r="N167" s="68"/>
      <c r="O167" s="72"/>
      <c r="P167" s="68"/>
      <c r="Q167" s="102"/>
      <c r="R167" s="102"/>
      <c r="S167" s="102"/>
      <c r="T167" s="68"/>
      <c r="U167" s="68"/>
      <c r="V167" s="3"/>
      <c r="W167" s="3"/>
      <c r="X167" s="3"/>
      <c r="Y167" s="3"/>
      <c r="Z167" s="3"/>
      <c r="AA167" s="2"/>
      <c r="AB167" s="2"/>
      <c r="AC167" s="2"/>
      <c r="AD167" s="2"/>
      <c r="AE167" s="2"/>
      <c r="AF167" s="2"/>
      <c r="AG167" s="2"/>
      <c r="AH167" s="2"/>
      <c r="AI167" s="73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86"/>
      <c r="AU167" s="2"/>
      <c r="AV167" s="2"/>
    </row>
    <row r="168" spans="4:48" ht="19.899999999999999" customHeight="1" x14ac:dyDescent="0.15">
      <c r="D168" s="2"/>
      <c r="E168" s="2"/>
      <c r="F168" s="18"/>
      <c r="G168" s="2"/>
      <c r="H168" s="2"/>
      <c r="I168" s="86"/>
      <c r="J168" s="2"/>
      <c r="K168" s="68"/>
      <c r="L168" s="68"/>
      <c r="M168" s="18"/>
      <c r="N168" s="68"/>
      <c r="O168" s="72"/>
      <c r="P168" s="68"/>
      <c r="Q168" s="102"/>
      <c r="R168" s="102"/>
      <c r="S168" s="102"/>
      <c r="T168" s="68"/>
      <c r="U168" s="68"/>
      <c r="V168" s="3"/>
      <c r="W168" s="3"/>
      <c r="X168" s="3"/>
      <c r="Y168" s="3"/>
      <c r="Z168" s="3"/>
      <c r="AA168" s="2"/>
      <c r="AB168" s="2"/>
      <c r="AC168" s="2"/>
      <c r="AD168" s="2"/>
      <c r="AE168" s="2"/>
      <c r="AF168" s="2"/>
      <c r="AG168" s="2"/>
      <c r="AH168" s="2"/>
      <c r="AI168" s="73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86"/>
      <c r="AU168" s="2"/>
      <c r="AV168" s="2"/>
    </row>
    <row r="169" spans="4:48" ht="19.899999999999999" customHeight="1" x14ac:dyDescent="0.15">
      <c r="D169" s="2"/>
      <c r="E169" s="2"/>
      <c r="F169" s="18"/>
      <c r="G169" s="2"/>
      <c r="H169" s="2"/>
      <c r="I169" s="86"/>
      <c r="J169" s="2"/>
      <c r="K169" s="68"/>
      <c r="L169" s="68"/>
      <c r="M169" s="18"/>
      <c r="N169" s="68"/>
      <c r="O169" s="72"/>
      <c r="P169" s="68"/>
      <c r="Q169" s="102"/>
      <c r="R169" s="102"/>
      <c r="S169" s="102"/>
      <c r="T169" s="68"/>
      <c r="U169" s="68"/>
      <c r="V169" s="3"/>
      <c r="W169" s="3"/>
      <c r="X169" s="3"/>
      <c r="Y169" s="3"/>
      <c r="Z169" s="3"/>
      <c r="AA169" s="2"/>
      <c r="AB169" s="2"/>
      <c r="AC169" s="2"/>
      <c r="AD169" s="2"/>
      <c r="AE169" s="2"/>
      <c r="AF169" s="2"/>
      <c r="AG169" s="2"/>
      <c r="AH169" s="2"/>
      <c r="AI169" s="73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86"/>
      <c r="AU169" s="2"/>
      <c r="AV169" s="2"/>
    </row>
    <row r="170" spans="4:48" ht="19.899999999999999" customHeight="1" x14ac:dyDescent="0.15">
      <c r="D170" s="2"/>
      <c r="E170" s="2"/>
      <c r="F170" s="18"/>
      <c r="G170" s="2"/>
      <c r="H170" s="2"/>
      <c r="I170" s="86"/>
      <c r="J170" s="2"/>
      <c r="K170" s="68"/>
      <c r="L170" s="68"/>
      <c r="M170" s="18"/>
      <c r="N170" s="68"/>
      <c r="O170" s="72"/>
      <c r="P170" s="68"/>
      <c r="Q170" s="102"/>
      <c r="R170" s="102"/>
      <c r="S170" s="102"/>
      <c r="T170" s="68"/>
      <c r="U170" s="68"/>
      <c r="V170" s="3"/>
      <c r="W170" s="3"/>
      <c r="X170" s="3"/>
      <c r="Y170" s="3"/>
      <c r="Z170" s="3"/>
      <c r="AA170" s="2"/>
      <c r="AB170" s="2"/>
      <c r="AC170" s="2"/>
      <c r="AD170" s="2"/>
      <c r="AE170" s="2"/>
      <c r="AF170" s="2"/>
      <c r="AG170" s="2"/>
      <c r="AH170" s="2"/>
      <c r="AI170" s="73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86"/>
      <c r="AU170" s="2"/>
      <c r="AV170" s="2"/>
    </row>
    <row r="171" spans="4:48" ht="19.899999999999999" customHeight="1" x14ac:dyDescent="0.15">
      <c r="D171" s="2"/>
      <c r="E171" s="2"/>
      <c r="F171" s="18"/>
      <c r="G171" s="2"/>
      <c r="H171" s="2"/>
      <c r="I171" s="86"/>
      <c r="J171" s="2"/>
      <c r="K171" s="68"/>
      <c r="L171" s="68"/>
      <c r="M171" s="18"/>
      <c r="N171" s="68"/>
      <c r="O171" s="72"/>
      <c r="P171" s="68"/>
      <c r="Q171" s="102"/>
      <c r="R171" s="102"/>
      <c r="S171" s="102"/>
      <c r="T171" s="68"/>
      <c r="U171" s="68"/>
      <c r="V171" s="3"/>
      <c r="W171" s="3"/>
      <c r="X171" s="3"/>
      <c r="Y171" s="3"/>
      <c r="Z171" s="3"/>
      <c r="AA171" s="2"/>
      <c r="AB171" s="2"/>
      <c r="AC171" s="2"/>
      <c r="AD171" s="2"/>
      <c r="AE171" s="2"/>
      <c r="AF171" s="2"/>
      <c r="AG171" s="2"/>
      <c r="AH171" s="2"/>
      <c r="AI171" s="73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86"/>
      <c r="AU171" s="2"/>
      <c r="AV171" s="2"/>
    </row>
    <row r="172" spans="4:48" ht="19.899999999999999" customHeight="1" x14ac:dyDescent="0.15">
      <c r="D172" s="2"/>
      <c r="E172" s="2"/>
      <c r="F172" s="18"/>
      <c r="G172" s="2"/>
      <c r="H172" s="2"/>
      <c r="I172" s="86"/>
      <c r="J172" s="2"/>
      <c r="K172" s="68"/>
      <c r="L172" s="68"/>
      <c r="M172" s="18"/>
      <c r="N172" s="68"/>
      <c r="O172" s="72"/>
      <c r="P172" s="68"/>
      <c r="Q172" s="102"/>
      <c r="R172" s="102"/>
      <c r="S172" s="102"/>
      <c r="T172" s="68"/>
      <c r="U172" s="68"/>
      <c r="V172" s="3"/>
      <c r="W172" s="3"/>
      <c r="X172" s="3"/>
      <c r="Y172" s="3"/>
      <c r="Z172" s="3"/>
      <c r="AA172" s="2"/>
      <c r="AB172" s="2"/>
      <c r="AC172" s="2"/>
      <c r="AD172" s="2"/>
      <c r="AE172" s="2"/>
      <c r="AF172" s="2"/>
      <c r="AG172" s="2"/>
      <c r="AH172" s="2"/>
      <c r="AI172" s="73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86"/>
      <c r="AU172" s="2"/>
      <c r="AV172" s="2"/>
    </row>
    <row r="173" spans="4:48" ht="19.899999999999999" customHeight="1" x14ac:dyDescent="0.15">
      <c r="D173" s="2"/>
      <c r="E173" s="2"/>
      <c r="F173" s="18"/>
      <c r="G173" s="2"/>
      <c r="H173" s="2"/>
      <c r="I173" s="86"/>
      <c r="J173" s="2"/>
      <c r="K173" s="68"/>
      <c r="L173" s="68"/>
      <c r="M173" s="18"/>
      <c r="N173" s="68"/>
      <c r="O173" s="72"/>
      <c r="P173" s="68"/>
      <c r="Q173" s="102"/>
      <c r="R173" s="102"/>
      <c r="S173" s="102"/>
      <c r="T173" s="68"/>
      <c r="U173" s="68"/>
      <c r="V173" s="3"/>
      <c r="W173" s="3"/>
      <c r="X173" s="3"/>
      <c r="Y173" s="3"/>
      <c r="Z173" s="3"/>
      <c r="AA173" s="2"/>
      <c r="AB173" s="2"/>
      <c r="AC173" s="2"/>
      <c r="AD173" s="2"/>
      <c r="AE173" s="2"/>
      <c r="AF173" s="2"/>
      <c r="AG173" s="2"/>
      <c r="AH173" s="2"/>
      <c r="AI173" s="73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86"/>
      <c r="AU173" s="2"/>
      <c r="AV173" s="2"/>
    </row>
    <row r="174" spans="4:48" ht="19.899999999999999" customHeight="1" x14ac:dyDescent="0.15">
      <c r="D174" s="2"/>
      <c r="E174" s="2"/>
      <c r="F174" s="18"/>
      <c r="G174" s="2"/>
      <c r="H174" s="2"/>
      <c r="I174" s="86"/>
      <c r="J174" s="2"/>
      <c r="K174" s="68"/>
      <c r="L174" s="68"/>
      <c r="M174" s="18"/>
      <c r="N174" s="68"/>
      <c r="O174" s="72"/>
      <c r="P174" s="68"/>
      <c r="Q174" s="102"/>
      <c r="R174" s="102"/>
      <c r="S174" s="102"/>
      <c r="T174" s="68"/>
      <c r="U174" s="68"/>
      <c r="V174" s="3"/>
      <c r="W174" s="3"/>
      <c r="X174" s="3"/>
      <c r="Y174" s="3"/>
      <c r="Z174" s="3"/>
      <c r="AA174" s="2"/>
      <c r="AB174" s="2"/>
      <c r="AC174" s="2"/>
      <c r="AD174" s="2"/>
      <c r="AE174" s="2"/>
      <c r="AF174" s="2"/>
      <c r="AG174" s="2"/>
      <c r="AH174" s="2"/>
      <c r="AI174" s="73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86"/>
      <c r="AU174" s="2"/>
      <c r="AV174" s="2"/>
    </row>
    <row r="175" spans="4:48" ht="19.899999999999999" customHeight="1" x14ac:dyDescent="0.15">
      <c r="D175" s="2"/>
      <c r="E175" s="2"/>
      <c r="F175" s="18"/>
      <c r="G175" s="2"/>
      <c r="H175" s="2"/>
      <c r="I175" s="86"/>
      <c r="J175" s="2"/>
      <c r="K175" s="68"/>
      <c r="L175" s="68"/>
      <c r="M175" s="18"/>
      <c r="N175" s="68"/>
      <c r="O175" s="72"/>
      <c r="P175" s="68"/>
      <c r="Q175" s="102"/>
      <c r="R175" s="102"/>
      <c r="S175" s="102"/>
      <c r="T175" s="68"/>
      <c r="U175" s="68"/>
      <c r="V175" s="3"/>
      <c r="W175" s="3"/>
      <c r="X175" s="3"/>
      <c r="Y175" s="3"/>
      <c r="Z175" s="3"/>
      <c r="AA175" s="2"/>
      <c r="AB175" s="2"/>
      <c r="AC175" s="2"/>
      <c r="AD175" s="2"/>
      <c r="AE175" s="2"/>
      <c r="AF175" s="2"/>
      <c r="AG175" s="2"/>
      <c r="AH175" s="2"/>
      <c r="AI175" s="73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86"/>
      <c r="AU175" s="2"/>
      <c r="AV175" s="2"/>
    </row>
    <row r="176" spans="4:48" ht="19.899999999999999" customHeight="1" x14ac:dyDescent="0.15">
      <c r="D176" s="2"/>
      <c r="E176" s="2"/>
      <c r="F176" s="18"/>
      <c r="G176" s="2"/>
      <c r="H176" s="2"/>
      <c r="I176" s="86"/>
      <c r="J176" s="2"/>
      <c r="K176" s="68"/>
      <c r="L176" s="68"/>
      <c r="M176" s="18"/>
      <c r="N176" s="68"/>
      <c r="O176" s="72"/>
      <c r="P176" s="68"/>
      <c r="Q176" s="102"/>
      <c r="R176" s="102"/>
      <c r="S176" s="102"/>
      <c r="T176" s="68"/>
      <c r="U176" s="68"/>
      <c r="V176" s="3"/>
      <c r="W176" s="3"/>
      <c r="X176" s="3"/>
      <c r="Y176" s="3"/>
      <c r="Z176" s="3"/>
      <c r="AA176" s="2"/>
      <c r="AB176" s="2"/>
      <c r="AC176" s="2"/>
      <c r="AD176" s="2"/>
      <c r="AE176" s="2"/>
      <c r="AF176" s="2"/>
      <c r="AG176" s="2"/>
      <c r="AH176" s="2"/>
      <c r="AI176" s="73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86"/>
      <c r="AU176" s="2"/>
      <c r="AV176" s="2"/>
    </row>
    <row r="177" spans="4:48" ht="19.899999999999999" customHeight="1" x14ac:dyDescent="0.15">
      <c r="D177" s="2"/>
      <c r="E177" s="2"/>
      <c r="F177" s="18"/>
      <c r="G177" s="2"/>
      <c r="H177" s="2"/>
      <c r="I177" s="86"/>
      <c r="J177" s="2"/>
      <c r="K177" s="68"/>
      <c r="L177" s="68"/>
      <c r="M177" s="18"/>
      <c r="N177" s="68"/>
      <c r="O177" s="72"/>
      <c r="P177" s="68"/>
      <c r="Q177" s="102"/>
      <c r="R177" s="102"/>
      <c r="S177" s="102"/>
      <c r="T177" s="68"/>
      <c r="U177" s="68"/>
      <c r="V177" s="3"/>
      <c r="W177" s="3"/>
      <c r="X177" s="3"/>
      <c r="Y177" s="3"/>
      <c r="Z177" s="3"/>
      <c r="AA177" s="2"/>
      <c r="AB177" s="2"/>
      <c r="AC177" s="2"/>
      <c r="AD177" s="2"/>
      <c r="AE177" s="2"/>
      <c r="AF177" s="2"/>
      <c r="AG177" s="2"/>
      <c r="AH177" s="2"/>
      <c r="AI177" s="73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86"/>
      <c r="AU177" s="2"/>
      <c r="AV177" s="2"/>
    </row>
    <row r="178" spans="4:48" ht="19.899999999999999" customHeight="1" x14ac:dyDescent="0.15">
      <c r="D178" s="2"/>
      <c r="E178" s="2"/>
      <c r="F178" s="18"/>
      <c r="G178" s="2"/>
      <c r="H178" s="2"/>
      <c r="I178" s="86"/>
      <c r="J178" s="2"/>
      <c r="K178" s="68"/>
      <c r="L178" s="68"/>
      <c r="M178" s="18"/>
      <c r="N178" s="68"/>
      <c r="O178" s="72"/>
      <c r="P178" s="68"/>
      <c r="Q178" s="102"/>
      <c r="R178" s="102"/>
      <c r="S178" s="102"/>
      <c r="T178" s="68"/>
      <c r="U178" s="68"/>
      <c r="V178" s="3"/>
      <c r="W178" s="3"/>
      <c r="X178" s="3"/>
      <c r="Y178" s="3"/>
      <c r="Z178" s="3"/>
      <c r="AA178" s="2"/>
      <c r="AB178" s="2"/>
      <c r="AC178" s="2"/>
      <c r="AD178" s="2"/>
      <c r="AE178" s="2"/>
      <c r="AF178" s="2"/>
      <c r="AG178" s="2"/>
      <c r="AH178" s="2"/>
      <c r="AI178" s="73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86"/>
      <c r="AU178" s="2"/>
      <c r="AV178" s="2"/>
    </row>
    <row r="179" spans="4:48" ht="19.899999999999999" customHeight="1" x14ac:dyDescent="0.15">
      <c r="D179" s="2"/>
      <c r="E179" s="2"/>
      <c r="F179" s="18"/>
      <c r="G179" s="2"/>
      <c r="H179" s="2"/>
      <c r="I179" s="86"/>
      <c r="J179" s="2"/>
      <c r="K179" s="68"/>
      <c r="L179" s="68"/>
      <c r="M179" s="18"/>
      <c r="N179" s="68"/>
      <c r="O179" s="72"/>
      <c r="P179" s="68"/>
      <c r="Q179" s="102"/>
      <c r="R179" s="102"/>
      <c r="S179" s="102"/>
      <c r="T179" s="68"/>
      <c r="U179" s="68"/>
      <c r="V179" s="3"/>
      <c r="W179" s="3"/>
      <c r="X179" s="3"/>
      <c r="Y179" s="3"/>
      <c r="Z179" s="3"/>
      <c r="AA179" s="2"/>
      <c r="AB179" s="2"/>
      <c r="AC179" s="2"/>
      <c r="AD179" s="2"/>
      <c r="AE179" s="2"/>
      <c r="AF179" s="2"/>
      <c r="AG179" s="2"/>
      <c r="AH179" s="2"/>
      <c r="AI179" s="73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86"/>
      <c r="AU179" s="2"/>
      <c r="AV179" s="2"/>
    </row>
    <row r="180" spans="4:48" ht="19.899999999999999" customHeight="1" x14ac:dyDescent="0.15">
      <c r="D180" s="2"/>
      <c r="E180" s="2"/>
      <c r="F180" s="18"/>
      <c r="G180" s="2"/>
      <c r="H180" s="2"/>
      <c r="I180" s="86"/>
      <c r="J180" s="2"/>
      <c r="K180" s="68"/>
      <c r="L180" s="68"/>
      <c r="M180" s="18"/>
      <c r="N180" s="68"/>
      <c r="O180" s="72"/>
      <c r="P180" s="68"/>
      <c r="Q180" s="102"/>
      <c r="R180" s="102"/>
      <c r="S180" s="102"/>
      <c r="T180" s="68"/>
      <c r="U180" s="68"/>
      <c r="V180" s="3"/>
      <c r="W180" s="3"/>
      <c r="X180" s="3"/>
      <c r="Y180" s="3"/>
      <c r="Z180" s="3"/>
      <c r="AA180" s="2"/>
      <c r="AB180" s="2"/>
      <c r="AC180" s="2"/>
      <c r="AD180" s="2"/>
      <c r="AE180" s="2"/>
      <c r="AF180" s="2"/>
      <c r="AG180" s="2"/>
      <c r="AH180" s="2"/>
      <c r="AI180" s="73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86"/>
      <c r="AU180" s="2"/>
      <c r="AV180" s="2"/>
    </row>
    <row r="181" spans="4:48" ht="19.899999999999999" customHeight="1" x14ac:dyDescent="0.15">
      <c r="D181" s="2"/>
      <c r="E181" s="2"/>
      <c r="F181" s="18"/>
      <c r="G181" s="2"/>
      <c r="H181" s="2"/>
      <c r="I181" s="86"/>
      <c r="J181" s="2"/>
      <c r="K181" s="68"/>
      <c r="L181" s="68"/>
      <c r="M181" s="18"/>
      <c r="N181" s="68"/>
      <c r="O181" s="72"/>
      <c r="P181" s="68"/>
      <c r="Q181" s="102"/>
      <c r="R181" s="102"/>
      <c r="S181" s="102"/>
      <c r="T181" s="68"/>
      <c r="U181" s="68"/>
      <c r="V181" s="3"/>
      <c r="W181" s="3"/>
      <c r="X181" s="3"/>
      <c r="Y181" s="3"/>
      <c r="Z181" s="3"/>
      <c r="AA181" s="2"/>
      <c r="AB181" s="2"/>
      <c r="AC181" s="2"/>
      <c r="AD181" s="2"/>
      <c r="AE181" s="2"/>
      <c r="AF181" s="2"/>
      <c r="AG181" s="2"/>
      <c r="AH181" s="2"/>
      <c r="AI181" s="73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86"/>
      <c r="AU181" s="2"/>
      <c r="AV181" s="2"/>
    </row>
    <row r="182" spans="4:48" ht="19.899999999999999" customHeight="1" x14ac:dyDescent="0.15">
      <c r="D182" s="2"/>
      <c r="E182" s="2"/>
      <c r="F182" s="18"/>
      <c r="G182" s="2"/>
      <c r="H182" s="2"/>
      <c r="I182" s="86"/>
      <c r="J182" s="2"/>
      <c r="K182" s="68"/>
      <c r="L182" s="68"/>
      <c r="M182" s="18"/>
      <c r="N182" s="68"/>
      <c r="O182" s="72"/>
      <c r="P182" s="68"/>
      <c r="Q182" s="102"/>
      <c r="R182" s="102"/>
      <c r="S182" s="102"/>
      <c r="T182" s="68"/>
      <c r="U182" s="68"/>
      <c r="V182" s="3"/>
      <c r="W182" s="3"/>
      <c r="X182" s="3"/>
      <c r="Y182" s="3"/>
      <c r="Z182" s="3"/>
      <c r="AA182" s="2"/>
      <c r="AB182" s="2"/>
      <c r="AC182" s="2"/>
      <c r="AD182" s="2"/>
      <c r="AE182" s="2"/>
      <c r="AF182" s="2"/>
      <c r="AG182" s="2"/>
      <c r="AH182" s="2"/>
      <c r="AI182" s="73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86"/>
      <c r="AU182" s="2"/>
      <c r="AV182" s="2"/>
    </row>
    <row r="183" spans="4:48" ht="19.899999999999999" customHeight="1" x14ac:dyDescent="0.15">
      <c r="D183" s="2"/>
      <c r="E183" s="2"/>
      <c r="F183" s="18"/>
      <c r="G183" s="2"/>
      <c r="H183" s="2"/>
      <c r="I183" s="86"/>
      <c r="J183" s="2"/>
      <c r="K183" s="68"/>
      <c r="L183" s="68"/>
      <c r="M183" s="18"/>
      <c r="N183" s="68"/>
      <c r="O183" s="72"/>
      <c r="P183" s="68"/>
      <c r="Q183" s="102"/>
      <c r="R183" s="102"/>
      <c r="S183" s="102"/>
      <c r="T183" s="68"/>
      <c r="U183" s="68"/>
      <c r="V183" s="3"/>
      <c r="W183" s="3"/>
      <c r="X183" s="3"/>
      <c r="Y183" s="3"/>
      <c r="Z183" s="3"/>
      <c r="AA183" s="2"/>
      <c r="AB183" s="2"/>
      <c r="AC183" s="2"/>
      <c r="AD183" s="2"/>
      <c r="AE183" s="2"/>
      <c r="AF183" s="2"/>
      <c r="AG183" s="2"/>
      <c r="AH183" s="2"/>
      <c r="AI183" s="73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86"/>
      <c r="AU183" s="2"/>
      <c r="AV183" s="2"/>
    </row>
    <row r="184" spans="4:48" ht="19.899999999999999" customHeight="1" x14ac:dyDescent="0.15">
      <c r="D184" s="2"/>
      <c r="E184" s="2"/>
      <c r="F184" s="18"/>
      <c r="G184" s="2"/>
      <c r="H184" s="2"/>
      <c r="I184" s="86"/>
      <c r="J184" s="2"/>
      <c r="K184" s="68"/>
      <c r="L184" s="68"/>
      <c r="M184" s="18"/>
      <c r="N184" s="68"/>
      <c r="O184" s="72"/>
      <c r="P184" s="68"/>
      <c r="Q184" s="102"/>
      <c r="R184" s="102"/>
      <c r="S184" s="102"/>
      <c r="T184" s="68"/>
      <c r="U184" s="68"/>
      <c r="V184" s="3"/>
      <c r="W184" s="3"/>
      <c r="X184" s="3"/>
      <c r="Y184" s="3"/>
      <c r="Z184" s="3"/>
      <c r="AA184" s="2"/>
      <c r="AB184" s="2"/>
      <c r="AC184" s="2"/>
      <c r="AD184" s="2"/>
      <c r="AE184" s="2"/>
      <c r="AF184" s="2"/>
      <c r="AG184" s="2"/>
      <c r="AH184" s="2"/>
      <c r="AI184" s="73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86"/>
      <c r="AU184" s="2"/>
      <c r="AV184" s="2"/>
    </row>
    <row r="185" spans="4:48" ht="19.899999999999999" customHeight="1" x14ac:dyDescent="0.15">
      <c r="D185" s="2"/>
      <c r="E185" s="2"/>
      <c r="F185" s="18"/>
      <c r="G185" s="2"/>
      <c r="H185" s="2"/>
      <c r="I185" s="86"/>
      <c r="J185" s="2"/>
      <c r="K185" s="68"/>
      <c r="L185" s="68"/>
      <c r="M185" s="18"/>
      <c r="N185" s="68"/>
      <c r="O185" s="72"/>
      <c r="P185" s="68"/>
      <c r="Q185" s="102"/>
      <c r="R185" s="102"/>
      <c r="S185" s="102"/>
      <c r="T185" s="68"/>
      <c r="U185" s="68"/>
      <c r="V185" s="3"/>
      <c r="W185" s="3"/>
      <c r="X185" s="3"/>
      <c r="Y185" s="3"/>
      <c r="Z185" s="3"/>
      <c r="AA185" s="2"/>
      <c r="AB185" s="2"/>
      <c r="AC185" s="2"/>
      <c r="AD185" s="2"/>
      <c r="AE185" s="2"/>
      <c r="AF185" s="2"/>
      <c r="AG185" s="2"/>
      <c r="AH185" s="2"/>
      <c r="AI185" s="73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86"/>
      <c r="AU185" s="2"/>
      <c r="AV185" s="2"/>
    </row>
    <row r="186" spans="4:48" ht="19.899999999999999" customHeight="1" x14ac:dyDescent="0.15">
      <c r="D186" s="2"/>
      <c r="E186" s="2"/>
      <c r="F186" s="18"/>
      <c r="G186" s="2"/>
      <c r="H186" s="2"/>
      <c r="I186" s="86"/>
      <c r="J186" s="2"/>
      <c r="K186" s="68"/>
      <c r="L186" s="68"/>
      <c r="M186" s="18"/>
      <c r="N186" s="68"/>
      <c r="O186" s="72"/>
      <c r="P186" s="68"/>
      <c r="Q186" s="102"/>
      <c r="R186" s="102"/>
      <c r="S186" s="102"/>
      <c r="T186" s="68"/>
      <c r="U186" s="68"/>
      <c r="V186" s="3"/>
      <c r="W186" s="3"/>
      <c r="X186" s="3"/>
      <c r="Y186" s="3"/>
      <c r="Z186" s="3"/>
      <c r="AA186" s="2"/>
      <c r="AB186" s="2"/>
      <c r="AC186" s="2"/>
      <c r="AD186" s="2"/>
      <c r="AE186" s="2"/>
      <c r="AF186" s="2"/>
      <c r="AG186" s="2"/>
      <c r="AH186" s="2"/>
      <c r="AI186" s="73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86"/>
      <c r="AU186" s="2"/>
      <c r="AV186" s="2"/>
    </row>
    <row r="187" spans="4:48" ht="19.899999999999999" customHeight="1" x14ac:dyDescent="0.15">
      <c r="D187" s="2"/>
      <c r="E187" s="2"/>
      <c r="F187" s="18"/>
      <c r="G187" s="2"/>
      <c r="H187" s="2"/>
      <c r="I187" s="86"/>
      <c r="J187" s="2"/>
      <c r="K187" s="68"/>
      <c r="L187" s="68"/>
      <c r="M187" s="18"/>
      <c r="N187" s="68"/>
      <c r="O187" s="72"/>
      <c r="P187" s="68"/>
      <c r="Q187" s="102"/>
      <c r="R187" s="102"/>
      <c r="S187" s="102"/>
      <c r="T187" s="68"/>
      <c r="U187" s="68"/>
      <c r="V187" s="3"/>
      <c r="W187" s="3"/>
      <c r="X187" s="3"/>
      <c r="Y187" s="3"/>
      <c r="Z187" s="3"/>
      <c r="AA187" s="2"/>
      <c r="AB187" s="2"/>
      <c r="AC187" s="2"/>
      <c r="AD187" s="2"/>
      <c r="AE187" s="2"/>
      <c r="AF187" s="2"/>
      <c r="AG187" s="2"/>
      <c r="AH187" s="2"/>
      <c r="AI187" s="73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86"/>
      <c r="AU187" s="2"/>
      <c r="AV187" s="2"/>
    </row>
    <row r="188" spans="4:48" ht="19.899999999999999" customHeight="1" x14ac:dyDescent="0.15">
      <c r="D188" s="2"/>
      <c r="E188" s="2"/>
      <c r="F188" s="18"/>
      <c r="G188" s="2"/>
      <c r="H188" s="2"/>
      <c r="I188" s="86"/>
      <c r="J188" s="2"/>
      <c r="K188" s="68"/>
      <c r="L188" s="68"/>
      <c r="M188" s="18"/>
      <c r="N188" s="68"/>
      <c r="O188" s="72"/>
      <c r="P188" s="68"/>
      <c r="Q188" s="102"/>
      <c r="R188" s="102"/>
      <c r="S188" s="102"/>
      <c r="T188" s="68"/>
      <c r="U188" s="68"/>
      <c r="V188" s="3"/>
      <c r="W188" s="3"/>
      <c r="X188" s="3"/>
      <c r="Y188" s="3"/>
      <c r="Z188" s="3"/>
      <c r="AA188" s="2"/>
      <c r="AB188" s="2"/>
      <c r="AC188" s="2"/>
      <c r="AD188" s="2"/>
      <c r="AE188" s="2"/>
      <c r="AF188" s="2"/>
      <c r="AG188" s="2"/>
      <c r="AH188" s="2"/>
      <c r="AI188" s="73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86"/>
      <c r="AU188" s="2"/>
      <c r="AV188" s="2"/>
    </row>
    <row r="189" spans="4:48" ht="19.899999999999999" customHeight="1" x14ac:dyDescent="0.15">
      <c r="D189" s="2"/>
      <c r="E189" s="2"/>
      <c r="F189" s="18"/>
      <c r="G189" s="2"/>
      <c r="H189" s="2"/>
      <c r="I189" s="86"/>
      <c r="J189" s="2"/>
      <c r="K189" s="68"/>
      <c r="L189" s="68"/>
      <c r="M189" s="18"/>
      <c r="N189" s="68"/>
      <c r="O189" s="72"/>
      <c r="P189" s="68"/>
      <c r="Q189" s="102"/>
      <c r="R189" s="102"/>
      <c r="S189" s="102"/>
      <c r="T189" s="68"/>
      <c r="U189" s="68"/>
      <c r="V189" s="3"/>
      <c r="W189" s="3"/>
      <c r="X189" s="3"/>
      <c r="Y189" s="3"/>
      <c r="Z189" s="3"/>
      <c r="AA189" s="2"/>
      <c r="AB189" s="2"/>
      <c r="AC189" s="2"/>
      <c r="AD189" s="2"/>
      <c r="AE189" s="2"/>
      <c r="AF189" s="2"/>
      <c r="AG189" s="2"/>
      <c r="AH189" s="2"/>
      <c r="AI189" s="73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86"/>
      <c r="AU189" s="2"/>
      <c r="AV189" s="2"/>
    </row>
    <row r="190" spans="4:48" ht="19.899999999999999" customHeight="1" x14ac:dyDescent="0.15">
      <c r="D190" s="2"/>
      <c r="E190" s="2"/>
      <c r="F190" s="18"/>
      <c r="G190" s="2"/>
      <c r="H190" s="2"/>
      <c r="I190" s="86"/>
      <c r="J190" s="2"/>
      <c r="K190" s="68"/>
      <c r="L190" s="68"/>
      <c r="M190" s="18"/>
      <c r="N190" s="68"/>
      <c r="O190" s="72"/>
      <c r="P190" s="68"/>
      <c r="Q190" s="102"/>
      <c r="R190" s="102"/>
      <c r="S190" s="102"/>
      <c r="T190" s="68"/>
      <c r="U190" s="68"/>
      <c r="V190" s="3"/>
      <c r="W190" s="3"/>
      <c r="X190" s="3"/>
      <c r="Y190" s="3"/>
      <c r="Z190" s="3"/>
      <c r="AA190" s="2"/>
      <c r="AB190" s="2"/>
      <c r="AC190" s="2"/>
      <c r="AD190" s="2"/>
      <c r="AE190" s="2"/>
      <c r="AF190" s="2"/>
      <c r="AG190" s="2"/>
      <c r="AH190" s="2"/>
      <c r="AI190" s="73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86"/>
      <c r="AU190" s="2"/>
      <c r="AV190" s="2"/>
    </row>
    <row r="191" spans="4:48" ht="19.899999999999999" customHeight="1" x14ac:dyDescent="0.15">
      <c r="D191" s="2"/>
      <c r="E191" s="2"/>
      <c r="F191" s="18"/>
      <c r="G191" s="2"/>
      <c r="H191" s="2"/>
      <c r="I191" s="86"/>
      <c r="J191" s="2"/>
      <c r="K191" s="68"/>
      <c r="L191" s="68"/>
      <c r="M191" s="18"/>
      <c r="N191" s="68"/>
      <c r="O191" s="72"/>
      <c r="P191" s="68"/>
      <c r="Q191" s="102"/>
      <c r="R191" s="102"/>
      <c r="S191" s="102"/>
      <c r="T191" s="68"/>
      <c r="U191" s="68"/>
      <c r="V191" s="3"/>
      <c r="W191" s="3"/>
      <c r="X191" s="3"/>
      <c r="Y191" s="3"/>
      <c r="Z191" s="3"/>
      <c r="AA191" s="2"/>
      <c r="AB191" s="2"/>
      <c r="AC191" s="2"/>
      <c r="AD191" s="2"/>
      <c r="AE191" s="2"/>
      <c r="AF191" s="2"/>
      <c r="AG191" s="2"/>
      <c r="AH191" s="2"/>
      <c r="AI191" s="73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86"/>
      <c r="AU191" s="2"/>
      <c r="AV191" s="2"/>
    </row>
    <row r="192" spans="4:48" ht="19.899999999999999" customHeight="1" x14ac:dyDescent="0.15">
      <c r="D192" s="2"/>
      <c r="E192" s="2"/>
      <c r="F192" s="18"/>
      <c r="G192" s="2"/>
      <c r="H192" s="2"/>
      <c r="I192" s="86"/>
      <c r="J192" s="2"/>
      <c r="K192" s="68"/>
      <c r="L192" s="68"/>
      <c r="M192" s="18"/>
      <c r="N192" s="68"/>
      <c r="O192" s="72"/>
      <c r="P192" s="68"/>
      <c r="Q192" s="102"/>
      <c r="R192" s="102"/>
      <c r="S192" s="102"/>
      <c r="T192" s="68"/>
      <c r="U192" s="68"/>
      <c r="V192" s="3"/>
      <c r="W192" s="3"/>
      <c r="X192" s="3"/>
      <c r="Y192" s="3"/>
      <c r="Z192" s="3"/>
      <c r="AA192" s="2"/>
      <c r="AB192" s="2"/>
      <c r="AC192" s="2"/>
      <c r="AD192" s="2"/>
      <c r="AE192" s="2"/>
      <c r="AF192" s="2"/>
      <c r="AG192" s="2"/>
      <c r="AH192" s="2"/>
      <c r="AI192" s="73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86"/>
      <c r="AU192" s="2"/>
      <c r="AV192" s="2"/>
    </row>
    <row r="193" spans="4:48" ht="19.899999999999999" customHeight="1" x14ac:dyDescent="0.15">
      <c r="D193" s="2"/>
      <c r="E193" s="2"/>
      <c r="F193" s="18"/>
      <c r="G193" s="2"/>
      <c r="H193" s="2"/>
      <c r="I193" s="86"/>
      <c r="J193" s="2"/>
      <c r="K193" s="68"/>
      <c r="L193" s="68"/>
      <c r="M193" s="18"/>
      <c r="N193" s="68"/>
      <c r="O193" s="72"/>
      <c r="P193" s="68"/>
      <c r="Q193" s="102"/>
      <c r="R193" s="102"/>
      <c r="S193" s="102"/>
      <c r="T193" s="68"/>
      <c r="U193" s="68"/>
      <c r="V193" s="3"/>
      <c r="W193" s="3"/>
      <c r="X193" s="3"/>
      <c r="Y193" s="3"/>
      <c r="Z193" s="3"/>
      <c r="AA193" s="2"/>
      <c r="AB193" s="2"/>
      <c r="AC193" s="2"/>
      <c r="AD193" s="2"/>
      <c r="AE193" s="2"/>
      <c r="AF193" s="2"/>
      <c r="AG193" s="2"/>
      <c r="AH193" s="2"/>
      <c r="AI193" s="73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86"/>
      <c r="AU193" s="2"/>
      <c r="AV193" s="2"/>
    </row>
    <row r="194" spans="4:48" ht="19.899999999999999" customHeight="1" x14ac:dyDescent="0.15">
      <c r="D194" s="2"/>
      <c r="E194" s="2"/>
      <c r="F194" s="18"/>
      <c r="G194" s="2"/>
      <c r="H194" s="2"/>
      <c r="I194" s="86"/>
      <c r="J194" s="2"/>
      <c r="K194" s="68"/>
      <c r="L194" s="68"/>
      <c r="M194" s="18"/>
      <c r="N194" s="68"/>
      <c r="O194" s="72"/>
      <c r="P194" s="68"/>
      <c r="Q194" s="102"/>
      <c r="R194" s="102"/>
      <c r="S194" s="102"/>
      <c r="T194" s="68"/>
      <c r="U194" s="68"/>
      <c r="V194" s="3"/>
      <c r="W194" s="3"/>
      <c r="X194" s="3"/>
      <c r="Y194" s="3"/>
      <c r="Z194" s="3"/>
      <c r="AA194" s="2"/>
      <c r="AB194" s="2"/>
      <c r="AC194" s="2"/>
      <c r="AD194" s="2"/>
      <c r="AE194" s="2"/>
      <c r="AF194" s="2"/>
      <c r="AG194" s="2"/>
      <c r="AH194" s="2"/>
      <c r="AI194" s="73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86"/>
      <c r="AU194" s="2"/>
      <c r="AV194" s="2"/>
    </row>
    <row r="195" spans="4:48" ht="19.899999999999999" customHeight="1" x14ac:dyDescent="0.15">
      <c r="D195" s="2"/>
      <c r="E195" s="2"/>
      <c r="F195" s="18"/>
      <c r="G195" s="2"/>
      <c r="H195" s="2"/>
      <c r="I195" s="86"/>
      <c r="J195" s="2"/>
      <c r="K195" s="68"/>
      <c r="L195" s="68"/>
      <c r="M195" s="18"/>
      <c r="N195" s="68"/>
      <c r="O195" s="72"/>
      <c r="P195" s="68"/>
      <c r="Q195" s="102"/>
      <c r="R195" s="102"/>
      <c r="S195" s="102"/>
      <c r="T195" s="68"/>
      <c r="U195" s="68"/>
      <c r="V195" s="3"/>
      <c r="W195" s="3"/>
      <c r="X195" s="3"/>
      <c r="Y195" s="3"/>
      <c r="Z195" s="3"/>
      <c r="AA195" s="2"/>
      <c r="AB195" s="2"/>
      <c r="AC195" s="2"/>
      <c r="AD195" s="2"/>
      <c r="AE195" s="2"/>
      <c r="AF195" s="2"/>
      <c r="AG195" s="2"/>
      <c r="AH195" s="2"/>
      <c r="AI195" s="73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86"/>
      <c r="AU195" s="2"/>
      <c r="AV195" s="2"/>
    </row>
    <row r="196" spans="4:48" ht="19.899999999999999" customHeight="1" x14ac:dyDescent="0.15">
      <c r="D196" s="2"/>
      <c r="E196" s="2"/>
      <c r="F196" s="18"/>
      <c r="G196" s="2"/>
      <c r="H196" s="2"/>
      <c r="I196" s="86"/>
      <c r="J196" s="2"/>
      <c r="K196" s="68"/>
      <c r="L196" s="68"/>
      <c r="M196" s="18"/>
      <c r="N196" s="68"/>
      <c r="O196" s="72"/>
      <c r="P196" s="68"/>
      <c r="Q196" s="102"/>
      <c r="R196" s="102"/>
      <c r="S196" s="102"/>
      <c r="T196" s="68"/>
      <c r="U196" s="68"/>
      <c r="V196" s="3"/>
      <c r="W196" s="3"/>
      <c r="X196" s="3"/>
      <c r="Y196" s="3"/>
      <c r="Z196" s="3"/>
      <c r="AA196" s="2"/>
      <c r="AB196" s="2"/>
      <c r="AC196" s="2"/>
      <c r="AD196" s="2"/>
      <c r="AE196" s="2"/>
      <c r="AF196" s="2"/>
      <c r="AG196" s="2"/>
      <c r="AH196" s="2"/>
      <c r="AI196" s="73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86"/>
      <c r="AU196" s="2"/>
      <c r="AV196" s="2"/>
    </row>
    <row r="197" spans="4:48" ht="19.899999999999999" customHeight="1" x14ac:dyDescent="0.15">
      <c r="D197" s="2"/>
      <c r="E197" s="2"/>
      <c r="F197" s="18"/>
      <c r="G197" s="2"/>
      <c r="H197" s="2"/>
      <c r="I197" s="86"/>
      <c r="J197" s="2"/>
      <c r="K197" s="68"/>
      <c r="L197" s="68"/>
      <c r="M197" s="18"/>
      <c r="N197" s="68"/>
      <c r="O197" s="72"/>
      <c r="P197" s="68"/>
      <c r="Q197" s="102"/>
      <c r="R197" s="102"/>
      <c r="S197" s="102"/>
      <c r="T197" s="68"/>
      <c r="U197" s="68"/>
      <c r="V197" s="3"/>
      <c r="W197" s="3"/>
      <c r="X197" s="3"/>
      <c r="Y197" s="3"/>
      <c r="Z197" s="3"/>
      <c r="AA197" s="2"/>
      <c r="AB197" s="2"/>
      <c r="AC197" s="2"/>
      <c r="AD197" s="2"/>
      <c r="AE197" s="2"/>
      <c r="AF197" s="2"/>
      <c r="AG197" s="2"/>
      <c r="AH197" s="2"/>
      <c r="AI197" s="73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86"/>
      <c r="AU197" s="2"/>
      <c r="AV197" s="2"/>
    </row>
    <row r="198" spans="4:48" ht="19.899999999999999" customHeight="1" x14ac:dyDescent="0.15">
      <c r="D198" s="2"/>
      <c r="E198" s="2"/>
      <c r="F198" s="18"/>
      <c r="G198" s="2"/>
      <c r="H198" s="2"/>
      <c r="I198" s="86"/>
      <c r="J198" s="2"/>
      <c r="K198" s="68"/>
      <c r="L198" s="68"/>
      <c r="M198" s="18"/>
      <c r="N198" s="68"/>
      <c r="O198" s="72"/>
      <c r="P198" s="68"/>
      <c r="Q198" s="102"/>
      <c r="R198" s="102"/>
      <c r="S198" s="102"/>
      <c r="T198" s="68"/>
      <c r="U198" s="68"/>
      <c r="V198" s="3"/>
      <c r="W198" s="3"/>
      <c r="X198" s="3"/>
      <c r="Y198" s="3"/>
      <c r="Z198" s="3"/>
      <c r="AA198" s="2"/>
      <c r="AB198" s="2"/>
      <c r="AC198" s="2"/>
      <c r="AD198" s="2"/>
      <c r="AE198" s="2"/>
      <c r="AF198" s="2"/>
      <c r="AG198" s="2"/>
      <c r="AH198" s="2"/>
      <c r="AI198" s="73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86"/>
      <c r="AU198" s="2"/>
      <c r="AV198" s="2"/>
    </row>
    <row r="199" spans="4:48" ht="19.899999999999999" customHeight="1" x14ac:dyDescent="0.15">
      <c r="D199" s="2"/>
      <c r="E199" s="2"/>
      <c r="F199" s="18"/>
      <c r="G199" s="2"/>
      <c r="H199" s="2"/>
      <c r="I199" s="86"/>
      <c r="J199" s="2"/>
      <c r="K199" s="68"/>
      <c r="L199" s="68"/>
      <c r="M199" s="18"/>
      <c r="N199" s="68"/>
      <c r="O199" s="72"/>
      <c r="P199" s="68"/>
      <c r="Q199" s="102"/>
      <c r="R199" s="102"/>
      <c r="S199" s="102"/>
      <c r="T199" s="68"/>
      <c r="U199" s="68"/>
      <c r="V199" s="3"/>
      <c r="W199" s="3"/>
      <c r="X199" s="3"/>
      <c r="Y199" s="3"/>
      <c r="Z199" s="3"/>
      <c r="AA199" s="2"/>
      <c r="AB199" s="2"/>
      <c r="AC199" s="2"/>
      <c r="AD199" s="2"/>
      <c r="AE199" s="2"/>
      <c r="AF199" s="2"/>
      <c r="AG199" s="2"/>
      <c r="AH199" s="2"/>
      <c r="AI199" s="73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86"/>
      <c r="AU199" s="2"/>
      <c r="AV199" s="2"/>
    </row>
    <row r="200" spans="4:48" ht="19.899999999999999" customHeight="1" x14ac:dyDescent="0.15">
      <c r="D200" s="2"/>
      <c r="E200" s="2"/>
      <c r="F200" s="18"/>
      <c r="G200" s="2"/>
      <c r="H200" s="2"/>
      <c r="I200" s="86"/>
      <c r="J200" s="2"/>
      <c r="K200" s="68"/>
      <c r="L200" s="68"/>
      <c r="M200" s="18"/>
      <c r="N200" s="68"/>
      <c r="O200" s="72"/>
      <c r="P200" s="68"/>
      <c r="Q200" s="102"/>
      <c r="R200" s="102"/>
      <c r="S200" s="102"/>
      <c r="T200" s="68"/>
      <c r="U200" s="68"/>
      <c r="V200" s="3"/>
      <c r="W200" s="3"/>
      <c r="X200" s="3"/>
      <c r="Y200" s="3"/>
      <c r="Z200" s="3"/>
      <c r="AA200" s="2"/>
      <c r="AB200" s="2"/>
      <c r="AC200" s="2"/>
      <c r="AD200" s="2"/>
      <c r="AE200" s="2"/>
      <c r="AF200" s="2"/>
      <c r="AG200" s="2"/>
      <c r="AH200" s="2"/>
      <c r="AI200" s="73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86"/>
      <c r="AU200" s="2"/>
      <c r="AV200" s="2"/>
    </row>
    <row r="201" spans="4:48" ht="19.899999999999999" customHeight="1" x14ac:dyDescent="0.15">
      <c r="D201" s="2"/>
      <c r="E201" s="2"/>
      <c r="F201" s="18"/>
      <c r="G201" s="2"/>
      <c r="H201" s="2"/>
      <c r="I201" s="86"/>
      <c r="J201" s="2"/>
      <c r="K201" s="68"/>
      <c r="L201" s="68"/>
      <c r="M201" s="18"/>
      <c r="N201" s="68"/>
      <c r="O201" s="72"/>
      <c r="P201" s="68"/>
      <c r="Q201" s="102"/>
      <c r="R201" s="102"/>
      <c r="S201" s="102"/>
      <c r="T201" s="68"/>
      <c r="U201" s="68"/>
      <c r="V201" s="3"/>
      <c r="W201" s="3"/>
      <c r="X201" s="3"/>
      <c r="Y201" s="3"/>
      <c r="Z201" s="3"/>
      <c r="AA201" s="2"/>
      <c r="AB201" s="2"/>
      <c r="AC201" s="2"/>
      <c r="AD201" s="2"/>
      <c r="AE201" s="2"/>
      <c r="AF201" s="2"/>
      <c r="AG201" s="2"/>
      <c r="AH201" s="2"/>
      <c r="AI201" s="73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86"/>
      <c r="AU201" s="2"/>
      <c r="AV201" s="2"/>
    </row>
    <row r="202" spans="4:48" ht="19.899999999999999" customHeight="1" x14ac:dyDescent="0.15">
      <c r="D202" s="2"/>
      <c r="E202" s="2"/>
      <c r="F202" s="18"/>
      <c r="G202" s="2"/>
      <c r="H202" s="2"/>
      <c r="I202" s="86"/>
      <c r="J202" s="2"/>
      <c r="K202" s="68"/>
      <c r="L202" s="68"/>
      <c r="M202" s="18"/>
      <c r="N202" s="68"/>
      <c r="O202" s="72"/>
      <c r="P202" s="68"/>
      <c r="Q202" s="102"/>
      <c r="R202" s="102"/>
      <c r="S202" s="102"/>
      <c r="T202" s="68"/>
      <c r="U202" s="68"/>
      <c r="V202" s="3"/>
      <c r="W202" s="3"/>
      <c r="X202" s="3"/>
      <c r="Y202" s="3"/>
      <c r="Z202" s="3"/>
      <c r="AA202" s="2"/>
      <c r="AB202" s="2"/>
      <c r="AC202" s="2"/>
      <c r="AD202" s="2"/>
      <c r="AE202" s="2"/>
      <c r="AF202" s="2"/>
      <c r="AG202" s="2"/>
      <c r="AH202" s="2"/>
      <c r="AI202" s="73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86"/>
      <c r="AU202" s="2"/>
      <c r="AV202" s="2"/>
    </row>
    <row r="203" spans="4:48" ht="19.899999999999999" customHeight="1" x14ac:dyDescent="0.15">
      <c r="D203" s="2"/>
      <c r="E203" s="2"/>
      <c r="F203" s="18"/>
      <c r="G203" s="2"/>
      <c r="H203" s="2"/>
      <c r="I203" s="86"/>
      <c r="J203" s="2"/>
      <c r="K203" s="68"/>
      <c r="L203" s="68"/>
      <c r="M203" s="18"/>
      <c r="N203" s="68"/>
      <c r="O203" s="72"/>
      <c r="P203" s="68"/>
      <c r="Q203" s="102"/>
      <c r="R203" s="102"/>
      <c r="S203" s="102"/>
      <c r="T203" s="68"/>
      <c r="U203" s="68"/>
      <c r="V203" s="3"/>
      <c r="W203" s="3"/>
      <c r="X203" s="3"/>
      <c r="Y203" s="3"/>
      <c r="Z203" s="3"/>
      <c r="AA203" s="2"/>
      <c r="AB203" s="2"/>
      <c r="AC203" s="2"/>
      <c r="AD203" s="2"/>
      <c r="AE203" s="2"/>
      <c r="AF203" s="2"/>
      <c r="AG203" s="2"/>
      <c r="AH203" s="2"/>
      <c r="AI203" s="73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86"/>
      <c r="AU203" s="2"/>
      <c r="AV203" s="2"/>
    </row>
    <row r="204" spans="4:48" ht="19.899999999999999" customHeight="1" x14ac:dyDescent="0.15">
      <c r="D204" s="2"/>
      <c r="E204" s="2"/>
      <c r="F204" s="18"/>
      <c r="G204" s="2"/>
      <c r="H204" s="2"/>
      <c r="I204" s="86"/>
      <c r="J204" s="2"/>
      <c r="K204" s="68"/>
      <c r="L204" s="68"/>
      <c r="M204" s="18"/>
      <c r="N204" s="68"/>
      <c r="O204" s="72"/>
      <c r="P204" s="68"/>
      <c r="Q204" s="102"/>
      <c r="R204" s="102"/>
      <c r="S204" s="102"/>
      <c r="T204" s="68"/>
      <c r="U204" s="68"/>
      <c r="V204" s="3"/>
      <c r="W204" s="3"/>
      <c r="X204" s="3"/>
      <c r="Y204" s="3"/>
      <c r="Z204" s="3"/>
      <c r="AA204" s="2"/>
      <c r="AB204" s="2"/>
      <c r="AC204" s="2"/>
      <c r="AD204" s="2"/>
      <c r="AE204" s="2"/>
      <c r="AF204" s="2"/>
      <c r="AG204" s="2"/>
      <c r="AH204" s="2"/>
      <c r="AI204" s="73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86"/>
      <c r="AU204" s="2"/>
      <c r="AV204" s="2"/>
    </row>
    <row r="205" spans="4:48" ht="19.899999999999999" customHeight="1" x14ac:dyDescent="0.15">
      <c r="D205" s="2"/>
      <c r="E205" s="2"/>
      <c r="F205" s="18"/>
      <c r="G205" s="2"/>
      <c r="H205" s="2"/>
      <c r="I205" s="86"/>
      <c r="J205" s="2"/>
      <c r="K205" s="68"/>
      <c r="L205" s="68"/>
      <c r="M205" s="18"/>
      <c r="N205" s="68"/>
      <c r="O205" s="72"/>
      <c r="P205" s="68"/>
      <c r="Q205" s="102"/>
      <c r="R205" s="102"/>
      <c r="S205" s="102"/>
      <c r="T205" s="68"/>
      <c r="U205" s="68"/>
      <c r="V205" s="3"/>
      <c r="W205" s="3"/>
      <c r="X205" s="3"/>
      <c r="Y205" s="3"/>
      <c r="Z205" s="3"/>
      <c r="AA205" s="2"/>
      <c r="AB205" s="2"/>
      <c r="AC205" s="2"/>
      <c r="AD205" s="2"/>
      <c r="AE205" s="2"/>
      <c r="AF205" s="2"/>
      <c r="AG205" s="2"/>
      <c r="AH205" s="2"/>
      <c r="AI205" s="73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86"/>
      <c r="AU205" s="2"/>
      <c r="AV205" s="2"/>
    </row>
    <row r="206" spans="4:48" ht="19.899999999999999" customHeight="1" x14ac:dyDescent="0.15">
      <c r="D206" s="2"/>
      <c r="E206" s="2"/>
      <c r="F206" s="18"/>
      <c r="G206" s="2"/>
      <c r="H206" s="2"/>
      <c r="I206" s="86"/>
      <c r="J206" s="2"/>
      <c r="K206" s="68"/>
      <c r="L206" s="68"/>
      <c r="M206" s="18"/>
      <c r="N206" s="68"/>
      <c r="O206" s="72"/>
      <c r="P206" s="68"/>
      <c r="Q206" s="102"/>
      <c r="R206" s="102"/>
      <c r="S206" s="102"/>
      <c r="T206" s="68"/>
      <c r="U206" s="68"/>
      <c r="V206" s="3"/>
      <c r="W206" s="3"/>
      <c r="X206" s="3"/>
      <c r="Y206" s="3"/>
      <c r="Z206" s="3"/>
      <c r="AA206" s="2"/>
      <c r="AB206" s="2"/>
      <c r="AC206" s="2"/>
      <c r="AD206" s="2"/>
      <c r="AE206" s="2"/>
      <c r="AF206" s="2"/>
      <c r="AG206" s="2"/>
      <c r="AH206" s="2"/>
      <c r="AI206" s="73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86"/>
      <c r="AU206" s="2"/>
      <c r="AV206" s="2"/>
    </row>
    <row r="207" spans="4:48" ht="19.899999999999999" customHeight="1" x14ac:dyDescent="0.15">
      <c r="D207" s="2"/>
      <c r="E207" s="2"/>
      <c r="F207" s="18"/>
      <c r="G207" s="2"/>
      <c r="H207" s="2"/>
      <c r="I207" s="86"/>
      <c r="J207" s="2"/>
      <c r="K207" s="68"/>
      <c r="L207" s="68"/>
      <c r="M207" s="18"/>
      <c r="N207" s="68"/>
      <c r="O207" s="72"/>
      <c r="P207" s="68"/>
      <c r="Q207" s="102"/>
      <c r="R207" s="102"/>
      <c r="S207" s="102"/>
      <c r="T207" s="68"/>
      <c r="U207" s="68"/>
      <c r="V207" s="3"/>
      <c r="W207" s="3"/>
      <c r="X207" s="3"/>
      <c r="Y207" s="3"/>
      <c r="Z207" s="3"/>
      <c r="AA207" s="2"/>
      <c r="AB207" s="2"/>
      <c r="AC207" s="2"/>
      <c r="AD207" s="2"/>
      <c r="AE207" s="2"/>
      <c r="AF207" s="2"/>
      <c r="AG207" s="2"/>
      <c r="AH207" s="2"/>
      <c r="AI207" s="73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86"/>
      <c r="AU207" s="2"/>
      <c r="AV207" s="2"/>
    </row>
    <row r="208" spans="4:48" ht="19.899999999999999" customHeight="1" x14ac:dyDescent="0.15">
      <c r="D208" s="2"/>
      <c r="E208" s="2"/>
      <c r="F208" s="18"/>
      <c r="G208" s="2"/>
      <c r="H208" s="2"/>
      <c r="I208" s="86"/>
      <c r="J208" s="2"/>
      <c r="K208" s="68"/>
      <c r="L208" s="68"/>
      <c r="M208" s="18"/>
      <c r="N208" s="68"/>
      <c r="O208" s="72"/>
      <c r="P208" s="68"/>
      <c r="Q208" s="102"/>
      <c r="R208" s="102"/>
      <c r="S208" s="102"/>
      <c r="T208" s="68"/>
      <c r="U208" s="68"/>
      <c r="V208" s="3"/>
      <c r="W208" s="3"/>
      <c r="X208" s="3"/>
      <c r="Y208" s="3"/>
      <c r="Z208" s="3"/>
      <c r="AA208" s="2"/>
      <c r="AB208" s="2"/>
      <c r="AC208" s="2"/>
      <c r="AD208" s="2"/>
      <c r="AE208" s="2"/>
      <c r="AF208" s="2"/>
      <c r="AG208" s="2"/>
      <c r="AH208" s="2"/>
      <c r="AI208" s="73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86"/>
      <c r="AU208" s="2"/>
      <c r="AV208" s="2"/>
    </row>
    <row r="209" spans="4:48" ht="19.899999999999999" customHeight="1" x14ac:dyDescent="0.15">
      <c r="D209" s="2"/>
      <c r="E209" s="2"/>
      <c r="F209" s="18"/>
      <c r="G209" s="2"/>
      <c r="H209" s="2"/>
      <c r="I209" s="86"/>
      <c r="J209" s="2"/>
      <c r="K209" s="68"/>
      <c r="L209" s="68"/>
      <c r="M209" s="18"/>
      <c r="N209" s="68"/>
      <c r="O209" s="72"/>
      <c r="P209" s="68"/>
      <c r="Q209" s="102"/>
      <c r="R209" s="102"/>
      <c r="S209" s="102"/>
      <c r="T209" s="68"/>
      <c r="U209" s="68"/>
      <c r="V209" s="3"/>
      <c r="W209" s="3"/>
      <c r="X209" s="3"/>
      <c r="Y209" s="3"/>
      <c r="Z209" s="3"/>
      <c r="AA209" s="2"/>
      <c r="AB209" s="2"/>
      <c r="AC209" s="2"/>
      <c r="AD209" s="2"/>
      <c r="AE209" s="2"/>
      <c r="AF209" s="2"/>
      <c r="AG209" s="2"/>
      <c r="AH209" s="2"/>
      <c r="AI209" s="73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86"/>
      <c r="AU209" s="2"/>
      <c r="AV209" s="2"/>
    </row>
    <row r="210" spans="4:48" ht="19.899999999999999" customHeight="1" x14ac:dyDescent="0.15">
      <c r="D210" s="2"/>
      <c r="E210" s="2"/>
      <c r="F210" s="18"/>
      <c r="G210" s="2"/>
      <c r="H210" s="2"/>
      <c r="I210" s="86"/>
      <c r="J210" s="2"/>
      <c r="K210" s="68"/>
      <c r="L210" s="68"/>
      <c r="M210" s="18"/>
      <c r="N210" s="68"/>
      <c r="O210" s="72"/>
      <c r="P210" s="68"/>
      <c r="Q210" s="102"/>
      <c r="R210" s="102"/>
      <c r="S210" s="102"/>
      <c r="T210" s="68"/>
      <c r="U210" s="68"/>
      <c r="V210" s="3"/>
      <c r="W210" s="3"/>
      <c r="X210" s="3"/>
      <c r="Y210" s="3"/>
      <c r="Z210" s="3"/>
      <c r="AA210" s="2"/>
      <c r="AB210" s="2"/>
      <c r="AC210" s="2"/>
      <c r="AD210" s="2"/>
      <c r="AE210" s="2"/>
      <c r="AF210" s="2"/>
      <c r="AG210" s="2"/>
      <c r="AH210" s="2"/>
      <c r="AI210" s="73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86"/>
      <c r="AU210" s="2"/>
      <c r="AV210" s="2"/>
    </row>
    <row r="211" spans="4:48" ht="19.899999999999999" customHeight="1" x14ac:dyDescent="0.15">
      <c r="D211" s="2"/>
      <c r="E211" s="2"/>
      <c r="F211" s="18"/>
      <c r="G211" s="2"/>
      <c r="H211" s="2"/>
      <c r="I211" s="86"/>
      <c r="J211" s="2"/>
      <c r="K211" s="68"/>
      <c r="L211" s="68"/>
      <c r="M211" s="18"/>
      <c r="N211" s="68"/>
      <c r="O211" s="72"/>
      <c r="P211" s="68"/>
      <c r="Q211" s="102"/>
      <c r="R211" s="102"/>
      <c r="S211" s="102"/>
      <c r="T211" s="68"/>
      <c r="U211" s="68"/>
      <c r="V211" s="3"/>
      <c r="W211" s="3"/>
      <c r="X211" s="3"/>
      <c r="Y211" s="3"/>
      <c r="Z211" s="3"/>
      <c r="AA211" s="2"/>
      <c r="AB211" s="2"/>
      <c r="AC211" s="2"/>
      <c r="AD211" s="2"/>
      <c r="AE211" s="2"/>
      <c r="AF211" s="2"/>
      <c r="AG211" s="2"/>
      <c r="AH211" s="2"/>
      <c r="AI211" s="73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86"/>
      <c r="AU211" s="2"/>
      <c r="AV211" s="2"/>
    </row>
    <row r="212" spans="4:48" ht="19.899999999999999" customHeight="1" x14ac:dyDescent="0.15">
      <c r="D212" s="2"/>
      <c r="E212" s="2"/>
      <c r="F212" s="18"/>
      <c r="G212" s="2"/>
      <c r="H212" s="2"/>
      <c r="I212" s="86"/>
      <c r="J212" s="2"/>
      <c r="K212" s="68"/>
      <c r="L212" s="68"/>
      <c r="M212" s="18"/>
      <c r="N212" s="68"/>
      <c r="O212" s="72"/>
      <c r="P212" s="68"/>
      <c r="Q212" s="102"/>
      <c r="R212" s="102"/>
      <c r="S212" s="102"/>
      <c r="T212" s="68"/>
      <c r="U212" s="68"/>
      <c r="V212" s="3"/>
      <c r="W212" s="3"/>
      <c r="X212" s="3"/>
      <c r="Y212" s="3"/>
      <c r="Z212" s="3"/>
      <c r="AA212" s="2"/>
      <c r="AB212" s="2"/>
      <c r="AC212" s="2"/>
      <c r="AD212" s="2"/>
      <c r="AE212" s="2"/>
      <c r="AF212" s="2"/>
      <c r="AG212" s="2"/>
      <c r="AH212" s="2"/>
      <c r="AI212" s="73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86"/>
      <c r="AU212" s="2"/>
      <c r="AV212" s="2"/>
    </row>
    <row r="213" spans="4:48" ht="19.899999999999999" customHeight="1" x14ac:dyDescent="0.15">
      <c r="D213" s="2"/>
      <c r="E213" s="2"/>
      <c r="F213" s="18"/>
      <c r="G213" s="2"/>
      <c r="H213" s="2"/>
      <c r="I213" s="86"/>
      <c r="J213" s="2"/>
      <c r="K213" s="68"/>
      <c r="L213" s="68"/>
      <c r="M213" s="18"/>
      <c r="N213" s="68"/>
      <c r="O213" s="72"/>
      <c r="P213" s="68"/>
      <c r="Q213" s="102"/>
      <c r="R213" s="102"/>
      <c r="S213" s="102"/>
      <c r="T213" s="68"/>
      <c r="U213" s="68"/>
      <c r="V213" s="3"/>
      <c r="W213" s="3"/>
      <c r="X213" s="3"/>
      <c r="Y213" s="3"/>
      <c r="Z213" s="3"/>
      <c r="AA213" s="2"/>
      <c r="AB213" s="2"/>
      <c r="AC213" s="2"/>
      <c r="AD213" s="2"/>
      <c r="AE213" s="2"/>
      <c r="AF213" s="2"/>
      <c r="AG213" s="2"/>
      <c r="AH213" s="2"/>
      <c r="AI213" s="73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86"/>
      <c r="AU213" s="2"/>
      <c r="AV213" s="2"/>
    </row>
    <row r="214" spans="4:48" ht="19.899999999999999" customHeight="1" x14ac:dyDescent="0.15">
      <c r="D214" s="2"/>
      <c r="E214" s="2"/>
      <c r="F214" s="18"/>
      <c r="G214" s="2"/>
      <c r="H214" s="2"/>
      <c r="I214" s="86"/>
      <c r="J214" s="2"/>
      <c r="K214" s="68"/>
      <c r="L214" s="68"/>
      <c r="M214" s="18"/>
      <c r="N214" s="68"/>
      <c r="O214" s="72"/>
      <c r="P214" s="68"/>
      <c r="Q214" s="102"/>
      <c r="R214" s="102"/>
      <c r="S214" s="102"/>
      <c r="T214" s="68"/>
      <c r="U214" s="68"/>
      <c r="V214" s="3"/>
      <c r="W214" s="3"/>
      <c r="X214" s="3"/>
      <c r="Y214" s="3"/>
      <c r="Z214" s="3"/>
      <c r="AA214" s="2"/>
      <c r="AB214" s="2"/>
      <c r="AC214" s="2"/>
      <c r="AD214" s="2"/>
      <c r="AE214" s="2"/>
      <c r="AF214" s="2"/>
      <c r="AG214" s="2"/>
      <c r="AH214" s="2"/>
      <c r="AI214" s="73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86"/>
      <c r="AU214" s="2"/>
      <c r="AV214" s="2"/>
    </row>
    <row r="215" spans="4:48" ht="19.899999999999999" customHeight="1" x14ac:dyDescent="0.15">
      <c r="D215" s="2"/>
      <c r="E215" s="2"/>
      <c r="F215" s="18"/>
      <c r="G215" s="2"/>
      <c r="H215" s="2"/>
      <c r="I215" s="86"/>
      <c r="J215" s="2"/>
      <c r="K215" s="68"/>
      <c r="L215" s="68"/>
      <c r="M215" s="18"/>
      <c r="N215" s="68"/>
      <c r="O215" s="72"/>
      <c r="P215" s="68"/>
      <c r="Q215" s="102"/>
      <c r="R215" s="102"/>
      <c r="S215" s="102"/>
      <c r="T215" s="68"/>
      <c r="U215" s="68"/>
      <c r="V215" s="3"/>
      <c r="W215" s="3"/>
      <c r="X215" s="3"/>
      <c r="Y215" s="3"/>
      <c r="Z215" s="3"/>
      <c r="AA215" s="2"/>
      <c r="AB215" s="2"/>
      <c r="AC215" s="2"/>
      <c r="AD215" s="2"/>
      <c r="AE215" s="2"/>
      <c r="AF215" s="2"/>
      <c r="AG215" s="2"/>
      <c r="AH215" s="2"/>
      <c r="AI215" s="73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86"/>
      <c r="AU215" s="2"/>
      <c r="AV215" s="2"/>
    </row>
    <row r="216" spans="4:48" ht="19.899999999999999" customHeight="1" x14ac:dyDescent="0.15">
      <c r="D216" s="2"/>
      <c r="E216" s="2"/>
      <c r="F216" s="18"/>
      <c r="G216" s="2"/>
      <c r="H216" s="2"/>
      <c r="I216" s="86"/>
      <c r="J216" s="2"/>
      <c r="K216" s="68"/>
      <c r="L216" s="68"/>
      <c r="M216" s="18"/>
      <c r="N216" s="68"/>
      <c r="O216" s="72"/>
      <c r="P216" s="68"/>
      <c r="Q216" s="102"/>
      <c r="R216" s="102"/>
      <c r="S216" s="102"/>
      <c r="T216" s="68"/>
      <c r="U216" s="68"/>
      <c r="V216" s="3"/>
      <c r="W216" s="3"/>
      <c r="X216" s="3"/>
      <c r="Y216" s="3"/>
      <c r="Z216" s="3"/>
      <c r="AA216" s="2"/>
      <c r="AB216" s="2"/>
      <c r="AC216" s="2"/>
      <c r="AD216" s="2"/>
      <c r="AE216" s="2"/>
      <c r="AF216" s="2"/>
      <c r="AG216" s="2"/>
      <c r="AH216" s="2"/>
      <c r="AI216" s="73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86"/>
      <c r="AU216" s="2"/>
      <c r="AV216" s="2"/>
    </row>
    <row r="217" spans="4:48" ht="19.899999999999999" customHeight="1" x14ac:dyDescent="0.15">
      <c r="D217" s="2"/>
      <c r="E217" s="2"/>
      <c r="F217" s="18"/>
      <c r="G217" s="2"/>
      <c r="H217" s="2"/>
      <c r="I217" s="86"/>
      <c r="J217" s="2"/>
      <c r="K217" s="68"/>
      <c r="L217" s="68"/>
      <c r="M217" s="18"/>
      <c r="N217" s="68"/>
      <c r="O217" s="72"/>
      <c r="P217" s="68"/>
      <c r="Q217" s="102"/>
      <c r="R217" s="102"/>
      <c r="S217" s="102"/>
      <c r="T217" s="68"/>
      <c r="U217" s="68"/>
      <c r="V217" s="3"/>
      <c r="W217" s="3"/>
      <c r="X217" s="3"/>
      <c r="Y217" s="3"/>
      <c r="Z217" s="3"/>
      <c r="AA217" s="2"/>
      <c r="AB217" s="2"/>
      <c r="AC217" s="2"/>
      <c r="AD217" s="2"/>
      <c r="AE217" s="2"/>
      <c r="AF217" s="2"/>
      <c r="AG217" s="2"/>
      <c r="AH217" s="2"/>
      <c r="AI217" s="73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86"/>
      <c r="AU217" s="2"/>
      <c r="AV217" s="2"/>
    </row>
    <row r="218" spans="4:48" ht="19.899999999999999" customHeight="1" x14ac:dyDescent="0.15">
      <c r="D218" s="2"/>
      <c r="E218" s="2"/>
      <c r="F218" s="18"/>
      <c r="G218" s="2"/>
      <c r="H218" s="2"/>
      <c r="I218" s="86"/>
      <c r="J218" s="2"/>
      <c r="K218" s="68"/>
      <c r="L218" s="68"/>
      <c r="M218" s="18"/>
      <c r="N218" s="68"/>
      <c r="O218" s="72"/>
      <c r="P218" s="68"/>
      <c r="Q218" s="102"/>
      <c r="R218" s="102"/>
      <c r="S218" s="102"/>
      <c r="T218" s="68"/>
      <c r="U218" s="68"/>
      <c r="V218" s="3"/>
      <c r="W218" s="3"/>
      <c r="X218" s="3"/>
      <c r="Y218" s="3"/>
      <c r="Z218" s="3"/>
      <c r="AA218" s="2"/>
      <c r="AB218" s="2"/>
      <c r="AC218" s="2"/>
      <c r="AD218" s="2"/>
      <c r="AE218" s="2"/>
      <c r="AF218" s="2"/>
      <c r="AG218" s="2"/>
      <c r="AH218" s="2"/>
      <c r="AI218" s="73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86"/>
      <c r="AU218" s="2"/>
      <c r="AV218" s="2"/>
    </row>
    <row r="219" spans="4:48" ht="19.899999999999999" customHeight="1" x14ac:dyDescent="0.15">
      <c r="D219" s="2"/>
      <c r="E219" s="2"/>
      <c r="F219" s="18"/>
      <c r="G219" s="2"/>
      <c r="H219" s="2"/>
      <c r="I219" s="86"/>
      <c r="J219" s="2"/>
      <c r="K219" s="68"/>
      <c r="L219" s="68"/>
      <c r="M219" s="18"/>
      <c r="N219" s="68"/>
      <c r="O219" s="72"/>
      <c r="P219" s="68"/>
      <c r="Q219" s="102"/>
      <c r="R219" s="102"/>
      <c r="S219" s="102"/>
      <c r="T219" s="68"/>
      <c r="U219" s="68"/>
      <c r="V219" s="3"/>
      <c r="W219" s="3"/>
      <c r="X219" s="3"/>
      <c r="Y219" s="3"/>
      <c r="Z219" s="3"/>
      <c r="AA219" s="2"/>
      <c r="AB219" s="2"/>
      <c r="AC219" s="2"/>
      <c r="AD219" s="2"/>
      <c r="AE219" s="2"/>
      <c r="AF219" s="2"/>
      <c r="AG219" s="2"/>
      <c r="AH219" s="2"/>
      <c r="AI219" s="73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86"/>
      <c r="AU219" s="2"/>
      <c r="AV219" s="2"/>
    </row>
    <row r="220" spans="4:48" ht="19.899999999999999" customHeight="1" x14ac:dyDescent="0.15">
      <c r="D220" s="2"/>
      <c r="E220" s="2"/>
      <c r="F220" s="18"/>
      <c r="G220" s="2"/>
      <c r="H220" s="2"/>
      <c r="I220" s="86"/>
      <c r="J220" s="2"/>
      <c r="K220" s="68"/>
      <c r="L220" s="68"/>
      <c r="M220" s="18"/>
      <c r="N220" s="68"/>
      <c r="O220" s="72"/>
      <c r="P220" s="68"/>
      <c r="Q220" s="102"/>
      <c r="R220" s="102"/>
      <c r="S220" s="102"/>
      <c r="T220" s="68"/>
      <c r="U220" s="68"/>
      <c r="V220" s="3"/>
      <c r="W220" s="3"/>
      <c r="X220" s="3"/>
      <c r="Y220" s="3"/>
      <c r="Z220" s="3"/>
      <c r="AA220" s="2"/>
      <c r="AB220" s="2"/>
      <c r="AC220" s="2"/>
      <c r="AD220" s="2"/>
      <c r="AE220" s="2"/>
      <c r="AF220" s="2"/>
      <c r="AG220" s="2"/>
      <c r="AH220" s="2"/>
      <c r="AI220" s="73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86"/>
      <c r="AU220" s="2"/>
      <c r="AV220" s="2"/>
    </row>
    <row r="221" spans="4:48" ht="19.899999999999999" customHeight="1" x14ac:dyDescent="0.15">
      <c r="D221" s="2"/>
      <c r="E221" s="2"/>
      <c r="F221" s="18"/>
      <c r="G221" s="2"/>
      <c r="H221" s="2"/>
      <c r="I221" s="86"/>
      <c r="J221" s="2"/>
      <c r="K221" s="68"/>
      <c r="L221" s="68"/>
      <c r="M221" s="18"/>
      <c r="N221" s="68"/>
      <c r="O221" s="72"/>
      <c r="P221" s="68"/>
      <c r="Q221" s="102"/>
      <c r="R221" s="102"/>
      <c r="S221" s="102"/>
      <c r="T221" s="68"/>
      <c r="U221" s="68"/>
      <c r="V221" s="3"/>
      <c r="W221" s="3"/>
      <c r="X221" s="3"/>
      <c r="Y221" s="3"/>
      <c r="Z221" s="3"/>
      <c r="AA221" s="2"/>
      <c r="AB221" s="2"/>
      <c r="AC221" s="2"/>
      <c r="AD221" s="2"/>
      <c r="AE221" s="2"/>
      <c r="AF221" s="2"/>
      <c r="AG221" s="2"/>
      <c r="AH221" s="2"/>
      <c r="AI221" s="73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86"/>
      <c r="AU221" s="2"/>
      <c r="AV221" s="2"/>
    </row>
    <row r="222" spans="4:48" ht="19.899999999999999" customHeight="1" x14ac:dyDescent="0.15">
      <c r="D222" s="2"/>
      <c r="E222" s="2"/>
      <c r="F222" s="18"/>
      <c r="G222" s="2"/>
      <c r="H222" s="2"/>
      <c r="I222" s="86"/>
      <c r="J222" s="2"/>
      <c r="K222" s="68"/>
      <c r="L222" s="68"/>
      <c r="M222" s="18"/>
      <c r="N222" s="68"/>
      <c r="O222" s="72"/>
      <c r="P222" s="68"/>
      <c r="Q222" s="102"/>
      <c r="R222" s="102"/>
      <c r="S222" s="102"/>
      <c r="T222" s="68"/>
      <c r="U222" s="68"/>
      <c r="V222" s="3"/>
      <c r="W222" s="3"/>
      <c r="X222" s="3"/>
      <c r="Y222" s="3"/>
      <c r="Z222" s="3"/>
      <c r="AA222" s="2"/>
      <c r="AB222" s="2"/>
      <c r="AC222" s="2"/>
      <c r="AD222" s="2"/>
      <c r="AE222" s="2"/>
      <c r="AF222" s="2"/>
      <c r="AG222" s="2"/>
      <c r="AH222" s="2"/>
      <c r="AI222" s="73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86"/>
      <c r="AU222" s="2"/>
      <c r="AV222" s="2"/>
    </row>
    <row r="223" spans="4:48" ht="19.899999999999999" customHeight="1" x14ac:dyDescent="0.15">
      <c r="D223" s="2"/>
      <c r="E223" s="2"/>
      <c r="F223" s="18"/>
      <c r="G223" s="2"/>
      <c r="H223" s="2"/>
      <c r="I223" s="86"/>
      <c r="J223" s="2"/>
      <c r="K223" s="68"/>
      <c r="L223" s="68"/>
      <c r="M223" s="18"/>
      <c r="N223" s="68"/>
      <c r="O223" s="72"/>
      <c r="P223" s="68"/>
      <c r="Q223" s="102"/>
      <c r="R223" s="102"/>
      <c r="S223" s="102"/>
      <c r="T223" s="68"/>
      <c r="U223" s="68"/>
      <c r="V223" s="3"/>
      <c r="W223" s="3"/>
      <c r="X223" s="3"/>
      <c r="Y223" s="3"/>
      <c r="Z223" s="3"/>
      <c r="AA223" s="2"/>
      <c r="AB223" s="2"/>
      <c r="AC223" s="2"/>
      <c r="AD223" s="2"/>
      <c r="AE223" s="2"/>
      <c r="AF223" s="2"/>
      <c r="AG223" s="2"/>
      <c r="AH223" s="2"/>
      <c r="AI223" s="73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86"/>
      <c r="AU223" s="2"/>
      <c r="AV223" s="2"/>
    </row>
    <row r="224" spans="4:48" ht="19.899999999999999" customHeight="1" x14ac:dyDescent="0.15">
      <c r="D224" s="2"/>
      <c r="E224" s="2"/>
      <c r="F224" s="18"/>
      <c r="G224" s="2"/>
      <c r="H224" s="2"/>
      <c r="I224" s="86"/>
      <c r="J224" s="2"/>
      <c r="K224" s="68"/>
      <c r="L224" s="68"/>
      <c r="M224" s="18"/>
      <c r="N224" s="68"/>
      <c r="O224" s="72"/>
      <c r="P224" s="68"/>
      <c r="Q224" s="102"/>
      <c r="R224" s="102"/>
      <c r="S224" s="102"/>
      <c r="T224" s="68"/>
      <c r="U224" s="68"/>
      <c r="V224" s="3"/>
      <c r="W224" s="3"/>
      <c r="X224" s="3"/>
      <c r="Y224" s="3"/>
      <c r="Z224" s="3"/>
      <c r="AA224" s="2"/>
      <c r="AB224" s="2"/>
      <c r="AC224" s="2"/>
      <c r="AD224" s="2"/>
      <c r="AE224" s="2"/>
      <c r="AF224" s="2"/>
      <c r="AG224" s="2"/>
      <c r="AH224" s="2"/>
      <c r="AI224" s="73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86"/>
      <c r="AU224" s="2"/>
      <c r="AV224" s="2"/>
    </row>
    <row r="225" spans="4:48" ht="19.899999999999999" customHeight="1" x14ac:dyDescent="0.15">
      <c r="D225" s="2"/>
      <c r="E225" s="2"/>
      <c r="F225" s="18"/>
      <c r="G225" s="2"/>
      <c r="H225" s="2"/>
      <c r="I225" s="86"/>
      <c r="J225" s="2"/>
      <c r="K225" s="68"/>
      <c r="L225" s="68"/>
      <c r="M225" s="18"/>
      <c r="N225" s="68"/>
      <c r="O225" s="72"/>
      <c r="P225" s="68"/>
      <c r="Q225" s="102"/>
      <c r="R225" s="102"/>
      <c r="S225" s="102"/>
      <c r="T225" s="68"/>
      <c r="U225" s="68"/>
      <c r="V225" s="3"/>
      <c r="W225" s="3"/>
      <c r="X225" s="3"/>
      <c r="Y225" s="3"/>
      <c r="Z225" s="3"/>
      <c r="AA225" s="2"/>
      <c r="AB225" s="2"/>
      <c r="AC225" s="2"/>
      <c r="AD225" s="2"/>
      <c r="AE225" s="2"/>
      <c r="AF225" s="2"/>
      <c r="AG225" s="2"/>
      <c r="AH225" s="2"/>
      <c r="AI225" s="73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86"/>
      <c r="AU225" s="2"/>
      <c r="AV225" s="2"/>
    </row>
    <row r="226" spans="4:48" ht="19.899999999999999" customHeight="1" x14ac:dyDescent="0.15">
      <c r="D226" s="2"/>
      <c r="E226" s="2"/>
      <c r="F226" s="18"/>
      <c r="G226" s="2"/>
      <c r="H226" s="2"/>
      <c r="I226" s="86"/>
      <c r="J226" s="2"/>
      <c r="K226" s="68"/>
      <c r="L226" s="68"/>
      <c r="M226" s="18"/>
      <c r="N226" s="68"/>
      <c r="O226" s="72"/>
      <c r="P226" s="68"/>
      <c r="Q226" s="102"/>
      <c r="R226" s="102"/>
      <c r="S226" s="102"/>
      <c r="T226" s="68"/>
      <c r="U226" s="68"/>
      <c r="V226" s="3"/>
      <c r="W226" s="3"/>
      <c r="X226" s="3"/>
      <c r="Y226" s="3"/>
      <c r="Z226" s="3"/>
      <c r="AA226" s="2"/>
      <c r="AB226" s="2"/>
      <c r="AC226" s="2"/>
      <c r="AD226" s="2"/>
      <c r="AE226" s="2"/>
      <c r="AF226" s="2"/>
      <c r="AG226" s="2"/>
      <c r="AH226" s="2"/>
      <c r="AI226" s="73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86"/>
      <c r="AU226" s="2"/>
      <c r="AV226" s="2"/>
    </row>
    <row r="227" spans="4:48" ht="19.899999999999999" customHeight="1" x14ac:dyDescent="0.15">
      <c r="D227" s="2"/>
      <c r="E227" s="2"/>
      <c r="F227" s="18"/>
      <c r="G227" s="2"/>
      <c r="H227" s="2"/>
      <c r="I227" s="86"/>
      <c r="J227" s="2"/>
      <c r="K227" s="68"/>
      <c r="L227" s="68"/>
      <c r="M227" s="18"/>
      <c r="N227" s="68"/>
      <c r="O227" s="72"/>
      <c r="P227" s="68"/>
      <c r="Q227" s="102"/>
      <c r="R227" s="102"/>
      <c r="S227" s="102"/>
      <c r="T227" s="68"/>
      <c r="U227" s="68"/>
      <c r="V227" s="3"/>
      <c r="W227" s="3"/>
      <c r="X227" s="3"/>
      <c r="Y227" s="3"/>
      <c r="Z227" s="3"/>
      <c r="AA227" s="2"/>
      <c r="AB227" s="2"/>
      <c r="AC227" s="2"/>
      <c r="AD227" s="2"/>
      <c r="AE227" s="2"/>
      <c r="AF227" s="2"/>
      <c r="AG227" s="2"/>
      <c r="AH227" s="2"/>
      <c r="AI227" s="73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86"/>
      <c r="AU227" s="2"/>
      <c r="AV227" s="2"/>
    </row>
    <row r="228" spans="4:48" ht="19.899999999999999" customHeight="1" x14ac:dyDescent="0.15">
      <c r="D228" s="2"/>
      <c r="E228" s="2"/>
      <c r="F228" s="18"/>
      <c r="G228" s="2"/>
      <c r="H228" s="2"/>
      <c r="I228" s="86"/>
      <c r="J228" s="2"/>
      <c r="K228" s="68"/>
      <c r="L228" s="68"/>
      <c r="M228" s="18"/>
      <c r="N228" s="68"/>
      <c r="O228" s="72"/>
      <c r="P228" s="68"/>
      <c r="Q228" s="102"/>
      <c r="R228" s="102"/>
      <c r="S228" s="102"/>
      <c r="T228" s="68"/>
      <c r="U228" s="68"/>
      <c r="V228" s="3"/>
      <c r="W228" s="3"/>
      <c r="X228" s="3"/>
      <c r="Y228" s="3"/>
      <c r="Z228" s="3"/>
      <c r="AA228" s="2"/>
      <c r="AB228" s="2"/>
      <c r="AC228" s="2"/>
      <c r="AD228" s="2"/>
      <c r="AE228" s="2"/>
      <c r="AF228" s="2"/>
      <c r="AG228" s="2"/>
      <c r="AH228" s="2"/>
      <c r="AI228" s="73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86"/>
      <c r="AU228" s="2"/>
      <c r="AV228" s="2"/>
    </row>
    <row r="229" spans="4:48" ht="19.899999999999999" customHeight="1" x14ac:dyDescent="0.15">
      <c r="D229" s="2"/>
      <c r="E229" s="2"/>
      <c r="F229" s="18"/>
      <c r="G229" s="2"/>
      <c r="H229" s="2"/>
      <c r="I229" s="86"/>
      <c r="J229" s="2"/>
      <c r="K229" s="68"/>
      <c r="L229" s="68"/>
      <c r="M229" s="18"/>
      <c r="N229" s="68"/>
      <c r="O229" s="72"/>
      <c r="P229" s="68"/>
      <c r="Q229" s="102"/>
      <c r="R229" s="102"/>
      <c r="S229" s="102"/>
      <c r="T229" s="68"/>
      <c r="U229" s="68"/>
      <c r="V229" s="3"/>
      <c r="W229" s="3"/>
      <c r="X229" s="3"/>
      <c r="Y229" s="3"/>
      <c r="Z229" s="3"/>
      <c r="AA229" s="2"/>
      <c r="AB229" s="2"/>
      <c r="AC229" s="2"/>
      <c r="AD229" s="2"/>
      <c r="AE229" s="2"/>
      <c r="AF229" s="2"/>
      <c r="AG229" s="2"/>
      <c r="AH229" s="2"/>
      <c r="AI229" s="73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86"/>
      <c r="AU229" s="2"/>
      <c r="AV229" s="2"/>
    </row>
    <row r="230" spans="4:48" ht="19.899999999999999" customHeight="1" x14ac:dyDescent="0.15">
      <c r="D230" s="2"/>
      <c r="E230" s="2"/>
      <c r="F230" s="18"/>
      <c r="G230" s="2"/>
      <c r="H230" s="2"/>
      <c r="I230" s="86"/>
      <c r="J230" s="2"/>
      <c r="K230" s="68"/>
      <c r="L230" s="68"/>
      <c r="M230" s="18"/>
      <c r="N230" s="68"/>
      <c r="O230" s="72"/>
      <c r="P230" s="68"/>
      <c r="Q230" s="102"/>
      <c r="R230" s="102"/>
      <c r="S230" s="102"/>
      <c r="T230" s="68"/>
      <c r="U230" s="68"/>
      <c r="V230" s="3"/>
      <c r="W230" s="3"/>
      <c r="X230" s="3"/>
      <c r="Y230" s="3"/>
      <c r="Z230" s="3"/>
      <c r="AA230" s="2"/>
      <c r="AB230" s="2"/>
      <c r="AC230" s="2"/>
      <c r="AD230" s="2"/>
      <c r="AE230" s="2"/>
      <c r="AF230" s="2"/>
      <c r="AG230" s="2"/>
      <c r="AH230" s="2"/>
      <c r="AI230" s="73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86"/>
      <c r="AU230" s="2"/>
      <c r="AV230" s="2"/>
    </row>
    <row r="231" spans="4:48" ht="19.899999999999999" customHeight="1" x14ac:dyDescent="0.15">
      <c r="D231" s="2"/>
      <c r="E231" s="2"/>
      <c r="F231" s="18"/>
      <c r="G231" s="2"/>
      <c r="H231" s="2"/>
      <c r="I231" s="86"/>
      <c r="J231" s="2"/>
      <c r="K231" s="68"/>
      <c r="L231" s="68"/>
      <c r="M231" s="18"/>
      <c r="N231" s="68"/>
      <c r="O231" s="72"/>
      <c r="P231" s="68"/>
      <c r="Q231" s="102"/>
      <c r="R231" s="102"/>
      <c r="S231" s="102"/>
      <c r="T231" s="68"/>
      <c r="U231" s="68"/>
      <c r="V231" s="3"/>
      <c r="W231" s="3"/>
      <c r="X231" s="3"/>
      <c r="Y231" s="3"/>
      <c r="Z231" s="3"/>
      <c r="AA231" s="2"/>
      <c r="AB231" s="2"/>
      <c r="AC231" s="2"/>
      <c r="AD231" s="2"/>
      <c r="AE231" s="2"/>
      <c r="AF231" s="2"/>
      <c r="AG231" s="2"/>
      <c r="AH231" s="2"/>
      <c r="AI231" s="73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86"/>
      <c r="AU231" s="2"/>
      <c r="AV231" s="2"/>
    </row>
    <row r="232" spans="4:48" ht="19.899999999999999" customHeight="1" x14ac:dyDescent="0.15">
      <c r="D232" s="2"/>
      <c r="E232" s="2"/>
      <c r="F232" s="18"/>
      <c r="G232" s="2"/>
      <c r="H232" s="2"/>
      <c r="I232" s="86"/>
      <c r="J232" s="2"/>
      <c r="K232" s="68"/>
      <c r="L232" s="68"/>
      <c r="M232" s="18"/>
      <c r="N232" s="68"/>
      <c r="O232" s="72"/>
      <c r="P232" s="68"/>
      <c r="Q232" s="102"/>
      <c r="R232" s="102"/>
      <c r="S232" s="102"/>
      <c r="T232" s="68"/>
      <c r="U232" s="68"/>
      <c r="V232" s="3"/>
      <c r="W232" s="3"/>
      <c r="X232" s="3"/>
      <c r="Y232" s="3"/>
      <c r="Z232" s="3"/>
      <c r="AA232" s="2"/>
      <c r="AB232" s="2"/>
      <c r="AC232" s="2"/>
      <c r="AD232" s="2"/>
      <c r="AE232" s="2"/>
      <c r="AF232" s="2"/>
      <c r="AG232" s="2"/>
      <c r="AH232" s="2"/>
      <c r="AI232" s="73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86"/>
      <c r="AU232" s="2"/>
      <c r="AV232" s="2"/>
    </row>
    <row r="233" spans="4:48" ht="19.899999999999999" customHeight="1" x14ac:dyDescent="0.15">
      <c r="D233" s="2"/>
      <c r="E233" s="2"/>
      <c r="F233" s="18"/>
      <c r="G233" s="2"/>
      <c r="H233" s="2"/>
      <c r="I233" s="86"/>
      <c r="J233" s="2"/>
      <c r="K233" s="68"/>
      <c r="L233" s="68"/>
      <c r="M233" s="18"/>
      <c r="N233" s="68"/>
      <c r="O233" s="72"/>
      <c r="P233" s="68"/>
      <c r="Q233" s="102"/>
      <c r="R233" s="102"/>
      <c r="S233" s="102"/>
      <c r="T233" s="68"/>
      <c r="U233" s="68"/>
      <c r="V233" s="3"/>
      <c r="W233" s="3"/>
      <c r="X233" s="3"/>
      <c r="Y233" s="3"/>
      <c r="Z233" s="3"/>
      <c r="AA233" s="2"/>
      <c r="AB233" s="2"/>
      <c r="AC233" s="2"/>
      <c r="AD233" s="2"/>
      <c r="AE233" s="2"/>
      <c r="AF233" s="2"/>
      <c r="AG233" s="2"/>
      <c r="AH233" s="2"/>
      <c r="AI233" s="73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86"/>
      <c r="AU233" s="2"/>
      <c r="AV233" s="2"/>
    </row>
    <row r="234" spans="4:48" ht="19.899999999999999" customHeight="1" x14ac:dyDescent="0.15">
      <c r="D234" s="2"/>
      <c r="E234" s="2"/>
      <c r="F234" s="18"/>
      <c r="G234" s="2"/>
      <c r="H234" s="2"/>
      <c r="I234" s="86"/>
      <c r="J234" s="2"/>
      <c r="K234" s="68"/>
      <c r="L234" s="68"/>
      <c r="M234" s="18"/>
      <c r="N234" s="68"/>
      <c r="O234" s="72"/>
      <c r="P234" s="68"/>
      <c r="Q234" s="102"/>
      <c r="R234" s="102"/>
      <c r="S234" s="102"/>
      <c r="T234" s="68"/>
      <c r="U234" s="68"/>
      <c r="V234" s="3"/>
      <c r="W234" s="3"/>
      <c r="X234" s="3"/>
      <c r="Y234" s="3"/>
      <c r="Z234" s="3"/>
      <c r="AA234" s="2"/>
      <c r="AB234" s="2"/>
      <c r="AC234" s="2"/>
      <c r="AD234" s="2"/>
      <c r="AE234" s="2"/>
      <c r="AF234" s="2"/>
      <c r="AG234" s="2"/>
      <c r="AH234" s="2"/>
      <c r="AI234" s="73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86"/>
      <c r="AU234" s="2"/>
      <c r="AV234" s="2"/>
    </row>
    <row r="235" spans="4:48" ht="19.899999999999999" customHeight="1" x14ac:dyDescent="0.15">
      <c r="D235" s="2"/>
      <c r="E235" s="2"/>
      <c r="F235" s="18"/>
      <c r="G235" s="2"/>
      <c r="H235" s="2"/>
      <c r="I235" s="86"/>
      <c r="J235" s="2"/>
      <c r="K235" s="68"/>
      <c r="L235" s="68"/>
      <c r="M235" s="18"/>
      <c r="N235" s="68"/>
      <c r="O235" s="72"/>
      <c r="P235" s="68"/>
      <c r="Q235" s="102"/>
      <c r="R235" s="102"/>
      <c r="S235" s="102"/>
      <c r="T235" s="68"/>
      <c r="U235" s="68"/>
      <c r="V235" s="3"/>
      <c r="W235" s="3"/>
      <c r="X235" s="3"/>
      <c r="Y235" s="3"/>
      <c r="Z235" s="3"/>
      <c r="AA235" s="2"/>
      <c r="AB235" s="2"/>
      <c r="AC235" s="2"/>
      <c r="AD235" s="2"/>
      <c r="AE235" s="2"/>
      <c r="AF235" s="2"/>
      <c r="AG235" s="2"/>
      <c r="AH235" s="2"/>
      <c r="AI235" s="73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86"/>
      <c r="AU235" s="2"/>
      <c r="AV235" s="2"/>
    </row>
    <row r="236" spans="4:48" ht="19.899999999999999" customHeight="1" x14ac:dyDescent="0.15">
      <c r="D236" s="2"/>
      <c r="E236" s="2"/>
      <c r="F236" s="18"/>
      <c r="G236" s="2"/>
      <c r="H236" s="2"/>
      <c r="I236" s="86"/>
      <c r="J236" s="2"/>
      <c r="K236" s="68"/>
      <c r="L236" s="68"/>
      <c r="M236" s="18"/>
      <c r="N236" s="68"/>
      <c r="O236" s="72"/>
      <c r="P236" s="68"/>
      <c r="Q236" s="102"/>
      <c r="R236" s="102"/>
      <c r="S236" s="102"/>
      <c r="T236" s="68"/>
      <c r="U236" s="68"/>
      <c r="V236" s="3"/>
      <c r="W236" s="3"/>
      <c r="X236" s="3"/>
      <c r="Y236" s="3"/>
      <c r="Z236" s="3"/>
      <c r="AA236" s="2"/>
      <c r="AB236" s="2"/>
      <c r="AC236" s="2"/>
      <c r="AD236" s="2"/>
      <c r="AE236" s="2"/>
      <c r="AF236" s="2"/>
      <c r="AG236" s="2"/>
      <c r="AH236" s="2"/>
      <c r="AI236" s="73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86"/>
      <c r="AU236" s="2"/>
      <c r="AV236" s="2"/>
    </row>
    <row r="237" spans="4:48" ht="19.899999999999999" customHeight="1" x14ac:dyDescent="0.15">
      <c r="D237" s="2"/>
      <c r="E237" s="2"/>
      <c r="F237" s="18"/>
      <c r="G237" s="2"/>
      <c r="H237" s="2"/>
      <c r="I237" s="86"/>
      <c r="J237" s="2"/>
      <c r="K237" s="68"/>
      <c r="L237" s="68"/>
      <c r="M237" s="18"/>
      <c r="N237" s="68"/>
      <c r="O237" s="72"/>
      <c r="P237" s="68"/>
      <c r="Q237" s="102"/>
      <c r="R237" s="102"/>
      <c r="S237" s="102"/>
      <c r="T237" s="68"/>
      <c r="U237" s="68"/>
      <c r="V237" s="3"/>
      <c r="W237" s="3"/>
      <c r="X237" s="3"/>
      <c r="Y237" s="3"/>
      <c r="Z237" s="3"/>
      <c r="AA237" s="2"/>
      <c r="AB237" s="2"/>
      <c r="AC237" s="2"/>
      <c r="AD237" s="2"/>
      <c r="AE237" s="2"/>
      <c r="AF237" s="2"/>
      <c r="AG237" s="2"/>
      <c r="AH237" s="2"/>
      <c r="AI237" s="73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86"/>
      <c r="AU237" s="2"/>
      <c r="AV237" s="2"/>
    </row>
    <row r="238" spans="4:48" ht="19.899999999999999" customHeight="1" x14ac:dyDescent="0.15">
      <c r="D238" s="2"/>
      <c r="E238" s="2"/>
      <c r="F238" s="18"/>
      <c r="G238" s="2"/>
      <c r="H238" s="2"/>
      <c r="I238" s="86"/>
      <c r="J238" s="2"/>
      <c r="K238" s="68"/>
      <c r="L238" s="68"/>
      <c r="M238" s="18"/>
      <c r="N238" s="68"/>
      <c r="O238" s="72"/>
      <c r="P238" s="68"/>
      <c r="Q238" s="102"/>
      <c r="R238" s="102"/>
      <c r="S238" s="102"/>
      <c r="T238" s="68"/>
      <c r="U238" s="68"/>
      <c r="V238" s="3"/>
      <c r="W238" s="3"/>
      <c r="X238" s="3"/>
      <c r="Y238" s="3"/>
      <c r="Z238" s="3"/>
      <c r="AA238" s="2"/>
      <c r="AB238" s="2"/>
      <c r="AC238" s="2"/>
      <c r="AD238" s="2"/>
      <c r="AE238" s="2"/>
      <c r="AF238" s="2"/>
      <c r="AG238" s="2"/>
      <c r="AH238" s="2"/>
      <c r="AI238" s="73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86"/>
      <c r="AU238" s="2"/>
      <c r="AV238" s="2"/>
    </row>
    <row r="239" spans="4:48" ht="19.899999999999999" customHeight="1" x14ac:dyDescent="0.15">
      <c r="D239" s="2"/>
      <c r="E239" s="2"/>
      <c r="F239" s="18"/>
      <c r="G239" s="2"/>
      <c r="H239" s="2"/>
      <c r="I239" s="86"/>
      <c r="J239" s="2"/>
      <c r="K239" s="68"/>
      <c r="L239" s="68"/>
      <c r="M239" s="18"/>
      <c r="N239" s="68"/>
      <c r="O239" s="72"/>
      <c r="P239" s="68"/>
      <c r="Q239" s="102"/>
      <c r="R239" s="102"/>
      <c r="S239" s="102"/>
      <c r="T239" s="68"/>
      <c r="U239" s="68"/>
      <c r="V239" s="3"/>
      <c r="W239" s="3"/>
      <c r="X239" s="3"/>
      <c r="Y239" s="3"/>
      <c r="Z239" s="3"/>
      <c r="AA239" s="2"/>
      <c r="AB239" s="2"/>
      <c r="AC239" s="2"/>
      <c r="AD239" s="2"/>
      <c r="AE239" s="2"/>
      <c r="AF239" s="2"/>
      <c r="AG239" s="2"/>
      <c r="AH239" s="2"/>
      <c r="AI239" s="73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86"/>
      <c r="AU239" s="2"/>
      <c r="AV239" s="2"/>
    </row>
    <row r="240" spans="4:48" ht="19.899999999999999" customHeight="1" x14ac:dyDescent="0.15">
      <c r="D240" s="2"/>
      <c r="E240" s="2"/>
      <c r="F240" s="18"/>
      <c r="G240" s="2"/>
      <c r="H240" s="2"/>
      <c r="I240" s="86"/>
      <c r="J240" s="2"/>
      <c r="K240" s="68"/>
      <c r="L240" s="68"/>
      <c r="M240" s="18"/>
      <c r="N240" s="68"/>
      <c r="O240" s="72"/>
      <c r="P240" s="68"/>
      <c r="Q240" s="102"/>
      <c r="R240" s="102"/>
      <c r="S240" s="102"/>
      <c r="T240" s="68"/>
      <c r="U240" s="68"/>
      <c r="V240" s="3"/>
      <c r="W240" s="3"/>
      <c r="X240" s="3"/>
      <c r="Y240" s="3"/>
      <c r="Z240" s="3"/>
      <c r="AA240" s="2"/>
      <c r="AB240" s="2"/>
      <c r="AC240" s="2"/>
      <c r="AD240" s="2"/>
      <c r="AE240" s="2"/>
      <c r="AF240" s="2"/>
      <c r="AG240" s="2"/>
      <c r="AH240" s="2"/>
      <c r="AI240" s="73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86"/>
      <c r="AU240" s="2"/>
      <c r="AV240" s="2"/>
    </row>
    <row r="241" spans="4:48" ht="19.899999999999999" customHeight="1" x14ac:dyDescent="0.15">
      <c r="D241" s="2"/>
      <c r="E241" s="2"/>
      <c r="F241" s="18"/>
      <c r="G241" s="2"/>
      <c r="H241" s="2"/>
      <c r="I241" s="86"/>
      <c r="J241" s="2"/>
      <c r="K241" s="68"/>
      <c r="L241" s="68"/>
      <c r="M241" s="18"/>
      <c r="N241" s="68"/>
      <c r="O241" s="72"/>
      <c r="P241" s="68"/>
      <c r="Q241" s="102"/>
      <c r="R241" s="102"/>
      <c r="S241" s="102"/>
      <c r="T241" s="68"/>
      <c r="U241" s="68"/>
      <c r="V241" s="3"/>
      <c r="W241" s="3"/>
      <c r="X241" s="3"/>
      <c r="Y241" s="3"/>
      <c r="Z241" s="3"/>
      <c r="AA241" s="2"/>
      <c r="AB241" s="2"/>
      <c r="AC241" s="2"/>
      <c r="AD241" s="2"/>
      <c r="AE241" s="2"/>
      <c r="AF241" s="2"/>
      <c r="AG241" s="2"/>
      <c r="AH241" s="2"/>
      <c r="AI241" s="73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86"/>
      <c r="AU241" s="2"/>
      <c r="AV241" s="2"/>
    </row>
    <row r="242" spans="4:48" ht="19.899999999999999" customHeight="1" x14ac:dyDescent="0.15">
      <c r="D242" s="2"/>
      <c r="E242" s="2"/>
      <c r="F242" s="18"/>
      <c r="G242" s="2"/>
      <c r="H242" s="2"/>
      <c r="I242" s="86"/>
      <c r="J242" s="2"/>
      <c r="K242" s="68"/>
      <c r="L242" s="68"/>
      <c r="M242" s="18"/>
      <c r="N242" s="68"/>
      <c r="O242" s="72"/>
      <c r="P242" s="68"/>
      <c r="Q242" s="102"/>
      <c r="R242" s="102"/>
      <c r="S242" s="102"/>
      <c r="T242" s="68"/>
      <c r="U242" s="68"/>
      <c r="V242" s="3"/>
      <c r="W242" s="3"/>
      <c r="X242" s="3"/>
      <c r="Y242" s="3"/>
      <c r="Z242" s="3"/>
      <c r="AA242" s="2"/>
      <c r="AB242" s="2"/>
      <c r="AC242" s="2"/>
      <c r="AD242" s="2"/>
      <c r="AE242" s="2"/>
      <c r="AF242" s="2"/>
      <c r="AG242" s="2"/>
      <c r="AH242" s="2"/>
      <c r="AI242" s="73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86"/>
      <c r="AU242" s="2"/>
      <c r="AV242" s="2"/>
    </row>
    <row r="243" spans="4:48" ht="19.899999999999999" customHeight="1" x14ac:dyDescent="0.15">
      <c r="D243" s="2"/>
      <c r="E243" s="2"/>
      <c r="F243" s="18"/>
      <c r="G243" s="2"/>
      <c r="H243" s="2"/>
      <c r="I243" s="86"/>
      <c r="J243" s="2"/>
      <c r="K243" s="68"/>
      <c r="L243" s="68"/>
      <c r="M243" s="18"/>
      <c r="N243" s="68"/>
      <c r="O243" s="72"/>
      <c r="P243" s="68"/>
      <c r="Q243" s="102"/>
      <c r="R243" s="102"/>
      <c r="S243" s="102"/>
      <c r="T243" s="68"/>
      <c r="U243" s="68"/>
      <c r="V243" s="3"/>
      <c r="W243" s="3"/>
      <c r="X243" s="3"/>
      <c r="Y243" s="3"/>
      <c r="Z243" s="3"/>
      <c r="AA243" s="2"/>
      <c r="AB243" s="2"/>
      <c r="AC243" s="2"/>
      <c r="AD243" s="2"/>
      <c r="AE243" s="2"/>
      <c r="AF243" s="2"/>
      <c r="AG243" s="2"/>
      <c r="AH243" s="2"/>
      <c r="AI243" s="73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86"/>
      <c r="AU243" s="2"/>
      <c r="AV243" s="2"/>
    </row>
    <row r="244" spans="4:48" ht="19.899999999999999" customHeight="1" x14ac:dyDescent="0.15">
      <c r="D244" s="2"/>
      <c r="E244" s="2"/>
      <c r="F244" s="18"/>
      <c r="G244" s="2"/>
      <c r="H244" s="2"/>
      <c r="I244" s="86"/>
      <c r="J244" s="2"/>
      <c r="K244" s="68"/>
      <c r="L244" s="68"/>
      <c r="M244" s="18"/>
      <c r="N244" s="68"/>
      <c r="O244" s="72"/>
      <c r="P244" s="68"/>
      <c r="Q244" s="102"/>
      <c r="R244" s="102"/>
      <c r="S244" s="102"/>
      <c r="T244" s="68"/>
      <c r="U244" s="68"/>
      <c r="V244" s="3"/>
      <c r="W244" s="3"/>
      <c r="X244" s="3"/>
      <c r="Y244" s="3"/>
      <c r="Z244" s="3"/>
      <c r="AA244" s="2"/>
      <c r="AB244" s="2"/>
      <c r="AC244" s="2"/>
      <c r="AD244" s="2"/>
      <c r="AE244" s="2"/>
      <c r="AF244" s="2"/>
      <c r="AG244" s="2"/>
      <c r="AH244" s="2"/>
      <c r="AI244" s="73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86"/>
      <c r="AU244" s="2"/>
      <c r="AV244" s="2"/>
    </row>
    <row r="245" spans="4:48" ht="19.899999999999999" customHeight="1" x14ac:dyDescent="0.15">
      <c r="D245" s="2"/>
      <c r="E245" s="2"/>
      <c r="F245" s="18"/>
      <c r="G245" s="2"/>
      <c r="H245" s="2"/>
      <c r="I245" s="86"/>
      <c r="J245" s="2"/>
      <c r="K245" s="68"/>
      <c r="L245" s="68"/>
      <c r="M245" s="18"/>
      <c r="N245" s="68"/>
      <c r="O245" s="72"/>
      <c r="P245" s="68"/>
      <c r="Q245" s="102"/>
      <c r="R245" s="102"/>
      <c r="S245" s="102"/>
      <c r="T245" s="68"/>
      <c r="U245" s="68"/>
      <c r="V245" s="3"/>
      <c r="W245" s="3"/>
      <c r="X245" s="3"/>
      <c r="Y245" s="3"/>
      <c r="Z245" s="3"/>
      <c r="AA245" s="2"/>
      <c r="AB245" s="2"/>
      <c r="AC245" s="2"/>
      <c r="AD245" s="2"/>
      <c r="AE245" s="2"/>
      <c r="AF245" s="2"/>
      <c r="AG245" s="2"/>
      <c r="AH245" s="2"/>
      <c r="AI245" s="73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86"/>
      <c r="AU245" s="2"/>
      <c r="AV245" s="2"/>
    </row>
    <row r="246" spans="4:48" ht="19.899999999999999" customHeight="1" x14ac:dyDescent="0.15">
      <c r="D246" s="2"/>
      <c r="E246" s="2"/>
      <c r="F246" s="18"/>
      <c r="G246" s="2"/>
      <c r="H246" s="2"/>
      <c r="I246" s="86"/>
      <c r="J246" s="2"/>
      <c r="K246" s="68"/>
      <c r="L246" s="68"/>
      <c r="M246" s="18"/>
      <c r="N246" s="68"/>
      <c r="O246" s="72"/>
      <c r="P246" s="68"/>
      <c r="Q246" s="102"/>
      <c r="R246" s="102"/>
      <c r="S246" s="102"/>
      <c r="T246" s="68"/>
      <c r="U246" s="68"/>
      <c r="V246" s="3"/>
      <c r="W246" s="3"/>
      <c r="X246" s="3"/>
      <c r="Y246" s="3"/>
      <c r="Z246" s="3"/>
      <c r="AA246" s="2"/>
      <c r="AB246" s="2"/>
      <c r="AC246" s="2"/>
      <c r="AD246" s="2"/>
      <c r="AE246" s="2"/>
      <c r="AF246" s="2"/>
      <c r="AG246" s="2"/>
      <c r="AH246" s="2"/>
      <c r="AI246" s="73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86"/>
      <c r="AU246" s="2"/>
      <c r="AV246" s="2"/>
    </row>
    <row r="247" spans="4:48" ht="19.899999999999999" customHeight="1" x14ac:dyDescent="0.15">
      <c r="D247" s="2"/>
      <c r="E247" s="2"/>
      <c r="F247" s="18"/>
      <c r="G247" s="2"/>
      <c r="H247" s="2"/>
      <c r="I247" s="86"/>
      <c r="J247" s="2"/>
      <c r="K247" s="68"/>
      <c r="L247" s="68"/>
      <c r="M247" s="18"/>
      <c r="N247" s="68"/>
      <c r="O247" s="72"/>
      <c r="P247" s="68"/>
      <c r="Q247" s="102"/>
      <c r="R247" s="102"/>
      <c r="S247" s="102"/>
      <c r="T247" s="68"/>
      <c r="U247" s="68"/>
      <c r="V247" s="3"/>
      <c r="W247" s="3"/>
      <c r="X247" s="3"/>
      <c r="Y247" s="3"/>
      <c r="Z247" s="3"/>
      <c r="AA247" s="2"/>
      <c r="AB247" s="2"/>
      <c r="AC247" s="2"/>
      <c r="AD247" s="2"/>
      <c r="AE247" s="2"/>
      <c r="AF247" s="2"/>
      <c r="AG247" s="2"/>
      <c r="AH247" s="2"/>
      <c r="AI247" s="73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86"/>
      <c r="AU247" s="2"/>
      <c r="AV247" s="2"/>
    </row>
    <row r="248" spans="4:48" ht="19.899999999999999" customHeight="1" x14ac:dyDescent="0.15">
      <c r="D248" s="2"/>
      <c r="E248" s="2"/>
      <c r="F248" s="18"/>
      <c r="G248" s="2"/>
      <c r="H248" s="2"/>
      <c r="I248" s="86"/>
      <c r="J248" s="2"/>
      <c r="K248" s="68"/>
      <c r="L248" s="68"/>
      <c r="M248" s="18"/>
      <c r="N248" s="68"/>
      <c r="O248" s="72"/>
      <c r="P248" s="68"/>
      <c r="Q248" s="102"/>
      <c r="R248" s="102"/>
      <c r="S248" s="102"/>
      <c r="T248" s="68"/>
      <c r="U248" s="68"/>
      <c r="V248" s="3"/>
      <c r="W248" s="3"/>
      <c r="X248" s="3"/>
      <c r="Y248" s="3"/>
      <c r="Z248" s="3"/>
      <c r="AA248" s="2"/>
      <c r="AB248" s="2"/>
      <c r="AC248" s="2"/>
      <c r="AD248" s="2"/>
      <c r="AE248" s="2"/>
      <c r="AF248" s="2"/>
      <c r="AG248" s="2"/>
      <c r="AH248" s="2"/>
      <c r="AI248" s="73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86"/>
      <c r="AU248" s="2"/>
      <c r="AV248" s="2"/>
    </row>
    <row r="249" spans="4:48" ht="19.899999999999999" customHeight="1" x14ac:dyDescent="0.15">
      <c r="D249" s="2"/>
      <c r="E249" s="2"/>
      <c r="F249" s="18"/>
      <c r="G249" s="2"/>
      <c r="H249" s="2"/>
      <c r="I249" s="86"/>
      <c r="J249" s="2"/>
      <c r="K249" s="68"/>
      <c r="L249" s="68"/>
      <c r="M249" s="18"/>
      <c r="N249" s="68"/>
      <c r="O249" s="72"/>
      <c r="P249" s="68"/>
      <c r="Q249" s="102"/>
      <c r="R249" s="102"/>
      <c r="S249" s="102"/>
      <c r="T249" s="68"/>
      <c r="U249" s="68"/>
      <c r="V249" s="3"/>
      <c r="W249" s="3"/>
      <c r="X249" s="3"/>
      <c r="Y249" s="3"/>
      <c r="Z249" s="3"/>
      <c r="AA249" s="2"/>
      <c r="AB249" s="2"/>
      <c r="AC249" s="2"/>
      <c r="AD249" s="2"/>
      <c r="AE249" s="2"/>
      <c r="AF249" s="2"/>
      <c r="AG249" s="2"/>
      <c r="AH249" s="2"/>
      <c r="AI249" s="73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86"/>
      <c r="AU249" s="2"/>
      <c r="AV249" s="2"/>
    </row>
    <row r="250" spans="4:48" ht="19.899999999999999" customHeight="1" x14ac:dyDescent="0.15">
      <c r="D250" s="2"/>
      <c r="E250" s="2"/>
      <c r="F250" s="18"/>
      <c r="G250" s="2"/>
      <c r="H250" s="2"/>
      <c r="I250" s="86"/>
      <c r="J250" s="2"/>
      <c r="K250" s="68"/>
      <c r="L250" s="68"/>
      <c r="M250" s="18"/>
      <c r="N250" s="68"/>
      <c r="O250" s="72"/>
      <c r="P250" s="68"/>
      <c r="Q250" s="102"/>
      <c r="R250" s="102"/>
      <c r="S250" s="102"/>
      <c r="T250" s="68"/>
      <c r="U250" s="68"/>
      <c r="V250" s="3"/>
      <c r="W250" s="3"/>
      <c r="X250" s="3"/>
      <c r="Y250" s="3"/>
      <c r="Z250" s="3"/>
      <c r="AA250" s="2"/>
      <c r="AB250" s="2"/>
      <c r="AC250" s="2"/>
      <c r="AD250" s="2"/>
      <c r="AE250" s="2"/>
      <c r="AF250" s="2"/>
      <c r="AG250" s="2"/>
      <c r="AH250" s="2"/>
      <c r="AI250" s="73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86"/>
      <c r="AU250" s="2"/>
      <c r="AV250" s="2"/>
    </row>
    <row r="251" spans="4:48" ht="19.899999999999999" customHeight="1" x14ac:dyDescent="0.15">
      <c r="D251" s="2"/>
      <c r="E251" s="2"/>
      <c r="F251" s="18"/>
      <c r="G251" s="2"/>
      <c r="H251" s="2"/>
      <c r="I251" s="86"/>
      <c r="J251" s="2"/>
      <c r="K251" s="68"/>
      <c r="L251" s="68"/>
      <c r="M251" s="18"/>
      <c r="N251" s="68"/>
      <c r="O251" s="72"/>
      <c r="P251" s="68"/>
      <c r="Q251" s="102"/>
      <c r="R251" s="102"/>
      <c r="S251" s="102"/>
      <c r="T251" s="68"/>
      <c r="U251" s="68"/>
      <c r="V251" s="3"/>
      <c r="W251" s="3"/>
      <c r="X251" s="3"/>
      <c r="Y251" s="3"/>
      <c r="Z251" s="3"/>
      <c r="AA251" s="2"/>
      <c r="AB251" s="2"/>
      <c r="AC251" s="2"/>
      <c r="AD251" s="2"/>
      <c r="AE251" s="2"/>
      <c r="AF251" s="2"/>
      <c r="AG251" s="2"/>
      <c r="AH251" s="2"/>
      <c r="AI251" s="73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86"/>
      <c r="AU251" s="2"/>
      <c r="AV251" s="2"/>
    </row>
    <row r="252" spans="4:48" ht="19.899999999999999" customHeight="1" x14ac:dyDescent="0.15">
      <c r="D252" s="2"/>
      <c r="E252" s="2"/>
      <c r="F252" s="18"/>
      <c r="G252" s="2"/>
      <c r="H252" s="2"/>
      <c r="I252" s="86"/>
      <c r="J252" s="2"/>
      <c r="K252" s="68"/>
      <c r="L252" s="68"/>
      <c r="M252" s="18"/>
      <c r="N252" s="68"/>
      <c r="O252" s="72"/>
      <c r="P252" s="68"/>
      <c r="Q252" s="102"/>
      <c r="R252" s="102"/>
      <c r="S252" s="102"/>
      <c r="T252" s="68"/>
      <c r="U252" s="68"/>
      <c r="V252" s="3"/>
      <c r="W252" s="3"/>
      <c r="X252" s="3"/>
      <c r="Y252" s="3"/>
      <c r="Z252" s="3"/>
      <c r="AA252" s="2"/>
      <c r="AB252" s="2"/>
      <c r="AC252" s="2"/>
      <c r="AD252" s="2"/>
      <c r="AE252" s="2"/>
      <c r="AF252" s="2"/>
      <c r="AG252" s="2"/>
      <c r="AH252" s="2"/>
      <c r="AI252" s="73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86"/>
      <c r="AU252" s="2"/>
      <c r="AV252" s="2"/>
    </row>
    <row r="253" spans="4:48" ht="19.899999999999999" customHeight="1" x14ac:dyDescent="0.15">
      <c r="D253" s="2"/>
      <c r="E253" s="2"/>
      <c r="F253" s="18"/>
      <c r="G253" s="2"/>
      <c r="H253" s="2"/>
      <c r="I253" s="86"/>
      <c r="J253" s="2"/>
      <c r="K253" s="68"/>
      <c r="L253" s="68"/>
      <c r="M253" s="18"/>
      <c r="N253" s="68"/>
      <c r="O253" s="72"/>
      <c r="P253" s="68"/>
      <c r="Q253" s="102"/>
      <c r="R253" s="102"/>
      <c r="S253" s="102"/>
      <c r="T253" s="68"/>
      <c r="U253" s="68"/>
      <c r="V253" s="3"/>
      <c r="W253" s="3"/>
      <c r="X253" s="3"/>
      <c r="Y253" s="3"/>
      <c r="Z253" s="3"/>
      <c r="AA253" s="2"/>
      <c r="AB253" s="2"/>
      <c r="AC253" s="2"/>
      <c r="AD253" s="2"/>
      <c r="AE253" s="2"/>
      <c r="AF253" s="2"/>
      <c r="AG253" s="2"/>
      <c r="AH253" s="2"/>
      <c r="AI253" s="73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86"/>
      <c r="AU253" s="2"/>
      <c r="AV253" s="2"/>
    </row>
    <row r="254" spans="4:48" ht="19.899999999999999" customHeight="1" x14ac:dyDescent="0.15">
      <c r="D254" s="2"/>
      <c r="E254" s="2"/>
      <c r="F254" s="18"/>
      <c r="G254" s="2"/>
      <c r="H254" s="2"/>
      <c r="I254" s="86"/>
      <c r="J254" s="2"/>
      <c r="K254" s="68"/>
      <c r="L254" s="68"/>
      <c r="M254" s="18"/>
      <c r="N254" s="68"/>
      <c r="O254" s="72"/>
      <c r="P254" s="68"/>
      <c r="Q254" s="102"/>
      <c r="R254" s="102"/>
      <c r="S254" s="102"/>
      <c r="T254" s="68"/>
      <c r="U254" s="68"/>
      <c r="V254" s="3"/>
      <c r="W254" s="3"/>
      <c r="X254" s="3"/>
      <c r="Y254" s="3"/>
      <c r="Z254" s="3"/>
      <c r="AA254" s="2"/>
      <c r="AB254" s="2"/>
      <c r="AC254" s="2"/>
      <c r="AD254" s="2"/>
      <c r="AE254" s="2"/>
      <c r="AF254" s="2"/>
      <c r="AG254" s="2"/>
      <c r="AH254" s="2"/>
      <c r="AI254" s="73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86"/>
      <c r="AU254" s="2"/>
      <c r="AV254" s="2"/>
    </row>
    <row r="255" spans="4:48" ht="19.899999999999999" customHeight="1" x14ac:dyDescent="0.15">
      <c r="D255" s="2"/>
      <c r="E255" s="2"/>
      <c r="F255" s="18"/>
      <c r="G255" s="2"/>
      <c r="H255" s="2"/>
      <c r="I255" s="86"/>
      <c r="J255" s="2"/>
      <c r="K255" s="68"/>
      <c r="L255" s="68"/>
      <c r="M255" s="18"/>
      <c r="N255" s="68"/>
      <c r="O255" s="72"/>
      <c r="P255" s="68"/>
      <c r="Q255" s="102"/>
      <c r="R255" s="102"/>
      <c r="S255" s="102"/>
      <c r="T255" s="68"/>
      <c r="U255" s="68"/>
      <c r="V255" s="3"/>
      <c r="W255" s="3"/>
      <c r="X255" s="3"/>
      <c r="Y255" s="3"/>
      <c r="Z255" s="3"/>
      <c r="AA255" s="2"/>
      <c r="AB255" s="2"/>
      <c r="AC255" s="2"/>
      <c r="AD255" s="2"/>
      <c r="AE255" s="2"/>
      <c r="AF255" s="2"/>
      <c r="AG255" s="2"/>
      <c r="AH255" s="2"/>
      <c r="AI255" s="73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86"/>
      <c r="AU255" s="2"/>
      <c r="AV255" s="2"/>
    </row>
    <row r="256" spans="4:48" ht="19.899999999999999" customHeight="1" x14ac:dyDescent="0.15">
      <c r="D256" s="2"/>
      <c r="E256" s="2"/>
      <c r="F256" s="18"/>
      <c r="G256" s="2"/>
      <c r="H256" s="2"/>
      <c r="I256" s="86"/>
      <c r="J256" s="2"/>
      <c r="K256" s="68"/>
      <c r="L256" s="68"/>
      <c r="M256" s="18"/>
      <c r="N256" s="68"/>
      <c r="O256" s="72"/>
      <c r="P256" s="68"/>
      <c r="Q256" s="102"/>
      <c r="R256" s="102"/>
      <c r="S256" s="102"/>
      <c r="T256" s="68"/>
      <c r="U256" s="68"/>
      <c r="V256" s="3"/>
      <c r="W256" s="3"/>
      <c r="X256" s="3"/>
      <c r="Y256" s="3"/>
      <c r="Z256" s="3"/>
      <c r="AA256" s="2"/>
      <c r="AB256" s="2"/>
      <c r="AC256" s="2"/>
      <c r="AD256" s="2"/>
      <c r="AE256" s="2"/>
      <c r="AF256" s="2"/>
      <c r="AG256" s="2"/>
      <c r="AH256" s="2"/>
      <c r="AI256" s="73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86"/>
      <c r="AU256" s="2"/>
      <c r="AV256" s="2"/>
    </row>
    <row r="257" spans="4:48" ht="19.899999999999999" customHeight="1" x14ac:dyDescent="0.15">
      <c r="D257" s="2"/>
      <c r="E257" s="2"/>
      <c r="F257" s="18"/>
      <c r="G257" s="2"/>
      <c r="H257" s="2"/>
      <c r="I257" s="86"/>
      <c r="J257" s="2"/>
      <c r="K257" s="68"/>
      <c r="L257" s="68"/>
      <c r="M257" s="18"/>
      <c r="N257" s="68"/>
      <c r="O257" s="72"/>
      <c r="P257" s="68"/>
      <c r="Q257" s="102"/>
      <c r="R257" s="102"/>
      <c r="S257" s="102"/>
      <c r="T257" s="68"/>
      <c r="U257" s="68"/>
      <c r="V257" s="3"/>
      <c r="W257" s="3"/>
      <c r="X257" s="3"/>
      <c r="Y257" s="3"/>
      <c r="Z257" s="3"/>
      <c r="AA257" s="2"/>
      <c r="AB257" s="2"/>
      <c r="AC257" s="2"/>
      <c r="AD257" s="2"/>
      <c r="AE257" s="2"/>
      <c r="AF257" s="2"/>
      <c r="AG257" s="2"/>
      <c r="AH257" s="2"/>
      <c r="AI257" s="73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86"/>
      <c r="AU257" s="2"/>
      <c r="AV257" s="2"/>
    </row>
    <row r="258" spans="4:48" ht="19.899999999999999" customHeight="1" x14ac:dyDescent="0.15">
      <c r="D258" s="2"/>
      <c r="E258" s="2"/>
      <c r="F258" s="18"/>
      <c r="G258" s="2"/>
      <c r="H258" s="2"/>
      <c r="I258" s="86"/>
      <c r="J258" s="2"/>
      <c r="K258" s="68"/>
      <c r="L258" s="68"/>
      <c r="M258" s="18"/>
      <c r="N258" s="68"/>
      <c r="O258" s="72"/>
      <c r="P258" s="68"/>
      <c r="Q258" s="102"/>
      <c r="R258" s="102"/>
      <c r="S258" s="102"/>
      <c r="T258" s="68"/>
      <c r="U258" s="68"/>
      <c r="V258" s="3"/>
      <c r="W258" s="3"/>
      <c r="X258" s="3"/>
      <c r="Y258" s="3"/>
      <c r="Z258" s="3"/>
      <c r="AA258" s="2"/>
      <c r="AB258" s="2"/>
      <c r="AC258" s="2"/>
      <c r="AD258" s="2"/>
      <c r="AE258" s="2"/>
      <c r="AF258" s="2"/>
      <c r="AG258" s="2"/>
      <c r="AH258" s="2"/>
      <c r="AI258" s="73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86"/>
      <c r="AU258" s="2"/>
      <c r="AV258" s="2"/>
    </row>
    <row r="259" spans="4:48" ht="19.899999999999999" customHeight="1" x14ac:dyDescent="0.15">
      <c r="D259" s="2"/>
      <c r="E259" s="2"/>
      <c r="F259" s="18"/>
      <c r="G259" s="2"/>
      <c r="H259" s="2"/>
      <c r="I259" s="86"/>
      <c r="J259" s="2"/>
      <c r="K259" s="68"/>
      <c r="L259" s="68"/>
      <c r="M259" s="18"/>
      <c r="N259" s="68"/>
      <c r="O259" s="72"/>
      <c r="P259" s="68"/>
      <c r="Q259" s="102"/>
      <c r="R259" s="102"/>
      <c r="S259" s="102"/>
      <c r="T259" s="68"/>
      <c r="U259" s="68"/>
      <c r="V259" s="3"/>
      <c r="W259" s="3"/>
      <c r="X259" s="3"/>
      <c r="Y259" s="3"/>
      <c r="Z259" s="3"/>
      <c r="AA259" s="2"/>
      <c r="AB259" s="2"/>
      <c r="AC259" s="2"/>
      <c r="AD259" s="2"/>
      <c r="AE259" s="2"/>
      <c r="AF259" s="2"/>
      <c r="AG259" s="2"/>
      <c r="AH259" s="2"/>
      <c r="AI259" s="73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86"/>
      <c r="AU259" s="2"/>
      <c r="AV259" s="2"/>
    </row>
    <row r="260" spans="4:48" ht="19.899999999999999" customHeight="1" x14ac:dyDescent="0.15">
      <c r="D260" s="2"/>
      <c r="E260" s="2"/>
      <c r="F260" s="18"/>
      <c r="G260" s="2"/>
      <c r="H260" s="2"/>
      <c r="I260" s="86"/>
      <c r="J260" s="2"/>
      <c r="K260" s="68"/>
      <c r="L260" s="68"/>
      <c r="M260" s="18"/>
      <c r="N260" s="68"/>
      <c r="O260" s="72"/>
      <c r="P260" s="68"/>
      <c r="Q260" s="102"/>
      <c r="R260" s="102"/>
      <c r="S260" s="102"/>
      <c r="T260" s="68"/>
      <c r="U260" s="68"/>
      <c r="V260" s="3"/>
      <c r="W260" s="3"/>
      <c r="X260" s="3"/>
      <c r="Y260" s="3"/>
      <c r="Z260" s="3"/>
      <c r="AA260" s="2"/>
      <c r="AB260" s="2"/>
      <c r="AC260" s="2"/>
      <c r="AD260" s="2"/>
      <c r="AE260" s="2"/>
      <c r="AF260" s="2"/>
      <c r="AG260" s="2"/>
      <c r="AH260" s="2"/>
      <c r="AI260" s="73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86"/>
      <c r="AU260" s="2"/>
      <c r="AV260" s="2"/>
    </row>
    <row r="261" spans="4:48" ht="19.899999999999999" customHeight="1" x14ac:dyDescent="0.15">
      <c r="D261" s="2"/>
      <c r="E261" s="2"/>
      <c r="F261" s="18"/>
      <c r="G261" s="2"/>
      <c r="H261" s="2"/>
      <c r="I261" s="86"/>
      <c r="J261" s="2"/>
      <c r="K261" s="68"/>
      <c r="L261" s="68"/>
      <c r="M261" s="18"/>
      <c r="N261" s="68"/>
      <c r="O261" s="72"/>
      <c r="P261" s="68"/>
      <c r="Q261" s="102"/>
      <c r="R261" s="102"/>
      <c r="S261" s="102"/>
      <c r="T261" s="68"/>
      <c r="U261" s="68"/>
      <c r="V261" s="3"/>
      <c r="W261" s="3"/>
      <c r="X261" s="3"/>
      <c r="Y261" s="3"/>
      <c r="Z261" s="3"/>
      <c r="AA261" s="2"/>
      <c r="AB261" s="2"/>
      <c r="AC261" s="2"/>
      <c r="AD261" s="2"/>
      <c r="AE261" s="2"/>
      <c r="AF261" s="2"/>
      <c r="AG261" s="2"/>
      <c r="AH261" s="2"/>
      <c r="AI261" s="73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86"/>
      <c r="AU261" s="2"/>
      <c r="AV261" s="2"/>
    </row>
    <row r="262" spans="4:48" ht="19.899999999999999" customHeight="1" x14ac:dyDescent="0.15">
      <c r="D262" s="2"/>
      <c r="E262" s="2"/>
      <c r="F262" s="18"/>
      <c r="G262" s="2"/>
      <c r="H262" s="2"/>
      <c r="I262" s="86"/>
      <c r="J262" s="2"/>
      <c r="K262" s="68"/>
      <c r="L262" s="68"/>
      <c r="M262" s="18"/>
      <c r="N262" s="68"/>
      <c r="O262" s="72"/>
      <c r="P262" s="68"/>
      <c r="Q262" s="102"/>
      <c r="R262" s="102"/>
      <c r="S262" s="102"/>
      <c r="T262" s="68"/>
      <c r="U262" s="68"/>
      <c r="V262" s="3"/>
      <c r="W262" s="3"/>
      <c r="X262" s="3"/>
      <c r="Y262" s="3"/>
      <c r="Z262" s="3"/>
      <c r="AA262" s="2"/>
      <c r="AB262" s="2"/>
      <c r="AC262" s="2"/>
      <c r="AD262" s="2"/>
      <c r="AE262" s="2"/>
      <c r="AF262" s="2"/>
      <c r="AG262" s="2"/>
      <c r="AH262" s="2"/>
      <c r="AI262" s="73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86"/>
      <c r="AU262" s="2"/>
      <c r="AV262" s="2"/>
    </row>
    <row r="263" spans="4:48" ht="19.899999999999999" customHeight="1" x14ac:dyDescent="0.15">
      <c r="D263" s="2"/>
      <c r="E263" s="2"/>
      <c r="F263" s="18"/>
      <c r="G263" s="2"/>
      <c r="H263" s="2"/>
      <c r="I263" s="86"/>
      <c r="J263" s="2"/>
      <c r="K263" s="68"/>
      <c r="L263" s="68"/>
      <c r="M263" s="18"/>
      <c r="N263" s="68"/>
      <c r="O263" s="72"/>
      <c r="P263" s="68"/>
      <c r="Q263" s="102"/>
      <c r="R263" s="102"/>
      <c r="S263" s="102"/>
      <c r="T263" s="68"/>
      <c r="U263" s="68"/>
      <c r="V263" s="3"/>
      <c r="W263" s="3"/>
      <c r="X263" s="3"/>
      <c r="Y263" s="3"/>
      <c r="Z263" s="3"/>
      <c r="AA263" s="2"/>
      <c r="AB263" s="2"/>
      <c r="AC263" s="2"/>
      <c r="AD263" s="2"/>
      <c r="AE263" s="2"/>
      <c r="AF263" s="2"/>
      <c r="AG263" s="2"/>
      <c r="AH263" s="2"/>
      <c r="AI263" s="73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86"/>
      <c r="AU263" s="2"/>
      <c r="AV263" s="2"/>
    </row>
    <row r="264" spans="4:48" ht="19.899999999999999" customHeight="1" x14ac:dyDescent="0.15">
      <c r="D264" s="2"/>
      <c r="E264" s="2"/>
      <c r="F264" s="18"/>
      <c r="G264" s="2"/>
      <c r="H264" s="2"/>
      <c r="I264" s="86"/>
      <c r="J264" s="2"/>
      <c r="K264" s="68"/>
      <c r="L264" s="68"/>
      <c r="M264" s="18"/>
      <c r="N264" s="68"/>
      <c r="O264" s="72"/>
      <c r="P264" s="68"/>
      <c r="Q264" s="102"/>
      <c r="R264" s="102"/>
      <c r="S264" s="102"/>
      <c r="T264" s="68"/>
      <c r="U264" s="68"/>
      <c r="V264" s="3"/>
      <c r="W264" s="3"/>
      <c r="X264" s="3"/>
      <c r="Y264" s="3"/>
      <c r="Z264" s="3"/>
      <c r="AA264" s="2"/>
      <c r="AB264" s="2"/>
      <c r="AC264" s="2"/>
      <c r="AD264" s="2"/>
      <c r="AE264" s="2"/>
      <c r="AF264" s="2"/>
      <c r="AG264" s="2"/>
      <c r="AH264" s="2"/>
      <c r="AI264" s="73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86"/>
      <c r="AU264" s="2"/>
      <c r="AV264" s="2"/>
    </row>
    <row r="265" spans="4:48" ht="19.899999999999999" customHeight="1" x14ac:dyDescent="0.15">
      <c r="D265" s="2"/>
      <c r="E265" s="2"/>
      <c r="F265" s="18"/>
      <c r="G265" s="2"/>
      <c r="H265" s="2"/>
      <c r="I265" s="86"/>
      <c r="J265" s="2"/>
      <c r="K265" s="68"/>
      <c r="L265" s="68"/>
      <c r="M265" s="18"/>
      <c r="N265" s="68"/>
      <c r="O265" s="72"/>
      <c r="P265" s="68"/>
      <c r="Q265" s="102"/>
      <c r="R265" s="102"/>
      <c r="S265" s="102"/>
      <c r="T265" s="68"/>
      <c r="U265" s="68"/>
      <c r="V265" s="3"/>
      <c r="W265" s="3"/>
      <c r="X265" s="3"/>
      <c r="Y265" s="3"/>
      <c r="Z265" s="3"/>
      <c r="AA265" s="2"/>
      <c r="AB265" s="2"/>
      <c r="AC265" s="2"/>
      <c r="AD265" s="2"/>
      <c r="AE265" s="2"/>
      <c r="AF265" s="2"/>
      <c r="AG265" s="2"/>
      <c r="AH265" s="2"/>
      <c r="AI265" s="73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86"/>
      <c r="AU265" s="2"/>
      <c r="AV265" s="2"/>
    </row>
    <row r="266" spans="4:48" ht="19.899999999999999" customHeight="1" x14ac:dyDescent="0.15">
      <c r="D266" s="2"/>
      <c r="E266" s="2"/>
      <c r="F266" s="18"/>
      <c r="G266" s="2"/>
      <c r="H266" s="2"/>
      <c r="I266" s="86"/>
      <c r="J266" s="2"/>
      <c r="K266" s="68"/>
      <c r="L266" s="68"/>
      <c r="M266" s="18"/>
      <c r="N266" s="68"/>
      <c r="O266" s="72"/>
      <c r="P266" s="68"/>
      <c r="Q266" s="102"/>
      <c r="R266" s="102"/>
      <c r="S266" s="102"/>
      <c r="T266" s="68"/>
      <c r="U266" s="68"/>
      <c r="V266" s="3"/>
      <c r="W266" s="3"/>
      <c r="X266" s="3"/>
      <c r="Y266" s="3"/>
      <c r="Z266" s="3"/>
      <c r="AA266" s="2"/>
      <c r="AB266" s="2"/>
      <c r="AC266" s="2"/>
      <c r="AD266" s="2"/>
      <c r="AE266" s="2"/>
      <c r="AF266" s="2"/>
      <c r="AG266" s="2"/>
      <c r="AH266" s="2"/>
      <c r="AI266" s="73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86"/>
      <c r="AU266" s="2"/>
      <c r="AV266" s="2"/>
    </row>
    <row r="267" spans="4:48" ht="19.899999999999999" customHeight="1" x14ac:dyDescent="0.15">
      <c r="D267" s="2"/>
      <c r="E267" s="2"/>
      <c r="F267" s="18"/>
      <c r="G267" s="2"/>
      <c r="H267" s="2"/>
      <c r="I267" s="86"/>
      <c r="J267" s="2"/>
      <c r="K267" s="68"/>
      <c r="L267" s="68"/>
      <c r="M267" s="18"/>
      <c r="N267" s="68"/>
      <c r="O267" s="72"/>
      <c r="P267" s="68"/>
      <c r="Q267" s="102"/>
      <c r="R267" s="102"/>
      <c r="S267" s="102"/>
      <c r="T267" s="68"/>
      <c r="U267" s="68"/>
      <c r="V267" s="3"/>
      <c r="W267" s="3"/>
      <c r="X267" s="3"/>
      <c r="Y267" s="3"/>
      <c r="Z267" s="3"/>
      <c r="AA267" s="2"/>
      <c r="AB267" s="2"/>
      <c r="AC267" s="2"/>
      <c r="AD267" s="2"/>
      <c r="AE267" s="2"/>
      <c r="AF267" s="2"/>
      <c r="AG267" s="2"/>
      <c r="AH267" s="2"/>
      <c r="AI267" s="73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86"/>
      <c r="AU267" s="2"/>
      <c r="AV267" s="2"/>
    </row>
    <row r="268" spans="4:48" ht="19.899999999999999" customHeight="1" x14ac:dyDescent="0.15">
      <c r="D268" s="2"/>
      <c r="E268" s="2"/>
      <c r="F268" s="18"/>
      <c r="G268" s="2"/>
      <c r="H268" s="2"/>
      <c r="I268" s="86"/>
      <c r="J268" s="2"/>
      <c r="K268" s="68"/>
      <c r="L268" s="68"/>
      <c r="M268" s="18"/>
      <c r="N268" s="68"/>
      <c r="O268" s="72"/>
      <c r="P268" s="68"/>
      <c r="Q268" s="102"/>
      <c r="R268" s="102"/>
      <c r="S268" s="102"/>
      <c r="T268" s="68"/>
      <c r="U268" s="68"/>
      <c r="V268" s="3"/>
      <c r="W268" s="3"/>
      <c r="X268" s="3"/>
      <c r="Y268" s="3"/>
      <c r="Z268" s="3"/>
      <c r="AA268" s="2"/>
      <c r="AB268" s="2"/>
      <c r="AC268" s="2"/>
      <c r="AD268" s="2"/>
      <c r="AE268" s="2"/>
      <c r="AF268" s="2"/>
      <c r="AG268" s="2"/>
      <c r="AH268" s="2"/>
      <c r="AI268" s="73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86"/>
      <c r="AU268" s="2"/>
      <c r="AV268" s="2"/>
    </row>
    <row r="269" spans="4:48" ht="19.899999999999999" customHeight="1" x14ac:dyDescent="0.15">
      <c r="D269" s="2"/>
      <c r="E269" s="2"/>
      <c r="F269" s="18"/>
      <c r="G269" s="2"/>
      <c r="H269" s="2"/>
      <c r="I269" s="86"/>
      <c r="J269" s="2"/>
      <c r="K269" s="68"/>
      <c r="L269" s="68"/>
      <c r="M269" s="18"/>
      <c r="N269" s="68"/>
      <c r="O269" s="72"/>
      <c r="P269" s="68"/>
      <c r="Q269" s="102"/>
      <c r="R269" s="102"/>
      <c r="S269" s="102"/>
      <c r="T269" s="68"/>
      <c r="U269" s="68"/>
      <c r="V269" s="3"/>
      <c r="W269" s="3"/>
      <c r="X269" s="3"/>
      <c r="Y269" s="3"/>
      <c r="Z269" s="3"/>
      <c r="AA269" s="2"/>
      <c r="AB269" s="2"/>
      <c r="AC269" s="2"/>
      <c r="AD269" s="2"/>
      <c r="AE269" s="2"/>
      <c r="AF269" s="2"/>
      <c r="AG269" s="2"/>
      <c r="AH269" s="2"/>
      <c r="AI269" s="73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86"/>
      <c r="AU269" s="2"/>
      <c r="AV269" s="2"/>
    </row>
    <row r="270" spans="4:48" ht="19.899999999999999" customHeight="1" x14ac:dyDescent="0.15">
      <c r="D270" s="2"/>
      <c r="E270" s="2"/>
      <c r="F270" s="18"/>
      <c r="G270" s="2"/>
      <c r="H270" s="2"/>
      <c r="I270" s="86"/>
      <c r="J270" s="2"/>
      <c r="K270" s="68"/>
      <c r="L270" s="68"/>
      <c r="M270" s="18"/>
      <c r="N270" s="68"/>
      <c r="O270" s="72"/>
      <c r="P270" s="68"/>
      <c r="Q270" s="102"/>
      <c r="R270" s="102"/>
      <c r="S270" s="102"/>
      <c r="T270" s="68"/>
      <c r="U270" s="68"/>
      <c r="V270" s="3"/>
      <c r="W270" s="3"/>
      <c r="X270" s="3"/>
      <c r="Y270" s="3"/>
      <c r="Z270" s="3"/>
      <c r="AA270" s="2"/>
      <c r="AB270" s="2"/>
      <c r="AC270" s="2"/>
      <c r="AD270" s="2"/>
      <c r="AE270" s="2"/>
      <c r="AF270" s="2"/>
      <c r="AG270" s="2"/>
      <c r="AH270" s="2"/>
      <c r="AI270" s="73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86"/>
      <c r="AU270" s="2"/>
      <c r="AV270" s="2"/>
    </row>
    <row r="271" spans="4:48" ht="19.899999999999999" customHeight="1" x14ac:dyDescent="0.15">
      <c r="D271" s="2"/>
      <c r="E271" s="2"/>
      <c r="F271" s="18"/>
      <c r="G271" s="2"/>
      <c r="H271" s="2"/>
      <c r="I271" s="86"/>
      <c r="J271" s="2"/>
      <c r="K271" s="68"/>
      <c r="L271" s="68"/>
      <c r="M271" s="18"/>
      <c r="N271" s="68"/>
      <c r="O271" s="72"/>
      <c r="P271" s="68"/>
      <c r="Q271" s="102"/>
      <c r="R271" s="102"/>
      <c r="S271" s="102"/>
      <c r="T271" s="68"/>
      <c r="U271" s="68"/>
      <c r="V271" s="3"/>
      <c r="W271" s="3"/>
      <c r="X271" s="3"/>
      <c r="Y271" s="3"/>
      <c r="Z271" s="3"/>
      <c r="AA271" s="2"/>
      <c r="AB271" s="2"/>
      <c r="AC271" s="2"/>
      <c r="AD271" s="2"/>
      <c r="AE271" s="2"/>
      <c r="AF271" s="2"/>
      <c r="AG271" s="2"/>
      <c r="AH271" s="2"/>
      <c r="AI271" s="73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86"/>
      <c r="AU271" s="2"/>
      <c r="AV271" s="2"/>
    </row>
    <row r="272" spans="4:48" ht="19.899999999999999" customHeight="1" x14ac:dyDescent="0.15">
      <c r="D272" s="2"/>
      <c r="E272" s="2"/>
      <c r="F272" s="18"/>
      <c r="G272" s="2"/>
      <c r="H272" s="2"/>
      <c r="I272" s="86"/>
      <c r="J272" s="2"/>
      <c r="K272" s="68"/>
      <c r="L272" s="68"/>
      <c r="M272" s="18"/>
      <c r="N272" s="68"/>
      <c r="O272" s="72"/>
      <c r="P272" s="68"/>
      <c r="Q272" s="102"/>
      <c r="R272" s="102"/>
      <c r="S272" s="102"/>
      <c r="T272" s="68"/>
      <c r="U272" s="68"/>
      <c r="V272" s="3"/>
      <c r="W272" s="3"/>
      <c r="X272" s="3"/>
      <c r="Y272" s="3"/>
      <c r="Z272" s="3"/>
      <c r="AA272" s="2"/>
      <c r="AB272" s="2"/>
      <c r="AC272" s="2"/>
      <c r="AD272" s="2"/>
      <c r="AE272" s="2"/>
      <c r="AF272" s="2"/>
      <c r="AG272" s="2"/>
      <c r="AH272" s="2"/>
      <c r="AI272" s="73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86"/>
      <c r="AU272" s="2"/>
      <c r="AV272" s="2"/>
    </row>
    <row r="273" spans="4:48" ht="19.899999999999999" customHeight="1" x14ac:dyDescent="0.15">
      <c r="D273" s="2"/>
      <c r="E273" s="2"/>
      <c r="F273" s="18"/>
      <c r="G273" s="2"/>
      <c r="H273" s="2"/>
      <c r="I273" s="86"/>
      <c r="J273" s="2"/>
      <c r="K273" s="68"/>
      <c r="L273" s="68"/>
      <c r="M273" s="18"/>
      <c r="N273" s="68"/>
      <c r="O273" s="72"/>
      <c r="P273" s="68"/>
      <c r="Q273" s="102"/>
      <c r="R273" s="102"/>
      <c r="S273" s="102"/>
      <c r="T273" s="68"/>
      <c r="U273" s="68"/>
      <c r="V273" s="3"/>
      <c r="W273" s="3"/>
      <c r="X273" s="3"/>
      <c r="Y273" s="3"/>
      <c r="Z273" s="3"/>
      <c r="AA273" s="2"/>
      <c r="AB273" s="2"/>
      <c r="AC273" s="2"/>
      <c r="AD273" s="2"/>
      <c r="AE273" s="2"/>
      <c r="AF273" s="2"/>
      <c r="AG273" s="2"/>
      <c r="AH273" s="2"/>
      <c r="AI273" s="73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86"/>
      <c r="AU273" s="2"/>
      <c r="AV273" s="2"/>
    </row>
    <row r="274" spans="4:48" ht="19.899999999999999" customHeight="1" x14ac:dyDescent="0.15">
      <c r="D274" s="2"/>
      <c r="E274" s="2"/>
      <c r="F274" s="18"/>
      <c r="G274" s="2"/>
      <c r="H274" s="2"/>
      <c r="I274" s="86"/>
      <c r="J274" s="2"/>
      <c r="K274" s="68"/>
      <c r="L274" s="68"/>
      <c r="M274" s="18"/>
      <c r="N274" s="68"/>
      <c r="O274" s="72"/>
      <c r="P274" s="68"/>
      <c r="Q274" s="102"/>
      <c r="R274" s="102"/>
      <c r="S274" s="102"/>
      <c r="T274" s="68"/>
      <c r="U274" s="68"/>
      <c r="V274" s="3"/>
      <c r="W274" s="3"/>
      <c r="X274" s="3"/>
      <c r="Y274" s="3"/>
      <c r="Z274" s="3"/>
      <c r="AA274" s="2"/>
      <c r="AB274" s="2"/>
      <c r="AC274" s="2"/>
      <c r="AD274" s="2"/>
      <c r="AE274" s="2"/>
      <c r="AF274" s="2"/>
      <c r="AG274" s="2"/>
      <c r="AH274" s="2"/>
      <c r="AI274" s="73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86"/>
      <c r="AU274" s="2"/>
      <c r="AV274" s="2"/>
    </row>
    <row r="275" spans="4:48" ht="19.899999999999999" customHeight="1" x14ac:dyDescent="0.15">
      <c r="D275" s="2"/>
      <c r="E275" s="2"/>
      <c r="F275" s="18"/>
      <c r="G275" s="2"/>
      <c r="H275" s="2"/>
      <c r="I275" s="86"/>
      <c r="J275" s="2"/>
      <c r="K275" s="68"/>
      <c r="L275" s="68"/>
      <c r="M275" s="18"/>
      <c r="N275" s="68"/>
      <c r="O275" s="72"/>
      <c r="P275" s="68"/>
      <c r="Q275" s="102"/>
      <c r="R275" s="102"/>
      <c r="S275" s="102"/>
      <c r="T275" s="68"/>
      <c r="U275" s="68"/>
      <c r="V275" s="3"/>
      <c r="W275" s="3"/>
      <c r="X275" s="3"/>
      <c r="Y275" s="3"/>
      <c r="Z275" s="3"/>
      <c r="AA275" s="2"/>
      <c r="AB275" s="2"/>
      <c r="AC275" s="2"/>
      <c r="AD275" s="2"/>
      <c r="AE275" s="2"/>
      <c r="AF275" s="2"/>
      <c r="AG275" s="2"/>
      <c r="AH275" s="2"/>
      <c r="AI275" s="73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86"/>
      <c r="AU275" s="2"/>
      <c r="AV275" s="2"/>
    </row>
    <row r="276" spans="4:48" ht="19.899999999999999" customHeight="1" x14ac:dyDescent="0.15">
      <c r="D276" s="2"/>
      <c r="E276" s="2"/>
      <c r="F276" s="18"/>
      <c r="G276" s="2"/>
      <c r="H276" s="2"/>
      <c r="I276" s="86"/>
      <c r="J276" s="2"/>
      <c r="K276" s="68"/>
      <c r="L276" s="68"/>
      <c r="M276" s="18"/>
      <c r="N276" s="68"/>
      <c r="O276" s="72"/>
      <c r="P276" s="68"/>
      <c r="Q276" s="102"/>
      <c r="R276" s="102"/>
      <c r="S276" s="102"/>
      <c r="T276" s="68"/>
      <c r="U276" s="68"/>
      <c r="V276" s="3"/>
      <c r="W276" s="3"/>
      <c r="X276" s="3"/>
      <c r="Y276" s="3"/>
      <c r="Z276" s="3"/>
      <c r="AA276" s="2"/>
      <c r="AB276" s="2"/>
      <c r="AC276" s="2"/>
      <c r="AD276" s="2"/>
      <c r="AE276" s="2"/>
      <c r="AF276" s="2"/>
      <c r="AG276" s="2"/>
      <c r="AH276" s="2"/>
      <c r="AI276" s="73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86"/>
      <c r="AU276" s="2"/>
      <c r="AV276" s="2"/>
    </row>
    <row r="277" spans="4:48" ht="19.899999999999999" customHeight="1" x14ac:dyDescent="0.15">
      <c r="D277" s="2"/>
      <c r="E277" s="2"/>
      <c r="F277" s="18"/>
      <c r="G277" s="2"/>
      <c r="H277" s="2"/>
      <c r="I277" s="86"/>
      <c r="J277" s="2"/>
      <c r="K277" s="68"/>
      <c r="L277" s="68"/>
      <c r="M277" s="18"/>
      <c r="N277" s="68"/>
      <c r="O277" s="72"/>
      <c r="P277" s="68"/>
      <c r="Q277" s="102"/>
      <c r="R277" s="102"/>
      <c r="S277" s="102"/>
      <c r="T277" s="68"/>
      <c r="U277" s="68"/>
      <c r="V277" s="3"/>
      <c r="W277" s="3"/>
      <c r="X277" s="3"/>
      <c r="Y277" s="3"/>
      <c r="Z277" s="3"/>
      <c r="AA277" s="2"/>
      <c r="AB277" s="2"/>
      <c r="AC277" s="2"/>
      <c r="AD277" s="2"/>
      <c r="AE277" s="2"/>
      <c r="AF277" s="2"/>
      <c r="AG277" s="2"/>
      <c r="AH277" s="2"/>
      <c r="AI277" s="73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86"/>
      <c r="AU277" s="2"/>
      <c r="AV277" s="2"/>
    </row>
    <row r="278" spans="4:48" ht="19.899999999999999" customHeight="1" x14ac:dyDescent="0.15">
      <c r="D278" s="2"/>
      <c r="E278" s="2"/>
      <c r="F278" s="18"/>
      <c r="G278" s="2"/>
      <c r="H278" s="2"/>
      <c r="I278" s="86"/>
      <c r="J278" s="2"/>
      <c r="K278" s="68"/>
      <c r="L278" s="68"/>
      <c r="M278" s="18"/>
      <c r="N278" s="68"/>
      <c r="O278" s="72"/>
      <c r="P278" s="68"/>
      <c r="Q278" s="102"/>
      <c r="R278" s="102"/>
      <c r="S278" s="102"/>
      <c r="T278" s="68"/>
      <c r="U278" s="68"/>
      <c r="V278" s="3"/>
      <c r="W278" s="3"/>
      <c r="X278" s="3"/>
      <c r="Y278" s="3"/>
      <c r="Z278" s="3"/>
      <c r="AA278" s="2"/>
      <c r="AB278" s="2"/>
      <c r="AC278" s="2"/>
      <c r="AD278" s="2"/>
      <c r="AE278" s="2"/>
      <c r="AF278" s="2"/>
      <c r="AG278" s="2"/>
      <c r="AH278" s="2"/>
      <c r="AI278" s="73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86"/>
      <c r="AU278" s="2"/>
      <c r="AV278" s="2"/>
    </row>
    <row r="279" spans="4:48" ht="19.899999999999999" customHeight="1" x14ac:dyDescent="0.15">
      <c r="D279" s="2"/>
      <c r="E279" s="2"/>
      <c r="F279" s="18"/>
      <c r="G279" s="2"/>
      <c r="H279" s="2"/>
      <c r="I279" s="86"/>
      <c r="J279" s="2"/>
      <c r="K279" s="68"/>
      <c r="L279" s="68"/>
      <c r="M279" s="18"/>
      <c r="N279" s="68"/>
      <c r="O279" s="72"/>
      <c r="P279" s="68"/>
      <c r="Q279" s="102"/>
      <c r="R279" s="102"/>
      <c r="S279" s="102"/>
      <c r="T279" s="68"/>
      <c r="U279" s="68"/>
      <c r="V279" s="3"/>
      <c r="W279" s="3"/>
      <c r="X279" s="3"/>
      <c r="Y279" s="3"/>
      <c r="Z279" s="3"/>
      <c r="AA279" s="2"/>
      <c r="AB279" s="2"/>
      <c r="AC279" s="2"/>
      <c r="AD279" s="2"/>
      <c r="AE279" s="2"/>
      <c r="AF279" s="2"/>
      <c r="AG279" s="2"/>
      <c r="AH279" s="2"/>
      <c r="AI279" s="73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86"/>
      <c r="AU279" s="2"/>
      <c r="AV279" s="2"/>
    </row>
    <row r="280" spans="4:48" ht="19.899999999999999" customHeight="1" x14ac:dyDescent="0.15">
      <c r="D280" s="2"/>
      <c r="E280" s="2"/>
      <c r="F280" s="18"/>
      <c r="G280" s="2"/>
      <c r="H280" s="2"/>
      <c r="I280" s="86"/>
      <c r="J280" s="2"/>
      <c r="K280" s="68"/>
      <c r="L280" s="68"/>
      <c r="M280" s="18"/>
      <c r="N280" s="68"/>
      <c r="O280" s="72"/>
      <c r="P280" s="68"/>
      <c r="Q280" s="102"/>
      <c r="R280" s="102"/>
      <c r="S280" s="102"/>
      <c r="T280" s="68"/>
      <c r="U280" s="68"/>
      <c r="V280" s="3"/>
      <c r="W280" s="3"/>
      <c r="X280" s="3"/>
      <c r="Y280" s="3"/>
      <c r="Z280" s="3"/>
      <c r="AA280" s="2"/>
      <c r="AB280" s="2"/>
      <c r="AC280" s="2"/>
      <c r="AD280" s="2"/>
      <c r="AE280" s="2"/>
      <c r="AF280" s="2"/>
      <c r="AG280" s="2"/>
      <c r="AH280" s="2"/>
      <c r="AI280" s="73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86"/>
      <c r="AU280" s="2"/>
      <c r="AV280" s="2"/>
    </row>
    <row r="281" spans="4:48" ht="19.899999999999999" customHeight="1" x14ac:dyDescent="0.15">
      <c r="D281" s="2"/>
      <c r="E281" s="2"/>
      <c r="F281" s="18"/>
      <c r="G281" s="2"/>
      <c r="H281" s="2"/>
      <c r="I281" s="86"/>
      <c r="J281" s="2"/>
      <c r="K281" s="68"/>
      <c r="L281" s="68"/>
      <c r="M281" s="18"/>
      <c r="N281" s="68"/>
      <c r="O281" s="72"/>
      <c r="P281" s="68"/>
      <c r="Q281" s="102"/>
      <c r="R281" s="102"/>
      <c r="S281" s="102"/>
      <c r="T281" s="68"/>
      <c r="U281" s="68"/>
      <c r="V281" s="3"/>
      <c r="W281" s="3"/>
      <c r="X281" s="3"/>
      <c r="Y281" s="3"/>
      <c r="Z281" s="3"/>
      <c r="AA281" s="2"/>
      <c r="AB281" s="2"/>
      <c r="AC281" s="2"/>
      <c r="AD281" s="2"/>
      <c r="AE281" s="2"/>
      <c r="AF281" s="2"/>
      <c r="AG281" s="2"/>
      <c r="AH281" s="2"/>
      <c r="AI281" s="73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86"/>
      <c r="AU281" s="2"/>
      <c r="AV281" s="2"/>
    </row>
    <row r="282" spans="4:48" ht="19.899999999999999" customHeight="1" x14ac:dyDescent="0.15">
      <c r="D282" s="2"/>
      <c r="E282" s="2"/>
      <c r="F282" s="18"/>
      <c r="G282" s="2"/>
      <c r="H282" s="2"/>
      <c r="I282" s="86"/>
      <c r="J282" s="2"/>
      <c r="K282" s="68"/>
      <c r="L282" s="68"/>
      <c r="M282" s="18"/>
      <c r="N282" s="68"/>
      <c r="O282" s="72"/>
      <c r="P282" s="68"/>
      <c r="Q282" s="102"/>
      <c r="R282" s="102"/>
      <c r="S282" s="102"/>
      <c r="T282" s="68"/>
      <c r="U282" s="68"/>
      <c r="V282" s="3"/>
      <c r="W282" s="3"/>
      <c r="X282" s="3"/>
      <c r="Y282" s="3"/>
      <c r="Z282" s="3"/>
      <c r="AA282" s="2"/>
      <c r="AB282" s="2"/>
      <c r="AC282" s="2"/>
      <c r="AD282" s="2"/>
      <c r="AE282" s="2"/>
      <c r="AF282" s="2"/>
      <c r="AG282" s="2"/>
      <c r="AH282" s="2"/>
      <c r="AI282" s="73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86"/>
      <c r="AU282" s="2"/>
      <c r="AV282" s="2"/>
    </row>
    <row r="283" spans="4:48" ht="19.899999999999999" customHeight="1" x14ac:dyDescent="0.15">
      <c r="D283" s="2"/>
      <c r="E283" s="2"/>
      <c r="F283" s="18"/>
      <c r="G283" s="2"/>
      <c r="H283" s="2"/>
      <c r="I283" s="86"/>
      <c r="J283" s="2"/>
      <c r="K283" s="68"/>
      <c r="L283" s="68"/>
      <c r="M283" s="18"/>
      <c r="N283" s="68"/>
      <c r="O283" s="72"/>
      <c r="P283" s="68"/>
      <c r="Q283" s="102"/>
      <c r="R283" s="102"/>
      <c r="S283" s="102"/>
      <c r="T283" s="68"/>
      <c r="U283" s="68"/>
      <c r="V283" s="3"/>
      <c r="W283" s="3"/>
      <c r="X283" s="3"/>
      <c r="Y283" s="3"/>
      <c r="Z283" s="3"/>
      <c r="AA283" s="2"/>
      <c r="AB283" s="2"/>
      <c r="AC283" s="2"/>
      <c r="AD283" s="2"/>
      <c r="AE283" s="2"/>
      <c r="AF283" s="2"/>
      <c r="AG283" s="2"/>
      <c r="AH283" s="2"/>
      <c r="AI283" s="73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86"/>
      <c r="AU283" s="2"/>
      <c r="AV283" s="2"/>
    </row>
    <row r="284" spans="4:48" ht="19.899999999999999" customHeight="1" x14ac:dyDescent="0.15">
      <c r="D284" s="2"/>
      <c r="E284" s="2"/>
      <c r="F284" s="18"/>
      <c r="G284" s="2"/>
      <c r="H284" s="2"/>
      <c r="I284" s="86"/>
      <c r="J284" s="2"/>
      <c r="K284" s="68"/>
      <c r="L284" s="68"/>
      <c r="M284" s="18"/>
      <c r="N284" s="68"/>
      <c r="O284" s="72"/>
      <c r="P284" s="68"/>
      <c r="Q284" s="102"/>
      <c r="R284" s="102"/>
      <c r="S284" s="102"/>
      <c r="T284" s="68"/>
      <c r="U284" s="68"/>
      <c r="V284" s="3"/>
      <c r="W284" s="3"/>
      <c r="X284" s="3"/>
      <c r="Y284" s="3"/>
      <c r="Z284" s="3"/>
      <c r="AA284" s="2"/>
      <c r="AB284" s="2"/>
      <c r="AC284" s="2"/>
      <c r="AD284" s="2"/>
      <c r="AE284" s="2"/>
      <c r="AF284" s="2"/>
      <c r="AG284" s="2"/>
      <c r="AH284" s="2"/>
      <c r="AI284" s="73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86"/>
      <c r="AU284" s="2"/>
      <c r="AV284" s="2"/>
    </row>
    <row r="285" spans="4:48" ht="19.899999999999999" customHeight="1" x14ac:dyDescent="0.15">
      <c r="D285" s="2"/>
      <c r="E285" s="2"/>
      <c r="F285" s="18"/>
      <c r="G285" s="2"/>
      <c r="H285" s="2"/>
      <c r="I285" s="86"/>
      <c r="J285" s="2"/>
      <c r="K285" s="68"/>
      <c r="L285" s="68"/>
      <c r="M285" s="18"/>
      <c r="N285" s="68"/>
      <c r="O285" s="72"/>
      <c r="P285" s="68"/>
      <c r="Q285" s="102"/>
      <c r="R285" s="102"/>
      <c r="S285" s="102"/>
      <c r="T285" s="68"/>
      <c r="U285" s="68"/>
      <c r="V285" s="3"/>
      <c r="W285" s="3"/>
      <c r="X285" s="3"/>
      <c r="Y285" s="3"/>
      <c r="Z285" s="3"/>
      <c r="AA285" s="2"/>
      <c r="AB285" s="2"/>
      <c r="AC285" s="2"/>
      <c r="AD285" s="2"/>
      <c r="AE285" s="2"/>
      <c r="AF285" s="2"/>
      <c r="AG285" s="2"/>
      <c r="AH285" s="2"/>
      <c r="AI285" s="73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86"/>
      <c r="AU285" s="2"/>
      <c r="AV285" s="2"/>
    </row>
    <row r="286" spans="4:48" ht="19.899999999999999" customHeight="1" x14ac:dyDescent="0.15">
      <c r="D286" s="2"/>
      <c r="E286" s="2"/>
      <c r="F286" s="18"/>
      <c r="G286" s="2"/>
      <c r="H286" s="2"/>
      <c r="I286" s="86"/>
      <c r="J286" s="2"/>
      <c r="K286" s="68"/>
      <c r="L286" s="68"/>
      <c r="M286" s="18"/>
      <c r="N286" s="68"/>
      <c r="O286" s="72"/>
      <c r="P286" s="68"/>
      <c r="Q286" s="102"/>
      <c r="R286" s="102"/>
      <c r="S286" s="102"/>
      <c r="T286" s="68"/>
      <c r="U286" s="68"/>
      <c r="V286" s="3"/>
      <c r="W286" s="3"/>
      <c r="X286" s="3"/>
      <c r="Y286" s="3"/>
      <c r="Z286" s="3"/>
      <c r="AA286" s="2"/>
      <c r="AB286" s="2"/>
      <c r="AC286" s="2"/>
      <c r="AD286" s="2"/>
      <c r="AE286" s="2"/>
      <c r="AF286" s="2"/>
      <c r="AG286" s="2"/>
      <c r="AH286" s="2"/>
      <c r="AI286" s="73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86"/>
      <c r="AU286" s="2"/>
      <c r="AV286" s="2"/>
    </row>
    <row r="287" spans="4:48" ht="19.899999999999999" customHeight="1" x14ac:dyDescent="0.15">
      <c r="D287" s="2"/>
      <c r="E287" s="2"/>
      <c r="F287" s="18"/>
      <c r="G287" s="2"/>
      <c r="H287" s="2"/>
      <c r="I287" s="86"/>
      <c r="J287" s="2"/>
      <c r="K287" s="68"/>
      <c r="L287" s="68"/>
      <c r="M287" s="18"/>
      <c r="N287" s="68"/>
      <c r="O287" s="72"/>
      <c r="P287" s="68"/>
      <c r="Q287" s="102"/>
      <c r="R287" s="102"/>
      <c r="S287" s="102"/>
      <c r="T287" s="68"/>
      <c r="U287" s="68"/>
      <c r="V287" s="3"/>
      <c r="W287" s="3"/>
      <c r="X287" s="3"/>
      <c r="Y287" s="3"/>
      <c r="Z287" s="3"/>
      <c r="AA287" s="2"/>
      <c r="AB287" s="2"/>
      <c r="AC287" s="2"/>
      <c r="AD287" s="2"/>
      <c r="AE287" s="2"/>
      <c r="AF287" s="2"/>
      <c r="AG287" s="2"/>
      <c r="AH287" s="2"/>
      <c r="AI287" s="73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86"/>
      <c r="AU287" s="2"/>
      <c r="AV287" s="2"/>
    </row>
    <row r="288" spans="4:48" ht="19.899999999999999" customHeight="1" x14ac:dyDescent="0.15">
      <c r="D288" s="2"/>
      <c r="E288" s="2"/>
      <c r="F288" s="18"/>
      <c r="G288" s="2"/>
      <c r="H288" s="2"/>
      <c r="I288" s="86"/>
      <c r="J288" s="2"/>
      <c r="K288" s="68"/>
      <c r="L288" s="68"/>
      <c r="M288" s="18"/>
      <c r="N288" s="68"/>
      <c r="O288" s="72"/>
      <c r="P288" s="68"/>
      <c r="Q288" s="102"/>
      <c r="R288" s="102"/>
      <c r="S288" s="102"/>
      <c r="T288" s="68"/>
      <c r="U288" s="68"/>
      <c r="V288" s="3"/>
      <c r="W288" s="3"/>
      <c r="X288" s="3"/>
      <c r="Y288" s="3"/>
      <c r="Z288" s="3"/>
      <c r="AA288" s="2"/>
      <c r="AB288" s="2"/>
      <c r="AC288" s="2"/>
      <c r="AD288" s="2"/>
      <c r="AE288" s="2"/>
      <c r="AF288" s="2"/>
      <c r="AG288" s="2"/>
      <c r="AH288" s="2"/>
      <c r="AI288" s="73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86"/>
      <c r="AU288" s="2"/>
      <c r="AV288" s="2"/>
    </row>
    <row r="289" spans="4:48" ht="19.899999999999999" customHeight="1" x14ac:dyDescent="0.15">
      <c r="D289" s="2"/>
      <c r="E289" s="2"/>
      <c r="F289" s="18"/>
      <c r="G289" s="2"/>
      <c r="H289" s="2"/>
      <c r="I289" s="86"/>
      <c r="J289" s="2"/>
      <c r="K289" s="68"/>
      <c r="L289" s="68"/>
      <c r="M289" s="18"/>
      <c r="N289" s="68"/>
      <c r="O289" s="72"/>
      <c r="P289" s="68"/>
      <c r="Q289" s="102"/>
      <c r="R289" s="102"/>
      <c r="S289" s="102"/>
      <c r="T289" s="68"/>
      <c r="U289" s="68"/>
      <c r="V289" s="3"/>
      <c r="W289" s="3"/>
      <c r="X289" s="3"/>
      <c r="Y289" s="3"/>
      <c r="Z289" s="3"/>
      <c r="AA289" s="2"/>
      <c r="AB289" s="2"/>
      <c r="AC289" s="2"/>
      <c r="AD289" s="2"/>
      <c r="AE289" s="2"/>
      <c r="AF289" s="2"/>
      <c r="AG289" s="2"/>
      <c r="AH289" s="2"/>
      <c r="AI289" s="73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86"/>
      <c r="AU289" s="2"/>
      <c r="AV289" s="2"/>
    </row>
    <row r="290" spans="4:48" ht="19.899999999999999" customHeight="1" x14ac:dyDescent="0.15">
      <c r="D290" s="2"/>
      <c r="E290" s="2"/>
      <c r="F290" s="18"/>
      <c r="G290" s="2"/>
      <c r="H290" s="2"/>
      <c r="I290" s="86"/>
      <c r="J290" s="2"/>
      <c r="K290" s="68"/>
      <c r="L290" s="68"/>
      <c r="M290" s="18"/>
      <c r="N290" s="68"/>
      <c r="O290" s="72"/>
      <c r="P290" s="68"/>
      <c r="Q290" s="102"/>
      <c r="R290" s="102"/>
      <c r="S290" s="102"/>
      <c r="T290" s="68"/>
      <c r="U290" s="68"/>
      <c r="V290" s="3"/>
      <c r="W290" s="3"/>
      <c r="X290" s="3"/>
      <c r="Y290" s="3"/>
      <c r="Z290" s="3"/>
      <c r="AA290" s="2"/>
      <c r="AB290" s="2"/>
      <c r="AC290" s="2"/>
      <c r="AD290" s="2"/>
      <c r="AE290" s="2"/>
      <c r="AF290" s="2"/>
      <c r="AG290" s="2"/>
      <c r="AH290" s="2"/>
      <c r="AI290" s="73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86"/>
      <c r="AU290" s="2"/>
      <c r="AV290" s="2"/>
    </row>
    <row r="291" spans="4:48" ht="19.899999999999999" customHeight="1" x14ac:dyDescent="0.15">
      <c r="D291" s="2"/>
      <c r="E291" s="2"/>
      <c r="F291" s="18"/>
      <c r="G291" s="2"/>
      <c r="H291" s="2"/>
      <c r="I291" s="86"/>
      <c r="J291" s="2"/>
      <c r="K291" s="68"/>
      <c r="L291" s="68"/>
      <c r="M291" s="18"/>
      <c r="N291" s="68"/>
      <c r="O291" s="72"/>
      <c r="P291" s="68"/>
      <c r="Q291" s="102"/>
      <c r="R291" s="102"/>
      <c r="S291" s="102"/>
      <c r="T291" s="68"/>
      <c r="U291" s="68"/>
      <c r="V291" s="3"/>
      <c r="W291" s="3"/>
      <c r="X291" s="3"/>
      <c r="Y291" s="3"/>
      <c r="Z291" s="3"/>
      <c r="AA291" s="2"/>
      <c r="AB291" s="2"/>
      <c r="AC291" s="2"/>
      <c r="AD291" s="2"/>
      <c r="AE291" s="2"/>
      <c r="AF291" s="2"/>
      <c r="AG291" s="2"/>
      <c r="AH291" s="2"/>
      <c r="AI291" s="73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86"/>
      <c r="AU291" s="2"/>
      <c r="AV291" s="2"/>
    </row>
    <row r="292" spans="4:48" ht="19.899999999999999" customHeight="1" x14ac:dyDescent="0.15">
      <c r="D292" s="2"/>
      <c r="E292" s="2"/>
      <c r="F292" s="18"/>
      <c r="G292" s="2"/>
      <c r="H292" s="2"/>
      <c r="I292" s="86"/>
      <c r="J292" s="2"/>
      <c r="K292" s="68"/>
      <c r="L292" s="68"/>
      <c r="M292" s="18"/>
      <c r="N292" s="68"/>
      <c r="O292" s="72"/>
      <c r="P292" s="68"/>
      <c r="Q292" s="102"/>
      <c r="R292" s="102"/>
      <c r="S292" s="102"/>
      <c r="T292" s="68"/>
      <c r="U292" s="68"/>
      <c r="V292" s="3"/>
      <c r="W292" s="3"/>
      <c r="X292" s="3"/>
      <c r="Y292" s="3"/>
      <c r="Z292" s="3"/>
      <c r="AA292" s="2"/>
      <c r="AB292" s="2"/>
      <c r="AC292" s="2"/>
      <c r="AD292" s="2"/>
      <c r="AE292" s="2"/>
      <c r="AF292" s="2"/>
      <c r="AG292" s="2"/>
      <c r="AH292" s="2"/>
      <c r="AI292" s="73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86"/>
      <c r="AU292" s="2"/>
      <c r="AV292" s="2"/>
    </row>
    <row r="293" spans="4:48" ht="19.899999999999999" customHeight="1" x14ac:dyDescent="0.15">
      <c r="D293" s="2"/>
      <c r="E293" s="2"/>
      <c r="F293" s="18"/>
      <c r="G293" s="2"/>
      <c r="H293" s="2"/>
      <c r="I293" s="86"/>
      <c r="J293" s="2"/>
      <c r="K293" s="68"/>
      <c r="L293" s="68"/>
      <c r="M293" s="18"/>
      <c r="N293" s="68"/>
      <c r="O293" s="72"/>
      <c r="P293" s="68"/>
      <c r="Q293" s="102"/>
      <c r="R293" s="102"/>
      <c r="S293" s="102"/>
      <c r="T293" s="68"/>
      <c r="U293" s="68"/>
      <c r="V293" s="3"/>
      <c r="W293" s="3"/>
      <c r="X293" s="3"/>
      <c r="Y293" s="3"/>
      <c r="Z293" s="3"/>
      <c r="AA293" s="2"/>
      <c r="AB293" s="2"/>
      <c r="AC293" s="2"/>
      <c r="AD293" s="2"/>
      <c r="AE293" s="2"/>
      <c r="AF293" s="2"/>
      <c r="AG293" s="2"/>
      <c r="AH293" s="2"/>
      <c r="AI293" s="73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86"/>
      <c r="AU293" s="2"/>
      <c r="AV293" s="2"/>
    </row>
    <row r="294" spans="4:48" ht="19.899999999999999" customHeight="1" x14ac:dyDescent="0.15">
      <c r="D294" s="2"/>
      <c r="E294" s="2"/>
      <c r="F294" s="18"/>
      <c r="G294" s="2"/>
      <c r="H294" s="2"/>
      <c r="I294" s="86"/>
      <c r="J294" s="2"/>
      <c r="K294" s="68"/>
      <c r="L294" s="68"/>
      <c r="M294" s="18"/>
      <c r="N294" s="68"/>
      <c r="O294" s="72"/>
      <c r="P294" s="68"/>
      <c r="Q294" s="102"/>
      <c r="R294" s="102"/>
      <c r="S294" s="102"/>
      <c r="T294" s="68"/>
      <c r="U294" s="68"/>
      <c r="V294" s="3"/>
      <c r="W294" s="3"/>
      <c r="X294" s="3"/>
      <c r="Y294" s="3"/>
      <c r="Z294" s="3"/>
      <c r="AA294" s="2"/>
      <c r="AB294" s="2"/>
      <c r="AC294" s="2"/>
      <c r="AD294" s="2"/>
      <c r="AE294" s="2"/>
      <c r="AF294" s="2"/>
      <c r="AG294" s="2"/>
      <c r="AH294" s="2"/>
      <c r="AI294" s="73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86"/>
      <c r="AU294" s="2"/>
      <c r="AV294" s="2"/>
    </row>
    <row r="295" spans="4:48" ht="19.899999999999999" customHeight="1" x14ac:dyDescent="0.15">
      <c r="D295" s="2"/>
      <c r="E295" s="2"/>
      <c r="F295" s="18"/>
      <c r="G295" s="2"/>
      <c r="H295" s="2"/>
      <c r="I295" s="86"/>
      <c r="J295" s="2"/>
      <c r="K295" s="68"/>
      <c r="L295" s="68"/>
      <c r="M295" s="18"/>
      <c r="N295" s="68"/>
      <c r="O295" s="72"/>
      <c r="P295" s="68"/>
      <c r="Q295" s="102"/>
      <c r="R295" s="102"/>
      <c r="S295" s="102"/>
      <c r="T295" s="68"/>
      <c r="U295" s="68"/>
      <c r="V295" s="3"/>
      <c r="W295" s="3"/>
      <c r="X295" s="3"/>
      <c r="Y295" s="3"/>
      <c r="Z295" s="3"/>
      <c r="AA295" s="2"/>
      <c r="AB295" s="2"/>
      <c r="AC295" s="2"/>
      <c r="AD295" s="2"/>
      <c r="AE295" s="2"/>
      <c r="AF295" s="2"/>
      <c r="AG295" s="2"/>
      <c r="AH295" s="2"/>
      <c r="AI295" s="73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86"/>
      <c r="AU295" s="2"/>
      <c r="AV295" s="2"/>
    </row>
    <row r="296" spans="4:48" ht="19.899999999999999" customHeight="1" x14ac:dyDescent="0.15">
      <c r="D296" s="2"/>
      <c r="E296" s="2"/>
      <c r="F296" s="18"/>
      <c r="G296" s="2"/>
      <c r="H296" s="2"/>
      <c r="I296" s="86"/>
      <c r="J296" s="2"/>
      <c r="K296" s="68"/>
      <c r="L296" s="68"/>
      <c r="M296" s="18"/>
      <c r="N296" s="68"/>
      <c r="O296" s="72"/>
      <c r="P296" s="68"/>
      <c r="Q296" s="102"/>
      <c r="R296" s="102"/>
      <c r="S296" s="102"/>
      <c r="T296" s="68"/>
      <c r="U296" s="68"/>
      <c r="V296" s="3"/>
      <c r="W296" s="3"/>
      <c r="X296" s="3"/>
      <c r="Y296" s="3"/>
      <c r="Z296" s="3"/>
      <c r="AA296" s="2"/>
      <c r="AB296" s="2"/>
      <c r="AC296" s="2"/>
      <c r="AD296" s="2"/>
      <c r="AE296" s="2"/>
      <c r="AF296" s="2"/>
      <c r="AG296" s="2"/>
      <c r="AH296" s="2"/>
      <c r="AI296" s="73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86"/>
      <c r="AU296" s="2"/>
      <c r="AV296" s="2"/>
    </row>
    <row r="297" spans="4:48" ht="19.899999999999999" customHeight="1" x14ac:dyDescent="0.15">
      <c r="D297" s="2"/>
      <c r="E297" s="2"/>
      <c r="F297" s="18"/>
      <c r="G297" s="2"/>
      <c r="H297" s="2"/>
      <c r="I297" s="86"/>
      <c r="J297" s="2"/>
      <c r="K297" s="68"/>
      <c r="L297" s="68"/>
      <c r="M297" s="18"/>
      <c r="N297" s="68"/>
      <c r="O297" s="72"/>
      <c r="P297" s="68"/>
      <c r="Q297" s="102"/>
      <c r="R297" s="102"/>
      <c r="S297" s="102"/>
      <c r="T297" s="68"/>
      <c r="U297" s="68"/>
      <c r="V297" s="3"/>
      <c r="W297" s="3"/>
      <c r="X297" s="3"/>
      <c r="Y297" s="3"/>
      <c r="Z297" s="3"/>
      <c r="AA297" s="2"/>
      <c r="AB297" s="2"/>
      <c r="AC297" s="2"/>
      <c r="AD297" s="2"/>
      <c r="AE297" s="2"/>
      <c r="AF297" s="2"/>
      <c r="AG297" s="2"/>
      <c r="AH297" s="2"/>
      <c r="AI297" s="73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86"/>
      <c r="AU297" s="2"/>
      <c r="AV297" s="2"/>
    </row>
    <row r="298" spans="4:48" ht="19.899999999999999" customHeight="1" x14ac:dyDescent="0.15">
      <c r="D298" s="2"/>
      <c r="E298" s="2"/>
      <c r="F298" s="18"/>
      <c r="G298" s="2"/>
      <c r="H298" s="2"/>
      <c r="I298" s="86"/>
      <c r="J298" s="2"/>
      <c r="K298" s="68"/>
      <c r="L298" s="68"/>
      <c r="M298" s="18"/>
      <c r="N298" s="68"/>
      <c r="O298" s="72"/>
      <c r="P298" s="68"/>
      <c r="Q298" s="102"/>
      <c r="R298" s="102"/>
      <c r="S298" s="102"/>
      <c r="T298" s="68"/>
      <c r="U298" s="68"/>
      <c r="V298" s="3"/>
      <c r="W298" s="3"/>
      <c r="X298" s="3"/>
      <c r="Y298" s="3"/>
      <c r="Z298" s="3"/>
      <c r="AA298" s="2"/>
      <c r="AB298" s="2"/>
      <c r="AC298" s="2"/>
      <c r="AD298" s="2"/>
      <c r="AE298" s="2"/>
      <c r="AF298" s="2"/>
      <c r="AG298" s="2"/>
      <c r="AH298" s="2"/>
      <c r="AI298" s="73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86"/>
      <c r="AU298" s="2"/>
      <c r="AV298" s="2"/>
    </row>
    <row r="299" spans="4:48" ht="19.899999999999999" customHeight="1" x14ac:dyDescent="0.15">
      <c r="D299" s="2"/>
      <c r="E299" s="2"/>
      <c r="F299" s="18"/>
      <c r="G299" s="2"/>
      <c r="H299" s="2"/>
      <c r="I299" s="86"/>
      <c r="J299" s="2"/>
      <c r="K299" s="68"/>
      <c r="L299" s="68"/>
      <c r="M299" s="18"/>
      <c r="N299" s="68"/>
      <c r="O299" s="72"/>
      <c r="P299" s="68"/>
      <c r="Q299" s="102"/>
      <c r="R299" s="102"/>
      <c r="S299" s="102"/>
      <c r="T299" s="68"/>
      <c r="U299" s="68"/>
      <c r="V299" s="3"/>
      <c r="W299" s="3"/>
      <c r="X299" s="3"/>
      <c r="Y299" s="3"/>
      <c r="Z299" s="3"/>
      <c r="AA299" s="2"/>
      <c r="AB299" s="2"/>
      <c r="AC299" s="2"/>
      <c r="AD299" s="2"/>
      <c r="AE299" s="2"/>
      <c r="AF299" s="2"/>
      <c r="AG299" s="2"/>
      <c r="AH299" s="2"/>
      <c r="AI299" s="73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86"/>
      <c r="AU299" s="2"/>
      <c r="AV299" s="2"/>
    </row>
    <row r="300" spans="4:48" ht="19.899999999999999" customHeight="1" x14ac:dyDescent="0.15">
      <c r="D300" s="2"/>
      <c r="E300" s="2"/>
      <c r="F300" s="18"/>
      <c r="G300" s="2"/>
      <c r="H300" s="2"/>
      <c r="I300" s="86"/>
      <c r="J300" s="2"/>
      <c r="K300" s="68"/>
      <c r="L300" s="68"/>
      <c r="M300" s="18"/>
      <c r="N300" s="68"/>
      <c r="O300" s="72"/>
      <c r="P300" s="68"/>
      <c r="Q300" s="102"/>
      <c r="R300" s="102"/>
      <c r="S300" s="102"/>
      <c r="T300" s="68"/>
      <c r="U300" s="68"/>
      <c r="V300" s="3"/>
      <c r="W300" s="3"/>
      <c r="X300" s="3"/>
      <c r="Y300" s="3"/>
      <c r="Z300" s="3"/>
      <c r="AA300" s="2"/>
      <c r="AB300" s="2"/>
      <c r="AC300" s="2"/>
      <c r="AD300" s="2"/>
      <c r="AE300" s="2"/>
      <c r="AF300" s="2"/>
      <c r="AG300" s="2"/>
      <c r="AH300" s="2"/>
      <c r="AI300" s="73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86"/>
      <c r="AU300" s="2"/>
      <c r="AV300" s="2"/>
    </row>
    <row r="301" spans="4:48" ht="19.899999999999999" customHeight="1" x14ac:dyDescent="0.15">
      <c r="D301" s="2"/>
      <c r="E301" s="2"/>
      <c r="F301" s="18"/>
      <c r="G301" s="2"/>
      <c r="H301" s="2"/>
      <c r="I301" s="86"/>
      <c r="J301" s="2"/>
      <c r="K301" s="68"/>
      <c r="L301" s="68"/>
      <c r="M301" s="18"/>
      <c r="N301" s="68"/>
      <c r="O301" s="72"/>
      <c r="P301" s="68"/>
      <c r="Q301" s="102"/>
      <c r="R301" s="102"/>
      <c r="S301" s="102"/>
      <c r="T301" s="68"/>
      <c r="U301" s="68"/>
      <c r="V301" s="3"/>
      <c r="W301" s="3"/>
      <c r="X301" s="3"/>
      <c r="Y301" s="3"/>
      <c r="Z301" s="3"/>
      <c r="AA301" s="2"/>
      <c r="AB301" s="2"/>
      <c r="AC301" s="2"/>
      <c r="AD301" s="2"/>
      <c r="AE301" s="2"/>
      <c r="AF301" s="2"/>
      <c r="AG301" s="2"/>
      <c r="AH301" s="2"/>
      <c r="AI301" s="73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86"/>
      <c r="AU301" s="2"/>
      <c r="AV301" s="2"/>
    </row>
    <row r="302" spans="4:48" ht="19.899999999999999" customHeight="1" x14ac:dyDescent="0.15">
      <c r="D302" s="2"/>
      <c r="E302" s="2"/>
      <c r="F302" s="18"/>
      <c r="G302" s="2"/>
      <c r="H302" s="2"/>
      <c r="I302" s="86"/>
      <c r="J302" s="2"/>
      <c r="K302" s="68"/>
      <c r="L302" s="68"/>
      <c r="M302" s="18"/>
      <c r="N302" s="68"/>
      <c r="O302" s="72"/>
      <c r="P302" s="68"/>
      <c r="Q302" s="102"/>
      <c r="R302" s="102"/>
      <c r="S302" s="102"/>
      <c r="T302" s="68"/>
      <c r="U302" s="68"/>
      <c r="V302" s="3"/>
      <c r="W302" s="3"/>
      <c r="X302" s="3"/>
      <c r="Y302" s="3"/>
      <c r="Z302" s="3"/>
      <c r="AA302" s="2"/>
      <c r="AB302" s="2"/>
      <c r="AC302" s="2"/>
      <c r="AD302" s="2"/>
      <c r="AE302" s="2"/>
      <c r="AF302" s="2"/>
      <c r="AG302" s="2"/>
      <c r="AH302" s="2"/>
      <c r="AI302" s="73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86"/>
      <c r="AU302" s="2"/>
      <c r="AV302" s="2"/>
    </row>
    <row r="303" spans="4:48" ht="19.899999999999999" customHeight="1" x14ac:dyDescent="0.15">
      <c r="D303" s="2"/>
      <c r="E303" s="2"/>
      <c r="F303" s="18"/>
      <c r="G303" s="2"/>
      <c r="H303" s="2"/>
      <c r="I303" s="86"/>
      <c r="J303" s="2"/>
      <c r="K303" s="68"/>
      <c r="L303" s="68"/>
      <c r="M303" s="18"/>
      <c r="N303" s="68"/>
      <c r="O303" s="72"/>
      <c r="P303" s="68"/>
      <c r="Q303" s="102"/>
      <c r="R303" s="102"/>
      <c r="S303" s="102"/>
      <c r="T303" s="68"/>
      <c r="U303" s="68"/>
      <c r="V303" s="3"/>
      <c r="W303" s="3"/>
      <c r="X303" s="3"/>
      <c r="Y303" s="3"/>
      <c r="Z303" s="3"/>
      <c r="AA303" s="2"/>
      <c r="AB303" s="2"/>
      <c r="AC303" s="2"/>
      <c r="AD303" s="2"/>
      <c r="AE303" s="2"/>
      <c r="AF303" s="2"/>
      <c r="AG303" s="2"/>
      <c r="AH303" s="2"/>
      <c r="AI303" s="73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86"/>
      <c r="AU303" s="2"/>
      <c r="AV303" s="2"/>
    </row>
    <row r="304" spans="4:48" ht="19.899999999999999" customHeight="1" x14ac:dyDescent="0.15">
      <c r="D304" s="2"/>
      <c r="E304" s="2"/>
      <c r="F304" s="18"/>
      <c r="G304" s="2"/>
      <c r="H304" s="2"/>
      <c r="I304" s="86"/>
      <c r="J304" s="2"/>
      <c r="K304" s="68"/>
      <c r="L304" s="68"/>
      <c r="M304" s="18"/>
      <c r="N304" s="68"/>
      <c r="O304" s="72"/>
      <c r="P304" s="68"/>
      <c r="Q304" s="102"/>
      <c r="R304" s="102"/>
      <c r="S304" s="102"/>
      <c r="T304" s="68"/>
      <c r="U304" s="68"/>
      <c r="V304" s="3"/>
      <c r="W304" s="3"/>
      <c r="X304" s="3"/>
      <c r="Y304" s="3"/>
      <c r="Z304" s="3"/>
      <c r="AA304" s="2"/>
      <c r="AB304" s="2"/>
      <c r="AC304" s="2"/>
      <c r="AD304" s="2"/>
      <c r="AE304" s="2"/>
      <c r="AF304" s="2"/>
      <c r="AG304" s="2"/>
      <c r="AH304" s="2"/>
      <c r="AI304" s="73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86"/>
      <c r="AU304" s="2"/>
      <c r="AV304" s="2"/>
    </row>
    <row r="305" spans="4:48" ht="19.899999999999999" customHeight="1" x14ac:dyDescent="0.15">
      <c r="D305" s="2"/>
      <c r="E305" s="2"/>
      <c r="F305" s="18"/>
      <c r="G305" s="2"/>
      <c r="H305" s="2"/>
      <c r="I305" s="86"/>
      <c r="J305" s="2"/>
      <c r="K305" s="68"/>
      <c r="L305" s="68"/>
      <c r="M305" s="18"/>
      <c r="N305" s="68"/>
      <c r="O305" s="72"/>
      <c r="P305" s="68"/>
      <c r="Q305" s="102"/>
      <c r="R305" s="102"/>
      <c r="S305" s="102"/>
      <c r="T305" s="68"/>
      <c r="U305" s="68"/>
      <c r="V305" s="3"/>
      <c r="W305" s="3"/>
      <c r="X305" s="3"/>
      <c r="Y305" s="3"/>
      <c r="Z305" s="3"/>
      <c r="AA305" s="2"/>
      <c r="AB305" s="2"/>
      <c r="AC305" s="2"/>
      <c r="AD305" s="2"/>
      <c r="AE305" s="2"/>
      <c r="AF305" s="2"/>
      <c r="AG305" s="2"/>
      <c r="AH305" s="2"/>
      <c r="AI305" s="73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86"/>
      <c r="AU305" s="2"/>
      <c r="AV305" s="2"/>
    </row>
    <row r="306" spans="4:48" ht="19.899999999999999" customHeight="1" x14ac:dyDescent="0.15">
      <c r="D306" s="2"/>
      <c r="E306" s="2"/>
      <c r="F306" s="18"/>
      <c r="G306" s="2"/>
      <c r="H306" s="2"/>
      <c r="I306" s="86"/>
      <c r="J306" s="2"/>
      <c r="K306" s="68"/>
      <c r="L306" s="68"/>
      <c r="M306" s="18"/>
      <c r="N306" s="68"/>
      <c r="O306" s="72"/>
      <c r="P306" s="68"/>
      <c r="Q306" s="102"/>
      <c r="R306" s="102"/>
      <c r="S306" s="102"/>
      <c r="T306" s="68"/>
      <c r="U306" s="68"/>
      <c r="V306" s="3"/>
      <c r="W306" s="3"/>
      <c r="X306" s="3"/>
      <c r="Y306" s="3"/>
      <c r="Z306" s="3"/>
      <c r="AA306" s="2"/>
      <c r="AB306" s="2"/>
      <c r="AC306" s="2"/>
      <c r="AD306" s="2"/>
      <c r="AE306" s="2"/>
      <c r="AF306" s="2"/>
      <c r="AG306" s="2"/>
      <c r="AH306" s="2"/>
      <c r="AI306" s="73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86"/>
      <c r="AU306" s="2"/>
      <c r="AV306" s="2"/>
    </row>
    <row r="307" spans="4:48" ht="19.899999999999999" customHeight="1" x14ac:dyDescent="0.15">
      <c r="D307" s="2"/>
      <c r="E307" s="2"/>
      <c r="F307" s="18"/>
      <c r="G307" s="2"/>
      <c r="H307" s="2"/>
      <c r="I307" s="86"/>
      <c r="J307" s="2"/>
      <c r="K307" s="68"/>
      <c r="L307" s="68"/>
      <c r="M307" s="18"/>
      <c r="N307" s="68"/>
      <c r="O307" s="72"/>
      <c r="P307" s="68"/>
      <c r="Q307" s="102"/>
      <c r="R307" s="102"/>
      <c r="S307" s="102"/>
      <c r="T307" s="68"/>
      <c r="U307" s="68"/>
      <c r="V307" s="3"/>
      <c r="W307" s="3"/>
      <c r="X307" s="3"/>
      <c r="Y307" s="3"/>
      <c r="Z307" s="3"/>
      <c r="AA307" s="2"/>
      <c r="AB307" s="2"/>
      <c r="AC307" s="2"/>
      <c r="AD307" s="2"/>
      <c r="AE307" s="2"/>
      <c r="AF307" s="2"/>
      <c r="AG307" s="2"/>
      <c r="AH307" s="2"/>
      <c r="AI307" s="73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86"/>
      <c r="AU307" s="2"/>
      <c r="AV307" s="2"/>
    </row>
    <row r="308" spans="4:48" ht="19.899999999999999" customHeight="1" x14ac:dyDescent="0.15">
      <c r="D308" s="2"/>
      <c r="E308" s="2"/>
      <c r="F308" s="18"/>
      <c r="G308" s="2"/>
      <c r="H308" s="2"/>
      <c r="I308" s="86"/>
      <c r="J308" s="2"/>
      <c r="K308" s="68"/>
      <c r="L308" s="68"/>
      <c r="M308" s="18"/>
      <c r="N308" s="68"/>
      <c r="O308" s="72"/>
      <c r="P308" s="68"/>
      <c r="Q308" s="102"/>
      <c r="R308" s="102"/>
      <c r="S308" s="102"/>
      <c r="T308" s="68"/>
      <c r="U308" s="68"/>
      <c r="V308" s="3"/>
      <c r="W308" s="3"/>
      <c r="X308" s="3"/>
      <c r="Y308" s="3"/>
      <c r="Z308" s="3"/>
      <c r="AA308" s="2"/>
      <c r="AB308" s="2"/>
      <c r="AC308" s="2"/>
      <c r="AD308" s="2"/>
      <c r="AE308" s="2"/>
      <c r="AF308" s="2"/>
      <c r="AG308" s="2"/>
      <c r="AH308" s="2"/>
      <c r="AI308" s="73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86"/>
      <c r="AU308" s="2"/>
      <c r="AV308" s="2"/>
    </row>
    <row r="309" spans="4:48" ht="19.899999999999999" customHeight="1" x14ac:dyDescent="0.15">
      <c r="D309" s="2"/>
      <c r="E309" s="2"/>
      <c r="F309" s="18"/>
      <c r="G309" s="2"/>
      <c r="H309" s="2"/>
      <c r="I309" s="86"/>
      <c r="J309" s="2"/>
      <c r="K309" s="68"/>
      <c r="L309" s="68"/>
      <c r="M309" s="18"/>
      <c r="N309" s="68"/>
      <c r="O309" s="72"/>
      <c r="P309" s="68"/>
      <c r="Q309" s="102"/>
      <c r="R309" s="102"/>
      <c r="S309" s="102"/>
      <c r="T309" s="68"/>
      <c r="U309" s="68"/>
      <c r="V309" s="3"/>
      <c r="W309" s="3"/>
      <c r="X309" s="3"/>
      <c r="Y309" s="3"/>
      <c r="Z309" s="3"/>
      <c r="AA309" s="2"/>
      <c r="AB309" s="2"/>
      <c r="AC309" s="2"/>
      <c r="AD309" s="2"/>
      <c r="AE309" s="2"/>
      <c r="AF309" s="2"/>
      <c r="AG309" s="2"/>
      <c r="AH309" s="2"/>
      <c r="AI309" s="73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86"/>
      <c r="AU309" s="2"/>
      <c r="AV309" s="2"/>
    </row>
    <row r="310" spans="4:48" ht="19.899999999999999" customHeight="1" x14ac:dyDescent="0.15">
      <c r="D310" s="2"/>
      <c r="E310" s="2"/>
      <c r="F310" s="18"/>
      <c r="G310" s="2"/>
      <c r="H310" s="2"/>
      <c r="I310" s="86"/>
      <c r="J310" s="2"/>
      <c r="K310" s="68"/>
      <c r="L310" s="68"/>
      <c r="M310" s="18"/>
      <c r="N310" s="68"/>
      <c r="O310" s="72"/>
      <c r="P310" s="68"/>
      <c r="Q310" s="102"/>
      <c r="R310" s="102"/>
      <c r="S310" s="102"/>
      <c r="T310" s="68"/>
      <c r="U310" s="68"/>
      <c r="V310" s="3"/>
      <c r="W310" s="3"/>
      <c r="X310" s="3"/>
      <c r="Y310" s="3"/>
      <c r="Z310" s="3"/>
      <c r="AA310" s="2"/>
      <c r="AB310" s="2"/>
      <c r="AC310" s="2"/>
      <c r="AD310" s="2"/>
      <c r="AE310" s="2"/>
      <c r="AF310" s="2"/>
      <c r="AG310" s="2"/>
      <c r="AH310" s="2"/>
      <c r="AI310" s="73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86"/>
      <c r="AU310" s="2"/>
      <c r="AV310" s="2"/>
    </row>
    <row r="311" spans="4:48" ht="19.899999999999999" customHeight="1" x14ac:dyDescent="0.15">
      <c r="D311" s="2"/>
      <c r="E311" s="2"/>
      <c r="F311" s="18"/>
      <c r="G311" s="2"/>
      <c r="H311" s="2"/>
      <c r="I311" s="86"/>
      <c r="J311" s="2"/>
      <c r="K311" s="68"/>
      <c r="L311" s="68"/>
      <c r="M311" s="18"/>
      <c r="N311" s="68"/>
      <c r="O311" s="72"/>
      <c r="P311" s="68"/>
      <c r="Q311" s="102"/>
      <c r="R311" s="102"/>
      <c r="S311" s="102"/>
      <c r="T311" s="68"/>
      <c r="U311" s="68"/>
      <c r="V311" s="3"/>
      <c r="W311" s="3"/>
      <c r="X311" s="3"/>
      <c r="Y311" s="3"/>
      <c r="Z311" s="3"/>
      <c r="AA311" s="2"/>
      <c r="AB311" s="2"/>
      <c r="AC311" s="2"/>
      <c r="AD311" s="2"/>
      <c r="AE311" s="2"/>
      <c r="AF311" s="2"/>
      <c r="AG311" s="2"/>
      <c r="AH311" s="2"/>
      <c r="AI311" s="73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86"/>
      <c r="AU311" s="2"/>
      <c r="AV311" s="2"/>
    </row>
    <row r="312" spans="4:48" ht="19.899999999999999" customHeight="1" x14ac:dyDescent="0.15">
      <c r="D312" s="2"/>
      <c r="E312" s="2"/>
      <c r="F312" s="18"/>
      <c r="G312" s="2"/>
      <c r="H312" s="2"/>
      <c r="I312" s="86"/>
      <c r="J312" s="2"/>
      <c r="K312" s="68"/>
      <c r="L312" s="68"/>
      <c r="M312" s="18"/>
      <c r="N312" s="68"/>
      <c r="O312" s="72"/>
      <c r="P312" s="68"/>
      <c r="Q312" s="102"/>
      <c r="R312" s="102"/>
      <c r="S312" s="102"/>
      <c r="T312" s="68"/>
      <c r="U312" s="68"/>
      <c r="V312" s="3"/>
      <c r="W312" s="3"/>
      <c r="X312" s="3"/>
      <c r="Y312" s="3"/>
      <c r="Z312" s="3"/>
      <c r="AA312" s="2"/>
      <c r="AB312" s="2"/>
      <c r="AC312" s="2"/>
      <c r="AD312" s="2"/>
      <c r="AE312" s="2"/>
      <c r="AF312" s="2"/>
      <c r="AG312" s="2"/>
      <c r="AH312" s="2"/>
      <c r="AI312" s="73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86"/>
      <c r="AU312" s="2"/>
      <c r="AV312" s="2"/>
    </row>
    <row r="313" spans="4:48" ht="19.899999999999999" customHeight="1" x14ac:dyDescent="0.15">
      <c r="D313" s="2"/>
      <c r="E313" s="2"/>
      <c r="F313" s="18"/>
      <c r="G313" s="2"/>
      <c r="H313" s="2"/>
      <c r="I313" s="86"/>
      <c r="J313" s="2"/>
      <c r="K313" s="68"/>
      <c r="L313" s="68"/>
      <c r="M313" s="18"/>
      <c r="N313" s="68"/>
      <c r="O313" s="72"/>
      <c r="P313" s="68"/>
      <c r="Q313" s="102"/>
      <c r="R313" s="102"/>
      <c r="S313" s="102"/>
      <c r="T313" s="68"/>
      <c r="U313" s="68"/>
      <c r="V313" s="3"/>
      <c r="W313" s="3"/>
      <c r="X313" s="3"/>
      <c r="Y313" s="3"/>
      <c r="Z313" s="3"/>
      <c r="AA313" s="2"/>
      <c r="AB313" s="2"/>
      <c r="AC313" s="2"/>
      <c r="AD313" s="2"/>
      <c r="AE313" s="2"/>
      <c r="AF313" s="2"/>
      <c r="AG313" s="2"/>
      <c r="AH313" s="2"/>
      <c r="AI313" s="73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86"/>
      <c r="AU313" s="2"/>
      <c r="AV313" s="2"/>
    </row>
    <row r="314" spans="4:48" ht="19.899999999999999" customHeight="1" x14ac:dyDescent="0.15">
      <c r="D314" s="2"/>
      <c r="E314" s="2"/>
      <c r="F314" s="18"/>
      <c r="G314" s="2"/>
      <c r="H314" s="2"/>
      <c r="I314" s="86"/>
      <c r="J314" s="2"/>
      <c r="K314" s="68"/>
      <c r="L314" s="68"/>
      <c r="M314" s="18"/>
      <c r="N314" s="68"/>
      <c r="O314" s="72"/>
      <c r="P314" s="68"/>
      <c r="Q314" s="102"/>
      <c r="R314" s="102"/>
      <c r="S314" s="102"/>
      <c r="T314" s="68"/>
      <c r="U314" s="68"/>
      <c r="V314" s="3"/>
      <c r="W314" s="3"/>
      <c r="X314" s="3"/>
      <c r="Y314" s="3"/>
      <c r="Z314" s="3"/>
      <c r="AA314" s="2"/>
      <c r="AB314" s="2"/>
      <c r="AC314" s="2"/>
      <c r="AD314" s="2"/>
      <c r="AE314" s="2"/>
      <c r="AF314" s="2"/>
      <c r="AG314" s="2"/>
      <c r="AH314" s="2"/>
      <c r="AI314" s="73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86"/>
      <c r="AU314" s="2"/>
      <c r="AV314" s="2"/>
    </row>
    <row r="315" spans="4:48" ht="19.899999999999999" customHeight="1" x14ac:dyDescent="0.15">
      <c r="D315" s="2"/>
      <c r="E315" s="2"/>
      <c r="F315" s="18"/>
      <c r="G315" s="2"/>
      <c r="H315" s="2"/>
      <c r="I315" s="86"/>
      <c r="J315" s="2"/>
      <c r="K315" s="68"/>
      <c r="L315" s="68"/>
      <c r="M315" s="18"/>
      <c r="N315" s="68"/>
      <c r="O315" s="72"/>
      <c r="P315" s="68"/>
      <c r="Q315" s="102"/>
      <c r="R315" s="102"/>
      <c r="S315" s="102"/>
      <c r="T315" s="68"/>
      <c r="U315" s="68"/>
      <c r="V315" s="3"/>
      <c r="W315" s="3"/>
      <c r="X315" s="3"/>
      <c r="Y315" s="3"/>
      <c r="Z315" s="3"/>
      <c r="AA315" s="2"/>
      <c r="AB315" s="2"/>
      <c r="AC315" s="2"/>
      <c r="AD315" s="2"/>
      <c r="AE315" s="2"/>
      <c r="AF315" s="2"/>
      <c r="AG315" s="2"/>
      <c r="AH315" s="2"/>
      <c r="AI315" s="73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86"/>
      <c r="AU315" s="2"/>
      <c r="AV315" s="2"/>
    </row>
    <row r="316" spans="4:48" ht="19.899999999999999" customHeight="1" x14ac:dyDescent="0.15">
      <c r="D316" s="2"/>
      <c r="E316" s="2"/>
      <c r="F316" s="18"/>
      <c r="G316" s="2"/>
      <c r="H316" s="2"/>
      <c r="I316" s="86"/>
      <c r="J316" s="2"/>
      <c r="K316" s="68"/>
      <c r="L316" s="68"/>
      <c r="M316" s="18"/>
      <c r="N316" s="68"/>
      <c r="O316" s="72"/>
      <c r="P316" s="68"/>
      <c r="Q316" s="102"/>
      <c r="R316" s="102"/>
      <c r="S316" s="102"/>
      <c r="T316" s="68"/>
      <c r="U316" s="68"/>
      <c r="V316" s="3"/>
      <c r="W316" s="3"/>
      <c r="X316" s="3"/>
      <c r="Y316" s="3"/>
      <c r="Z316" s="3"/>
      <c r="AA316" s="2"/>
      <c r="AB316" s="2"/>
      <c r="AC316" s="2"/>
      <c r="AD316" s="2"/>
      <c r="AE316" s="2"/>
      <c r="AF316" s="2"/>
      <c r="AG316" s="2"/>
      <c r="AH316" s="2"/>
      <c r="AI316" s="73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86"/>
      <c r="AU316" s="2"/>
      <c r="AV316" s="2"/>
    </row>
    <row r="317" spans="4:48" ht="19.899999999999999" customHeight="1" x14ac:dyDescent="0.15">
      <c r="D317" s="2"/>
      <c r="E317" s="2"/>
      <c r="F317" s="18"/>
      <c r="G317" s="2"/>
      <c r="H317" s="2"/>
      <c r="I317" s="86"/>
      <c r="J317" s="2"/>
      <c r="K317" s="68"/>
      <c r="L317" s="68"/>
      <c r="M317" s="18"/>
      <c r="N317" s="68"/>
      <c r="O317" s="72"/>
      <c r="P317" s="68"/>
      <c r="Q317" s="102"/>
      <c r="R317" s="102"/>
      <c r="S317" s="102"/>
      <c r="T317" s="68"/>
      <c r="U317" s="68"/>
      <c r="V317" s="3"/>
      <c r="W317" s="3"/>
      <c r="X317" s="3"/>
      <c r="Y317" s="3"/>
      <c r="Z317" s="3"/>
      <c r="AA317" s="2"/>
      <c r="AB317" s="2"/>
      <c r="AC317" s="2"/>
      <c r="AD317" s="2"/>
      <c r="AE317" s="2"/>
      <c r="AF317" s="2"/>
      <c r="AG317" s="2"/>
      <c r="AH317" s="2"/>
      <c r="AI317" s="73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86"/>
      <c r="AU317" s="2"/>
      <c r="AV317" s="2"/>
    </row>
    <row r="318" spans="4:48" ht="19.899999999999999" customHeight="1" x14ac:dyDescent="0.15">
      <c r="D318" s="2"/>
      <c r="E318" s="2"/>
      <c r="F318" s="18"/>
      <c r="G318" s="2"/>
      <c r="H318" s="2"/>
      <c r="I318" s="86"/>
      <c r="J318" s="2"/>
      <c r="K318" s="68"/>
      <c r="L318" s="68"/>
      <c r="M318" s="18"/>
      <c r="N318" s="68"/>
      <c r="O318" s="72"/>
      <c r="P318" s="68"/>
      <c r="Q318" s="102"/>
      <c r="R318" s="102"/>
      <c r="S318" s="102"/>
      <c r="T318" s="68"/>
      <c r="U318" s="68"/>
      <c r="V318" s="3"/>
      <c r="W318" s="3"/>
      <c r="X318" s="3"/>
      <c r="Y318" s="3"/>
      <c r="Z318" s="3"/>
      <c r="AA318" s="2"/>
      <c r="AB318" s="2"/>
      <c r="AC318" s="2"/>
      <c r="AD318" s="2"/>
      <c r="AE318" s="2"/>
      <c r="AF318" s="2"/>
      <c r="AG318" s="2"/>
      <c r="AH318" s="2"/>
      <c r="AI318" s="73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86"/>
      <c r="AU318" s="2"/>
      <c r="AV318" s="2"/>
    </row>
    <row r="319" spans="4:48" ht="19.899999999999999" customHeight="1" x14ac:dyDescent="0.15">
      <c r="D319" s="2"/>
      <c r="E319" s="2"/>
      <c r="F319" s="18"/>
      <c r="G319" s="2"/>
      <c r="H319" s="2"/>
      <c r="I319" s="86"/>
      <c r="J319" s="2"/>
      <c r="K319" s="68"/>
      <c r="L319" s="68"/>
      <c r="M319" s="18"/>
      <c r="N319" s="68"/>
      <c r="O319" s="72"/>
      <c r="P319" s="68"/>
      <c r="Q319" s="102"/>
      <c r="R319" s="102"/>
      <c r="S319" s="102"/>
      <c r="T319" s="68"/>
      <c r="U319" s="68"/>
      <c r="V319" s="3"/>
      <c r="W319" s="3"/>
      <c r="X319" s="3"/>
      <c r="Y319" s="3"/>
      <c r="Z319" s="3"/>
      <c r="AA319" s="2"/>
      <c r="AB319" s="2"/>
      <c r="AC319" s="2"/>
      <c r="AD319" s="2"/>
      <c r="AE319" s="2"/>
      <c r="AF319" s="2"/>
      <c r="AG319" s="2"/>
      <c r="AH319" s="2"/>
      <c r="AI319" s="73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86"/>
      <c r="AU319" s="2"/>
      <c r="AV319" s="2"/>
    </row>
    <row r="320" spans="4:48" ht="19.899999999999999" customHeight="1" x14ac:dyDescent="0.15">
      <c r="D320" s="2"/>
      <c r="E320" s="2"/>
      <c r="F320" s="18"/>
      <c r="G320" s="2"/>
      <c r="H320" s="2"/>
      <c r="I320" s="86"/>
      <c r="J320" s="2"/>
      <c r="K320" s="68"/>
      <c r="L320" s="68"/>
      <c r="M320" s="18"/>
      <c r="N320" s="68"/>
      <c r="O320" s="72"/>
      <c r="P320" s="68"/>
      <c r="Q320" s="102"/>
      <c r="R320" s="102"/>
      <c r="S320" s="102"/>
      <c r="T320" s="68"/>
      <c r="U320" s="68"/>
      <c r="V320" s="3"/>
      <c r="W320" s="3"/>
      <c r="X320" s="3"/>
      <c r="Y320" s="3"/>
      <c r="Z320" s="3"/>
      <c r="AA320" s="2"/>
      <c r="AB320" s="2"/>
      <c r="AC320" s="2"/>
      <c r="AD320" s="2"/>
      <c r="AE320" s="2"/>
      <c r="AF320" s="2"/>
      <c r="AG320" s="2"/>
      <c r="AH320" s="2"/>
      <c r="AI320" s="73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86"/>
      <c r="AU320" s="2"/>
      <c r="AV320" s="2"/>
    </row>
    <row r="321" spans="4:48" ht="19.899999999999999" customHeight="1" x14ac:dyDescent="0.15">
      <c r="D321" s="2"/>
      <c r="E321" s="2"/>
      <c r="F321" s="18"/>
      <c r="G321" s="2"/>
      <c r="H321" s="2"/>
      <c r="I321" s="86"/>
      <c r="J321" s="2"/>
      <c r="K321" s="68"/>
      <c r="L321" s="68"/>
      <c r="M321" s="18"/>
      <c r="N321" s="68"/>
      <c r="O321" s="72"/>
      <c r="P321" s="68"/>
      <c r="Q321" s="102"/>
      <c r="R321" s="102"/>
      <c r="S321" s="102"/>
      <c r="T321" s="68"/>
      <c r="U321" s="68"/>
      <c r="V321" s="3"/>
      <c r="W321" s="3"/>
      <c r="X321" s="3"/>
      <c r="Y321" s="3"/>
      <c r="Z321" s="3"/>
      <c r="AA321" s="2"/>
      <c r="AB321" s="2"/>
      <c r="AC321" s="2"/>
      <c r="AD321" s="2"/>
      <c r="AE321" s="2"/>
      <c r="AF321" s="2"/>
      <c r="AG321" s="2"/>
      <c r="AH321" s="2"/>
      <c r="AI321" s="73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86"/>
      <c r="AU321" s="2"/>
      <c r="AV321" s="2"/>
    </row>
    <row r="322" spans="4:48" ht="19.899999999999999" customHeight="1" x14ac:dyDescent="0.15">
      <c r="D322" s="2"/>
      <c r="E322" s="2"/>
      <c r="F322" s="18"/>
      <c r="G322" s="2"/>
      <c r="H322" s="2"/>
      <c r="I322" s="86"/>
      <c r="J322" s="2"/>
      <c r="K322" s="68"/>
      <c r="L322" s="68"/>
      <c r="M322" s="18"/>
      <c r="N322" s="68"/>
      <c r="O322" s="72"/>
      <c r="P322" s="68"/>
      <c r="Q322" s="102"/>
      <c r="R322" s="102"/>
      <c r="S322" s="102"/>
      <c r="T322" s="68"/>
      <c r="U322" s="68"/>
      <c r="V322" s="3"/>
      <c r="W322" s="3"/>
      <c r="X322" s="3"/>
      <c r="Y322" s="3"/>
      <c r="Z322" s="3"/>
      <c r="AA322" s="2"/>
      <c r="AB322" s="2"/>
      <c r="AC322" s="2"/>
      <c r="AD322" s="2"/>
      <c r="AE322" s="2"/>
      <c r="AF322" s="2"/>
      <c r="AG322" s="2"/>
      <c r="AH322" s="2"/>
      <c r="AI322" s="73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86"/>
      <c r="AU322" s="2"/>
      <c r="AV322" s="2"/>
    </row>
    <row r="323" spans="4:48" ht="19.899999999999999" customHeight="1" x14ac:dyDescent="0.15">
      <c r="D323" s="2"/>
      <c r="E323" s="2"/>
      <c r="F323" s="18"/>
      <c r="G323" s="2"/>
      <c r="H323" s="2"/>
      <c r="I323" s="86"/>
      <c r="J323" s="2"/>
      <c r="K323" s="68"/>
      <c r="L323" s="68"/>
      <c r="M323" s="18"/>
      <c r="N323" s="68"/>
      <c r="O323" s="72"/>
      <c r="P323" s="68"/>
      <c r="Q323" s="102"/>
      <c r="R323" s="102"/>
      <c r="S323" s="102"/>
      <c r="T323" s="68"/>
      <c r="U323" s="68"/>
      <c r="V323" s="3"/>
      <c r="W323" s="3"/>
      <c r="X323" s="3"/>
      <c r="Y323" s="3"/>
      <c r="Z323" s="3"/>
      <c r="AA323" s="2"/>
      <c r="AB323" s="2"/>
      <c r="AC323" s="2"/>
      <c r="AD323" s="2"/>
      <c r="AE323" s="2"/>
      <c r="AF323" s="2"/>
      <c r="AG323" s="2"/>
      <c r="AH323" s="2"/>
      <c r="AI323" s="73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86"/>
      <c r="AU323" s="2"/>
      <c r="AV323" s="2"/>
    </row>
    <row r="324" spans="4:48" ht="19.899999999999999" customHeight="1" x14ac:dyDescent="0.15">
      <c r="D324" s="2"/>
      <c r="E324" s="2"/>
      <c r="F324" s="18"/>
      <c r="G324" s="2"/>
      <c r="H324" s="2"/>
      <c r="I324" s="86"/>
      <c r="J324" s="2"/>
      <c r="K324" s="68"/>
      <c r="L324" s="68"/>
      <c r="M324" s="18"/>
      <c r="N324" s="68"/>
      <c r="O324" s="72"/>
      <c r="P324" s="68"/>
      <c r="Q324" s="102"/>
      <c r="R324" s="102"/>
      <c r="S324" s="102"/>
      <c r="T324" s="68"/>
      <c r="U324" s="68"/>
      <c r="V324" s="3"/>
      <c r="W324" s="3"/>
      <c r="X324" s="3"/>
      <c r="Y324" s="3"/>
      <c r="Z324" s="3"/>
      <c r="AA324" s="2"/>
      <c r="AB324" s="2"/>
      <c r="AC324" s="2"/>
      <c r="AD324" s="2"/>
      <c r="AE324" s="2"/>
      <c r="AF324" s="2"/>
      <c r="AG324" s="2"/>
      <c r="AH324" s="2"/>
      <c r="AI324" s="73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86"/>
      <c r="AU324" s="2"/>
      <c r="AV324" s="2"/>
    </row>
    <row r="325" spans="4:48" ht="19.899999999999999" customHeight="1" x14ac:dyDescent="0.15">
      <c r="D325" s="2"/>
      <c r="E325" s="2"/>
      <c r="F325" s="18"/>
      <c r="G325" s="2"/>
      <c r="H325" s="2"/>
      <c r="I325" s="86"/>
      <c r="J325" s="2"/>
      <c r="K325" s="68"/>
      <c r="L325" s="68"/>
      <c r="M325" s="18"/>
      <c r="N325" s="68"/>
      <c r="O325" s="72"/>
      <c r="P325" s="68"/>
      <c r="Q325" s="102"/>
      <c r="R325" s="102"/>
      <c r="S325" s="102"/>
      <c r="T325" s="68"/>
      <c r="U325" s="68"/>
      <c r="V325" s="3"/>
      <c r="W325" s="3"/>
      <c r="X325" s="3"/>
      <c r="Y325" s="3"/>
      <c r="Z325" s="3"/>
      <c r="AA325" s="2"/>
      <c r="AB325" s="2"/>
      <c r="AC325" s="2"/>
      <c r="AD325" s="2"/>
      <c r="AE325" s="2"/>
      <c r="AF325" s="2"/>
      <c r="AG325" s="2"/>
      <c r="AH325" s="2"/>
      <c r="AI325" s="73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86"/>
      <c r="AU325" s="2"/>
      <c r="AV325" s="2"/>
    </row>
    <row r="326" spans="4:48" ht="19.899999999999999" customHeight="1" x14ac:dyDescent="0.15">
      <c r="D326" s="2"/>
      <c r="E326" s="2"/>
      <c r="F326" s="18"/>
      <c r="G326" s="2"/>
      <c r="H326" s="2"/>
      <c r="I326" s="86"/>
      <c r="J326" s="2"/>
      <c r="K326" s="68"/>
      <c r="L326" s="68"/>
      <c r="M326" s="18"/>
      <c r="N326" s="68"/>
      <c r="O326" s="72"/>
      <c r="P326" s="68"/>
      <c r="Q326" s="102"/>
      <c r="R326" s="102"/>
      <c r="S326" s="102"/>
      <c r="T326" s="68"/>
      <c r="U326" s="68"/>
      <c r="V326" s="3"/>
      <c r="W326" s="3"/>
      <c r="X326" s="3"/>
      <c r="Y326" s="3"/>
      <c r="Z326" s="3"/>
      <c r="AA326" s="2"/>
      <c r="AB326" s="2"/>
      <c r="AC326" s="2"/>
      <c r="AD326" s="2"/>
      <c r="AE326" s="2"/>
      <c r="AF326" s="2"/>
      <c r="AG326" s="2"/>
      <c r="AH326" s="2"/>
      <c r="AI326" s="73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86"/>
      <c r="AU326" s="2"/>
      <c r="AV326" s="2"/>
    </row>
    <row r="327" spans="4:48" ht="19.899999999999999" customHeight="1" x14ac:dyDescent="0.15">
      <c r="D327" s="2"/>
      <c r="E327" s="2"/>
      <c r="F327" s="18"/>
      <c r="G327" s="2"/>
      <c r="H327" s="2"/>
      <c r="I327" s="86"/>
      <c r="J327" s="2"/>
      <c r="K327" s="68"/>
      <c r="L327" s="68"/>
      <c r="M327" s="18"/>
      <c r="N327" s="68"/>
      <c r="O327" s="72"/>
      <c r="P327" s="68"/>
      <c r="Q327" s="102"/>
      <c r="R327" s="102"/>
      <c r="S327" s="102"/>
      <c r="T327" s="68"/>
      <c r="U327" s="68"/>
      <c r="V327" s="3"/>
      <c r="W327" s="3"/>
      <c r="X327" s="3"/>
      <c r="Y327" s="3"/>
      <c r="Z327" s="3"/>
      <c r="AA327" s="2"/>
      <c r="AB327" s="2"/>
      <c r="AC327" s="2"/>
      <c r="AD327" s="2"/>
      <c r="AE327" s="2"/>
      <c r="AF327" s="2"/>
      <c r="AG327" s="2"/>
      <c r="AH327" s="2"/>
      <c r="AI327" s="73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86"/>
      <c r="AU327" s="2"/>
      <c r="AV327" s="2"/>
    </row>
    <row r="328" spans="4:48" ht="19.899999999999999" customHeight="1" x14ac:dyDescent="0.15">
      <c r="D328" s="2"/>
      <c r="E328" s="2"/>
      <c r="F328" s="18"/>
      <c r="G328" s="2"/>
      <c r="H328" s="2"/>
      <c r="I328" s="86"/>
      <c r="J328" s="2"/>
      <c r="K328" s="68"/>
      <c r="L328" s="68"/>
      <c r="M328" s="18"/>
      <c r="N328" s="68"/>
      <c r="O328" s="72"/>
      <c r="P328" s="68"/>
      <c r="Q328" s="102"/>
      <c r="R328" s="102"/>
      <c r="S328" s="102"/>
      <c r="T328" s="68"/>
      <c r="U328" s="68"/>
      <c r="V328" s="3"/>
      <c r="W328" s="3"/>
      <c r="X328" s="3"/>
      <c r="Y328" s="3"/>
      <c r="Z328" s="3"/>
      <c r="AA328" s="2"/>
      <c r="AB328" s="2"/>
      <c r="AC328" s="2"/>
      <c r="AD328" s="2"/>
      <c r="AE328" s="2"/>
      <c r="AF328" s="2"/>
      <c r="AG328" s="2"/>
      <c r="AH328" s="2"/>
      <c r="AI328" s="73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86"/>
      <c r="AU328" s="2"/>
      <c r="AV328" s="2"/>
    </row>
    <row r="329" spans="4:48" ht="19.899999999999999" customHeight="1" x14ac:dyDescent="0.15">
      <c r="D329" s="2"/>
      <c r="E329" s="2"/>
      <c r="F329" s="18"/>
      <c r="G329" s="2"/>
      <c r="H329" s="2"/>
      <c r="I329" s="86"/>
      <c r="J329" s="2"/>
      <c r="K329" s="68"/>
      <c r="L329" s="68"/>
      <c r="M329" s="18"/>
      <c r="N329" s="68"/>
      <c r="O329" s="72"/>
      <c r="P329" s="68"/>
      <c r="Q329" s="102"/>
      <c r="R329" s="102"/>
      <c r="S329" s="102"/>
      <c r="T329" s="68"/>
      <c r="U329" s="68"/>
      <c r="V329" s="3"/>
      <c r="W329" s="3"/>
      <c r="X329" s="3"/>
      <c r="Y329" s="3"/>
      <c r="Z329" s="3"/>
      <c r="AA329" s="2"/>
      <c r="AB329" s="2"/>
      <c r="AC329" s="2"/>
      <c r="AD329" s="2"/>
      <c r="AE329" s="2"/>
      <c r="AF329" s="2"/>
      <c r="AG329" s="2"/>
      <c r="AH329" s="2"/>
      <c r="AI329" s="73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86"/>
      <c r="AU329" s="2"/>
      <c r="AV329" s="2"/>
    </row>
    <row r="330" spans="4:48" ht="19.899999999999999" customHeight="1" x14ac:dyDescent="0.15">
      <c r="D330" s="2"/>
      <c r="E330" s="2"/>
      <c r="F330" s="18"/>
      <c r="G330" s="2"/>
      <c r="H330" s="2"/>
      <c r="I330" s="86"/>
      <c r="J330" s="2"/>
      <c r="K330" s="68"/>
      <c r="L330" s="68"/>
      <c r="M330" s="18"/>
      <c r="N330" s="68"/>
      <c r="O330" s="72"/>
      <c r="P330" s="68"/>
      <c r="Q330" s="102"/>
      <c r="R330" s="102"/>
      <c r="S330" s="102"/>
      <c r="T330" s="68"/>
      <c r="U330" s="68"/>
      <c r="V330" s="3"/>
      <c r="W330" s="3"/>
      <c r="X330" s="3"/>
      <c r="Y330" s="3"/>
      <c r="Z330" s="3"/>
      <c r="AA330" s="2"/>
      <c r="AB330" s="2"/>
      <c r="AC330" s="2"/>
      <c r="AD330" s="2"/>
      <c r="AE330" s="2"/>
      <c r="AF330" s="2"/>
      <c r="AG330" s="2"/>
      <c r="AH330" s="2"/>
      <c r="AI330" s="73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86"/>
      <c r="AU330" s="2"/>
      <c r="AV330" s="2"/>
    </row>
    <row r="331" spans="4:48" ht="19.899999999999999" customHeight="1" x14ac:dyDescent="0.15">
      <c r="D331" s="2"/>
      <c r="E331" s="2"/>
      <c r="F331" s="18"/>
      <c r="G331" s="2"/>
      <c r="H331" s="2"/>
      <c r="I331" s="86"/>
      <c r="J331" s="2"/>
      <c r="K331" s="68"/>
      <c r="L331" s="68"/>
      <c r="M331" s="18"/>
      <c r="N331" s="68"/>
      <c r="O331" s="72"/>
      <c r="P331" s="68"/>
      <c r="Q331" s="102"/>
      <c r="R331" s="102"/>
      <c r="S331" s="102"/>
      <c r="T331" s="68"/>
      <c r="U331" s="68"/>
      <c r="V331" s="3"/>
      <c r="W331" s="3"/>
      <c r="X331" s="3"/>
      <c r="Y331" s="3"/>
      <c r="Z331" s="3"/>
      <c r="AA331" s="2"/>
      <c r="AB331" s="2"/>
      <c r="AC331" s="2"/>
      <c r="AD331" s="2"/>
      <c r="AE331" s="2"/>
      <c r="AF331" s="2"/>
      <c r="AG331" s="2"/>
      <c r="AH331" s="2"/>
      <c r="AI331" s="73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86"/>
      <c r="AU331" s="2"/>
      <c r="AV331" s="2"/>
    </row>
    <row r="332" spans="4:48" ht="19.899999999999999" customHeight="1" x14ac:dyDescent="0.15">
      <c r="D332" s="2"/>
      <c r="E332" s="2"/>
      <c r="F332" s="18"/>
      <c r="G332" s="2"/>
      <c r="H332" s="2"/>
      <c r="I332" s="86"/>
      <c r="J332" s="2"/>
      <c r="K332" s="68"/>
      <c r="L332" s="68"/>
      <c r="M332" s="18"/>
      <c r="N332" s="68"/>
      <c r="O332" s="72"/>
      <c r="P332" s="68"/>
      <c r="Q332" s="102"/>
      <c r="R332" s="102"/>
      <c r="S332" s="102"/>
      <c r="T332" s="68"/>
      <c r="U332" s="68"/>
      <c r="V332" s="3"/>
      <c r="W332" s="3"/>
      <c r="X332" s="3"/>
      <c r="Y332" s="3"/>
      <c r="Z332" s="3"/>
      <c r="AA332" s="2"/>
      <c r="AB332" s="2"/>
      <c r="AC332" s="2"/>
      <c r="AD332" s="2"/>
      <c r="AE332" s="2"/>
      <c r="AF332" s="2"/>
      <c r="AG332" s="2"/>
      <c r="AH332" s="2"/>
      <c r="AI332" s="73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86"/>
      <c r="AU332" s="2"/>
      <c r="AV332" s="2"/>
    </row>
    <row r="333" spans="4:48" ht="19.899999999999999" customHeight="1" x14ac:dyDescent="0.15">
      <c r="D333" s="2"/>
      <c r="E333" s="2"/>
      <c r="F333" s="18"/>
      <c r="G333" s="2"/>
      <c r="H333" s="2"/>
      <c r="I333" s="86"/>
      <c r="J333" s="2"/>
      <c r="K333" s="68"/>
      <c r="L333" s="68"/>
      <c r="M333" s="18"/>
      <c r="N333" s="68"/>
      <c r="O333" s="72"/>
      <c r="P333" s="68"/>
      <c r="Q333" s="102"/>
      <c r="R333" s="102"/>
      <c r="S333" s="102"/>
      <c r="T333" s="68"/>
      <c r="U333" s="68"/>
      <c r="V333" s="3"/>
      <c r="W333" s="3"/>
      <c r="X333" s="3"/>
      <c r="Y333" s="3"/>
      <c r="Z333" s="3"/>
      <c r="AA333" s="2"/>
      <c r="AB333" s="2"/>
      <c r="AC333" s="2"/>
      <c r="AD333" s="2"/>
      <c r="AE333" s="2"/>
      <c r="AF333" s="2"/>
      <c r="AG333" s="2"/>
      <c r="AH333" s="2"/>
      <c r="AI333" s="73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86"/>
      <c r="AU333" s="2"/>
      <c r="AV333" s="2"/>
    </row>
    <row r="334" spans="4:48" ht="19.899999999999999" customHeight="1" x14ac:dyDescent="0.15">
      <c r="D334" s="2"/>
      <c r="E334" s="2"/>
      <c r="F334" s="18"/>
      <c r="G334" s="2"/>
      <c r="H334" s="2"/>
      <c r="I334" s="86"/>
      <c r="J334" s="2"/>
      <c r="K334" s="68"/>
      <c r="L334" s="68"/>
      <c r="M334" s="18"/>
      <c r="N334" s="68"/>
      <c r="O334" s="72"/>
      <c r="P334" s="68"/>
      <c r="Q334" s="102"/>
      <c r="R334" s="102"/>
      <c r="S334" s="102"/>
      <c r="T334" s="68"/>
      <c r="U334" s="68"/>
      <c r="V334" s="3"/>
      <c r="W334" s="3"/>
      <c r="X334" s="3"/>
      <c r="Y334" s="3"/>
      <c r="Z334" s="3"/>
      <c r="AA334" s="2"/>
      <c r="AB334" s="2"/>
      <c r="AC334" s="2"/>
      <c r="AD334" s="2"/>
      <c r="AE334" s="2"/>
      <c r="AF334" s="2"/>
      <c r="AG334" s="2"/>
      <c r="AH334" s="2"/>
      <c r="AI334" s="73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86"/>
      <c r="AU334" s="2"/>
      <c r="AV334" s="2"/>
    </row>
    <row r="335" spans="4:48" ht="19.899999999999999" customHeight="1" x14ac:dyDescent="0.15">
      <c r="D335" s="2"/>
      <c r="E335" s="2"/>
      <c r="F335" s="18"/>
      <c r="G335" s="2"/>
      <c r="H335" s="2"/>
      <c r="I335" s="86"/>
      <c r="J335" s="2"/>
      <c r="K335" s="68"/>
      <c r="L335" s="68"/>
      <c r="M335" s="18"/>
      <c r="N335" s="68"/>
      <c r="O335" s="72"/>
      <c r="P335" s="68"/>
      <c r="Q335" s="102"/>
      <c r="R335" s="102"/>
      <c r="S335" s="102"/>
      <c r="T335" s="68"/>
      <c r="U335" s="68"/>
      <c r="V335" s="3"/>
      <c r="W335" s="3"/>
      <c r="X335" s="3"/>
      <c r="Y335" s="3"/>
      <c r="Z335" s="3"/>
      <c r="AA335" s="2"/>
      <c r="AB335" s="2"/>
      <c r="AC335" s="2"/>
      <c r="AD335" s="2"/>
      <c r="AE335" s="2"/>
      <c r="AF335" s="2"/>
      <c r="AG335" s="2"/>
      <c r="AH335" s="2"/>
      <c r="AI335" s="73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86"/>
      <c r="AU335" s="2"/>
      <c r="AV335" s="2"/>
    </row>
    <row r="336" spans="4:48" ht="19.899999999999999" customHeight="1" x14ac:dyDescent="0.15">
      <c r="D336" s="2"/>
      <c r="E336" s="2"/>
      <c r="F336" s="18"/>
      <c r="G336" s="2"/>
      <c r="H336" s="2"/>
      <c r="I336" s="86"/>
      <c r="J336" s="2"/>
      <c r="K336" s="68"/>
      <c r="L336" s="68"/>
      <c r="M336" s="18"/>
      <c r="N336" s="68"/>
      <c r="O336" s="72"/>
      <c r="P336" s="68"/>
      <c r="Q336" s="102"/>
      <c r="R336" s="102"/>
      <c r="S336" s="102"/>
      <c r="T336" s="68"/>
      <c r="U336" s="68"/>
      <c r="V336" s="3"/>
      <c r="W336" s="3"/>
      <c r="X336" s="3"/>
      <c r="Y336" s="3"/>
      <c r="Z336" s="3"/>
      <c r="AA336" s="2"/>
      <c r="AB336" s="2"/>
      <c r="AC336" s="2"/>
      <c r="AD336" s="2"/>
      <c r="AE336" s="2"/>
      <c r="AF336" s="2"/>
      <c r="AG336" s="2"/>
      <c r="AH336" s="2"/>
      <c r="AI336" s="73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86"/>
      <c r="AU336" s="2"/>
      <c r="AV336" s="2"/>
    </row>
    <row r="337" spans="4:48" ht="19.899999999999999" customHeight="1" x14ac:dyDescent="0.15">
      <c r="D337" s="2"/>
      <c r="E337" s="2"/>
      <c r="F337" s="18"/>
      <c r="G337" s="2"/>
      <c r="H337" s="2"/>
      <c r="I337" s="86"/>
      <c r="J337" s="2"/>
      <c r="K337" s="68"/>
      <c r="L337" s="68"/>
      <c r="M337" s="18"/>
      <c r="N337" s="68"/>
      <c r="O337" s="72"/>
      <c r="P337" s="68"/>
      <c r="Q337" s="102"/>
      <c r="R337" s="102"/>
      <c r="S337" s="102"/>
      <c r="T337" s="68"/>
      <c r="U337" s="68"/>
      <c r="V337" s="3"/>
      <c r="W337" s="3"/>
      <c r="X337" s="3"/>
      <c r="Y337" s="3"/>
      <c r="Z337" s="3"/>
      <c r="AA337" s="2"/>
      <c r="AB337" s="2"/>
      <c r="AC337" s="2"/>
      <c r="AD337" s="2"/>
      <c r="AE337" s="2"/>
      <c r="AF337" s="2"/>
      <c r="AG337" s="2"/>
      <c r="AH337" s="2"/>
      <c r="AI337" s="73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86"/>
      <c r="AU337" s="2"/>
      <c r="AV337" s="2"/>
    </row>
    <row r="338" spans="4:48" ht="19.899999999999999" customHeight="1" x14ac:dyDescent="0.15">
      <c r="D338" s="2"/>
      <c r="E338" s="2"/>
      <c r="F338" s="18"/>
      <c r="G338" s="2"/>
      <c r="H338" s="2"/>
      <c r="I338" s="86"/>
      <c r="J338" s="2"/>
      <c r="K338" s="68"/>
      <c r="L338" s="68"/>
      <c r="M338" s="18"/>
      <c r="N338" s="68"/>
      <c r="O338" s="72"/>
      <c r="P338" s="68"/>
      <c r="Q338" s="102"/>
      <c r="R338" s="102"/>
      <c r="S338" s="102"/>
      <c r="T338" s="68"/>
      <c r="U338" s="68"/>
      <c r="V338" s="3"/>
      <c r="W338" s="3"/>
      <c r="X338" s="3"/>
      <c r="Y338" s="3"/>
      <c r="Z338" s="3"/>
      <c r="AA338" s="2"/>
      <c r="AB338" s="2"/>
      <c r="AC338" s="2"/>
      <c r="AD338" s="2"/>
      <c r="AE338" s="2"/>
      <c r="AF338" s="2"/>
      <c r="AG338" s="2"/>
      <c r="AH338" s="2"/>
      <c r="AI338" s="73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86"/>
      <c r="AU338" s="2"/>
      <c r="AV338" s="2"/>
    </row>
    <row r="339" spans="4:48" ht="19.899999999999999" customHeight="1" x14ac:dyDescent="0.15">
      <c r="D339" s="2"/>
      <c r="E339" s="2"/>
      <c r="F339" s="18"/>
      <c r="G339" s="2"/>
      <c r="H339" s="2"/>
      <c r="I339" s="86"/>
      <c r="J339" s="2"/>
      <c r="K339" s="68"/>
      <c r="L339" s="68"/>
      <c r="M339" s="18"/>
      <c r="N339" s="68"/>
      <c r="O339" s="72"/>
      <c r="P339" s="68"/>
      <c r="Q339" s="102"/>
      <c r="R339" s="102"/>
      <c r="S339" s="102"/>
      <c r="T339" s="68"/>
      <c r="U339" s="68"/>
      <c r="V339" s="3"/>
      <c r="W339" s="3"/>
      <c r="X339" s="3"/>
      <c r="Y339" s="3"/>
      <c r="Z339" s="3"/>
      <c r="AA339" s="2"/>
      <c r="AB339" s="2"/>
      <c r="AC339" s="2"/>
      <c r="AD339" s="2"/>
      <c r="AE339" s="2"/>
      <c r="AF339" s="2"/>
      <c r="AG339" s="2"/>
      <c r="AH339" s="2"/>
      <c r="AI339" s="73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86"/>
      <c r="AU339" s="2"/>
      <c r="AV339" s="2"/>
    </row>
    <row r="340" spans="4:48" ht="19.899999999999999" customHeight="1" x14ac:dyDescent="0.15">
      <c r="D340" s="2"/>
      <c r="E340" s="2"/>
      <c r="F340" s="18"/>
      <c r="G340" s="2"/>
      <c r="H340" s="2"/>
      <c r="I340" s="86"/>
      <c r="J340" s="2"/>
      <c r="K340" s="68"/>
      <c r="L340" s="68"/>
      <c r="M340" s="18"/>
      <c r="N340" s="68"/>
      <c r="O340" s="72"/>
      <c r="P340" s="68"/>
      <c r="Q340" s="102"/>
      <c r="R340" s="102"/>
      <c r="S340" s="102"/>
      <c r="T340" s="68"/>
      <c r="U340" s="68"/>
      <c r="V340" s="3"/>
      <c r="W340" s="3"/>
      <c r="X340" s="3"/>
      <c r="Y340" s="3"/>
      <c r="Z340" s="3"/>
      <c r="AA340" s="2"/>
      <c r="AB340" s="2"/>
      <c r="AC340" s="2"/>
      <c r="AD340" s="2"/>
      <c r="AE340" s="2"/>
      <c r="AF340" s="2"/>
      <c r="AG340" s="2"/>
      <c r="AH340" s="2"/>
      <c r="AI340" s="73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86"/>
      <c r="AU340" s="2"/>
      <c r="AV340" s="2"/>
    </row>
    <row r="341" spans="4:48" ht="19.899999999999999" customHeight="1" x14ac:dyDescent="0.15">
      <c r="D341" s="2"/>
      <c r="E341" s="2"/>
      <c r="F341" s="18"/>
      <c r="G341" s="2"/>
      <c r="H341" s="2"/>
      <c r="I341" s="86"/>
      <c r="J341" s="2"/>
      <c r="K341" s="68"/>
      <c r="L341" s="68"/>
      <c r="M341" s="18"/>
      <c r="N341" s="68"/>
      <c r="O341" s="72"/>
      <c r="P341" s="68"/>
      <c r="Q341" s="102"/>
      <c r="R341" s="102"/>
      <c r="S341" s="102"/>
      <c r="T341" s="68"/>
      <c r="U341" s="68"/>
      <c r="V341" s="3"/>
      <c r="W341" s="3"/>
      <c r="X341" s="3"/>
      <c r="Y341" s="3"/>
      <c r="Z341" s="3"/>
      <c r="AA341" s="2"/>
      <c r="AB341" s="2"/>
      <c r="AC341" s="2"/>
      <c r="AD341" s="2"/>
      <c r="AE341" s="2"/>
      <c r="AF341" s="2"/>
      <c r="AG341" s="2"/>
      <c r="AH341" s="2"/>
      <c r="AI341" s="73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86"/>
      <c r="AU341" s="2"/>
      <c r="AV341" s="2"/>
    </row>
    <row r="342" spans="4:48" ht="19.899999999999999" customHeight="1" x14ac:dyDescent="0.15">
      <c r="D342" s="2"/>
      <c r="E342" s="2"/>
      <c r="F342" s="18"/>
      <c r="G342" s="2"/>
      <c r="H342" s="2"/>
      <c r="I342" s="86"/>
      <c r="J342" s="2"/>
      <c r="K342" s="68"/>
      <c r="L342" s="68"/>
      <c r="M342" s="18"/>
      <c r="N342" s="68"/>
      <c r="O342" s="72"/>
      <c r="P342" s="68"/>
      <c r="Q342" s="102"/>
      <c r="R342" s="102"/>
      <c r="S342" s="102"/>
      <c r="T342" s="68"/>
      <c r="U342" s="68"/>
      <c r="V342" s="3"/>
      <c r="W342" s="3"/>
      <c r="X342" s="3"/>
      <c r="Y342" s="3"/>
      <c r="Z342" s="3"/>
      <c r="AA342" s="2"/>
      <c r="AB342" s="2"/>
      <c r="AC342" s="2"/>
      <c r="AD342" s="2"/>
      <c r="AE342" s="2"/>
      <c r="AF342" s="2"/>
      <c r="AG342" s="2"/>
      <c r="AH342" s="2"/>
      <c r="AI342" s="73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86"/>
      <c r="AU342" s="2"/>
      <c r="AV342" s="2"/>
    </row>
    <row r="343" spans="4:48" ht="19.899999999999999" customHeight="1" x14ac:dyDescent="0.15">
      <c r="D343" s="2"/>
      <c r="E343" s="2"/>
      <c r="F343" s="18"/>
      <c r="G343" s="2"/>
      <c r="H343" s="2"/>
      <c r="I343" s="86"/>
      <c r="J343" s="2"/>
      <c r="K343" s="68"/>
      <c r="L343" s="68"/>
      <c r="M343" s="18"/>
      <c r="N343" s="68"/>
      <c r="O343" s="72"/>
      <c r="P343" s="68"/>
      <c r="Q343" s="102"/>
      <c r="R343" s="102"/>
      <c r="S343" s="102"/>
      <c r="T343" s="68"/>
      <c r="U343" s="68"/>
      <c r="V343" s="3"/>
      <c r="W343" s="3"/>
      <c r="X343" s="3"/>
      <c r="Y343" s="3"/>
      <c r="Z343" s="3"/>
      <c r="AA343" s="2"/>
      <c r="AB343" s="2"/>
      <c r="AC343" s="2"/>
      <c r="AD343" s="2"/>
      <c r="AE343" s="2"/>
      <c r="AF343" s="2"/>
      <c r="AG343" s="2"/>
      <c r="AH343" s="2"/>
      <c r="AI343" s="73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86"/>
      <c r="AU343" s="2"/>
      <c r="AV343" s="2"/>
    </row>
    <row r="344" spans="4:48" ht="19.899999999999999" customHeight="1" x14ac:dyDescent="0.15">
      <c r="D344" s="2"/>
      <c r="E344" s="2"/>
      <c r="F344" s="18"/>
      <c r="G344" s="2"/>
      <c r="H344" s="2"/>
      <c r="I344" s="86"/>
      <c r="J344" s="2"/>
      <c r="K344" s="68"/>
      <c r="L344" s="68"/>
      <c r="M344" s="18"/>
      <c r="N344" s="68"/>
      <c r="O344" s="72"/>
      <c r="P344" s="68"/>
      <c r="Q344" s="102"/>
      <c r="R344" s="102"/>
      <c r="S344" s="102"/>
      <c r="T344" s="68"/>
      <c r="U344" s="68"/>
      <c r="V344" s="3"/>
      <c r="W344" s="3"/>
      <c r="X344" s="3"/>
      <c r="Y344" s="3"/>
      <c r="Z344" s="3"/>
      <c r="AA344" s="2"/>
      <c r="AB344" s="2"/>
      <c r="AC344" s="2"/>
      <c r="AD344" s="2"/>
      <c r="AE344" s="2"/>
      <c r="AF344" s="2"/>
      <c r="AG344" s="2"/>
      <c r="AH344" s="2"/>
      <c r="AI344" s="73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86"/>
      <c r="AU344" s="2"/>
      <c r="AV344" s="2"/>
    </row>
    <row r="345" spans="4:48" ht="19.899999999999999" customHeight="1" x14ac:dyDescent="0.15">
      <c r="D345" s="2"/>
      <c r="E345" s="2"/>
      <c r="F345" s="18"/>
      <c r="G345" s="2"/>
      <c r="H345" s="2"/>
      <c r="I345" s="86"/>
      <c r="J345" s="2"/>
      <c r="K345" s="68"/>
      <c r="L345" s="68"/>
      <c r="M345" s="18"/>
      <c r="N345" s="68"/>
      <c r="O345" s="72"/>
      <c r="P345" s="68"/>
      <c r="Q345" s="102"/>
      <c r="R345" s="102"/>
      <c r="S345" s="102"/>
      <c r="T345" s="68"/>
      <c r="U345" s="68"/>
      <c r="V345" s="3"/>
      <c r="W345" s="3"/>
      <c r="X345" s="3"/>
      <c r="Y345" s="3"/>
      <c r="Z345" s="3"/>
      <c r="AA345" s="2"/>
      <c r="AB345" s="2"/>
      <c r="AC345" s="2"/>
      <c r="AD345" s="2"/>
      <c r="AE345" s="2"/>
      <c r="AF345" s="2"/>
      <c r="AG345" s="2"/>
      <c r="AH345" s="2"/>
      <c r="AI345" s="73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86"/>
      <c r="AU345" s="2"/>
      <c r="AV345" s="2"/>
    </row>
    <row r="346" spans="4:48" ht="19.899999999999999" customHeight="1" x14ac:dyDescent="0.15">
      <c r="D346" s="2"/>
      <c r="E346" s="2"/>
      <c r="F346" s="18"/>
      <c r="G346" s="2"/>
      <c r="H346" s="2"/>
      <c r="I346" s="86"/>
      <c r="J346" s="2"/>
      <c r="K346" s="68"/>
      <c r="L346" s="68"/>
      <c r="M346" s="18"/>
      <c r="N346" s="68"/>
      <c r="O346" s="72"/>
      <c r="P346" s="68"/>
      <c r="Q346" s="102"/>
      <c r="R346" s="102"/>
      <c r="S346" s="102"/>
      <c r="T346" s="68"/>
      <c r="U346" s="68"/>
      <c r="V346" s="3"/>
      <c r="W346" s="3"/>
      <c r="X346" s="3"/>
      <c r="Y346" s="3"/>
      <c r="Z346" s="3"/>
      <c r="AA346" s="2"/>
      <c r="AB346" s="2"/>
      <c r="AC346" s="2"/>
      <c r="AD346" s="2"/>
      <c r="AE346" s="2"/>
      <c r="AF346" s="2"/>
      <c r="AG346" s="2"/>
      <c r="AH346" s="2"/>
      <c r="AI346" s="73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86"/>
      <c r="AU346" s="2"/>
      <c r="AV346" s="2"/>
    </row>
    <row r="347" spans="4:48" ht="19.899999999999999" customHeight="1" x14ac:dyDescent="0.15">
      <c r="D347" s="2"/>
      <c r="E347" s="2"/>
      <c r="F347" s="18"/>
      <c r="G347" s="2"/>
      <c r="H347" s="2"/>
      <c r="I347" s="86"/>
      <c r="J347" s="2"/>
      <c r="K347" s="68"/>
      <c r="L347" s="68"/>
      <c r="M347" s="18"/>
      <c r="N347" s="68"/>
      <c r="O347" s="72"/>
      <c r="P347" s="68"/>
      <c r="Q347" s="102"/>
      <c r="R347" s="102"/>
      <c r="S347" s="102"/>
      <c r="T347" s="68"/>
      <c r="U347" s="68"/>
      <c r="V347" s="3"/>
      <c r="W347" s="3"/>
      <c r="X347" s="3"/>
      <c r="Y347" s="3"/>
      <c r="Z347" s="3"/>
      <c r="AA347" s="2"/>
      <c r="AB347" s="2"/>
      <c r="AC347" s="2"/>
      <c r="AD347" s="2"/>
      <c r="AE347" s="2"/>
      <c r="AF347" s="2"/>
      <c r="AG347" s="2"/>
      <c r="AH347" s="2"/>
      <c r="AI347" s="73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86"/>
      <c r="AU347" s="2"/>
      <c r="AV347" s="2"/>
    </row>
    <row r="348" spans="4:48" ht="19.899999999999999" customHeight="1" x14ac:dyDescent="0.15">
      <c r="D348" s="2"/>
      <c r="E348" s="2"/>
      <c r="F348" s="18"/>
      <c r="G348" s="2"/>
      <c r="H348" s="2"/>
      <c r="I348" s="86"/>
      <c r="J348" s="2"/>
      <c r="K348" s="68"/>
      <c r="L348" s="68"/>
      <c r="M348" s="18"/>
      <c r="N348" s="68"/>
      <c r="O348" s="72"/>
      <c r="P348" s="68"/>
      <c r="Q348" s="102"/>
      <c r="R348" s="102"/>
      <c r="S348" s="102"/>
      <c r="T348" s="68"/>
      <c r="U348" s="68"/>
      <c r="V348" s="3"/>
      <c r="W348" s="3"/>
      <c r="X348" s="3"/>
      <c r="Y348" s="3"/>
      <c r="Z348" s="3"/>
      <c r="AA348" s="2"/>
      <c r="AB348" s="2"/>
      <c r="AC348" s="2"/>
      <c r="AD348" s="2"/>
      <c r="AE348" s="2"/>
      <c r="AF348" s="2"/>
      <c r="AG348" s="2"/>
      <c r="AH348" s="2"/>
      <c r="AI348" s="73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86"/>
      <c r="AU348" s="2"/>
      <c r="AV348" s="2"/>
    </row>
    <row r="349" spans="4:48" ht="19.899999999999999" customHeight="1" x14ac:dyDescent="0.15">
      <c r="D349" s="2"/>
      <c r="E349" s="2"/>
      <c r="F349" s="18"/>
      <c r="G349" s="2"/>
      <c r="H349" s="2"/>
      <c r="I349" s="86"/>
      <c r="J349" s="2"/>
      <c r="K349" s="68"/>
      <c r="L349" s="68"/>
      <c r="M349" s="18"/>
      <c r="N349" s="68"/>
      <c r="O349" s="72"/>
      <c r="P349" s="68"/>
      <c r="Q349" s="102"/>
      <c r="R349" s="102"/>
      <c r="S349" s="102"/>
      <c r="T349" s="68"/>
      <c r="U349" s="68"/>
      <c r="V349" s="3"/>
      <c r="W349" s="3"/>
      <c r="X349" s="3"/>
      <c r="Y349" s="3"/>
      <c r="Z349" s="3"/>
      <c r="AA349" s="2"/>
      <c r="AB349" s="2"/>
      <c r="AC349" s="2"/>
      <c r="AD349" s="2"/>
      <c r="AE349" s="2"/>
      <c r="AF349" s="2"/>
      <c r="AG349" s="2"/>
      <c r="AH349" s="2"/>
      <c r="AI349" s="73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86"/>
      <c r="AU349" s="2"/>
      <c r="AV349" s="2"/>
    </row>
    <row r="350" spans="4:48" ht="19.899999999999999" customHeight="1" x14ac:dyDescent="0.15">
      <c r="D350" s="2"/>
      <c r="E350" s="2"/>
      <c r="F350" s="18"/>
      <c r="G350" s="2"/>
      <c r="H350" s="2"/>
      <c r="I350" s="86"/>
      <c r="J350" s="2"/>
      <c r="K350" s="68"/>
      <c r="L350" s="68"/>
      <c r="M350" s="18"/>
      <c r="N350" s="68"/>
      <c r="O350" s="72"/>
      <c r="P350" s="68"/>
      <c r="Q350" s="102"/>
      <c r="R350" s="102"/>
      <c r="S350" s="102"/>
      <c r="T350" s="68"/>
      <c r="U350" s="68"/>
      <c r="V350" s="3"/>
      <c r="W350" s="3"/>
      <c r="X350" s="3"/>
      <c r="Y350" s="3"/>
      <c r="Z350" s="3"/>
      <c r="AA350" s="2"/>
      <c r="AB350" s="2"/>
      <c r="AC350" s="2"/>
      <c r="AD350" s="2"/>
      <c r="AE350" s="2"/>
      <c r="AF350" s="2"/>
      <c r="AG350" s="2"/>
      <c r="AH350" s="2"/>
      <c r="AI350" s="73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86"/>
      <c r="AU350" s="2"/>
      <c r="AV350" s="2"/>
    </row>
    <row r="351" spans="4:48" ht="19.899999999999999" customHeight="1" x14ac:dyDescent="0.15">
      <c r="D351" s="2"/>
      <c r="E351" s="2"/>
      <c r="F351" s="18"/>
      <c r="G351" s="2"/>
      <c r="H351" s="2"/>
      <c r="I351" s="86"/>
      <c r="J351" s="2"/>
      <c r="K351" s="68"/>
      <c r="L351" s="68"/>
      <c r="M351" s="18"/>
      <c r="N351" s="68"/>
      <c r="O351" s="72"/>
      <c r="P351" s="68"/>
      <c r="Q351" s="102"/>
      <c r="R351" s="102"/>
      <c r="S351" s="102"/>
      <c r="T351" s="68"/>
      <c r="U351" s="68"/>
      <c r="V351" s="3"/>
      <c r="W351" s="3"/>
      <c r="X351" s="3"/>
      <c r="Y351" s="3"/>
      <c r="Z351" s="3"/>
      <c r="AA351" s="2"/>
      <c r="AB351" s="2"/>
      <c r="AC351" s="2"/>
      <c r="AD351" s="2"/>
      <c r="AE351" s="2"/>
      <c r="AF351" s="2"/>
      <c r="AG351" s="2"/>
      <c r="AH351" s="2"/>
      <c r="AI351" s="73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86"/>
      <c r="AU351" s="2"/>
      <c r="AV351" s="2"/>
    </row>
    <row r="352" spans="4:48" ht="19.899999999999999" customHeight="1" x14ac:dyDescent="0.15">
      <c r="D352" s="2"/>
      <c r="E352" s="2"/>
      <c r="F352" s="18"/>
      <c r="G352" s="2"/>
      <c r="H352" s="2"/>
      <c r="I352" s="86"/>
      <c r="J352" s="2"/>
      <c r="K352" s="68"/>
      <c r="L352" s="68"/>
      <c r="M352" s="18"/>
      <c r="N352" s="68"/>
      <c r="O352" s="72"/>
      <c r="P352" s="68"/>
      <c r="Q352" s="102"/>
      <c r="R352" s="102"/>
      <c r="S352" s="102"/>
      <c r="T352" s="68"/>
      <c r="U352" s="68"/>
      <c r="V352" s="3"/>
      <c r="W352" s="3"/>
      <c r="X352" s="3"/>
      <c r="Y352" s="3"/>
      <c r="Z352" s="3"/>
      <c r="AA352" s="2"/>
      <c r="AB352" s="2"/>
      <c r="AC352" s="2"/>
      <c r="AD352" s="2"/>
      <c r="AE352" s="2"/>
      <c r="AF352" s="2"/>
      <c r="AG352" s="2"/>
      <c r="AH352" s="2"/>
      <c r="AI352" s="73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86"/>
      <c r="AU352" s="2"/>
      <c r="AV352" s="2"/>
    </row>
    <row r="353" spans="4:48" ht="19.899999999999999" customHeight="1" x14ac:dyDescent="0.15">
      <c r="D353" s="2"/>
      <c r="E353" s="2"/>
      <c r="F353" s="18"/>
      <c r="G353" s="2"/>
      <c r="H353" s="2"/>
      <c r="I353" s="86"/>
      <c r="J353" s="2"/>
      <c r="K353" s="68"/>
      <c r="L353" s="68"/>
      <c r="M353" s="18"/>
      <c r="N353" s="68"/>
      <c r="O353" s="72"/>
      <c r="P353" s="68"/>
      <c r="Q353" s="102"/>
      <c r="R353" s="102"/>
      <c r="S353" s="102"/>
      <c r="T353" s="68"/>
      <c r="U353" s="68"/>
      <c r="V353" s="3"/>
      <c r="W353" s="3"/>
      <c r="X353" s="3"/>
      <c r="Y353" s="3"/>
      <c r="Z353" s="3"/>
      <c r="AA353" s="2"/>
      <c r="AB353" s="2"/>
      <c r="AC353" s="2"/>
      <c r="AD353" s="2"/>
      <c r="AE353" s="2"/>
      <c r="AF353" s="2"/>
      <c r="AG353" s="2"/>
      <c r="AH353" s="2"/>
      <c r="AI353" s="73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86"/>
      <c r="AU353" s="2"/>
      <c r="AV353" s="2"/>
    </row>
    <row r="354" spans="4:48" ht="19.899999999999999" customHeight="1" x14ac:dyDescent="0.15">
      <c r="D354" s="2"/>
      <c r="E354" s="2"/>
      <c r="F354" s="18"/>
      <c r="G354" s="2"/>
      <c r="H354" s="2"/>
      <c r="I354" s="86"/>
      <c r="J354" s="2"/>
      <c r="K354" s="68"/>
      <c r="L354" s="68"/>
      <c r="M354" s="18"/>
      <c r="N354" s="68"/>
      <c r="O354" s="72"/>
      <c r="P354" s="68"/>
      <c r="Q354" s="102"/>
      <c r="R354" s="102"/>
      <c r="S354" s="102"/>
      <c r="T354" s="68"/>
      <c r="U354" s="68"/>
      <c r="V354" s="3"/>
      <c r="W354" s="3"/>
      <c r="X354" s="3"/>
      <c r="Y354" s="3"/>
      <c r="Z354" s="3"/>
      <c r="AA354" s="2"/>
      <c r="AB354" s="2"/>
      <c r="AC354" s="2"/>
      <c r="AD354" s="2"/>
      <c r="AE354" s="2"/>
      <c r="AF354" s="2"/>
      <c r="AG354" s="2"/>
      <c r="AH354" s="2"/>
      <c r="AI354" s="73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86"/>
      <c r="AU354" s="2"/>
      <c r="AV354" s="2"/>
    </row>
    <row r="355" spans="4:48" ht="19.899999999999999" customHeight="1" x14ac:dyDescent="0.15">
      <c r="D355" s="2"/>
      <c r="E355" s="2"/>
      <c r="F355" s="18"/>
      <c r="G355" s="2"/>
      <c r="H355" s="2"/>
      <c r="I355" s="86"/>
      <c r="J355" s="2"/>
      <c r="K355" s="68"/>
      <c r="L355" s="68"/>
      <c r="M355" s="18"/>
      <c r="N355" s="68"/>
      <c r="O355" s="72"/>
      <c r="P355" s="68"/>
      <c r="Q355" s="102"/>
      <c r="R355" s="102"/>
      <c r="S355" s="102"/>
      <c r="T355" s="68"/>
      <c r="U355" s="68"/>
      <c r="V355" s="3"/>
      <c r="W355" s="3"/>
      <c r="X355" s="3"/>
      <c r="Y355" s="3"/>
      <c r="Z355" s="3"/>
      <c r="AA355" s="2"/>
      <c r="AB355" s="2"/>
      <c r="AC355" s="2"/>
      <c r="AD355" s="2"/>
      <c r="AE355" s="2"/>
      <c r="AF355" s="2"/>
      <c r="AG355" s="2"/>
      <c r="AH355" s="2"/>
      <c r="AI355" s="73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86"/>
      <c r="AU355" s="2"/>
      <c r="AV355" s="2"/>
    </row>
    <row r="356" spans="4:48" ht="19.899999999999999" customHeight="1" x14ac:dyDescent="0.15">
      <c r="D356" s="2"/>
      <c r="E356" s="2"/>
      <c r="F356" s="18"/>
      <c r="G356" s="2"/>
      <c r="H356" s="2"/>
      <c r="I356" s="86"/>
      <c r="J356" s="2"/>
      <c r="K356" s="68"/>
      <c r="L356" s="68"/>
      <c r="M356" s="18"/>
      <c r="N356" s="68"/>
      <c r="O356" s="72"/>
      <c r="P356" s="68"/>
      <c r="Q356" s="102"/>
      <c r="R356" s="102"/>
      <c r="S356" s="102"/>
      <c r="T356" s="68"/>
      <c r="U356" s="68"/>
      <c r="V356" s="3"/>
      <c r="W356" s="3"/>
      <c r="X356" s="3"/>
      <c r="Y356" s="3"/>
      <c r="Z356" s="3"/>
      <c r="AA356" s="2"/>
      <c r="AB356" s="2"/>
      <c r="AC356" s="2"/>
      <c r="AD356" s="2"/>
      <c r="AE356" s="2"/>
      <c r="AF356" s="2"/>
      <c r="AG356" s="2"/>
      <c r="AH356" s="2"/>
      <c r="AI356" s="73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86"/>
      <c r="AU356" s="2"/>
      <c r="AV356" s="2"/>
    </row>
    <row r="357" spans="4:48" ht="19.899999999999999" customHeight="1" x14ac:dyDescent="0.15">
      <c r="D357" s="2"/>
      <c r="E357" s="2"/>
      <c r="F357" s="18"/>
      <c r="G357" s="2"/>
      <c r="H357" s="2"/>
      <c r="I357" s="86"/>
      <c r="J357" s="2"/>
      <c r="K357" s="68"/>
      <c r="L357" s="68"/>
      <c r="M357" s="18"/>
      <c r="N357" s="68"/>
      <c r="O357" s="72"/>
      <c r="P357" s="68"/>
      <c r="Q357" s="102"/>
      <c r="R357" s="102"/>
      <c r="S357" s="102"/>
      <c r="T357" s="68"/>
      <c r="U357" s="68"/>
      <c r="V357" s="3"/>
      <c r="W357" s="3"/>
      <c r="X357" s="3"/>
      <c r="Y357" s="3"/>
      <c r="Z357" s="3"/>
      <c r="AA357" s="2"/>
      <c r="AB357" s="2"/>
      <c r="AC357" s="2"/>
      <c r="AD357" s="2"/>
      <c r="AE357" s="2"/>
      <c r="AF357" s="2"/>
      <c r="AG357" s="2"/>
      <c r="AH357" s="2"/>
      <c r="AI357" s="73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86"/>
      <c r="AU357" s="2"/>
      <c r="AV357" s="2"/>
    </row>
    <row r="358" spans="4:48" ht="19.899999999999999" customHeight="1" x14ac:dyDescent="0.15">
      <c r="D358" s="2"/>
      <c r="E358" s="2"/>
      <c r="F358" s="18"/>
      <c r="G358" s="2"/>
      <c r="H358" s="2"/>
      <c r="I358" s="86"/>
      <c r="J358" s="2"/>
      <c r="K358" s="68"/>
      <c r="L358" s="68"/>
      <c r="M358" s="18"/>
      <c r="N358" s="68"/>
      <c r="O358" s="72"/>
      <c r="P358" s="68"/>
      <c r="Q358" s="102"/>
      <c r="R358" s="102"/>
      <c r="S358" s="102"/>
      <c r="T358" s="68"/>
      <c r="U358" s="68"/>
      <c r="V358" s="3"/>
      <c r="W358" s="3"/>
      <c r="X358" s="3"/>
      <c r="Y358" s="3"/>
      <c r="Z358" s="3"/>
      <c r="AA358" s="2"/>
      <c r="AB358" s="2"/>
      <c r="AC358" s="2"/>
      <c r="AD358" s="2"/>
      <c r="AE358" s="2"/>
      <c r="AF358" s="2"/>
      <c r="AG358" s="2"/>
      <c r="AH358" s="2"/>
      <c r="AI358" s="73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86"/>
      <c r="AU358" s="2"/>
      <c r="AV358" s="2"/>
    </row>
    <row r="359" spans="4:48" ht="19.899999999999999" customHeight="1" x14ac:dyDescent="0.15">
      <c r="D359" s="2"/>
      <c r="E359" s="2"/>
      <c r="F359" s="18"/>
      <c r="G359" s="2"/>
      <c r="H359" s="2"/>
      <c r="I359" s="86"/>
      <c r="J359" s="2"/>
      <c r="K359" s="68"/>
      <c r="L359" s="68"/>
      <c r="M359" s="18"/>
      <c r="N359" s="68"/>
      <c r="O359" s="72"/>
      <c r="P359" s="68"/>
      <c r="Q359" s="102"/>
      <c r="R359" s="102"/>
      <c r="S359" s="102"/>
      <c r="T359" s="68"/>
      <c r="U359" s="68"/>
      <c r="V359" s="3"/>
      <c r="W359" s="3"/>
      <c r="X359" s="3"/>
      <c r="Y359" s="3"/>
      <c r="Z359" s="3"/>
      <c r="AA359" s="2"/>
      <c r="AB359" s="2"/>
      <c r="AC359" s="2"/>
      <c r="AD359" s="2"/>
      <c r="AE359" s="2"/>
      <c r="AF359" s="2"/>
      <c r="AG359" s="2"/>
      <c r="AH359" s="2"/>
      <c r="AI359" s="73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86"/>
      <c r="AU359" s="2"/>
      <c r="AV359" s="2"/>
    </row>
    <row r="360" spans="4:48" ht="19.899999999999999" customHeight="1" x14ac:dyDescent="0.15">
      <c r="D360" s="2"/>
      <c r="E360" s="2"/>
      <c r="F360" s="18"/>
      <c r="G360" s="2"/>
      <c r="H360" s="2"/>
      <c r="I360" s="86"/>
      <c r="J360" s="2"/>
      <c r="K360" s="68"/>
      <c r="L360" s="68"/>
      <c r="M360" s="18"/>
      <c r="N360" s="68"/>
      <c r="O360" s="72"/>
      <c r="P360" s="68"/>
      <c r="Q360" s="102"/>
      <c r="R360" s="102"/>
      <c r="S360" s="102"/>
      <c r="T360" s="68"/>
      <c r="U360" s="68"/>
      <c r="V360" s="3"/>
      <c r="W360" s="3"/>
      <c r="X360" s="3"/>
      <c r="Y360" s="3"/>
      <c r="Z360" s="3"/>
      <c r="AA360" s="2"/>
      <c r="AB360" s="2"/>
      <c r="AC360" s="2"/>
      <c r="AD360" s="2"/>
      <c r="AE360" s="2"/>
      <c r="AF360" s="2"/>
      <c r="AG360" s="2"/>
      <c r="AH360" s="2"/>
      <c r="AI360" s="73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86"/>
      <c r="AU360" s="2"/>
      <c r="AV360" s="2"/>
    </row>
    <row r="361" spans="4:48" ht="19.899999999999999" customHeight="1" x14ac:dyDescent="0.15">
      <c r="D361" s="2"/>
      <c r="E361" s="2"/>
      <c r="F361" s="18"/>
      <c r="G361" s="2"/>
      <c r="H361" s="2"/>
      <c r="I361" s="86"/>
      <c r="J361" s="2"/>
      <c r="K361" s="68"/>
      <c r="L361" s="68"/>
      <c r="M361" s="18"/>
      <c r="N361" s="68"/>
      <c r="O361" s="72"/>
      <c r="P361" s="68"/>
      <c r="Q361" s="102"/>
      <c r="R361" s="102"/>
      <c r="S361" s="102"/>
      <c r="T361" s="68"/>
      <c r="U361" s="68"/>
      <c r="V361" s="3"/>
      <c r="W361" s="3"/>
      <c r="X361" s="3"/>
      <c r="Y361" s="3"/>
      <c r="Z361" s="3"/>
      <c r="AA361" s="2"/>
      <c r="AB361" s="2"/>
      <c r="AC361" s="2"/>
      <c r="AD361" s="2"/>
      <c r="AE361" s="2"/>
      <c r="AF361" s="2"/>
      <c r="AG361" s="2"/>
      <c r="AH361" s="2"/>
      <c r="AI361" s="73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86"/>
      <c r="AU361" s="2"/>
      <c r="AV361" s="2"/>
    </row>
    <row r="362" spans="4:48" ht="19.899999999999999" customHeight="1" x14ac:dyDescent="0.15">
      <c r="D362" s="2"/>
      <c r="E362" s="2"/>
      <c r="F362" s="18"/>
      <c r="G362" s="2"/>
      <c r="H362" s="2"/>
      <c r="I362" s="86"/>
      <c r="J362" s="2"/>
      <c r="K362" s="68"/>
      <c r="L362" s="68"/>
      <c r="M362" s="18"/>
      <c r="N362" s="68"/>
      <c r="O362" s="72"/>
      <c r="P362" s="68"/>
      <c r="Q362" s="102"/>
      <c r="R362" s="102"/>
      <c r="S362" s="102"/>
      <c r="T362" s="68"/>
      <c r="U362" s="68"/>
      <c r="V362" s="3"/>
      <c r="W362" s="3"/>
      <c r="X362" s="3"/>
      <c r="Y362" s="3"/>
      <c r="Z362" s="3"/>
      <c r="AA362" s="2"/>
      <c r="AB362" s="2"/>
      <c r="AC362" s="2"/>
      <c r="AD362" s="2"/>
      <c r="AE362" s="2"/>
      <c r="AF362" s="2"/>
      <c r="AG362" s="2"/>
      <c r="AH362" s="2"/>
      <c r="AI362" s="73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86"/>
      <c r="AU362" s="2"/>
      <c r="AV362" s="2"/>
    </row>
    <row r="363" spans="4:48" ht="19.899999999999999" customHeight="1" x14ac:dyDescent="0.15">
      <c r="D363" s="2"/>
      <c r="E363" s="2"/>
      <c r="F363" s="18"/>
      <c r="G363" s="2"/>
      <c r="H363" s="2"/>
      <c r="I363" s="86"/>
      <c r="J363" s="2"/>
      <c r="K363" s="68"/>
      <c r="L363" s="68"/>
      <c r="M363" s="18"/>
      <c r="N363" s="68"/>
      <c r="O363" s="72"/>
      <c r="P363" s="68"/>
      <c r="Q363" s="102"/>
      <c r="R363" s="102"/>
      <c r="S363" s="102"/>
      <c r="T363" s="68"/>
      <c r="U363" s="68"/>
      <c r="V363" s="3"/>
      <c r="W363" s="3"/>
      <c r="X363" s="3"/>
      <c r="Y363" s="3"/>
      <c r="Z363" s="3"/>
      <c r="AA363" s="2"/>
      <c r="AB363" s="2"/>
      <c r="AC363" s="2"/>
      <c r="AD363" s="2"/>
      <c r="AE363" s="2"/>
      <c r="AF363" s="2"/>
      <c r="AG363" s="2"/>
      <c r="AH363" s="2"/>
      <c r="AI363" s="73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86"/>
      <c r="AU363" s="2"/>
      <c r="AV363" s="2"/>
    </row>
    <row r="364" spans="4:48" ht="19.899999999999999" customHeight="1" x14ac:dyDescent="0.15">
      <c r="D364" s="2"/>
      <c r="E364" s="2"/>
      <c r="F364" s="18"/>
      <c r="G364" s="2"/>
      <c r="H364" s="2"/>
      <c r="I364" s="86"/>
      <c r="J364" s="2"/>
      <c r="K364" s="68"/>
      <c r="L364" s="68"/>
      <c r="M364" s="18"/>
      <c r="N364" s="68"/>
      <c r="O364" s="72"/>
      <c r="P364" s="68"/>
      <c r="Q364" s="102"/>
      <c r="R364" s="102"/>
      <c r="S364" s="102"/>
      <c r="T364" s="68"/>
      <c r="U364" s="68"/>
      <c r="V364" s="3"/>
      <c r="W364" s="3"/>
      <c r="X364" s="3"/>
      <c r="Y364" s="3"/>
      <c r="Z364" s="3"/>
      <c r="AA364" s="2"/>
      <c r="AB364" s="2"/>
      <c r="AC364" s="2"/>
      <c r="AD364" s="2"/>
      <c r="AE364" s="2"/>
      <c r="AF364" s="2"/>
      <c r="AG364" s="2"/>
      <c r="AH364" s="2"/>
      <c r="AI364" s="73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86"/>
      <c r="AU364" s="2"/>
      <c r="AV364" s="2"/>
    </row>
    <row r="365" spans="4:48" ht="19.899999999999999" customHeight="1" x14ac:dyDescent="0.15">
      <c r="D365" s="2"/>
      <c r="E365" s="2"/>
      <c r="F365" s="18"/>
      <c r="G365" s="2"/>
      <c r="H365" s="2"/>
      <c r="I365" s="86"/>
      <c r="J365" s="2"/>
      <c r="K365" s="68"/>
      <c r="L365" s="68"/>
      <c r="M365" s="18"/>
      <c r="N365" s="68"/>
      <c r="O365" s="72"/>
      <c r="P365" s="68"/>
      <c r="Q365" s="102"/>
      <c r="R365" s="102"/>
      <c r="S365" s="102"/>
      <c r="T365" s="68"/>
      <c r="U365" s="68"/>
      <c r="V365" s="3"/>
      <c r="W365" s="3"/>
      <c r="X365" s="3"/>
      <c r="Y365" s="3"/>
      <c r="Z365" s="3"/>
      <c r="AA365" s="2"/>
      <c r="AB365" s="2"/>
      <c r="AC365" s="2"/>
      <c r="AD365" s="2"/>
      <c r="AE365" s="2"/>
      <c r="AF365" s="2"/>
      <c r="AG365" s="2"/>
      <c r="AH365" s="2"/>
      <c r="AI365" s="73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86"/>
      <c r="AU365" s="2"/>
      <c r="AV365" s="2"/>
    </row>
    <row r="366" spans="4:48" ht="19.899999999999999" customHeight="1" x14ac:dyDescent="0.15">
      <c r="D366" s="2"/>
      <c r="E366" s="2"/>
      <c r="F366" s="18"/>
      <c r="G366" s="2"/>
      <c r="H366" s="2"/>
      <c r="I366" s="86"/>
      <c r="J366" s="2"/>
      <c r="K366" s="68"/>
      <c r="L366" s="68"/>
      <c r="M366" s="18"/>
      <c r="N366" s="68"/>
      <c r="O366" s="72"/>
      <c r="P366" s="68"/>
      <c r="Q366" s="102"/>
      <c r="R366" s="102"/>
      <c r="S366" s="102"/>
      <c r="T366" s="68"/>
      <c r="U366" s="68"/>
      <c r="V366" s="3"/>
      <c r="W366" s="3"/>
      <c r="X366" s="3"/>
      <c r="Y366" s="3"/>
      <c r="Z366" s="3"/>
      <c r="AA366" s="2"/>
      <c r="AB366" s="2"/>
      <c r="AC366" s="2"/>
      <c r="AD366" s="2"/>
      <c r="AE366" s="2"/>
      <c r="AF366" s="2"/>
      <c r="AG366" s="2"/>
      <c r="AH366" s="2"/>
      <c r="AI366" s="73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86"/>
      <c r="AU366" s="2"/>
      <c r="AV366" s="2"/>
    </row>
    <row r="367" spans="4:48" ht="19.899999999999999" customHeight="1" x14ac:dyDescent="0.15">
      <c r="D367" s="2"/>
      <c r="E367" s="2"/>
      <c r="F367" s="18"/>
      <c r="G367" s="2"/>
      <c r="H367" s="2"/>
      <c r="I367" s="86"/>
      <c r="J367" s="2"/>
      <c r="K367" s="68"/>
      <c r="L367" s="68"/>
      <c r="M367" s="18"/>
      <c r="N367" s="68"/>
      <c r="O367" s="72"/>
      <c r="P367" s="68"/>
      <c r="Q367" s="102"/>
      <c r="R367" s="102"/>
      <c r="S367" s="102"/>
      <c r="T367" s="68"/>
      <c r="U367" s="68"/>
      <c r="V367" s="3"/>
      <c r="W367" s="3"/>
      <c r="X367" s="3"/>
      <c r="Y367" s="3"/>
      <c r="Z367" s="3"/>
      <c r="AA367" s="2"/>
      <c r="AB367" s="2"/>
      <c r="AC367" s="2"/>
      <c r="AD367" s="2"/>
      <c r="AE367" s="2"/>
      <c r="AF367" s="2"/>
      <c r="AG367" s="2"/>
      <c r="AH367" s="2"/>
      <c r="AI367" s="73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86"/>
      <c r="AU367" s="2"/>
      <c r="AV367" s="2"/>
    </row>
    <row r="368" spans="4:48" ht="19.899999999999999" customHeight="1" x14ac:dyDescent="0.15">
      <c r="D368" s="2"/>
      <c r="E368" s="2"/>
      <c r="F368" s="18"/>
      <c r="G368" s="2"/>
      <c r="H368" s="2"/>
      <c r="I368" s="86"/>
      <c r="J368" s="2"/>
      <c r="K368" s="68"/>
      <c r="L368" s="68"/>
      <c r="M368" s="18"/>
      <c r="N368" s="68"/>
      <c r="O368" s="72"/>
      <c r="P368" s="68"/>
      <c r="Q368" s="102"/>
      <c r="R368" s="102"/>
      <c r="S368" s="102"/>
      <c r="T368" s="68"/>
      <c r="U368" s="68"/>
      <c r="V368" s="3"/>
      <c r="W368" s="3"/>
      <c r="X368" s="3"/>
      <c r="Y368" s="3"/>
      <c r="Z368" s="3"/>
      <c r="AA368" s="2"/>
      <c r="AB368" s="2"/>
      <c r="AC368" s="2"/>
      <c r="AD368" s="2"/>
      <c r="AE368" s="2"/>
      <c r="AF368" s="2"/>
      <c r="AG368" s="2"/>
      <c r="AH368" s="2"/>
      <c r="AI368" s="73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86"/>
      <c r="AU368" s="2"/>
      <c r="AV368" s="2"/>
    </row>
    <row r="369" spans="4:48" ht="19.899999999999999" customHeight="1" x14ac:dyDescent="0.15">
      <c r="D369" s="2"/>
      <c r="E369" s="2"/>
      <c r="F369" s="18"/>
      <c r="G369" s="2"/>
      <c r="H369" s="2"/>
      <c r="I369" s="86"/>
      <c r="J369" s="2"/>
      <c r="K369" s="68"/>
      <c r="L369" s="68"/>
      <c r="M369" s="18"/>
      <c r="N369" s="68"/>
      <c r="O369" s="72"/>
      <c r="P369" s="68"/>
      <c r="Q369" s="102"/>
      <c r="R369" s="102"/>
      <c r="S369" s="102"/>
      <c r="T369" s="68"/>
      <c r="U369" s="68"/>
      <c r="V369" s="3"/>
      <c r="W369" s="3"/>
      <c r="X369" s="3"/>
      <c r="Y369" s="3"/>
      <c r="Z369" s="3"/>
      <c r="AA369" s="2"/>
      <c r="AB369" s="2"/>
      <c r="AC369" s="2"/>
      <c r="AD369" s="2"/>
      <c r="AE369" s="2"/>
      <c r="AF369" s="2"/>
      <c r="AG369" s="2"/>
      <c r="AH369" s="2"/>
      <c r="AI369" s="73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86"/>
      <c r="AU369" s="2"/>
      <c r="AV369" s="2"/>
    </row>
    <row r="370" spans="4:48" ht="19.899999999999999" customHeight="1" x14ac:dyDescent="0.15">
      <c r="D370" s="2"/>
      <c r="E370" s="2"/>
      <c r="F370" s="18"/>
      <c r="G370" s="2"/>
      <c r="H370" s="2"/>
      <c r="I370" s="86"/>
      <c r="J370" s="2"/>
      <c r="K370" s="68"/>
      <c r="L370" s="68"/>
      <c r="M370" s="18"/>
      <c r="N370" s="68"/>
      <c r="O370" s="72"/>
      <c r="P370" s="68"/>
      <c r="Q370" s="102"/>
      <c r="R370" s="102"/>
      <c r="S370" s="102"/>
      <c r="T370" s="68"/>
      <c r="U370" s="68"/>
      <c r="V370" s="3"/>
      <c r="W370" s="3"/>
      <c r="X370" s="3"/>
      <c r="Y370" s="3"/>
      <c r="Z370" s="3"/>
      <c r="AA370" s="2"/>
      <c r="AB370" s="2"/>
      <c r="AC370" s="2"/>
      <c r="AD370" s="2"/>
      <c r="AE370" s="2"/>
      <c r="AF370" s="2"/>
      <c r="AG370" s="2"/>
      <c r="AH370" s="2"/>
      <c r="AI370" s="73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86"/>
      <c r="AU370" s="2"/>
      <c r="AV370" s="2"/>
    </row>
    <row r="371" spans="4:48" ht="19.899999999999999" customHeight="1" x14ac:dyDescent="0.15">
      <c r="D371" s="2"/>
      <c r="E371" s="2"/>
      <c r="F371" s="18"/>
      <c r="G371" s="2"/>
      <c r="H371" s="2"/>
      <c r="I371" s="86"/>
      <c r="J371" s="2"/>
      <c r="K371" s="68"/>
      <c r="L371" s="68"/>
      <c r="M371" s="18"/>
      <c r="N371" s="68"/>
      <c r="O371" s="72"/>
      <c r="P371" s="68"/>
      <c r="Q371" s="102"/>
      <c r="R371" s="102"/>
      <c r="S371" s="102"/>
      <c r="T371" s="68"/>
      <c r="U371" s="68"/>
      <c r="V371" s="3"/>
      <c r="W371" s="3"/>
      <c r="X371" s="3"/>
      <c r="Y371" s="3"/>
      <c r="Z371" s="3"/>
      <c r="AA371" s="2"/>
      <c r="AB371" s="2"/>
      <c r="AC371" s="2"/>
      <c r="AD371" s="2"/>
      <c r="AE371" s="2"/>
      <c r="AF371" s="2"/>
      <c r="AG371" s="2"/>
      <c r="AH371" s="2"/>
      <c r="AI371" s="73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86"/>
      <c r="AU371" s="2"/>
      <c r="AV371" s="2"/>
    </row>
    <row r="372" spans="4:48" ht="19.899999999999999" customHeight="1" x14ac:dyDescent="0.15">
      <c r="D372" s="2"/>
      <c r="E372" s="2"/>
      <c r="F372" s="18"/>
      <c r="G372" s="2"/>
      <c r="H372" s="2"/>
      <c r="I372" s="86"/>
      <c r="J372" s="2"/>
      <c r="K372" s="68"/>
      <c r="L372" s="68"/>
      <c r="M372" s="18"/>
      <c r="N372" s="68"/>
      <c r="O372" s="72"/>
      <c r="P372" s="68"/>
      <c r="Q372" s="102"/>
      <c r="R372" s="102"/>
      <c r="S372" s="102"/>
      <c r="T372" s="68"/>
      <c r="U372" s="68"/>
      <c r="V372" s="3"/>
      <c r="W372" s="3"/>
      <c r="X372" s="3"/>
      <c r="Y372" s="3"/>
      <c r="Z372" s="3"/>
      <c r="AA372" s="2"/>
      <c r="AB372" s="2"/>
      <c r="AC372" s="2"/>
      <c r="AD372" s="2"/>
      <c r="AE372" s="2"/>
      <c r="AF372" s="2"/>
      <c r="AG372" s="2"/>
      <c r="AH372" s="2"/>
      <c r="AI372" s="73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86"/>
      <c r="AU372" s="2"/>
      <c r="AV372" s="2"/>
    </row>
    <row r="373" spans="4:48" ht="19.899999999999999" customHeight="1" x14ac:dyDescent="0.15">
      <c r="D373" s="2"/>
      <c r="E373" s="2"/>
      <c r="F373" s="18"/>
      <c r="G373" s="2"/>
      <c r="H373" s="2"/>
      <c r="I373" s="86"/>
      <c r="J373" s="2"/>
      <c r="K373" s="68"/>
      <c r="L373" s="68"/>
      <c r="M373" s="18"/>
      <c r="N373" s="68"/>
      <c r="O373" s="72"/>
      <c r="P373" s="68"/>
      <c r="Q373" s="102"/>
      <c r="R373" s="102"/>
      <c r="S373" s="102"/>
      <c r="T373" s="68"/>
      <c r="U373" s="68"/>
      <c r="V373" s="3"/>
      <c r="W373" s="3"/>
      <c r="X373" s="3"/>
      <c r="Y373" s="3"/>
      <c r="Z373" s="3"/>
      <c r="AA373" s="2"/>
      <c r="AB373" s="2"/>
      <c r="AC373" s="2"/>
      <c r="AD373" s="2"/>
      <c r="AE373" s="2"/>
      <c r="AF373" s="2"/>
      <c r="AG373" s="2"/>
      <c r="AH373" s="2"/>
      <c r="AI373" s="73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86"/>
      <c r="AU373" s="2"/>
      <c r="AV373" s="2"/>
    </row>
    <row r="374" spans="4:48" ht="19.899999999999999" customHeight="1" x14ac:dyDescent="0.15">
      <c r="D374" s="2"/>
      <c r="E374" s="2"/>
      <c r="F374" s="18"/>
      <c r="G374" s="2"/>
      <c r="H374" s="2"/>
      <c r="I374" s="86"/>
      <c r="J374" s="2"/>
      <c r="K374" s="68"/>
      <c r="L374" s="68"/>
      <c r="M374" s="18"/>
      <c r="N374" s="68"/>
      <c r="O374" s="72"/>
      <c r="P374" s="68"/>
      <c r="Q374" s="102"/>
      <c r="R374" s="102"/>
      <c r="S374" s="102"/>
      <c r="T374" s="68"/>
      <c r="U374" s="68"/>
      <c r="V374" s="3"/>
      <c r="W374" s="3"/>
      <c r="X374" s="3"/>
      <c r="Y374" s="3"/>
      <c r="Z374" s="3"/>
      <c r="AA374" s="2"/>
      <c r="AB374" s="2"/>
      <c r="AC374" s="2"/>
      <c r="AD374" s="2"/>
      <c r="AE374" s="2"/>
      <c r="AF374" s="2"/>
      <c r="AG374" s="2"/>
      <c r="AH374" s="2"/>
      <c r="AI374" s="73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86"/>
      <c r="AU374" s="2"/>
      <c r="AV374" s="2"/>
    </row>
    <row r="375" spans="4:48" ht="19.899999999999999" customHeight="1" x14ac:dyDescent="0.15">
      <c r="D375" s="2"/>
      <c r="E375" s="2"/>
      <c r="F375" s="18"/>
      <c r="G375" s="2"/>
      <c r="H375" s="2"/>
      <c r="I375" s="86"/>
      <c r="J375" s="2"/>
      <c r="K375" s="68"/>
      <c r="L375" s="68"/>
      <c r="M375" s="18"/>
      <c r="N375" s="68"/>
      <c r="O375" s="72"/>
      <c r="P375" s="68"/>
      <c r="Q375" s="102"/>
      <c r="R375" s="102"/>
      <c r="S375" s="102"/>
      <c r="T375" s="68"/>
      <c r="U375" s="68"/>
      <c r="V375" s="3"/>
      <c r="W375" s="3"/>
      <c r="X375" s="3"/>
      <c r="Y375" s="3"/>
      <c r="Z375" s="3"/>
      <c r="AA375" s="2"/>
      <c r="AB375" s="2"/>
      <c r="AC375" s="2"/>
      <c r="AD375" s="2"/>
      <c r="AE375" s="2"/>
      <c r="AF375" s="2"/>
      <c r="AG375" s="2"/>
      <c r="AH375" s="2"/>
      <c r="AI375" s="73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86"/>
      <c r="AU375" s="2"/>
      <c r="AV375" s="2"/>
    </row>
    <row r="376" spans="4:48" ht="19.899999999999999" customHeight="1" x14ac:dyDescent="0.15">
      <c r="D376" s="2"/>
      <c r="E376" s="2"/>
      <c r="F376" s="18"/>
      <c r="G376" s="2"/>
      <c r="H376" s="2"/>
      <c r="I376" s="86"/>
      <c r="J376" s="2"/>
      <c r="K376" s="68"/>
      <c r="L376" s="68"/>
      <c r="M376" s="18"/>
      <c r="N376" s="68"/>
      <c r="O376" s="72"/>
      <c r="P376" s="68"/>
      <c r="Q376" s="102"/>
      <c r="R376" s="102"/>
      <c r="S376" s="102"/>
      <c r="T376" s="68"/>
      <c r="U376" s="68"/>
      <c r="V376" s="3"/>
      <c r="W376" s="3"/>
      <c r="X376" s="3"/>
      <c r="Y376" s="3"/>
      <c r="Z376" s="3"/>
      <c r="AA376" s="2"/>
      <c r="AB376" s="2"/>
      <c r="AC376" s="2"/>
      <c r="AD376" s="2"/>
      <c r="AE376" s="2"/>
      <c r="AF376" s="2"/>
      <c r="AG376" s="2"/>
      <c r="AH376" s="2"/>
      <c r="AI376" s="73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86"/>
      <c r="AU376" s="2"/>
      <c r="AV376" s="2"/>
    </row>
    <row r="377" spans="4:48" ht="19.899999999999999" customHeight="1" x14ac:dyDescent="0.15">
      <c r="D377" s="2"/>
      <c r="E377" s="2"/>
      <c r="F377" s="18"/>
      <c r="G377" s="2"/>
      <c r="H377" s="2"/>
      <c r="I377" s="86"/>
      <c r="J377" s="2"/>
      <c r="K377" s="68"/>
      <c r="L377" s="68"/>
      <c r="M377" s="18"/>
      <c r="N377" s="68"/>
      <c r="O377" s="72"/>
      <c r="P377" s="68"/>
      <c r="Q377" s="102"/>
      <c r="R377" s="102"/>
      <c r="S377" s="102"/>
      <c r="T377" s="68"/>
      <c r="U377" s="68"/>
      <c r="V377" s="3"/>
      <c r="W377" s="3"/>
      <c r="X377" s="3"/>
      <c r="Y377" s="3"/>
      <c r="Z377" s="3"/>
      <c r="AA377" s="2"/>
      <c r="AB377" s="2"/>
      <c r="AC377" s="2"/>
      <c r="AD377" s="2"/>
      <c r="AE377" s="2"/>
      <c r="AF377" s="2"/>
      <c r="AG377" s="2"/>
      <c r="AH377" s="2"/>
      <c r="AI377" s="73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86"/>
      <c r="AU377" s="2"/>
      <c r="AV377" s="2"/>
    </row>
    <row r="378" spans="4:48" ht="19.899999999999999" customHeight="1" x14ac:dyDescent="0.15">
      <c r="D378" s="2"/>
      <c r="E378" s="2"/>
      <c r="F378" s="18"/>
      <c r="G378" s="2"/>
      <c r="H378" s="2"/>
      <c r="I378" s="86"/>
      <c r="J378" s="2"/>
      <c r="K378" s="68"/>
      <c r="L378" s="68"/>
      <c r="M378" s="18"/>
      <c r="N378" s="68"/>
      <c r="O378" s="72"/>
      <c r="P378" s="68"/>
      <c r="Q378" s="102"/>
      <c r="R378" s="102"/>
      <c r="S378" s="102"/>
      <c r="T378" s="68"/>
      <c r="U378" s="68"/>
      <c r="V378" s="3"/>
      <c r="W378" s="3"/>
      <c r="X378" s="3"/>
      <c r="Y378" s="3"/>
      <c r="Z378" s="3"/>
      <c r="AA378" s="2"/>
      <c r="AB378" s="2"/>
      <c r="AC378" s="2"/>
      <c r="AD378" s="2"/>
      <c r="AE378" s="2"/>
      <c r="AF378" s="2"/>
      <c r="AG378" s="2"/>
      <c r="AH378" s="2"/>
      <c r="AI378" s="73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86"/>
      <c r="AU378" s="2"/>
      <c r="AV378" s="2"/>
    </row>
    <row r="379" spans="4:48" ht="19.899999999999999" customHeight="1" x14ac:dyDescent="0.15">
      <c r="D379" s="2"/>
      <c r="E379" s="2"/>
      <c r="F379" s="18"/>
      <c r="G379" s="2"/>
      <c r="H379" s="2"/>
      <c r="I379" s="86"/>
      <c r="J379" s="2"/>
      <c r="K379" s="68"/>
      <c r="L379" s="68"/>
      <c r="M379" s="18"/>
      <c r="N379" s="68"/>
      <c r="O379" s="72"/>
      <c r="P379" s="68"/>
      <c r="Q379" s="102"/>
      <c r="R379" s="102"/>
      <c r="S379" s="102"/>
      <c r="T379" s="68"/>
      <c r="U379" s="68"/>
      <c r="V379" s="3"/>
      <c r="W379" s="3"/>
      <c r="X379" s="3"/>
      <c r="Y379" s="3"/>
      <c r="Z379" s="3"/>
      <c r="AA379" s="2"/>
      <c r="AB379" s="2"/>
      <c r="AC379" s="2"/>
      <c r="AD379" s="2"/>
      <c r="AE379" s="2"/>
      <c r="AF379" s="2"/>
      <c r="AG379" s="2"/>
      <c r="AH379" s="2"/>
      <c r="AI379" s="73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86"/>
      <c r="AU379" s="2"/>
      <c r="AV379" s="2"/>
    </row>
    <row r="380" spans="4:48" ht="19.899999999999999" customHeight="1" x14ac:dyDescent="0.15">
      <c r="D380" s="2"/>
      <c r="E380" s="2"/>
      <c r="F380" s="18"/>
      <c r="G380" s="2"/>
      <c r="H380" s="2"/>
      <c r="I380" s="86"/>
      <c r="J380" s="2"/>
      <c r="K380" s="68"/>
      <c r="L380" s="68"/>
      <c r="M380" s="18"/>
      <c r="N380" s="68"/>
      <c r="O380" s="72"/>
      <c r="P380" s="68"/>
      <c r="Q380" s="102"/>
      <c r="R380" s="102"/>
      <c r="S380" s="102"/>
      <c r="T380" s="68"/>
      <c r="U380" s="68"/>
      <c r="V380" s="3"/>
      <c r="W380" s="3"/>
      <c r="X380" s="3"/>
      <c r="Y380" s="3"/>
      <c r="Z380" s="3"/>
      <c r="AA380" s="2"/>
      <c r="AB380" s="2"/>
      <c r="AC380" s="2"/>
      <c r="AD380" s="2"/>
      <c r="AE380" s="2"/>
      <c r="AF380" s="2"/>
      <c r="AG380" s="2"/>
      <c r="AH380" s="2"/>
      <c r="AI380" s="73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86"/>
      <c r="AU380" s="2"/>
      <c r="AV380" s="2"/>
    </row>
    <row r="381" spans="4:48" ht="19.899999999999999" customHeight="1" x14ac:dyDescent="0.15">
      <c r="D381" s="2"/>
      <c r="E381" s="2"/>
      <c r="F381" s="18"/>
      <c r="G381" s="2"/>
      <c r="H381" s="2"/>
      <c r="I381" s="86"/>
      <c r="J381" s="2"/>
      <c r="K381" s="68"/>
      <c r="L381" s="68"/>
      <c r="M381" s="18"/>
      <c r="N381" s="68"/>
      <c r="O381" s="72"/>
      <c r="P381" s="68"/>
      <c r="Q381" s="102"/>
      <c r="R381" s="102"/>
      <c r="S381" s="102"/>
      <c r="T381" s="68"/>
      <c r="U381" s="68"/>
      <c r="V381" s="3"/>
      <c r="W381" s="3"/>
      <c r="X381" s="3"/>
      <c r="Y381" s="3"/>
      <c r="Z381" s="3"/>
      <c r="AA381" s="2"/>
      <c r="AB381" s="2"/>
      <c r="AC381" s="2"/>
      <c r="AD381" s="2"/>
      <c r="AE381" s="2"/>
      <c r="AF381" s="2"/>
      <c r="AG381" s="2"/>
      <c r="AH381" s="2"/>
      <c r="AI381" s="73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86"/>
      <c r="AU381" s="2"/>
      <c r="AV381" s="2"/>
    </row>
    <row r="382" spans="4:48" ht="19.899999999999999" customHeight="1" x14ac:dyDescent="0.15">
      <c r="D382" s="2"/>
      <c r="E382" s="2"/>
      <c r="F382" s="18"/>
      <c r="G382" s="2"/>
      <c r="H382" s="2"/>
      <c r="I382" s="86"/>
      <c r="J382" s="2"/>
      <c r="K382" s="68"/>
      <c r="L382" s="68"/>
      <c r="M382" s="18"/>
      <c r="N382" s="68"/>
      <c r="O382" s="72"/>
      <c r="P382" s="68"/>
      <c r="Q382" s="102"/>
      <c r="R382" s="102"/>
      <c r="S382" s="102"/>
      <c r="T382" s="68"/>
      <c r="U382" s="68"/>
      <c r="V382" s="3"/>
      <c r="W382" s="3"/>
      <c r="X382" s="3"/>
      <c r="Y382" s="3"/>
      <c r="Z382" s="3"/>
      <c r="AA382" s="2"/>
      <c r="AB382" s="2"/>
      <c r="AC382" s="2"/>
      <c r="AD382" s="2"/>
      <c r="AE382" s="2"/>
      <c r="AF382" s="2"/>
      <c r="AG382" s="2"/>
      <c r="AH382" s="2"/>
      <c r="AI382" s="73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86"/>
      <c r="AU382" s="2"/>
      <c r="AV382" s="2"/>
    </row>
    <row r="383" spans="4:48" ht="19.899999999999999" customHeight="1" x14ac:dyDescent="0.15">
      <c r="D383" s="2"/>
      <c r="E383" s="2"/>
      <c r="F383" s="18"/>
      <c r="G383" s="2"/>
      <c r="H383" s="2"/>
      <c r="I383" s="86"/>
      <c r="J383" s="2"/>
      <c r="K383" s="68"/>
      <c r="L383" s="68"/>
      <c r="M383" s="18"/>
      <c r="N383" s="68"/>
      <c r="O383" s="72"/>
      <c r="P383" s="68"/>
      <c r="Q383" s="102"/>
      <c r="R383" s="102"/>
      <c r="S383" s="102"/>
      <c r="T383" s="68"/>
      <c r="U383" s="68"/>
      <c r="V383" s="3"/>
      <c r="W383" s="3"/>
      <c r="X383" s="3"/>
      <c r="Y383" s="3"/>
      <c r="Z383" s="3"/>
      <c r="AA383" s="2"/>
      <c r="AB383" s="2"/>
      <c r="AC383" s="2"/>
      <c r="AD383" s="2"/>
      <c r="AE383" s="2"/>
      <c r="AF383" s="2"/>
      <c r="AG383" s="2"/>
      <c r="AH383" s="2"/>
      <c r="AI383" s="73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86"/>
      <c r="AU383" s="2"/>
      <c r="AV383" s="2"/>
    </row>
    <row r="384" spans="4:48" ht="19.899999999999999" customHeight="1" x14ac:dyDescent="0.15">
      <c r="D384" s="2"/>
      <c r="E384" s="2"/>
      <c r="F384" s="18"/>
      <c r="G384" s="2"/>
      <c r="H384" s="2"/>
      <c r="I384" s="86"/>
      <c r="J384" s="2"/>
      <c r="K384" s="68"/>
      <c r="L384" s="68"/>
      <c r="M384" s="18"/>
      <c r="N384" s="68"/>
      <c r="O384" s="72"/>
      <c r="P384" s="68"/>
      <c r="Q384" s="102"/>
      <c r="R384" s="102"/>
      <c r="S384" s="102"/>
      <c r="T384" s="68"/>
      <c r="U384" s="68"/>
      <c r="V384" s="3"/>
      <c r="W384" s="3"/>
      <c r="X384" s="3"/>
      <c r="Y384" s="3"/>
      <c r="Z384" s="3"/>
      <c r="AA384" s="2"/>
      <c r="AB384" s="2"/>
      <c r="AC384" s="2"/>
      <c r="AD384" s="2"/>
      <c r="AE384" s="2"/>
      <c r="AF384" s="2"/>
      <c r="AG384" s="2"/>
      <c r="AH384" s="2"/>
      <c r="AI384" s="73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86"/>
      <c r="AU384" s="2"/>
      <c r="AV384" s="2"/>
    </row>
    <row r="385" spans="4:48" ht="19.899999999999999" customHeight="1" x14ac:dyDescent="0.15">
      <c r="D385" s="2"/>
      <c r="E385" s="2"/>
      <c r="F385" s="18"/>
      <c r="G385" s="2"/>
      <c r="H385" s="2"/>
      <c r="I385" s="86"/>
      <c r="J385" s="2"/>
      <c r="K385" s="68"/>
      <c r="L385" s="68"/>
      <c r="M385" s="18"/>
      <c r="N385" s="68"/>
      <c r="O385" s="72"/>
      <c r="P385" s="68"/>
      <c r="Q385" s="102"/>
      <c r="R385" s="102"/>
      <c r="S385" s="102"/>
      <c r="T385" s="68"/>
      <c r="U385" s="68"/>
      <c r="V385" s="3"/>
      <c r="W385" s="3"/>
      <c r="X385" s="3"/>
      <c r="Y385" s="3"/>
      <c r="Z385" s="3"/>
      <c r="AA385" s="2"/>
      <c r="AB385" s="2"/>
      <c r="AC385" s="2"/>
      <c r="AD385" s="2"/>
      <c r="AE385" s="2"/>
      <c r="AF385" s="2"/>
      <c r="AG385" s="2"/>
      <c r="AH385" s="2"/>
      <c r="AI385" s="73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86"/>
      <c r="AU385" s="2"/>
      <c r="AV385" s="2"/>
    </row>
    <row r="386" spans="4:48" ht="19.899999999999999" customHeight="1" x14ac:dyDescent="0.15">
      <c r="D386" s="2"/>
      <c r="E386" s="2"/>
      <c r="F386" s="18"/>
      <c r="G386" s="2"/>
      <c r="H386" s="2"/>
      <c r="I386" s="86"/>
      <c r="J386" s="2"/>
      <c r="K386" s="68"/>
      <c r="L386" s="68"/>
      <c r="M386" s="18"/>
      <c r="N386" s="68"/>
      <c r="O386" s="72"/>
      <c r="P386" s="68"/>
      <c r="Q386" s="102"/>
      <c r="R386" s="102"/>
      <c r="S386" s="102"/>
      <c r="T386" s="68"/>
      <c r="U386" s="68"/>
      <c r="V386" s="3"/>
      <c r="W386" s="3"/>
      <c r="X386" s="3"/>
      <c r="Y386" s="3"/>
      <c r="Z386" s="3"/>
      <c r="AA386" s="2"/>
      <c r="AB386" s="2"/>
      <c r="AC386" s="2"/>
      <c r="AD386" s="2"/>
      <c r="AE386" s="2"/>
      <c r="AF386" s="2"/>
      <c r="AG386" s="2"/>
      <c r="AH386" s="2"/>
      <c r="AI386" s="73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86"/>
      <c r="AU386" s="2"/>
      <c r="AV386" s="2"/>
    </row>
    <row r="387" spans="4:48" ht="19.899999999999999" customHeight="1" x14ac:dyDescent="0.15">
      <c r="D387" s="2"/>
      <c r="E387" s="2"/>
      <c r="F387" s="18"/>
      <c r="G387" s="2"/>
      <c r="H387" s="2"/>
      <c r="I387" s="86"/>
      <c r="J387" s="2"/>
      <c r="K387" s="68"/>
      <c r="L387" s="68"/>
      <c r="M387" s="18"/>
      <c r="N387" s="68"/>
      <c r="O387" s="72"/>
      <c r="P387" s="68"/>
      <c r="Q387" s="102"/>
      <c r="R387" s="102"/>
      <c r="S387" s="102"/>
      <c r="T387" s="68"/>
      <c r="U387" s="68"/>
      <c r="V387" s="3"/>
      <c r="W387" s="3"/>
      <c r="X387" s="3"/>
      <c r="Y387" s="3"/>
      <c r="Z387" s="3"/>
      <c r="AA387" s="2"/>
      <c r="AB387" s="2"/>
      <c r="AC387" s="2"/>
      <c r="AD387" s="2"/>
      <c r="AE387" s="2"/>
      <c r="AF387" s="2"/>
      <c r="AG387" s="2"/>
      <c r="AH387" s="2"/>
      <c r="AI387" s="73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86"/>
      <c r="AU387" s="2"/>
      <c r="AV387" s="2"/>
    </row>
    <row r="388" spans="4:48" ht="19.899999999999999" customHeight="1" x14ac:dyDescent="0.15">
      <c r="D388" s="2"/>
      <c r="E388" s="2"/>
      <c r="F388" s="18"/>
      <c r="G388" s="2"/>
      <c r="H388" s="2"/>
      <c r="I388" s="86"/>
      <c r="J388" s="2"/>
      <c r="K388" s="68"/>
      <c r="L388" s="68"/>
      <c r="M388" s="18"/>
      <c r="N388" s="68"/>
      <c r="O388" s="72"/>
      <c r="P388" s="68"/>
      <c r="Q388" s="102"/>
      <c r="R388" s="102"/>
      <c r="S388" s="102"/>
      <c r="T388" s="68"/>
      <c r="U388" s="68"/>
      <c r="V388" s="3"/>
      <c r="W388" s="3"/>
      <c r="X388" s="3"/>
      <c r="Y388" s="3"/>
      <c r="Z388" s="3"/>
      <c r="AA388" s="2"/>
      <c r="AB388" s="2"/>
      <c r="AC388" s="2"/>
      <c r="AD388" s="2"/>
      <c r="AE388" s="2"/>
      <c r="AF388" s="2"/>
      <c r="AG388" s="2"/>
      <c r="AH388" s="2"/>
      <c r="AI388" s="73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86"/>
      <c r="AU388" s="2"/>
      <c r="AV388" s="2"/>
    </row>
    <row r="389" spans="4:48" ht="19.899999999999999" customHeight="1" x14ac:dyDescent="0.15">
      <c r="D389" s="2"/>
      <c r="E389" s="2"/>
      <c r="F389" s="18"/>
      <c r="G389" s="2"/>
      <c r="H389" s="2"/>
      <c r="I389" s="86"/>
      <c r="J389" s="2"/>
      <c r="K389" s="68"/>
      <c r="L389" s="68"/>
      <c r="M389" s="18"/>
      <c r="N389" s="68"/>
      <c r="O389" s="72"/>
      <c r="P389" s="68"/>
      <c r="Q389" s="102"/>
      <c r="R389" s="102"/>
      <c r="S389" s="102"/>
      <c r="T389" s="68"/>
      <c r="U389" s="68"/>
      <c r="V389" s="3"/>
      <c r="W389" s="3"/>
      <c r="X389" s="3"/>
      <c r="Y389" s="3"/>
      <c r="Z389" s="3"/>
      <c r="AA389" s="2"/>
      <c r="AB389" s="2"/>
      <c r="AC389" s="2"/>
      <c r="AD389" s="2"/>
      <c r="AE389" s="2"/>
      <c r="AF389" s="2"/>
      <c r="AG389" s="2"/>
      <c r="AH389" s="2"/>
      <c r="AI389" s="73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86"/>
      <c r="AU389" s="2"/>
      <c r="AV389" s="2"/>
    </row>
    <row r="390" spans="4:48" ht="19.899999999999999" customHeight="1" x14ac:dyDescent="0.15">
      <c r="D390" s="2"/>
      <c r="E390" s="2"/>
      <c r="F390" s="18"/>
      <c r="G390" s="2"/>
      <c r="H390" s="2"/>
      <c r="I390" s="86"/>
      <c r="J390" s="2"/>
      <c r="K390" s="68"/>
      <c r="L390" s="68"/>
      <c r="M390" s="18"/>
      <c r="N390" s="68"/>
      <c r="O390" s="72"/>
      <c r="P390" s="68"/>
      <c r="Q390" s="102"/>
      <c r="R390" s="102"/>
      <c r="S390" s="102"/>
      <c r="T390" s="68"/>
      <c r="U390" s="68"/>
      <c r="V390" s="3"/>
      <c r="W390" s="3"/>
      <c r="X390" s="3"/>
      <c r="Y390" s="3"/>
      <c r="Z390" s="3"/>
      <c r="AA390" s="2"/>
      <c r="AB390" s="2"/>
      <c r="AC390" s="2"/>
      <c r="AD390" s="2"/>
      <c r="AE390" s="2"/>
      <c r="AF390" s="2"/>
      <c r="AG390" s="2"/>
      <c r="AH390" s="2"/>
      <c r="AI390" s="73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86"/>
      <c r="AU390" s="2"/>
      <c r="AV390" s="2"/>
    </row>
    <row r="391" spans="4:48" ht="19.899999999999999" customHeight="1" x14ac:dyDescent="0.15">
      <c r="D391" s="2"/>
      <c r="E391" s="2"/>
      <c r="F391" s="18"/>
      <c r="G391" s="2"/>
      <c r="H391" s="2"/>
      <c r="I391" s="86"/>
      <c r="J391" s="2"/>
      <c r="K391" s="68"/>
      <c r="L391" s="68"/>
      <c r="M391" s="18"/>
      <c r="N391" s="68"/>
      <c r="O391" s="72"/>
      <c r="P391" s="68"/>
      <c r="Q391" s="102"/>
      <c r="R391" s="102"/>
      <c r="S391" s="102"/>
      <c r="T391" s="68"/>
      <c r="U391" s="68"/>
      <c r="V391" s="3"/>
      <c r="W391" s="3"/>
      <c r="X391" s="3"/>
      <c r="Y391" s="3"/>
      <c r="Z391" s="3"/>
      <c r="AA391" s="2"/>
      <c r="AB391" s="2"/>
      <c r="AC391" s="2"/>
      <c r="AD391" s="2"/>
      <c r="AE391" s="2"/>
      <c r="AF391" s="2"/>
      <c r="AG391" s="2"/>
      <c r="AH391" s="2"/>
      <c r="AI391" s="73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86"/>
      <c r="AU391" s="2"/>
      <c r="AV391" s="2"/>
    </row>
    <row r="392" spans="4:48" ht="19.899999999999999" customHeight="1" x14ac:dyDescent="0.15">
      <c r="D392" s="2"/>
      <c r="E392" s="2"/>
      <c r="F392" s="18"/>
      <c r="G392" s="2"/>
      <c r="H392" s="2"/>
      <c r="I392" s="86"/>
      <c r="J392" s="2"/>
      <c r="K392" s="68"/>
      <c r="L392" s="68"/>
      <c r="M392" s="18"/>
      <c r="N392" s="68"/>
      <c r="O392" s="72"/>
      <c r="P392" s="68"/>
      <c r="Q392" s="102"/>
      <c r="R392" s="102"/>
      <c r="S392" s="102"/>
      <c r="T392" s="68"/>
      <c r="U392" s="68"/>
      <c r="V392" s="3"/>
      <c r="W392" s="3"/>
      <c r="X392" s="3"/>
      <c r="Y392" s="3"/>
      <c r="Z392" s="3"/>
      <c r="AA392" s="2"/>
      <c r="AB392" s="2"/>
      <c r="AC392" s="2"/>
      <c r="AD392" s="2"/>
      <c r="AE392" s="2"/>
      <c r="AF392" s="2"/>
      <c r="AG392" s="2"/>
      <c r="AH392" s="2"/>
      <c r="AI392" s="73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86"/>
      <c r="AU392" s="2"/>
      <c r="AV392" s="2"/>
    </row>
    <row r="393" spans="4:48" ht="19.899999999999999" customHeight="1" x14ac:dyDescent="0.15">
      <c r="D393" s="2"/>
      <c r="E393" s="2"/>
      <c r="F393" s="18"/>
      <c r="G393" s="2"/>
      <c r="H393" s="2"/>
      <c r="I393" s="86"/>
      <c r="J393" s="2"/>
      <c r="K393" s="68"/>
      <c r="L393" s="68"/>
      <c r="M393" s="18"/>
      <c r="N393" s="68"/>
      <c r="O393" s="72"/>
      <c r="P393" s="68"/>
      <c r="Q393" s="102"/>
      <c r="R393" s="102"/>
      <c r="S393" s="102"/>
      <c r="T393" s="68"/>
      <c r="U393" s="68"/>
      <c r="V393" s="3"/>
      <c r="W393" s="3"/>
      <c r="X393" s="3"/>
      <c r="Y393" s="3"/>
      <c r="Z393" s="3"/>
      <c r="AA393" s="2"/>
      <c r="AB393" s="2"/>
      <c r="AC393" s="2"/>
      <c r="AD393" s="2"/>
      <c r="AE393" s="2"/>
      <c r="AF393" s="2"/>
      <c r="AG393" s="2"/>
      <c r="AH393" s="2"/>
      <c r="AI393" s="73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86"/>
      <c r="AU393" s="2"/>
      <c r="AV393" s="2"/>
    </row>
    <row r="394" spans="4:48" ht="19.899999999999999" customHeight="1" x14ac:dyDescent="0.15">
      <c r="D394" s="2"/>
      <c r="E394" s="2"/>
      <c r="F394" s="18"/>
      <c r="G394" s="2"/>
      <c r="H394" s="2"/>
      <c r="I394" s="86"/>
      <c r="J394" s="2"/>
      <c r="K394" s="68"/>
      <c r="L394" s="68"/>
      <c r="M394" s="18"/>
      <c r="N394" s="68"/>
      <c r="O394" s="72"/>
      <c r="P394" s="68"/>
      <c r="Q394" s="102"/>
      <c r="R394" s="102"/>
      <c r="S394" s="102"/>
      <c r="T394" s="68"/>
      <c r="U394" s="68"/>
      <c r="V394" s="3"/>
      <c r="W394" s="3"/>
      <c r="X394" s="3"/>
      <c r="Y394" s="3"/>
      <c r="Z394" s="3"/>
      <c r="AA394" s="2"/>
      <c r="AB394" s="2"/>
      <c r="AC394" s="2"/>
      <c r="AD394" s="2"/>
      <c r="AE394" s="2"/>
      <c r="AF394" s="2"/>
      <c r="AG394" s="2"/>
      <c r="AH394" s="2"/>
      <c r="AI394" s="73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86"/>
      <c r="AU394" s="2"/>
      <c r="AV394" s="2"/>
    </row>
    <row r="395" spans="4:48" ht="19.899999999999999" customHeight="1" x14ac:dyDescent="0.15">
      <c r="D395" s="2"/>
      <c r="E395" s="2"/>
      <c r="F395" s="18"/>
      <c r="G395" s="2"/>
      <c r="H395" s="2"/>
      <c r="I395" s="86"/>
      <c r="J395" s="2"/>
      <c r="K395" s="68"/>
      <c r="L395" s="68"/>
      <c r="M395" s="18"/>
      <c r="N395" s="68"/>
      <c r="O395" s="72"/>
      <c r="P395" s="68"/>
      <c r="Q395" s="102"/>
      <c r="R395" s="102"/>
      <c r="S395" s="102"/>
      <c r="T395" s="68"/>
      <c r="U395" s="68"/>
      <c r="V395" s="3"/>
      <c r="W395" s="3"/>
      <c r="X395" s="3"/>
      <c r="Y395" s="3"/>
      <c r="Z395" s="3"/>
      <c r="AA395" s="2"/>
      <c r="AB395" s="2"/>
      <c r="AC395" s="2"/>
      <c r="AD395" s="2"/>
      <c r="AE395" s="2"/>
      <c r="AF395" s="2"/>
      <c r="AG395" s="2"/>
      <c r="AH395" s="2"/>
      <c r="AI395" s="73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86"/>
      <c r="AU395" s="2"/>
      <c r="AV395" s="2"/>
    </row>
    <row r="396" spans="4:48" ht="19.899999999999999" customHeight="1" x14ac:dyDescent="0.15">
      <c r="D396" s="2"/>
      <c r="E396" s="2"/>
      <c r="F396" s="18"/>
      <c r="G396" s="2"/>
      <c r="H396" s="2"/>
      <c r="I396" s="86"/>
      <c r="J396" s="2"/>
      <c r="K396" s="68"/>
      <c r="L396" s="68"/>
      <c r="M396" s="18"/>
      <c r="N396" s="68"/>
      <c r="O396" s="72"/>
      <c r="P396" s="68"/>
      <c r="Q396" s="102"/>
      <c r="R396" s="102"/>
      <c r="S396" s="102"/>
      <c r="T396" s="68"/>
      <c r="U396" s="68"/>
      <c r="V396" s="3"/>
      <c r="W396" s="3"/>
      <c r="X396" s="3"/>
      <c r="Y396" s="3"/>
      <c r="Z396" s="3"/>
      <c r="AA396" s="2"/>
      <c r="AB396" s="2"/>
      <c r="AC396" s="2"/>
      <c r="AD396" s="2"/>
      <c r="AE396" s="2"/>
      <c r="AF396" s="2"/>
      <c r="AG396" s="2"/>
      <c r="AH396" s="2"/>
      <c r="AI396" s="73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86"/>
      <c r="AU396" s="2"/>
      <c r="AV396" s="2"/>
    </row>
    <row r="397" spans="4:48" ht="19.899999999999999" customHeight="1" x14ac:dyDescent="0.15">
      <c r="F397" s="18"/>
      <c r="M397" s="18"/>
      <c r="V397" s="3"/>
      <c r="W397" s="3"/>
      <c r="X397" s="3"/>
      <c r="Y397" s="3"/>
      <c r="Z397" s="3"/>
    </row>
    <row r="398" spans="4:48" ht="19.899999999999999" customHeight="1" x14ac:dyDescent="0.15">
      <c r="F398" s="18"/>
      <c r="M398" s="18"/>
      <c r="V398" s="3"/>
      <c r="W398" s="3"/>
      <c r="X398" s="3"/>
      <c r="Y398" s="3"/>
      <c r="Z398" s="3"/>
    </row>
    <row r="399" spans="4:48" ht="19.899999999999999" customHeight="1" x14ac:dyDescent="0.15">
      <c r="F399" s="18"/>
      <c r="M399" s="18"/>
      <c r="V399" s="3"/>
      <c r="W399" s="3"/>
      <c r="X399" s="3"/>
      <c r="Y399" s="3"/>
      <c r="Z399" s="3"/>
    </row>
    <row r="400" spans="4:48" ht="19.899999999999999" customHeight="1" x14ac:dyDescent="0.15">
      <c r="F400" s="18"/>
      <c r="M400" s="18"/>
      <c r="V400" s="3"/>
      <c r="W400" s="3"/>
      <c r="X400" s="3"/>
      <c r="Y400" s="3"/>
      <c r="Z400" s="3"/>
    </row>
    <row r="401" spans="6:26" ht="19.899999999999999" customHeight="1" x14ac:dyDescent="0.15">
      <c r="F401" s="18"/>
      <c r="M401" s="18"/>
      <c r="V401" s="3"/>
      <c r="W401" s="3"/>
      <c r="X401" s="3"/>
      <c r="Y401" s="3"/>
      <c r="Z401" s="3"/>
    </row>
    <row r="402" spans="6:26" ht="19.899999999999999" customHeight="1" x14ac:dyDescent="0.15">
      <c r="F402" s="18"/>
      <c r="M402" s="18"/>
      <c r="V402" s="3"/>
      <c r="W402" s="3"/>
      <c r="X402" s="3"/>
      <c r="Y402" s="3"/>
      <c r="Z402" s="3"/>
    </row>
    <row r="403" spans="6:26" ht="19.899999999999999" customHeight="1" x14ac:dyDescent="0.15">
      <c r="F403" s="18"/>
      <c r="M403" s="18"/>
      <c r="V403" s="3"/>
      <c r="W403" s="3"/>
      <c r="X403" s="3"/>
      <c r="Y403" s="3"/>
      <c r="Z403" s="3"/>
    </row>
    <row r="404" spans="6:26" ht="19.899999999999999" customHeight="1" x14ac:dyDescent="0.15">
      <c r="F404" s="18"/>
      <c r="M404" s="18"/>
      <c r="V404" s="3"/>
      <c r="W404" s="3"/>
      <c r="X404" s="3"/>
      <c r="Y404" s="3"/>
      <c r="Z404" s="3"/>
    </row>
    <row r="405" spans="6:26" ht="19.899999999999999" customHeight="1" x14ac:dyDescent="0.15">
      <c r="F405" s="18"/>
      <c r="M405" s="18"/>
      <c r="V405" s="3"/>
      <c r="W405" s="3"/>
      <c r="X405" s="3"/>
      <c r="Y405" s="3"/>
      <c r="Z405" s="3"/>
    </row>
    <row r="406" spans="6:26" ht="19.899999999999999" customHeight="1" x14ac:dyDescent="0.15">
      <c r="F406" s="18"/>
      <c r="M406" s="18"/>
      <c r="V406" s="3"/>
      <c r="W406" s="3"/>
      <c r="X406" s="3"/>
      <c r="Y406" s="3"/>
      <c r="Z406" s="3"/>
    </row>
    <row r="407" spans="6:26" ht="19.899999999999999" customHeight="1" x14ac:dyDescent="0.15">
      <c r="F407" s="18"/>
      <c r="M407" s="18"/>
      <c r="V407" s="3"/>
      <c r="W407" s="3"/>
      <c r="X407" s="3"/>
      <c r="Y407" s="3"/>
      <c r="Z407" s="3"/>
    </row>
    <row r="408" spans="6:26" ht="19.899999999999999" customHeight="1" x14ac:dyDescent="0.15">
      <c r="F408" s="18"/>
      <c r="M408" s="18"/>
      <c r="V408" s="3"/>
      <c r="W408" s="3"/>
      <c r="X408" s="3"/>
      <c r="Y408" s="3"/>
      <c r="Z408" s="3"/>
    </row>
    <row r="409" spans="6:26" ht="19.899999999999999" customHeight="1" x14ac:dyDescent="0.15">
      <c r="F409" s="18"/>
      <c r="M409" s="18"/>
      <c r="V409" s="3"/>
      <c r="W409" s="3"/>
      <c r="X409" s="3"/>
      <c r="Y409" s="3"/>
      <c r="Z409" s="3"/>
    </row>
    <row r="410" spans="6:26" ht="19.899999999999999" customHeight="1" x14ac:dyDescent="0.15">
      <c r="F410" s="18"/>
      <c r="M410" s="18"/>
      <c r="V410" s="3"/>
      <c r="W410" s="3"/>
      <c r="X410" s="3"/>
      <c r="Y410" s="3"/>
      <c r="Z410" s="3"/>
    </row>
    <row r="411" spans="6:26" ht="19.899999999999999" customHeight="1" x14ac:dyDescent="0.15">
      <c r="F411" s="18"/>
      <c r="M411" s="18"/>
      <c r="V411" s="3"/>
      <c r="W411" s="3"/>
      <c r="X411" s="3"/>
      <c r="Y411" s="3"/>
      <c r="Z411" s="3"/>
    </row>
    <row r="412" spans="6:26" ht="19.899999999999999" customHeight="1" x14ac:dyDescent="0.15">
      <c r="F412" s="18"/>
      <c r="M412" s="18"/>
      <c r="V412" s="3"/>
      <c r="W412" s="3"/>
      <c r="X412" s="3"/>
      <c r="Y412" s="3"/>
      <c r="Z412" s="3"/>
    </row>
    <row r="413" spans="6:26" ht="19.899999999999999" customHeight="1" x14ac:dyDescent="0.15">
      <c r="F413" s="18"/>
      <c r="M413" s="18"/>
      <c r="V413" s="3"/>
      <c r="W413" s="3"/>
      <c r="X413" s="3"/>
      <c r="Y413" s="3"/>
      <c r="Z413" s="3"/>
    </row>
    <row r="414" spans="6:26" ht="19.899999999999999" customHeight="1" x14ac:dyDescent="0.15">
      <c r="F414" s="18"/>
      <c r="M414" s="18"/>
      <c r="V414" s="3"/>
      <c r="W414" s="3"/>
      <c r="X414" s="3"/>
      <c r="Y414" s="3"/>
      <c r="Z414" s="3"/>
    </row>
    <row r="415" spans="6:26" ht="19.899999999999999" customHeight="1" x14ac:dyDescent="0.15">
      <c r="F415" s="18"/>
      <c r="M415" s="18"/>
      <c r="V415" s="3"/>
      <c r="W415" s="3"/>
      <c r="X415" s="3"/>
      <c r="Y415" s="3"/>
      <c r="Z415" s="3"/>
    </row>
    <row r="416" spans="6:26" ht="19.899999999999999" customHeight="1" x14ac:dyDescent="0.15">
      <c r="F416" s="18"/>
      <c r="M416" s="18"/>
      <c r="V416" s="3"/>
      <c r="W416" s="3"/>
      <c r="X416" s="3"/>
      <c r="Y416" s="3"/>
      <c r="Z416" s="3"/>
    </row>
    <row r="417" spans="6:26" ht="19.899999999999999" customHeight="1" x14ac:dyDescent="0.15">
      <c r="F417" s="18"/>
      <c r="M417" s="18"/>
      <c r="V417" s="3"/>
      <c r="W417" s="3"/>
      <c r="X417" s="3"/>
      <c r="Y417" s="3"/>
      <c r="Z417" s="3"/>
    </row>
    <row r="418" spans="6:26" ht="19.899999999999999" customHeight="1" x14ac:dyDescent="0.15">
      <c r="F418" s="18"/>
      <c r="M418" s="18"/>
      <c r="V418" s="3"/>
      <c r="W418" s="3"/>
      <c r="X418" s="3"/>
      <c r="Y418" s="3"/>
      <c r="Z418" s="3"/>
    </row>
    <row r="419" spans="6:26" ht="19.899999999999999" customHeight="1" x14ac:dyDescent="0.15">
      <c r="F419" s="18"/>
      <c r="M419" s="18"/>
      <c r="V419" s="3"/>
      <c r="W419" s="3"/>
      <c r="X419" s="3"/>
      <c r="Y419" s="3"/>
      <c r="Z419" s="3"/>
    </row>
    <row r="420" spans="6:26" ht="19.899999999999999" customHeight="1" x14ac:dyDescent="0.15">
      <c r="F420" s="18"/>
      <c r="M420" s="18"/>
      <c r="V420" s="3"/>
      <c r="W420" s="3"/>
      <c r="X420" s="3"/>
      <c r="Y420" s="3"/>
      <c r="Z420" s="3"/>
    </row>
    <row r="421" spans="6:26" ht="19.899999999999999" customHeight="1" x14ac:dyDescent="0.15">
      <c r="F421" s="18"/>
      <c r="M421" s="18"/>
      <c r="V421" s="3"/>
      <c r="W421" s="3"/>
      <c r="X421" s="3"/>
      <c r="Y421" s="3"/>
      <c r="Z421" s="3"/>
    </row>
    <row r="422" spans="6:26" ht="19.899999999999999" customHeight="1" x14ac:dyDescent="0.15">
      <c r="F422" s="18"/>
      <c r="M422" s="18"/>
      <c r="V422" s="3"/>
      <c r="W422" s="3"/>
      <c r="X422" s="3"/>
      <c r="Y422" s="3"/>
      <c r="Z422" s="3"/>
    </row>
    <row r="423" spans="6:26" ht="19.899999999999999" customHeight="1" x14ac:dyDescent="0.15">
      <c r="F423" s="18"/>
      <c r="M423" s="18"/>
      <c r="V423" s="3"/>
      <c r="W423" s="3"/>
      <c r="X423" s="3"/>
      <c r="Y423" s="3"/>
      <c r="Z423" s="3"/>
    </row>
    <row r="424" spans="6:26" ht="19.899999999999999" customHeight="1" x14ac:dyDescent="0.15">
      <c r="F424" s="18"/>
      <c r="M424" s="18"/>
      <c r="V424" s="3"/>
      <c r="W424" s="3"/>
      <c r="X424" s="3"/>
      <c r="Y424" s="3"/>
      <c r="Z424" s="3"/>
    </row>
    <row r="425" spans="6:26" ht="19.899999999999999" customHeight="1" x14ac:dyDescent="0.15">
      <c r="F425" s="18"/>
      <c r="M425" s="18"/>
      <c r="V425" s="3"/>
      <c r="W425" s="3"/>
      <c r="X425" s="3"/>
      <c r="Y425" s="3"/>
      <c r="Z425" s="3"/>
    </row>
    <row r="426" spans="6:26" ht="19.899999999999999" customHeight="1" x14ac:dyDescent="0.15">
      <c r="F426" s="18"/>
      <c r="M426" s="18"/>
      <c r="V426" s="3"/>
      <c r="W426" s="3"/>
      <c r="X426" s="3"/>
      <c r="Y426" s="3"/>
      <c r="Z426" s="3"/>
    </row>
    <row r="427" spans="6:26" ht="19.899999999999999" customHeight="1" x14ac:dyDescent="0.15">
      <c r="F427" s="18"/>
      <c r="M427" s="18"/>
      <c r="V427" s="3"/>
      <c r="W427" s="3"/>
      <c r="X427" s="3"/>
      <c r="Y427" s="3"/>
      <c r="Z427" s="3"/>
    </row>
    <row r="428" spans="6:26" ht="19.899999999999999" customHeight="1" x14ac:dyDescent="0.15">
      <c r="F428" s="18"/>
      <c r="M428" s="18"/>
      <c r="V428" s="3"/>
      <c r="W428" s="3"/>
      <c r="X428" s="3"/>
      <c r="Y428" s="3"/>
      <c r="Z428" s="3"/>
    </row>
    <row r="429" spans="6:26" ht="19.899999999999999" customHeight="1" x14ac:dyDescent="0.15">
      <c r="F429" s="18"/>
      <c r="M429" s="18"/>
      <c r="V429" s="3"/>
      <c r="W429" s="3"/>
      <c r="X429" s="3"/>
      <c r="Y429" s="3"/>
      <c r="Z429" s="3"/>
    </row>
    <row r="430" spans="6:26" ht="19.899999999999999" customHeight="1" x14ac:dyDescent="0.15">
      <c r="F430" s="18"/>
      <c r="M430" s="18"/>
      <c r="V430" s="3"/>
      <c r="W430" s="3"/>
      <c r="X430" s="3"/>
      <c r="Y430" s="3"/>
      <c r="Z430" s="3"/>
    </row>
    <row r="431" spans="6:26" ht="19.899999999999999" customHeight="1" x14ac:dyDescent="0.15">
      <c r="F431" s="18"/>
      <c r="M431" s="18"/>
      <c r="V431" s="3"/>
      <c r="W431" s="3"/>
      <c r="X431" s="3"/>
      <c r="Y431" s="3"/>
      <c r="Z431" s="3"/>
    </row>
    <row r="432" spans="6:26" ht="19.899999999999999" customHeight="1" x14ac:dyDescent="0.15">
      <c r="F432" s="18"/>
      <c r="M432" s="18"/>
      <c r="V432" s="3"/>
      <c r="W432" s="3"/>
      <c r="X432" s="3"/>
      <c r="Y432" s="3"/>
      <c r="Z432" s="3"/>
    </row>
    <row r="433" spans="6:26" ht="19.899999999999999" customHeight="1" x14ac:dyDescent="0.15">
      <c r="F433" s="18"/>
      <c r="M433" s="18"/>
      <c r="V433" s="3"/>
      <c r="W433" s="3"/>
      <c r="X433" s="3"/>
      <c r="Y433" s="3"/>
      <c r="Z433" s="3"/>
    </row>
    <row r="434" spans="6:26" ht="19.899999999999999" customHeight="1" x14ac:dyDescent="0.15">
      <c r="F434" s="18"/>
      <c r="M434" s="18"/>
      <c r="V434" s="3"/>
      <c r="W434" s="3"/>
      <c r="X434" s="3"/>
      <c r="Y434" s="3"/>
      <c r="Z434" s="3"/>
    </row>
    <row r="435" spans="6:26" ht="19.899999999999999" customHeight="1" x14ac:dyDescent="0.15">
      <c r="F435" s="18"/>
      <c r="M435" s="18"/>
      <c r="V435" s="3"/>
      <c r="W435" s="3"/>
      <c r="X435" s="3"/>
      <c r="Y435" s="3"/>
      <c r="Z435" s="3"/>
    </row>
    <row r="436" spans="6:26" ht="19.899999999999999" customHeight="1" x14ac:dyDescent="0.15">
      <c r="F436" s="18"/>
      <c r="M436" s="18"/>
      <c r="V436" s="3"/>
      <c r="W436" s="3"/>
      <c r="X436" s="3"/>
      <c r="Y436" s="3"/>
      <c r="Z436" s="3"/>
    </row>
    <row r="437" spans="6:26" ht="19.899999999999999" customHeight="1" x14ac:dyDescent="0.15">
      <c r="F437" s="18"/>
      <c r="M437" s="18"/>
      <c r="V437" s="3"/>
      <c r="W437" s="3"/>
      <c r="X437" s="3"/>
      <c r="Y437" s="3"/>
      <c r="Z437" s="3"/>
    </row>
    <row r="438" spans="6:26" ht="19.899999999999999" customHeight="1" x14ac:dyDescent="0.15">
      <c r="F438" s="18"/>
      <c r="M438" s="18"/>
      <c r="V438" s="3"/>
      <c r="W438" s="3"/>
      <c r="X438" s="3"/>
      <c r="Y438" s="3"/>
      <c r="Z438" s="3"/>
    </row>
    <row r="439" spans="6:26" ht="19.899999999999999" customHeight="1" x14ac:dyDescent="0.15">
      <c r="F439" s="18"/>
      <c r="M439" s="18"/>
      <c r="V439" s="3"/>
      <c r="W439" s="3"/>
      <c r="X439" s="3"/>
      <c r="Y439" s="3"/>
      <c r="Z439" s="3"/>
    </row>
    <row r="440" spans="6:26" ht="19.899999999999999" customHeight="1" x14ac:dyDescent="0.15">
      <c r="F440" s="18"/>
      <c r="M440" s="18"/>
      <c r="V440" s="3"/>
      <c r="W440" s="3"/>
      <c r="X440" s="3"/>
      <c r="Y440" s="3"/>
      <c r="Z440" s="3"/>
    </row>
    <row r="441" spans="6:26" ht="19.899999999999999" customHeight="1" x14ac:dyDescent="0.15">
      <c r="F441" s="18"/>
      <c r="M441" s="18"/>
      <c r="V441" s="3"/>
      <c r="W441" s="3"/>
      <c r="X441" s="3"/>
      <c r="Y441" s="3"/>
      <c r="Z441" s="3"/>
    </row>
    <row r="442" spans="6:26" ht="19.899999999999999" customHeight="1" x14ac:dyDescent="0.15">
      <c r="F442" s="18"/>
      <c r="M442" s="18"/>
      <c r="V442" s="3"/>
      <c r="W442" s="3"/>
      <c r="X442" s="3"/>
      <c r="Y442" s="3"/>
      <c r="Z442" s="3"/>
    </row>
    <row r="443" spans="6:26" ht="19.899999999999999" customHeight="1" x14ac:dyDescent="0.15">
      <c r="F443" s="18"/>
      <c r="M443" s="18"/>
      <c r="V443" s="3"/>
      <c r="W443" s="3"/>
      <c r="X443" s="3"/>
      <c r="Y443" s="3"/>
      <c r="Z443" s="3"/>
    </row>
    <row r="444" spans="6:26" ht="19.899999999999999" customHeight="1" x14ac:dyDescent="0.15">
      <c r="F444" s="18"/>
      <c r="M444" s="18"/>
      <c r="V444" s="3"/>
      <c r="W444" s="3"/>
      <c r="X444" s="3"/>
      <c r="Y444" s="3"/>
      <c r="Z444" s="3"/>
    </row>
    <row r="445" spans="6:26" ht="19.899999999999999" customHeight="1" x14ac:dyDescent="0.15">
      <c r="F445" s="18"/>
      <c r="M445" s="18"/>
      <c r="V445" s="3"/>
      <c r="W445" s="3"/>
      <c r="X445" s="3"/>
      <c r="Y445" s="3"/>
      <c r="Z445" s="3"/>
    </row>
    <row r="446" spans="6:26" ht="19.899999999999999" customHeight="1" x14ac:dyDescent="0.15">
      <c r="F446" s="18"/>
      <c r="M446" s="18"/>
      <c r="V446" s="3"/>
      <c r="W446" s="3"/>
      <c r="X446" s="3"/>
      <c r="Y446" s="3"/>
      <c r="Z446" s="3"/>
    </row>
    <row r="447" spans="6:26" ht="19.899999999999999" customHeight="1" x14ac:dyDescent="0.15">
      <c r="F447" s="18"/>
      <c r="M447" s="18"/>
      <c r="V447" s="3"/>
      <c r="W447" s="3"/>
      <c r="X447" s="3"/>
      <c r="Y447" s="3"/>
      <c r="Z447" s="3"/>
    </row>
    <row r="448" spans="6:26" ht="19.899999999999999" customHeight="1" x14ac:dyDescent="0.15">
      <c r="F448" s="18"/>
      <c r="M448" s="18"/>
      <c r="V448" s="3"/>
      <c r="W448" s="3"/>
      <c r="X448" s="3"/>
      <c r="Y448" s="3"/>
      <c r="Z448" s="3"/>
    </row>
    <row r="449" spans="6:26" ht="19.899999999999999" customHeight="1" x14ac:dyDescent="0.15">
      <c r="F449" s="18"/>
      <c r="M449" s="18"/>
      <c r="V449" s="3"/>
      <c r="W449" s="3"/>
      <c r="X449" s="3"/>
      <c r="Y449" s="3"/>
      <c r="Z449" s="3"/>
    </row>
    <row r="450" spans="6:26" ht="19.899999999999999" customHeight="1" x14ac:dyDescent="0.15">
      <c r="F450" s="18"/>
      <c r="M450" s="18"/>
      <c r="V450" s="3"/>
      <c r="W450" s="3"/>
      <c r="X450" s="3"/>
      <c r="Y450" s="3"/>
      <c r="Z450" s="3"/>
    </row>
    <row r="451" spans="6:26" ht="19.899999999999999" customHeight="1" x14ac:dyDescent="0.15">
      <c r="F451" s="18"/>
      <c r="M451" s="18"/>
      <c r="V451" s="3"/>
      <c r="W451" s="3"/>
      <c r="X451" s="3"/>
      <c r="Y451" s="3"/>
      <c r="Z451" s="3"/>
    </row>
    <row r="452" spans="6:26" ht="19.899999999999999" customHeight="1" x14ac:dyDescent="0.15">
      <c r="F452" s="18"/>
      <c r="M452" s="18"/>
      <c r="V452" s="3"/>
      <c r="W452" s="3"/>
      <c r="X452" s="3"/>
      <c r="Y452" s="3"/>
      <c r="Z452" s="3"/>
    </row>
    <row r="453" spans="6:26" ht="19.899999999999999" customHeight="1" x14ac:dyDescent="0.15">
      <c r="F453" s="18"/>
      <c r="M453" s="18"/>
      <c r="V453" s="3"/>
      <c r="W453" s="3"/>
      <c r="X453" s="3"/>
      <c r="Y453" s="3"/>
      <c r="Z453" s="3"/>
    </row>
    <row r="454" spans="6:26" ht="19.899999999999999" customHeight="1" x14ac:dyDescent="0.15">
      <c r="F454" s="18"/>
      <c r="M454" s="18"/>
      <c r="V454" s="3"/>
      <c r="W454" s="3"/>
      <c r="X454" s="3"/>
      <c r="Y454" s="3"/>
      <c r="Z454" s="3"/>
    </row>
    <row r="455" spans="6:26" ht="19.899999999999999" customHeight="1" x14ac:dyDescent="0.15">
      <c r="F455" s="18"/>
      <c r="M455" s="18"/>
      <c r="V455" s="3"/>
      <c r="W455" s="3"/>
      <c r="X455" s="3"/>
      <c r="Y455" s="3"/>
      <c r="Z455" s="3"/>
    </row>
    <row r="456" spans="6:26" ht="19.899999999999999" customHeight="1" x14ac:dyDescent="0.15">
      <c r="F456" s="18"/>
      <c r="M456" s="18"/>
      <c r="V456" s="3"/>
      <c r="W456" s="3"/>
      <c r="X456" s="3"/>
      <c r="Y456" s="3"/>
      <c r="Z456" s="3"/>
    </row>
    <row r="457" spans="6:26" ht="19.899999999999999" customHeight="1" x14ac:dyDescent="0.15">
      <c r="F457" s="18"/>
      <c r="M457" s="18"/>
      <c r="V457" s="3"/>
      <c r="W457" s="3"/>
      <c r="X457" s="3"/>
      <c r="Y457" s="3"/>
      <c r="Z457" s="3"/>
    </row>
    <row r="458" spans="6:26" ht="19.899999999999999" customHeight="1" x14ac:dyDescent="0.15">
      <c r="F458" s="18"/>
      <c r="M458" s="18"/>
      <c r="V458" s="3"/>
      <c r="W458" s="3"/>
      <c r="X458" s="3"/>
      <c r="Y458" s="3"/>
      <c r="Z458" s="3"/>
    </row>
    <row r="459" spans="6:26" ht="19.899999999999999" customHeight="1" x14ac:dyDescent="0.15">
      <c r="F459" s="18"/>
      <c r="M459" s="18"/>
      <c r="V459" s="3"/>
      <c r="W459" s="3"/>
      <c r="X459" s="3"/>
      <c r="Y459" s="3"/>
      <c r="Z459" s="3"/>
    </row>
    <row r="460" spans="6:26" ht="19.899999999999999" customHeight="1" x14ac:dyDescent="0.15">
      <c r="F460" s="18"/>
      <c r="M460" s="18"/>
      <c r="V460" s="3"/>
      <c r="W460" s="3"/>
      <c r="X460" s="3"/>
      <c r="Y460" s="3"/>
      <c r="Z460" s="3"/>
    </row>
    <row r="461" spans="6:26" ht="19.899999999999999" customHeight="1" x14ac:dyDescent="0.15">
      <c r="F461" s="18"/>
      <c r="M461" s="18"/>
      <c r="V461" s="3"/>
      <c r="W461" s="3"/>
      <c r="X461" s="3"/>
      <c r="Y461" s="3"/>
      <c r="Z461" s="3"/>
    </row>
    <row r="462" spans="6:26" ht="19.899999999999999" customHeight="1" x14ac:dyDescent="0.15">
      <c r="F462" s="18"/>
      <c r="M462" s="18"/>
      <c r="V462" s="3"/>
      <c r="W462" s="3"/>
      <c r="X462" s="3"/>
      <c r="Y462" s="3"/>
      <c r="Z462" s="3"/>
    </row>
    <row r="463" spans="6:26" ht="19.899999999999999" customHeight="1" x14ac:dyDescent="0.15">
      <c r="F463" s="18"/>
      <c r="M463" s="18"/>
      <c r="V463" s="3"/>
      <c r="W463" s="3"/>
      <c r="X463" s="3"/>
      <c r="Y463" s="3"/>
      <c r="Z463" s="3"/>
    </row>
    <row r="464" spans="6:26" ht="19.899999999999999" customHeight="1" x14ac:dyDescent="0.15">
      <c r="F464" s="18"/>
      <c r="M464" s="18"/>
      <c r="V464" s="3"/>
      <c r="W464" s="3"/>
      <c r="X464" s="3"/>
      <c r="Y464" s="3"/>
      <c r="Z464" s="3"/>
    </row>
    <row r="465" spans="6:26" ht="19.899999999999999" customHeight="1" x14ac:dyDescent="0.15">
      <c r="F465" s="18"/>
      <c r="M465" s="18"/>
      <c r="V465" s="3"/>
      <c r="W465" s="3"/>
      <c r="X465" s="3"/>
      <c r="Y465" s="3"/>
      <c r="Z465" s="3"/>
    </row>
    <row r="466" spans="6:26" ht="19.899999999999999" customHeight="1" x14ac:dyDescent="0.15">
      <c r="F466" s="18"/>
      <c r="M466" s="18"/>
      <c r="V466" s="3"/>
      <c r="W466" s="3"/>
      <c r="X466" s="3"/>
      <c r="Y466" s="3"/>
      <c r="Z466" s="3"/>
    </row>
    <row r="467" spans="6:26" ht="19.899999999999999" customHeight="1" x14ac:dyDescent="0.15">
      <c r="F467" s="18"/>
      <c r="M467" s="18"/>
      <c r="V467" s="3"/>
      <c r="W467" s="3"/>
      <c r="X467" s="3"/>
      <c r="Y467" s="3"/>
      <c r="Z467" s="3"/>
    </row>
    <row r="468" spans="6:26" ht="19.899999999999999" customHeight="1" x14ac:dyDescent="0.15">
      <c r="F468" s="18"/>
      <c r="M468" s="18"/>
      <c r="V468" s="3"/>
      <c r="W468" s="3"/>
      <c r="X468" s="3"/>
      <c r="Y468" s="3"/>
      <c r="Z468" s="3"/>
    </row>
    <row r="469" spans="6:26" ht="19.899999999999999" customHeight="1" x14ac:dyDescent="0.15">
      <c r="F469" s="18"/>
      <c r="M469" s="18"/>
      <c r="V469" s="3"/>
      <c r="W469" s="3"/>
      <c r="X469" s="3"/>
      <c r="Y469" s="3"/>
      <c r="Z469" s="3"/>
    </row>
    <row r="470" spans="6:26" ht="19.899999999999999" customHeight="1" x14ac:dyDescent="0.15">
      <c r="F470" s="18"/>
      <c r="M470" s="18"/>
      <c r="V470" s="3"/>
      <c r="W470" s="3"/>
      <c r="X470" s="3"/>
      <c r="Y470" s="3"/>
      <c r="Z470" s="3"/>
    </row>
    <row r="471" spans="6:26" ht="19.899999999999999" customHeight="1" x14ac:dyDescent="0.15">
      <c r="F471" s="18"/>
      <c r="M471" s="18"/>
      <c r="V471" s="3"/>
      <c r="W471" s="3"/>
      <c r="X471" s="3"/>
      <c r="Y471" s="3"/>
      <c r="Z471" s="3"/>
    </row>
    <row r="472" spans="6:26" ht="19.899999999999999" customHeight="1" x14ac:dyDescent="0.15">
      <c r="F472" s="18"/>
      <c r="M472" s="18"/>
      <c r="V472" s="3"/>
      <c r="W472" s="3"/>
      <c r="X472" s="3"/>
      <c r="Y472" s="3"/>
      <c r="Z472" s="3"/>
    </row>
    <row r="473" spans="6:26" ht="19.899999999999999" customHeight="1" x14ac:dyDescent="0.15">
      <c r="F473" s="18"/>
      <c r="M473" s="18"/>
      <c r="V473" s="3"/>
      <c r="W473" s="3"/>
      <c r="X473" s="3"/>
      <c r="Y473" s="3"/>
      <c r="Z473" s="3"/>
    </row>
    <row r="474" spans="6:26" ht="19.899999999999999" customHeight="1" x14ac:dyDescent="0.15">
      <c r="F474" s="18"/>
      <c r="M474" s="18"/>
      <c r="V474" s="3"/>
      <c r="W474" s="3"/>
      <c r="X474" s="3"/>
      <c r="Y474" s="3"/>
      <c r="Z474" s="3"/>
    </row>
    <row r="475" spans="6:26" ht="19.899999999999999" customHeight="1" x14ac:dyDescent="0.15">
      <c r="F475" s="18"/>
      <c r="M475" s="18"/>
      <c r="V475" s="3"/>
      <c r="W475" s="3"/>
      <c r="X475" s="3"/>
      <c r="Y475" s="3"/>
      <c r="Z475" s="3"/>
    </row>
    <row r="476" spans="6:26" ht="19.899999999999999" customHeight="1" x14ac:dyDescent="0.15">
      <c r="F476" s="18"/>
      <c r="M476" s="18"/>
      <c r="V476" s="3"/>
      <c r="W476" s="3"/>
      <c r="X476" s="3"/>
      <c r="Y476" s="3"/>
      <c r="Z476" s="3"/>
    </row>
    <row r="477" spans="6:26" ht="19.899999999999999" customHeight="1" x14ac:dyDescent="0.15">
      <c r="F477" s="18"/>
      <c r="M477" s="18"/>
      <c r="V477" s="3"/>
      <c r="W477" s="3"/>
      <c r="X477" s="3"/>
      <c r="Y477" s="3"/>
      <c r="Z477" s="3"/>
    </row>
    <row r="478" spans="6:26" ht="19.899999999999999" customHeight="1" x14ac:dyDescent="0.15">
      <c r="F478" s="18"/>
      <c r="M478" s="18"/>
      <c r="V478" s="3"/>
      <c r="W478" s="3"/>
      <c r="X478" s="3"/>
      <c r="Y478" s="3"/>
      <c r="Z478" s="3"/>
    </row>
    <row r="479" spans="6:26" ht="19.899999999999999" customHeight="1" x14ac:dyDescent="0.15">
      <c r="F479" s="18"/>
      <c r="M479" s="18"/>
      <c r="V479" s="3"/>
      <c r="W479" s="3"/>
      <c r="X479" s="3"/>
      <c r="Y479" s="3"/>
      <c r="Z479" s="3"/>
    </row>
    <row r="480" spans="6:26" ht="19.899999999999999" customHeight="1" x14ac:dyDescent="0.15">
      <c r="F480" s="18"/>
      <c r="M480" s="18"/>
      <c r="V480" s="3"/>
      <c r="W480" s="3"/>
      <c r="X480" s="3"/>
      <c r="Y480" s="3"/>
      <c r="Z480" s="3"/>
    </row>
    <row r="481" spans="6:26" ht="19.899999999999999" customHeight="1" x14ac:dyDescent="0.15">
      <c r="F481" s="18"/>
      <c r="M481" s="18"/>
      <c r="V481" s="3"/>
      <c r="W481" s="3"/>
      <c r="X481" s="3"/>
      <c r="Y481" s="3"/>
      <c r="Z481" s="3"/>
    </row>
    <row r="482" spans="6:26" ht="19.899999999999999" customHeight="1" x14ac:dyDescent="0.15">
      <c r="F482" s="18"/>
      <c r="M482" s="18"/>
      <c r="V482" s="3"/>
      <c r="W482" s="3"/>
      <c r="X482" s="3"/>
      <c r="Y482" s="3"/>
      <c r="Z482" s="3"/>
    </row>
    <row r="483" spans="6:26" ht="19.899999999999999" customHeight="1" x14ac:dyDescent="0.15">
      <c r="F483" s="18"/>
      <c r="M483" s="18"/>
      <c r="V483" s="3"/>
      <c r="W483" s="3"/>
      <c r="X483" s="3"/>
      <c r="Y483" s="3"/>
      <c r="Z483" s="3"/>
    </row>
    <row r="484" spans="6:26" ht="19.899999999999999" customHeight="1" x14ac:dyDescent="0.15">
      <c r="F484" s="18"/>
      <c r="M484" s="18"/>
      <c r="V484" s="3"/>
      <c r="W484" s="3"/>
      <c r="X484" s="3"/>
      <c r="Y484" s="3"/>
      <c r="Z484" s="3"/>
    </row>
    <row r="485" spans="6:26" ht="19.899999999999999" customHeight="1" x14ac:dyDescent="0.15">
      <c r="F485" s="18"/>
      <c r="M485" s="18"/>
      <c r="V485" s="3"/>
      <c r="W485" s="3"/>
      <c r="X485" s="3"/>
      <c r="Y485" s="3"/>
      <c r="Z485" s="3"/>
    </row>
    <row r="486" spans="6:26" ht="19.899999999999999" customHeight="1" x14ac:dyDescent="0.15">
      <c r="F486" s="18"/>
      <c r="M486" s="18"/>
      <c r="V486" s="3"/>
      <c r="W486" s="3"/>
      <c r="X486" s="3"/>
      <c r="Y486" s="3"/>
      <c r="Z486" s="3"/>
    </row>
    <row r="487" spans="6:26" ht="19.899999999999999" customHeight="1" x14ac:dyDescent="0.15">
      <c r="F487" s="18"/>
      <c r="M487" s="18"/>
      <c r="V487" s="3"/>
      <c r="W487" s="3"/>
      <c r="X487" s="3"/>
      <c r="Y487" s="3"/>
      <c r="Z487" s="3"/>
    </row>
    <row r="488" spans="6:26" ht="19.899999999999999" customHeight="1" x14ac:dyDescent="0.15">
      <c r="F488" s="18"/>
      <c r="M488" s="18"/>
      <c r="V488" s="3"/>
      <c r="W488" s="3"/>
      <c r="X488" s="3"/>
      <c r="Y488" s="3"/>
      <c r="Z488" s="3"/>
    </row>
    <row r="489" spans="6:26" ht="19.899999999999999" customHeight="1" x14ac:dyDescent="0.15">
      <c r="F489" s="18"/>
      <c r="M489" s="18"/>
      <c r="V489" s="3"/>
      <c r="W489" s="3"/>
      <c r="X489" s="3"/>
      <c r="Y489" s="3"/>
      <c r="Z489" s="3"/>
    </row>
    <row r="490" spans="6:26" ht="19.899999999999999" customHeight="1" x14ac:dyDescent="0.15">
      <c r="F490" s="18"/>
      <c r="M490" s="18"/>
      <c r="V490" s="3"/>
      <c r="W490" s="3"/>
      <c r="X490" s="3"/>
      <c r="Y490" s="3"/>
      <c r="Z490" s="3"/>
    </row>
    <row r="491" spans="6:26" ht="19.899999999999999" customHeight="1" x14ac:dyDescent="0.15">
      <c r="F491" s="18"/>
      <c r="M491" s="18"/>
      <c r="V491" s="3"/>
      <c r="W491" s="3"/>
      <c r="X491" s="3"/>
      <c r="Y491" s="3"/>
      <c r="Z491" s="3"/>
    </row>
    <row r="492" spans="6:26" ht="19.899999999999999" customHeight="1" x14ac:dyDescent="0.15">
      <c r="F492" s="18"/>
      <c r="M492" s="18"/>
      <c r="V492" s="3"/>
      <c r="W492" s="3"/>
      <c r="X492" s="3"/>
      <c r="Y492" s="3"/>
      <c r="Z492" s="3"/>
    </row>
    <row r="493" spans="6:26" ht="19.899999999999999" customHeight="1" x14ac:dyDescent="0.15">
      <c r="F493" s="18"/>
      <c r="M493" s="18"/>
      <c r="V493" s="3"/>
      <c r="W493" s="3"/>
      <c r="X493" s="3"/>
      <c r="Y493" s="3"/>
      <c r="Z493" s="3"/>
    </row>
    <row r="494" spans="6:26" ht="19.899999999999999" customHeight="1" x14ac:dyDescent="0.15">
      <c r="F494" s="18"/>
      <c r="M494" s="18"/>
      <c r="V494" s="3"/>
      <c r="W494" s="3"/>
      <c r="X494" s="3"/>
      <c r="Y494" s="3"/>
      <c r="Z494" s="3"/>
    </row>
    <row r="495" spans="6:26" ht="19.899999999999999" customHeight="1" x14ac:dyDescent="0.15">
      <c r="F495" s="18"/>
      <c r="M495" s="18"/>
      <c r="V495" s="3"/>
      <c r="W495" s="3"/>
      <c r="X495" s="3"/>
      <c r="Y495" s="3"/>
      <c r="Z495" s="3"/>
    </row>
    <row r="496" spans="6:26" ht="19.899999999999999" customHeight="1" x14ac:dyDescent="0.15">
      <c r="F496" s="18"/>
      <c r="M496" s="18"/>
      <c r="V496" s="3"/>
      <c r="W496" s="3"/>
      <c r="X496" s="3"/>
      <c r="Y496" s="3"/>
      <c r="Z496" s="3"/>
    </row>
    <row r="497" spans="6:26" ht="19.899999999999999" customHeight="1" x14ac:dyDescent="0.15">
      <c r="F497" s="18"/>
      <c r="M497" s="18"/>
      <c r="V497" s="3"/>
      <c r="W497" s="3"/>
      <c r="X497" s="3"/>
      <c r="Y497" s="3"/>
      <c r="Z497" s="3"/>
    </row>
    <row r="498" spans="6:26" ht="19.899999999999999" customHeight="1" x14ac:dyDescent="0.15">
      <c r="F498" s="18"/>
      <c r="M498" s="18"/>
      <c r="V498" s="3"/>
      <c r="W498" s="3"/>
      <c r="X498" s="3"/>
      <c r="Y498" s="3"/>
      <c r="Z498" s="3"/>
    </row>
    <row r="499" spans="6:26" ht="19.899999999999999" customHeight="1" x14ac:dyDescent="0.15">
      <c r="F499" s="18"/>
      <c r="M499" s="18"/>
      <c r="V499" s="3"/>
      <c r="W499" s="3"/>
      <c r="X499" s="3"/>
      <c r="Y499" s="3"/>
      <c r="Z499" s="3"/>
    </row>
    <row r="500" spans="6:26" ht="19.899999999999999" customHeight="1" x14ac:dyDescent="0.15">
      <c r="F500" s="18"/>
      <c r="M500" s="18"/>
      <c r="V500" s="3"/>
      <c r="W500" s="3"/>
      <c r="X500" s="3"/>
      <c r="Y500" s="3"/>
      <c r="Z500" s="3"/>
    </row>
    <row r="501" spans="6:26" ht="19.899999999999999" customHeight="1" x14ac:dyDescent="0.15">
      <c r="F501" s="18"/>
      <c r="M501" s="18"/>
      <c r="V501" s="3"/>
      <c r="W501" s="3"/>
      <c r="X501" s="3"/>
      <c r="Y501" s="3"/>
      <c r="Z501" s="3"/>
    </row>
    <row r="502" spans="6:26" ht="19.899999999999999" customHeight="1" x14ac:dyDescent="0.15">
      <c r="F502" s="18"/>
      <c r="M502" s="18"/>
      <c r="V502" s="3"/>
      <c r="W502" s="3"/>
      <c r="X502" s="3"/>
      <c r="Y502" s="3"/>
      <c r="Z502" s="3"/>
    </row>
    <row r="503" spans="6:26" ht="19.899999999999999" customHeight="1" x14ac:dyDescent="0.15">
      <c r="F503" s="18"/>
      <c r="M503" s="18"/>
      <c r="V503" s="3"/>
      <c r="W503" s="3"/>
      <c r="X503" s="3"/>
      <c r="Y503" s="3"/>
      <c r="Z503" s="3"/>
    </row>
    <row r="504" spans="6:26" ht="19.899999999999999" customHeight="1" x14ac:dyDescent="0.15">
      <c r="F504" s="18"/>
      <c r="M504" s="18"/>
      <c r="V504" s="3"/>
      <c r="W504" s="3"/>
      <c r="X504" s="3"/>
      <c r="Y504" s="3"/>
      <c r="Z504" s="3"/>
    </row>
    <row r="505" spans="6:26" ht="19.899999999999999" customHeight="1" x14ac:dyDescent="0.15">
      <c r="F505" s="18"/>
      <c r="M505" s="18"/>
      <c r="V505" s="3"/>
      <c r="W505" s="3"/>
      <c r="X505" s="3"/>
      <c r="Y505" s="3"/>
      <c r="Z505" s="3"/>
    </row>
    <row r="506" spans="6:26" ht="19.899999999999999" customHeight="1" x14ac:dyDescent="0.15">
      <c r="F506" s="18"/>
      <c r="M506" s="18"/>
      <c r="V506" s="3"/>
      <c r="W506" s="3"/>
      <c r="X506" s="3"/>
      <c r="Y506" s="3"/>
      <c r="Z506" s="3"/>
    </row>
    <row r="507" spans="6:26" ht="19.899999999999999" customHeight="1" x14ac:dyDescent="0.15">
      <c r="F507" s="18"/>
      <c r="M507" s="18"/>
      <c r="V507" s="3"/>
      <c r="W507" s="3"/>
      <c r="X507" s="3"/>
      <c r="Y507" s="3"/>
      <c r="Z507" s="3"/>
    </row>
    <row r="508" spans="6:26" ht="19.899999999999999" customHeight="1" x14ac:dyDescent="0.15">
      <c r="F508" s="18"/>
      <c r="M508" s="18"/>
      <c r="V508" s="3"/>
      <c r="W508" s="3"/>
      <c r="X508" s="3"/>
      <c r="Y508" s="3"/>
      <c r="Z508" s="3"/>
    </row>
    <row r="509" spans="6:26" ht="19.899999999999999" customHeight="1" x14ac:dyDescent="0.15">
      <c r="F509" s="18"/>
      <c r="M509" s="18"/>
      <c r="V509" s="3"/>
      <c r="W509" s="3"/>
      <c r="X509" s="3"/>
      <c r="Y509" s="3"/>
      <c r="Z509" s="3"/>
    </row>
    <row r="510" spans="6:26" ht="19.899999999999999" customHeight="1" x14ac:dyDescent="0.15">
      <c r="F510" s="18"/>
      <c r="M510" s="18"/>
      <c r="V510" s="3"/>
      <c r="W510" s="3"/>
      <c r="X510" s="3"/>
      <c r="Y510" s="3"/>
      <c r="Z510" s="3"/>
    </row>
    <row r="511" spans="6:26" ht="19.899999999999999" customHeight="1" x14ac:dyDescent="0.15">
      <c r="F511" s="18"/>
      <c r="M511" s="18"/>
      <c r="V511" s="3"/>
      <c r="W511" s="3"/>
      <c r="X511" s="3"/>
      <c r="Y511" s="3"/>
      <c r="Z511" s="3"/>
    </row>
    <row r="512" spans="6:26" ht="19.899999999999999" customHeight="1" x14ac:dyDescent="0.15">
      <c r="F512" s="18"/>
      <c r="M512" s="18"/>
      <c r="V512" s="3"/>
      <c r="W512" s="3"/>
      <c r="X512" s="3"/>
      <c r="Y512" s="3"/>
      <c r="Z512" s="3"/>
    </row>
    <row r="513" spans="6:26" ht="19.899999999999999" customHeight="1" x14ac:dyDescent="0.15">
      <c r="F513" s="18"/>
      <c r="M513" s="18"/>
      <c r="V513" s="3"/>
      <c r="W513" s="3"/>
      <c r="X513" s="3"/>
      <c r="Y513" s="3"/>
      <c r="Z513" s="3"/>
    </row>
    <row r="514" spans="6:26" ht="19.899999999999999" customHeight="1" x14ac:dyDescent="0.15">
      <c r="F514" s="18"/>
      <c r="M514" s="18"/>
      <c r="V514" s="3"/>
      <c r="W514" s="3"/>
      <c r="X514" s="3"/>
      <c r="Y514" s="3"/>
      <c r="Z514" s="3"/>
    </row>
    <row r="515" spans="6:26" ht="19.899999999999999" customHeight="1" x14ac:dyDescent="0.15">
      <c r="F515" s="18"/>
      <c r="M515" s="18"/>
      <c r="V515" s="3"/>
      <c r="W515" s="3"/>
      <c r="X515" s="3"/>
      <c r="Y515" s="3"/>
      <c r="Z515" s="3"/>
    </row>
    <row r="516" spans="6:26" ht="19.899999999999999" customHeight="1" x14ac:dyDescent="0.15">
      <c r="F516" s="18"/>
      <c r="M516" s="18"/>
      <c r="V516" s="3"/>
      <c r="W516" s="3"/>
      <c r="X516" s="3"/>
      <c r="Y516" s="3"/>
      <c r="Z516" s="3"/>
    </row>
    <row r="517" spans="6:26" ht="19.899999999999999" customHeight="1" x14ac:dyDescent="0.15">
      <c r="F517" s="18"/>
      <c r="M517" s="18"/>
      <c r="V517" s="3"/>
      <c r="W517" s="3"/>
      <c r="X517" s="3"/>
      <c r="Y517" s="3"/>
      <c r="Z517" s="3"/>
    </row>
    <row r="518" spans="6:26" ht="19.899999999999999" customHeight="1" x14ac:dyDescent="0.15">
      <c r="F518" s="18"/>
      <c r="M518" s="18"/>
      <c r="V518" s="3"/>
      <c r="W518" s="3"/>
      <c r="X518" s="3"/>
      <c r="Y518" s="3"/>
      <c r="Z518" s="3"/>
    </row>
    <row r="519" spans="6:26" ht="19.899999999999999" customHeight="1" x14ac:dyDescent="0.15">
      <c r="F519" s="18"/>
      <c r="M519" s="18"/>
      <c r="V519" s="3"/>
      <c r="W519" s="3"/>
      <c r="X519" s="3"/>
      <c r="Y519" s="3"/>
      <c r="Z519" s="3"/>
    </row>
    <row r="520" spans="6:26" ht="19.899999999999999" customHeight="1" x14ac:dyDescent="0.15">
      <c r="F520" s="18"/>
      <c r="M520" s="18"/>
      <c r="V520" s="3"/>
      <c r="W520" s="3"/>
      <c r="X520" s="3"/>
      <c r="Y520" s="3"/>
      <c r="Z520" s="3"/>
    </row>
    <row r="521" spans="6:26" ht="19.899999999999999" customHeight="1" x14ac:dyDescent="0.15">
      <c r="F521" s="18"/>
      <c r="M521" s="18"/>
      <c r="V521" s="3"/>
      <c r="W521" s="3"/>
      <c r="X521" s="3"/>
      <c r="Y521" s="3"/>
      <c r="Z521" s="3"/>
    </row>
    <row r="522" spans="6:26" ht="19.899999999999999" customHeight="1" x14ac:dyDescent="0.15">
      <c r="F522" s="18"/>
      <c r="M522" s="18"/>
      <c r="V522" s="3"/>
      <c r="W522" s="3"/>
      <c r="X522" s="3"/>
      <c r="Y522" s="3"/>
      <c r="Z522" s="3"/>
    </row>
    <row r="523" spans="6:26" ht="19.899999999999999" customHeight="1" x14ac:dyDescent="0.15">
      <c r="F523" s="18"/>
      <c r="M523" s="18"/>
      <c r="V523" s="3"/>
      <c r="W523" s="3"/>
      <c r="X523" s="3"/>
      <c r="Y523" s="3"/>
      <c r="Z523" s="3"/>
    </row>
    <row r="524" spans="6:26" ht="19.899999999999999" customHeight="1" x14ac:dyDescent="0.15">
      <c r="F524" s="18"/>
      <c r="M524" s="18"/>
      <c r="V524" s="3"/>
      <c r="W524" s="3"/>
      <c r="X524" s="3"/>
      <c r="Y524" s="3"/>
      <c r="Z524" s="3"/>
    </row>
    <row r="525" spans="6:26" ht="19.899999999999999" customHeight="1" x14ac:dyDescent="0.15">
      <c r="F525" s="18"/>
      <c r="M525" s="18"/>
      <c r="V525" s="3"/>
      <c r="W525" s="3"/>
      <c r="X525" s="3"/>
      <c r="Y525" s="3"/>
      <c r="Z525" s="3"/>
    </row>
    <row r="526" spans="6:26" ht="19.899999999999999" customHeight="1" x14ac:dyDescent="0.15">
      <c r="F526" s="18"/>
      <c r="M526" s="18"/>
      <c r="V526" s="3"/>
      <c r="W526" s="3"/>
      <c r="X526" s="3"/>
      <c r="Y526" s="3"/>
      <c r="Z526" s="3"/>
    </row>
    <row r="527" spans="6:26" ht="19.899999999999999" customHeight="1" x14ac:dyDescent="0.15">
      <c r="F527" s="18"/>
      <c r="M527" s="18"/>
      <c r="V527" s="3"/>
      <c r="W527" s="3"/>
      <c r="X527" s="3"/>
      <c r="Y527" s="3"/>
      <c r="Z527" s="3"/>
    </row>
    <row r="528" spans="6:26" ht="19.899999999999999" customHeight="1" x14ac:dyDescent="0.15">
      <c r="F528" s="18"/>
      <c r="M528" s="18"/>
      <c r="V528" s="3"/>
      <c r="W528" s="3"/>
      <c r="X528" s="3"/>
      <c r="Y528" s="3"/>
      <c r="Z528" s="3"/>
    </row>
    <row r="529" spans="6:26" ht="19.899999999999999" customHeight="1" x14ac:dyDescent="0.15">
      <c r="F529" s="18"/>
      <c r="M529" s="18"/>
      <c r="V529" s="3"/>
      <c r="W529" s="3"/>
      <c r="X529" s="3"/>
      <c r="Y529" s="3"/>
      <c r="Z529" s="3"/>
    </row>
    <row r="530" spans="6:26" ht="19.899999999999999" customHeight="1" x14ac:dyDescent="0.15">
      <c r="F530" s="18"/>
      <c r="M530" s="18"/>
      <c r="V530" s="3"/>
      <c r="W530" s="3"/>
      <c r="X530" s="3"/>
      <c r="Y530" s="3"/>
      <c r="Z530" s="3"/>
    </row>
    <row r="531" spans="6:26" ht="19.899999999999999" customHeight="1" x14ac:dyDescent="0.15">
      <c r="F531" s="18"/>
      <c r="M531" s="18"/>
      <c r="V531" s="3"/>
      <c r="W531" s="3"/>
      <c r="X531" s="3"/>
      <c r="Y531" s="3"/>
      <c r="Z531" s="3"/>
    </row>
    <row r="532" spans="6:26" ht="19.899999999999999" customHeight="1" x14ac:dyDescent="0.15">
      <c r="F532" s="18"/>
      <c r="M532" s="18"/>
      <c r="V532" s="3"/>
      <c r="W532" s="3"/>
      <c r="X532" s="3"/>
      <c r="Y532" s="3"/>
      <c r="Z532" s="3"/>
    </row>
    <row r="533" spans="6:26" ht="19.899999999999999" customHeight="1" x14ac:dyDescent="0.15">
      <c r="F533" s="18"/>
      <c r="M533" s="18"/>
      <c r="V533" s="3"/>
      <c r="W533" s="3"/>
      <c r="X533" s="3"/>
      <c r="Y533" s="3"/>
      <c r="Z533" s="3"/>
    </row>
    <row r="534" spans="6:26" ht="19.899999999999999" customHeight="1" x14ac:dyDescent="0.15">
      <c r="F534" s="18"/>
      <c r="M534" s="18"/>
      <c r="V534" s="3"/>
      <c r="W534" s="3"/>
      <c r="X534" s="3"/>
      <c r="Y534" s="3"/>
      <c r="Z534" s="3"/>
    </row>
    <row r="535" spans="6:26" ht="19.899999999999999" customHeight="1" x14ac:dyDescent="0.15">
      <c r="F535" s="18"/>
      <c r="M535" s="18"/>
      <c r="V535" s="3"/>
      <c r="W535" s="3"/>
      <c r="X535" s="3"/>
      <c r="Y535" s="3"/>
      <c r="Z535" s="3"/>
    </row>
    <row r="536" spans="6:26" ht="19.899999999999999" customHeight="1" x14ac:dyDescent="0.15">
      <c r="F536" s="18"/>
      <c r="M536" s="18"/>
      <c r="V536" s="3"/>
      <c r="W536" s="3"/>
      <c r="X536" s="3"/>
      <c r="Y536" s="3"/>
      <c r="Z536" s="3"/>
    </row>
    <row r="537" spans="6:26" ht="19.899999999999999" customHeight="1" x14ac:dyDescent="0.15">
      <c r="F537" s="18"/>
      <c r="M537" s="18"/>
      <c r="V537" s="3"/>
      <c r="W537" s="3"/>
      <c r="X537" s="3"/>
      <c r="Y537" s="3"/>
      <c r="Z537" s="3"/>
    </row>
    <row r="538" spans="6:26" ht="19.899999999999999" customHeight="1" x14ac:dyDescent="0.15">
      <c r="F538" s="18"/>
      <c r="M538" s="18"/>
      <c r="V538" s="3"/>
      <c r="W538" s="3"/>
      <c r="X538" s="3"/>
      <c r="Y538" s="3"/>
      <c r="Z538" s="3"/>
    </row>
    <row r="539" spans="6:26" ht="19.899999999999999" customHeight="1" x14ac:dyDescent="0.15">
      <c r="F539" s="18"/>
      <c r="M539" s="18"/>
      <c r="V539" s="3"/>
      <c r="W539" s="3"/>
      <c r="X539" s="3"/>
      <c r="Y539" s="3"/>
      <c r="Z539" s="3"/>
    </row>
    <row r="540" spans="6:26" ht="19.899999999999999" customHeight="1" x14ac:dyDescent="0.15">
      <c r="F540" s="18"/>
      <c r="M540" s="18"/>
      <c r="V540" s="3"/>
      <c r="W540" s="3"/>
      <c r="X540" s="3"/>
      <c r="Y540" s="3"/>
      <c r="Z540" s="3"/>
    </row>
    <row r="541" spans="6:26" ht="19.899999999999999" customHeight="1" x14ac:dyDescent="0.15">
      <c r="F541" s="18"/>
      <c r="M541" s="18"/>
      <c r="V541" s="3"/>
      <c r="W541" s="3"/>
      <c r="X541" s="3"/>
      <c r="Y541" s="3"/>
      <c r="Z541" s="3"/>
    </row>
    <row r="542" spans="6:26" ht="19.899999999999999" customHeight="1" x14ac:dyDescent="0.15">
      <c r="F542" s="18"/>
      <c r="M542" s="18"/>
      <c r="V542" s="3"/>
      <c r="W542" s="3"/>
      <c r="X542" s="3"/>
      <c r="Y542" s="3"/>
      <c r="Z542" s="3"/>
    </row>
    <row r="543" spans="6:26" ht="19.899999999999999" customHeight="1" x14ac:dyDescent="0.15">
      <c r="F543" s="18"/>
      <c r="M543" s="18"/>
      <c r="V543" s="3"/>
      <c r="W543" s="3"/>
      <c r="X543" s="3"/>
      <c r="Y543" s="3"/>
      <c r="Z543" s="3"/>
    </row>
    <row r="544" spans="6:26" ht="19.899999999999999" customHeight="1" x14ac:dyDescent="0.15">
      <c r="F544" s="18"/>
      <c r="M544" s="18"/>
      <c r="V544" s="3"/>
      <c r="W544" s="3"/>
      <c r="X544" s="3"/>
      <c r="Y544" s="3"/>
      <c r="Z544" s="3"/>
    </row>
    <row r="545" spans="6:26" ht="19.899999999999999" customHeight="1" x14ac:dyDescent="0.15">
      <c r="F545" s="18"/>
      <c r="M545" s="18"/>
      <c r="V545" s="3"/>
      <c r="W545" s="3"/>
      <c r="X545" s="3"/>
      <c r="Y545" s="3"/>
      <c r="Z545" s="3"/>
    </row>
    <row r="546" spans="6:26" ht="19.899999999999999" customHeight="1" x14ac:dyDescent="0.15">
      <c r="F546" s="18"/>
      <c r="M546" s="18"/>
      <c r="V546" s="3"/>
      <c r="W546" s="3"/>
      <c r="X546" s="3"/>
      <c r="Y546" s="3"/>
      <c r="Z546" s="3"/>
    </row>
    <row r="547" spans="6:26" ht="19.899999999999999" customHeight="1" x14ac:dyDescent="0.15">
      <c r="F547" s="18"/>
      <c r="M547" s="18"/>
      <c r="V547" s="3"/>
      <c r="W547" s="3"/>
      <c r="X547" s="3"/>
      <c r="Y547" s="3"/>
      <c r="Z547" s="3"/>
    </row>
    <row r="548" spans="6:26" ht="19.899999999999999" customHeight="1" x14ac:dyDescent="0.15">
      <c r="F548" s="18"/>
      <c r="M548" s="18"/>
      <c r="V548" s="3"/>
      <c r="W548" s="3"/>
      <c r="X548" s="3"/>
      <c r="Y548" s="3"/>
      <c r="Z548" s="3"/>
    </row>
    <row r="549" spans="6:26" ht="19.899999999999999" customHeight="1" x14ac:dyDescent="0.15">
      <c r="F549" s="18"/>
      <c r="M549" s="18"/>
      <c r="V549" s="3"/>
      <c r="W549" s="3"/>
      <c r="X549" s="3"/>
      <c r="Y549" s="3"/>
      <c r="Z549" s="3"/>
    </row>
    <row r="550" spans="6:26" ht="19.899999999999999" customHeight="1" x14ac:dyDescent="0.15">
      <c r="F550" s="18"/>
      <c r="M550" s="18"/>
      <c r="V550" s="3"/>
      <c r="W550" s="3"/>
      <c r="X550" s="3"/>
      <c r="Y550" s="3"/>
      <c r="Z550" s="3"/>
    </row>
    <row r="551" spans="6:26" ht="19.899999999999999" customHeight="1" x14ac:dyDescent="0.15">
      <c r="F551" s="18"/>
      <c r="M551" s="18"/>
      <c r="V551" s="3"/>
      <c r="W551" s="3"/>
      <c r="X551" s="3"/>
      <c r="Y551" s="3"/>
      <c r="Z551" s="3"/>
    </row>
    <row r="552" spans="6:26" ht="19.899999999999999" customHeight="1" x14ac:dyDescent="0.15">
      <c r="F552" s="18"/>
      <c r="M552" s="18"/>
      <c r="V552" s="3"/>
      <c r="W552" s="3"/>
      <c r="X552" s="3"/>
      <c r="Y552" s="3"/>
      <c r="Z552" s="3"/>
    </row>
    <row r="553" spans="6:26" ht="19.899999999999999" customHeight="1" x14ac:dyDescent="0.15">
      <c r="F553" s="18"/>
      <c r="M553" s="18"/>
      <c r="V553" s="3"/>
      <c r="W553" s="3"/>
      <c r="X553" s="3"/>
      <c r="Y553" s="3"/>
      <c r="Z553" s="3"/>
    </row>
    <row r="554" spans="6:26" ht="19.899999999999999" customHeight="1" x14ac:dyDescent="0.15">
      <c r="F554" s="18"/>
      <c r="M554" s="18"/>
      <c r="V554" s="3"/>
      <c r="W554" s="3"/>
      <c r="X554" s="3"/>
      <c r="Y554" s="3"/>
      <c r="Z554" s="3"/>
    </row>
    <row r="555" spans="6:26" ht="19.899999999999999" customHeight="1" x14ac:dyDescent="0.15">
      <c r="F555" s="18"/>
      <c r="M555" s="18"/>
      <c r="V555" s="3"/>
      <c r="W555" s="3"/>
      <c r="X555" s="3"/>
      <c r="Y555" s="3"/>
      <c r="Z555" s="3"/>
    </row>
    <row r="556" spans="6:26" ht="19.899999999999999" customHeight="1" x14ac:dyDescent="0.15">
      <c r="F556" s="18"/>
      <c r="M556" s="18"/>
      <c r="V556" s="3"/>
      <c r="W556" s="3"/>
      <c r="X556" s="3"/>
      <c r="Y556" s="3"/>
      <c r="Z556" s="3"/>
    </row>
    <row r="557" spans="6:26" ht="19.899999999999999" customHeight="1" x14ac:dyDescent="0.15">
      <c r="F557" s="18"/>
      <c r="M557" s="18"/>
      <c r="V557" s="3"/>
      <c r="W557" s="3"/>
      <c r="X557" s="3"/>
      <c r="Y557" s="3"/>
      <c r="Z557" s="3"/>
    </row>
    <row r="558" spans="6:26" ht="19.899999999999999" customHeight="1" x14ac:dyDescent="0.15">
      <c r="F558" s="18"/>
      <c r="M558" s="18"/>
      <c r="V558" s="3"/>
      <c r="W558" s="3"/>
      <c r="X558" s="3"/>
      <c r="Y558" s="3"/>
      <c r="Z558" s="3"/>
    </row>
    <row r="559" spans="6:26" ht="19.899999999999999" customHeight="1" x14ac:dyDescent="0.15">
      <c r="F559" s="18"/>
      <c r="M559" s="18"/>
      <c r="V559" s="3"/>
      <c r="W559" s="3"/>
      <c r="X559" s="3"/>
      <c r="Y559" s="3"/>
      <c r="Z559" s="3"/>
    </row>
    <row r="560" spans="6:26" ht="19.899999999999999" customHeight="1" x14ac:dyDescent="0.15">
      <c r="F560" s="18"/>
      <c r="M560" s="18"/>
      <c r="V560" s="3"/>
      <c r="W560" s="3"/>
      <c r="X560" s="3"/>
      <c r="Y560" s="3"/>
      <c r="Z560" s="3"/>
    </row>
    <row r="561" spans="6:26" ht="19.899999999999999" customHeight="1" x14ac:dyDescent="0.15">
      <c r="F561" s="18"/>
      <c r="M561" s="18"/>
      <c r="V561" s="3"/>
      <c r="W561" s="3"/>
      <c r="X561" s="3"/>
      <c r="Y561" s="3"/>
      <c r="Z561" s="3"/>
    </row>
    <row r="562" spans="6:26" ht="19.899999999999999" customHeight="1" x14ac:dyDescent="0.15">
      <c r="F562" s="18"/>
      <c r="M562" s="18"/>
      <c r="V562" s="3"/>
      <c r="W562" s="3"/>
      <c r="X562" s="3"/>
      <c r="Y562" s="3"/>
      <c r="Z562" s="3"/>
    </row>
    <row r="563" spans="6:26" ht="19.899999999999999" customHeight="1" x14ac:dyDescent="0.15">
      <c r="F563" s="18"/>
      <c r="M563" s="18"/>
      <c r="V563" s="3"/>
      <c r="W563" s="3"/>
      <c r="X563" s="3"/>
      <c r="Y563" s="3"/>
      <c r="Z563" s="3"/>
    </row>
    <row r="564" spans="6:26" ht="19.899999999999999" customHeight="1" x14ac:dyDescent="0.15">
      <c r="F564" s="18"/>
      <c r="M564" s="18"/>
      <c r="V564" s="3"/>
      <c r="W564" s="3"/>
      <c r="X564" s="3"/>
      <c r="Y564" s="3"/>
      <c r="Z564" s="3"/>
    </row>
    <row r="565" spans="6:26" ht="19.899999999999999" customHeight="1" x14ac:dyDescent="0.15">
      <c r="F565" s="18"/>
      <c r="M565" s="18"/>
      <c r="V565" s="3"/>
      <c r="W565" s="3"/>
      <c r="X565" s="3"/>
      <c r="Y565" s="3"/>
      <c r="Z565" s="3"/>
    </row>
    <row r="566" spans="6:26" ht="19.899999999999999" customHeight="1" x14ac:dyDescent="0.15">
      <c r="F566" s="18"/>
      <c r="M566" s="18"/>
      <c r="V566" s="3"/>
      <c r="W566" s="3"/>
      <c r="X566" s="3"/>
      <c r="Y566" s="3"/>
      <c r="Z566" s="3"/>
    </row>
    <row r="567" spans="6:26" ht="19.899999999999999" customHeight="1" x14ac:dyDescent="0.15">
      <c r="F567" s="18"/>
      <c r="M567" s="18"/>
      <c r="V567" s="3"/>
      <c r="W567" s="3"/>
      <c r="X567" s="3"/>
      <c r="Y567" s="3"/>
      <c r="Z567" s="3"/>
    </row>
    <row r="568" spans="6:26" ht="19.899999999999999" customHeight="1" x14ac:dyDescent="0.15">
      <c r="F568" s="18"/>
      <c r="M568" s="18"/>
      <c r="V568" s="3"/>
      <c r="W568" s="3"/>
      <c r="X568" s="3"/>
      <c r="Y568" s="3"/>
      <c r="Z568" s="3"/>
    </row>
    <row r="569" spans="6:26" ht="19.899999999999999" customHeight="1" x14ac:dyDescent="0.15">
      <c r="F569" s="18"/>
      <c r="M569" s="18"/>
      <c r="V569" s="3"/>
      <c r="W569" s="3"/>
      <c r="X569" s="3"/>
      <c r="Y569" s="3"/>
      <c r="Z569" s="3"/>
    </row>
    <row r="570" spans="6:26" ht="19.899999999999999" customHeight="1" x14ac:dyDescent="0.15">
      <c r="F570" s="18"/>
      <c r="M570" s="18"/>
      <c r="V570" s="3"/>
      <c r="W570" s="3"/>
      <c r="X570" s="3"/>
      <c r="Y570" s="3"/>
      <c r="Z570" s="3"/>
    </row>
    <row r="571" spans="6:26" ht="19.899999999999999" customHeight="1" x14ac:dyDescent="0.15">
      <c r="F571" s="18"/>
      <c r="M571" s="18"/>
      <c r="V571" s="3"/>
      <c r="W571" s="3"/>
      <c r="X571" s="3"/>
      <c r="Y571" s="3"/>
      <c r="Z571" s="3"/>
    </row>
    <row r="572" spans="6:26" ht="19.899999999999999" customHeight="1" x14ac:dyDescent="0.15">
      <c r="F572" s="18"/>
      <c r="M572" s="18"/>
      <c r="V572" s="3"/>
      <c r="W572" s="3"/>
      <c r="X572" s="3"/>
      <c r="Y572" s="3"/>
      <c r="Z572" s="3"/>
    </row>
    <row r="573" spans="6:26" ht="19.899999999999999" customHeight="1" x14ac:dyDescent="0.15">
      <c r="F573" s="18"/>
      <c r="M573" s="18"/>
      <c r="V573" s="3"/>
      <c r="W573" s="3"/>
      <c r="X573" s="3"/>
      <c r="Y573" s="3"/>
      <c r="Z573" s="3"/>
    </row>
    <row r="574" spans="6:26" ht="19.899999999999999" customHeight="1" x14ac:dyDescent="0.15">
      <c r="F574" s="18"/>
      <c r="M574" s="18"/>
      <c r="V574" s="3"/>
      <c r="W574" s="3"/>
      <c r="X574" s="3"/>
      <c r="Y574" s="3"/>
      <c r="Z574" s="3"/>
    </row>
    <row r="575" spans="6:26" ht="19.899999999999999" customHeight="1" x14ac:dyDescent="0.15">
      <c r="F575" s="18"/>
      <c r="M575" s="18"/>
      <c r="V575" s="3"/>
      <c r="W575" s="3"/>
      <c r="X575" s="3"/>
      <c r="Y575" s="3"/>
      <c r="Z575" s="3"/>
    </row>
    <row r="576" spans="6:26" ht="19.899999999999999" customHeight="1" x14ac:dyDescent="0.15">
      <c r="F576" s="18"/>
      <c r="M576" s="18"/>
      <c r="V576" s="3"/>
      <c r="W576" s="3"/>
      <c r="X576" s="3"/>
      <c r="Y576" s="3"/>
      <c r="Z576" s="3"/>
    </row>
    <row r="577" spans="6:26" ht="19.899999999999999" customHeight="1" x14ac:dyDescent="0.15">
      <c r="F577" s="18"/>
      <c r="M577" s="18"/>
      <c r="V577" s="3"/>
      <c r="W577" s="3"/>
      <c r="X577" s="3"/>
      <c r="Y577" s="3"/>
      <c r="Z577" s="3"/>
    </row>
    <row r="578" spans="6:26" ht="19.899999999999999" customHeight="1" x14ac:dyDescent="0.15">
      <c r="F578" s="18"/>
      <c r="M578" s="18"/>
      <c r="V578" s="3"/>
      <c r="W578" s="3"/>
      <c r="X578" s="3"/>
      <c r="Y578" s="3"/>
      <c r="Z578" s="3"/>
    </row>
    <row r="579" spans="6:26" ht="19.899999999999999" customHeight="1" x14ac:dyDescent="0.15">
      <c r="F579" s="18"/>
      <c r="M579" s="18"/>
      <c r="V579" s="3"/>
      <c r="W579" s="3"/>
      <c r="X579" s="3"/>
      <c r="Y579" s="3"/>
      <c r="Z579" s="3"/>
    </row>
    <row r="580" spans="6:26" ht="19.899999999999999" customHeight="1" x14ac:dyDescent="0.15">
      <c r="F580" s="18"/>
      <c r="M580" s="18"/>
      <c r="V580" s="3"/>
      <c r="W580" s="3"/>
      <c r="X580" s="3"/>
      <c r="Y580" s="3"/>
      <c r="Z580" s="3"/>
    </row>
    <row r="581" spans="6:26" ht="19.899999999999999" customHeight="1" x14ac:dyDescent="0.15">
      <c r="F581" s="18"/>
      <c r="M581" s="18"/>
      <c r="V581" s="3"/>
      <c r="W581" s="3"/>
      <c r="X581" s="3"/>
      <c r="Y581" s="3"/>
      <c r="Z581" s="3"/>
    </row>
    <row r="582" spans="6:26" ht="19.899999999999999" customHeight="1" x14ac:dyDescent="0.15">
      <c r="F582" s="18"/>
      <c r="M582" s="18"/>
      <c r="V582" s="3"/>
      <c r="W582" s="3"/>
      <c r="X582" s="3"/>
      <c r="Y582" s="3"/>
      <c r="Z582" s="3"/>
    </row>
    <row r="583" spans="6:26" ht="19.899999999999999" customHeight="1" x14ac:dyDescent="0.15">
      <c r="F583" s="18"/>
      <c r="M583" s="18"/>
      <c r="V583" s="3"/>
      <c r="W583" s="3"/>
      <c r="X583" s="3"/>
      <c r="Y583" s="3"/>
      <c r="Z583" s="3"/>
    </row>
    <row r="584" spans="6:26" ht="19.899999999999999" customHeight="1" x14ac:dyDescent="0.15">
      <c r="F584" s="18"/>
      <c r="M584" s="18"/>
      <c r="V584" s="3"/>
      <c r="W584" s="3"/>
      <c r="X584" s="3"/>
      <c r="Y584" s="3"/>
      <c r="Z584" s="3"/>
    </row>
    <row r="585" spans="6:26" ht="19.899999999999999" customHeight="1" x14ac:dyDescent="0.15">
      <c r="F585" s="18"/>
      <c r="M585" s="18"/>
      <c r="V585" s="3"/>
      <c r="W585" s="3"/>
      <c r="X585" s="3"/>
      <c r="Y585" s="3"/>
      <c r="Z585" s="3"/>
    </row>
    <row r="586" spans="6:26" ht="19.899999999999999" customHeight="1" x14ac:dyDescent="0.15">
      <c r="F586" s="18"/>
      <c r="M586" s="18"/>
      <c r="V586" s="3"/>
      <c r="W586" s="3"/>
      <c r="X586" s="3"/>
      <c r="Y586" s="3"/>
      <c r="Z586" s="3"/>
    </row>
    <row r="587" spans="6:26" ht="19.899999999999999" customHeight="1" x14ac:dyDescent="0.15">
      <c r="F587" s="18"/>
      <c r="M587" s="18"/>
      <c r="V587" s="3"/>
      <c r="W587" s="3"/>
      <c r="X587" s="3"/>
      <c r="Y587" s="3"/>
      <c r="Z587" s="3"/>
    </row>
    <row r="588" spans="6:26" ht="19.899999999999999" customHeight="1" x14ac:dyDescent="0.15">
      <c r="F588" s="18"/>
      <c r="M588" s="18"/>
      <c r="V588" s="3"/>
      <c r="W588" s="3"/>
      <c r="X588" s="3"/>
      <c r="Y588" s="3"/>
      <c r="Z588" s="3"/>
    </row>
    <row r="589" spans="6:26" ht="19.899999999999999" customHeight="1" x14ac:dyDescent="0.15">
      <c r="F589" s="18"/>
      <c r="M589" s="18"/>
      <c r="V589" s="3"/>
      <c r="W589" s="3"/>
      <c r="X589" s="3"/>
      <c r="Y589" s="3"/>
      <c r="Z589" s="3"/>
    </row>
    <row r="590" spans="6:26" ht="19.899999999999999" customHeight="1" x14ac:dyDescent="0.15">
      <c r="F590" s="18"/>
      <c r="M590" s="18"/>
      <c r="V590" s="3"/>
      <c r="W590" s="3"/>
      <c r="X590" s="3"/>
      <c r="Y590" s="3"/>
      <c r="Z590" s="3"/>
    </row>
    <row r="591" spans="6:26" ht="19.899999999999999" customHeight="1" x14ac:dyDescent="0.15">
      <c r="F591" s="18"/>
      <c r="M591" s="18"/>
      <c r="V591" s="3"/>
      <c r="W591" s="3"/>
      <c r="X591" s="3"/>
      <c r="Y591" s="3"/>
      <c r="Z591" s="3"/>
    </row>
    <row r="592" spans="6:26" ht="19.899999999999999" customHeight="1" x14ac:dyDescent="0.15">
      <c r="F592" s="18"/>
      <c r="M592" s="18"/>
      <c r="V592" s="3"/>
      <c r="W592" s="3"/>
      <c r="X592" s="3"/>
      <c r="Y592" s="3"/>
      <c r="Z592" s="3"/>
    </row>
    <row r="593" spans="6:26" ht="19.899999999999999" customHeight="1" x14ac:dyDescent="0.15">
      <c r="F593" s="18"/>
      <c r="M593" s="18"/>
      <c r="V593" s="3"/>
      <c r="W593" s="3"/>
      <c r="X593" s="3"/>
      <c r="Y593" s="3"/>
      <c r="Z593" s="3"/>
    </row>
    <row r="594" spans="6:26" ht="19.899999999999999" customHeight="1" x14ac:dyDescent="0.15">
      <c r="F594" s="18"/>
      <c r="M594" s="18"/>
      <c r="V594" s="3"/>
      <c r="W594" s="3"/>
      <c r="X594" s="3"/>
      <c r="Y594" s="3"/>
      <c r="Z594" s="3"/>
    </row>
    <row r="595" spans="6:26" ht="19.899999999999999" customHeight="1" x14ac:dyDescent="0.15">
      <c r="F595" s="18"/>
      <c r="M595" s="18"/>
      <c r="V595" s="3"/>
      <c r="W595" s="3"/>
      <c r="X595" s="3"/>
      <c r="Y595" s="3"/>
      <c r="Z595" s="3"/>
    </row>
    <row r="596" spans="6:26" ht="19.899999999999999" customHeight="1" x14ac:dyDescent="0.15">
      <c r="F596" s="18"/>
      <c r="M596" s="18"/>
      <c r="V596" s="3"/>
      <c r="W596" s="3"/>
      <c r="X596" s="3"/>
      <c r="Y596" s="3"/>
      <c r="Z596" s="3"/>
    </row>
    <row r="597" spans="6:26" ht="19.899999999999999" customHeight="1" x14ac:dyDescent="0.15">
      <c r="F597" s="18"/>
      <c r="M597" s="18"/>
      <c r="V597" s="3"/>
      <c r="W597" s="3"/>
      <c r="X597" s="3"/>
      <c r="Y597" s="3"/>
      <c r="Z597" s="3"/>
    </row>
    <row r="598" spans="6:26" ht="19.899999999999999" customHeight="1" x14ac:dyDescent="0.15">
      <c r="F598" s="18"/>
      <c r="M598" s="18"/>
      <c r="V598" s="3"/>
      <c r="W598" s="3"/>
      <c r="X598" s="3"/>
      <c r="Y598" s="3"/>
      <c r="Z598" s="3"/>
    </row>
    <row r="599" spans="6:26" ht="19.899999999999999" customHeight="1" x14ac:dyDescent="0.15">
      <c r="F599" s="18"/>
      <c r="M599" s="18"/>
      <c r="V599" s="3"/>
      <c r="W599" s="3"/>
      <c r="X599" s="3"/>
      <c r="Y599" s="3"/>
      <c r="Z599" s="3"/>
    </row>
    <row r="600" spans="6:26" ht="19.899999999999999" customHeight="1" x14ac:dyDescent="0.15">
      <c r="F600" s="18"/>
      <c r="M600" s="18"/>
      <c r="V600" s="3"/>
      <c r="W600" s="3"/>
      <c r="X600" s="3"/>
      <c r="Y600" s="3"/>
      <c r="Z600" s="3"/>
    </row>
    <row r="601" spans="6:26" ht="19.899999999999999" customHeight="1" x14ac:dyDescent="0.15">
      <c r="F601" s="18"/>
      <c r="M601" s="18"/>
      <c r="V601" s="3"/>
      <c r="W601" s="3"/>
      <c r="X601" s="3"/>
      <c r="Y601" s="3"/>
      <c r="Z601" s="3"/>
    </row>
    <row r="602" spans="6:26" ht="19.899999999999999" customHeight="1" x14ac:dyDescent="0.15">
      <c r="F602" s="18"/>
      <c r="M602" s="18"/>
      <c r="V602" s="3"/>
      <c r="W602" s="3"/>
      <c r="X602" s="3"/>
      <c r="Y602" s="3"/>
      <c r="Z602" s="3"/>
    </row>
    <row r="603" spans="6:26" ht="19.899999999999999" customHeight="1" x14ac:dyDescent="0.15">
      <c r="F603" s="18"/>
      <c r="M603" s="18"/>
      <c r="V603" s="3"/>
      <c r="W603" s="3"/>
      <c r="X603" s="3"/>
      <c r="Y603" s="3"/>
      <c r="Z603" s="3"/>
    </row>
    <row r="604" spans="6:26" ht="19.899999999999999" customHeight="1" x14ac:dyDescent="0.15">
      <c r="F604" s="18"/>
      <c r="M604" s="18"/>
      <c r="V604" s="3"/>
      <c r="W604" s="3"/>
      <c r="X604" s="3"/>
      <c r="Y604" s="3"/>
      <c r="Z604" s="3"/>
    </row>
    <row r="605" spans="6:26" ht="19.899999999999999" customHeight="1" x14ac:dyDescent="0.15">
      <c r="F605" s="18"/>
      <c r="M605" s="18"/>
      <c r="V605" s="3"/>
      <c r="W605" s="3"/>
      <c r="X605" s="3"/>
      <c r="Y605" s="3"/>
      <c r="Z605" s="3"/>
    </row>
    <row r="606" spans="6:26" ht="19.899999999999999" customHeight="1" x14ac:dyDescent="0.15">
      <c r="F606" s="18"/>
      <c r="M606" s="18"/>
      <c r="V606" s="3"/>
      <c r="W606" s="3"/>
      <c r="X606" s="3"/>
      <c r="Y606" s="3"/>
      <c r="Z606" s="3"/>
    </row>
    <row r="607" spans="6:26" ht="19.899999999999999" customHeight="1" x14ac:dyDescent="0.15">
      <c r="F607" s="18"/>
      <c r="M607" s="18"/>
      <c r="V607" s="3"/>
      <c r="W607" s="3"/>
      <c r="X607" s="3"/>
      <c r="Y607" s="3"/>
      <c r="Z607" s="3"/>
    </row>
    <row r="608" spans="6:26" ht="19.899999999999999" customHeight="1" x14ac:dyDescent="0.15">
      <c r="F608" s="18"/>
      <c r="M608" s="18"/>
      <c r="V608" s="3"/>
      <c r="W608" s="3"/>
      <c r="X608" s="3"/>
      <c r="Y608" s="3"/>
      <c r="Z608" s="3"/>
    </row>
    <row r="609" spans="6:26" ht="19.899999999999999" customHeight="1" x14ac:dyDescent="0.15">
      <c r="F609" s="18"/>
      <c r="M609" s="18"/>
      <c r="V609" s="3"/>
      <c r="W609" s="3"/>
      <c r="X609" s="3"/>
      <c r="Y609" s="3"/>
      <c r="Z609" s="3"/>
    </row>
    <row r="610" spans="6:26" ht="19.899999999999999" customHeight="1" x14ac:dyDescent="0.15">
      <c r="F610" s="18"/>
      <c r="M610" s="18"/>
      <c r="V610" s="3"/>
      <c r="W610" s="3"/>
      <c r="X610" s="3"/>
      <c r="Y610" s="3"/>
      <c r="Z610" s="3"/>
    </row>
    <row r="611" spans="6:26" ht="19.899999999999999" customHeight="1" x14ac:dyDescent="0.15">
      <c r="F611" s="18"/>
      <c r="M611" s="18"/>
      <c r="V611" s="3"/>
      <c r="W611" s="3"/>
      <c r="X611" s="3"/>
      <c r="Y611" s="3"/>
      <c r="Z611" s="3"/>
    </row>
    <row r="612" spans="6:26" ht="19.899999999999999" customHeight="1" x14ac:dyDescent="0.15">
      <c r="F612" s="18"/>
      <c r="M612" s="18"/>
      <c r="V612" s="3"/>
      <c r="W612" s="3"/>
      <c r="X612" s="3"/>
      <c r="Y612" s="3"/>
      <c r="Z612" s="3"/>
    </row>
    <row r="613" spans="6:26" ht="19.899999999999999" customHeight="1" x14ac:dyDescent="0.15">
      <c r="F613" s="18"/>
      <c r="M613" s="18"/>
      <c r="V613" s="3"/>
      <c r="W613" s="3"/>
      <c r="X613" s="3"/>
      <c r="Y613" s="3"/>
      <c r="Z613" s="3"/>
    </row>
    <row r="614" spans="6:26" ht="19.899999999999999" customHeight="1" x14ac:dyDescent="0.15">
      <c r="F614" s="18"/>
      <c r="M614" s="18"/>
      <c r="V614" s="3"/>
      <c r="W614" s="3"/>
      <c r="X614" s="3"/>
      <c r="Y614" s="3"/>
      <c r="Z614" s="3"/>
    </row>
    <row r="615" spans="6:26" ht="19.899999999999999" customHeight="1" x14ac:dyDescent="0.15">
      <c r="F615" s="18"/>
      <c r="M615" s="18"/>
      <c r="V615" s="3"/>
      <c r="W615" s="3"/>
      <c r="X615" s="3"/>
      <c r="Y615" s="3"/>
      <c r="Z615" s="3"/>
    </row>
    <row r="616" spans="6:26" ht="19.899999999999999" customHeight="1" x14ac:dyDescent="0.15">
      <c r="F616" s="18"/>
      <c r="M616" s="18"/>
      <c r="V616" s="3"/>
      <c r="W616" s="3"/>
      <c r="X616" s="3"/>
      <c r="Y616" s="3"/>
      <c r="Z616" s="3"/>
    </row>
    <row r="617" spans="6:26" ht="19.899999999999999" customHeight="1" x14ac:dyDescent="0.15">
      <c r="F617" s="18"/>
      <c r="M617" s="18"/>
      <c r="V617" s="3"/>
      <c r="W617" s="3"/>
      <c r="X617" s="3"/>
      <c r="Y617" s="3"/>
      <c r="Z617" s="3"/>
    </row>
    <row r="618" spans="6:26" ht="19.899999999999999" customHeight="1" x14ac:dyDescent="0.15">
      <c r="F618" s="18"/>
      <c r="M618" s="18"/>
      <c r="V618" s="3"/>
      <c r="W618" s="3"/>
      <c r="X618" s="3"/>
      <c r="Y618" s="3"/>
      <c r="Z618" s="3"/>
    </row>
    <row r="619" spans="6:26" ht="19.899999999999999" customHeight="1" x14ac:dyDescent="0.15">
      <c r="F619" s="18"/>
      <c r="M619" s="18"/>
      <c r="V619" s="3"/>
      <c r="W619" s="3"/>
      <c r="X619" s="3"/>
      <c r="Y619" s="3"/>
      <c r="Z619" s="3"/>
    </row>
    <row r="620" spans="6:26" ht="19.899999999999999" customHeight="1" x14ac:dyDescent="0.15">
      <c r="F620" s="18"/>
      <c r="M620" s="18"/>
      <c r="V620" s="3"/>
      <c r="W620" s="3"/>
      <c r="X620" s="3"/>
      <c r="Y620" s="3"/>
      <c r="Z620" s="3"/>
    </row>
    <row r="621" spans="6:26" ht="19.899999999999999" customHeight="1" x14ac:dyDescent="0.15">
      <c r="F621" s="18"/>
      <c r="M621" s="18"/>
      <c r="V621" s="3"/>
      <c r="W621" s="3"/>
      <c r="X621" s="3"/>
      <c r="Y621" s="3"/>
      <c r="Z621" s="3"/>
    </row>
    <row r="622" spans="6:26" ht="19.899999999999999" customHeight="1" x14ac:dyDescent="0.15">
      <c r="F622" s="18"/>
      <c r="M622" s="18"/>
      <c r="V622" s="3"/>
      <c r="W622" s="3"/>
      <c r="X622" s="3"/>
      <c r="Y622" s="3"/>
      <c r="Z622" s="3"/>
    </row>
    <row r="623" spans="6:26" ht="19.899999999999999" customHeight="1" x14ac:dyDescent="0.15">
      <c r="F623" s="18"/>
      <c r="M623" s="18"/>
      <c r="V623" s="3"/>
      <c r="W623" s="3"/>
      <c r="X623" s="3"/>
      <c r="Y623" s="3"/>
      <c r="Z623" s="3"/>
    </row>
    <row r="624" spans="6:26" ht="19.899999999999999" customHeight="1" x14ac:dyDescent="0.15">
      <c r="F624" s="18"/>
      <c r="M624" s="18"/>
      <c r="V624" s="3"/>
      <c r="W624" s="3"/>
      <c r="X624" s="3"/>
      <c r="Y624" s="3"/>
      <c r="Z624" s="3"/>
    </row>
    <row r="625" spans="6:26" ht="19.899999999999999" customHeight="1" x14ac:dyDescent="0.15">
      <c r="F625" s="18"/>
      <c r="M625" s="18"/>
      <c r="V625" s="3"/>
      <c r="W625" s="3"/>
      <c r="X625" s="3"/>
      <c r="Y625" s="3"/>
      <c r="Z625" s="3"/>
    </row>
    <row r="626" spans="6:26" ht="19.899999999999999" customHeight="1" x14ac:dyDescent="0.15">
      <c r="F626" s="18"/>
      <c r="M626" s="18"/>
      <c r="V626" s="3"/>
      <c r="W626" s="3"/>
      <c r="X626" s="3"/>
      <c r="Y626" s="3"/>
      <c r="Z626" s="3"/>
    </row>
    <row r="627" spans="6:26" ht="19.899999999999999" customHeight="1" x14ac:dyDescent="0.15">
      <c r="F627" s="18"/>
      <c r="M627" s="18"/>
      <c r="V627" s="3"/>
      <c r="W627" s="3"/>
      <c r="X627" s="3"/>
      <c r="Y627" s="3"/>
      <c r="Z627" s="3"/>
    </row>
    <row r="628" spans="6:26" ht="19.899999999999999" customHeight="1" x14ac:dyDescent="0.15">
      <c r="F628" s="18"/>
      <c r="M628" s="18"/>
      <c r="V628" s="3"/>
      <c r="W628" s="3"/>
      <c r="X628" s="3"/>
      <c r="Y628" s="3"/>
      <c r="Z628" s="3"/>
    </row>
    <row r="629" spans="6:26" ht="19.899999999999999" customHeight="1" x14ac:dyDescent="0.15">
      <c r="F629" s="18"/>
      <c r="M629" s="18"/>
      <c r="V629" s="3"/>
      <c r="W629" s="3"/>
      <c r="X629" s="3"/>
      <c r="Y629" s="3"/>
      <c r="Z629" s="3"/>
    </row>
    <row r="630" spans="6:26" ht="19.899999999999999" customHeight="1" x14ac:dyDescent="0.15">
      <c r="F630" s="18"/>
      <c r="M630" s="18"/>
      <c r="V630" s="3"/>
      <c r="W630" s="3"/>
      <c r="X630" s="3"/>
      <c r="Y630" s="3"/>
      <c r="Z630" s="3"/>
    </row>
    <row r="631" spans="6:26" ht="19.899999999999999" customHeight="1" x14ac:dyDescent="0.15">
      <c r="F631" s="18"/>
      <c r="M631" s="18"/>
      <c r="V631" s="3"/>
      <c r="W631" s="3"/>
      <c r="X631" s="3"/>
      <c r="Y631" s="3"/>
      <c r="Z631" s="3"/>
    </row>
    <row r="632" spans="6:26" ht="19.899999999999999" customHeight="1" x14ac:dyDescent="0.15">
      <c r="F632" s="18"/>
      <c r="M632" s="18"/>
      <c r="V632" s="3"/>
      <c r="W632" s="3"/>
      <c r="X632" s="3"/>
      <c r="Y632" s="3"/>
      <c r="Z632" s="3"/>
    </row>
    <row r="633" spans="6:26" ht="19.899999999999999" customHeight="1" x14ac:dyDescent="0.15">
      <c r="F633" s="18"/>
      <c r="M633" s="18"/>
      <c r="V633" s="3"/>
      <c r="W633" s="3"/>
      <c r="X633" s="3"/>
      <c r="Y633" s="3"/>
      <c r="Z633" s="3"/>
    </row>
    <row r="634" spans="6:26" ht="19.899999999999999" customHeight="1" x14ac:dyDescent="0.15">
      <c r="F634" s="18"/>
      <c r="M634" s="18"/>
      <c r="V634" s="3"/>
      <c r="W634" s="3"/>
      <c r="X634" s="3"/>
      <c r="Y634" s="3"/>
      <c r="Z634" s="3"/>
    </row>
    <row r="635" spans="6:26" ht="19.899999999999999" customHeight="1" x14ac:dyDescent="0.15">
      <c r="F635" s="18"/>
      <c r="M635" s="18"/>
      <c r="V635" s="3"/>
      <c r="W635" s="3"/>
      <c r="X635" s="3"/>
      <c r="Y635" s="3"/>
      <c r="Z635" s="3"/>
    </row>
    <row r="636" spans="6:26" ht="19.899999999999999" customHeight="1" x14ac:dyDescent="0.15">
      <c r="F636" s="18"/>
      <c r="M636" s="18"/>
      <c r="V636" s="3"/>
      <c r="W636" s="3"/>
      <c r="X636" s="3"/>
      <c r="Y636" s="3"/>
      <c r="Z636" s="3"/>
    </row>
    <row r="637" spans="6:26" ht="19.899999999999999" customHeight="1" x14ac:dyDescent="0.15">
      <c r="F637" s="18"/>
      <c r="M637" s="18"/>
      <c r="V637" s="3"/>
      <c r="W637" s="3"/>
      <c r="X637" s="3"/>
      <c r="Y637" s="3"/>
      <c r="Z637" s="3"/>
    </row>
    <row r="638" spans="6:26" ht="19.899999999999999" customHeight="1" x14ac:dyDescent="0.15">
      <c r="F638" s="18"/>
      <c r="M638" s="18"/>
      <c r="V638" s="3"/>
      <c r="W638" s="3"/>
      <c r="X638" s="3"/>
      <c r="Y638" s="3"/>
      <c r="Z638" s="3"/>
    </row>
    <row r="639" spans="6:26" ht="19.899999999999999" customHeight="1" x14ac:dyDescent="0.15">
      <c r="F639" s="18"/>
      <c r="M639" s="18"/>
      <c r="V639" s="3"/>
      <c r="W639" s="3"/>
      <c r="X639" s="3"/>
      <c r="Y639" s="3"/>
      <c r="Z639" s="3"/>
    </row>
    <row r="640" spans="6:26" ht="19.899999999999999" customHeight="1" x14ac:dyDescent="0.15">
      <c r="F640" s="18"/>
      <c r="M640" s="18"/>
      <c r="V640" s="3"/>
      <c r="W640" s="3"/>
      <c r="X640" s="3"/>
      <c r="Y640" s="3"/>
      <c r="Z640" s="3"/>
    </row>
    <row r="641" spans="6:26" ht="19.899999999999999" customHeight="1" x14ac:dyDescent="0.15">
      <c r="F641" s="18"/>
      <c r="M641" s="18"/>
      <c r="V641" s="3"/>
      <c r="W641" s="3"/>
      <c r="X641" s="3"/>
      <c r="Y641" s="3"/>
      <c r="Z641" s="3"/>
    </row>
    <row r="642" spans="6:26" ht="19.899999999999999" customHeight="1" x14ac:dyDescent="0.15">
      <c r="F642" s="18"/>
      <c r="M642" s="18"/>
      <c r="V642" s="3"/>
      <c r="W642" s="3"/>
      <c r="X642" s="3"/>
      <c r="Y642" s="3"/>
      <c r="Z642" s="3"/>
    </row>
    <row r="643" spans="6:26" ht="19.899999999999999" customHeight="1" x14ac:dyDescent="0.15">
      <c r="F643" s="18"/>
      <c r="M643" s="18"/>
      <c r="V643" s="3"/>
      <c r="W643" s="3"/>
      <c r="X643" s="3"/>
      <c r="Y643" s="3"/>
      <c r="Z643" s="3"/>
    </row>
    <row r="644" spans="6:26" ht="19.899999999999999" customHeight="1" x14ac:dyDescent="0.15">
      <c r="F644" s="18"/>
      <c r="M644" s="18"/>
      <c r="V644" s="3"/>
      <c r="W644" s="3"/>
      <c r="X644" s="3"/>
      <c r="Y644" s="3"/>
      <c r="Z644" s="3"/>
    </row>
    <row r="645" spans="6:26" ht="19.899999999999999" customHeight="1" x14ac:dyDescent="0.15">
      <c r="F645" s="18"/>
      <c r="M645" s="18"/>
      <c r="V645" s="3"/>
      <c r="W645" s="3"/>
      <c r="X645" s="3"/>
      <c r="Y645" s="3"/>
      <c r="Z645" s="3"/>
    </row>
    <row r="646" spans="6:26" ht="19.899999999999999" customHeight="1" x14ac:dyDescent="0.15">
      <c r="F646" s="18"/>
      <c r="M646" s="18"/>
      <c r="V646" s="3"/>
      <c r="W646" s="3"/>
      <c r="X646" s="3"/>
      <c r="Y646" s="3"/>
      <c r="Z646" s="3"/>
    </row>
    <row r="647" spans="6:26" ht="19.899999999999999" customHeight="1" x14ac:dyDescent="0.15">
      <c r="F647" s="18"/>
      <c r="M647" s="18"/>
      <c r="V647" s="3"/>
      <c r="W647" s="3"/>
      <c r="X647" s="3"/>
      <c r="Y647" s="3"/>
      <c r="Z647" s="3"/>
    </row>
    <row r="648" spans="6:26" ht="19.899999999999999" customHeight="1" x14ac:dyDescent="0.15">
      <c r="F648" s="18"/>
      <c r="M648" s="18"/>
      <c r="V648" s="3"/>
      <c r="W648" s="3"/>
      <c r="X648" s="3"/>
      <c r="Y648" s="3"/>
      <c r="Z648" s="3"/>
    </row>
    <row r="649" spans="6:26" ht="19.899999999999999" customHeight="1" x14ac:dyDescent="0.15">
      <c r="F649" s="18"/>
      <c r="M649" s="18"/>
      <c r="V649" s="3"/>
      <c r="W649" s="3"/>
      <c r="X649" s="3"/>
      <c r="Y649" s="3"/>
      <c r="Z649" s="3"/>
    </row>
    <row r="650" spans="6:26" ht="19.899999999999999" customHeight="1" x14ac:dyDescent="0.15">
      <c r="F650" s="18"/>
      <c r="M650" s="18"/>
      <c r="V650" s="3"/>
      <c r="W650" s="3"/>
      <c r="X650" s="3"/>
      <c r="Y650" s="3"/>
      <c r="Z650" s="3"/>
    </row>
    <row r="651" spans="6:26" ht="19.899999999999999" customHeight="1" x14ac:dyDescent="0.15">
      <c r="F651" s="18"/>
      <c r="M651" s="18"/>
      <c r="V651" s="3"/>
      <c r="W651" s="3"/>
      <c r="X651" s="3"/>
      <c r="Y651" s="3"/>
      <c r="Z651" s="3"/>
    </row>
    <row r="652" spans="6:26" ht="19.899999999999999" customHeight="1" x14ac:dyDescent="0.15">
      <c r="F652" s="18"/>
      <c r="M652" s="18"/>
      <c r="V652" s="3"/>
      <c r="W652" s="3"/>
      <c r="X652" s="3"/>
      <c r="Y652" s="3"/>
      <c r="Z652" s="3"/>
    </row>
    <row r="653" spans="6:26" ht="19.899999999999999" customHeight="1" x14ac:dyDescent="0.15">
      <c r="F653" s="18"/>
      <c r="M653" s="18"/>
      <c r="V653" s="3"/>
      <c r="W653" s="3"/>
      <c r="X653" s="3"/>
      <c r="Y653" s="3"/>
      <c r="Z653" s="3"/>
    </row>
    <row r="654" spans="6:26" ht="19.899999999999999" customHeight="1" x14ac:dyDescent="0.15">
      <c r="F654" s="18"/>
      <c r="M654" s="18"/>
      <c r="V654" s="3"/>
      <c r="W654" s="3"/>
      <c r="X654" s="3"/>
      <c r="Y654" s="3"/>
      <c r="Z654" s="3"/>
    </row>
    <row r="655" spans="6:26" ht="19.899999999999999" customHeight="1" x14ac:dyDescent="0.15">
      <c r="F655" s="18"/>
      <c r="M655" s="18"/>
      <c r="V655" s="3"/>
      <c r="W655" s="3"/>
      <c r="X655" s="3"/>
      <c r="Y655" s="3"/>
      <c r="Z655" s="3"/>
    </row>
    <row r="656" spans="6:26" ht="19.899999999999999" customHeight="1" x14ac:dyDescent="0.15">
      <c r="F656" s="18"/>
      <c r="M656" s="18"/>
      <c r="V656" s="3"/>
      <c r="W656" s="3"/>
      <c r="X656" s="3"/>
      <c r="Y656" s="3"/>
      <c r="Z656" s="3"/>
    </row>
    <row r="657" spans="6:26" ht="19.899999999999999" customHeight="1" x14ac:dyDescent="0.15">
      <c r="F657" s="18"/>
      <c r="M657" s="18"/>
      <c r="V657" s="3"/>
      <c r="W657" s="3"/>
      <c r="X657" s="3"/>
      <c r="Y657" s="3"/>
      <c r="Z657" s="3"/>
    </row>
    <row r="658" spans="6:26" ht="19.899999999999999" customHeight="1" x14ac:dyDescent="0.15">
      <c r="F658" s="18"/>
      <c r="M658" s="18"/>
      <c r="V658" s="3"/>
      <c r="W658" s="3"/>
      <c r="X658" s="3"/>
      <c r="Y658" s="3"/>
      <c r="Z658" s="3"/>
    </row>
    <row r="659" spans="6:26" ht="19.899999999999999" customHeight="1" x14ac:dyDescent="0.15">
      <c r="F659" s="18"/>
      <c r="M659" s="18"/>
      <c r="V659" s="3"/>
      <c r="W659" s="3"/>
      <c r="X659" s="3"/>
      <c r="Y659" s="3"/>
      <c r="Z659" s="3"/>
    </row>
    <row r="660" spans="6:26" ht="19.899999999999999" customHeight="1" x14ac:dyDescent="0.15">
      <c r="F660" s="18"/>
      <c r="M660" s="18"/>
      <c r="V660" s="3"/>
      <c r="W660" s="3"/>
      <c r="X660" s="3"/>
      <c r="Y660" s="3"/>
      <c r="Z660" s="3"/>
    </row>
    <row r="661" spans="6:26" ht="19.899999999999999" customHeight="1" x14ac:dyDescent="0.15">
      <c r="F661" s="18"/>
      <c r="M661" s="18"/>
      <c r="V661" s="3"/>
      <c r="W661" s="3"/>
      <c r="X661" s="3"/>
      <c r="Y661" s="3"/>
      <c r="Z661" s="3"/>
    </row>
    <row r="662" spans="6:26" ht="19.899999999999999" customHeight="1" x14ac:dyDescent="0.15">
      <c r="F662" s="18"/>
      <c r="M662" s="18"/>
      <c r="V662" s="3"/>
      <c r="W662" s="3"/>
      <c r="X662" s="3"/>
      <c r="Y662" s="3"/>
      <c r="Z662" s="3"/>
    </row>
    <row r="663" spans="6:26" ht="19.899999999999999" customHeight="1" x14ac:dyDescent="0.15">
      <c r="F663" s="18"/>
      <c r="M663" s="18"/>
      <c r="V663" s="3"/>
      <c r="W663" s="3"/>
      <c r="X663" s="3"/>
      <c r="Y663" s="3"/>
      <c r="Z663" s="3"/>
    </row>
    <row r="664" spans="6:26" ht="19.899999999999999" customHeight="1" x14ac:dyDescent="0.15">
      <c r="F664" s="18"/>
      <c r="M664" s="18"/>
      <c r="V664" s="3"/>
      <c r="W664" s="3"/>
      <c r="X664" s="3"/>
      <c r="Y664" s="3"/>
      <c r="Z664" s="3"/>
    </row>
    <row r="665" spans="6:26" ht="19.899999999999999" customHeight="1" x14ac:dyDescent="0.15">
      <c r="F665" s="18"/>
      <c r="M665" s="18"/>
      <c r="V665" s="3"/>
      <c r="W665" s="3"/>
      <c r="X665" s="3"/>
      <c r="Y665" s="3"/>
      <c r="Z665" s="3"/>
    </row>
    <row r="666" spans="6:26" ht="19.899999999999999" customHeight="1" x14ac:dyDescent="0.15">
      <c r="F666" s="18"/>
      <c r="M666" s="18"/>
      <c r="V666" s="3"/>
      <c r="W666" s="3"/>
      <c r="X666" s="3"/>
      <c r="Y666" s="3"/>
      <c r="Z666" s="3"/>
    </row>
    <row r="667" spans="6:26" ht="19.899999999999999" customHeight="1" x14ac:dyDescent="0.15">
      <c r="F667" s="18"/>
      <c r="M667" s="18"/>
      <c r="V667" s="3"/>
      <c r="W667" s="3"/>
      <c r="X667" s="3"/>
      <c r="Y667" s="3"/>
      <c r="Z667" s="3"/>
    </row>
    <row r="668" spans="6:26" ht="19.899999999999999" customHeight="1" x14ac:dyDescent="0.15">
      <c r="F668" s="18"/>
      <c r="M668" s="18"/>
      <c r="V668" s="3"/>
      <c r="W668" s="3"/>
      <c r="X668" s="3"/>
      <c r="Y668" s="3"/>
      <c r="Z668" s="3"/>
    </row>
    <row r="669" spans="6:26" ht="19.899999999999999" customHeight="1" x14ac:dyDescent="0.15">
      <c r="F669" s="18"/>
      <c r="M669" s="18"/>
      <c r="V669" s="3"/>
      <c r="W669" s="3"/>
      <c r="X669" s="3"/>
      <c r="Y669" s="3"/>
      <c r="Z669" s="3"/>
    </row>
    <row r="670" spans="6:26" ht="19.899999999999999" customHeight="1" x14ac:dyDescent="0.15">
      <c r="F670" s="18"/>
      <c r="M670" s="18"/>
      <c r="V670" s="3"/>
      <c r="W670" s="3"/>
      <c r="X670" s="3"/>
      <c r="Y670" s="3"/>
      <c r="Z670" s="3"/>
    </row>
    <row r="671" spans="6:26" ht="19.899999999999999" customHeight="1" x14ac:dyDescent="0.15">
      <c r="F671" s="18"/>
      <c r="M671" s="18"/>
      <c r="V671" s="3"/>
      <c r="W671" s="3"/>
      <c r="X671" s="3"/>
      <c r="Y671" s="3"/>
      <c r="Z671" s="3"/>
    </row>
    <row r="672" spans="6:26" ht="19.899999999999999" customHeight="1" x14ac:dyDescent="0.15">
      <c r="F672" s="18"/>
      <c r="M672" s="18"/>
      <c r="V672" s="3"/>
      <c r="W672" s="3"/>
      <c r="X672" s="3"/>
      <c r="Y672" s="3"/>
      <c r="Z672" s="3"/>
    </row>
    <row r="673" spans="6:26" ht="19.899999999999999" customHeight="1" x14ac:dyDescent="0.15">
      <c r="F673" s="18"/>
      <c r="M673" s="18"/>
      <c r="V673" s="3"/>
      <c r="W673" s="3"/>
      <c r="X673" s="3"/>
      <c r="Y673" s="3"/>
      <c r="Z673" s="3"/>
    </row>
    <row r="674" spans="6:26" ht="19.899999999999999" customHeight="1" x14ac:dyDescent="0.15">
      <c r="F674" s="18"/>
      <c r="M674" s="18"/>
      <c r="V674" s="3"/>
      <c r="W674" s="3"/>
      <c r="X674" s="3"/>
      <c r="Y674" s="3"/>
      <c r="Z674" s="3"/>
    </row>
    <row r="675" spans="6:26" ht="19.899999999999999" customHeight="1" x14ac:dyDescent="0.15">
      <c r="F675" s="18"/>
      <c r="M675" s="18"/>
      <c r="V675" s="3"/>
      <c r="W675" s="3"/>
      <c r="X675" s="3"/>
      <c r="Y675" s="3"/>
      <c r="Z675" s="3"/>
    </row>
    <row r="676" spans="6:26" ht="19.899999999999999" customHeight="1" x14ac:dyDescent="0.15">
      <c r="F676" s="18"/>
      <c r="M676" s="18"/>
      <c r="V676" s="3"/>
      <c r="W676" s="3"/>
      <c r="X676" s="3"/>
      <c r="Y676" s="3"/>
      <c r="Z676" s="3"/>
    </row>
    <row r="677" spans="6:26" ht="19.899999999999999" customHeight="1" x14ac:dyDescent="0.15">
      <c r="F677" s="18"/>
      <c r="M677" s="18"/>
      <c r="V677" s="3"/>
      <c r="W677" s="3"/>
      <c r="X677" s="3"/>
      <c r="Y677" s="3"/>
      <c r="Z677" s="3"/>
    </row>
    <row r="678" spans="6:26" ht="19.899999999999999" customHeight="1" x14ac:dyDescent="0.15">
      <c r="F678" s="18"/>
      <c r="M678" s="18"/>
      <c r="V678" s="3"/>
      <c r="W678" s="3"/>
      <c r="X678" s="3"/>
      <c r="Y678" s="3"/>
      <c r="Z678" s="3"/>
    </row>
    <row r="679" spans="6:26" ht="19.899999999999999" customHeight="1" x14ac:dyDescent="0.15">
      <c r="F679" s="18"/>
      <c r="M679" s="18"/>
      <c r="V679" s="3"/>
      <c r="W679" s="3"/>
      <c r="X679" s="3"/>
      <c r="Y679" s="3"/>
      <c r="Z679" s="3"/>
    </row>
    <row r="680" spans="6:26" ht="19.899999999999999" customHeight="1" x14ac:dyDescent="0.15">
      <c r="F680" s="18"/>
      <c r="M680" s="18"/>
      <c r="V680" s="3"/>
      <c r="W680" s="3"/>
      <c r="X680" s="3"/>
      <c r="Y680" s="3"/>
      <c r="Z680" s="3"/>
    </row>
    <row r="681" spans="6:26" ht="19.899999999999999" customHeight="1" x14ac:dyDescent="0.15">
      <c r="F681" s="18"/>
      <c r="M681" s="18"/>
      <c r="V681" s="3"/>
      <c r="W681" s="3"/>
      <c r="X681" s="3"/>
      <c r="Y681" s="3"/>
      <c r="Z681" s="3"/>
    </row>
    <row r="682" spans="6:26" ht="19.899999999999999" customHeight="1" x14ac:dyDescent="0.15">
      <c r="F682" s="18"/>
      <c r="M682" s="18"/>
      <c r="V682" s="3"/>
      <c r="W682" s="3"/>
      <c r="X682" s="3"/>
      <c r="Y682" s="3"/>
      <c r="Z682" s="3"/>
    </row>
    <row r="683" spans="6:26" ht="19.899999999999999" customHeight="1" x14ac:dyDescent="0.15">
      <c r="F683" s="18"/>
      <c r="M683" s="18"/>
      <c r="V683" s="3"/>
      <c r="W683" s="3"/>
      <c r="X683" s="3"/>
      <c r="Y683" s="3"/>
      <c r="Z683" s="3"/>
    </row>
    <row r="684" spans="6:26" ht="19.899999999999999" customHeight="1" x14ac:dyDescent="0.15">
      <c r="F684" s="18"/>
      <c r="M684" s="18"/>
      <c r="V684" s="3"/>
      <c r="W684" s="3"/>
      <c r="X684" s="3"/>
      <c r="Y684" s="3"/>
      <c r="Z684" s="3"/>
    </row>
    <row r="685" spans="6:26" ht="19.899999999999999" customHeight="1" x14ac:dyDescent="0.15">
      <c r="F685" s="18"/>
      <c r="M685" s="18"/>
      <c r="V685" s="3"/>
      <c r="W685" s="3"/>
      <c r="X685" s="3"/>
      <c r="Y685" s="3"/>
      <c r="Z685" s="3"/>
    </row>
    <row r="686" spans="6:26" ht="19.899999999999999" customHeight="1" x14ac:dyDescent="0.15">
      <c r="F686" s="18"/>
      <c r="M686" s="18"/>
      <c r="V686" s="3"/>
      <c r="W686" s="3"/>
      <c r="X686" s="3"/>
      <c r="Y686" s="3"/>
      <c r="Z686" s="3"/>
    </row>
    <row r="687" spans="6:26" ht="19.899999999999999" customHeight="1" x14ac:dyDescent="0.15">
      <c r="F687" s="18"/>
      <c r="M687" s="18"/>
      <c r="V687" s="3"/>
      <c r="W687" s="3"/>
      <c r="X687" s="3"/>
      <c r="Y687" s="3"/>
      <c r="Z687" s="3"/>
    </row>
    <row r="688" spans="6:26" ht="19.899999999999999" customHeight="1" x14ac:dyDescent="0.15">
      <c r="F688" s="18"/>
      <c r="M688" s="18"/>
      <c r="V688" s="3"/>
      <c r="W688" s="3"/>
      <c r="X688" s="3"/>
      <c r="Y688" s="3"/>
      <c r="Z688" s="3"/>
    </row>
    <row r="689" spans="6:26" ht="19.899999999999999" customHeight="1" x14ac:dyDescent="0.15">
      <c r="F689" s="18"/>
      <c r="M689" s="18"/>
      <c r="V689" s="3"/>
      <c r="W689" s="3"/>
      <c r="X689" s="3"/>
      <c r="Y689" s="3"/>
      <c r="Z689" s="3"/>
    </row>
    <row r="690" spans="6:26" ht="19.899999999999999" customHeight="1" x14ac:dyDescent="0.15">
      <c r="F690" s="18"/>
      <c r="M690" s="18"/>
      <c r="V690" s="3"/>
      <c r="W690" s="3"/>
      <c r="X690" s="3"/>
      <c r="Y690" s="3"/>
      <c r="Z690" s="3"/>
    </row>
    <row r="691" spans="6:26" ht="19.899999999999999" customHeight="1" x14ac:dyDescent="0.15">
      <c r="F691" s="18"/>
      <c r="M691" s="18"/>
      <c r="V691" s="3"/>
      <c r="W691" s="3"/>
      <c r="X691" s="3"/>
      <c r="Y691" s="3"/>
      <c r="Z691" s="3"/>
    </row>
    <row r="692" spans="6:26" ht="19.899999999999999" customHeight="1" x14ac:dyDescent="0.15">
      <c r="F692" s="18"/>
      <c r="M692" s="18"/>
      <c r="V692" s="3"/>
      <c r="W692" s="3"/>
      <c r="X692" s="3"/>
      <c r="Y692" s="3"/>
      <c r="Z692" s="3"/>
    </row>
    <row r="693" spans="6:26" ht="19.899999999999999" customHeight="1" x14ac:dyDescent="0.15">
      <c r="F693" s="18"/>
      <c r="M693" s="18"/>
      <c r="V693" s="3"/>
      <c r="W693" s="3"/>
      <c r="X693" s="3"/>
      <c r="Y693" s="3"/>
      <c r="Z693" s="3"/>
    </row>
    <row r="694" spans="6:26" ht="19.899999999999999" customHeight="1" x14ac:dyDescent="0.15">
      <c r="F694" s="18"/>
      <c r="M694" s="18"/>
      <c r="V694" s="3"/>
      <c r="W694" s="3"/>
      <c r="X694" s="3"/>
      <c r="Y694" s="3"/>
      <c r="Z694" s="3"/>
    </row>
    <row r="695" spans="6:26" ht="19.899999999999999" customHeight="1" x14ac:dyDescent="0.15">
      <c r="F695" s="18"/>
      <c r="M695" s="18"/>
      <c r="V695" s="3"/>
      <c r="W695" s="3"/>
      <c r="X695" s="3"/>
      <c r="Y695" s="3"/>
      <c r="Z695" s="3"/>
    </row>
    <row r="696" spans="6:26" ht="19.899999999999999" customHeight="1" x14ac:dyDescent="0.15">
      <c r="F696" s="18"/>
      <c r="M696" s="18"/>
      <c r="V696" s="3"/>
      <c r="W696" s="3"/>
      <c r="X696" s="3"/>
      <c r="Y696" s="3"/>
      <c r="Z696" s="3"/>
    </row>
    <row r="697" spans="6:26" ht="19.899999999999999" customHeight="1" x14ac:dyDescent="0.15">
      <c r="F697" s="18"/>
      <c r="M697" s="18"/>
      <c r="V697" s="3"/>
      <c r="W697" s="3"/>
      <c r="X697" s="3"/>
      <c r="Y697" s="3"/>
      <c r="Z697" s="3"/>
    </row>
    <row r="698" spans="6:26" ht="19.899999999999999" customHeight="1" x14ac:dyDescent="0.15">
      <c r="F698" s="18"/>
      <c r="M698" s="18"/>
      <c r="V698" s="3"/>
      <c r="W698" s="3"/>
      <c r="X698" s="3"/>
      <c r="Y698" s="3"/>
      <c r="Z698" s="3"/>
    </row>
    <row r="699" spans="6:26" ht="19.899999999999999" customHeight="1" x14ac:dyDescent="0.15">
      <c r="F699" s="18"/>
      <c r="M699" s="18"/>
      <c r="V699" s="3"/>
      <c r="W699" s="3"/>
      <c r="X699" s="3"/>
      <c r="Y699" s="3"/>
      <c r="Z699" s="3"/>
    </row>
    <row r="700" spans="6:26" ht="19.899999999999999" customHeight="1" x14ac:dyDescent="0.15">
      <c r="F700" s="18"/>
      <c r="M700" s="18"/>
      <c r="V700" s="3"/>
      <c r="W700" s="3"/>
      <c r="X700" s="3"/>
      <c r="Y700" s="3"/>
      <c r="Z700" s="3"/>
    </row>
    <row r="701" spans="6:26" ht="19.899999999999999" customHeight="1" x14ac:dyDescent="0.15">
      <c r="F701" s="18"/>
      <c r="M701" s="18"/>
      <c r="V701" s="3"/>
      <c r="W701" s="3"/>
      <c r="X701" s="3"/>
      <c r="Y701" s="3"/>
      <c r="Z701" s="3"/>
    </row>
    <row r="702" spans="6:26" ht="19.899999999999999" customHeight="1" x14ac:dyDescent="0.15">
      <c r="F702" s="18"/>
      <c r="M702" s="18"/>
      <c r="V702" s="3"/>
      <c r="W702" s="3"/>
      <c r="X702" s="3"/>
      <c r="Y702" s="3"/>
      <c r="Z702" s="3"/>
    </row>
    <row r="703" spans="6:26" ht="19.899999999999999" customHeight="1" x14ac:dyDescent="0.15">
      <c r="F703" s="18"/>
      <c r="M703" s="18"/>
      <c r="V703" s="3"/>
      <c r="W703" s="3"/>
      <c r="X703" s="3"/>
      <c r="Y703" s="3"/>
      <c r="Z703" s="3"/>
    </row>
    <row r="704" spans="6:26" ht="19.899999999999999" customHeight="1" x14ac:dyDescent="0.15">
      <c r="F704" s="18"/>
      <c r="M704" s="18"/>
      <c r="V704" s="3"/>
      <c r="W704" s="3"/>
      <c r="X704" s="3"/>
      <c r="Y704" s="3"/>
      <c r="Z704" s="3"/>
    </row>
    <row r="705" spans="6:26" x14ac:dyDescent="0.15">
      <c r="F705" s="18"/>
      <c r="M705" s="18"/>
      <c r="V705" s="3"/>
      <c r="W705" s="3"/>
      <c r="X705" s="3"/>
      <c r="Y705" s="3"/>
      <c r="Z705" s="3"/>
    </row>
    <row r="706" spans="6:26" x14ac:dyDescent="0.15">
      <c r="F706" s="18"/>
      <c r="M706" s="18"/>
      <c r="V706" s="3"/>
      <c r="W706" s="3"/>
      <c r="X706" s="3"/>
      <c r="Y706" s="3"/>
      <c r="Z706" s="3"/>
    </row>
    <row r="707" spans="6:26" x14ac:dyDescent="0.15">
      <c r="F707" s="18"/>
      <c r="M707" s="18"/>
      <c r="V707" s="3"/>
      <c r="W707" s="3"/>
      <c r="X707" s="3"/>
      <c r="Y707" s="3"/>
      <c r="Z707" s="3"/>
    </row>
    <row r="708" spans="6:26" x14ac:dyDescent="0.15">
      <c r="F708" s="18"/>
      <c r="M708" s="18"/>
      <c r="V708" s="3"/>
      <c r="W708" s="3"/>
      <c r="X708" s="3"/>
      <c r="Y708" s="3"/>
      <c r="Z708" s="3"/>
    </row>
    <row r="709" spans="6:26" x14ac:dyDescent="0.15">
      <c r="F709" s="18"/>
      <c r="M709" s="18"/>
      <c r="V709" s="3"/>
      <c r="W709" s="3"/>
      <c r="X709" s="3"/>
      <c r="Y709" s="3"/>
      <c r="Z709" s="3"/>
    </row>
    <row r="710" spans="6:26" x14ac:dyDescent="0.15">
      <c r="F710" s="18"/>
      <c r="M710" s="18"/>
      <c r="V710" s="3"/>
      <c r="W710" s="3"/>
      <c r="X710" s="3"/>
      <c r="Y710" s="3"/>
      <c r="Z710" s="3"/>
    </row>
    <row r="711" spans="6:26" x14ac:dyDescent="0.15">
      <c r="F711" s="18"/>
      <c r="M711" s="18"/>
      <c r="V711" s="3"/>
      <c r="W711" s="3"/>
      <c r="X711" s="3"/>
      <c r="Y711" s="3"/>
      <c r="Z711" s="3"/>
    </row>
    <row r="712" spans="6:26" x14ac:dyDescent="0.15">
      <c r="F712" s="18"/>
      <c r="M712" s="18"/>
      <c r="V712" s="3"/>
      <c r="W712" s="3"/>
      <c r="X712" s="3"/>
      <c r="Y712" s="3"/>
      <c r="Z712" s="3"/>
    </row>
    <row r="713" spans="6:26" x14ac:dyDescent="0.15">
      <c r="F713" s="18"/>
      <c r="M713" s="18"/>
      <c r="V713" s="3"/>
      <c r="W713" s="3"/>
      <c r="X713" s="3"/>
      <c r="Y713" s="3"/>
      <c r="Z713" s="3"/>
    </row>
    <row r="714" spans="6:26" x14ac:dyDescent="0.15">
      <c r="F714" s="18"/>
      <c r="M714" s="18"/>
      <c r="V714" s="3"/>
      <c r="W714" s="3"/>
      <c r="X714" s="3"/>
      <c r="Y714" s="3"/>
      <c r="Z714" s="3"/>
    </row>
    <row r="715" spans="6:26" x14ac:dyDescent="0.15">
      <c r="F715" s="18"/>
      <c r="M715" s="18"/>
      <c r="V715" s="3"/>
      <c r="W715" s="3"/>
      <c r="X715" s="3"/>
      <c r="Y715" s="3"/>
      <c r="Z715" s="3"/>
    </row>
    <row r="716" spans="6:26" x14ac:dyDescent="0.15">
      <c r="F716" s="18"/>
      <c r="M716" s="18"/>
      <c r="V716" s="3"/>
      <c r="W716" s="3"/>
      <c r="X716" s="3"/>
      <c r="Y716" s="3"/>
      <c r="Z716" s="3"/>
    </row>
    <row r="717" spans="6:26" x14ac:dyDescent="0.15">
      <c r="F717" s="18"/>
      <c r="M717" s="18"/>
      <c r="V717" s="3"/>
      <c r="W717" s="3"/>
      <c r="X717" s="3"/>
      <c r="Y717" s="3"/>
      <c r="Z717" s="3"/>
    </row>
    <row r="718" spans="6:26" x14ac:dyDescent="0.15">
      <c r="F718" s="18"/>
      <c r="M718" s="18"/>
      <c r="V718" s="3"/>
      <c r="W718" s="3"/>
      <c r="X718" s="3"/>
      <c r="Y718" s="3"/>
      <c r="Z718" s="3"/>
    </row>
    <row r="719" spans="6:26" x14ac:dyDescent="0.15">
      <c r="F719" s="18"/>
      <c r="M719" s="18"/>
      <c r="V719" s="3"/>
      <c r="W719" s="3"/>
      <c r="X719" s="3"/>
      <c r="Y719" s="3"/>
      <c r="Z719" s="3"/>
    </row>
    <row r="720" spans="6:26" x14ac:dyDescent="0.15">
      <c r="F720" s="18"/>
      <c r="M720" s="18"/>
      <c r="V720" s="3"/>
      <c r="W720" s="3"/>
      <c r="X720" s="3"/>
      <c r="Y720" s="3"/>
      <c r="Z720" s="3"/>
    </row>
    <row r="721" spans="6:26" x14ac:dyDescent="0.15">
      <c r="F721" s="18"/>
      <c r="M721" s="18"/>
      <c r="V721" s="3"/>
      <c r="W721" s="3"/>
      <c r="X721" s="3"/>
      <c r="Y721" s="3"/>
      <c r="Z721" s="3"/>
    </row>
    <row r="722" spans="6:26" x14ac:dyDescent="0.15">
      <c r="F722" s="18"/>
      <c r="M722" s="18"/>
      <c r="V722" s="3"/>
      <c r="W722" s="3"/>
      <c r="X722" s="3"/>
      <c r="Y722" s="3"/>
      <c r="Z722" s="3"/>
    </row>
    <row r="723" spans="6:26" x14ac:dyDescent="0.15">
      <c r="F723" s="18"/>
      <c r="M723" s="18"/>
      <c r="V723" s="3"/>
      <c r="W723" s="3"/>
      <c r="X723" s="3"/>
      <c r="Y723" s="3"/>
      <c r="Z723" s="3"/>
    </row>
    <row r="724" spans="6:26" x14ac:dyDescent="0.15">
      <c r="F724" s="18"/>
      <c r="M724" s="18"/>
      <c r="V724" s="3"/>
      <c r="W724" s="3"/>
      <c r="X724" s="3"/>
      <c r="Y724" s="3"/>
      <c r="Z724" s="3"/>
    </row>
    <row r="725" spans="6:26" x14ac:dyDescent="0.15">
      <c r="F725" s="18"/>
      <c r="M725" s="18"/>
      <c r="V725" s="3"/>
      <c r="W725" s="3"/>
      <c r="X725" s="3"/>
      <c r="Y725" s="3"/>
      <c r="Z725" s="3"/>
    </row>
    <row r="726" spans="6:26" x14ac:dyDescent="0.15">
      <c r="F726" s="18"/>
      <c r="M726" s="18"/>
      <c r="V726" s="3"/>
      <c r="W726" s="3"/>
      <c r="X726" s="3"/>
      <c r="Y726" s="3"/>
      <c r="Z726" s="3"/>
    </row>
    <row r="727" spans="6:26" x14ac:dyDescent="0.15">
      <c r="F727" s="18"/>
      <c r="M727" s="18"/>
      <c r="V727" s="3"/>
      <c r="W727" s="3"/>
      <c r="X727" s="3"/>
      <c r="Y727" s="3"/>
      <c r="Z727" s="3"/>
    </row>
    <row r="728" spans="6:26" x14ac:dyDescent="0.15">
      <c r="F728" s="18"/>
      <c r="M728" s="18"/>
      <c r="V728" s="3"/>
      <c r="W728" s="3"/>
      <c r="X728" s="3"/>
      <c r="Y728" s="3"/>
      <c r="Z728" s="3"/>
    </row>
    <row r="729" spans="6:26" x14ac:dyDescent="0.15">
      <c r="F729" s="18"/>
      <c r="M729" s="18"/>
      <c r="V729" s="3"/>
      <c r="W729" s="3"/>
      <c r="X729" s="3"/>
      <c r="Y729" s="3"/>
      <c r="Z729" s="3"/>
    </row>
    <row r="730" spans="6:26" x14ac:dyDescent="0.15">
      <c r="F730" s="18"/>
      <c r="M730" s="18"/>
      <c r="V730" s="3"/>
      <c r="W730" s="3"/>
      <c r="X730" s="3"/>
      <c r="Y730" s="3"/>
      <c r="Z730" s="3"/>
    </row>
    <row r="731" spans="6:26" x14ac:dyDescent="0.15">
      <c r="F731" s="18"/>
      <c r="M731" s="18"/>
      <c r="V731" s="3"/>
      <c r="W731" s="3"/>
      <c r="X731" s="3"/>
      <c r="Y731" s="3"/>
      <c r="Z731" s="3"/>
    </row>
    <row r="732" spans="6:26" x14ac:dyDescent="0.15">
      <c r="F732" s="18"/>
      <c r="M732" s="18"/>
      <c r="V732" s="3"/>
      <c r="W732" s="3"/>
      <c r="X732" s="3"/>
      <c r="Y732" s="3"/>
      <c r="Z732" s="3"/>
    </row>
    <row r="733" spans="6:26" x14ac:dyDescent="0.15">
      <c r="F733" s="18"/>
      <c r="M733" s="18"/>
      <c r="V733" s="3"/>
      <c r="W733" s="3"/>
      <c r="X733" s="3"/>
      <c r="Y733" s="3"/>
      <c r="Z733" s="3"/>
    </row>
    <row r="734" spans="6:26" x14ac:dyDescent="0.15">
      <c r="F734" s="18"/>
      <c r="M734" s="18"/>
      <c r="V734" s="3"/>
      <c r="W734" s="3"/>
      <c r="X734" s="3"/>
      <c r="Y734" s="3"/>
      <c r="Z734" s="3"/>
    </row>
    <row r="735" spans="6:26" x14ac:dyDescent="0.15">
      <c r="F735" s="18"/>
      <c r="M735" s="18"/>
      <c r="V735" s="3"/>
      <c r="W735" s="3"/>
      <c r="X735" s="3"/>
      <c r="Y735" s="3"/>
      <c r="Z735" s="3"/>
    </row>
    <row r="736" spans="6:26" x14ac:dyDescent="0.15">
      <c r="F736" s="18"/>
      <c r="M736" s="18"/>
      <c r="V736" s="3"/>
      <c r="W736" s="3"/>
      <c r="X736" s="3"/>
      <c r="Y736" s="3"/>
      <c r="Z736" s="3"/>
    </row>
    <row r="737" spans="6:26" x14ac:dyDescent="0.15">
      <c r="F737" s="18"/>
      <c r="M737" s="18"/>
      <c r="V737" s="3"/>
      <c r="W737" s="3"/>
      <c r="X737" s="3"/>
      <c r="Y737" s="3"/>
      <c r="Z737" s="3"/>
    </row>
    <row r="738" spans="6:26" x14ac:dyDescent="0.15">
      <c r="F738" s="18"/>
      <c r="M738" s="18"/>
      <c r="V738" s="3"/>
      <c r="W738" s="3"/>
      <c r="X738" s="3"/>
      <c r="Y738" s="3"/>
      <c r="Z738" s="3"/>
    </row>
    <row r="739" spans="6:26" x14ac:dyDescent="0.15">
      <c r="F739" s="18"/>
      <c r="M739" s="18"/>
      <c r="V739" s="3"/>
      <c r="W739" s="3"/>
      <c r="X739" s="3"/>
      <c r="Y739" s="3"/>
      <c r="Z739" s="3"/>
    </row>
    <row r="740" spans="6:26" x14ac:dyDescent="0.15">
      <c r="F740" s="18"/>
      <c r="M740" s="18"/>
      <c r="V740" s="3"/>
      <c r="W740" s="3"/>
      <c r="X740" s="3"/>
      <c r="Y740" s="3"/>
      <c r="Z740" s="3"/>
    </row>
    <row r="741" spans="6:26" x14ac:dyDescent="0.15">
      <c r="F741" s="18"/>
      <c r="M741" s="18"/>
      <c r="V741" s="3"/>
      <c r="W741" s="3"/>
      <c r="X741" s="3"/>
      <c r="Y741" s="3"/>
      <c r="Z741" s="3"/>
    </row>
    <row r="742" spans="6:26" x14ac:dyDescent="0.15">
      <c r="F742" s="18"/>
      <c r="M742" s="18"/>
      <c r="V742" s="3"/>
      <c r="W742" s="3"/>
      <c r="X742" s="3"/>
      <c r="Y742" s="3"/>
      <c r="Z742" s="3"/>
    </row>
    <row r="743" spans="6:26" x14ac:dyDescent="0.15">
      <c r="F743" s="18"/>
      <c r="M743" s="18"/>
      <c r="V743" s="3"/>
      <c r="W743" s="3"/>
      <c r="X743" s="3"/>
      <c r="Y743" s="3"/>
      <c r="Z743" s="3"/>
    </row>
    <row r="744" spans="6:26" x14ac:dyDescent="0.15">
      <c r="F744" s="18"/>
      <c r="M744" s="18"/>
      <c r="V744" s="3"/>
      <c r="W744" s="3"/>
      <c r="X744" s="3"/>
      <c r="Y744" s="3"/>
      <c r="Z744" s="3"/>
    </row>
    <row r="745" spans="6:26" x14ac:dyDescent="0.15">
      <c r="F745" s="18"/>
      <c r="M745" s="18"/>
      <c r="V745" s="3"/>
      <c r="W745" s="3"/>
      <c r="X745" s="3"/>
      <c r="Y745" s="3"/>
      <c r="Z745" s="3"/>
    </row>
    <row r="746" spans="6:26" x14ac:dyDescent="0.15">
      <c r="F746" s="18"/>
      <c r="M746" s="18"/>
      <c r="V746" s="3"/>
      <c r="W746" s="3"/>
      <c r="X746" s="3"/>
      <c r="Y746" s="3"/>
      <c r="Z746" s="3"/>
    </row>
    <row r="747" spans="6:26" x14ac:dyDescent="0.15">
      <c r="F747" s="18"/>
      <c r="M747" s="18"/>
      <c r="V747" s="3"/>
      <c r="W747" s="3"/>
      <c r="X747" s="3"/>
      <c r="Y747" s="3"/>
      <c r="Z747" s="3"/>
    </row>
    <row r="748" spans="6:26" x14ac:dyDescent="0.15">
      <c r="F748" s="18"/>
      <c r="M748" s="18"/>
      <c r="V748" s="3"/>
      <c r="W748" s="3"/>
      <c r="X748" s="3"/>
      <c r="Y748" s="3"/>
      <c r="Z748" s="3"/>
    </row>
    <row r="749" spans="6:26" x14ac:dyDescent="0.15">
      <c r="F749" s="18"/>
      <c r="M749" s="18"/>
      <c r="V749" s="3"/>
      <c r="W749" s="3"/>
      <c r="X749" s="3"/>
      <c r="Y749" s="3"/>
      <c r="Z749" s="3"/>
    </row>
    <row r="750" spans="6:26" x14ac:dyDescent="0.15">
      <c r="F750" s="18"/>
      <c r="M750" s="18"/>
      <c r="V750" s="3"/>
      <c r="W750" s="3"/>
      <c r="X750" s="3"/>
      <c r="Y750" s="3"/>
      <c r="Z750" s="3"/>
    </row>
    <row r="751" spans="6:26" x14ac:dyDescent="0.15">
      <c r="F751" s="18"/>
      <c r="M751" s="18"/>
      <c r="V751" s="3"/>
      <c r="W751" s="3"/>
      <c r="X751" s="3"/>
      <c r="Y751" s="3"/>
      <c r="Z751" s="3"/>
    </row>
    <row r="752" spans="6:26" x14ac:dyDescent="0.15">
      <c r="F752" s="18"/>
      <c r="M752" s="18"/>
      <c r="V752" s="3"/>
      <c r="W752" s="3"/>
      <c r="X752" s="3"/>
      <c r="Y752" s="3"/>
      <c r="Z752" s="3"/>
    </row>
    <row r="753" spans="6:26" x14ac:dyDescent="0.15">
      <c r="F753" s="18"/>
      <c r="M753" s="18"/>
      <c r="V753" s="3"/>
      <c r="W753" s="3"/>
      <c r="X753" s="3"/>
      <c r="Y753" s="3"/>
      <c r="Z753" s="3"/>
    </row>
    <row r="754" spans="6:26" x14ac:dyDescent="0.15">
      <c r="F754" s="18"/>
      <c r="M754" s="18"/>
      <c r="V754" s="3"/>
      <c r="W754" s="3"/>
      <c r="X754" s="3"/>
      <c r="Y754" s="3"/>
      <c r="Z754" s="3"/>
    </row>
    <row r="755" spans="6:26" x14ac:dyDescent="0.15">
      <c r="F755" s="18"/>
      <c r="M755" s="18"/>
      <c r="V755" s="3"/>
      <c r="W755" s="3"/>
      <c r="X755" s="3"/>
      <c r="Y755" s="3"/>
      <c r="Z755" s="3"/>
    </row>
    <row r="756" spans="6:26" x14ac:dyDescent="0.15">
      <c r="F756" s="18"/>
      <c r="M756" s="18"/>
      <c r="V756" s="3"/>
      <c r="W756" s="3"/>
      <c r="X756" s="3"/>
      <c r="Y756" s="3"/>
      <c r="Z756" s="3"/>
    </row>
    <row r="757" spans="6:26" x14ac:dyDescent="0.15">
      <c r="F757" s="18"/>
      <c r="M757" s="18"/>
      <c r="V757" s="3"/>
      <c r="W757" s="3"/>
      <c r="X757" s="3"/>
      <c r="Y757" s="3"/>
      <c r="Z757" s="3"/>
    </row>
    <row r="758" spans="6:26" x14ac:dyDescent="0.15">
      <c r="F758" s="18"/>
      <c r="M758" s="18"/>
      <c r="V758" s="3"/>
      <c r="W758" s="3"/>
      <c r="X758" s="3"/>
      <c r="Y758" s="3"/>
      <c r="Z758" s="3"/>
    </row>
    <row r="759" spans="6:26" x14ac:dyDescent="0.15">
      <c r="F759" s="18"/>
      <c r="M759" s="18"/>
      <c r="V759" s="3"/>
      <c r="W759" s="3"/>
      <c r="X759" s="3"/>
      <c r="Y759" s="3"/>
      <c r="Z759" s="3"/>
    </row>
    <row r="760" spans="6:26" x14ac:dyDescent="0.15">
      <c r="F760" s="18"/>
      <c r="M760" s="18"/>
      <c r="V760" s="3"/>
      <c r="W760" s="3"/>
      <c r="X760" s="3"/>
      <c r="Y760" s="3"/>
      <c r="Z760" s="3"/>
    </row>
    <row r="761" spans="6:26" x14ac:dyDescent="0.15">
      <c r="F761" s="18"/>
      <c r="M761" s="18"/>
      <c r="V761" s="3"/>
      <c r="W761" s="3"/>
      <c r="X761" s="3"/>
      <c r="Y761" s="3"/>
      <c r="Z761" s="3"/>
    </row>
    <row r="762" spans="6:26" x14ac:dyDescent="0.15">
      <c r="F762" s="18"/>
      <c r="M762" s="18"/>
      <c r="V762" s="3"/>
      <c r="W762" s="3"/>
      <c r="X762" s="3"/>
      <c r="Y762" s="3"/>
      <c r="Z762" s="3"/>
    </row>
    <row r="763" spans="6:26" x14ac:dyDescent="0.15">
      <c r="F763" s="18"/>
      <c r="M763" s="18"/>
      <c r="V763" s="3"/>
      <c r="W763" s="3"/>
      <c r="X763" s="3"/>
      <c r="Y763" s="3"/>
      <c r="Z763" s="3"/>
    </row>
    <row r="764" spans="6:26" x14ac:dyDescent="0.15">
      <c r="F764" s="18"/>
      <c r="M764" s="18"/>
      <c r="V764" s="3"/>
      <c r="W764" s="3"/>
      <c r="X764" s="3"/>
      <c r="Y764" s="3"/>
      <c r="Z764" s="3"/>
    </row>
    <row r="765" spans="6:26" x14ac:dyDescent="0.15">
      <c r="F765" s="18"/>
      <c r="M765" s="18"/>
      <c r="V765" s="3"/>
      <c r="W765" s="3"/>
      <c r="X765" s="3"/>
      <c r="Y765" s="3"/>
      <c r="Z765" s="3"/>
    </row>
    <row r="766" spans="6:26" x14ac:dyDescent="0.15">
      <c r="F766" s="18"/>
      <c r="M766" s="18"/>
      <c r="V766" s="3"/>
      <c r="W766" s="3"/>
      <c r="X766" s="3"/>
      <c r="Y766" s="3"/>
      <c r="Z766" s="3"/>
    </row>
    <row r="767" spans="6:26" x14ac:dyDescent="0.15">
      <c r="F767" s="18"/>
      <c r="M767" s="18"/>
      <c r="V767" s="3"/>
      <c r="W767" s="3"/>
      <c r="X767" s="3"/>
      <c r="Y767" s="3"/>
      <c r="Z767" s="3"/>
    </row>
    <row r="768" spans="6:26" x14ac:dyDescent="0.15">
      <c r="F768" s="18"/>
      <c r="M768" s="18"/>
      <c r="V768" s="3"/>
      <c r="W768" s="3"/>
      <c r="X768" s="3"/>
      <c r="Y768" s="3"/>
      <c r="Z768" s="3"/>
    </row>
    <row r="769" spans="6:26" x14ac:dyDescent="0.15">
      <c r="F769" s="18"/>
      <c r="M769" s="18"/>
      <c r="V769" s="3"/>
      <c r="W769" s="3"/>
      <c r="X769" s="3"/>
      <c r="Y769" s="3"/>
      <c r="Z769" s="3"/>
    </row>
    <row r="770" spans="6:26" x14ac:dyDescent="0.15">
      <c r="F770" s="18"/>
      <c r="M770" s="18"/>
      <c r="V770" s="3"/>
      <c r="W770" s="3"/>
      <c r="X770" s="3"/>
      <c r="Y770" s="3"/>
      <c r="Z770" s="3"/>
    </row>
    <row r="771" spans="6:26" x14ac:dyDescent="0.15">
      <c r="F771" s="18"/>
      <c r="M771" s="18"/>
      <c r="V771" s="3"/>
      <c r="W771" s="3"/>
      <c r="X771" s="3"/>
      <c r="Y771" s="3"/>
      <c r="Z771" s="3"/>
    </row>
    <row r="772" spans="6:26" x14ac:dyDescent="0.15">
      <c r="F772" s="18"/>
      <c r="M772" s="18"/>
      <c r="V772" s="3"/>
      <c r="W772" s="3"/>
      <c r="X772" s="3"/>
      <c r="Y772" s="3"/>
      <c r="Z772" s="3"/>
    </row>
    <row r="773" spans="6:26" x14ac:dyDescent="0.15">
      <c r="F773" s="18"/>
      <c r="M773" s="18"/>
      <c r="V773" s="3"/>
      <c r="W773" s="3"/>
      <c r="X773" s="3"/>
      <c r="Y773" s="3"/>
      <c r="Z773" s="3"/>
    </row>
    <row r="774" spans="6:26" x14ac:dyDescent="0.15">
      <c r="F774" s="18"/>
      <c r="M774" s="18"/>
      <c r="V774" s="3"/>
      <c r="W774" s="3"/>
      <c r="X774" s="3"/>
      <c r="Y774" s="3"/>
      <c r="Z774" s="3"/>
    </row>
    <row r="775" spans="6:26" x14ac:dyDescent="0.15">
      <c r="F775" s="18"/>
      <c r="M775" s="18"/>
      <c r="V775" s="3"/>
      <c r="W775" s="3"/>
      <c r="X775" s="3"/>
      <c r="Y775" s="3"/>
      <c r="Z775" s="3"/>
    </row>
    <row r="776" spans="6:26" x14ac:dyDescent="0.15">
      <c r="F776" s="18"/>
      <c r="M776" s="18"/>
      <c r="V776" s="3"/>
      <c r="W776" s="3"/>
      <c r="X776" s="3"/>
      <c r="Y776" s="3"/>
      <c r="Z776" s="3"/>
    </row>
    <row r="777" spans="6:26" x14ac:dyDescent="0.15">
      <c r="F777" s="18"/>
      <c r="M777" s="18"/>
      <c r="V777" s="3"/>
      <c r="W777" s="3"/>
      <c r="X777" s="3"/>
      <c r="Y777" s="3"/>
      <c r="Z777" s="3"/>
    </row>
    <row r="778" spans="6:26" x14ac:dyDescent="0.15">
      <c r="F778" s="18"/>
      <c r="M778" s="18"/>
      <c r="V778" s="3"/>
      <c r="W778" s="3"/>
      <c r="X778" s="3"/>
      <c r="Y778" s="3"/>
      <c r="Z778" s="3"/>
    </row>
    <row r="779" spans="6:26" x14ac:dyDescent="0.15">
      <c r="F779" s="18"/>
      <c r="M779" s="18"/>
      <c r="V779" s="3"/>
      <c r="W779" s="3"/>
      <c r="X779" s="3"/>
      <c r="Y779" s="3"/>
      <c r="Z779" s="3"/>
    </row>
    <row r="780" spans="6:26" x14ac:dyDescent="0.15">
      <c r="F780" s="18"/>
      <c r="M780" s="18"/>
      <c r="V780" s="3"/>
      <c r="W780" s="3"/>
      <c r="X780" s="3"/>
      <c r="Y780" s="3"/>
      <c r="Z780" s="3"/>
    </row>
    <row r="781" spans="6:26" x14ac:dyDescent="0.15">
      <c r="F781" s="18"/>
      <c r="M781" s="18"/>
      <c r="V781" s="3"/>
      <c r="W781" s="3"/>
      <c r="X781" s="3"/>
      <c r="Y781" s="3"/>
      <c r="Z781" s="3"/>
    </row>
    <row r="782" spans="6:26" x14ac:dyDescent="0.15">
      <c r="F782" s="18"/>
      <c r="M782" s="18"/>
      <c r="V782" s="3"/>
      <c r="W782" s="3"/>
      <c r="X782" s="3"/>
      <c r="Y782" s="3"/>
      <c r="Z782" s="3"/>
    </row>
    <row r="783" spans="6:26" x14ac:dyDescent="0.15">
      <c r="F783" s="18"/>
      <c r="M783" s="18"/>
      <c r="V783" s="3"/>
      <c r="W783" s="3"/>
      <c r="X783" s="3"/>
      <c r="Y783" s="3"/>
      <c r="Z783" s="3"/>
    </row>
    <row r="784" spans="6:26" x14ac:dyDescent="0.15">
      <c r="F784" s="18"/>
      <c r="M784" s="18"/>
      <c r="V784" s="3"/>
      <c r="W784" s="3"/>
      <c r="X784" s="3"/>
      <c r="Y784" s="3"/>
      <c r="Z784" s="3"/>
    </row>
    <row r="785" spans="6:26" x14ac:dyDescent="0.15">
      <c r="F785" s="18"/>
      <c r="M785" s="18"/>
      <c r="V785" s="3"/>
      <c r="W785" s="3"/>
      <c r="X785" s="3"/>
      <c r="Y785" s="3"/>
      <c r="Z785" s="3"/>
    </row>
    <row r="786" spans="6:26" x14ac:dyDescent="0.15">
      <c r="F786" s="18"/>
      <c r="M786" s="18"/>
      <c r="V786" s="3"/>
      <c r="W786" s="3"/>
      <c r="X786" s="3"/>
      <c r="Y786" s="3"/>
      <c r="Z786" s="3"/>
    </row>
    <row r="787" spans="6:26" x14ac:dyDescent="0.15">
      <c r="F787" s="18"/>
      <c r="M787" s="18"/>
      <c r="V787" s="3"/>
      <c r="W787" s="3"/>
      <c r="X787" s="3"/>
      <c r="Y787" s="3"/>
      <c r="Z787" s="3"/>
    </row>
    <row r="788" spans="6:26" x14ac:dyDescent="0.15">
      <c r="F788" s="18"/>
      <c r="M788" s="18"/>
      <c r="V788" s="3"/>
      <c r="W788" s="3"/>
      <c r="X788" s="3"/>
      <c r="Y788" s="3"/>
      <c r="Z788" s="3"/>
    </row>
    <row r="789" spans="6:26" x14ac:dyDescent="0.15">
      <c r="F789" s="18"/>
      <c r="M789" s="18"/>
      <c r="V789" s="3"/>
      <c r="W789" s="3"/>
      <c r="X789" s="3"/>
      <c r="Y789" s="3"/>
      <c r="Z789" s="3"/>
    </row>
    <row r="790" spans="6:26" x14ac:dyDescent="0.15">
      <c r="F790" s="18"/>
      <c r="M790" s="18"/>
      <c r="V790" s="3"/>
      <c r="W790" s="3"/>
      <c r="X790" s="3"/>
      <c r="Y790" s="3"/>
      <c r="Z790" s="3"/>
    </row>
    <row r="791" spans="6:26" x14ac:dyDescent="0.15">
      <c r="F791" s="18"/>
      <c r="M791" s="18"/>
      <c r="V791" s="3"/>
      <c r="W791" s="3"/>
      <c r="X791" s="3"/>
      <c r="Y791" s="3"/>
      <c r="Z791" s="3"/>
    </row>
    <row r="792" spans="6:26" x14ac:dyDescent="0.15">
      <c r="F792" s="18"/>
      <c r="M792" s="18"/>
      <c r="V792" s="3"/>
      <c r="W792" s="3"/>
      <c r="X792" s="3"/>
      <c r="Y792" s="3"/>
      <c r="Z792" s="3"/>
    </row>
    <row r="793" spans="6:26" x14ac:dyDescent="0.15">
      <c r="F793" s="18"/>
      <c r="M793" s="18"/>
      <c r="V793" s="3"/>
      <c r="W793" s="3"/>
      <c r="X793" s="3"/>
      <c r="Y793" s="3"/>
      <c r="Z793" s="3"/>
    </row>
    <row r="794" spans="6:26" x14ac:dyDescent="0.15">
      <c r="F794" s="18"/>
      <c r="M794" s="18"/>
      <c r="V794" s="3"/>
      <c r="W794" s="3"/>
      <c r="X794" s="3"/>
      <c r="Y794" s="3"/>
      <c r="Z794" s="3"/>
    </row>
    <row r="795" spans="6:26" x14ac:dyDescent="0.15">
      <c r="F795" s="18"/>
      <c r="M795" s="18"/>
      <c r="V795" s="3"/>
      <c r="W795" s="3"/>
      <c r="X795" s="3"/>
      <c r="Y795" s="3"/>
      <c r="Z795" s="3"/>
    </row>
    <row r="796" spans="6:26" x14ac:dyDescent="0.15">
      <c r="F796" s="18"/>
      <c r="M796" s="18"/>
      <c r="V796" s="3"/>
      <c r="W796" s="3"/>
      <c r="X796" s="3"/>
      <c r="Y796" s="3"/>
      <c r="Z796" s="3"/>
    </row>
    <row r="797" spans="6:26" x14ac:dyDescent="0.15">
      <c r="F797" s="18"/>
      <c r="M797" s="18"/>
      <c r="V797" s="3"/>
      <c r="W797" s="3"/>
      <c r="X797" s="3"/>
      <c r="Y797" s="3"/>
      <c r="Z797" s="3"/>
    </row>
    <row r="798" spans="6:26" x14ac:dyDescent="0.15">
      <c r="F798" s="18"/>
      <c r="M798" s="18"/>
      <c r="V798" s="3"/>
      <c r="W798" s="3"/>
      <c r="X798" s="3"/>
      <c r="Y798" s="3"/>
      <c r="Z798" s="3"/>
    </row>
    <row r="799" spans="6:26" x14ac:dyDescent="0.15">
      <c r="F799" s="18"/>
      <c r="M799" s="18"/>
      <c r="V799" s="3"/>
      <c r="W799" s="3"/>
      <c r="X799" s="3"/>
      <c r="Y799" s="3"/>
      <c r="Z799" s="3"/>
    </row>
    <row r="800" spans="6:26" x14ac:dyDescent="0.15">
      <c r="F800" s="18"/>
      <c r="M800" s="18"/>
      <c r="V800" s="3"/>
      <c r="W800" s="3"/>
      <c r="X800" s="3"/>
      <c r="Y800" s="3"/>
      <c r="Z800" s="3"/>
    </row>
    <row r="801" spans="6:26" x14ac:dyDescent="0.15">
      <c r="F801" s="18"/>
      <c r="M801" s="18"/>
      <c r="V801" s="3"/>
      <c r="W801" s="3"/>
      <c r="X801" s="3"/>
      <c r="Y801" s="3"/>
      <c r="Z801" s="3"/>
    </row>
    <row r="802" spans="6:26" x14ac:dyDescent="0.15">
      <c r="F802" s="18"/>
      <c r="M802" s="18"/>
      <c r="V802" s="3"/>
      <c r="W802" s="3"/>
      <c r="X802" s="3"/>
      <c r="Y802" s="3"/>
      <c r="Z802" s="3"/>
    </row>
    <row r="803" spans="6:26" x14ac:dyDescent="0.15">
      <c r="F803" s="18"/>
      <c r="M803" s="18"/>
      <c r="V803" s="3"/>
      <c r="W803" s="3"/>
      <c r="X803" s="3"/>
      <c r="Y803" s="3"/>
      <c r="Z803" s="3"/>
    </row>
    <row r="804" spans="6:26" x14ac:dyDescent="0.15">
      <c r="F804" s="18"/>
      <c r="M804" s="18"/>
      <c r="V804" s="3"/>
      <c r="W804" s="3"/>
      <c r="X804" s="3"/>
      <c r="Y804" s="3"/>
      <c r="Z804" s="3"/>
    </row>
    <row r="805" spans="6:26" x14ac:dyDescent="0.15">
      <c r="F805" s="18"/>
      <c r="M805" s="18"/>
      <c r="V805" s="3"/>
      <c r="W805" s="3"/>
      <c r="X805" s="3"/>
      <c r="Y805" s="3"/>
      <c r="Z805" s="3"/>
    </row>
    <row r="806" spans="6:26" x14ac:dyDescent="0.15">
      <c r="F806" s="18"/>
      <c r="M806" s="18"/>
      <c r="V806" s="3"/>
      <c r="W806" s="3"/>
      <c r="X806" s="3"/>
      <c r="Y806" s="3"/>
      <c r="Z806" s="3"/>
    </row>
    <row r="807" spans="6:26" x14ac:dyDescent="0.15">
      <c r="F807" s="18"/>
      <c r="M807" s="18"/>
      <c r="V807" s="3"/>
      <c r="W807" s="3"/>
      <c r="X807" s="3"/>
      <c r="Y807" s="3"/>
      <c r="Z807" s="3"/>
    </row>
    <row r="808" spans="6:26" x14ac:dyDescent="0.15">
      <c r="F808" s="18"/>
      <c r="M808" s="18"/>
      <c r="V808" s="3"/>
      <c r="W808" s="3"/>
      <c r="X808" s="3"/>
      <c r="Y808" s="3"/>
      <c r="Z808" s="3"/>
    </row>
    <row r="809" spans="6:26" x14ac:dyDescent="0.15">
      <c r="F809" s="18"/>
      <c r="M809" s="18"/>
      <c r="V809" s="3"/>
      <c r="W809" s="3"/>
      <c r="X809" s="3"/>
      <c r="Y809" s="3"/>
      <c r="Z809" s="3"/>
    </row>
    <row r="810" spans="6:26" x14ac:dyDescent="0.15">
      <c r="F810" s="18"/>
      <c r="M810" s="18"/>
      <c r="V810" s="3"/>
      <c r="W810" s="3"/>
      <c r="X810" s="3"/>
      <c r="Y810" s="3"/>
      <c r="Z810" s="3"/>
    </row>
    <row r="811" spans="6:26" x14ac:dyDescent="0.15">
      <c r="F811" s="18"/>
      <c r="M811" s="18"/>
      <c r="V811" s="3"/>
      <c r="W811" s="3"/>
      <c r="X811" s="3"/>
      <c r="Y811" s="3"/>
      <c r="Z811" s="3"/>
    </row>
    <row r="812" spans="6:26" x14ac:dyDescent="0.15">
      <c r="F812" s="18"/>
      <c r="M812" s="18"/>
      <c r="V812" s="3"/>
      <c r="W812" s="3"/>
      <c r="X812" s="3"/>
      <c r="Y812" s="3"/>
      <c r="Z812" s="3"/>
    </row>
    <row r="813" spans="6:26" x14ac:dyDescent="0.15">
      <c r="F813" s="18"/>
      <c r="M813" s="18"/>
      <c r="V813" s="3"/>
      <c r="W813" s="3"/>
      <c r="X813" s="3"/>
      <c r="Y813" s="3"/>
      <c r="Z813" s="3"/>
    </row>
    <row r="814" spans="6:26" x14ac:dyDescent="0.15">
      <c r="F814" s="18"/>
      <c r="M814" s="18"/>
      <c r="V814" s="3"/>
      <c r="W814" s="3"/>
      <c r="X814" s="3"/>
      <c r="Y814" s="3"/>
      <c r="Z814" s="3"/>
    </row>
    <row r="815" spans="6:26" x14ac:dyDescent="0.15">
      <c r="F815" s="18"/>
      <c r="M815" s="18"/>
      <c r="V815" s="3"/>
      <c r="W815" s="3"/>
      <c r="X815" s="3"/>
      <c r="Y815" s="3"/>
      <c r="Z815" s="3"/>
    </row>
    <row r="816" spans="6:26" x14ac:dyDescent="0.15">
      <c r="F816" s="18"/>
      <c r="M816" s="18"/>
      <c r="V816" s="3"/>
      <c r="W816" s="3"/>
      <c r="X816" s="3"/>
      <c r="Y816" s="3"/>
      <c r="Z816" s="3"/>
    </row>
    <row r="817" spans="6:26" x14ac:dyDescent="0.15">
      <c r="F817" s="18"/>
      <c r="M817" s="18"/>
      <c r="V817" s="3"/>
      <c r="W817" s="3"/>
      <c r="X817" s="3"/>
      <c r="Y817" s="3"/>
      <c r="Z817" s="3"/>
    </row>
    <row r="818" spans="6:26" x14ac:dyDescent="0.15">
      <c r="F818" s="18"/>
      <c r="M818" s="18"/>
      <c r="V818" s="3"/>
      <c r="W818" s="3"/>
      <c r="X818" s="3"/>
      <c r="Y818" s="3"/>
      <c r="Z818" s="3"/>
    </row>
    <row r="819" spans="6:26" x14ac:dyDescent="0.15">
      <c r="F819" s="18"/>
      <c r="M819" s="18"/>
      <c r="V819" s="3"/>
      <c r="W819" s="3"/>
      <c r="X819" s="3"/>
      <c r="Y819" s="3"/>
      <c r="Z819" s="3"/>
    </row>
    <row r="820" spans="6:26" x14ac:dyDescent="0.15">
      <c r="F820" s="18"/>
      <c r="M820" s="18"/>
      <c r="V820" s="3"/>
      <c r="W820" s="3"/>
      <c r="X820" s="3"/>
      <c r="Y820" s="3"/>
      <c r="Z820" s="3"/>
    </row>
    <row r="821" spans="6:26" x14ac:dyDescent="0.15">
      <c r="F821" s="18"/>
      <c r="M821" s="18"/>
      <c r="V821" s="3"/>
      <c r="W821" s="3"/>
      <c r="X821" s="3"/>
      <c r="Y821" s="3"/>
      <c r="Z821" s="3"/>
    </row>
    <row r="822" spans="6:26" x14ac:dyDescent="0.15">
      <c r="F822" s="18"/>
      <c r="M822" s="18"/>
      <c r="V822" s="3"/>
      <c r="W822" s="3"/>
      <c r="X822" s="3"/>
      <c r="Y822" s="3"/>
      <c r="Z822" s="3"/>
    </row>
    <row r="823" spans="6:26" x14ac:dyDescent="0.15">
      <c r="F823" s="18"/>
      <c r="M823" s="18"/>
      <c r="V823" s="3"/>
      <c r="W823" s="3"/>
      <c r="X823" s="3"/>
      <c r="Y823" s="3"/>
      <c r="Z823" s="3"/>
    </row>
    <row r="824" spans="6:26" x14ac:dyDescent="0.15">
      <c r="F824" s="18"/>
      <c r="M824" s="18"/>
      <c r="V824" s="3"/>
      <c r="W824" s="3"/>
      <c r="X824" s="3"/>
      <c r="Y824" s="3"/>
      <c r="Z824" s="3"/>
    </row>
    <row r="825" spans="6:26" x14ac:dyDescent="0.15">
      <c r="F825" s="18"/>
      <c r="M825" s="18"/>
      <c r="V825" s="3"/>
      <c r="W825" s="3"/>
      <c r="X825" s="3"/>
      <c r="Y825" s="3"/>
      <c r="Z825" s="3"/>
    </row>
    <row r="826" spans="6:26" x14ac:dyDescent="0.15">
      <c r="F826" s="18"/>
      <c r="M826" s="18"/>
      <c r="V826" s="3"/>
      <c r="W826" s="3"/>
      <c r="X826" s="3"/>
      <c r="Y826" s="3"/>
      <c r="Z826" s="3"/>
    </row>
    <row r="827" spans="6:26" x14ac:dyDescent="0.15">
      <c r="F827" s="18"/>
      <c r="M827" s="18"/>
      <c r="V827" s="3"/>
      <c r="W827" s="3"/>
      <c r="X827" s="3"/>
      <c r="Y827" s="3"/>
      <c r="Z827" s="3"/>
    </row>
    <row r="828" spans="6:26" x14ac:dyDescent="0.15">
      <c r="F828" s="18"/>
      <c r="M828" s="18"/>
      <c r="V828" s="3"/>
      <c r="W828" s="3"/>
      <c r="X828" s="3"/>
      <c r="Y828" s="3"/>
      <c r="Z828" s="3"/>
    </row>
    <row r="829" spans="6:26" x14ac:dyDescent="0.15">
      <c r="F829" s="18"/>
      <c r="M829" s="18"/>
      <c r="V829" s="3"/>
      <c r="W829" s="3"/>
      <c r="X829" s="3"/>
      <c r="Y829" s="3"/>
      <c r="Z829" s="3"/>
    </row>
    <row r="830" spans="6:26" x14ac:dyDescent="0.15">
      <c r="F830" s="18"/>
      <c r="M830" s="18"/>
      <c r="V830" s="3"/>
      <c r="W830" s="3"/>
      <c r="X830" s="3"/>
      <c r="Y830" s="3"/>
      <c r="Z830" s="3"/>
    </row>
    <row r="831" spans="6:26" x14ac:dyDescent="0.15">
      <c r="F831" s="18"/>
      <c r="M831" s="18"/>
      <c r="V831" s="3"/>
      <c r="W831" s="3"/>
      <c r="X831" s="3"/>
      <c r="Y831" s="3"/>
      <c r="Z831" s="3"/>
    </row>
    <row r="832" spans="6:26" x14ac:dyDescent="0.15">
      <c r="F832" s="18"/>
      <c r="M832" s="18"/>
      <c r="V832" s="3"/>
      <c r="W832" s="3"/>
      <c r="X832" s="3"/>
      <c r="Y832" s="3"/>
      <c r="Z832" s="3"/>
    </row>
    <row r="833" spans="6:26" x14ac:dyDescent="0.15">
      <c r="F833" s="18"/>
      <c r="M833" s="18"/>
      <c r="V833" s="3"/>
      <c r="W833" s="3"/>
      <c r="X833" s="3"/>
      <c r="Y833" s="3"/>
      <c r="Z833" s="3"/>
    </row>
    <row r="834" spans="6:26" x14ac:dyDescent="0.15">
      <c r="F834" s="18"/>
      <c r="M834" s="18"/>
      <c r="V834" s="3"/>
      <c r="W834" s="3"/>
      <c r="X834" s="3"/>
      <c r="Y834" s="3"/>
      <c r="Z834" s="3"/>
    </row>
    <row r="835" spans="6:26" x14ac:dyDescent="0.15">
      <c r="F835" s="18"/>
      <c r="M835" s="18"/>
      <c r="V835" s="3"/>
      <c r="W835" s="3"/>
      <c r="X835" s="3"/>
      <c r="Y835" s="3"/>
      <c r="Z835" s="3"/>
    </row>
    <row r="836" spans="6:26" x14ac:dyDescent="0.15">
      <c r="F836" s="18"/>
      <c r="M836" s="18"/>
      <c r="V836" s="3"/>
      <c r="W836" s="3"/>
      <c r="X836" s="3"/>
      <c r="Y836" s="3"/>
      <c r="Z836" s="3"/>
    </row>
    <row r="837" spans="6:26" x14ac:dyDescent="0.15">
      <c r="F837" s="18"/>
      <c r="M837" s="18"/>
      <c r="V837" s="3"/>
      <c r="W837" s="3"/>
      <c r="X837" s="3"/>
      <c r="Y837" s="3"/>
      <c r="Z837" s="3"/>
    </row>
    <row r="838" spans="6:26" x14ac:dyDescent="0.15">
      <c r="F838" s="18"/>
      <c r="M838" s="18"/>
      <c r="V838" s="3"/>
      <c r="W838" s="3"/>
      <c r="X838" s="3"/>
      <c r="Y838" s="3"/>
      <c r="Z838" s="3"/>
    </row>
    <row r="839" spans="6:26" x14ac:dyDescent="0.15">
      <c r="F839" s="18"/>
      <c r="M839" s="18"/>
      <c r="V839" s="3"/>
      <c r="W839" s="3"/>
      <c r="X839" s="3"/>
      <c r="Y839" s="3"/>
      <c r="Z839" s="3"/>
    </row>
    <row r="840" spans="6:26" x14ac:dyDescent="0.15">
      <c r="F840" s="18"/>
      <c r="M840" s="18"/>
      <c r="V840" s="3"/>
      <c r="W840" s="3"/>
      <c r="X840" s="3"/>
      <c r="Y840" s="3"/>
      <c r="Z840" s="3"/>
    </row>
    <row r="841" spans="6:26" x14ac:dyDescent="0.15">
      <c r="F841" s="18"/>
      <c r="M841" s="18"/>
      <c r="V841" s="3"/>
      <c r="W841" s="3"/>
      <c r="X841" s="3"/>
      <c r="Y841" s="3"/>
      <c r="Z841" s="3"/>
    </row>
    <row r="842" spans="6:26" x14ac:dyDescent="0.15">
      <c r="F842" s="18"/>
      <c r="M842" s="18"/>
      <c r="V842" s="3"/>
      <c r="W842" s="3"/>
      <c r="X842" s="3"/>
      <c r="Y842" s="3"/>
      <c r="Z842" s="3"/>
    </row>
    <row r="843" spans="6:26" x14ac:dyDescent="0.15">
      <c r="F843" s="18"/>
      <c r="M843" s="18"/>
      <c r="V843" s="3"/>
      <c r="W843" s="3"/>
      <c r="X843" s="3"/>
      <c r="Y843" s="3"/>
      <c r="Z843" s="3"/>
    </row>
    <row r="844" spans="6:26" x14ac:dyDescent="0.15">
      <c r="F844" s="18"/>
      <c r="M844" s="18"/>
      <c r="V844" s="3"/>
      <c r="W844" s="3"/>
      <c r="X844" s="3"/>
      <c r="Y844" s="3"/>
      <c r="Z844" s="3"/>
    </row>
    <row r="845" spans="6:26" x14ac:dyDescent="0.15">
      <c r="F845" s="18"/>
      <c r="M845" s="18"/>
      <c r="V845" s="3"/>
      <c r="W845" s="3"/>
      <c r="X845" s="3"/>
      <c r="Y845" s="3"/>
      <c r="Z845" s="3"/>
    </row>
    <row r="846" spans="6:26" x14ac:dyDescent="0.15">
      <c r="F846" s="18"/>
      <c r="M846" s="18"/>
      <c r="V846" s="3"/>
      <c r="W846" s="3"/>
      <c r="X846" s="3"/>
      <c r="Y846" s="3"/>
      <c r="Z846" s="3"/>
    </row>
    <row r="847" spans="6:26" x14ac:dyDescent="0.15">
      <c r="F847" s="18"/>
      <c r="M847" s="18"/>
      <c r="V847" s="3"/>
      <c r="W847" s="3"/>
      <c r="X847" s="3"/>
      <c r="Y847" s="3"/>
      <c r="Z847" s="3"/>
    </row>
    <row r="848" spans="6:26" x14ac:dyDescent="0.15">
      <c r="F848" s="18"/>
      <c r="M848" s="18"/>
      <c r="V848" s="3"/>
      <c r="W848" s="3"/>
      <c r="X848" s="3"/>
      <c r="Y848" s="3"/>
      <c r="Z848" s="3"/>
    </row>
    <row r="849" spans="6:26" x14ac:dyDescent="0.15">
      <c r="F849" s="18"/>
      <c r="M849" s="18"/>
      <c r="V849" s="3"/>
      <c r="W849" s="3"/>
      <c r="X849" s="3"/>
      <c r="Y849" s="3"/>
      <c r="Z849" s="3"/>
    </row>
    <row r="850" spans="6:26" x14ac:dyDescent="0.15">
      <c r="F850" s="18"/>
      <c r="M850" s="18"/>
      <c r="V850" s="3"/>
      <c r="W850" s="3"/>
      <c r="X850" s="3"/>
      <c r="Y850" s="3"/>
      <c r="Z850" s="3"/>
    </row>
    <row r="851" spans="6:26" x14ac:dyDescent="0.15">
      <c r="F851" s="18"/>
      <c r="M851" s="18"/>
      <c r="V851" s="3"/>
      <c r="W851" s="3"/>
      <c r="X851" s="3"/>
      <c r="Y851" s="3"/>
      <c r="Z851" s="3"/>
    </row>
    <row r="852" spans="6:26" x14ac:dyDescent="0.15">
      <c r="F852" s="18"/>
      <c r="M852" s="18"/>
      <c r="V852" s="3"/>
      <c r="W852" s="3"/>
      <c r="X852" s="3"/>
      <c r="Y852" s="3"/>
      <c r="Z852" s="3"/>
    </row>
    <row r="853" spans="6:26" x14ac:dyDescent="0.15">
      <c r="F853" s="18"/>
      <c r="M853" s="18"/>
      <c r="V853" s="3"/>
      <c r="W853" s="3"/>
      <c r="X853" s="3"/>
      <c r="Y853" s="3"/>
      <c r="Z853" s="3"/>
    </row>
    <row r="854" spans="6:26" x14ac:dyDescent="0.15">
      <c r="F854" s="18"/>
      <c r="M854" s="18"/>
      <c r="V854" s="3"/>
      <c r="W854" s="3"/>
      <c r="X854" s="3"/>
      <c r="Y854" s="3"/>
      <c r="Z854" s="3"/>
    </row>
    <row r="855" spans="6:26" x14ac:dyDescent="0.15">
      <c r="F855" s="18"/>
      <c r="M855" s="18"/>
      <c r="V855" s="3"/>
      <c r="W855" s="3"/>
      <c r="X855" s="3"/>
      <c r="Y855" s="3"/>
      <c r="Z855" s="3"/>
    </row>
    <row r="856" spans="6:26" x14ac:dyDescent="0.15">
      <c r="F856" s="18"/>
      <c r="M856" s="18"/>
      <c r="V856" s="3"/>
      <c r="W856" s="3"/>
      <c r="X856" s="3"/>
      <c r="Y856" s="3"/>
      <c r="Z856" s="3"/>
    </row>
    <row r="857" spans="6:26" x14ac:dyDescent="0.15">
      <c r="F857" s="18"/>
      <c r="M857" s="18"/>
      <c r="V857" s="3"/>
      <c r="W857" s="3"/>
      <c r="X857" s="3"/>
      <c r="Y857" s="3"/>
      <c r="Z857" s="3"/>
    </row>
    <row r="858" spans="6:26" x14ac:dyDescent="0.15">
      <c r="F858" s="18"/>
      <c r="M858" s="18"/>
      <c r="V858" s="3"/>
      <c r="W858" s="3"/>
      <c r="X858" s="3"/>
      <c r="Y858" s="3"/>
      <c r="Z858" s="3"/>
    </row>
    <row r="859" spans="6:26" x14ac:dyDescent="0.15">
      <c r="F859" s="18"/>
      <c r="M859" s="18"/>
      <c r="V859" s="3"/>
      <c r="W859" s="3"/>
      <c r="X859" s="3"/>
      <c r="Y859" s="3"/>
      <c r="Z859" s="3"/>
    </row>
    <row r="860" spans="6:26" x14ac:dyDescent="0.15">
      <c r="F860" s="18"/>
      <c r="M860" s="18"/>
      <c r="V860" s="3"/>
      <c r="W860" s="3"/>
      <c r="X860" s="3"/>
      <c r="Y860" s="3"/>
      <c r="Z860" s="3"/>
    </row>
    <row r="861" spans="6:26" x14ac:dyDescent="0.15">
      <c r="F861" s="18"/>
      <c r="M861" s="18"/>
      <c r="V861" s="3"/>
      <c r="W861" s="3"/>
      <c r="X861" s="3"/>
      <c r="Y861" s="3"/>
      <c r="Z861" s="3"/>
    </row>
    <row r="862" spans="6:26" x14ac:dyDescent="0.15">
      <c r="F862" s="18"/>
      <c r="M862" s="18"/>
      <c r="V862" s="3"/>
      <c r="W862" s="3"/>
      <c r="X862" s="3"/>
      <c r="Y862" s="3"/>
      <c r="Z862" s="3"/>
    </row>
    <row r="863" spans="6:26" x14ac:dyDescent="0.15">
      <c r="F863" s="18"/>
      <c r="M863" s="18"/>
      <c r="V863" s="3"/>
      <c r="W863" s="3"/>
      <c r="X863" s="3"/>
      <c r="Y863" s="3"/>
      <c r="Z863" s="3"/>
    </row>
    <row r="864" spans="6:26" x14ac:dyDescent="0.15">
      <c r="F864" s="18"/>
      <c r="M864" s="18"/>
      <c r="V864" s="3"/>
      <c r="W864" s="3"/>
      <c r="X864" s="3"/>
      <c r="Y864" s="3"/>
      <c r="Z864" s="3"/>
    </row>
    <row r="865" spans="6:26" x14ac:dyDescent="0.15">
      <c r="F865" s="18"/>
      <c r="M865" s="18"/>
      <c r="V865" s="3"/>
      <c r="W865" s="3"/>
      <c r="X865" s="3"/>
      <c r="Y865" s="3"/>
      <c r="Z865" s="3"/>
    </row>
    <row r="866" spans="6:26" x14ac:dyDescent="0.15">
      <c r="F866" s="18"/>
      <c r="M866" s="18"/>
      <c r="V866" s="3"/>
      <c r="W866" s="3"/>
      <c r="X866" s="3"/>
      <c r="Y866" s="3"/>
      <c r="Z866" s="3"/>
    </row>
    <row r="867" spans="6:26" x14ac:dyDescent="0.15">
      <c r="F867" s="18"/>
      <c r="M867" s="18"/>
      <c r="V867" s="3"/>
      <c r="W867" s="3"/>
      <c r="X867" s="3"/>
      <c r="Y867" s="3"/>
      <c r="Z867" s="3"/>
    </row>
    <row r="868" spans="6:26" x14ac:dyDescent="0.15">
      <c r="F868" s="18"/>
      <c r="M868" s="18"/>
      <c r="V868" s="3"/>
      <c r="W868" s="3"/>
      <c r="X868" s="3"/>
      <c r="Y868" s="3"/>
      <c r="Z868" s="3"/>
    </row>
    <row r="869" spans="6:26" x14ac:dyDescent="0.15">
      <c r="F869" s="18"/>
      <c r="M869" s="18"/>
      <c r="V869" s="3"/>
      <c r="W869" s="3"/>
      <c r="X869" s="3"/>
      <c r="Y869" s="3"/>
      <c r="Z869" s="3"/>
    </row>
    <row r="870" spans="6:26" x14ac:dyDescent="0.15">
      <c r="F870" s="18"/>
      <c r="M870" s="18"/>
      <c r="V870" s="3"/>
      <c r="W870" s="3"/>
      <c r="X870" s="3"/>
      <c r="Y870" s="3"/>
      <c r="Z870" s="3"/>
    </row>
    <row r="871" spans="6:26" x14ac:dyDescent="0.15">
      <c r="F871" s="18"/>
      <c r="M871" s="18"/>
      <c r="V871" s="3"/>
      <c r="W871" s="3"/>
      <c r="X871" s="3"/>
      <c r="Y871" s="3"/>
      <c r="Z871" s="3"/>
    </row>
    <row r="872" spans="6:26" x14ac:dyDescent="0.15">
      <c r="F872" s="18"/>
      <c r="M872" s="18"/>
      <c r="V872" s="3"/>
      <c r="W872" s="3"/>
      <c r="X872" s="3"/>
      <c r="Y872" s="3"/>
      <c r="Z872" s="3"/>
    </row>
    <row r="873" spans="6:26" x14ac:dyDescent="0.15">
      <c r="F873" s="18"/>
      <c r="M873" s="18"/>
      <c r="V873" s="3"/>
      <c r="W873" s="3"/>
      <c r="X873" s="3"/>
      <c r="Y873" s="3"/>
      <c r="Z873" s="3"/>
    </row>
    <row r="874" spans="6:26" x14ac:dyDescent="0.15">
      <c r="F874" s="18"/>
      <c r="M874" s="18"/>
      <c r="V874" s="3"/>
      <c r="W874" s="3"/>
      <c r="X874" s="3"/>
      <c r="Y874" s="3"/>
      <c r="Z874" s="3"/>
    </row>
    <row r="875" spans="6:26" x14ac:dyDescent="0.15">
      <c r="F875" s="18"/>
      <c r="M875" s="18"/>
      <c r="V875" s="3"/>
      <c r="W875" s="3"/>
      <c r="X875" s="3"/>
      <c r="Y875" s="3"/>
      <c r="Z875" s="3"/>
    </row>
    <row r="876" spans="6:26" x14ac:dyDescent="0.15">
      <c r="F876" s="18"/>
      <c r="M876" s="18"/>
      <c r="V876" s="3"/>
      <c r="W876" s="3"/>
      <c r="X876" s="3"/>
      <c r="Y876" s="3"/>
      <c r="Z876" s="3"/>
    </row>
    <row r="877" spans="6:26" x14ac:dyDescent="0.15">
      <c r="F877" s="18"/>
      <c r="M877" s="18"/>
      <c r="V877" s="3"/>
      <c r="W877" s="3"/>
      <c r="X877" s="3"/>
      <c r="Y877" s="3"/>
      <c r="Z877" s="3"/>
    </row>
    <row r="878" spans="6:26" x14ac:dyDescent="0.15">
      <c r="F878" s="18"/>
      <c r="M878" s="18"/>
      <c r="V878" s="3"/>
      <c r="W878" s="3"/>
      <c r="X878" s="3"/>
      <c r="Y878" s="3"/>
      <c r="Z878" s="3"/>
    </row>
    <row r="879" spans="6:26" x14ac:dyDescent="0.15">
      <c r="F879" s="18"/>
      <c r="M879" s="18"/>
      <c r="V879" s="3"/>
      <c r="W879" s="3"/>
      <c r="X879" s="3"/>
      <c r="Y879" s="3"/>
      <c r="Z879" s="3"/>
    </row>
    <row r="880" spans="6:26" x14ac:dyDescent="0.15">
      <c r="F880" s="18"/>
      <c r="M880" s="18"/>
      <c r="V880" s="3"/>
      <c r="W880" s="3"/>
      <c r="X880" s="3"/>
      <c r="Y880" s="3"/>
      <c r="Z880" s="3"/>
    </row>
    <row r="881" spans="6:26" x14ac:dyDescent="0.15">
      <c r="F881" s="18"/>
      <c r="M881" s="18"/>
      <c r="V881" s="3"/>
      <c r="W881" s="3"/>
      <c r="X881" s="3"/>
      <c r="Y881" s="3"/>
      <c r="Z881" s="3"/>
    </row>
    <row r="882" spans="6:26" x14ac:dyDescent="0.15">
      <c r="F882" s="18"/>
      <c r="M882" s="18"/>
      <c r="V882" s="3"/>
      <c r="W882" s="3"/>
      <c r="X882" s="3"/>
      <c r="Y882" s="3"/>
      <c r="Z882" s="3"/>
    </row>
    <row r="883" spans="6:26" x14ac:dyDescent="0.15">
      <c r="F883" s="18"/>
      <c r="M883" s="18"/>
      <c r="V883" s="3"/>
      <c r="W883" s="3"/>
      <c r="X883" s="3"/>
      <c r="Y883" s="3"/>
      <c r="Z883" s="3"/>
    </row>
    <row r="884" spans="6:26" x14ac:dyDescent="0.15">
      <c r="F884" s="18"/>
      <c r="M884" s="18"/>
      <c r="V884" s="3"/>
      <c r="W884" s="3"/>
      <c r="X884" s="3"/>
      <c r="Y884" s="3"/>
      <c r="Z884" s="3"/>
    </row>
    <row r="885" spans="6:26" x14ac:dyDescent="0.15">
      <c r="F885" s="18"/>
      <c r="M885" s="18"/>
      <c r="V885" s="3"/>
      <c r="W885" s="3"/>
      <c r="X885" s="3"/>
      <c r="Y885" s="3"/>
      <c r="Z885" s="3"/>
    </row>
    <row r="886" spans="6:26" x14ac:dyDescent="0.15">
      <c r="F886" s="18"/>
      <c r="M886" s="18"/>
      <c r="V886" s="3"/>
      <c r="W886" s="3"/>
      <c r="X886" s="3"/>
      <c r="Y886" s="3"/>
      <c r="Z886" s="3"/>
    </row>
    <row r="887" spans="6:26" x14ac:dyDescent="0.15">
      <c r="F887" s="18"/>
      <c r="M887" s="18"/>
      <c r="V887" s="3"/>
      <c r="W887" s="3"/>
      <c r="X887" s="3"/>
      <c r="Y887" s="3"/>
      <c r="Z887" s="3"/>
    </row>
    <row r="888" spans="6:26" x14ac:dyDescent="0.15">
      <c r="F888" s="18"/>
      <c r="M888" s="18"/>
      <c r="V888" s="3"/>
      <c r="W888" s="3"/>
      <c r="X888" s="3"/>
      <c r="Y888" s="3"/>
      <c r="Z888" s="3"/>
    </row>
    <row r="889" spans="6:26" x14ac:dyDescent="0.15">
      <c r="F889" s="18"/>
      <c r="M889" s="18"/>
      <c r="V889" s="3"/>
      <c r="W889" s="3"/>
      <c r="X889" s="3"/>
      <c r="Y889" s="3"/>
      <c r="Z889" s="3"/>
    </row>
    <row r="890" spans="6:26" x14ac:dyDescent="0.15">
      <c r="F890" s="18"/>
      <c r="M890" s="18"/>
      <c r="V890" s="3"/>
      <c r="W890" s="3"/>
      <c r="X890" s="3"/>
      <c r="Y890" s="3"/>
      <c r="Z890" s="3"/>
    </row>
    <row r="891" spans="6:26" x14ac:dyDescent="0.15">
      <c r="F891" s="18"/>
      <c r="M891" s="18"/>
      <c r="V891" s="3"/>
      <c r="W891" s="3"/>
      <c r="X891" s="3"/>
      <c r="Y891" s="3"/>
      <c r="Z891" s="3"/>
    </row>
    <row r="892" spans="6:26" x14ac:dyDescent="0.15">
      <c r="F892" s="18"/>
      <c r="M892" s="18"/>
      <c r="V892" s="3"/>
      <c r="W892" s="3"/>
      <c r="X892" s="3"/>
      <c r="Y892" s="3"/>
      <c r="Z892" s="3"/>
    </row>
    <row r="893" spans="6:26" x14ac:dyDescent="0.15">
      <c r="F893" s="18"/>
      <c r="M893" s="18"/>
      <c r="V893" s="3"/>
      <c r="W893" s="3"/>
      <c r="X893" s="3"/>
      <c r="Y893" s="3"/>
      <c r="Z893" s="3"/>
    </row>
    <row r="894" spans="6:26" x14ac:dyDescent="0.15">
      <c r="F894" s="18"/>
      <c r="M894" s="18"/>
      <c r="V894" s="3"/>
      <c r="W894" s="3"/>
      <c r="X894" s="3"/>
      <c r="Y894" s="3"/>
      <c r="Z894" s="3"/>
    </row>
    <row r="895" spans="6:26" x14ac:dyDescent="0.15">
      <c r="F895" s="18"/>
      <c r="M895" s="18"/>
      <c r="V895" s="3"/>
      <c r="W895" s="3"/>
      <c r="X895" s="3"/>
      <c r="Y895" s="3"/>
      <c r="Z895" s="3"/>
    </row>
    <row r="896" spans="6:26" x14ac:dyDescent="0.15">
      <c r="F896" s="18"/>
      <c r="M896" s="18"/>
      <c r="V896" s="3"/>
      <c r="W896" s="3"/>
      <c r="X896" s="3"/>
      <c r="Y896" s="3"/>
      <c r="Z896" s="3"/>
    </row>
    <row r="897" spans="6:26" x14ac:dyDescent="0.15">
      <c r="F897" s="18"/>
      <c r="M897" s="18"/>
      <c r="V897" s="3"/>
      <c r="W897" s="3"/>
      <c r="X897" s="3"/>
      <c r="Y897" s="3"/>
      <c r="Z897" s="3"/>
    </row>
    <row r="898" spans="6:26" x14ac:dyDescent="0.15">
      <c r="F898" s="18"/>
      <c r="M898" s="18"/>
      <c r="V898" s="3"/>
      <c r="W898" s="3"/>
      <c r="X898" s="3"/>
      <c r="Y898" s="3"/>
      <c r="Z898" s="3"/>
    </row>
    <row r="899" spans="6:26" x14ac:dyDescent="0.15">
      <c r="F899" s="18"/>
      <c r="M899" s="18"/>
      <c r="V899" s="3"/>
      <c r="W899" s="3"/>
      <c r="X899" s="3"/>
      <c r="Y899" s="3"/>
      <c r="Z899" s="3"/>
    </row>
    <row r="900" spans="6:26" x14ac:dyDescent="0.15">
      <c r="F900" s="18"/>
      <c r="M900" s="18"/>
      <c r="V900" s="3"/>
      <c r="W900" s="3"/>
      <c r="X900" s="3"/>
      <c r="Y900" s="3"/>
      <c r="Z900" s="3"/>
    </row>
    <row r="901" spans="6:26" x14ac:dyDescent="0.15">
      <c r="F901" s="18"/>
      <c r="M901" s="18"/>
      <c r="V901" s="3"/>
      <c r="W901" s="3"/>
      <c r="X901" s="3"/>
      <c r="Y901" s="3"/>
      <c r="Z901" s="3"/>
    </row>
    <row r="902" spans="6:26" x14ac:dyDescent="0.15">
      <c r="F902" s="18"/>
      <c r="M902" s="18"/>
      <c r="V902" s="3"/>
      <c r="W902" s="3"/>
      <c r="X902" s="3"/>
      <c r="Y902" s="3"/>
      <c r="Z902" s="3"/>
    </row>
    <row r="903" spans="6:26" x14ac:dyDescent="0.15">
      <c r="F903" s="18"/>
      <c r="M903" s="18"/>
      <c r="V903" s="3"/>
      <c r="W903" s="3"/>
      <c r="X903" s="3"/>
      <c r="Y903" s="3"/>
      <c r="Z903" s="3"/>
    </row>
    <row r="904" spans="6:26" x14ac:dyDescent="0.15">
      <c r="F904" s="18"/>
      <c r="M904" s="18"/>
      <c r="V904" s="3"/>
      <c r="W904" s="3"/>
      <c r="X904" s="3"/>
      <c r="Y904" s="3"/>
      <c r="Z904" s="3"/>
    </row>
    <row r="905" spans="6:26" x14ac:dyDescent="0.15">
      <c r="F905" s="18"/>
      <c r="M905" s="18"/>
      <c r="V905" s="3"/>
      <c r="W905" s="3"/>
      <c r="X905" s="3"/>
      <c r="Y905" s="3"/>
      <c r="Z905" s="3"/>
    </row>
    <row r="906" spans="6:26" x14ac:dyDescent="0.15">
      <c r="F906" s="18"/>
      <c r="M906" s="18"/>
      <c r="V906" s="3"/>
      <c r="W906" s="3"/>
      <c r="X906" s="3"/>
      <c r="Y906" s="3"/>
      <c r="Z906" s="3"/>
    </row>
    <row r="907" spans="6:26" x14ac:dyDescent="0.15">
      <c r="F907" s="18"/>
      <c r="M907" s="18"/>
      <c r="V907" s="3"/>
      <c r="W907" s="3"/>
      <c r="X907" s="3"/>
      <c r="Y907" s="3"/>
      <c r="Z907" s="3"/>
    </row>
    <row r="908" spans="6:26" x14ac:dyDescent="0.15">
      <c r="F908" s="18"/>
      <c r="M908" s="18"/>
      <c r="V908" s="3"/>
      <c r="W908" s="3"/>
      <c r="X908" s="3"/>
      <c r="Y908" s="3"/>
      <c r="Z908" s="3"/>
    </row>
    <row r="909" spans="6:26" x14ac:dyDescent="0.15">
      <c r="F909" s="18"/>
      <c r="M909" s="18"/>
      <c r="V909" s="3"/>
      <c r="W909" s="3"/>
      <c r="X909" s="3"/>
      <c r="Y909" s="3"/>
      <c r="Z909" s="3"/>
    </row>
    <row r="910" spans="6:26" x14ac:dyDescent="0.15">
      <c r="F910" s="18"/>
      <c r="M910" s="18"/>
      <c r="V910" s="3"/>
      <c r="W910" s="3"/>
      <c r="X910" s="3"/>
      <c r="Y910" s="3"/>
      <c r="Z910" s="3"/>
    </row>
    <row r="911" spans="6:26" x14ac:dyDescent="0.15">
      <c r="F911" s="18"/>
      <c r="M911" s="18"/>
      <c r="V911" s="3"/>
      <c r="W911" s="3"/>
      <c r="X911" s="3"/>
      <c r="Y911" s="3"/>
      <c r="Z911" s="3"/>
    </row>
    <row r="912" spans="6:26" x14ac:dyDescent="0.15">
      <c r="F912" s="18"/>
      <c r="M912" s="18"/>
      <c r="V912" s="3"/>
      <c r="W912" s="3"/>
      <c r="X912" s="3"/>
      <c r="Y912" s="3"/>
      <c r="Z912" s="3"/>
    </row>
    <row r="913" spans="6:26" x14ac:dyDescent="0.15">
      <c r="F913" s="18"/>
      <c r="M913" s="18"/>
      <c r="V913" s="3"/>
      <c r="W913" s="3"/>
      <c r="X913" s="3"/>
      <c r="Y913" s="3"/>
      <c r="Z913" s="3"/>
    </row>
    <row r="914" spans="6:26" x14ac:dyDescent="0.15">
      <c r="F914" s="18"/>
      <c r="M914" s="18"/>
      <c r="V914" s="3"/>
      <c r="W914" s="3"/>
      <c r="X914" s="3"/>
      <c r="Y914" s="3"/>
      <c r="Z914" s="3"/>
    </row>
    <row r="915" spans="6:26" x14ac:dyDescent="0.15">
      <c r="F915" s="18"/>
      <c r="M915" s="18"/>
      <c r="V915" s="3"/>
      <c r="W915" s="3"/>
      <c r="X915" s="3"/>
      <c r="Y915" s="3"/>
      <c r="Z915" s="3"/>
    </row>
    <row r="916" spans="6:26" x14ac:dyDescent="0.15">
      <c r="F916" s="18"/>
      <c r="M916" s="18"/>
      <c r="V916" s="3"/>
      <c r="W916" s="3"/>
      <c r="X916" s="3"/>
      <c r="Y916" s="3"/>
      <c r="Z916" s="3"/>
    </row>
    <row r="917" spans="6:26" x14ac:dyDescent="0.15">
      <c r="F917" s="18"/>
      <c r="M917" s="18"/>
      <c r="V917" s="3"/>
      <c r="W917" s="3"/>
      <c r="X917" s="3"/>
      <c r="Y917" s="3"/>
      <c r="Z917" s="3"/>
    </row>
    <row r="918" spans="6:26" x14ac:dyDescent="0.15">
      <c r="F918" s="18"/>
      <c r="M918" s="18"/>
      <c r="V918" s="3"/>
      <c r="W918" s="3"/>
      <c r="X918" s="3"/>
      <c r="Y918" s="3"/>
      <c r="Z918" s="3"/>
    </row>
    <row r="919" spans="6:26" x14ac:dyDescent="0.15">
      <c r="F919" s="18"/>
      <c r="M919" s="18"/>
      <c r="V919" s="3"/>
      <c r="W919" s="3"/>
      <c r="X919" s="3"/>
      <c r="Y919" s="3"/>
      <c r="Z919" s="3"/>
    </row>
    <row r="920" spans="6:26" x14ac:dyDescent="0.15">
      <c r="F920" s="18"/>
      <c r="M920" s="18"/>
      <c r="V920" s="3"/>
      <c r="W920" s="3"/>
      <c r="X920" s="3"/>
      <c r="Y920" s="3"/>
      <c r="Z920" s="3"/>
    </row>
    <row r="921" spans="6:26" x14ac:dyDescent="0.15">
      <c r="F921" s="18"/>
      <c r="M921" s="18"/>
      <c r="V921" s="3"/>
      <c r="W921" s="3"/>
      <c r="X921" s="3"/>
      <c r="Y921" s="3"/>
      <c r="Z921" s="3"/>
    </row>
    <row r="922" spans="6:26" x14ac:dyDescent="0.15">
      <c r="F922" s="18"/>
      <c r="M922" s="18"/>
      <c r="V922" s="3"/>
      <c r="W922" s="3"/>
      <c r="X922" s="3"/>
      <c r="Y922" s="3"/>
      <c r="Z922" s="3"/>
    </row>
    <row r="923" spans="6:26" x14ac:dyDescent="0.15">
      <c r="F923" s="18"/>
      <c r="M923" s="18"/>
      <c r="V923" s="3"/>
      <c r="W923" s="3"/>
      <c r="X923" s="3"/>
      <c r="Y923" s="3"/>
      <c r="Z923" s="3"/>
    </row>
    <row r="924" spans="6:26" x14ac:dyDescent="0.15">
      <c r="F924" s="18"/>
      <c r="M924" s="18"/>
      <c r="V924" s="3"/>
      <c r="W924" s="3"/>
      <c r="X924" s="3"/>
      <c r="Y924" s="3"/>
      <c r="Z924" s="3"/>
    </row>
    <row r="925" spans="6:26" x14ac:dyDescent="0.15">
      <c r="F925" s="18"/>
      <c r="M925" s="18"/>
      <c r="V925" s="3"/>
      <c r="W925" s="3"/>
      <c r="X925" s="3"/>
      <c r="Y925" s="3"/>
      <c r="Z925" s="3"/>
    </row>
    <row r="926" spans="6:26" x14ac:dyDescent="0.15">
      <c r="F926" s="18"/>
      <c r="M926" s="18"/>
      <c r="V926" s="3"/>
      <c r="W926" s="3"/>
      <c r="X926" s="3"/>
      <c r="Y926" s="3"/>
      <c r="Z926" s="3"/>
    </row>
    <row r="927" spans="6:26" x14ac:dyDescent="0.15">
      <c r="F927" s="18"/>
      <c r="M927" s="18"/>
      <c r="V927" s="3"/>
      <c r="W927" s="3"/>
      <c r="X927" s="3"/>
      <c r="Y927" s="3"/>
      <c r="Z927" s="3"/>
    </row>
    <row r="928" spans="6:26" x14ac:dyDescent="0.15">
      <c r="F928" s="18"/>
      <c r="M928" s="18"/>
      <c r="V928" s="3"/>
      <c r="W928" s="3"/>
      <c r="X928" s="3"/>
      <c r="Y928" s="3"/>
      <c r="Z928" s="3"/>
    </row>
    <row r="929" spans="6:26" x14ac:dyDescent="0.15">
      <c r="F929" s="18"/>
      <c r="M929" s="18"/>
      <c r="V929" s="3"/>
      <c r="W929" s="3"/>
      <c r="X929" s="3"/>
      <c r="Y929" s="3"/>
      <c r="Z929" s="3"/>
    </row>
    <row r="930" spans="6:26" x14ac:dyDescent="0.15">
      <c r="F930" s="18"/>
      <c r="M930" s="18"/>
      <c r="V930" s="3"/>
      <c r="W930" s="3"/>
      <c r="X930" s="3"/>
      <c r="Y930" s="3"/>
      <c r="Z930" s="3"/>
    </row>
    <row r="931" spans="6:26" x14ac:dyDescent="0.15">
      <c r="F931" s="18"/>
      <c r="M931" s="18"/>
      <c r="V931" s="3"/>
      <c r="W931" s="3"/>
      <c r="X931" s="3"/>
      <c r="Y931" s="3"/>
      <c r="Z931" s="3"/>
    </row>
    <row r="932" spans="6:26" x14ac:dyDescent="0.15">
      <c r="F932" s="18"/>
      <c r="M932" s="18"/>
      <c r="V932" s="3"/>
      <c r="W932" s="3"/>
      <c r="X932" s="3"/>
      <c r="Y932" s="3"/>
      <c r="Z932" s="3"/>
    </row>
    <row r="933" spans="6:26" x14ac:dyDescent="0.15">
      <c r="F933" s="18"/>
      <c r="M933" s="18"/>
      <c r="V933" s="3"/>
      <c r="W933" s="3"/>
      <c r="X933" s="3"/>
      <c r="Y933" s="3"/>
      <c r="Z933" s="3"/>
    </row>
    <row r="934" spans="6:26" x14ac:dyDescent="0.15">
      <c r="F934" s="18"/>
      <c r="M934" s="18"/>
      <c r="V934" s="3"/>
      <c r="W934" s="3"/>
      <c r="X934" s="3"/>
      <c r="Y934" s="3"/>
      <c r="Z934" s="3"/>
    </row>
    <row r="935" spans="6:26" x14ac:dyDescent="0.15">
      <c r="F935" s="18"/>
      <c r="M935" s="18"/>
      <c r="V935" s="3"/>
      <c r="W935" s="3"/>
      <c r="X935" s="3"/>
      <c r="Y935" s="3"/>
      <c r="Z935" s="3"/>
    </row>
    <row r="936" spans="6:26" x14ac:dyDescent="0.15">
      <c r="F936" s="18"/>
      <c r="M936" s="18"/>
      <c r="V936" s="3"/>
      <c r="W936" s="3"/>
      <c r="X936" s="3"/>
      <c r="Y936" s="3"/>
      <c r="Z936" s="3"/>
    </row>
    <row r="937" spans="6:26" x14ac:dyDescent="0.15">
      <c r="F937" s="18"/>
      <c r="M937" s="18"/>
      <c r="V937" s="3"/>
      <c r="W937" s="3"/>
      <c r="X937" s="3"/>
      <c r="Y937" s="3"/>
      <c r="Z937" s="3"/>
    </row>
    <row r="938" spans="6:26" x14ac:dyDescent="0.15">
      <c r="F938" s="18"/>
      <c r="M938" s="18"/>
      <c r="V938" s="3"/>
      <c r="W938" s="3"/>
      <c r="X938" s="3"/>
      <c r="Y938" s="3"/>
      <c r="Z938" s="3"/>
    </row>
    <row r="939" spans="6:26" x14ac:dyDescent="0.15">
      <c r="F939" s="18"/>
      <c r="M939" s="18"/>
      <c r="V939" s="3"/>
      <c r="W939" s="3"/>
      <c r="X939" s="3"/>
      <c r="Y939" s="3"/>
      <c r="Z939" s="3"/>
    </row>
    <row r="940" spans="6:26" x14ac:dyDescent="0.15">
      <c r="F940" s="18"/>
      <c r="M940" s="18"/>
      <c r="V940" s="3"/>
      <c r="W940" s="3"/>
      <c r="X940" s="3"/>
      <c r="Y940" s="3"/>
      <c r="Z940" s="3"/>
    </row>
    <row r="941" spans="6:26" x14ac:dyDescent="0.15">
      <c r="F941" s="18"/>
      <c r="M941" s="18"/>
      <c r="V941" s="3"/>
      <c r="W941" s="3"/>
      <c r="X941" s="3"/>
      <c r="Y941" s="3"/>
      <c r="Z941" s="3"/>
    </row>
    <row r="942" spans="6:26" x14ac:dyDescent="0.15">
      <c r="F942" s="18"/>
      <c r="M942" s="18"/>
      <c r="V942" s="3"/>
      <c r="W942" s="3"/>
      <c r="X942" s="3"/>
      <c r="Y942" s="3"/>
      <c r="Z942" s="3"/>
    </row>
    <row r="943" spans="6:26" x14ac:dyDescent="0.15">
      <c r="F943" s="18"/>
      <c r="M943" s="18"/>
      <c r="V943" s="3"/>
      <c r="W943" s="3"/>
      <c r="X943" s="3"/>
      <c r="Y943" s="3"/>
      <c r="Z943" s="3"/>
    </row>
    <row r="944" spans="6:26" x14ac:dyDescent="0.15">
      <c r="F944" s="18"/>
      <c r="M944" s="18"/>
      <c r="V944" s="3"/>
      <c r="W944" s="3"/>
      <c r="X944" s="3"/>
      <c r="Y944" s="3"/>
      <c r="Z944" s="3"/>
    </row>
    <row r="945" spans="6:26" x14ac:dyDescent="0.15">
      <c r="F945" s="18"/>
      <c r="M945" s="18"/>
      <c r="V945" s="3"/>
      <c r="W945" s="3"/>
      <c r="X945" s="3"/>
      <c r="Y945" s="3"/>
      <c r="Z945" s="3"/>
    </row>
    <row r="946" spans="6:26" x14ac:dyDescent="0.15">
      <c r="F946" s="18"/>
      <c r="M946" s="18"/>
      <c r="V946" s="3"/>
      <c r="W946" s="3"/>
      <c r="X946" s="3"/>
      <c r="Y946" s="3"/>
      <c r="Z946" s="3"/>
    </row>
    <row r="947" spans="6:26" x14ac:dyDescent="0.15">
      <c r="F947" s="18"/>
      <c r="M947" s="18"/>
      <c r="V947" s="3"/>
      <c r="W947" s="3"/>
      <c r="X947" s="3"/>
      <c r="Y947" s="3"/>
      <c r="Z947" s="3"/>
    </row>
    <row r="948" spans="6:26" x14ac:dyDescent="0.15">
      <c r="F948" s="18"/>
      <c r="M948" s="18"/>
      <c r="V948" s="3"/>
      <c r="W948" s="3"/>
      <c r="X948" s="3"/>
      <c r="Y948" s="3"/>
      <c r="Z948" s="3"/>
    </row>
    <row r="949" spans="6:26" x14ac:dyDescent="0.15">
      <c r="F949" s="18"/>
      <c r="M949" s="18"/>
      <c r="V949" s="3"/>
      <c r="W949" s="3"/>
      <c r="X949" s="3"/>
      <c r="Y949" s="3"/>
      <c r="Z949" s="3"/>
    </row>
    <row r="950" spans="6:26" x14ac:dyDescent="0.15">
      <c r="F950" s="18"/>
      <c r="M950" s="18"/>
      <c r="V950" s="3"/>
      <c r="W950" s="3"/>
      <c r="X950" s="3"/>
      <c r="Y950" s="3"/>
      <c r="Z950" s="3"/>
    </row>
    <row r="951" spans="6:26" x14ac:dyDescent="0.15">
      <c r="F951" s="18"/>
      <c r="M951" s="18"/>
      <c r="V951" s="3"/>
      <c r="W951" s="3"/>
      <c r="X951" s="3"/>
      <c r="Y951" s="3"/>
      <c r="Z951" s="3"/>
    </row>
    <row r="952" spans="6:26" x14ac:dyDescent="0.15">
      <c r="F952" s="18"/>
      <c r="M952" s="18"/>
      <c r="V952" s="3"/>
      <c r="W952" s="3"/>
      <c r="X952" s="3"/>
      <c r="Y952" s="3"/>
      <c r="Z952" s="3"/>
    </row>
    <row r="953" spans="6:26" x14ac:dyDescent="0.15">
      <c r="F953" s="18"/>
      <c r="M953" s="18"/>
      <c r="V953" s="3"/>
      <c r="W953" s="3"/>
      <c r="X953" s="3"/>
      <c r="Y953" s="3"/>
      <c r="Z953" s="3"/>
    </row>
    <row r="954" spans="6:26" x14ac:dyDescent="0.15">
      <c r="F954" s="18"/>
      <c r="M954" s="18"/>
      <c r="V954" s="3"/>
      <c r="W954" s="3"/>
      <c r="X954" s="3"/>
      <c r="Y954" s="3"/>
      <c r="Z954" s="3"/>
    </row>
    <row r="955" spans="6:26" x14ac:dyDescent="0.15">
      <c r="F955" s="18"/>
      <c r="M955" s="18"/>
      <c r="V955" s="3"/>
      <c r="W955" s="3"/>
      <c r="X955" s="3"/>
      <c r="Y955" s="3"/>
      <c r="Z955" s="3"/>
    </row>
    <row r="956" spans="6:26" x14ac:dyDescent="0.15">
      <c r="F956" s="18"/>
      <c r="M956" s="18"/>
      <c r="V956" s="3"/>
      <c r="W956" s="3"/>
      <c r="X956" s="3"/>
      <c r="Y956" s="3"/>
      <c r="Z956" s="3"/>
    </row>
    <row r="957" spans="6:26" x14ac:dyDescent="0.15">
      <c r="F957" s="18"/>
      <c r="M957" s="18"/>
      <c r="V957" s="3"/>
      <c r="W957" s="3"/>
      <c r="X957" s="3"/>
      <c r="Y957" s="3"/>
      <c r="Z957" s="3"/>
    </row>
    <row r="958" spans="6:26" x14ac:dyDescent="0.15">
      <c r="F958" s="18"/>
      <c r="M958" s="18"/>
      <c r="V958" s="3"/>
      <c r="W958" s="3"/>
      <c r="X958" s="3"/>
      <c r="Y958" s="3"/>
      <c r="Z958" s="3"/>
    </row>
    <row r="959" spans="6:26" x14ac:dyDescent="0.15">
      <c r="F959" s="18"/>
      <c r="M959" s="18"/>
      <c r="V959" s="3"/>
      <c r="W959" s="3"/>
      <c r="X959" s="3"/>
      <c r="Y959" s="3"/>
      <c r="Z959" s="3"/>
    </row>
    <row r="960" spans="6:26" x14ac:dyDescent="0.15">
      <c r="F960" s="18"/>
      <c r="M960" s="18"/>
      <c r="V960" s="3"/>
      <c r="W960" s="3"/>
      <c r="X960" s="3"/>
      <c r="Y960" s="3"/>
      <c r="Z960" s="3"/>
    </row>
    <row r="961" spans="6:26" x14ac:dyDescent="0.15">
      <c r="F961" s="18"/>
      <c r="M961" s="18"/>
      <c r="V961" s="3"/>
      <c r="W961" s="3"/>
      <c r="X961" s="3"/>
      <c r="Y961" s="3"/>
      <c r="Z961" s="3"/>
    </row>
    <row r="962" spans="6:26" x14ac:dyDescent="0.15">
      <c r="F962" s="18"/>
      <c r="M962" s="18"/>
      <c r="V962" s="3"/>
      <c r="W962" s="3"/>
      <c r="X962" s="3"/>
      <c r="Y962" s="3"/>
      <c r="Z962" s="3"/>
    </row>
    <row r="963" spans="6:26" x14ac:dyDescent="0.15">
      <c r="F963" s="18"/>
      <c r="M963" s="18"/>
      <c r="V963" s="3"/>
      <c r="W963" s="3"/>
      <c r="X963" s="3"/>
      <c r="Y963" s="3"/>
      <c r="Z963" s="3"/>
    </row>
    <row r="964" spans="6:26" x14ac:dyDescent="0.15">
      <c r="F964" s="18"/>
      <c r="M964" s="18"/>
      <c r="V964" s="3"/>
      <c r="W964" s="3"/>
      <c r="X964" s="3"/>
      <c r="Y964" s="3"/>
      <c r="Z964" s="3"/>
    </row>
    <row r="965" spans="6:26" x14ac:dyDescent="0.15">
      <c r="F965" s="18"/>
      <c r="M965" s="18"/>
      <c r="V965" s="3"/>
      <c r="W965" s="3"/>
      <c r="X965" s="3"/>
      <c r="Y965" s="3"/>
      <c r="Z965" s="3"/>
    </row>
    <row r="966" spans="6:26" x14ac:dyDescent="0.15">
      <c r="F966" s="18"/>
      <c r="M966" s="18"/>
      <c r="V966" s="3"/>
      <c r="W966" s="3"/>
      <c r="X966" s="3"/>
      <c r="Y966" s="3"/>
      <c r="Z966" s="3"/>
    </row>
    <row r="967" spans="6:26" x14ac:dyDescent="0.15">
      <c r="F967" s="18"/>
      <c r="M967" s="18"/>
      <c r="V967" s="3"/>
      <c r="W967" s="3"/>
      <c r="X967" s="3"/>
      <c r="Y967" s="3"/>
      <c r="Z967" s="3"/>
    </row>
    <row r="968" spans="6:26" x14ac:dyDescent="0.15">
      <c r="F968" s="18"/>
      <c r="M968" s="18"/>
      <c r="V968" s="3"/>
      <c r="W968" s="3"/>
      <c r="X968" s="3"/>
      <c r="Y968" s="3"/>
      <c r="Z968" s="3"/>
    </row>
    <row r="969" spans="6:26" x14ac:dyDescent="0.15">
      <c r="F969" s="18"/>
      <c r="M969" s="18"/>
      <c r="V969" s="3"/>
      <c r="W969" s="3"/>
      <c r="X969" s="3"/>
      <c r="Y969" s="3"/>
      <c r="Z969" s="3"/>
    </row>
    <row r="970" spans="6:26" x14ac:dyDescent="0.15">
      <c r="F970" s="18"/>
      <c r="M970" s="18"/>
      <c r="V970" s="3"/>
      <c r="W970" s="3"/>
      <c r="X970" s="3"/>
      <c r="Y970" s="3"/>
      <c r="Z970" s="3"/>
    </row>
    <row r="971" spans="6:26" x14ac:dyDescent="0.15">
      <c r="F971" s="18"/>
      <c r="M971" s="18"/>
      <c r="V971" s="3"/>
      <c r="W971" s="3"/>
      <c r="X971" s="3"/>
      <c r="Y971" s="3"/>
      <c r="Z971" s="3"/>
    </row>
    <row r="972" spans="6:26" x14ac:dyDescent="0.15">
      <c r="F972" s="18"/>
      <c r="M972" s="18"/>
      <c r="V972" s="3"/>
      <c r="W972" s="3"/>
      <c r="X972" s="3"/>
      <c r="Y972" s="3"/>
      <c r="Z972" s="3"/>
    </row>
    <row r="973" spans="6:26" x14ac:dyDescent="0.15">
      <c r="F973" s="18"/>
      <c r="M973" s="18"/>
      <c r="V973" s="3"/>
      <c r="W973" s="3"/>
      <c r="X973" s="3"/>
      <c r="Y973" s="3"/>
      <c r="Z973" s="3"/>
    </row>
    <row r="974" spans="6:26" x14ac:dyDescent="0.15">
      <c r="F974" s="18"/>
      <c r="M974" s="18"/>
      <c r="V974" s="3"/>
      <c r="W974" s="3"/>
      <c r="X974" s="3"/>
      <c r="Y974" s="3"/>
      <c r="Z974" s="3"/>
    </row>
    <row r="975" spans="6:26" x14ac:dyDescent="0.15">
      <c r="F975" s="18"/>
      <c r="M975" s="18"/>
      <c r="V975" s="3"/>
      <c r="W975" s="3"/>
      <c r="X975" s="3"/>
      <c r="Y975" s="3"/>
      <c r="Z975" s="3"/>
    </row>
    <row r="976" spans="6:26" x14ac:dyDescent="0.15">
      <c r="F976" s="18"/>
      <c r="M976" s="18"/>
      <c r="V976" s="3"/>
      <c r="W976" s="3"/>
      <c r="X976" s="3"/>
      <c r="Y976" s="3"/>
      <c r="Z976" s="3"/>
    </row>
    <row r="977" spans="6:26" x14ac:dyDescent="0.15">
      <c r="F977" s="18"/>
      <c r="M977" s="18"/>
      <c r="V977" s="3"/>
      <c r="W977" s="3"/>
      <c r="X977" s="3"/>
      <c r="Y977" s="3"/>
      <c r="Z977" s="3"/>
    </row>
    <row r="978" spans="6:26" x14ac:dyDescent="0.15">
      <c r="F978" s="18"/>
      <c r="M978" s="18"/>
      <c r="V978" s="3"/>
      <c r="W978" s="3"/>
      <c r="X978" s="3"/>
      <c r="Y978" s="3"/>
      <c r="Z978" s="3"/>
    </row>
    <row r="979" spans="6:26" x14ac:dyDescent="0.15">
      <c r="F979" s="18"/>
      <c r="M979" s="18"/>
      <c r="V979" s="3"/>
      <c r="W979" s="3"/>
      <c r="X979" s="3"/>
      <c r="Y979" s="3"/>
      <c r="Z979" s="3"/>
    </row>
    <row r="980" spans="6:26" x14ac:dyDescent="0.15">
      <c r="F980" s="18"/>
      <c r="M980" s="18"/>
      <c r="V980" s="3"/>
      <c r="W980" s="3"/>
      <c r="X980" s="3"/>
      <c r="Y980" s="3"/>
      <c r="Z980" s="3"/>
    </row>
    <row r="981" spans="6:26" x14ac:dyDescent="0.15">
      <c r="F981" s="18"/>
      <c r="M981" s="18"/>
      <c r="V981" s="3"/>
      <c r="W981" s="3"/>
      <c r="X981" s="3"/>
      <c r="Y981" s="3"/>
      <c r="Z981" s="3"/>
    </row>
    <row r="982" spans="6:26" x14ac:dyDescent="0.15">
      <c r="F982" s="18"/>
      <c r="M982" s="18"/>
      <c r="V982" s="3"/>
      <c r="W982" s="3"/>
      <c r="X982" s="3"/>
      <c r="Y982" s="3"/>
      <c r="Z982" s="3"/>
    </row>
    <row r="983" spans="6:26" x14ac:dyDescent="0.15">
      <c r="F983" s="18"/>
      <c r="M983" s="18"/>
      <c r="V983" s="3"/>
      <c r="W983" s="3"/>
      <c r="X983" s="3"/>
      <c r="Y983" s="3"/>
      <c r="Z983" s="3"/>
    </row>
    <row r="984" spans="6:26" x14ac:dyDescent="0.15">
      <c r="F984" s="18"/>
      <c r="M984" s="18"/>
      <c r="V984" s="3"/>
      <c r="W984" s="3"/>
      <c r="X984" s="3"/>
      <c r="Y984" s="3"/>
      <c r="Z984" s="3"/>
    </row>
    <row r="985" spans="6:26" x14ac:dyDescent="0.15">
      <c r="F985" s="18"/>
      <c r="M985" s="18"/>
      <c r="V985" s="3"/>
      <c r="W985" s="3"/>
      <c r="X985" s="3"/>
      <c r="Y985" s="3"/>
      <c r="Z985" s="3"/>
    </row>
    <row r="986" spans="6:26" x14ac:dyDescent="0.15">
      <c r="F986" s="18"/>
      <c r="M986" s="18"/>
      <c r="V986" s="3"/>
      <c r="W986" s="3"/>
      <c r="X986" s="3"/>
      <c r="Y986" s="3"/>
      <c r="Z986" s="3"/>
    </row>
    <row r="987" spans="6:26" x14ac:dyDescent="0.15">
      <c r="F987" s="18"/>
      <c r="M987" s="18"/>
      <c r="V987" s="3"/>
      <c r="W987" s="3"/>
      <c r="X987" s="3"/>
      <c r="Y987" s="3"/>
      <c r="Z987" s="3"/>
    </row>
    <row r="988" spans="6:26" x14ac:dyDescent="0.15">
      <c r="F988" s="18"/>
      <c r="M988" s="18"/>
      <c r="V988" s="3"/>
      <c r="W988" s="3"/>
      <c r="X988" s="3"/>
      <c r="Y988" s="3"/>
      <c r="Z988" s="3"/>
    </row>
    <row r="989" spans="6:26" x14ac:dyDescent="0.15">
      <c r="F989" s="18"/>
      <c r="M989" s="18"/>
      <c r="V989" s="3"/>
      <c r="W989" s="3"/>
      <c r="X989" s="3"/>
      <c r="Y989" s="3"/>
      <c r="Z989" s="3"/>
    </row>
    <row r="990" spans="6:26" x14ac:dyDescent="0.15">
      <c r="F990" s="18"/>
      <c r="M990" s="18"/>
      <c r="V990" s="3"/>
      <c r="W990" s="3"/>
      <c r="X990" s="3"/>
      <c r="Y990" s="3"/>
      <c r="Z990" s="3"/>
    </row>
    <row r="991" spans="6:26" x14ac:dyDescent="0.15">
      <c r="F991" s="18"/>
      <c r="M991" s="18"/>
      <c r="V991" s="3"/>
      <c r="W991" s="3"/>
      <c r="X991" s="3"/>
      <c r="Y991" s="3"/>
      <c r="Z991" s="3"/>
    </row>
    <row r="992" spans="6:26" x14ac:dyDescent="0.15">
      <c r="F992" s="18"/>
      <c r="M992" s="18"/>
      <c r="V992" s="3"/>
      <c r="W992" s="3"/>
      <c r="X992" s="3"/>
      <c r="Y992" s="3"/>
      <c r="Z992" s="3"/>
    </row>
    <row r="993" spans="6:26" x14ac:dyDescent="0.15">
      <c r="F993" s="18"/>
      <c r="M993" s="18"/>
      <c r="V993" s="3"/>
      <c r="W993" s="3"/>
      <c r="X993" s="3"/>
      <c r="Y993" s="3"/>
      <c r="Z993" s="3"/>
    </row>
    <row r="994" spans="6:26" x14ac:dyDescent="0.15">
      <c r="F994" s="18"/>
      <c r="M994" s="18"/>
      <c r="V994" s="3"/>
      <c r="W994" s="3"/>
      <c r="X994" s="3"/>
      <c r="Y994" s="3"/>
      <c r="Z994" s="3"/>
    </row>
    <row r="995" spans="6:26" x14ac:dyDescent="0.15">
      <c r="F995" s="18"/>
      <c r="M995" s="18"/>
      <c r="V995" s="3"/>
      <c r="W995" s="3"/>
      <c r="X995" s="3"/>
      <c r="Y995" s="3"/>
      <c r="Z995" s="3"/>
    </row>
    <row r="996" spans="6:26" x14ac:dyDescent="0.15">
      <c r="F996" s="18"/>
      <c r="M996" s="18"/>
      <c r="V996" s="3"/>
      <c r="W996" s="3"/>
      <c r="X996" s="3"/>
      <c r="Y996" s="3"/>
      <c r="Z996" s="3"/>
    </row>
    <row r="997" spans="6:26" x14ac:dyDescent="0.15">
      <c r="F997" s="18"/>
      <c r="M997" s="18"/>
      <c r="V997" s="3"/>
      <c r="W997" s="3"/>
      <c r="X997" s="3"/>
      <c r="Y997" s="3"/>
      <c r="Z997" s="3"/>
    </row>
    <row r="998" spans="6:26" x14ac:dyDescent="0.15">
      <c r="F998" s="18"/>
      <c r="M998" s="18"/>
      <c r="V998" s="3"/>
      <c r="W998" s="3"/>
      <c r="X998" s="3"/>
      <c r="Y998" s="3"/>
      <c r="Z998" s="3"/>
    </row>
    <row r="999" spans="6:26" x14ac:dyDescent="0.15">
      <c r="F999" s="18"/>
      <c r="M999" s="18"/>
      <c r="V999" s="3"/>
      <c r="W999" s="3"/>
      <c r="X999" s="3"/>
      <c r="Y999" s="3"/>
      <c r="Z999" s="3"/>
    </row>
    <row r="1000" spans="6:26" x14ac:dyDescent="0.15">
      <c r="F1000" s="18"/>
      <c r="M1000" s="18"/>
      <c r="V1000" s="3"/>
      <c r="W1000" s="3"/>
      <c r="X1000" s="3"/>
      <c r="Y1000" s="3"/>
      <c r="Z1000" s="3"/>
    </row>
    <row r="1001" spans="6:26" x14ac:dyDescent="0.15">
      <c r="F1001" s="18"/>
      <c r="M1001" s="18"/>
      <c r="V1001" s="3"/>
      <c r="W1001" s="3"/>
      <c r="X1001" s="3"/>
      <c r="Y1001" s="3"/>
      <c r="Z1001" s="3"/>
    </row>
    <row r="1002" spans="6:26" x14ac:dyDescent="0.15">
      <c r="F1002" s="18"/>
      <c r="M1002" s="18"/>
      <c r="V1002" s="3"/>
      <c r="W1002" s="3"/>
      <c r="X1002" s="3"/>
      <c r="Y1002" s="3"/>
      <c r="Z1002" s="3"/>
    </row>
    <row r="1003" spans="6:26" x14ac:dyDescent="0.15">
      <c r="F1003" s="18"/>
      <c r="M1003" s="18"/>
      <c r="V1003" s="3"/>
      <c r="W1003" s="3"/>
      <c r="X1003" s="3"/>
      <c r="Y1003" s="3"/>
      <c r="Z1003" s="3"/>
    </row>
    <row r="1004" spans="6:26" x14ac:dyDescent="0.15">
      <c r="F1004" s="18"/>
      <c r="M1004" s="18"/>
      <c r="V1004" s="3"/>
      <c r="W1004" s="3"/>
      <c r="X1004" s="3"/>
      <c r="Y1004" s="3"/>
      <c r="Z1004" s="3"/>
    </row>
    <row r="1005" spans="6:26" x14ac:dyDescent="0.15">
      <c r="F1005" s="18"/>
      <c r="M1005" s="18"/>
      <c r="V1005" s="3"/>
      <c r="W1005" s="3"/>
      <c r="X1005" s="3"/>
      <c r="Y1005" s="3"/>
      <c r="Z1005" s="3"/>
    </row>
    <row r="1006" spans="6:26" x14ac:dyDescent="0.15">
      <c r="F1006" s="18"/>
      <c r="M1006" s="18"/>
      <c r="V1006" s="3"/>
      <c r="W1006" s="3"/>
      <c r="X1006" s="3"/>
      <c r="Y1006" s="3"/>
      <c r="Z1006" s="3"/>
    </row>
    <row r="1007" spans="6:26" x14ac:dyDescent="0.15">
      <c r="F1007" s="18"/>
      <c r="M1007" s="18"/>
      <c r="V1007" s="3"/>
      <c r="W1007" s="3"/>
      <c r="X1007" s="3"/>
      <c r="Y1007" s="3"/>
      <c r="Z1007" s="3"/>
    </row>
    <row r="1008" spans="6:26" x14ac:dyDescent="0.15">
      <c r="F1008" s="18"/>
      <c r="M1008" s="18"/>
      <c r="V1008" s="3"/>
      <c r="W1008" s="3"/>
      <c r="X1008" s="3"/>
      <c r="Y1008" s="3"/>
      <c r="Z1008" s="3"/>
    </row>
    <row r="1009" spans="6:26" x14ac:dyDescent="0.15">
      <c r="F1009" s="18"/>
      <c r="M1009" s="18"/>
      <c r="V1009" s="3"/>
      <c r="W1009" s="3"/>
      <c r="X1009" s="3"/>
      <c r="Y1009" s="3"/>
      <c r="Z1009" s="3"/>
    </row>
    <row r="1010" spans="6:26" x14ac:dyDescent="0.15">
      <c r="F1010" s="18"/>
      <c r="M1010" s="18"/>
      <c r="V1010" s="3"/>
      <c r="W1010" s="3"/>
      <c r="X1010" s="3"/>
      <c r="Y1010" s="3"/>
      <c r="Z1010" s="3"/>
    </row>
    <row r="1011" spans="6:26" x14ac:dyDescent="0.15">
      <c r="F1011" s="18"/>
      <c r="M1011" s="18"/>
      <c r="V1011" s="3"/>
      <c r="W1011" s="3"/>
      <c r="X1011" s="3"/>
      <c r="Y1011" s="3"/>
      <c r="Z1011" s="3"/>
    </row>
    <row r="1012" spans="6:26" x14ac:dyDescent="0.15">
      <c r="F1012" s="18"/>
      <c r="M1012" s="18"/>
      <c r="V1012" s="3"/>
      <c r="W1012" s="3"/>
      <c r="X1012" s="3"/>
      <c r="Y1012" s="3"/>
      <c r="Z1012" s="3"/>
    </row>
    <row r="1013" spans="6:26" x14ac:dyDescent="0.15">
      <c r="F1013" s="18"/>
      <c r="M1013" s="18"/>
      <c r="V1013" s="3"/>
      <c r="W1013" s="3"/>
      <c r="X1013" s="3"/>
      <c r="Y1013" s="3"/>
      <c r="Z1013" s="3"/>
    </row>
    <row r="1014" spans="6:26" x14ac:dyDescent="0.15">
      <c r="F1014" s="18"/>
      <c r="M1014" s="18"/>
      <c r="V1014" s="3"/>
      <c r="W1014" s="3"/>
      <c r="X1014" s="3"/>
      <c r="Y1014" s="3"/>
      <c r="Z1014" s="3"/>
    </row>
    <row r="1015" spans="6:26" x14ac:dyDescent="0.15">
      <c r="F1015" s="18"/>
      <c r="M1015" s="18"/>
      <c r="V1015" s="3"/>
      <c r="W1015" s="3"/>
      <c r="X1015" s="3"/>
      <c r="Y1015" s="3"/>
      <c r="Z1015" s="3"/>
    </row>
    <row r="1016" spans="6:26" x14ac:dyDescent="0.15">
      <c r="F1016" s="18"/>
      <c r="M1016" s="18"/>
      <c r="V1016" s="3"/>
      <c r="W1016" s="3"/>
      <c r="X1016" s="3"/>
      <c r="Y1016" s="3"/>
      <c r="Z1016" s="3"/>
    </row>
    <row r="1017" spans="6:26" x14ac:dyDescent="0.15">
      <c r="F1017" s="18"/>
      <c r="M1017" s="18"/>
      <c r="V1017" s="3"/>
      <c r="W1017" s="3"/>
      <c r="X1017" s="3"/>
      <c r="Y1017" s="3"/>
      <c r="Z1017" s="3"/>
    </row>
    <row r="1018" spans="6:26" x14ac:dyDescent="0.15">
      <c r="F1018" s="18"/>
      <c r="M1018" s="18"/>
      <c r="V1018" s="3"/>
      <c r="W1018" s="3"/>
      <c r="X1018" s="3"/>
      <c r="Y1018" s="3"/>
      <c r="Z1018" s="3"/>
    </row>
    <row r="1019" spans="6:26" x14ac:dyDescent="0.15">
      <c r="F1019" s="18"/>
      <c r="M1019" s="18"/>
      <c r="V1019" s="3"/>
      <c r="W1019" s="3"/>
      <c r="X1019" s="3"/>
      <c r="Y1019" s="3"/>
      <c r="Z1019" s="3"/>
    </row>
    <row r="1020" spans="6:26" x14ac:dyDescent="0.15">
      <c r="F1020" s="18"/>
      <c r="M1020" s="18"/>
      <c r="V1020" s="3"/>
      <c r="W1020" s="3"/>
      <c r="X1020" s="3"/>
      <c r="Y1020" s="3"/>
      <c r="Z1020" s="3"/>
    </row>
    <row r="1021" spans="6:26" x14ac:dyDescent="0.15">
      <c r="F1021" s="18"/>
      <c r="M1021" s="18"/>
      <c r="V1021" s="3"/>
      <c r="W1021" s="3"/>
      <c r="X1021" s="3"/>
      <c r="Y1021" s="3"/>
      <c r="Z1021" s="3"/>
    </row>
    <row r="1022" spans="6:26" x14ac:dyDescent="0.15">
      <c r="F1022" s="18"/>
      <c r="M1022" s="18"/>
      <c r="V1022" s="3"/>
      <c r="W1022" s="3"/>
      <c r="X1022" s="3"/>
      <c r="Y1022" s="3"/>
      <c r="Z1022" s="3"/>
    </row>
    <row r="1023" spans="6:26" x14ac:dyDescent="0.15">
      <c r="F1023" s="18"/>
      <c r="M1023" s="18"/>
      <c r="V1023" s="3"/>
      <c r="W1023" s="3"/>
      <c r="X1023" s="3"/>
      <c r="Y1023" s="3"/>
      <c r="Z1023" s="3"/>
    </row>
    <row r="1024" spans="6:26" x14ac:dyDescent="0.15">
      <c r="F1024" s="18"/>
      <c r="M1024" s="18"/>
      <c r="V1024" s="3"/>
      <c r="W1024" s="3"/>
      <c r="X1024" s="3"/>
      <c r="Y1024" s="3"/>
      <c r="Z1024" s="3"/>
    </row>
    <row r="1025" spans="6:26" x14ac:dyDescent="0.15">
      <c r="F1025" s="18"/>
      <c r="M1025" s="18"/>
      <c r="V1025" s="3"/>
      <c r="W1025" s="3"/>
      <c r="X1025" s="3"/>
      <c r="Y1025" s="3"/>
      <c r="Z1025" s="3"/>
    </row>
    <row r="1026" spans="6:26" x14ac:dyDescent="0.15">
      <c r="F1026" s="18"/>
      <c r="M1026" s="18"/>
      <c r="V1026" s="3"/>
      <c r="W1026" s="3"/>
      <c r="X1026" s="3"/>
      <c r="Y1026" s="3"/>
      <c r="Z1026" s="3"/>
    </row>
    <row r="1027" spans="6:26" x14ac:dyDescent="0.15">
      <c r="F1027" s="18"/>
      <c r="M1027" s="18"/>
      <c r="V1027" s="3"/>
      <c r="W1027" s="3"/>
      <c r="X1027" s="3"/>
      <c r="Y1027" s="3"/>
      <c r="Z1027" s="3"/>
    </row>
    <row r="1028" spans="6:26" x14ac:dyDescent="0.15">
      <c r="F1028" s="18"/>
      <c r="M1028" s="18"/>
      <c r="V1028" s="3"/>
      <c r="W1028" s="3"/>
      <c r="X1028" s="3"/>
      <c r="Y1028" s="3"/>
      <c r="Z1028" s="3"/>
    </row>
    <row r="1029" spans="6:26" x14ac:dyDescent="0.15">
      <c r="F1029" s="18"/>
      <c r="M1029" s="18"/>
      <c r="V1029" s="3"/>
      <c r="W1029" s="3"/>
      <c r="X1029" s="3"/>
      <c r="Y1029" s="3"/>
      <c r="Z1029" s="3"/>
    </row>
    <row r="1030" spans="6:26" x14ac:dyDescent="0.15">
      <c r="F1030" s="18"/>
      <c r="M1030" s="18"/>
      <c r="V1030" s="3"/>
      <c r="W1030" s="3"/>
      <c r="X1030" s="3"/>
      <c r="Y1030" s="3"/>
      <c r="Z1030" s="3"/>
    </row>
    <row r="1031" spans="6:26" x14ac:dyDescent="0.15">
      <c r="F1031" s="18"/>
      <c r="M1031" s="18"/>
      <c r="V1031" s="3"/>
      <c r="W1031" s="3"/>
      <c r="X1031" s="3"/>
      <c r="Y1031" s="3"/>
      <c r="Z1031" s="3"/>
    </row>
    <row r="1032" spans="6:26" x14ac:dyDescent="0.15">
      <c r="F1032" s="18"/>
      <c r="M1032" s="18"/>
      <c r="V1032" s="3"/>
      <c r="W1032" s="3"/>
      <c r="X1032" s="3"/>
      <c r="Y1032" s="3"/>
      <c r="Z1032" s="3"/>
    </row>
    <row r="1033" spans="6:26" x14ac:dyDescent="0.15">
      <c r="F1033" s="18"/>
      <c r="M1033" s="18"/>
      <c r="V1033" s="3"/>
      <c r="W1033" s="3"/>
      <c r="X1033" s="3"/>
      <c r="Y1033" s="3"/>
      <c r="Z1033" s="3"/>
    </row>
    <row r="1034" spans="6:26" x14ac:dyDescent="0.15">
      <c r="F1034" s="18"/>
      <c r="M1034" s="18"/>
      <c r="V1034" s="3"/>
      <c r="W1034" s="3"/>
      <c r="X1034" s="3"/>
      <c r="Y1034" s="3"/>
      <c r="Z1034" s="3"/>
    </row>
    <row r="1035" spans="6:26" x14ac:dyDescent="0.15">
      <c r="F1035" s="18"/>
      <c r="M1035" s="18"/>
      <c r="V1035" s="3"/>
      <c r="W1035" s="3"/>
      <c r="X1035" s="3"/>
      <c r="Y1035" s="3"/>
      <c r="Z1035" s="3"/>
    </row>
    <row r="1036" spans="6:26" x14ac:dyDescent="0.15">
      <c r="F1036" s="18"/>
      <c r="M1036" s="18"/>
      <c r="V1036" s="3"/>
      <c r="W1036" s="3"/>
      <c r="X1036" s="3"/>
      <c r="Y1036" s="3"/>
      <c r="Z1036" s="3"/>
    </row>
    <row r="1037" spans="6:26" x14ac:dyDescent="0.15">
      <c r="F1037" s="18"/>
      <c r="M1037" s="18"/>
      <c r="V1037" s="3"/>
      <c r="W1037" s="3"/>
      <c r="X1037" s="3"/>
      <c r="Y1037" s="3"/>
      <c r="Z1037" s="3"/>
    </row>
    <row r="1038" spans="6:26" x14ac:dyDescent="0.15">
      <c r="F1038" s="18"/>
      <c r="M1038" s="18"/>
      <c r="V1038" s="3"/>
      <c r="W1038" s="3"/>
      <c r="X1038" s="3"/>
      <c r="Y1038" s="3"/>
      <c r="Z1038" s="3"/>
    </row>
    <row r="1039" spans="6:26" x14ac:dyDescent="0.15">
      <c r="F1039" s="18"/>
      <c r="M1039" s="18"/>
      <c r="V1039" s="3"/>
      <c r="W1039" s="3"/>
      <c r="X1039" s="3"/>
      <c r="Y1039" s="3"/>
      <c r="Z1039" s="3"/>
    </row>
    <row r="1040" spans="6:26" x14ac:dyDescent="0.15">
      <c r="F1040" s="18"/>
      <c r="M1040" s="18"/>
      <c r="V1040" s="3"/>
      <c r="W1040" s="3"/>
      <c r="X1040" s="3"/>
      <c r="Y1040" s="3"/>
      <c r="Z1040" s="3"/>
    </row>
    <row r="1041" spans="6:26" x14ac:dyDescent="0.15">
      <c r="F1041" s="18"/>
      <c r="M1041" s="18"/>
      <c r="V1041" s="3"/>
      <c r="W1041" s="3"/>
      <c r="X1041" s="3"/>
      <c r="Y1041" s="3"/>
      <c r="Z1041" s="3"/>
    </row>
    <row r="1042" spans="6:26" x14ac:dyDescent="0.15">
      <c r="F1042" s="18"/>
      <c r="M1042" s="18"/>
      <c r="V1042" s="3"/>
      <c r="W1042" s="3"/>
      <c r="X1042" s="3"/>
      <c r="Y1042" s="3"/>
      <c r="Z1042" s="3"/>
    </row>
    <row r="1043" spans="6:26" x14ac:dyDescent="0.15">
      <c r="F1043" s="18"/>
      <c r="M1043" s="18"/>
      <c r="V1043" s="3"/>
      <c r="W1043" s="3"/>
      <c r="X1043" s="3"/>
      <c r="Y1043" s="3"/>
      <c r="Z1043" s="3"/>
    </row>
    <row r="1044" spans="6:26" x14ac:dyDescent="0.15">
      <c r="F1044" s="18"/>
      <c r="M1044" s="18"/>
      <c r="V1044" s="3"/>
      <c r="W1044" s="3"/>
      <c r="X1044" s="3"/>
      <c r="Y1044" s="3"/>
      <c r="Z1044" s="3"/>
    </row>
    <row r="1045" spans="6:26" x14ac:dyDescent="0.15">
      <c r="F1045" s="18"/>
      <c r="M1045" s="18"/>
      <c r="V1045" s="3"/>
      <c r="W1045" s="3"/>
      <c r="X1045" s="3"/>
      <c r="Y1045" s="3"/>
      <c r="Z1045" s="3"/>
    </row>
    <row r="1046" spans="6:26" x14ac:dyDescent="0.15">
      <c r="F1046" s="18"/>
      <c r="M1046" s="18"/>
      <c r="V1046" s="3"/>
      <c r="W1046" s="3"/>
      <c r="X1046" s="3"/>
      <c r="Y1046" s="3"/>
      <c r="Z1046" s="3"/>
    </row>
    <row r="1047" spans="6:26" x14ac:dyDescent="0.15">
      <c r="F1047" s="18"/>
      <c r="M1047" s="18"/>
      <c r="V1047" s="3"/>
      <c r="W1047" s="3"/>
      <c r="X1047" s="3"/>
      <c r="Y1047" s="3"/>
      <c r="Z1047" s="3"/>
    </row>
    <row r="1048" spans="6:26" x14ac:dyDescent="0.15">
      <c r="F1048" s="18"/>
      <c r="M1048" s="18"/>
      <c r="V1048" s="3"/>
      <c r="W1048" s="3"/>
      <c r="X1048" s="3"/>
      <c r="Y1048" s="3"/>
      <c r="Z1048" s="3"/>
    </row>
    <row r="1049" spans="6:26" x14ac:dyDescent="0.15">
      <c r="F1049" s="18"/>
      <c r="M1049" s="18"/>
      <c r="V1049" s="3"/>
      <c r="W1049" s="3"/>
      <c r="X1049" s="3"/>
      <c r="Y1049" s="3"/>
      <c r="Z1049" s="3"/>
    </row>
    <row r="1050" spans="6:26" x14ac:dyDescent="0.15">
      <c r="F1050" s="18"/>
      <c r="M1050" s="18"/>
      <c r="V1050" s="3"/>
      <c r="W1050" s="3"/>
      <c r="X1050" s="3"/>
      <c r="Y1050" s="3"/>
      <c r="Z1050" s="3"/>
    </row>
    <row r="1051" spans="6:26" x14ac:dyDescent="0.15">
      <c r="F1051" s="18"/>
      <c r="M1051" s="18"/>
      <c r="V1051" s="3"/>
      <c r="W1051" s="3"/>
      <c r="X1051" s="3"/>
      <c r="Y1051" s="3"/>
      <c r="Z1051" s="3"/>
    </row>
    <row r="1052" spans="6:26" x14ac:dyDescent="0.15">
      <c r="F1052" s="18"/>
      <c r="M1052" s="18"/>
      <c r="V1052" s="3"/>
      <c r="W1052" s="3"/>
      <c r="X1052" s="3"/>
      <c r="Y1052" s="3"/>
      <c r="Z1052" s="3"/>
    </row>
    <row r="1053" spans="6:26" x14ac:dyDescent="0.15">
      <c r="F1053" s="18"/>
      <c r="M1053" s="18"/>
      <c r="V1053" s="3"/>
      <c r="W1053" s="3"/>
      <c r="X1053" s="3"/>
      <c r="Y1053" s="3"/>
      <c r="Z1053" s="3"/>
    </row>
    <row r="1054" spans="6:26" x14ac:dyDescent="0.15">
      <c r="F1054" s="18"/>
      <c r="M1054" s="18"/>
      <c r="V1054" s="3"/>
      <c r="W1054" s="3"/>
      <c r="X1054" s="3"/>
      <c r="Y1054" s="3"/>
      <c r="Z1054" s="3"/>
    </row>
    <row r="1055" spans="6:26" x14ac:dyDescent="0.15">
      <c r="F1055" s="18"/>
      <c r="M1055" s="18"/>
      <c r="V1055" s="3"/>
      <c r="W1055" s="3"/>
      <c r="X1055" s="3"/>
      <c r="Y1055" s="3"/>
      <c r="Z1055" s="3"/>
    </row>
    <row r="1056" spans="6:26" x14ac:dyDescent="0.15">
      <c r="F1056" s="18"/>
      <c r="M1056" s="18"/>
      <c r="V1056" s="3"/>
      <c r="W1056" s="3"/>
      <c r="X1056" s="3"/>
      <c r="Y1056" s="3"/>
      <c r="Z1056" s="3"/>
    </row>
    <row r="1057" spans="6:26" x14ac:dyDescent="0.15">
      <c r="F1057" s="18"/>
      <c r="M1057" s="18"/>
      <c r="V1057" s="3"/>
      <c r="W1057" s="3"/>
      <c r="X1057" s="3"/>
      <c r="Y1057" s="3"/>
      <c r="Z1057" s="3"/>
    </row>
    <row r="1058" spans="6:26" x14ac:dyDescent="0.15">
      <c r="F1058" s="18"/>
      <c r="M1058" s="18"/>
      <c r="V1058" s="3"/>
      <c r="W1058" s="3"/>
      <c r="X1058" s="3"/>
      <c r="Y1058" s="3"/>
      <c r="Z1058" s="3"/>
    </row>
    <row r="1059" spans="6:26" x14ac:dyDescent="0.15">
      <c r="F1059" s="18"/>
      <c r="M1059" s="18"/>
      <c r="V1059" s="3"/>
      <c r="W1059" s="3"/>
      <c r="X1059" s="3"/>
      <c r="Y1059" s="3"/>
      <c r="Z1059" s="3"/>
    </row>
    <row r="1060" spans="6:26" x14ac:dyDescent="0.15">
      <c r="F1060" s="18"/>
      <c r="M1060" s="18"/>
      <c r="V1060" s="3"/>
      <c r="W1060" s="3"/>
      <c r="X1060" s="3"/>
      <c r="Y1060" s="3"/>
      <c r="Z1060" s="3"/>
    </row>
    <row r="1061" spans="6:26" x14ac:dyDescent="0.15">
      <c r="F1061" s="18"/>
      <c r="M1061" s="18"/>
      <c r="V1061" s="3"/>
      <c r="W1061" s="3"/>
      <c r="X1061" s="3"/>
      <c r="Y1061" s="3"/>
      <c r="Z1061" s="3"/>
    </row>
    <row r="1062" spans="6:26" x14ac:dyDescent="0.15">
      <c r="F1062" s="18"/>
      <c r="M1062" s="18"/>
      <c r="V1062" s="3"/>
      <c r="W1062" s="3"/>
      <c r="X1062" s="3"/>
      <c r="Y1062" s="3"/>
      <c r="Z1062" s="3"/>
    </row>
    <row r="1063" spans="6:26" x14ac:dyDescent="0.15">
      <c r="F1063" s="18"/>
      <c r="M1063" s="18"/>
      <c r="V1063" s="3"/>
      <c r="W1063" s="3"/>
      <c r="X1063" s="3"/>
      <c r="Y1063" s="3"/>
      <c r="Z1063" s="3"/>
    </row>
    <row r="1064" spans="6:26" x14ac:dyDescent="0.15">
      <c r="F1064" s="18"/>
      <c r="M1064" s="18"/>
      <c r="V1064" s="3"/>
      <c r="W1064" s="3"/>
      <c r="X1064" s="3"/>
      <c r="Y1064" s="3"/>
      <c r="Z1064" s="3"/>
    </row>
    <row r="1065" spans="6:26" x14ac:dyDescent="0.15">
      <c r="F1065" s="18"/>
      <c r="M1065" s="18"/>
      <c r="V1065" s="3"/>
      <c r="W1065" s="3"/>
      <c r="X1065" s="3"/>
      <c r="Y1065" s="3"/>
      <c r="Z1065" s="3"/>
    </row>
    <row r="1066" spans="6:26" x14ac:dyDescent="0.15">
      <c r="F1066" s="18"/>
      <c r="M1066" s="18"/>
      <c r="V1066" s="3"/>
      <c r="W1066" s="3"/>
      <c r="X1066" s="3"/>
      <c r="Y1066" s="3"/>
      <c r="Z1066" s="3"/>
    </row>
    <row r="1067" spans="6:26" x14ac:dyDescent="0.15">
      <c r="F1067" s="18"/>
      <c r="M1067" s="18"/>
      <c r="V1067" s="3"/>
      <c r="W1067" s="3"/>
      <c r="X1067" s="3"/>
      <c r="Y1067" s="3"/>
      <c r="Z1067" s="3"/>
    </row>
    <row r="1068" spans="6:26" x14ac:dyDescent="0.15">
      <c r="F1068" s="18"/>
      <c r="M1068" s="18"/>
      <c r="V1068" s="3"/>
      <c r="W1068" s="3"/>
      <c r="X1068" s="3"/>
      <c r="Y1068" s="3"/>
      <c r="Z1068" s="3"/>
    </row>
    <row r="1069" spans="6:26" x14ac:dyDescent="0.15">
      <c r="F1069" s="18"/>
      <c r="M1069" s="18"/>
      <c r="V1069" s="3"/>
      <c r="W1069" s="3"/>
      <c r="X1069" s="3"/>
      <c r="Y1069" s="3"/>
      <c r="Z1069" s="3"/>
    </row>
    <row r="1070" spans="6:26" x14ac:dyDescent="0.15">
      <c r="F1070" s="18"/>
      <c r="M1070" s="18"/>
      <c r="V1070" s="3"/>
      <c r="W1070" s="3"/>
      <c r="X1070" s="3"/>
      <c r="Y1070" s="3"/>
      <c r="Z1070" s="3"/>
    </row>
    <row r="1071" spans="6:26" x14ac:dyDescent="0.15">
      <c r="F1071" s="18"/>
      <c r="M1071" s="18"/>
      <c r="V1071" s="3"/>
      <c r="W1071" s="3"/>
      <c r="X1071" s="3"/>
      <c r="Y1071" s="3"/>
      <c r="Z1071" s="3"/>
    </row>
    <row r="1072" spans="6:26" x14ac:dyDescent="0.15">
      <c r="F1072" s="18"/>
      <c r="M1072" s="18"/>
      <c r="V1072" s="3"/>
      <c r="W1072" s="3"/>
      <c r="X1072" s="3"/>
      <c r="Y1072" s="3"/>
      <c r="Z1072" s="3"/>
    </row>
    <row r="1073" spans="6:26" x14ac:dyDescent="0.15">
      <c r="F1073" s="18"/>
      <c r="M1073" s="18"/>
      <c r="V1073" s="3"/>
      <c r="W1073" s="3"/>
      <c r="X1073" s="3"/>
      <c r="Y1073" s="3"/>
      <c r="Z1073" s="3"/>
    </row>
    <row r="1074" spans="6:26" x14ac:dyDescent="0.15">
      <c r="F1074" s="18"/>
      <c r="M1074" s="18"/>
      <c r="V1074" s="3"/>
      <c r="W1074" s="3"/>
      <c r="X1074" s="3"/>
      <c r="Y1074" s="3"/>
      <c r="Z1074" s="3"/>
    </row>
    <row r="1075" spans="6:26" x14ac:dyDescent="0.15">
      <c r="F1075" s="18"/>
      <c r="M1075" s="18"/>
      <c r="V1075" s="3"/>
      <c r="W1075" s="3"/>
      <c r="X1075" s="3"/>
      <c r="Y1075" s="3"/>
      <c r="Z1075" s="3"/>
    </row>
    <row r="1076" spans="6:26" x14ac:dyDescent="0.15">
      <c r="F1076" s="18"/>
      <c r="M1076" s="18"/>
      <c r="V1076" s="3"/>
      <c r="W1076" s="3"/>
      <c r="X1076" s="3"/>
      <c r="Y1076" s="3"/>
      <c r="Z1076" s="3"/>
    </row>
    <row r="1077" spans="6:26" x14ac:dyDescent="0.15">
      <c r="F1077" s="18"/>
      <c r="M1077" s="18"/>
      <c r="V1077" s="3"/>
      <c r="W1077" s="3"/>
      <c r="X1077" s="3"/>
      <c r="Y1077" s="3"/>
      <c r="Z1077" s="3"/>
    </row>
    <row r="1078" spans="6:26" x14ac:dyDescent="0.15">
      <c r="F1078" s="18"/>
      <c r="M1078" s="18"/>
      <c r="V1078" s="3"/>
      <c r="W1078" s="3"/>
      <c r="X1078" s="3"/>
      <c r="Y1078" s="3"/>
      <c r="Z1078" s="3"/>
    </row>
    <row r="1079" spans="6:26" x14ac:dyDescent="0.15">
      <c r="F1079" s="18"/>
      <c r="M1079" s="18"/>
      <c r="V1079" s="3"/>
      <c r="W1079" s="3"/>
      <c r="X1079" s="3"/>
      <c r="Y1079" s="3"/>
      <c r="Z1079" s="3"/>
    </row>
    <row r="1080" spans="6:26" x14ac:dyDescent="0.15">
      <c r="F1080" s="18"/>
      <c r="M1080" s="18"/>
      <c r="V1080" s="3"/>
      <c r="W1080" s="3"/>
      <c r="X1080" s="3"/>
      <c r="Y1080" s="3"/>
      <c r="Z1080" s="3"/>
    </row>
    <row r="1081" spans="6:26" x14ac:dyDescent="0.15">
      <c r="F1081" s="18"/>
      <c r="M1081" s="18"/>
      <c r="V1081" s="3"/>
      <c r="W1081" s="3"/>
      <c r="X1081" s="3"/>
      <c r="Y1081" s="3"/>
      <c r="Z1081" s="3"/>
    </row>
    <row r="1082" spans="6:26" x14ac:dyDescent="0.15">
      <c r="F1082" s="18"/>
      <c r="M1082" s="18"/>
      <c r="V1082" s="3"/>
      <c r="W1082" s="3"/>
      <c r="X1082" s="3"/>
      <c r="Y1082" s="3"/>
      <c r="Z1082" s="3"/>
    </row>
    <row r="1083" spans="6:26" x14ac:dyDescent="0.15">
      <c r="F1083" s="18"/>
      <c r="M1083" s="18"/>
      <c r="V1083" s="3"/>
      <c r="W1083" s="3"/>
      <c r="X1083" s="3"/>
      <c r="Y1083" s="3"/>
      <c r="Z1083" s="3"/>
    </row>
    <row r="1084" spans="6:26" x14ac:dyDescent="0.15">
      <c r="F1084" s="18"/>
      <c r="M1084" s="18"/>
      <c r="V1084" s="3"/>
      <c r="W1084" s="3"/>
      <c r="X1084" s="3"/>
      <c r="Y1084" s="3"/>
      <c r="Z1084" s="3"/>
    </row>
    <row r="1085" spans="6:26" x14ac:dyDescent="0.15">
      <c r="F1085" s="18"/>
      <c r="M1085" s="18"/>
      <c r="V1085" s="3"/>
      <c r="W1085" s="3"/>
      <c r="X1085" s="3"/>
      <c r="Y1085" s="3"/>
      <c r="Z1085" s="3"/>
    </row>
    <row r="1086" spans="6:26" x14ac:dyDescent="0.15">
      <c r="F1086" s="18"/>
      <c r="M1086" s="18"/>
      <c r="V1086" s="3"/>
      <c r="W1086" s="3"/>
      <c r="X1086" s="3"/>
      <c r="Y1086" s="3"/>
      <c r="Z1086" s="3"/>
    </row>
    <row r="1087" spans="6:26" x14ac:dyDescent="0.15">
      <c r="F1087" s="18"/>
      <c r="M1087" s="18"/>
      <c r="V1087" s="3"/>
      <c r="W1087" s="3"/>
      <c r="X1087" s="3"/>
      <c r="Y1087" s="3"/>
      <c r="Z1087" s="3"/>
    </row>
    <row r="1088" spans="6:26" x14ac:dyDescent="0.15">
      <c r="F1088" s="18"/>
      <c r="M1088" s="18"/>
      <c r="V1088" s="3"/>
      <c r="W1088" s="3"/>
      <c r="X1088" s="3"/>
      <c r="Y1088" s="3"/>
      <c r="Z1088" s="3"/>
    </row>
    <row r="1089" spans="6:26" x14ac:dyDescent="0.15">
      <c r="F1089" s="18"/>
      <c r="M1089" s="18"/>
      <c r="V1089" s="3"/>
      <c r="W1089" s="3"/>
      <c r="X1089" s="3"/>
      <c r="Y1089" s="3"/>
      <c r="Z1089" s="3"/>
    </row>
    <row r="1090" spans="6:26" x14ac:dyDescent="0.15">
      <c r="F1090" s="18"/>
      <c r="M1090" s="18"/>
      <c r="V1090" s="3"/>
      <c r="W1090" s="3"/>
      <c r="X1090" s="3"/>
      <c r="Y1090" s="3"/>
      <c r="Z1090" s="3"/>
    </row>
    <row r="1091" spans="6:26" x14ac:dyDescent="0.15">
      <c r="F1091" s="18"/>
      <c r="M1091" s="18"/>
      <c r="V1091" s="3"/>
      <c r="W1091" s="3"/>
      <c r="X1091" s="3"/>
      <c r="Y1091" s="3"/>
      <c r="Z1091" s="3"/>
    </row>
    <row r="1092" spans="6:26" x14ac:dyDescent="0.15">
      <c r="F1092" s="18"/>
      <c r="M1092" s="18"/>
      <c r="V1092" s="3"/>
      <c r="W1092" s="3"/>
      <c r="X1092" s="3"/>
      <c r="Y1092" s="3"/>
      <c r="Z1092" s="3"/>
    </row>
    <row r="1093" spans="6:26" x14ac:dyDescent="0.15">
      <c r="F1093" s="18"/>
      <c r="M1093" s="18"/>
      <c r="V1093" s="3"/>
      <c r="W1093" s="3"/>
      <c r="X1093" s="3"/>
      <c r="Y1093" s="3"/>
      <c r="Z1093" s="3"/>
    </row>
    <row r="1094" spans="6:26" x14ac:dyDescent="0.15">
      <c r="F1094" s="18"/>
      <c r="M1094" s="18"/>
      <c r="V1094" s="3"/>
      <c r="W1094" s="3"/>
      <c r="X1094" s="3"/>
      <c r="Y1094" s="3"/>
      <c r="Z1094" s="3"/>
    </row>
    <row r="1095" spans="6:26" x14ac:dyDescent="0.15">
      <c r="F1095" s="18"/>
      <c r="M1095" s="18"/>
      <c r="V1095" s="3"/>
      <c r="W1095" s="3"/>
      <c r="X1095" s="3"/>
      <c r="Y1095" s="3"/>
      <c r="Z1095" s="3"/>
    </row>
    <row r="1096" spans="6:26" x14ac:dyDescent="0.15">
      <c r="F1096" s="18"/>
      <c r="M1096" s="18"/>
      <c r="V1096" s="3"/>
      <c r="W1096" s="3"/>
      <c r="X1096" s="3"/>
      <c r="Y1096" s="3"/>
      <c r="Z1096" s="3"/>
    </row>
    <row r="1097" spans="6:26" x14ac:dyDescent="0.15">
      <c r="F1097" s="18"/>
      <c r="M1097" s="18"/>
      <c r="V1097" s="3"/>
      <c r="W1097" s="3"/>
      <c r="X1097" s="3"/>
      <c r="Y1097" s="3"/>
      <c r="Z1097" s="3"/>
    </row>
    <row r="1098" spans="6:26" x14ac:dyDescent="0.15">
      <c r="F1098" s="18"/>
      <c r="M1098" s="18"/>
      <c r="V1098" s="3"/>
      <c r="W1098" s="3"/>
      <c r="X1098" s="3"/>
      <c r="Y1098" s="3"/>
      <c r="Z1098" s="3"/>
    </row>
    <row r="1099" spans="6:26" x14ac:dyDescent="0.15">
      <c r="F1099" s="18"/>
      <c r="M1099" s="18"/>
      <c r="V1099" s="3"/>
      <c r="W1099" s="3"/>
      <c r="X1099" s="3"/>
      <c r="Y1099" s="3"/>
      <c r="Z1099" s="3"/>
    </row>
    <row r="1100" spans="6:26" x14ac:dyDescent="0.15">
      <c r="F1100" s="18"/>
      <c r="M1100" s="18"/>
      <c r="V1100" s="3"/>
      <c r="W1100" s="3"/>
      <c r="X1100" s="3"/>
      <c r="Y1100" s="3"/>
      <c r="Z1100" s="3"/>
    </row>
    <row r="1101" spans="6:26" x14ac:dyDescent="0.15">
      <c r="F1101" s="18"/>
      <c r="M1101" s="18"/>
      <c r="V1101" s="3"/>
      <c r="W1101" s="3"/>
      <c r="X1101" s="3"/>
      <c r="Y1101" s="3"/>
      <c r="Z1101" s="3"/>
    </row>
    <row r="1102" spans="6:26" x14ac:dyDescent="0.15">
      <c r="F1102" s="18"/>
      <c r="M1102" s="18"/>
      <c r="V1102" s="3"/>
      <c r="W1102" s="3"/>
      <c r="X1102" s="3"/>
      <c r="Y1102" s="3"/>
      <c r="Z1102" s="3"/>
    </row>
    <row r="1103" spans="6:26" x14ac:dyDescent="0.15">
      <c r="F1103" s="18"/>
      <c r="M1103" s="18"/>
      <c r="V1103" s="3"/>
      <c r="W1103" s="3"/>
      <c r="X1103" s="3"/>
      <c r="Y1103" s="3"/>
      <c r="Z1103" s="3"/>
    </row>
    <row r="1104" spans="6:26" x14ac:dyDescent="0.15">
      <c r="F1104" s="18"/>
      <c r="M1104" s="18"/>
      <c r="V1104" s="3"/>
      <c r="W1104" s="3"/>
      <c r="X1104" s="3"/>
      <c r="Y1104" s="3"/>
      <c r="Z1104" s="3"/>
    </row>
    <row r="1105" spans="6:26" x14ac:dyDescent="0.15">
      <c r="F1105" s="18"/>
      <c r="M1105" s="18"/>
      <c r="V1105" s="3"/>
      <c r="W1105" s="3"/>
      <c r="X1105" s="3"/>
      <c r="Y1105" s="3"/>
      <c r="Z1105" s="3"/>
    </row>
    <row r="1106" spans="6:26" x14ac:dyDescent="0.15">
      <c r="F1106" s="18"/>
      <c r="M1106" s="18"/>
      <c r="V1106" s="3"/>
      <c r="W1106" s="3"/>
      <c r="X1106" s="3"/>
      <c r="Y1106" s="3"/>
      <c r="Z1106" s="3"/>
    </row>
    <row r="1107" spans="6:26" x14ac:dyDescent="0.15">
      <c r="F1107" s="18"/>
      <c r="M1107" s="18"/>
      <c r="V1107" s="3"/>
      <c r="W1107" s="3"/>
      <c r="X1107" s="3"/>
      <c r="Y1107" s="3"/>
      <c r="Z1107" s="3"/>
    </row>
    <row r="1108" spans="6:26" x14ac:dyDescent="0.15">
      <c r="F1108" s="18"/>
      <c r="M1108" s="18"/>
      <c r="V1108" s="3"/>
      <c r="W1108" s="3"/>
      <c r="X1108" s="3"/>
      <c r="Y1108" s="3"/>
      <c r="Z1108" s="3"/>
    </row>
    <row r="1109" spans="6:26" x14ac:dyDescent="0.15">
      <c r="F1109" s="18"/>
      <c r="M1109" s="18"/>
      <c r="V1109" s="3"/>
      <c r="W1109" s="3"/>
      <c r="X1109" s="3"/>
      <c r="Y1109" s="3"/>
      <c r="Z1109" s="3"/>
    </row>
    <row r="1110" spans="6:26" x14ac:dyDescent="0.15">
      <c r="F1110" s="18"/>
      <c r="M1110" s="18"/>
      <c r="V1110" s="3"/>
      <c r="W1110" s="3"/>
      <c r="X1110" s="3"/>
      <c r="Y1110" s="3"/>
      <c r="Z1110" s="3"/>
    </row>
    <row r="1111" spans="6:26" x14ac:dyDescent="0.15">
      <c r="F1111" s="18"/>
      <c r="M1111" s="18"/>
      <c r="V1111" s="3"/>
      <c r="W1111" s="3"/>
      <c r="X1111" s="3"/>
      <c r="Y1111" s="3"/>
      <c r="Z1111" s="3"/>
    </row>
    <row r="1112" spans="6:26" x14ac:dyDescent="0.15">
      <c r="F1112" s="18"/>
      <c r="M1112" s="18"/>
      <c r="V1112" s="3"/>
      <c r="W1112" s="3"/>
      <c r="X1112" s="3"/>
      <c r="Y1112" s="3"/>
      <c r="Z1112" s="3"/>
    </row>
    <row r="1113" spans="6:26" x14ac:dyDescent="0.15">
      <c r="F1113" s="18"/>
      <c r="M1113" s="18"/>
      <c r="V1113" s="3"/>
      <c r="W1113" s="3"/>
      <c r="X1113" s="3"/>
      <c r="Y1113" s="3"/>
      <c r="Z1113" s="3"/>
    </row>
    <row r="1114" spans="6:26" x14ac:dyDescent="0.15">
      <c r="F1114" s="18"/>
      <c r="M1114" s="18"/>
      <c r="V1114" s="3"/>
      <c r="W1114" s="3"/>
      <c r="X1114" s="3"/>
      <c r="Y1114" s="3"/>
      <c r="Z1114" s="3"/>
    </row>
    <row r="1115" spans="6:26" x14ac:dyDescent="0.15">
      <c r="F1115" s="18"/>
      <c r="M1115" s="18"/>
      <c r="V1115" s="3"/>
      <c r="W1115" s="3"/>
      <c r="X1115" s="3"/>
      <c r="Y1115" s="3"/>
      <c r="Z1115" s="3"/>
    </row>
    <row r="1116" spans="6:26" x14ac:dyDescent="0.15">
      <c r="F1116" s="18"/>
      <c r="M1116" s="18"/>
      <c r="V1116" s="3"/>
      <c r="W1116" s="3"/>
      <c r="X1116" s="3"/>
      <c r="Y1116" s="3"/>
      <c r="Z1116" s="3"/>
    </row>
    <row r="1117" spans="6:26" x14ac:dyDescent="0.15">
      <c r="F1117" s="18"/>
      <c r="M1117" s="18"/>
      <c r="V1117" s="3"/>
      <c r="W1117" s="3"/>
      <c r="X1117" s="3"/>
      <c r="Y1117" s="3"/>
      <c r="Z1117" s="3"/>
    </row>
    <row r="1118" spans="6:26" x14ac:dyDescent="0.15">
      <c r="F1118" s="18"/>
      <c r="M1118" s="18"/>
      <c r="V1118" s="3"/>
      <c r="W1118" s="3"/>
      <c r="X1118" s="3"/>
      <c r="Y1118" s="3"/>
      <c r="Z1118" s="3"/>
    </row>
    <row r="1119" spans="6:26" x14ac:dyDescent="0.15">
      <c r="F1119" s="18"/>
      <c r="M1119" s="18"/>
      <c r="V1119" s="3"/>
      <c r="W1119" s="3"/>
      <c r="X1119" s="3"/>
      <c r="Y1119" s="3"/>
      <c r="Z1119" s="3"/>
    </row>
    <row r="1120" spans="6:26" x14ac:dyDescent="0.15">
      <c r="F1120" s="18"/>
      <c r="M1120" s="18"/>
      <c r="V1120" s="3"/>
      <c r="W1120" s="3"/>
      <c r="X1120" s="3"/>
      <c r="Y1120" s="3"/>
      <c r="Z1120" s="3"/>
    </row>
    <row r="1121" spans="6:26" x14ac:dyDescent="0.15">
      <c r="F1121" s="18"/>
      <c r="M1121" s="18"/>
      <c r="V1121" s="3"/>
      <c r="W1121" s="3"/>
      <c r="X1121" s="3"/>
      <c r="Y1121" s="3"/>
      <c r="Z1121" s="3"/>
    </row>
    <row r="1122" spans="6:26" x14ac:dyDescent="0.15">
      <c r="F1122" s="18"/>
      <c r="M1122" s="18"/>
      <c r="V1122" s="3"/>
      <c r="W1122" s="3"/>
      <c r="X1122" s="3"/>
      <c r="Y1122" s="3"/>
      <c r="Z1122" s="3"/>
    </row>
    <row r="1123" spans="6:26" x14ac:dyDescent="0.15">
      <c r="F1123" s="18"/>
      <c r="M1123" s="18"/>
      <c r="V1123" s="3"/>
      <c r="W1123" s="3"/>
      <c r="X1123" s="3"/>
      <c r="Y1123" s="3"/>
      <c r="Z1123" s="3"/>
    </row>
    <row r="1124" spans="6:26" x14ac:dyDescent="0.15">
      <c r="F1124" s="18"/>
      <c r="M1124" s="18"/>
      <c r="V1124" s="3"/>
      <c r="W1124" s="3"/>
      <c r="X1124" s="3"/>
      <c r="Y1124" s="3"/>
      <c r="Z1124" s="3"/>
    </row>
    <row r="1125" spans="6:26" x14ac:dyDescent="0.15">
      <c r="F1125" s="18"/>
      <c r="M1125" s="18"/>
      <c r="V1125" s="3"/>
      <c r="W1125" s="3"/>
      <c r="X1125" s="3"/>
      <c r="Y1125" s="3"/>
      <c r="Z1125" s="3"/>
    </row>
    <row r="1126" spans="6:26" x14ac:dyDescent="0.15">
      <c r="F1126" s="18"/>
      <c r="M1126" s="18"/>
      <c r="V1126" s="3"/>
      <c r="W1126" s="3"/>
      <c r="X1126" s="3"/>
      <c r="Y1126" s="3"/>
      <c r="Z1126" s="3"/>
    </row>
    <row r="1127" spans="6:26" x14ac:dyDescent="0.15">
      <c r="F1127" s="18"/>
      <c r="M1127" s="18"/>
      <c r="V1127" s="3"/>
      <c r="W1127" s="3"/>
      <c r="X1127" s="3"/>
      <c r="Y1127" s="3"/>
      <c r="Z1127" s="3"/>
    </row>
    <row r="1128" spans="6:26" x14ac:dyDescent="0.15">
      <c r="F1128" s="18"/>
      <c r="M1128" s="18"/>
      <c r="V1128" s="3"/>
      <c r="W1128" s="3"/>
      <c r="X1128" s="3"/>
      <c r="Y1128" s="3"/>
      <c r="Z1128" s="3"/>
    </row>
    <row r="1129" spans="6:26" x14ac:dyDescent="0.15">
      <c r="F1129" s="18"/>
      <c r="M1129" s="18"/>
      <c r="V1129" s="3"/>
      <c r="W1129" s="3"/>
      <c r="X1129" s="3"/>
      <c r="Y1129" s="3"/>
      <c r="Z1129" s="3"/>
    </row>
    <row r="1130" spans="6:26" x14ac:dyDescent="0.15">
      <c r="F1130" s="18"/>
      <c r="M1130" s="18"/>
      <c r="V1130" s="3"/>
      <c r="W1130" s="3"/>
      <c r="X1130" s="3"/>
      <c r="Y1130" s="3"/>
      <c r="Z1130" s="3"/>
    </row>
    <row r="1131" spans="6:26" x14ac:dyDescent="0.15">
      <c r="F1131" s="18"/>
      <c r="M1131" s="18"/>
      <c r="V1131" s="3"/>
      <c r="W1131" s="3"/>
      <c r="X1131" s="3"/>
      <c r="Y1131" s="3"/>
      <c r="Z1131" s="3"/>
    </row>
    <row r="1132" spans="6:26" x14ac:dyDescent="0.15">
      <c r="F1132" s="18"/>
      <c r="M1132" s="18"/>
      <c r="V1132" s="3"/>
      <c r="W1132" s="3"/>
      <c r="X1132" s="3"/>
      <c r="Y1132" s="3"/>
      <c r="Z1132" s="3"/>
    </row>
    <row r="1133" spans="6:26" x14ac:dyDescent="0.15">
      <c r="F1133" s="18"/>
      <c r="M1133" s="18"/>
      <c r="V1133" s="3"/>
      <c r="W1133" s="3"/>
      <c r="X1133" s="3"/>
      <c r="Y1133" s="3"/>
      <c r="Z1133" s="3"/>
    </row>
    <row r="1134" spans="6:26" x14ac:dyDescent="0.15">
      <c r="F1134" s="18"/>
      <c r="M1134" s="18"/>
      <c r="V1134" s="3"/>
      <c r="W1134" s="3"/>
      <c r="X1134" s="3"/>
      <c r="Y1134" s="3"/>
      <c r="Z1134" s="3"/>
    </row>
    <row r="1135" spans="6:26" x14ac:dyDescent="0.15">
      <c r="F1135" s="18"/>
      <c r="M1135" s="18"/>
      <c r="V1135" s="3"/>
      <c r="W1135" s="3"/>
      <c r="X1135" s="3"/>
      <c r="Y1135" s="3"/>
      <c r="Z1135" s="3"/>
    </row>
    <row r="1136" spans="6:26" x14ac:dyDescent="0.15">
      <c r="F1136" s="18"/>
      <c r="M1136" s="18"/>
      <c r="V1136" s="3"/>
      <c r="W1136" s="3"/>
      <c r="X1136" s="3"/>
      <c r="Y1136" s="3"/>
      <c r="Z1136" s="3"/>
    </row>
    <row r="1137" spans="6:26" x14ac:dyDescent="0.15">
      <c r="F1137" s="18"/>
      <c r="M1137" s="18"/>
      <c r="V1137" s="3"/>
      <c r="W1137" s="3"/>
      <c r="X1137" s="3"/>
      <c r="Y1137" s="3"/>
      <c r="Z1137" s="3"/>
    </row>
    <row r="1138" spans="6:26" x14ac:dyDescent="0.15">
      <c r="F1138" s="18"/>
      <c r="M1138" s="18"/>
      <c r="V1138" s="3"/>
      <c r="W1138" s="3"/>
      <c r="X1138" s="3"/>
      <c r="Y1138" s="3"/>
      <c r="Z1138" s="3"/>
    </row>
    <row r="1139" spans="6:26" x14ac:dyDescent="0.15">
      <c r="F1139" s="18"/>
      <c r="M1139" s="18"/>
      <c r="V1139" s="3"/>
      <c r="W1139" s="3"/>
      <c r="X1139" s="3"/>
      <c r="Y1139" s="3"/>
      <c r="Z1139" s="3"/>
    </row>
    <row r="1140" spans="6:26" x14ac:dyDescent="0.15">
      <c r="F1140" s="18"/>
      <c r="M1140" s="18"/>
      <c r="V1140" s="3"/>
      <c r="W1140" s="3"/>
      <c r="X1140" s="3"/>
      <c r="Y1140" s="3"/>
      <c r="Z1140" s="3"/>
    </row>
    <row r="1141" spans="6:26" x14ac:dyDescent="0.15">
      <c r="F1141" s="18"/>
      <c r="M1141" s="18"/>
      <c r="V1141" s="3"/>
      <c r="W1141" s="3"/>
      <c r="X1141" s="3"/>
      <c r="Y1141" s="3"/>
      <c r="Z1141" s="3"/>
    </row>
    <row r="1142" spans="6:26" x14ac:dyDescent="0.15">
      <c r="F1142" s="18"/>
      <c r="M1142" s="18"/>
      <c r="V1142" s="3"/>
      <c r="W1142" s="3"/>
      <c r="X1142" s="3"/>
      <c r="Y1142" s="3"/>
      <c r="Z1142" s="3"/>
    </row>
    <row r="1143" spans="6:26" x14ac:dyDescent="0.15">
      <c r="F1143" s="18"/>
      <c r="M1143" s="18"/>
      <c r="V1143" s="3"/>
      <c r="W1143" s="3"/>
      <c r="X1143" s="3"/>
      <c r="Y1143" s="3"/>
      <c r="Z1143" s="3"/>
    </row>
    <row r="1144" spans="6:26" x14ac:dyDescent="0.15">
      <c r="F1144" s="18"/>
      <c r="M1144" s="18"/>
      <c r="V1144" s="3"/>
      <c r="W1144" s="3"/>
      <c r="X1144" s="3"/>
      <c r="Y1144" s="3"/>
      <c r="Z1144" s="3"/>
    </row>
    <row r="1145" spans="6:26" x14ac:dyDescent="0.15">
      <c r="F1145" s="18"/>
      <c r="M1145" s="18"/>
      <c r="V1145" s="3"/>
      <c r="W1145" s="3"/>
      <c r="X1145" s="3"/>
      <c r="Y1145" s="3"/>
      <c r="Z1145" s="3"/>
    </row>
    <row r="1146" spans="6:26" x14ac:dyDescent="0.15">
      <c r="F1146" s="18"/>
      <c r="M1146" s="18"/>
      <c r="V1146" s="3"/>
      <c r="W1146" s="3"/>
      <c r="X1146" s="3"/>
      <c r="Y1146" s="3"/>
      <c r="Z1146" s="3"/>
    </row>
    <row r="1147" spans="6:26" x14ac:dyDescent="0.15">
      <c r="F1147" s="18"/>
      <c r="M1147" s="18"/>
      <c r="V1147" s="3"/>
      <c r="W1147" s="3"/>
      <c r="X1147" s="3"/>
      <c r="Y1147" s="3"/>
      <c r="Z1147" s="3"/>
    </row>
    <row r="1148" spans="6:26" x14ac:dyDescent="0.15">
      <c r="F1148" s="18"/>
      <c r="M1148" s="18"/>
      <c r="V1148" s="3"/>
      <c r="W1148" s="3"/>
      <c r="X1148" s="3"/>
      <c r="Y1148" s="3"/>
      <c r="Z1148" s="3"/>
    </row>
    <row r="1149" spans="6:26" x14ac:dyDescent="0.15">
      <c r="F1149" s="18"/>
      <c r="M1149" s="18"/>
      <c r="V1149" s="3"/>
      <c r="W1149" s="3"/>
      <c r="X1149" s="3"/>
      <c r="Y1149" s="3"/>
      <c r="Z1149" s="3"/>
    </row>
    <row r="1150" spans="6:26" x14ac:dyDescent="0.15">
      <c r="F1150" s="18"/>
      <c r="M1150" s="18"/>
      <c r="V1150" s="3"/>
      <c r="W1150" s="3"/>
      <c r="X1150" s="3"/>
      <c r="Y1150" s="3"/>
      <c r="Z1150" s="3"/>
    </row>
    <row r="1151" spans="6:26" x14ac:dyDescent="0.15">
      <c r="F1151" s="18"/>
      <c r="M1151" s="18"/>
      <c r="V1151" s="3"/>
      <c r="W1151" s="3"/>
      <c r="X1151" s="3"/>
      <c r="Y1151" s="3"/>
      <c r="Z1151" s="3"/>
    </row>
    <row r="1152" spans="6:26" x14ac:dyDescent="0.15">
      <c r="F1152" s="18"/>
      <c r="M1152" s="18"/>
      <c r="V1152" s="3"/>
      <c r="W1152" s="3"/>
      <c r="X1152" s="3"/>
      <c r="Y1152" s="3"/>
      <c r="Z1152" s="3"/>
    </row>
    <row r="1153" spans="6:26" x14ac:dyDescent="0.15">
      <c r="F1153" s="18"/>
      <c r="M1153" s="18"/>
      <c r="V1153" s="3"/>
      <c r="W1153" s="3"/>
      <c r="X1153" s="3"/>
      <c r="Y1153" s="3"/>
      <c r="Z1153" s="3"/>
    </row>
    <row r="1154" spans="6:26" x14ac:dyDescent="0.15">
      <c r="F1154" s="18"/>
      <c r="M1154" s="18"/>
      <c r="V1154" s="3"/>
      <c r="W1154" s="3"/>
      <c r="X1154" s="3"/>
      <c r="Y1154" s="3"/>
      <c r="Z1154" s="3"/>
    </row>
    <row r="1155" spans="6:26" x14ac:dyDescent="0.15">
      <c r="F1155" s="18"/>
      <c r="M1155" s="18"/>
      <c r="V1155" s="3"/>
      <c r="W1155" s="3"/>
      <c r="X1155" s="3"/>
      <c r="Y1155" s="3"/>
      <c r="Z1155" s="3"/>
    </row>
    <row r="1156" spans="6:26" x14ac:dyDescent="0.15">
      <c r="F1156" s="18"/>
      <c r="M1156" s="18"/>
      <c r="V1156" s="3"/>
      <c r="W1156" s="3"/>
      <c r="X1156" s="3"/>
      <c r="Y1156" s="3"/>
      <c r="Z1156" s="3"/>
    </row>
    <row r="1157" spans="6:26" x14ac:dyDescent="0.15">
      <c r="F1157" s="18"/>
      <c r="M1157" s="18"/>
      <c r="V1157" s="3"/>
      <c r="W1157" s="3"/>
      <c r="X1157" s="3"/>
      <c r="Y1157" s="3"/>
      <c r="Z1157" s="3"/>
    </row>
    <row r="1158" spans="6:26" x14ac:dyDescent="0.15">
      <c r="F1158" s="18"/>
      <c r="M1158" s="18"/>
      <c r="V1158" s="3"/>
      <c r="W1158" s="3"/>
      <c r="X1158" s="3"/>
      <c r="Y1158" s="3"/>
      <c r="Z1158" s="3"/>
    </row>
    <row r="1159" spans="6:26" x14ac:dyDescent="0.15">
      <c r="F1159" s="18"/>
      <c r="M1159" s="18"/>
      <c r="V1159" s="3"/>
      <c r="W1159" s="3"/>
      <c r="X1159" s="3"/>
      <c r="Y1159" s="3"/>
      <c r="Z1159" s="3"/>
    </row>
    <row r="1160" spans="6:26" x14ac:dyDescent="0.15">
      <c r="F1160" s="18"/>
      <c r="M1160" s="18"/>
      <c r="V1160" s="3"/>
      <c r="W1160" s="3"/>
      <c r="X1160" s="3"/>
      <c r="Y1160" s="3"/>
      <c r="Z1160" s="3"/>
    </row>
    <row r="1161" spans="6:26" x14ac:dyDescent="0.15">
      <c r="F1161" s="18"/>
      <c r="M1161" s="18"/>
      <c r="V1161" s="3"/>
      <c r="W1161" s="3"/>
      <c r="X1161" s="3"/>
      <c r="Y1161" s="3"/>
      <c r="Z1161" s="3"/>
    </row>
    <row r="1162" spans="6:26" x14ac:dyDescent="0.15">
      <c r="F1162" s="18"/>
      <c r="M1162" s="18"/>
      <c r="V1162" s="3"/>
      <c r="W1162" s="3"/>
      <c r="X1162" s="3"/>
      <c r="Y1162" s="3"/>
      <c r="Z1162" s="3"/>
    </row>
    <row r="1163" spans="6:26" x14ac:dyDescent="0.15">
      <c r="F1163" s="18"/>
      <c r="M1163" s="18"/>
      <c r="V1163" s="3"/>
      <c r="W1163" s="3"/>
      <c r="X1163" s="3"/>
      <c r="Y1163" s="3"/>
      <c r="Z1163" s="3"/>
    </row>
    <row r="1164" spans="6:26" x14ac:dyDescent="0.15">
      <c r="F1164" s="18"/>
      <c r="M1164" s="18"/>
      <c r="V1164" s="3"/>
      <c r="W1164" s="3"/>
      <c r="X1164" s="3"/>
      <c r="Y1164" s="3"/>
      <c r="Z1164" s="3"/>
    </row>
    <row r="1165" spans="6:26" x14ac:dyDescent="0.15">
      <c r="F1165" s="18"/>
      <c r="M1165" s="18"/>
      <c r="V1165" s="3"/>
      <c r="W1165" s="3"/>
      <c r="X1165" s="3"/>
      <c r="Y1165" s="3"/>
      <c r="Z1165" s="3"/>
    </row>
    <row r="1166" spans="6:26" x14ac:dyDescent="0.15">
      <c r="F1166" s="18"/>
      <c r="M1166" s="18"/>
      <c r="V1166" s="3"/>
      <c r="W1166" s="3"/>
      <c r="X1166" s="3"/>
      <c r="Y1166" s="3"/>
      <c r="Z1166" s="3"/>
    </row>
    <row r="1167" spans="6:26" x14ac:dyDescent="0.15">
      <c r="F1167" s="18"/>
      <c r="M1167" s="18"/>
      <c r="V1167" s="3"/>
      <c r="W1167" s="3"/>
      <c r="X1167" s="3"/>
      <c r="Y1167" s="3"/>
      <c r="Z1167" s="3"/>
    </row>
    <row r="1168" spans="6:26" x14ac:dyDescent="0.15">
      <c r="F1168" s="18"/>
      <c r="M1168" s="18"/>
      <c r="V1168" s="3"/>
      <c r="W1168" s="3"/>
      <c r="X1168" s="3"/>
      <c r="Y1168" s="3"/>
      <c r="Z1168" s="3"/>
    </row>
    <row r="1169" spans="6:26" x14ac:dyDescent="0.15">
      <c r="F1169" s="18"/>
      <c r="M1169" s="18"/>
      <c r="V1169" s="3"/>
      <c r="W1169" s="3"/>
      <c r="X1169" s="3"/>
      <c r="Y1169" s="3"/>
      <c r="Z1169" s="3"/>
    </row>
    <row r="1170" spans="6:26" x14ac:dyDescent="0.15">
      <c r="F1170" s="18"/>
      <c r="M1170" s="18"/>
      <c r="V1170" s="3"/>
      <c r="W1170" s="3"/>
      <c r="X1170" s="3"/>
      <c r="Y1170" s="3"/>
      <c r="Z1170" s="3"/>
    </row>
    <row r="1171" spans="6:26" x14ac:dyDescent="0.15">
      <c r="F1171" s="18"/>
      <c r="M1171" s="18"/>
      <c r="V1171" s="3"/>
      <c r="W1171" s="3"/>
      <c r="X1171" s="3"/>
      <c r="Y1171" s="3"/>
      <c r="Z1171" s="3"/>
    </row>
    <row r="1172" spans="6:26" x14ac:dyDescent="0.15">
      <c r="F1172" s="18"/>
      <c r="M1172" s="18"/>
      <c r="V1172" s="3"/>
      <c r="W1172" s="3"/>
      <c r="X1172" s="3"/>
      <c r="Y1172" s="3"/>
      <c r="Z1172" s="3"/>
    </row>
    <row r="1173" spans="6:26" x14ac:dyDescent="0.15">
      <c r="F1173" s="18"/>
      <c r="M1173" s="18"/>
      <c r="V1173" s="3"/>
      <c r="W1173" s="3"/>
      <c r="X1173" s="3"/>
      <c r="Y1173" s="3"/>
      <c r="Z1173" s="3"/>
    </row>
    <row r="1174" spans="6:26" x14ac:dyDescent="0.15">
      <c r="F1174" s="18"/>
      <c r="M1174" s="18"/>
      <c r="V1174" s="3"/>
      <c r="W1174" s="3"/>
      <c r="X1174" s="3"/>
      <c r="Y1174" s="3"/>
      <c r="Z1174" s="3"/>
    </row>
    <row r="1175" spans="6:26" x14ac:dyDescent="0.15">
      <c r="F1175" s="18"/>
      <c r="M1175" s="18"/>
      <c r="V1175" s="3"/>
      <c r="W1175" s="3"/>
      <c r="X1175" s="3"/>
      <c r="Y1175" s="3"/>
      <c r="Z1175" s="3"/>
    </row>
    <row r="1176" spans="6:26" x14ac:dyDescent="0.15">
      <c r="F1176" s="18"/>
      <c r="M1176" s="18"/>
      <c r="V1176" s="3"/>
      <c r="W1176" s="3"/>
      <c r="X1176" s="3"/>
      <c r="Y1176" s="3"/>
      <c r="Z1176" s="3"/>
    </row>
    <row r="1177" spans="6:26" x14ac:dyDescent="0.15">
      <c r="F1177" s="18"/>
      <c r="M1177" s="18"/>
      <c r="V1177" s="3"/>
      <c r="W1177" s="3"/>
      <c r="X1177" s="3"/>
      <c r="Y1177" s="3"/>
      <c r="Z1177" s="3"/>
    </row>
    <row r="1178" spans="6:26" x14ac:dyDescent="0.15">
      <c r="F1178" s="18"/>
      <c r="M1178" s="18"/>
      <c r="V1178" s="3"/>
      <c r="W1178" s="3"/>
      <c r="X1178" s="3"/>
      <c r="Y1178" s="3"/>
      <c r="Z1178" s="3"/>
    </row>
    <row r="1179" spans="6:26" x14ac:dyDescent="0.15">
      <c r="F1179" s="18"/>
      <c r="M1179" s="18"/>
      <c r="V1179" s="3"/>
      <c r="W1179" s="3"/>
      <c r="X1179" s="3"/>
      <c r="Y1179" s="3"/>
      <c r="Z1179" s="3"/>
    </row>
    <row r="1180" spans="6:26" x14ac:dyDescent="0.15">
      <c r="F1180" s="18"/>
      <c r="M1180" s="18"/>
      <c r="V1180" s="3"/>
      <c r="W1180" s="3"/>
      <c r="X1180" s="3"/>
      <c r="Y1180" s="3"/>
      <c r="Z1180" s="3"/>
    </row>
    <row r="1181" spans="6:26" x14ac:dyDescent="0.15">
      <c r="F1181" s="18"/>
      <c r="M1181" s="18"/>
      <c r="V1181" s="3"/>
      <c r="W1181" s="3"/>
      <c r="X1181" s="3"/>
      <c r="Y1181" s="3"/>
      <c r="Z1181" s="3"/>
    </row>
    <row r="1182" spans="6:26" x14ac:dyDescent="0.15">
      <c r="F1182" s="18"/>
      <c r="M1182" s="18"/>
      <c r="V1182" s="3"/>
      <c r="W1182" s="3"/>
      <c r="X1182" s="3"/>
      <c r="Y1182" s="3"/>
      <c r="Z1182" s="3"/>
    </row>
    <row r="1183" spans="6:26" x14ac:dyDescent="0.15">
      <c r="F1183" s="18"/>
      <c r="M1183" s="18"/>
      <c r="V1183" s="3"/>
      <c r="W1183" s="3"/>
      <c r="X1183" s="3"/>
      <c r="Y1183" s="3"/>
      <c r="Z1183" s="3"/>
    </row>
    <row r="1184" spans="6:26" x14ac:dyDescent="0.15">
      <c r="F1184" s="18"/>
      <c r="M1184" s="18"/>
      <c r="V1184" s="3"/>
      <c r="W1184" s="3"/>
      <c r="X1184" s="3"/>
      <c r="Y1184" s="3"/>
      <c r="Z1184" s="3"/>
    </row>
    <row r="1185" spans="6:26" x14ac:dyDescent="0.15">
      <c r="F1185" s="18"/>
      <c r="M1185" s="18"/>
      <c r="V1185" s="3"/>
      <c r="W1185" s="3"/>
      <c r="X1185" s="3"/>
      <c r="Y1185" s="3"/>
      <c r="Z1185" s="3"/>
    </row>
    <row r="1186" spans="6:26" x14ac:dyDescent="0.15">
      <c r="F1186" s="18"/>
      <c r="M1186" s="18"/>
      <c r="V1186" s="3"/>
      <c r="W1186" s="3"/>
      <c r="X1186" s="3"/>
      <c r="Y1186" s="3"/>
      <c r="Z1186" s="3"/>
    </row>
    <row r="1187" spans="6:26" x14ac:dyDescent="0.15">
      <c r="F1187" s="18"/>
      <c r="M1187" s="18"/>
      <c r="V1187" s="3"/>
      <c r="W1187" s="3"/>
      <c r="X1187" s="3"/>
      <c r="Y1187" s="3"/>
      <c r="Z1187" s="3"/>
    </row>
    <row r="1188" spans="6:26" x14ac:dyDescent="0.15">
      <c r="F1188" s="18"/>
      <c r="M1188" s="18"/>
      <c r="V1188" s="3"/>
      <c r="W1188" s="3"/>
      <c r="X1188" s="3"/>
      <c r="Y1188" s="3"/>
      <c r="Z1188" s="3"/>
    </row>
    <row r="1189" spans="6:26" x14ac:dyDescent="0.15">
      <c r="F1189" s="18"/>
      <c r="M1189" s="18"/>
      <c r="V1189" s="3"/>
      <c r="W1189" s="3"/>
      <c r="X1189" s="3"/>
      <c r="Y1189" s="3"/>
      <c r="Z1189" s="3"/>
    </row>
    <row r="1190" spans="6:26" x14ac:dyDescent="0.15">
      <c r="F1190" s="18"/>
      <c r="M1190" s="18"/>
      <c r="V1190" s="3"/>
      <c r="W1190" s="3"/>
      <c r="X1190" s="3"/>
      <c r="Y1190" s="3"/>
      <c r="Z1190" s="3"/>
    </row>
    <row r="1191" spans="6:26" x14ac:dyDescent="0.15">
      <c r="F1191" s="18"/>
      <c r="M1191" s="18"/>
      <c r="V1191" s="3"/>
      <c r="W1191" s="3"/>
      <c r="X1191" s="3"/>
      <c r="Y1191" s="3"/>
      <c r="Z1191" s="3"/>
    </row>
    <row r="1192" spans="6:26" x14ac:dyDescent="0.15">
      <c r="F1192" s="18"/>
      <c r="M1192" s="18"/>
      <c r="V1192" s="3"/>
      <c r="W1192" s="3"/>
      <c r="X1192" s="3"/>
      <c r="Y1192" s="3"/>
      <c r="Z1192" s="3"/>
    </row>
    <row r="1193" spans="6:26" x14ac:dyDescent="0.15">
      <c r="F1193" s="18"/>
      <c r="M1193" s="18"/>
      <c r="V1193" s="3"/>
      <c r="W1193" s="3"/>
      <c r="X1193" s="3"/>
      <c r="Y1193" s="3"/>
      <c r="Z1193" s="3"/>
    </row>
    <row r="1194" spans="6:26" x14ac:dyDescent="0.15">
      <c r="F1194" s="18"/>
      <c r="M1194" s="18"/>
      <c r="V1194" s="3"/>
      <c r="W1194" s="3"/>
      <c r="X1194" s="3"/>
      <c r="Y1194" s="3"/>
      <c r="Z1194" s="3"/>
    </row>
    <row r="1195" spans="6:26" x14ac:dyDescent="0.15">
      <c r="F1195" s="18"/>
      <c r="M1195" s="18"/>
      <c r="V1195" s="3"/>
      <c r="W1195" s="3"/>
      <c r="X1195" s="3"/>
      <c r="Y1195" s="3"/>
      <c r="Z1195" s="3"/>
    </row>
    <row r="1196" spans="6:26" x14ac:dyDescent="0.15">
      <c r="F1196" s="18"/>
      <c r="M1196" s="18"/>
      <c r="V1196" s="3"/>
      <c r="W1196" s="3"/>
      <c r="X1196" s="3"/>
      <c r="Y1196" s="3"/>
      <c r="Z1196" s="3"/>
    </row>
    <row r="1197" spans="6:26" x14ac:dyDescent="0.15">
      <c r="F1197" s="18"/>
      <c r="M1197" s="18"/>
      <c r="V1197" s="3"/>
      <c r="W1197" s="3"/>
      <c r="X1197" s="3"/>
      <c r="Y1197" s="3"/>
      <c r="Z1197" s="3"/>
    </row>
    <row r="1198" spans="6:26" x14ac:dyDescent="0.15">
      <c r="F1198" s="18"/>
      <c r="M1198" s="18"/>
      <c r="V1198" s="3"/>
      <c r="W1198" s="3"/>
      <c r="X1198" s="3"/>
      <c r="Y1198" s="3"/>
      <c r="Z1198" s="3"/>
    </row>
    <row r="1199" spans="6:26" x14ac:dyDescent="0.15">
      <c r="F1199" s="18"/>
      <c r="M1199" s="18"/>
      <c r="V1199" s="3"/>
      <c r="W1199" s="3"/>
      <c r="X1199" s="3"/>
      <c r="Y1199" s="3"/>
      <c r="Z1199" s="3"/>
    </row>
    <row r="1200" spans="6:26" x14ac:dyDescent="0.15">
      <c r="F1200" s="18"/>
      <c r="M1200" s="18"/>
      <c r="V1200" s="3"/>
      <c r="W1200" s="3"/>
      <c r="X1200" s="3"/>
      <c r="Y1200" s="3"/>
      <c r="Z1200" s="3"/>
    </row>
    <row r="1201" spans="6:26" x14ac:dyDescent="0.15">
      <c r="F1201" s="18"/>
      <c r="M1201" s="18"/>
      <c r="V1201" s="3"/>
      <c r="W1201" s="3"/>
      <c r="X1201" s="3"/>
      <c r="Y1201" s="3"/>
      <c r="Z1201" s="3"/>
    </row>
    <row r="1202" spans="6:26" x14ac:dyDescent="0.15">
      <c r="F1202" s="18"/>
      <c r="M1202" s="18"/>
      <c r="V1202" s="3"/>
      <c r="W1202" s="3"/>
      <c r="X1202" s="3"/>
      <c r="Y1202" s="3"/>
      <c r="Z1202" s="3"/>
    </row>
    <row r="1203" spans="6:26" x14ac:dyDescent="0.15">
      <c r="F1203" s="18"/>
      <c r="M1203" s="18"/>
      <c r="V1203" s="3"/>
      <c r="W1203" s="3"/>
      <c r="X1203" s="3"/>
      <c r="Y1203" s="3"/>
      <c r="Z1203" s="3"/>
    </row>
    <row r="1204" spans="6:26" x14ac:dyDescent="0.15">
      <c r="F1204" s="18"/>
      <c r="M1204" s="18"/>
      <c r="V1204" s="3"/>
      <c r="W1204" s="3"/>
      <c r="X1204" s="3"/>
      <c r="Y1204" s="3"/>
      <c r="Z1204" s="3"/>
    </row>
    <row r="1205" spans="6:26" x14ac:dyDescent="0.15">
      <c r="F1205" s="18"/>
      <c r="M1205" s="18"/>
      <c r="V1205" s="3"/>
      <c r="W1205" s="3"/>
      <c r="X1205" s="3"/>
      <c r="Y1205" s="3"/>
      <c r="Z1205" s="3"/>
    </row>
    <row r="1206" spans="6:26" x14ac:dyDescent="0.15">
      <c r="F1206" s="18"/>
      <c r="M1206" s="18"/>
      <c r="V1206" s="3"/>
      <c r="W1206" s="3"/>
      <c r="X1206" s="3"/>
      <c r="Y1206" s="3"/>
      <c r="Z1206" s="3"/>
    </row>
    <row r="1207" spans="6:26" x14ac:dyDescent="0.15">
      <c r="F1207" s="18"/>
    </row>
    <row r="1208" spans="6:26" x14ac:dyDescent="0.15">
      <c r="F1208" s="18"/>
    </row>
    <row r="1209" spans="6:26" x14ac:dyDescent="0.15">
      <c r="F1209" s="18"/>
    </row>
    <row r="1210" spans="6:26" x14ac:dyDescent="0.15">
      <c r="F1210" s="18"/>
    </row>
    <row r="1211" spans="6:26" x14ac:dyDescent="0.15">
      <c r="F1211" s="18"/>
    </row>
    <row r="1212" spans="6:26" x14ac:dyDescent="0.15">
      <c r="F1212" s="18"/>
    </row>
    <row r="1213" spans="6:26" x14ac:dyDescent="0.15">
      <c r="F1213" s="18"/>
    </row>
    <row r="1214" spans="6:26" x14ac:dyDescent="0.15">
      <c r="F1214" s="18"/>
    </row>
    <row r="1215" spans="6:26" x14ac:dyDescent="0.15">
      <c r="F1215" s="18"/>
    </row>
    <row r="1216" spans="6:26" x14ac:dyDescent="0.15">
      <c r="F1216" s="18"/>
    </row>
    <row r="1217" spans="6:6" x14ac:dyDescent="0.15">
      <c r="F1217" s="18"/>
    </row>
    <row r="1218" spans="6:6" x14ac:dyDescent="0.15">
      <c r="F1218" s="18"/>
    </row>
    <row r="1219" spans="6:6" x14ac:dyDescent="0.15">
      <c r="F1219" s="18"/>
    </row>
    <row r="1220" spans="6:6" x14ac:dyDescent="0.15">
      <c r="F1220" s="18"/>
    </row>
    <row r="1221" spans="6:6" x14ac:dyDescent="0.15">
      <c r="F1221" s="18"/>
    </row>
    <row r="1222" spans="6:6" x14ac:dyDescent="0.15">
      <c r="F1222" s="18"/>
    </row>
    <row r="1223" spans="6:6" x14ac:dyDescent="0.15">
      <c r="F1223" s="18"/>
    </row>
    <row r="1224" spans="6:6" x14ac:dyDescent="0.15">
      <c r="F1224" s="18"/>
    </row>
    <row r="1225" spans="6:6" x14ac:dyDescent="0.15">
      <c r="F1225" s="18"/>
    </row>
    <row r="1226" spans="6:6" x14ac:dyDescent="0.15">
      <c r="F1226" s="18"/>
    </row>
    <row r="1227" spans="6:6" x14ac:dyDescent="0.15">
      <c r="F1227" s="18"/>
    </row>
    <row r="1228" spans="6:6" x14ac:dyDescent="0.15">
      <c r="F1228" s="18"/>
    </row>
    <row r="1229" spans="6:6" x14ac:dyDescent="0.15">
      <c r="F1229" s="18"/>
    </row>
    <row r="1230" spans="6:6" x14ac:dyDescent="0.15">
      <c r="F1230" s="18"/>
    </row>
    <row r="1231" spans="6:6" x14ac:dyDescent="0.15">
      <c r="F1231" s="18"/>
    </row>
    <row r="1232" spans="6:6" x14ac:dyDescent="0.15">
      <c r="F1232" s="18"/>
    </row>
    <row r="1233" spans="6:6" x14ac:dyDescent="0.15">
      <c r="F1233" s="18"/>
    </row>
    <row r="1234" spans="6:6" x14ac:dyDescent="0.15">
      <c r="F1234" s="18"/>
    </row>
    <row r="1235" spans="6:6" x14ac:dyDescent="0.15">
      <c r="F1235" s="18"/>
    </row>
    <row r="1236" spans="6:6" x14ac:dyDescent="0.15">
      <c r="F1236" s="18"/>
    </row>
    <row r="1237" spans="6:6" x14ac:dyDescent="0.15">
      <c r="F1237" s="18"/>
    </row>
    <row r="1238" spans="6:6" x14ac:dyDescent="0.15">
      <c r="F1238" s="18"/>
    </row>
    <row r="1239" spans="6:6" x14ac:dyDescent="0.15">
      <c r="F1239" s="18"/>
    </row>
    <row r="1240" spans="6:6" x14ac:dyDescent="0.15">
      <c r="F1240" s="18"/>
    </row>
    <row r="1241" spans="6:6" x14ac:dyDescent="0.15">
      <c r="F1241" s="18"/>
    </row>
    <row r="1242" spans="6:6" x14ac:dyDescent="0.15">
      <c r="F1242" s="18"/>
    </row>
    <row r="1243" spans="6:6" x14ac:dyDescent="0.15">
      <c r="F1243" s="18"/>
    </row>
    <row r="1244" spans="6:6" x14ac:dyDescent="0.15">
      <c r="F1244" s="18"/>
    </row>
    <row r="1245" spans="6:6" x14ac:dyDescent="0.15">
      <c r="F1245" s="18"/>
    </row>
    <row r="1246" spans="6:6" x14ac:dyDescent="0.15">
      <c r="F1246" s="18"/>
    </row>
    <row r="1247" spans="6:6" x14ac:dyDescent="0.15">
      <c r="F1247" s="18"/>
    </row>
    <row r="1248" spans="6:6" x14ac:dyDescent="0.15">
      <c r="F1248" s="18"/>
    </row>
    <row r="1249" spans="6:6" x14ac:dyDescent="0.15">
      <c r="F1249" s="18"/>
    </row>
    <row r="1250" spans="6:6" x14ac:dyDescent="0.15">
      <c r="F1250" s="18"/>
    </row>
    <row r="1251" spans="6:6" x14ac:dyDescent="0.15">
      <c r="F1251" s="18"/>
    </row>
    <row r="1252" spans="6:6" x14ac:dyDescent="0.15">
      <c r="F1252" s="18"/>
    </row>
    <row r="1253" spans="6:6" x14ac:dyDescent="0.15">
      <c r="F1253" s="18"/>
    </row>
    <row r="1254" spans="6:6" x14ac:dyDescent="0.15">
      <c r="F1254" s="18"/>
    </row>
    <row r="1255" spans="6:6" x14ac:dyDescent="0.15">
      <c r="F1255" s="18"/>
    </row>
    <row r="1256" spans="6:6" x14ac:dyDescent="0.15">
      <c r="F1256" s="18"/>
    </row>
    <row r="1257" spans="6:6" x14ac:dyDescent="0.15">
      <c r="F1257" s="18"/>
    </row>
    <row r="1258" spans="6:6" x14ac:dyDescent="0.15">
      <c r="F1258" s="18"/>
    </row>
    <row r="1259" spans="6:6" x14ac:dyDescent="0.15">
      <c r="F1259" s="18"/>
    </row>
    <row r="1260" spans="6:6" x14ac:dyDescent="0.15">
      <c r="F1260" s="18"/>
    </row>
    <row r="1261" spans="6:6" x14ac:dyDescent="0.15">
      <c r="F1261" s="18"/>
    </row>
    <row r="1262" spans="6:6" x14ac:dyDescent="0.15">
      <c r="F1262" s="18"/>
    </row>
    <row r="1263" spans="6:6" x14ac:dyDescent="0.15">
      <c r="F1263" s="18"/>
    </row>
    <row r="1264" spans="6:6" x14ac:dyDescent="0.15">
      <c r="F1264" s="18"/>
    </row>
    <row r="1265" spans="6:6" x14ac:dyDescent="0.15">
      <c r="F1265" s="18"/>
    </row>
    <row r="1266" spans="6:6" x14ac:dyDescent="0.15">
      <c r="F1266" s="18"/>
    </row>
    <row r="1267" spans="6:6" x14ac:dyDescent="0.15">
      <c r="F1267" s="18"/>
    </row>
    <row r="1268" spans="6:6" x14ac:dyDescent="0.15">
      <c r="F1268" s="18"/>
    </row>
    <row r="1269" spans="6:6" x14ac:dyDescent="0.15">
      <c r="F1269" s="18"/>
    </row>
    <row r="1270" spans="6:6" x14ac:dyDescent="0.15">
      <c r="F1270" s="18"/>
    </row>
    <row r="1271" spans="6:6" x14ac:dyDescent="0.15">
      <c r="F1271" s="18"/>
    </row>
    <row r="1272" spans="6:6" x14ac:dyDescent="0.15">
      <c r="F1272" s="18"/>
    </row>
    <row r="1273" spans="6:6" x14ac:dyDescent="0.15">
      <c r="F1273" s="18"/>
    </row>
    <row r="1274" spans="6:6" x14ac:dyDescent="0.15">
      <c r="F1274" s="18"/>
    </row>
    <row r="1275" spans="6:6" x14ac:dyDescent="0.15">
      <c r="F1275" s="18"/>
    </row>
    <row r="1276" spans="6:6" x14ac:dyDescent="0.15">
      <c r="F1276" s="18"/>
    </row>
    <row r="1277" spans="6:6" x14ac:dyDescent="0.15">
      <c r="F1277" s="18"/>
    </row>
    <row r="1278" spans="6:6" x14ac:dyDescent="0.15">
      <c r="F1278" s="18"/>
    </row>
    <row r="1279" spans="6:6" x14ac:dyDescent="0.15">
      <c r="F1279" s="18"/>
    </row>
    <row r="1280" spans="6:6" x14ac:dyDescent="0.15">
      <c r="F1280" s="18"/>
    </row>
    <row r="1281" spans="6:6" x14ac:dyDescent="0.15">
      <c r="F1281" s="18"/>
    </row>
    <row r="1282" spans="6:6" x14ac:dyDescent="0.15">
      <c r="F1282" s="18"/>
    </row>
    <row r="1283" spans="6:6" x14ac:dyDescent="0.15">
      <c r="F1283" s="18"/>
    </row>
    <row r="1284" spans="6:6" x14ac:dyDescent="0.15">
      <c r="F1284" s="18"/>
    </row>
    <row r="1285" spans="6:6" x14ac:dyDescent="0.15">
      <c r="F1285" s="18"/>
    </row>
    <row r="1286" spans="6:6" x14ac:dyDescent="0.15">
      <c r="F1286" s="18"/>
    </row>
    <row r="1287" spans="6:6" x14ac:dyDescent="0.15">
      <c r="F1287" s="18"/>
    </row>
    <row r="1288" spans="6:6" x14ac:dyDescent="0.15">
      <c r="F1288" s="18"/>
    </row>
    <row r="1289" spans="6:6" x14ac:dyDescent="0.15">
      <c r="F1289" s="18"/>
    </row>
    <row r="1290" spans="6:6" x14ac:dyDescent="0.15">
      <c r="F1290" s="18"/>
    </row>
    <row r="1291" spans="6:6" x14ac:dyDescent="0.15">
      <c r="F1291" s="18"/>
    </row>
    <row r="1292" spans="6:6" x14ac:dyDescent="0.15">
      <c r="F1292" s="18"/>
    </row>
    <row r="1293" spans="6:6" x14ac:dyDescent="0.15">
      <c r="F1293" s="18"/>
    </row>
    <row r="1294" spans="6:6" x14ac:dyDescent="0.15">
      <c r="F1294" s="18"/>
    </row>
    <row r="1295" spans="6:6" x14ac:dyDescent="0.15">
      <c r="F1295" s="18"/>
    </row>
    <row r="1296" spans="6:6" x14ac:dyDescent="0.15">
      <c r="F1296" s="18"/>
    </row>
    <row r="1297" spans="6:6" x14ac:dyDescent="0.15">
      <c r="F1297" s="18"/>
    </row>
    <row r="1298" spans="6:6" x14ac:dyDescent="0.15">
      <c r="F1298" s="18"/>
    </row>
    <row r="1299" spans="6:6" x14ac:dyDescent="0.15">
      <c r="F1299" s="18"/>
    </row>
    <row r="1300" spans="6:6" x14ac:dyDescent="0.15">
      <c r="F1300" s="18"/>
    </row>
    <row r="1301" spans="6:6" x14ac:dyDescent="0.15">
      <c r="F1301" s="18"/>
    </row>
    <row r="1302" spans="6:6" x14ac:dyDescent="0.15">
      <c r="F1302" s="18"/>
    </row>
    <row r="1303" spans="6:6" x14ac:dyDescent="0.15">
      <c r="F1303" s="18"/>
    </row>
    <row r="1304" spans="6:6" x14ac:dyDescent="0.15">
      <c r="F1304" s="18"/>
    </row>
    <row r="1305" spans="6:6" x14ac:dyDescent="0.15">
      <c r="F1305" s="18"/>
    </row>
    <row r="1306" spans="6:6" x14ac:dyDescent="0.15">
      <c r="F1306" s="18"/>
    </row>
    <row r="1307" spans="6:6" x14ac:dyDescent="0.15">
      <c r="F1307" s="18"/>
    </row>
    <row r="1308" spans="6:6" x14ac:dyDescent="0.15">
      <c r="F1308" s="18"/>
    </row>
    <row r="1309" spans="6:6" x14ac:dyDescent="0.15">
      <c r="F1309" s="18"/>
    </row>
    <row r="1310" spans="6:6" x14ac:dyDescent="0.15">
      <c r="F1310" s="18"/>
    </row>
    <row r="1311" spans="6:6" x14ac:dyDescent="0.15">
      <c r="F1311" s="18"/>
    </row>
    <row r="1312" spans="6:6" x14ac:dyDescent="0.15">
      <c r="F1312" s="18"/>
    </row>
    <row r="1313" spans="6:6" x14ac:dyDescent="0.15">
      <c r="F1313" s="18"/>
    </row>
    <row r="1314" spans="6:6" x14ac:dyDescent="0.15">
      <c r="F1314" s="18"/>
    </row>
    <row r="1315" spans="6:6" x14ac:dyDescent="0.15">
      <c r="F1315" s="18"/>
    </row>
    <row r="1316" spans="6:6" x14ac:dyDescent="0.15">
      <c r="F1316" s="18"/>
    </row>
    <row r="1317" spans="6:6" x14ac:dyDescent="0.15">
      <c r="F1317" s="18"/>
    </row>
    <row r="1318" spans="6:6" x14ac:dyDescent="0.15">
      <c r="F1318" s="18"/>
    </row>
    <row r="1319" spans="6:6" x14ac:dyDescent="0.15">
      <c r="F1319" s="18"/>
    </row>
    <row r="1320" spans="6:6" x14ac:dyDescent="0.15">
      <c r="F1320" s="18"/>
    </row>
    <row r="1321" spans="6:6" x14ac:dyDescent="0.15">
      <c r="F1321" s="18"/>
    </row>
    <row r="1322" spans="6:6" x14ac:dyDescent="0.15">
      <c r="F1322" s="18"/>
    </row>
    <row r="1323" spans="6:6" x14ac:dyDescent="0.15">
      <c r="F1323" s="18"/>
    </row>
    <row r="1324" spans="6:6" x14ac:dyDescent="0.15">
      <c r="F1324" s="18"/>
    </row>
    <row r="1325" spans="6:6" x14ac:dyDescent="0.15">
      <c r="F1325" s="18"/>
    </row>
    <row r="1326" spans="6:6" x14ac:dyDescent="0.15">
      <c r="F1326" s="18"/>
    </row>
    <row r="1327" spans="6:6" x14ac:dyDescent="0.15">
      <c r="F1327" s="18"/>
    </row>
    <row r="1328" spans="6:6" x14ac:dyDescent="0.15">
      <c r="F1328" s="18"/>
    </row>
    <row r="1329" spans="6:6" x14ac:dyDescent="0.15">
      <c r="F1329" s="18"/>
    </row>
    <row r="1330" spans="6:6" x14ac:dyDescent="0.15">
      <c r="F1330" s="18"/>
    </row>
    <row r="1331" spans="6:6" x14ac:dyDescent="0.15">
      <c r="F1331" s="18"/>
    </row>
    <row r="1332" spans="6:6" x14ac:dyDescent="0.15">
      <c r="F1332" s="18"/>
    </row>
    <row r="1333" spans="6:6" x14ac:dyDescent="0.15">
      <c r="F1333" s="18"/>
    </row>
    <row r="1334" spans="6:6" x14ac:dyDescent="0.15">
      <c r="F1334" s="18"/>
    </row>
    <row r="1335" spans="6:6" x14ac:dyDescent="0.15">
      <c r="F1335" s="18"/>
    </row>
    <row r="1336" spans="6:6" x14ac:dyDescent="0.15">
      <c r="F1336" s="18"/>
    </row>
    <row r="1337" spans="6:6" x14ac:dyDescent="0.15">
      <c r="F1337" s="18"/>
    </row>
    <row r="1338" spans="6:6" x14ac:dyDescent="0.15">
      <c r="F1338" s="18"/>
    </row>
    <row r="1339" spans="6:6" x14ac:dyDescent="0.15">
      <c r="F1339" s="18"/>
    </row>
    <row r="1340" spans="6:6" x14ac:dyDescent="0.15">
      <c r="F1340" s="18"/>
    </row>
    <row r="1341" spans="6:6" x14ac:dyDescent="0.15">
      <c r="F1341" s="18"/>
    </row>
    <row r="1342" spans="6:6" x14ac:dyDescent="0.15">
      <c r="F1342" s="18"/>
    </row>
    <row r="1343" spans="6:6" x14ac:dyDescent="0.15">
      <c r="F1343" s="18"/>
    </row>
    <row r="1344" spans="6:6" x14ac:dyDescent="0.15">
      <c r="F1344" s="18"/>
    </row>
    <row r="1345" spans="6:6" x14ac:dyDescent="0.15">
      <c r="F1345" s="18"/>
    </row>
    <row r="1346" spans="6:6" x14ac:dyDescent="0.15">
      <c r="F1346" s="18"/>
    </row>
    <row r="1347" spans="6:6" x14ac:dyDescent="0.15">
      <c r="F1347" s="18"/>
    </row>
    <row r="1348" spans="6:6" x14ac:dyDescent="0.15">
      <c r="F1348" s="18"/>
    </row>
    <row r="1349" spans="6:6" x14ac:dyDescent="0.15">
      <c r="F1349" s="18"/>
    </row>
    <row r="1350" spans="6:6" x14ac:dyDescent="0.15">
      <c r="F1350" s="18"/>
    </row>
    <row r="1351" spans="6:6" x14ac:dyDescent="0.15">
      <c r="F1351" s="18"/>
    </row>
    <row r="1352" spans="6:6" x14ac:dyDescent="0.15">
      <c r="F1352" s="18"/>
    </row>
    <row r="1353" spans="6:6" x14ac:dyDescent="0.15">
      <c r="F1353" s="18"/>
    </row>
    <row r="1354" spans="6:6" x14ac:dyDescent="0.15">
      <c r="F1354" s="18"/>
    </row>
    <row r="1355" spans="6:6" x14ac:dyDescent="0.15">
      <c r="F1355" s="18"/>
    </row>
    <row r="1356" spans="6:6" x14ac:dyDescent="0.15">
      <c r="F1356" s="18"/>
    </row>
    <row r="1357" spans="6:6" x14ac:dyDescent="0.15">
      <c r="F1357" s="18"/>
    </row>
    <row r="1358" spans="6:6" x14ac:dyDescent="0.15">
      <c r="F1358" s="18"/>
    </row>
    <row r="1359" spans="6:6" x14ac:dyDescent="0.15">
      <c r="F1359" s="18"/>
    </row>
    <row r="1360" spans="6:6" x14ac:dyDescent="0.15">
      <c r="F1360" s="18"/>
    </row>
    <row r="1361" spans="6:6" x14ac:dyDescent="0.15">
      <c r="F1361" s="18"/>
    </row>
    <row r="1362" spans="6:6" x14ac:dyDescent="0.15">
      <c r="F1362" s="18"/>
    </row>
    <row r="1363" spans="6:6" x14ac:dyDescent="0.15">
      <c r="F1363" s="18"/>
    </row>
    <row r="1364" spans="6:6" x14ac:dyDescent="0.15">
      <c r="F1364" s="18"/>
    </row>
    <row r="1365" spans="6:6" x14ac:dyDescent="0.15">
      <c r="F1365" s="18"/>
    </row>
    <row r="1366" spans="6:6" x14ac:dyDescent="0.15">
      <c r="F1366" s="18"/>
    </row>
    <row r="1367" spans="6:6" x14ac:dyDescent="0.15">
      <c r="F1367" s="18"/>
    </row>
    <row r="1368" spans="6:6" x14ac:dyDescent="0.15">
      <c r="F1368" s="18"/>
    </row>
    <row r="1369" spans="6:6" x14ac:dyDescent="0.15">
      <c r="F1369" s="18"/>
    </row>
    <row r="1370" spans="6:6" x14ac:dyDescent="0.15">
      <c r="F1370" s="18"/>
    </row>
    <row r="1371" spans="6:6" x14ac:dyDescent="0.15">
      <c r="F1371" s="18"/>
    </row>
    <row r="1372" spans="6:6" x14ac:dyDescent="0.15">
      <c r="F1372" s="18"/>
    </row>
    <row r="1373" spans="6:6" x14ac:dyDescent="0.15">
      <c r="F1373" s="18"/>
    </row>
    <row r="1374" spans="6:6" x14ac:dyDescent="0.15">
      <c r="F1374" s="18"/>
    </row>
    <row r="1375" spans="6:6" x14ac:dyDescent="0.15">
      <c r="F1375" s="18"/>
    </row>
    <row r="1376" spans="6:6" x14ac:dyDescent="0.15">
      <c r="F1376" s="18"/>
    </row>
    <row r="1377" spans="6:6" x14ac:dyDescent="0.15">
      <c r="F1377" s="18"/>
    </row>
    <row r="1378" spans="6:6" x14ac:dyDescent="0.15">
      <c r="F1378" s="18"/>
    </row>
    <row r="1379" spans="6:6" x14ac:dyDescent="0.15">
      <c r="F1379" s="18"/>
    </row>
    <row r="1380" spans="6:6" x14ac:dyDescent="0.15">
      <c r="F1380" s="18"/>
    </row>
    <row r="1381" spans="6:6" x14ac:dyDescent="0.15">
      <c r="F1381" s="18"/>
    </row>
    <row r="1382" spans="6:6" x14ac:dyDescent="0.15">
      <c r="F1382" s="18"/>
    </row>
    <row r="1383" spans="6:6" x14ac:dyDescent="0.15">
      <c r="F1383" s="18"/>
    </row>
    <row r="1384" spans="6:6" x14ac:dyDescent="0.15">
      <c r="F1384" s="18"/>
    </row>
    <row r="1385" spans="6:6" x14ac:dyDescent="0.15">
      <c r="F1385" s="18"/>
    </row>
    <row r="1386" spans="6:6" x14ac:dyDescent="0.15">
      <c r="F1386" s="18"/>
    </row>
    <row r="1387" spans="6:6" x14ac:dyDescent="0.15">
      <c r="F1387" s="18"/>
    </row>
    <row r="1388" spans="6:6" x14ac:dyDescent="0.15">
      <c r="F1388" s="18"/>
    </row>
    <row r="1389" spans="6:6" x14ac:dyDescent="0.15">
      <c r="F1389" s="18"/>
    </row>
    <row r="1390" spans="6:6" x14ac:dyDescent="0.15">
      <c r="F1390" s="18"/>
    </row>
    <row r="1391" spans="6:6" x14ac:dyDescent="0.15">
      <c r="F1391" s="18"/>
    </row>
    <row r="1392" spans="6:6" x14ac:dyDescent="0.15">
      <c r="F1392" s="18"/>
    </row>
    <row r="1393" spans="6:6" x14ac:dyDescent="0.15">
      <c r="F1393" s="18"/>
    </row>
    <row r="1394" spans="6:6" x14ac:dyDescent="0.15">
      <c r="F1394" s="18"/>
    </row>
    <row r="1395" spans="6:6" x14ac:dyDescent="0.15">
      <c r="F1395" s="18"/>
    </row>
    <row r="1396" spans="6:6" x14ac:dyDescent="0.15">
      <c r="F1396" s="18"/>
    </row>
    <row r="1397" spans="6:6" x14ac:dyDescent="0.15">
      <c r="F1397" s="18"/>
    </row>
    <row r="1398" spans="6:6" x14ac:dyDescent="0.15">
      <c r="F1398" s="18"/>
    </row>
    <row r="1399" spans="6:6" x14ac:dyDescent="0.15">
      <c r="F1399" s="18"/>
    </row>
    <row r="1400" spans="6:6" x14ac:dyDescent="0.15">
      <c r="F1400" s="18"/>
    </row>
    <row r="1401" spans="6:6" x14ac:dyDescent="0.15">
      <c r="F1401" s="18"/>
    </row>
    <row r="1402" spans="6:6" x14ac:dyDescent="0.15">
      <c r="F1402" s="18"/>
    </row>
    <row r="1403" spans="6:6" x14ac:dyDescent="0.15">
      <c r="F1403" s="18"/>
    </row>
    <row r="1404" spans="6:6" x14ac:dyDescent="0.15">
      <c r="F1404" s="18"/>
    </row>
    <row r="1405" spans="6:6" x14ac:dyDescent="0.15">
      <c r="F1405" s="18"/>
    </row>
    <row r="1406" spans="6:6" x14ac:dyDescent="0.15">
      <c r="F1406" s="18"/>
    </row>
    <row r="1407" spans="6:6" x14ac:dyDescent="0.15">
      <c r="F1407" s="18"/>
    </row>
    <row r="1408" spans="6:6" x14ac:dyDescent="0.15">
      <c r="F1408" s="18"/>
    </row>
    <row r="1409" spans="6:6" x14ac:dyDescent="0.15">
      <c r="F1409" s="18"/>
    </row>
    <row r="1410" spans="6:6" x14ac:dyDescent="0.15">
      <c r="F1410" s="18"/>
    </row>
    <row r="1411" spans="6:6" x14ac:dyDescent="0.15">
      <c r="F1411" s="18"/>
    </row>
    <row r="1412" spans="6:6" x14ac:dyDescent="0.15">
      <c r="F1412" s="18"/>
    </row>
    <row r="1413" spans="6:6" x14ac:dyDescent="0.15">
      <c r="F1413" s="18"/>
    </row>
    <row r="1414" spans="6:6" x14ac:dyDescent="0.15">
      <c r="F1414" s="18"/>
    </row>
    <row r="1415" spans="6:6" x14ac:dyDescent="0.15">
      <c r="F1415" s="18"/>
    </row>
    <row r="1416" spans="6:6" x14ac:dyDescent="0.15">
      <c r="F1416" s="18"/>
    </row>
    <row r="1417" spans="6:6" x14ac:dyDescent="0.15">
      <c r="F1417" s="18"/>
    </row>
    <row r="1418" spans="6:6" x14ac:dyDescent="0.15">
      <c r="F1418" s="18"/>
    </row>
    <row r="1419" spans="6:6" x14ac:dyDescent="0.15">
      <c r="F1419" s="18"/>
    </row>
    <row r="1420" spans="6:6" x14ac:dyDescent="0.15">
      <c r="F1420" s="18"/>
    </row>
    <row r="1421" spans="6:6" x14ac:dyDescent="0.15">
      <c r="F1421" s="18"/>
    </row>
    <row r="1422" spans="6:6" x14ac:dyDescent="0.15">
      <c r="F1422" s="18"/>
    </row>
    <row r="1423" spans="6:6" x14ac:dyDescent="0.15">
      <c r="F1423" s="18"/>
    </row>
    <row r="1424" spans="6:6" x14ac:dyDescent="0.15">
      <c r="F1424" s="18"/>
    </row>
    <row r="1425" spans="6:6" x14ac:dyDescent="0.15">
      <c r="F1425" s="18"/>
    </row>
    <row r="1426" spans="6:6" x14ac:dyDescent="0.15">
      <c r="F1426" s="18"/>
    </row>
    <row r="1427" spans="6:6" x14ac:dyDescent="0.15">
      <c r="F1427" s="18"/>
    </row>
    <row r="1428" spans="6:6" x14ac:dyDescent="0.15">
      <c r="F1428" s="18"/>
    </row>
    <row r="1429" spans="6:6" x14ac:dyDescent="0.15">
      <c r="F1429" s="18"/>
    </row>
    <row r="1430" spans="6:6" x14ac:dyDescent="0.15">
      <c r="F1430" s="18"/>
    </row>
    <row r="1431" spans="6:6" x14ac:dyDescent="0.15">
      <c r="F1431" s="18"/>
    </row>
    <row r="1432" spans="6:6" x14ac:dyDescent="0.15">
      <c r="F1432" s="18"/>
    </row>
    <row r="1433" spans="6:6" x14ac:dyDescent="0.15">
      <c r="F1433" s="18"/>
    </row>
    <row r="1434" spans="6:6" x14ac:dyDescent="0.15">
      <c r="F1434" s="18"/>
    </row>
    <row r="1435" spans="6:6" x14ac:dyDescent="0.15">
      <c r="F1435" s="18"/>
    </row>
    <row r="1436" spans="6:6" x14ac:dyDescent="0.15">
      <c r="F1436" s="18"/>
    </row>
    <row r="1437" spans="6:6" x14ac:dyDescent="0.15">
      <c r="F1437" s="18"/>
    </row>
    <row r="1438" spans="6:6" x14ac:dyDescent="0.15">
      <c r="F1438" s="18"/>
    </row>
    <row r="1439" spans="6:6" x14ac:dyDescent="0.15">
      <c r="F1439" s="18"/>
    </row>
    <row r="1440" spans="6:6" x14ac:dyDescent="0.15">
      <c r="F1440" s="18"/>
    </row>
    <row r="1441" spans="6:6" x14ac:dyDescent="0.15">
      <c r="F1441" s="18"/>
    </row>
    <row r="1442" spans="6:6" x14ac:dyDescent="0.15">
      <c r="F1442" s="18"/>
    </row>
    <row r="1443" spans="6:6" x14ac:dyDescent="0.15">
      <c r="F1443" s="18"/>
    </row>
    <row r="1444" spans="6:6" x14ac:dyDescent="0.15">
      <c r="F1444" s="18"/>
    </row>
    <row r="1445" spans="6:6" x14ac:dyDescent="0.15">
      <c r="F1445" s="18"/>
    </row>
    <row r="1446" spans="6:6" x14ac:dyDescent="0.15">
      <c r="F1446" s="18"/>
    </row>
    <row r="1447" spans="6:6" x14ac:dyDescent="0.15">
      <c r="F1447" s="18"/>
    </row>
    <row r="1448" spans="6:6" x14ac:dyDescent="0.15">
      <c r="F1448" s="18"/>
    </row>
    <row r="1449" spans="6:6" x14ac:dyDescent="0.15">
      <c r="F1449" s="18"/>
    </row>
    <row r="1450" spans="6:6" x14ac:dyDescent="0.15">
      <c r="F1450" s="18"/>
    </row>
    <row r="1451" spans="6:6" x14ac:dyDescent="0.15">
      <c r="F1451" s="18"/>
    </row>
    <row r="1452" spans="6:6" x14ac:dyDescent="0.15">
      <c r="F1452" s="18"/>
    </row>
    <row r="1453" spans="6:6" x14ac:dyDescent="0.15">
      <c r="F1453" s="18"/>
    </row>
    <row r="1454" spans="6:6" x14ac:dyDescent="0.15">
      <c r="F1454" s="18"/>
    </row>
    <row r="1455" spans="6:6" x14ac:dyDescent="0.15">
      <c r="F1455" s="18"/>
    </row>
    <row r="1456" spans="6:6" x14ac:dyDescent="0.15">
      <c r="F1456" s="18"/>
    </row>
    <row r="1457" spans="6:6" x14ac:dyDescent="0.15">
      <c r="F1457" s="18"/>
    </row>
    <row r="1458" spans="6:6" x14ac:dyDescent="0.15">
      <c r="F1458" s="18"/>
    </row>
    <row r="1459" spans="6:6" x14ac:dyDescent="0.15">
      <c r="F1459" s="18"/>
    </row>
    <row r="1460" spans="6:6" x14ac:dyDescent="0.15">
      <c r="F1460" s="18"/>
    </row>
    <row r="1461" spans="6:6" x14ac:dyDescent="0.15">
      <c r="F1461" s="18"/>
    </row>
    <row r="1462" spans="6:6" x14ac:dyDescent="0.15">
      <c r="F1462" s="18"/>
    </row>
    <row r="1463" spans="6:6" x14ac:dyDescent="0.15">
      <c r="F1463" s="18"/>
    </row>
    <row r="1464" spans="6:6" x14ac:dyDescent="0.15">
      <c r="F1464" s="18"/>
    </row>
    <row r="1465" spans="6:6" x14ac:dyDescent="0.15">
      <c r="F1465" s="18"/>
    </row>
    <row r="1466" spans="6:6" x14ac:dyDescent="0.15">
      <c r="F1466" s="18"/>
    </row>
    <row r="1467" spans="6:6" x14ac:dyDescent="0.15">
      <c r="F1467" s="18"/>
    </row>
    <row r="1468" spans="6:6" x14ac:dyDescent="0.15">
      <c r="F1468" s="18"/>
    </row>
    <row r="1469" spans="6:6" x14ac:dyDescent="0.15">
      <c r="F1469" s="18"/>
    </row>
    <row r="1470" spans="6:6" x14ac:dyDescent="0.15">
      <c r="F1470" s="18"/>
    </row>
    <row r="1471" spans="6:6" x14ac:dyDescent="0.15">
      <c r="F1471" s="18"/>
    </row>
    <row r="1472" spans="6:6" x14ac:dyDescent="0.15">
      <c r="F1472" s="18"/>
    </row>
    <row r="1473" spans="6:6" x14ac:dyDescent="0.15">
      <c r="F1473" s="18"/>
    </row>
    <row r="1474" spans="6:6" x14ac:dyDescent="0.15">
      <c r="F1474" s="18"/>
    </row>
    <row r="1475" spans="6:6" x14ac:dyDescent="0.15">
      <c r="F1475" s="18"/>
    </row>
    <row r="1476" spans="6:6" x14ac:dyDescent="0.15">
      <c r="F1476" s="18"/>
    </row>
    <row r="1477" spans="6:6" x14ac:dyDescent="0.15">
      <c r="F1477" s="18"/>
    </row>
    <row r="1478" spans="6:6" x14ac:dyDescent="0.15">
      <c r="F1478" s="18"/>
    </row>
    <row r="1479" spans="6:6" x14ac:dyDescent="0.15">
      <c r="F1479" s="18"/>
    </row>
    <row r="1480" spans="6:6" x14ac:dyDescent="0.15">
      <c r="F1480" s="18"/>
    </row>
    <row r="1481" spans="6:6" x14ac:dyDescent="0.15">
      <c r="F1481" s="18"/>
    </row>
    <row r="1482" spans="6:6" x14ac:dyDescent="0.15">
      <c r="F1482" s="18"/>
    </row>
    <row r="1483" spans="6:6" x14ac:dyDescent="0.15">
      <c r="F1483" s="18"/>
    </row>
    <row r="1484" spans="6:6" x14ac:dyDescent="0.15">
      <c r="F1484" s="18"/>
    </row>
    <row r="1485" spans="6:6" x14ac:dyDescent="0.15">
      <c r="F1485" s="18"/>
    </row>
    <row r="1486" spans="6:6" x14ac:dyDescent="0.15">
      <c r="F1486" s="18"/>
    </row>
    <row r="1487" spans="6:6" x14ac:dyDescent="0.15">
      <c r="F1487" s="18"/>
    </row>
    <row r="1488" spans="6:6" x14ac:dyDescent="0.15">
      <c r="F1488" s="18"/>
    </row>
    <row r="1489" spans="6:6" x14ac:dyDescent="0.15">
      <c r="F1489" s="18"/>
    </row>
    <row r="1490" spans="6:6" x14ac:dyDescent="0.15">
      <c r="F1490" s="18"/>
    </row>
    <row r="1491" spans="6:6" x14ac:dyDescent="0.15">
      <c r="F1491" s="18"/>
    </row>
    <row r="1492" spans="6:6" x14ac:dyDescent="0.15">
      <c r="F1492" s="18"/>
    </row>
    <row r="1493" spans="6:6" x14ac:dyDescent="0.15">
      <c r="F1493" s="18"/>
    </row>
    <row r="1494" spans="6:6" x14ac:dyDescent="0.15">
      <c r="F1494" s="18"/>
    </row>
    <row r="1495" spans="6:6" x14ac:dyDescent="0.15">
      <c r="F1495" s="18"/>
    </row>
    <row r="1496" spans="6:6" x14ac:dyDescent="0.15">
      <c r="F1496" s="18"/>
    </row>
    <row r="1497" spans="6:6" x14ac:dyDescent="0.15">
      <c r="F1497" s="18"/>
    </row>
    <row r="1498" spans="6:6" x14ac:dyDescent="0.15">
      <c r="F1498" s="18"/>
    </row>
    <row r="1499" spans="6:6" x14ac:dyDescent="0.15">
      <c r="F1499" s="18"/>
    </row>
    <row r="1500" spans="6:6" x14ac:dyDescent="0.15">
      <c r="F1500" s="18"/>
    </row>
    <row r="1501" spans="6:6" x14ac:dyDescent="0.15">
      <c r="F1501" s="18"/>
    </row>
    <row r="1502" spans="6:6" x14ac:dyDescent="0.15">
      <c r="F1502" s="18"/>
    </row>
    <row r="1503" spans="6:6" x14ac:dyDescent="0.15">
      <c r="F1503" s="18"/>
    </row>
    <row r="1504" spans="6:6" x14ac:dyDescent="0.15">
      <c r="F1504" s="18"/>
    </row>
    <row r="1505" spans="6:6" x14ac:dyDescent="0.15">
      <c r="F1505" s="18"/>
    </row>
    <row r="1506" spans="6:6" x14ac:dyDescent="0.15">
      <c r="F1506" s="18"/>
    </row>
    <row r="1507" spans="6:6" x14ac:dyDescent="0.15">
      <c r="F1507" s="18"/>
    </row>
    <row r="1508" spans="6:6" x14ac:dyDescent="0.15">
      <c r="F1508" s="18"/>
    </row>
    <row r="1509" spans="6:6" x14ac:dyDescent="0.15">
      <c r="F1509" s="18"/>
    </row>
    <row r="1510" spans="6:6" x14ac:dyDescent="0.15">
      <c r="F1510" s="18"/>
    </row>
    <row r="1511" spans="6:6" x14ac:dyDescent="0.15">
      <c r="F1511" s="18"/>
    </row>
    <row r="1512" spans="6:6" x14ac:dyDescent="0.15">
      <c r="F1512" s="18"/>
    </row>
    <row r="1513" spans="6:6" x14ac:dyDescent="0.15">
      <c r="F1513" s="18"/>
    </row>
    <row r="1514" spans="6:6" x14ac:dyDescent="0.15">
      <c r="F1514" s="18"/>
    </row>
    <row r="1515" spans="6:6" x14ac:dyDescent="0.15">
      <c r="F1515" s="18"/>
    </row>
    <row r="1516" spans="6:6" x14ac:dyDescent="0.15">
      <c r="F1516" s="18"/>
    </row>
    <row r="1517" spans="6:6" x14ac:dyDescent="0.15">
      <c r="F1517" s="18"/>
    </row>
    <row r="1518" spans="6:6" x14ac:dyDescent="0.15">
      <c r="F1518" s="18"/>
    </row>
    <row r="1519" spans="6:6" x14ac:dyDescent="0.15">
      <c r="F1519" s="18"/>
    </row>
    <row r="1520" spans="6:6" x14ac:dyDescent="0.15">
      <c r="F1520" s="18"/>
    </row>
    <row r="1521" spans="6:6" x14ac:dyDescent="0.15">
      <c r="F1521" s="18"/>
    </row>
    <row r="1522" spans="6:6" x14ac:dyDescent="0.15">
      <c r="F1522" s="18"/>
    </row>
    <row r="1523" spans="6:6" x14ac:dyDescent="0.15">
      <c r="F1523" s="18"/>
    </row>
    <row r="1524" spans="6:6" x14ac:dyDescent="0.15">
      <c r="F1524" s="18"/>
    </row>
    <row r="1525" spans="6:6" x14ac:dyDescent="0.15">
      <c r="F1525" s="18"/>
    </row>
    <row r="1526" spans="6:6" x14ac:dyDescent="0.15">
      <c r="F1526" s="18"/>
    </row>
    <row r="1527" spans="6:6" x14ac:dyDescent="0.15">
      <c r="F1527" s="18"/>
    </row>
    <row r="1528" spans="6:6" x14ac:dyDescent="0.15">
      <c r="F1528" s="18"/>
    </row>
    <row r="1529" spans="6:6" x14ac:dyDescent="0.15">
      <c r="F1529" s="18"/>
    </row>
    <row r="1530" spans="6:6" x14ac:dyDescent="0.15">
      <c r="F1530" s="18"/>
    </row>
    <row r="1531" spans="6:6" x14ac:dyDescent="0.15">
      <c r="F1531" s="18"/>
    </row>
    <row r="1532" spans="6:6" x14ac:dyDescent="0.15">
      <c r="F1532" s="18"/>
    </row>
    <row r="1533" spans="6:6" x14ac:dyDescent="0.15">
      <c r="F1533" s="18"/>
    </row>
    <row r="1534" spans="6:6" x14ac:dyDescent="0.15">
      <c r="F1534" s="18"/>
    </row>
    <row r="1535" spans="6:6" x14ac:dyDescent="0.15">
      <c r="F1535" s="18"/>
    </row>
    <row r="1536" spans="6:6" x14ac:dyDescent="0.15">
      <c r="F1536" s="18"/>
    </row>
    <row r="1537" spans="6:6" x14ac:dyDescent="0.15">
      <c r="F1537" s="18"/>
    </row>
    <row r="1538" spans="6:6" x14ac:dyDescent="0.15">
      <c r="F1538" s="18"/>
    </row>
    <row r="1539" spans="6:6" x14ac:dyDescent="0.15">
      <c r="F1539" s="18"/>
    </row>
    <row r="1540" spans="6:6" x14ac:dyDescent="0.15">
      <c r="F1540" s="18"/>
    </row>
    <row r="1541" spans="6:6" x14ac:dyDescent="0.15">
      <c r="F1541" s="18"/>
    </row>
    <row r="1542" spans="6:6" x14ac:dyDescent="0.15">
      <c r="F1542" s="18"/>
    </row>
    <row r="1543" spans="6:6" x14ac:dyDescent="0.15">
      <c r="F1543" s="18"/>
    </row>
    <row r="1544" spans="6:6" x14ac:dyDescent="0.15">
      <c r="F1544" s="18"/>
    </row>
    <row r="1545" spans="6:6" x14ac:dyDescent="0.15">
      <c r="F1545" s="18"/>
    </row>
    <row r="1546" spans="6:6" x14ac:dyDescent="0.15">
      <c r="F1546" s="18"/>
    </row>
    <row r="1547" spans="6:6" x14ac:dyDescent="0.15">
      <c r="F1547" s="18"/>
    </row>
    <row r="1548" spans="6:6" x14ac:dyDescent="0.15">
      <c r="F1548" s="18"/>
    </row>
    <row r="1549" spans="6:6" x14ac:dyDescent="0.15">
      <c r="F1549" s="18"/>
    </row>
    <row r="1550" spans="6:6" x14ac:dyDescent="0.15">
      <c r="F1550" s="18"/>
    </row>
    <row r="1551" spans="6:6" x14ac:dyDescent="0.15">
      <c r="F1551" s="18"/>
    </row>
    <row r="1552" spans="6:6" x14ac:dyDescent="0.15">
      <c r="F1552" s="18"/>
    </row>
    <row r="1553" spans="6:6" x14ac:dyDescent="0.15">
      <c r="F1553" s="18"/>
    </row>
    <row r="1554" spans="6:6" x14ac:dyDescent="0.15">
      <c r="F1554" s="18"/>
    </row>
    <row r="1555" spans="6:6" x14ac:dyDescent="0.15">
      <c r="F1555" s="18"/>
    </row>
    <row r="1556" spans="6:6" x14ac:dyDescent="0.15">
      <c r="F1556" s="18"/>
    </row>
    <row r="1557" spans="6:6" x14ac:dyDescent="0.15">
      <c r="F1557" s="18"/>
    </row>
    <row r="1558" spans="6:6" x14ac:dyDescent="0.15">
      <c r="F1558" s="18"/>
    </row>
    <row r="1559" spans="6:6" x14ac:dyDescent="0.15">
      <c r="F1559" s="18"/>
    </row>
    <row r="1560" spans="6:6" x14ac:dyDescent="0.15">
      <c r="F1560" s="18"/>
    </row>
    <row r="1561" spans="6:6" x14ac:dyDescent="0.15">
      <c r="F1561" s="18"/>
    </row>
    <row r="1562" spans="6:6" x14ac:dyDescent="0.15">
      <c r="F1562" s="18"/>
    </row>
    <row r="1563" spans="6:6" x14ac:dyDescent="0.15">
      <c r="F1563" s="18"/>
    </row>
    <row r="1564" spans="6:6" x14ac:dyDescent="0.15">
      <c r="F1564" s="18"/>
    </row>
    <row r="1565" spans="6:6" x14ac:dyDescent="0.15">
      <c r="F1565" s="18"/>
    </row>
    <row r="1566" spans="6:6" x14ac:dyDescent="0.15">
      <c r="F1566" s="18"/>
    </row>
    <row r="1567" spans="6:6" x14ac:dyDescent="0.15">
      <c r="F1567" s="18"/>
    </row>
    <row r="1568" spans="6:6" x14ac:dyDescent="0.15">
      <c r="F1568" s="18"/>
    </row>
    <row r="1569" spans="6:6" x14ac:dyDescent="0.15">
      <c r="F1569" s="18"/>
    </row>
    <row r="1570" spans="6:6" x14ac:dyDescent="0.15">
      <c r="F1570" s="18"/>
    </row>
    <row r="1571" spans="6:6" x14ac:dyDescent="0.15">
      <c r="F1571" s="18"/>
    </row>
    <row r="1572" spans="6:6" x14ac:dyDescent="0.15">
      <c r="F1572" s="18"/>
    </row>
    <row r="1573" spans="6:6" x14ac:dyDescent="0.15">
      <c r="F1573" s="18"/>
    </row>
    <row r="1574" spans="6:6" x14ac:dyDescent="0.15">
      <c r="F1574" s="18"/>
    </row>
    <row r="1575" spans="6:6" x14ac:dyDescent="0.15">
      <c r="F1575" s="18"/>
    </row>
    <row r="1576" spans="6:6" x14ac:dyDescent="0.15">
      <c r="F1576" s="18"/>
    </row>
    <row r="1577" spans="6:6" x14ac:dyDescent="0.15">
      <c r="F1577" s="18"/>
    </row>
    <row r="1578" spans="6:6" x14ac:dyDescent="0.15">
      <c r="F1578" s="18"/>
    </row>
    <row r="1579" spans="6:6" x14ac:dyDescent="0.15">
      <c r="F1579" s="18"/>
    </row>
    <row r="1580" spans="6:6" x14ac:dyDescent="0.15">
      <c r="F1580" s="18"/>
    </row>
    <row r="1581" spans="6:6" x14ac:dyDescent="0.15">
      <c r="F1581" s="18"/>
    </row>
    <row r="1582" spans="6:6" x14ac:dyDescent="0.15">
      <c r="F1582" s="18"/>
    </row>
    <row r="1583" spans="6:6" x14ac:dyDescent="0.15">
      <c r="F1583" s="18"/>
    </row>
    <row r="1584" spans="6:6" x14ac:dyDescent="0.15">
      <c r="F1584" s="18"/>
    </row>
    <row r="1585" spans="6:6" x14ac:dyDescent="0.15">
      <c r="F1585" s="18"/>
    </row>
    <row r="1586" spans="6:6" x14ac:dyDescent="0.15">
      <c r="F1586" s="18"/>
    </row>
    <row r="1587" spans="6:6" x14ac:dyDescent="0.15">
      <c r="F1587" s="18"/>
    </row>
    <row r="1588" spans="6:6" x14ac:dyDescent="0.15">
      <c r="F1588" s="18"/>
    </row>
    <row r="1589" spans="6:6" x14ac:dyDescent="0.15">
      <c r="F1589" s="18"/>
    </row>
    <row r="1590" spans="6:6" x14ac:dyDescent="0.15">
      <c r="F1590" s="18"/>
    </row>
    <row r="1591" spans="6:6" x14ac:dyDescent="0.15">
      <c r="F1591" s="18"/>
    </row>
    <row r="1592" spans="6:6" x14ac:dyDescent="0.15">
      <c r="F1592" s="18"/>
    </row>
    <row r="1593" spans="6:6" x14ac:dyDescent="0.15">
      <c r="F1593" s="18"/>
    </row>
    <row r="1594" spans="6:6" x14ac:dyDescent="0.15">
      <c r="F1594" s="18"/>
    </row>
    <row r="1595" spans="6:6" x14ac:dyDescent="0.15">
      <c r="F1595" s="18"/>
    </row>
    <row r="1596" spans="6:6" x14ac:dyDescent="0.15">
      <c r="F1596" s="18"/>
    </row>
    <row r="1597" spans="6:6" x14ac:dyDescent="0.15">
      <c r="F1597" s="18"/>
    </row>
    <row r="1598" spans="6:6" x14ac:dyDescent="0.15">
      <c r="F1598" s="18"/>
    </row>
    <row r="1599" spans="6:6" x14ac:dyDescent="0.15">
      <c r="F1599" s="18"/>
    </row>
    <row r="1600" spans="6:6" x14ac:dyDescent="0.15">
      <c r="F1600" s="18"/>
    </row>
    <row r="1601" spans="6:6" x14ac:dyDescent="0.15">
      <c r="F1601" s="18"/>
    </row>
    <row r="1602" spans="6:6" x14ac:dyDescent="0.15">
      <c r="F1602" s="18"/>
    </row>
    <row r="1603" spans="6:6" x14ac:dyDescent="0.15">
      <c r="F1603" s="18"/>
    </row>
    <row r="1604" spans="6:6" x14ac:dyDescent="0.15">
      <c r="F1604" s="18"/>
    </row>
    <row r="1605" spans="6:6" x14ac:dyDescent="0.15">
      <c r="F1605" s="18"/>
    </row>
    <row r="1606" spans="6:6" x14ac:dyDescent="0.15">
      <c r="F1606" s="18"/>
    </row>
    <row r="1607" spans="6:6" x14ac:dyDescent="0.15">
      <c r="F1607" s="18"/>
    </row>
    <row r="1608" spans="6:6" x14ac:dyDescent="0.15">
      <c r="F1608" s="18"/>
    </row>
    <row r="1609" spans="6:6" x14ac:dyDescent="0.15">
      <c r="F1609" s="18"/>
    </row>
    <row r="1610" spans="6:6" x14ac:dyDescent="0.15">
      <c r="F1610" s="18"/>
    </row>
    <row r="1611" spans="6:6" x14ac:dyDescent="0.15">
      <c r="F1611" s="18"/>
    </row>
    <row r="1612" spans="6:6" x14ac:dyDescent="0.15">
      <c r="F1612" s="18"/>
    </row>
    <row r="1613" spans="6:6" x14ac:dyDescent="0.15">
      <c r="F1613" s="18"/>
    </row>
    <row r="1614" spans="6:6" x14ac:dyDescent="0.15">
      <c r="F1614" s="18"/>
    </row>
    <row r="1615" spans="6:6" x14ac:dyDescent="0.15">
      <c r="F1615" s="18"/>
    </row>
    <row r="1616" spans="6:6" x14ac:dyDescent="0.15">
      <c r="F1616" s="18"/>
    </row>
    <row r="1617" spans="6:6" x14ac:dyDescent="0.15">
      <c r="F1617" s="18"/>
    </row>
    <row r="1618" spans="6:6" x14ac:dyDescent="0.15">
      <c r="F1618" s="18"/>
    </row>
    <row r="1619" spans="6:6" x14ac:dyDescent="0.15">
      <c r="F1619" s="18"/>
    </row>
    <row r="1620" spans="6:6" x14ac:dyDescent="0.15">
      <c r="F1620" s="18"/>
    </row>
    <row r="1621" spans="6:6" x14ac:dyDescent="0.15">
      <c r="F1621" s="18"/>
    </row>
    <row r="1622" spans="6:6" x14ac:dyDescent="0.15">
      <c r="F1622" s="18"/>
    </row>
    <row r="1623" spans="6:6" x14ac:dyDescent="0.15">
      <c r="F1623" s="18"/>
    </row>
    <row r="1624" spans="6:6" x14ac:dyDescent="0.15">
      <c r="F1624" s="18"/>
    </row>
    <row r="1625" spans="6:6" x14ac:dyDescent="0.15">
      <c r="F1625" s="18"/>
    </row>
    <row r="1626" spans="6:6" x14ac:dyDescent="0.15">
      <c r="F1626" s="18"/>
    </row>
    <row r="1627" spans="6:6" x14ac:dyDescent="0.15">
      <c r="F1627" s="18"/>
    </row>
    <row r="1628" spans="6:6" x14ac:dyDescent="0.15">
      <c r="F1628" s="18"/>
    </row>
    <row r="1629" spans="6:6" x14ac:dyDescent="0.15">
      <c r="F1629" s="18"/>
    </row>
    <row r="1630" spans="6:6" x14ac:dyDescent="0.15">
      <c r="F1630" s="18"/>
    </row>
    <row r="1631" spans="6:6" x14ac:dyDescent="0.15">
      <c r="F1631" s="18"/>
    </row>
    <row r="1632" spans="6:6" x14ac:dyDescent="0.15">
      <c r="F1632" s="18"/>
    </row>
    <row r="1633" spans="6:6" x14ac:dyDescent="0.15">
      <c r="F1633" s="18"/>
    </row>
    <row r="1634" spans="6:6" x14ac:dyDescent="0.15">
      <c r="F1634" s="18"/>
    </row>
    <row r="1635" spans="6:6" x14ac:dyDescent="0.15">
      <c r="F1635" s="18"/>
    </row>
    <row r="1636" spans="6:6" x14ac:dyDescent="0.15">
      <c r="F1636" s="18"/>
    </row>
    <row r="1637" spans="6:6" x14ac:dyDescent="0.15">
      <c r="F1637" s="18"/>
    </row>
    <row r="1638" spans="6:6" x14ac:dyDescent="0.15">
      <c r="F1638" s="18"/>
    </row>
    <row r="1639" spans="6:6" x14ac:dyDescent="0.15">
      <c r="F1639" s="18"/>
    </row>
    <row r="1640" spans="6:6" x14ac:dyDescent="0.15">
      <c r="F1640" s="18"/>
    </row>
    <row r="1641" spans="6:6" x14ac:dyDescent="0.15">
      <c r="F1641" s="18"/>
    </row>
    <row r="1642" spans="6:6" x14ac:dyDescent="0.15">
      <c r="F1642" s="18"/>
    </row>
    <row r="1643" spans="6:6" x14ac:dyDescent="0.15">
      <c r="F1643" s="18"/>
    </row>
    <row r="1644" spans="6:6" x14ac:dyDescent="0.15">
      <c r="F1644" s="18"/>
    </row>
    <row r="1645" spans="6:6" x14ac:dyDescent="0.15">
      <c r="F1645" s="18"/>
    </row>
    <row r="1646" spans="6:6" x14ac:dyDescent="0.15">
      <c r="F1646" s="18"/>
    </row>
    <row r="1647" spans="6:6" x14ac:dyDescent="0.15">
      <c r="F1647" s="18"/>
    </row>
    <row r="1648" spans="6:6" x14ac:dyDescent="0.15">
      <c r="F1648" s="18"/>
    </row>
    <row r="1649" spans="6:6" x14ac:dyDescent="0.15">
      <c r="F1649" s="18"/>
    </row>
    <row r="1650" spans="6:6" x14ac:dyDescent="0.15">
      <c r="F1650" s="18"/>
    </row>
    <row r="1651" spans="6:6" x14ac:dyDescent="0.15">
      <c r="F1651" s="18"/>
    </row>
    <row r="1652" spans="6:6" x14ac:dyDescent="0.15">
      <c r="F1652" s="18"/>
    </row>
    <row r="1653" spans="6:6" x14ac:dyDescent="0.15">
      <c r="F1653" s="18"/>
    </row>
    <row r="1654" spans="6:6" x14ac:dyDescent="0.15">
      <c r="F1654" s="18"/>
    </row>
    <row r="1655" spans="6:6" x14ac:dyDescent="0.15">
      <c r="F1655" s="18"/>
    </row>
    <row r="1656" spans="6:6" x14ac:dyDescent="0.15">
      <c r="F1656" s="18"/>
    </row>
    <row r="1657" spans="6:6" x14ac:dyDescent="0.15">
      <c r="F1657" s="18"/>
    </row>
    <row r="1658" spans="6:6" x14ac:dyDescent="0.15">
      <c r="F1658" s="18"/>
    </row>
    <row r="1659" spans="6:6" x14ac:dyDescent="0.15">
      <c r="F1659" s="18"/>
    </row>
    <row r="1660" spans="6:6" x14ac:dyDescent="0.15">
      <c r="F1660" s="18"/>
    </row>
    <row r="1661" spans="6:6" x14ac:dyDescent="0.15">
      <c r="F1661" s="18"/>
    </row>
    <row r="1662" spans="6:6" x14ac:dyDescent="0.15">
      <c r="F1662" s="18"/>
    </row>
    <row r="1663" spans="6:6" x14ac:dyDescent="0.15">
      <c r="F1663" s="18"/>
    </row>
    <row r="1664" spans="6:6" x14ac:dyDescent="0.15">
      <c r="F1664" s="18"/>
    </row>
    <row r="1665" spans="6:6" x14ac:dyDescent="0.15">
      <c r="F1665" s="18"/>
    </row>
    <row r="1666" spans="6:6" x14ac:dyDescent="0.15">
      <c r="F1666" s="18"/>
    </row>
    <row r="1667" spans="6:6" x14ac:dyDescent="0.15">
      <c r="F1667" s="18"/>
    </row>
    <row r="1668" spans="6:6" x14ac:dyDescent="0.15">
      <c r="F1668" s="18"/>
    </row>
    <row r="1669" spans="6:6" x14ac:dyDescent="0.15">
      <c r="F1669" s="18"/>
    </row>
    <row r="1670" spans="6:6" x14ac:dyDescent="0.15">
      <c r="F1670" s="18"/>
    </row>
    <row r="1671" spans="6:6" x14ac:dyDescent="0.15">
      <c r="F1671" s="18"/>
    </row>
    <row r="1672" spans="6:6" x14ac:dyDescent="0.15">
      <c r="F1672" s="18"/>
    </row>
    <row r="1673" spans="6:6" x14ac:dyDescent="0.15">
      <c r="F1673" s="18"/>
    </row>
    <row r="1674" spans="6:6" x14ac:dyDescent="0.15">
      <c r="F1674" s="18"/>
    </row>
    <row r="1675" spans="6:6" x14ac:dyDescent="0.15">
      <c r="F1675" s="18"/>
    </row>
    <row r="1676" spans="6:6" x14ac:dyDescent="0.15">
      <c r="F1676" s="18"/>
    </row>
    <row r="1677" spans="6:6" x14ac:dyDescent="0.15">
      <c r="F1677" s="18"/>
    </row>
    <row r="1678" spans="6:6" x14ac:dyDescent="0.15">
      <c r="F1678" s="18"/>
    </row>
    <row r="1679" spans="6:6" x14ac:dyDescent="0.15">
      <c r="F1679" s="18"/>
    </row>
    <row r="1680" spans="6:6" x14ac:dyDescent="0.15">
      <c r="F1680" s="18"/>
    </row>
    <row r="1681" spans="6:6" x14ac:dyDescent="0.15">
      <c r="F1681" s="18"/>
    </row>
    <row r="1682" spans="6:6" x14ac:dyDescent="0.15">
      <c r="F1682" s="18"/>
    </row>
    <row r="1683" spans="6:6" x14ac:dyDescent="0.15">
      <c r="F1683" s="18"/>
    </row>
    <row r="1684" spans="6:6" x14ac:dyDescent="0.15">
      <c r="F1684" s="18"/>
    </row>
    <row r="1685" spans="6:6" x14ac:dyDescent="0.15">
      <c r="F1685" s="18"/>
    </row>
    <row r="1686" spans="6:6" x14ac:dyDescent="0.15">
      <c r="F1686" s="18"/>
    </row>
    <row r="1687" spans="6:6" x14ac:dyDescent="0.15">
      <c r="F1687" s="18"/>
    </row>
    <row r="1688" spans="6:6" x14ac:dyDescent="0.15">
      <c r="F1688" s="18"/>
    </row>
    <row r="1689" spans="6:6" x14ac:dyDescent="0.15">
      <c r="F1689" s="18"/>
    </row>
    <row r="1690" spans="6:6" x14ac:dyDescent="0.15">
      <c r="F1690" s="18"/>
    </row>
    <row r="1691" spans="6:6" x14ac:dyDescent="0.15">
      <c r="F1691" s="18"/>
    </row>
    <row r="1692" spans="6:6" x14ac:dyDescent="0.15">
      <c r="F1692" s="18"/>
    </row>
    <row r="1693" spans="6:6" x14ac:dyDescent="0.15">
      <c r="F1693" s="18"/>
    </row>
    <row r="1694" spans="6:6" x14ac:dyDescent="0.15">
      <c r="F1694" s="18"/>
    </row>
    <row r="1695" spans="6:6" x14ac:dyDescent="0.15">
      <c r="F1695" s="18"/>
    </row>
    <row r="1696" spans="6:6" x14ac:dyDescent="0.15">
      <c r="F1696" s="18"/>
    </row>
    <row r="1697" spans="6:6" x14ac:dyDescent="0.15">
      <c r="F1697" s="18"/>
    </row>
    <row r="1698" spans="6:6" x14ac:dyDescent="0.15">
      <c r="F1698" s="18"/>
    </row>
    <row r="1699" spans="6:6" x14ac:dyDescent="0.15">
      <c r="F1699" s="18"/>
    </row>
    <row r="1700" spans="6:6" x14ac:dyDescent="0.15">
      <c r="F1700" s="18"/>
    </row>
    <row r="1701" spans="6:6" x14ac:dyDescent="0.15">
      <c r="F1701" s="18"/>
    </row>
    <row r="1702" spans="6:6" x14ac:dyDescent="0.15">
      <c r="F1702" s="18"/>
    </row>
    <row r="1703" spans="6:6" x14ac:dyDescent="0.15">
      <c r="F1703" s="18"/>
    </row>
    <row r="1704" spans="6:6" x14ac:dyDescent="0.15">
      <c r="F1704" s="18"/>
    </row>
    <row r="1705" spans="6:6" x14ac:dyDescent="0.15">
      <c r="F1705" s="18"/>
    </row>
    <row r="1706" spans="6:6" x14ac:dyDescent="0.15">
      <c r="F1706" s="18"/>
    </row>
    <row r="1707" spans="6:6" x14ac:dyDescent="0.15">
      <c r="F1707" s="18"/>
    </row>
    <row r="1708" spans="6:6" x14ac:dyDescent="0.15">
      <c r="F1708" s="18"/>
    </row>
    <row r="1709" spans="6:6" x14ac:dyDescent="0.15">
      <c r="F1709" s="18"/>
    </row>
    <row r="1710" spans="6:6" x14ac:dyDescent="0.15">
      <c r="F1710" s="18"/>
    </row>
    <row r="1711" spans="6:6" x14ac:dyDescent="0.15">
      <c r="F1711" s="18"/>
    </row>
    <row r="1712" spans="6:6" x14ac:dyDescent="0.15">
      <c r="F1712" s="18"/>
    </row>
    <row r="1713" spans="6:6" x14ac:dyDescent="0.15">
      <c r="F1713" s="18"/>
    </row>
    <row r="1714" spans="6:6" x14ac:dyDescent="0.15">
      <c r="F1714" s="18"/>
    </row>
    <row r="1715" spans="6:6" x14ac:dyDescent="0.15">
      <c r="F1715" s="18"/>
    </row>
    <row r="1716" spans="6:6" x14ac:dyDescent="0.15">
      <c r="F1716" s="18"/>
    </row>
    <row r="1717" spans="6:6" x14ac:dyDescent="0.15">
      <c r="F1717" s="18"/>
    </row>
    <row r="1718" spans="6:6" x14ac:dyDescent="0.15">
      <c r="F1718" s="18"/>
    </row>
    <row r="1719" spans="6:6" x14ac:dyDescent="0.15">
      <c r="F1719" s="18"/>
    </row>
    <row r="1720" spans="6:6" x14ac:dyDescent="0.15">
      <c r="F1720" s="18"/>
    </row>
    <row r="1721" spans="6:6" x14ac:dyDescent="0.15">
      <c r="F1721" s="18"/>
    </row>
    <row r="1722" spans="6:6" x14ac:dyDescent="0.15">
      <c r="F1722" s="18"/>
    </row>
    <row r="1723" spans="6:6" x14ac:dyDescent="0.15">
      <c r="F1723" s="18"/>
    </row>
    <row r="1724" spans="6:6" x14ac:dyDescent="0.15">
      <c r="F1724" s="18"/>
    </row>
    <row r="1725" spans="6:6" x14ac:dyDescent="0.15">
      <c r="F1725" s="18"/>
    </row>
    <row r="1726" spans="6:6" x14ac:dyDescent="0.15">
      <c r="F1726" s="18"/>
    </row>
    <row r="1727" spans="6:6" x14ac:dyDescent="0.15">
      <c r="F1727" s="18"/>
    </row>
    <row r="1728" spans="6:6" x14ac:dyDescent="0.15">
      <c r="F1728" s="18"/>
    </row>
    <row r="1729" spans="6:6" x14ac:dyDescent="0.15">
      <c r="F1729" s="18"/>
    </row>
    <row r="1730" spans="6:6" x14ac:dyDescent="0.15">
      <c r="F1730" s="18"/>
    </row>
    <row r="1731" spans="6:6" x14ac:dyDescent="0.15">
      <c r="F1731" s="18"/>
    </row>
    <row r="1732" spans="6:6" x14ac:dyDescent="0.15">
      <c r="F1732" s="18"/>
    </row>
    <row r="1733" spans="6:6" x14ac:dyDescent="0.15">
      <c r="F1733" s="18"/>
    </row>
    <row r="1734" spans="6:6" x14ac:dyDescent="0.15">
      <c r="F1734" s="18"/>
    </row>
    <row r="1735" spans="6:6" x14ac:dyDescent="0.15">
      <c r="F1735" s="18"/>
    </row>
    <row r="1736" spans="6:6" x14ac:dyDescent="0.15">
      <c r="F1736" s="18"/>
    </row>
    <row r="1737" spans="6:6" x14ac:dyDescent="0.15">
      <c r="F1737" s="18"/>
    </row>
    <row r="1738" spans="6:6" x14ac:dyDescent="0.15">
      <c r="F1738" s="18"/>
    </row>
    <row r="1739" spans="6:6" x14ac:dyDescent="0.15">
      <c r="F1739" s="18"/>
    </row>
    <row r="1740" spans="6:6" x14ac:dyDescent="0.15">
      <c r="F1740" s="18"/>
    </row>
    <row r="1741" spans="6:6" x14ac:dyDescent="0.15">
      <c r="F1741" s="18"/>
    </row>
    <row r="1742" spans="6:6" x14ac:dyDescent="0.15">
      <c r="F1742" s="18"/>
    </row>
    <row r="1743" spans="6:6" x14ac:dyDescent="0.15">
      <c r="F1743" s="18"/>
    </row>
    <row r="1744" spans="6:6" x14ac:dyDescent="0.15">
      <c r="F1744" s="18"/>
    </row>
    <row r="1745" spans="6:6" x14ac:dyDescent="0.15">
      <c r="F1745" s="18"/>
    </row>
    <row r="1746" spans="6:6" x14ac:dyDescent="0.15">
      <c r="F1746" s="18"/>
    </row>
    <row r="1747" spans="6:6" x14ac:dyDescent="0.15">
      <c r="F1747" s="18"/>
    </row>
    <row r="1748" spans="6:6" x14ac:dyDescent="0.15">
      <c r="F1748" s="18"/>
    </row>
    <row r="1749" spans="6:6" x14ac:dyDescent="0.15">
      <c r="F1749" s="18"/>
    </row>
    <row r="1750" spans="6:6" x14ac:dyDescent="0.15">
      <c r="F1750" s="18"/>
    </row>
    <row r="1751" spans="6:6" x14ac:dyDescent="0.15">
      <c r="F1751" s="18"/>
    </row>
    <row r="1752" spans="6:6" x14ac:dyDescent="0.15">
      <c r="F1752" s="18"/>
    </row>
    <row r="1753" spans="6:6" x14ac:dyDescent="0.15">
      <c r="F1753" s="18"/>
    </row>
    <row r="1754" spans="6:6" x14ac:dyDescent="0.15">
      <c r="F1754" s="18"/>
    </row>
    <row r="1755" spans="6:6" x14ac:dyDescent="0.15">
      <c r="F1755" s="18"/>
    </row>
    <row r="1756" spans="6:6" x14ac:dyDescent="0.15">
      <c r="F1756" s="18"/>
    </row>
    <row r="1757" spans="6:6" x14ac:dyDescent="0.15">
      <c r="F1757" s="18"/>
    </row>
    <row r="1758" spans="6:6" x14ac:dyDescent="0.15">
      <c r="F1758" s="18"/>
    </row>
    <row r="1759" spans="6:6" x14ac:dyDescent="0.15">
      <c r="F1759" s="18"/>
    </row>
    <row r="1760" spans="6:6" x14ac:dyDescent="0.15">
      <c r="F1760" s="18"/>
    </row>
    <row r="1761" spans="6:6" x14ac:dyDescent="0.15">
      <c r="F1761" s="18"/>
    </row>
    <row r="1762" spans="6:6" x14ac:dyDescent="0.15">
      <c r="F1762" s="18"/>
    </row>
    <row r="1763" spans="6:6" x14ac:dyDescent="0.15">
      <c r="F1763" s="18"/>
    </row>
    <row r="1764" spans="6:6" x14ac:dyDescent="0.15">
      <c r="F1764" s="18"/>
    </row>
    <row r="1765" spans="6:6" x14ac:dyDescent="0.15">
      <c r="F1765" s="18"/>
    </row>
    <row r="1766" spans="6:6" x14ac:dyDescent="0.15">
      <c r="F1766" s="18"/>
    </row>
    <row r="1767" spans="6:6" x14ac:dyDescent="0.15">
      <c r="F1767" s="18"/>
    </row>
    <row r="1768" spans="6:6" x14ac:dyDescent="0.15">
      <c r="F1768" s="18"/>
    </row>
    <row r="1769" spans="6:6" x14ac:dyDescent="0.15">
      <c r="F1769" s="18"/>
    </row>
    <row r="1770" spans="6:6" x14ac:dyDescent="0.15">
      <c r="F1770" s="18"/>
    </row>
    <row r="1771" spans="6:6" x14ac:dyDescent="0.15">
      <c r="F1771" s="18"/>
    </row>
    <row r="1772" spans="6:6" x14ac:dyDescent="0.15">
      <c r="F1772" s="18"/>
    </row>
    <row r="1773" spans="6:6" x14ac:dyDescent="0.15">
      <c r="F1773" s="18"/>
    </row>
    <row r="1774" spans="6:6" x14ac:dyDescent="0.15">
      <c r="F1774" s="18"/>
    </row>
    <row r="1775" spans="6:6" x14ac:dyDescent="0.15">
      <c r="F1775" s="18"/>
    </row>
    <row r="1776" spans="6:6" x14ac:dyDescent="0.15">
      <c r="F1776" s="18"/>
    </row>
    <row r="1777" spans="6:6" x14ac:dyDescent="0.15">
      <c r="F1777" s="18"/>
    </row>
    <row r="1778" spans="6:6" x14ac:dyDescent="0.15">
      <c r="F1778" s="18"/>
    </row>
    <row r="1779" spans="6:6" x14ac:dyDescent="0.15">
      <c r="F1779" s="18"/>
    </row>
    <row r="1780" spans="6:6" x14ac:dyDescent="0.15">
      <c r="F1780" s="18"/>
    </row>
    <row r="1781" spans="6:6" x14ac:dyDescent="0.15">
      <c r="F1781" s="18"/>
    </row>
    <row r="1782" spans="6:6" x14ac:dyDescent="0.15">
      <c r="F1782" s="18"/>
    </row>
    <row r="1783" spans="6:6" x14ac:dyDescent="0.15">
      <c r="F1783" s="18"/>
    </row>
    <row r="1784" spans="6:6" x14ac:dyDescent="0.15">
      <c r="F1784" s="18"/>
    </row>
    <row r="1785" spans="6:6" x14ac:dyDescent="0.15">
      <c r="F1785" s="18"/>
    </row>
    <row r="1786" spans="6:6" x14ac:dyDescent="0.15">
      <c r="F1786" s="18"/>
    </row>
    <row r="1787" spans="6:6" x14ac:dyDescent="0.15">
      <c r="F1787" s="18"/>
    </row>
    <row r="1788" spans="6:6" x14ac:dyDescent="0.15">
      <c r="F1788" s="18"/>
    </row>
    <row r="1789" spans="6:6" x14ac:dyDescent="0.15">
      <c r="F1789" s="18"/>
    </row>
    <row r="1790" spans="6:6" x14ac:dyDescent="0.15">
      <c r="F1790" s="18"/>
    </row>
    <row r="1791" spans="6:6" x14ac:dyDescent="0.15">
      <c r="F1791" s="18"/>
    </row>
    <row r="1792" spans="6:6" x14ac:dyDescent="0.15">
      <c r="F1792" s="18"/>
    </row>
    <row r="1793" spans="6:6" x14ac:dyDescent="0.15">
      <c r="F1793" s="18"/>
    </row>
    <row r="1794" spans="6:6" x14ac:dyDescent="0.15">
      <c r="F1794" s="18"/>
    </row>
    <row r="1795" spans="6:6" x14ac:dyDescent="0.15">
      <c r="F1795" s="18"/>
    </row>
    <row r="1796" spans="6:6" x14ac:dyDescent="0.15">
      <c r="F1796" s="18"/>
    </row>
    <row r="1797" spans="6:6" x14ac:dyDescent="0.15">
      <c r="F1797" s="18"/>
    </row>
    <row r="1798" spans="6:6" x14ac:dyDescent="0.15">
      <c r="F1798" s="18"/>
    </row>
    <row r="1799" spans="6:6" x14ac:dyDescent="0.15">
      <c r="F1799" s="18"/>
    </row>
    <row r="1800" spans="6:6" x14ac:dyDescent="0.15">
      <c r="F1800" s="18"/>
    </row>
    <row r="1801" spans="6:6" x14ac:dyDescent="0.15">
      <c r="F1801" s="18"/>
    </row>
    <row r="1802" spans="6:6" x14ac:dyDescent="0.15">
      <c r="F1802" s="18"/>
    </row>
    <row r="1803" spans="6:6" x14ac:dyDescent="0.15">
      <c r="F1803" s="18"/>
    </row>
    <row r="1804" spans="6:6" x14ac:dyDescent="0.15">
      <c r="F1804" s="18"/>
    </row>
    <row r="1805" spans="6:6" x14ac:dyDescent="0.15">
      <c r="F1805" s="18"/>
    </row>
    <row r="1806" spans="6:6" x14ac:dyDescent="0.15">
      <c r="F1806" s="18"/>
    </row>
    <row r="1807" spans="6:6" x14ac:dyDescent="0.15">
      <c r="F1807" s="18"/>
    </row>
    <row r="1808" spans="6:6" x14ac:dyDescent="0.15">
      <c r="F1808" s="18"/>
    </row>
    <row r="1809" spans="6:6" x14ac:dyDescent="0.15">
      <c r="F1809" s="18"/>
    </row>
    <row r="1810" spans="6:6" x14ac:dyDescent="0.15">
      <c r="F1810" s="18"/>
    </row>
    <row r="1811" spans="6:6" x14ac:dyDescent="0.15">
      <c r="F1811" s="18"/>
    </row>
    <row r="1812" spans="6:6" x14ac:dyDescent="0.15">
      <c r="F1812" s="18"/>
    </row>
    <row r="1813" spans="6:6" x14ac:dyDescent="0.15">
      <c r="F1813" s="18"/>
    </row>
    <row r="1814" spans="6:6" x14ac:dyDescent="0.15">
      <c r="F1814" s="18"/>
    </row>
    <row r="1815" spans="6:6" x14ac:dyDescent="0.15">
      <c r="F1815" s="18"/>
    </row>
    <row r="1816" spans="6:6" x14ac:dyDescent="0.15">
      <c r="F1816" s="18"/>
    </row>
    <row r="1817" spans="6:6" x14ac:dyDescent="0.15">
      <c r="F1817" s="18"/>
    </row>
    <row r="1818" spans="6:6" x14ac:dyDescent="0.15">
      <c r="F1818" s="18"/>
    </row>
    <row r="1819" spans="6:6" x14ac:dyDescent="0.15">
      <c r="F1819" s="18"/>
    </row>
    <row r="1820" spans="6:6" x14ac:dyDescent="0.15">
      <c r="F1820" s="18"/>
    </row>
    <row r="1821" spans="6:6" x14ac:dyDescent="0.15">
      <c r="F1821" s="18"/>
    </row>
    <row r="1822" spans="6:6" x14ac:dyDescent="0.15">
      <c r="F1822" s="18"/>
    </row>
    <row r="1823" spans="6:6" x14ac:dyDescent="0.15">
      <c r="F1823" s="18"/>
    </row>
    <row r="1824" spans="6:6" x14ac:dyDescent="0.15">
      <c r="F1824" s="18"/>
    </row>
    <row r="1825" spans="6:6" x14ac:dyDescent="0.15">
      <c r="F1825" s="18"/>
    </row>
    <row r="1826" spans="6:6" x14ac:dyDescent="0.15">
      <c r="F1826" s="18"/>
    </row>
    <row r="1827" spans="6:6" x14ac:dyDescent="0.15">
      <c r="F1827" s="18"/>
    </row>
    <row r="1828" spans="6:6" x14ac:dyDescent="0.15">
      <c r="F1828" s="18"/>
    </row>
    <row r="1829" spans="6:6" x14ac:dyDescent="0.15">
      <c r="F1829" s="18"/>
    </row>
    <row r="1830" spans="6:6" x14ac:dyDescent="0.15">
      <c r="F1830" s="18"/>
    </row>
    <row r="1831" spans="6:6" x14ac:dyDescent="0.15">
      <c r="F1831" s="18"/>
    </row>
    <row r="1832" spans="6:6" x14ac:dyDescent="0.15">
      <c r="F1832" s="18"/>
    </row>
    <row r="1833" spans="6:6" x14ac:dyDescent="0.15">
      <c r="F1833" s="18"/>
    </row>
    <row r="1834" spans="6:6" x14ac:dyDescent="0.15">
      <c r="F1834" s="18"/>
    </row>
    <row r="1835" spans="6:6" x14ac:dyDescent="0.15">
      <c r="F1835" s="18"/>
    </row>
    <row r="1836" spans="6:6" x14ac:dyDescent="0.15">
      <c r="F1836" s="18"/>
    </row>
    <row r="1837" spans="6:6" x14ac:dyDescent="0.15">
      <c r="F1837" s="18"/>
    </row>
    <row r="1838" spans="6:6" x14ac:dyDescent="0.15">
      <c r="F1838" s="18"/>
    </row>
    <row r="1839" spans="6:6" x14ac:dyDescent="0.15">
      <c r="F1839" s="18"/>
    </row>
    <row r="1840" spans="6:6" x14ac:dyDescent="0.15">
      <c r="F1840" s="18"/>
    </row>
    <row r="1841" spans="6:6" x14ac:dyDescent="0.15">
      <c r="F1841" s="18"/>
    </row>
    <row r="1842" spans="6:6" x14ac:dyDescent="0.15">
      <c r="F1842" s="18"/>
    </row>
    <row r="1843" spans="6:6" x14ac:dyDescent="0.15">
      <c r="F1843" s="18"/>
    </row>
    <row r="1844" spans="6:6" x14ac:dyDescent="0.15">
      <c r="F1844" s="18"/>
    </row>
    <row r="1845" spans="6:6" x14ac:dyDescent="0.15">
      <c r="F1845" s="18"/>
    </row>
    <row r="1846" spans="6:6" x14ac:dyDescent="0.15">
      <c r="F1846" s="18"/>
    </row>
    <row r="1847" spans="6:6" x14ac:dyDescent="0.15">
      <c r="F1847" s="18"/>
    </row>
    <row r="1848" spans="6:6" x14ac:dyDescent="0.15">
      <c r="F1848" s="18"/>
    </row>
    <row r="1849" spans="6:6" x14ac:dyDescent="0.15">
      <c r="F1849" s="18"/>
    </row>
    <row r="1850" spans="6:6" x14ac:dyDescent="0.15">
      <c r="F1850" s="18"/>
    </row>
    <row r="1851" spans="6:6" x14ac:dyDescent="0.15">
      <c r="F1851" s="18"/>
    </row>
    <row r="1852" spans="6:6" x14ac:dyDescent="0.15">
      <c r="F1852" s="18"/>
    </row>
    <row r="1853" spans="6:6" x14ac:dyDescent="0.15">
      <c r="F1853" s="18"/>
    </row>
    <row r="1854" spans="6:6" x14ac:dyDescent="0.15">
      <c r="F1854" s="18"/>
    </row>
    <row r="1855" spans="6:6" x14ac:dyDescent="0.15">
      <c r="F1855" s="18"/>
    </row>
    <row r="1856" spans="6:6" x14ac:dyDescent="0.15">
      <c r="F1856" s="18"/>
    </row>
    <row r="1857" spans="6:6" x14ac:dyDescent="0.15">
      <c r="F1857" s="18"/>
    </row>
    <row r="1858" spans="6:6" x14ac:dyDescent="0.15">
      <c r="F1858" s="18"/>
    </row>
    <row r="1859" spans="6:6" x14ac:dyDescent="0.15">
      <c r="F1859" s="18"/>
    </row>
    <row r="1860" spans="6:6" x14ac:dyDescent="0.15">
      <c r="F1860" s="18"/>
    </row>
    <row r="1861" spans="6:6" x14ac:dyDescent="0.15">
      <c r="F1861" s="18"/>
    </row>
    <row r="1862" spans="6:6" x14ac:dyDescent="0.15">
      <c r="F1862" s="18"/>
    </row>
    <row r="1863" spans="6:6" x14ac:dyDescent="0.15">
      <c r="F1863" s="18"/>
    </row>
    <row r="1864" spans="6:6" x14ac:dyDescent="0.15">
      <c r="F1864" s="18"/>
    </row>
    <row r="1865" spans="6:6" x14ac:dyDescent="0.15">
      <c r="F1865" s="18"/>
    </row>
    <row r="1866" spans="6:6" x14ac:dyDescent="0.15">
      <c r="F1866" s="18"/>
    </row>
    <row r="1867" spans="6:6" x14ac:dyDescent="0.15">
      <c r="F1867" s="18"/>
    </row>
    <row r="1868" spans="6:6" x14ac:dyDescent="0.15">
      <c r="F1868" s="18"/>
    </row>
    <row r="1869" spans="6:6" x14ac:dyDescent="0.15">
      <c r="F1869" s="18"/>
    </row>
    <row r="1870" spans="6:6" x14ac:dyDescent="0.15">
      <c r="F1870" s="18"/>
    </row>
    <row r="1871" spans="6:6" x14ac:dyDescent="0.15">
      <c r="F1871" s="18"/>
    </row>
    <row r="1872" spans="6:6" x14ac:dyDescent="0.15">
      <c r="F1872" s="18"/>
    </row>
    <row r="1873" spans="6:6" x14ac:dyDescent="0.15">
      <c r="F1873" s="18"/>
    </row>
    <row r="1874" spans="6:6" x14ac:dyDescent="0.15">
      <c r="F1874" s="18"/>
    </row>
    <row r="1875" spans="6:6" x14ac:dyDescent="0.15">
      <c r="F1875" s="18"/>
    </row>
    <row r="1876" spans="6:6" x14ac:dyDescent="0.15">
      <c r="F1876" s="18"/>
    </row>
    <row r="1877" spans="6:6" x14ac:dyDescent="0.15">
      <c r="F1877" s="18"/>
    </row>
    <row r="1878" spans="6:6" x14ac:dyDescent="0.15">
      <c r="F1878" s="18"/>
    </row>
    <row r="1879" spans="6:6" x14ac:dyDescent="0.15">
      <c r="F1879" s="18"/>
    </row>
    <row r="1880" spans="6:6" x14ac:dyDescent="0.15">
      <c r="F1880" s="18"/>
    </row>
    <row r="1881" spans="6:6" x14ac:dyDescent="0.15">
      <c r="F1881" s="18"/>
    </row>
    <row r="1882" spans="6:6" x14ac:dyDescent="0.15">
      <c r="F1882" s="18"/>
    </row>
    <row r="1883" spans="6:6" x14ac:dyDescent="0.15">
      <c r="F1883" s="18"/>
    </row>
    <row r="1884" spans="6:6" x14ac:dyDescent="0.15">
      <c r="F1884" s="18"/>
    </row>
    <row r="1885" spans="6:6" x14ac:dyDescent="0.15">
      <c r="F1885" s="18"/>
    </row>
    <row r="1886" spans="6:6" x14ac:dyDescent="0.15">
      <c r="F1886" s="18"/>
    </row>
    <row r="1887" spans="6:6" x14ac:dyDescent="0.15">
      <c r="F1887" s="18"/>
    </row>
    <row r="1888" spans="6:6" x14ac:dyDescent="0.15">
      <c r="F1888" s="18"/>
    </row>
    <row r="1889" spans="6:6" x14ac:dyDescent="0.15">
      <c r="F1889" s="18"/>
    </row>
    <row r="1890" spans="6:6" x14ac:dyDescent="0.15">
      <c r="F1890" s="18"/>
    </row>
    <row r="1891" spans="6:6" x14ac:dyDescent="0.15">
      <c r="F1891" s="18"/>
    </row>
    <row r="1892" spans="6:6" x14ac:dyDescent="0.15">
      <c r="F1892" s="18"/>
    </row>
    <row r="1893" spans="6:6" x14ac:dyDescent="0.15">
      <c r="F1893" s="18"/>
    </row>
    <row r="1894" spans="6:6" x14ac:dyDescent="0.15">
      <c r="F1894" s="18"/>
    </row>
    <row r="1895" spans="6:6" x14ac:dyDescent="0.15">
      <c r="F1895" s="18"/>
    </row>
    <row r="1896" spans="6:6" x14ac:dyDescent="0.15">
      <c r="F1896" s="18"/>
    </row>
    <row r="1897" spans="6:6" x14ac:dyDescent="0.15">
      <c r="F1897" s="18"/>
    </row>
    <row r="1898" spans="6:6" x14ac:dyDescent="0.15">
      <c r="F1898" s="18"/>
    </row>
    <row r="1899" spans="6:6" x14ac:dyDescent="0.15">
      <c r="F1899" s="18"/>
    </row>
    <row r="1900" spans="6:6" x14ac:dyDescent="0.15">
      <c r="F1900" s="18"/>
    </row>
    <row r="1901" spans="6:6" x14ac:dyDescent="0.15">
      <c r="F1901" s="18"/>
    </row>
    <row r="1902" spans="6:6" x14ac:dyDescent="0.15">
      <c r="F1902" s="18"/>
    </row>
    <row r="1903" spans="6:6" x14ac:dyDescent="0.15">
      <c r="F1903" s="18"/>
    </row>
    <row r="1904" spans="6:6" x14ac:dyDescent="0.15">
      <c r="F1904" s="18"/>
    </row>
    <row r="1905" spans="6:6" x14ac:dyDescent="0.15">
      <c r="F1905" s="18"/>
    </row>
    <row r="1906" spans="6:6" x14ac:dyDescent="0.15">
      <c r="F1906" s="18"/>
    </row>
    <row r="1907" spans="6:6" x14ac:dyDescent="0.15">
      <c r="F1907" s="18"/>
    </row>
    <row r="1908" spans="6:6" x14ac:dyDescent="0.15">
      <c r="F1908" s="18"/>
    </row>
    <row r="1909" spans="6:6" x14ac:dyDescent="0.15">
      <c r="F1909" s="18"/>
    </row>
    <row r="1910" spans="6:6" x14ac:dyDescent="0.15">
      <c r="F1910" s="18"/>
    </row>
    <row r="1911" spans="6:6" x14ac:dyDescent="0.15">
      <c r="F1911" s="18"/>
    </row>
    <row r="1912" spans="6:6" x14ac:dyDescent="0.15">
      <c r="F1912" s="18"/>
    </row>
    <row r="1913" spans="6:6" x14ac:dyDescent="0.15">
      <c r="F1913" s="18"/>
    </row>
    <row r="1914" spans="6:6" x14ac:dyDescent="0.15">
      <c r="F1914" s="18"/>
    </row>
    <row r="1915" spans="6:6" x14ac:dyDescent="0.15">
      <c r="F1915" s="18"/>
    </row>
    <row r="1916" spans="6:6" x14ac:dyDescent="0.15">
      <c r="F1916" s="18"/>
    </row>
    <row r="1917" spans="6:6" x14ac:dyDescent="0.15">
      <c r="F1917" s="18"/>
    </row>
    <row r="1918" spans="6:6" x14ac:dyDescent="0.15">
      <c r="F1918" s="18"/>
    </row>
    <row r="1919" spans="6:6" x14ac:dyDescent="0.15">
      <c r="F1919" s="18"/>
    </row>
    <row r="1920" spans="6:6" x14ac:dyDescent="0.15">
      <c r="F1920" s="18"/>
    </row>
    <row r="1921" spans="6:6" x14ac:dyDescent="0.15">
      <c r="F1921" s="18"/>
    </row>
    <row r="1922" spans="6:6" x14ac:dyDescent="0.15">
      <c r="F1922" s="18"/>
    </row>
    <row r="1923" spans="6:6" x14ac:dyDescent="0.15">
      <c r="F1923" s="18"/>
    </row>
    <row r="1924" spans="6:6" x14ac:dyDescent="0.15">
      <c r="F1924" s="18"/>
    </row>
    <row r="1925" spans="6:6" x14ac:dyDescent="0.15">
      <c r="F1925" s="18"/>
    </row>
    <row r="1926" spans="6:6" x14ac:dyDescent="0.15">
      <c r="F1926" s="18"/>
    </row>
    <row r="1927" spans="6:6" x14ac:dyDescent="0.15">
      <c r="F1927" s="18"/>
    </row>
    <row r="1928" spans="6:6" x14ac:dyDescent="0.15">
      <c r="F1928" s="18"/>
    </row>
    <row r="1929" spans="6:6" x14ac:dyDescent="0.15">
      <c r="F1929" s="18"/>
    </row>
    <row r="1930" spans="6:6" x14ac:dyDescent="0.15">
      <c r="F1930" s="18"/>
    </row>
    <row r="1931" spans="6:6" x14ac:dyDescent="0.15">
      <c r="F1931" s="18"/>
    </row>
    <row r="1932" spans="6:6" x14ac:dyDescent="0.15">
      <c r="F1932" s="18"/>
    </row>
    <row r="1933" spans="6:6" x14ac:dyDescent="0.15">
      <c r="F1933" s="18"/>
    </row>
    <row r="1934" spans="6:6" x14ac:dyDescent="0.15">
      <c r="F1934" s="18"/>
    </row>
    <row r="1935" spans="6:6" x14ac:dyDescent="0.15">
      <c r="F1935" s="18"/>
    </row>
    <row r="1936" spans="6:6" x14ac:dyDescent="0.15">
      <c r="F1936" s="18"/>
    </row>
    <row r="1937" spans="6:6" x14ac:dyDescent="0.15">
      <c r="F1937" s="18"/>
    </row>
    <row r="1938" spans="6:6" x14ac:dyDescent="0.15">
      <c r="F1938" s="18"/>
    </row>
    <row r="1939" spans="6:6" x14ac:dyDescent="0.15">
      <c r="F1939" s="18"/>
    </row>
    <row r="1940" spans="6:6" x14ac:dyDescent="0.15">
      <c r="F1940" s="18"/>
    </row>
    <row r="1941" spans="6:6" x14ac:dyDescent="0.15">
      <c r="F1941" s="18"/>
    </row>
    <row r="1942" spans="6:6" x14ac:dyDescent="0.15">
      <c r="F1942" s="18"/>
    </row>
    <row r="1943" spans="6:6" x14ac:dyDescent="0.15">
      <c r="F1943" s="18"/>
    </row>
    <row r="1944" spans="6:6" x14ac:dyDescent="0.15">
      <c r="F1944" s="18"/>
    </row>
    <row r="1945" spans="6:6" x14ac:dyDescent="0.15">
      <c r="F1945" s="18"/>
    </row>
    <row r="1946" spans="6:6" x14ac:dyDescent="0.15">
      <c r="F1946" s="18"/>
    </row>
    <row r="1947" spans="6:6" x14ac:dyDescent="0.15">
      <c r="F1947" s="18"/>
    </row>
    <row r="1948" spans="6:6" x14ac:dyDescent="0.15">
      <c r="F1948" s="18"/>
    </row>
    <row r="1949" spans="6:6" x14ac:dyDescent="0.15">
      <c r="F1949" s="18"/>
    </row>
    <row r="1950" spans="6:6" x14ac:dyDescent="0.15">
      <c r="F1950" s="18"/>
    </row>
    <row r="1951" spans="6:6" x14ac:dyDescent="0.15">
      <c r="F1951" s="18"/>
    </row>
    <row r="1952" spans="6:6" x14ac:dyDescent="0.15">
      <c r="F1952" s="18"/>
    </row>
    <row r="1953" spans="6:6" x14ac:dyDescent="0.15">
      <c r="F1953" s="18"/>
    </row>
    <row r="1954" spans="6:6" x14ac:dyDescent="0.15">
      <c r="F1954" s="18"/>
    </row>
    <row r="1955" spans="6:6" x14ac:dyDescent="0.15">
      <c r="F1955" s="18"/>
    </row>
    <row r="1956" spans="6:6" x14ac:dyDescent="0.15">
      <c r="F1956" s="18"/>
    </row>
    <row r="1957" spans="6:6" x14ac:dyDescent="0.15">
      <c r="F1957" s="18"/>
    </row>
    <row r="1958" spans="6:6" x14ac:dyDescent="0.15">
      <c r="F1958" s="18"/>
    </row>
    <row r="1959" spans="6:6" x14ac:dyDescent="0.15">
      <c r="F1959" s="18"/>
    </row>
    <row r="1960" spans="6:6" x14ac:dyDescent="0.15">
      <c r="F1960" s="18"/>
    </row>
    <row r="1961" spans="6:6" x14ac:dyDescent="0.15">
      <c r="F1961" s="18"/>
    </row>
    <row r="1962" spans="6:6" x14ac:dyDescent="0.15">
      <c r="F1962" s="18"/>
    </row>
    <row r="1963" spans="6:6" x14ac:dyDescent="0.15">
      <c r="F1963" s="18"/>
    </row>
    <row r="1964" spans="6:6" x14ac:dyDescent="0.15">
      <c r="F1964" s="18"/>
    </row>
    <row r="1965" spans="6:6" x14ac:dyDescent="0.15">
      <c r="F1965" s="18"/>
    </row>
    <row r="1966" spans="6:6" x14ac:dyDescent="0.15">
      <c r="F1966" s="18"/>
    </row>
    <row r="1967" spans="6:6" x14ac:dyDescent="0.15">
      <c r="F1967" s="18"/>
    </row>
    <row r="1968" spans="6:6" x14ac:dyDescent="0.15">
      <c r="F1968" s="18"/>
    </row>
    <row r="1969" spans="6:6" x14ac:dyDescent="0.15">
      <c r="F1969" s="18"/>
    </row>
    <row r="1970" spans="6:6" x14ac:dyDescent="0.15">
      <c r="F1970" s="18"/>
    </row>
    <row r="1971" spans="6:6" x14ac:dyDescent="0.15">
      <c r="F1971" s="18"/>
    </row>
    <row r="1972" spans="6:6" x14ac:dyDescent="0.15">
      <c r="F1972" s="18"/>
    </row>
    <row r="1973" spans="6:6" x14ac:dyDescent="0.15">
      <c r="F1973" s="18"/>
    </row>
    <row r="1974" spans="6:6" x14ac:dyDescent="0.15">
      <c r="F1974" s="18"/>
    </row>
    <row r="1975" spans="6:6" x14ac:dyDescent="0.15">
      <c r="F1975" s="18"/>
    </row>
    <row r="1976" spans="6:6" x14ac:dyDescent="0.15">
      <c r="F1976" s="18"/>
    </row>
    <row r="1977" spans="6:6" x14ac:dyDescent="0.15">
      <c r="F1977" s="18"/>
    </row>
    <row r="1978" spans="6:6" x14ac:dyDescent="0.15">
      <c r="F1978" s="18"/>
    </row>
    <row r="1979" spans="6:6" x14ac:dyDescent="0.15">
      <c r="F1979" s="18"/>
    </row>
    <row r="1980" spans="6:6" x14ac:dyDescent="0.15">
      <c r="F1980" s="18"/>
    </row>
    <row r="1981" spans="6:6" x14ac:dyDescent="0.15">
      <c r="F1981" s="18"/>
    </row>
    <row r="1982" spans="6:6" x14ac:dyDescent="0.15">
      <c r="F1982" s="18"/>
    </row>
    <row r="1983" spans="6:6" x14ac:dyDescent="0.15">
      <c r="F1983" s="18"/>
    </row>
    <row r="1984" spans="6:6" x14ac:dyDescent="0.15">
      <c r="F1984" s="18"/>
    </row>
    <row r="1985" spans="6:6" x14ac:dyDescent="0.15">
      <c r="F1985" s="18"/>
    </row>
    <row r="1986" spans="6:6" x14ac:dyDescent="0.15">
      <c r="F1986" s="18"/>
    </row>
    <row r="1987" spans="6:6" x14ac:dyDescent="0.15">
      <c r="F1987" s="18"/>
    </row>
    <row r="1988" spans="6:6" x14ac:dyDescent="0.15">
      <c r="F1988" s="18"/>
    </row>
    <row r="1989" spans="6:6" x14ac:dyDescent="0.15">
      <c r="F1989" s="18"/>
    </row>
    <row r="1990" spans="6:6" x14ac:dyDescent="0.15">
      <c r="F1990" s="18"/>
    </row>
    <row r="1991" spans="6:6" x14ac:dyDescent="0.15">
      <c r="F1991" s="18"/>
    </row>
    <row r="1992" spans="6:6" x14ac:dyDescent="0.15">
      <c r="F1992" s="18"/>
    </row>
    <row r="1993" spans="6:6" x14ac:dyDescent="0.15">
      <c r="F1993" s="18"/>
    </row>
    <row r="1994" spans="6:6" x14ac:dyDescent="0.15">
      <c r="F1994" s="18"/>
    </row>
    <row r="1995" spans="6:6" x14ac:dyDescent="0.15">
      <c r="F1995" s="18"/>
    </row>
    <row r="1996" spans="6:6" x14ac:dyDescent="0.15">
      <c r="F1996" s="18"/>
    </row>
    <row r="1997" spans="6:6" x14ac:dyDescent="0.15">
      <c r="F1997" s="18"/>
    </row>
    <row r="1998" spans="6:6" x14ac:dyDescent="0.15">
      <c r="F1998" s="18"/>
    </row>
    <row r="1999" spans="6:6" x14ac:dyDescent="0.15">
      <c r="F1999" s="18"/>
    </row>
    <row r="2000" spans="6:6" x14ac:dyDescent="0.15">
      <c r="F2000" s="18"/>
    </row>
    <row r="2001" spans="6:6" x14ac:dyDescent="0.15">
      <c r="F2001" s="18"/>
    </row>
    <row r="2002" spans="6:6" x14ac:dyDescent="0.15">
      <c r="F2002" s="18"/>
    </row>
    <row r="2003" spans="6:6" x14ac:dyDescent="0.15">
      <c r="F2003" s="18"/>
    </row>
    <row r="2004" spans="6:6" x14ac:dyDescent="0.15">
      <c r="F2004" s="18"/>
    </row>
    <row r="2005" spans="6:6" x14ac:dyDescent="0.15">
      <c r="F2005" s="18"/>
    </row>
    <row r="2006" spans="6:6" x14ac:dyDescent="0.15">
      <c r="F2006" s="18"/>
    </row>
    <row r="2007" spans="6:6" x14ac:dyDescent="0.15">
      <c r="F2007" s="18"/>
    </row>
    <row r="2008" spans="6:6" x14ac:dyDescent="0.15">
      <c r="F2008" s="18"/>
    </row>
    <row r="2009" spans="6:6" x14ac:dyDescent="0.15">
      <c r="F2009" s="18"/>
    </row>
    <row r="2010" spans="6:6" x14ac:dyDescent="0.15">
      <c r="F2010" s="18"/>
    </row>
    <row r="2011" spans="6:6" x14ac:dyDescent="0.15">
      <c r="F2011" s="18"/>
    </row>
    <row r="2012" spans="6:6" x14ac:dyDescent="0.15">
      <c r="F2012" s="18"/>
    </row>
    <row r="2013" spans="6:6" x14ac:dyDescent="0.15">
      <c r="F2013" s="18"/>
    </row>
    <row r="2014" spans="6:6" x14ac:dyDescent="0.15">
      <c r="F2014" s="18"/>
    </row>
    <row r="2015" spans="6:6" x14ac:dyDescent="0.15">
      <c r="F2015" s="18"/>
    </row>
    <row r="2016" spans="6:6" x14ac:dyDescent="0.15">
      <c r="F2016" s="18"/>
    </row>
    <row r="2017" spans="6:6" x14ac:dyDescent="0.15">
      <c r="F2017" s="18"/>
    </row>
    <row r="2018" spans="6:6" x14ac:dyDescent="0.15">
      <c r="F2018" s="18"/>
    </row>
    <row r="2019" spans="6:6" x14ac:dyDescent="0.15">
      <c r="F2019" s="18"/>
    </row>
    <row r="2020" spans="6:6" x14ac:dyDescent="0.15">
      <c r="F2020" s="18"/>
    </row>
    <row r="2021" spans="6:6" x14ac:dyDescent="0.15">
      <c r="F2021" s="18"/>
    </row>
    <row r="2022" spans="6:6" x14ac:dyDescent="0.15">
      <c r="F2022" s="18"/>
    </row>
    <row r="2023" spans="6:6" x14ac:dyDescent="0.15">
      <c r="F2023" s="18"/>
    </row>
    <row r="2024" spans="6:6" x14ac:dyDescent="0.15">
      <c r="F2024" s="18"/>
    </row>
    <row r="2025" spans="6:6" x14ac:dyDescent="0.15">
      <c r="F2025" s="18"/>
    </row>
    <row r="2026" spans="6:6" x14ac:dyDescent="0.15">
      <c r="F2026" s="18"/>
    </row>
    <row r="2027" spans="6:6" x14ac:dyDescent="0.15">
      <c r="F2027" s="18"/>
    </row>
    <row r="2028" spans="6:6" x14ac:dyDescent="0.15">
      <c r="F2028" s="18"/>
    </row>
    <row r="2029" spans="6:6" x14ac:dyDescent="0.15">
      <c r="F2029" s="18"/>
    </row>
    <row r="2030" spans="6:6" x14ac:dyDescent="0.15">
      <c r="F2030" s="18"/>
    </row>
    <row r="2031" spans="6:6" x14ac:dyDescent="0.15">
      <c r="F2031" s="18"/>
    </row>
    <row r="2032" spans="6:6" x14ac:dyDescent="0.15">
      <c r="F2032" s="18"/>
    </row>
    <row r="2033" spans="6:6" x14ac:dyDescent="0.15">
      <c r="F2033" s="18"/>
    </row>
    <row r="2034" spans="6:6" x14ac:dyDescent="0.15">
      <c r="F2034" s="18"/>
    </row>
    <row r="2035" spans="6:6" x14ac:dyDescent="0.15">
      <c r="F2035" s="18"/>
    </row>
    <row r="2036" spans="6:6" x14ac:dyDescent="0.15">
      <c r="F2036" s="18"/>
    </row>
    <row r="2037" spans="6:6" x14ac:dyDescent="0.15">
      <c r="F2037" s="18"/>
    </row>
    <row r="2038" spans="6:6" x14ac:dyDescent="0.15">
      <c r="F2038" s="18"/>
    </row>
    <row r="2039" spans="6:6" x14ac:dyDescent="0.15">
      <c r="F2039" s="18"/>
    </row>
    <row r="2040" spans="6:6" x14ac:dyDescent="0.15">
      <c r="F2040" s="18"/>
    </row>
    <row r="2041" spans="6:6" x14ac:dyDescent="0.15">
      <c r="F2041" s="18"/>
    </row>
    <row r="2042" spans="6:6" x14ac:dyDescent="0.15">
      <c r="F2042" s="18"/>
    </row>
    <row r="2043" spans="6:6" x14ac:dyDescent="0.15">
      <c r="F2043" s="18"/>
    </row>
    <row r="2044" spans="6:6" x14ac:dyDescent="0.15">
      <c r="F2044" s="18"/>
    </row>
    <row r="2045" spans="6:6" x14ac:dyDescent="0.15">
      <c r="F2045" s="18"/>
    </row>
    <row r="2046" spans="6:6" x14ac:dyDescent="0.15">
      <c r="F2046" s="18"/>
    </row>
    <row r="2047" spans="6:6" x14ac:dyDescent="0.15">
      <c r="F2047" s="18"/>
    </row>
    <row r="2048" spans="6:6" x14ac:dyDescent="0.15">
      <c r="F2048" s="18"/>
    </row>
    <row r="2049" spans="6:6" x14ac:dyDescent="0.15">
      <c r="F2049" s="18"/>
    </row>
    <row r="2050" spans="6:6" x14ac:dyDescent="0.15">
      <c r="F2050" s="18"/>
    </row>
    <row r="2051" spans="6:6" x14ac:dyDescent="0.15">
      <c r="F2051" s="18"/>
    </row>
    <row r="2052" spans="6:6" x14ac:dyDescent="0.15">
      <c r="F2052" s="18"/>
    </row>
    <row r="2053" spans="6:6" x14ac:dyDescent="0.15">
      <c r="F2053" s="18"/>
    </row>
    <row r="2054" spans="6:6" x14ac:dyDescent="0.15">
      <c r="F2054" s="18"/>
    </row>
    <row r="2055" spans="6:6" x14ac:dyDescent="0.15">
      <c r="F2055" s="18"/>
    </row>
    <row r="2056" spans="6:6" x14ac:dyDescent="0.15">
      <c r="F2056" s="18"/>
    </row>
    <row r="2057" spans="6:6" x14ac:dyDescent="0.15">
      <c r="F2057" s="18"/>
    </row>
    <row r="2058" spans="6:6" x14ac:dyDescent="0.15">
      <c r="F2058" s="18"/>
    </row>
    <row r="2059" spans="6:6" x14ac:dyDescent="0.15">
      <c r="F2059" s="18"/>
    </row>
    <row r="2060" spans="6:6" x14ac:dyDescent="0.15">
      <c r="F2060" s="18"/>
    </row>
    <row r="2061" spans="6:6" x14ac:dyDescent="0.15">
      <c r="F2061" s="18"/>
    </row>
    <row r="2062" spans="6:6" x14ac:dyDescent="0.15">
      <c r="F2062" s="18"/>
    </row>
    <row r="2063" spans="6:6" x14ac:dyDescent="0.15">
      <c r="F2063" s="18"/>
    </row>
    <row r="2064" spans="6:6" x14ac:dyDescent="0.15">
      <c r="F2064" s="18"/>
    </row>
    <row r="2065" spans="6:6" x14ac:dyDescent="0.15">
      <c r="F2065" s="18"/>
    </row>
    <row r="2066" spans="6:6" x14ac:dyDescent="0.15">
      <c r="F2066" s="18"/>
    </row>
    <row r="2067" spans="6:6" x14ac:dyDescent="0.15">
      <c r="F2067" s="18"/>
    </row>
    <row r="2068" spans="6:6" x14ac:dyDescent="0.15">
      <c r="F2068" s="18"/>
    </row>
    <row r="2069" spans="6:6" x14ac:dyDescent="0.15">
      <c r="F2069" s="18"/>
    </row>
    <row r="2070" spans="6:6" x14ac:dyDescent="0.15">
      <c r="F2070" s="18"/>
    </row>
    <row r="2071" spans="6:6" x14ac:dyDescent="0.15">
      <c r="F2071" s="18"/>
    </row>
    <row r="2072" spans="6:6" x14ac:dyDescent="0.15">
      <c r="F2072" s="18"/>
    </row>
    <row r="2073" spans="6:6" x14ac:dyDescent="0.15">
      <c r="F2073" s="18"/>
    </row>
    <row r="2074" spans="6:6" x14ac:dyDescent="0.15">
      <c r="F2074" s="18"/>
    </row>
    <row r="2075" spans="6:6" x14ac:dyDescent="0.15">
      <c r="F2075" s="18"/>
    </row>
    <row r="2076" spans="6:6" x14ac:dyDescent="0.15">
      <c r="F2076" s="18"/>
    </row>
    <row r="2077" spans="6:6" x14ac:dyDescent="0.15">
      <c r="F2077" s="18"/>
    </row>
    <row r="2078" spans="6:6" x14ac:dyDescent="0.15">
      <c r="F2078" s="18"/>
    </row>
    <row r="2079" spans="6:6" x14ac:dyDescent="0.15">
      <c r="F2079" s="18"/>
    </row>
    <row r="2080" spans="6:6" x14ac:dyDescent="0.15">
      <c r="F2080" s="18"/>
    </row>
    <row r="2081" spans="6:6" x14ac:dyDescent="0.15">
      <c r="F2081" s="18"/>
    </row>
    <row r="2082" spans="6:6" x14ac:dyDescent="0.15">
      <c r="F2082" s="18"/>
    </row>
    <row r="2083" spans="6:6" x14ac:dyDescent="0.15">
      <c r="F2083" s="18"/>
    </row>
    <row r="2084" spans="6:6" x14ac:dyDescent="0.15">
      <c r="F2084" s="18"/>
    </row>
    <row r="2085" spans="6:6" x14ac:dyDescent="0.15">
      <c r="F2085" s="18"/>
    </row>
    <row r="2086" spans="6:6" x14ac:dyDescent="0.15">
      <c r="F2086" s="18"/>
    </row>
    <row r="2087" spans="6:6" x14ac:dyDescent="0.15">
      <c r="F2087" s="18"/>
    </row>
    <row r="2088" spans="6:6" x14ac:dyDescent="0.15">
      <c r="F2088" s="18"/>
    </row>
    <row r="2089" spans="6:6" x14ac:dyDescent="0.15">
      <c r="F2089" s="18"/>
    </row>
    <row r="2090" spans="6:6" x14ac:dyDescent="0.15">
      <c r="F2090" s="18"/>
    </row>
    <row r="2091" spans="6:6" x14ac:dyDescent="0.15">
      <c r="F2091" s="18"/>
    </row>
    <row r="2092" spans="6:6" x14ac:dyDescent="0.15">
      <c r="F2092" s="18"/>
    </row>
    <row r="2093" spans="6:6" x14ac:dyDescent="0.15">
      <c r="F2093" s="18"/>
    </row>
    <row r="2094" spans="6:6" x14ac:dyDescent="0.15">
      <c r="F2094" s="18"/>
    </row>
    <row r="2095" spans="6:6" x14ac:dyDescent="0.15">
      <c r="F2095" s="18"/>
    </row>
    <row r="2096" spans="6:6" x14ac:dyDescent="0.15">
      <c r="F2096" s="18"/>
    </row>
    <row r="2097" spans="6:6" x14ac:dyDescent="0.15">
      <c r="F2097" s="18"/>
    </row>
    <row r="2098" spans="6:6" x14ac:dyDescent="0.15">
      <c r="F2098" s="18"/>
    </row>
    <row r="2099" spans="6:6" x14ac:dyDescent="0.15">
      <c r="F2099" s="18"/>
    </row>
    <row r="2100" spans="6:6" x14ac:dyDescent="0.15">
      <c r="F2100" s="18"/>
    </row>
    <row r="2101" spans="6:6" x14ac:dyDescent="0.15">
      <c r="F2101" s="18"/>
    </row>
    <row r="2102" spans="6:6" x14ac:dyDescent="0.15">
      <c r="F2102" s="18"/>
    </row>
    <row r="2103" spans="6:6" x14ac:dyDescent="0.15">
      <c r="F2103" s="18"/>
    </row>
    <row r="2104" spans="6:6" x14ac:dyDescent="0.15">
      <c r="F2104" s="18"/>
    </row>
    <row r="2105" spans="6:6" x14ac:dyDescent="0.15">
      <c r="F2105" s="18"/>
    </row>
    <row r="2106" spans="6:6" x14ac:dyDescent="0.15">
      <c r="F2106" s="18"/>
    </row>
    <row r="2107" spans="6:6" x14ac:dyDescent="0.15">
      <c r="F2107" s="18"/>
    </row>
    <row r="2108" spans="6:6" x14ac:dyDescent="0.15">
      <c r="F2108" s="18"/>
    </row>
    <row r="2109" spans="6:6" x14ac:dyDescent="0.15">
      <c r="F2109" s="18"/>
    </row>
    <row r="2110" spans="6:6" x14ac:dyDescent="0.15">
      <c r="F2110" s="18"/>
    </row>
    <row r="2111" spans="6:6" x14ac:dyDescent="0.15">
      <c r="F2111" s="18"/>
    </row>
    <row r="2112" spans="6:6" x14ac:dyDescent="0.15">
      <c r="F2112" s="18"/>
    </row>
    <row r="2113" spans="6:6" x14ac:dyDescent="0.15">
      <c r="F2113" s="18"/>
    </row>
    <row r="2114" spans="6:6" x14ac:dyDescent="0.15">
      <c r="F2114" s="18"/>
    </row>
    <row r="2115" spans="6:6" x14ac:dyDescent="0.15">
      <c r="F2115" s="18"/>
    </row>
    <row r="2116" spans="6:6" x14ac:dyDescent="0.15">
      <c r="F2116" s="18"/>
    </row>
    <row r="2117" spans="6:6" x14ac:dyDescent="0.15">
      <c r="F2117" s="18"/>
    </row>
    <row r="2118" spans="6:6" x14ac:dyDescent="0.15">
      <c r="F2118" s="18"/>
    </row>
    <row r="2119" spans="6:6" x14ac:dyDescent="0.15">
      <c r="F2119" s="18"/>
    </row>
    <row r="2120" spans="6:6" x14ac:dyDescent="0.15">
      <c r="F2120" s="18"/>
    </row>
    <row r="2121" spans="6:6" x14ac:dyDescent="0.15">
      <c r="F2121" s="18"/>
    </row>
    <row r="2122" spans="6:6" x14ac:dyDescent="0.15">
      <c r="F2122" s="18"/>
    </row>
    <row r="2123" spans="6:6" x14ac:dyDescent="0.15">
      <c r="F2123" s="18"/>
    </row>
    <row r="2124" spans="6:6" x14ac:dyDescent="0.15">
      <c r="F2124" s="18"/>
    </row>
    <row r="2125" spans="6:6" x14ac:dyDescent="0.15">
      <c r="F2125" s="18"/>
    </row>
    <row r="2126" spans="6:6" x14ac:dyDescent="0.15">
      <c r="F2126" s="18"/>
    </row>
    <row r="2127" spans="6:6" x14ac:dyDescent="0.15">
      <c r="F2127" s="18"/>
    </row>
    <row r="2128" spans="6:6" x14ac:dyDescent="0.15">
      <c r="F2128" s="18"/>
    </row>
    <row r="2129" spans="6:6" x14ac:dyDescent="0.15">
      <c r="F2129" s="18"/>
    </row>
    <row r="2130" spans="6:6" x14ac:dyDescent="0.15">
      <c r="F2130" s="18"/>
    </row>
    <row r="2131" spans="6:6" x14ac:dyDescent="0.15">
      <c r="F2131" s="18"/>
    </row>
    <row r="2132" spans="6:6" x14ac:dyDescent="0.15">
      <c r="F2132" s="18"/>
    </row>
    <row r="2133" spans="6:6" x14ac:dyDescent="0.15">
      <c r="F2133" s="18"/>
    </row>
    <row r="2134" spans="6:6" x14ac:dyDescent="0.15">
      <c r="F2134" s="18"/>
    </row>
    <row r="2135" spans="6:6" x14ac:dyDescent="0.15">
      <c r="F2135" s="18"/>
    </row>
    <row r="2136" spans="6:6" x14ac:dyDescent="0.15">
      <c r="F2136" s="18"/>
    </row>
    <row r="2137" spans="6:6" x14ac:dyDescent="0.15">
      <c r="F2137" s="18"/>
    </row>
    <row r="2138" spans="6:6" x14ac:dyDescent="0.15">
      <c r="F2138" s="18"/>
    </row>
    <row r="2139" spans="6:6" x14ac:dyDescent="0.15">
      <c r="F2139" s="18"/>
    </row>
    <row r="2140" spans="6:6" x14ac:dyDescent="0.15">
      <c r="F2140" s="18"/>
    </row>
    <row r="2141" spans="6:6" x14ac:dyDescent="0.15">
      <c r="F2141" s="18"/>
    </row>
    <row r="2142" spans="6:6" x14ac:dyDescent="0.15">
      <c r="F2142" s="18"/>
    </row>
    <row r="2143" spans="6:6" x14ac:dyDescent="0.15">
      <c r="F2143" s="18"/>
    </row>
    <row r="2144" spans="6:6" x14ac:dyDescent="0.15">
      <c r="F2144" s="18"/>
    </row>
    <row r="2145" spans="6:6" x14ac:dyDescent="0.15">
      <c r="F2145" s="18"/>
    </row>
    <row r="2146" spans="6:6" x14ac:dyDescent="0.15">
      <c r="F2146" s="18"/>
    </row>
    <row r="2147" spans="6:6" x14ac:dyDescent="0.15">
      <c r="F2147" s="18"/>
    </row>
    <row r="2148" spans="6:6" x14ac:dyDescent="0.15">
      <c r="F2148" s="18"/>
    </row>
    <row r="2149" spans="6:6" x14ac:dyDescent="0.15">
      <c r="F2149" s="18"/>
    </row>
    <row r="2150" spans="6:6" x14ac:dyDescent="0.15">
      <c r="F2150" s="18"/>
    </row>
    <row r="2151" spans="6:6" x14ac:dyDescent="0.15">
      <c r="F2151" s="18"/>
    </row>
    <row r="2152" spans="6:6" x14ac:dyDescent="0.15">
      <c r="F2152" s="18"/>
    </row>
    <row r="2153" spans="6:6" x14ac:dyDescent="0.15">
      <c r="F2153" s="18"/>
    </row>
    <row r="2154" spans="6:6" x14ac:dyDescent="0.15">
      <c r="F2154" s="18"/>
    </row>
    <row r="2155" spans="6:6" x14ac:dyDescent="0.15">
      <c r="F2155" s="18"/>
    </row>
    <row r="2156" spans="6:6" x14ac:dyDescent="0.15">
      <c r="F2156" s="18"/>
    </row>
    <row r="2157" spans="6:6" x14ac:dyDescent="0.15">
      <c r="F2157" s="18"/>
    </row>
    <row r="2158" spans="6:6" x14ac:dyDescent="0.15">
      <c r="F2158" s="18"/>
    </row>
    <row r="2159" spans="6:6" x14ac:dyDescent="0.15">
      <c r="F2159" s="18"/>
    </row>
    <row r="2160" spans="6:6" x14ac:dyDescent="0.15">
      <c r="F2160" s="18"/>
    </row>
    <row r="2161" spans="6:6" x14ac:dyDescent="0.15">
      <c r="F2161" s="18"/>
    </row>
    <row r="2162" spans="6:6" x14ac:dyDescent="0.15">
      <c r="F2162" s="18"/>
    </row>
    <row r="2163" spans="6:6" x14ac:dyDescent="0.15">
      <c r="F2163" s="18"/>
    </row>
    <row r="2164" spans="6:6" x14ac:dyDescent="0.15">
      <c r="F2164" s="18"/>
    </row>
    <row r="2165" spans="6:6" x14ac:dyDescent="0.15">
      <c r="F2165" s="18"/>
    </row>
    <row r="2166" spans="6:6" x14ac:dyDescent="0.15">
      <c r="F2166" s="18"/>
    </row>
    <row r="2167" spans="6:6" x14ac:dyDescent="0.15">
      <c r="F2167" s="18"/>
    </row>
    <row r="2168" spans="6:6" x14ac:dyDescent="0.15">
      <c r="F2168" s="18"/>
    </row>
    <row r="2169" spans="6:6" x14ac:dyDescent="0.15">
      <c r="F2169" s="18"/>
    </row>
    <row r="2170" spans="6:6" x14ac:dyDescent="0.15">
      <c r="F2170" s="18"/>
    </row>
    <row r="2171" spans="6:6" x14ac:dyDescent="0.15">
      <c r="F2171" s="18"/>
    </row>
    <row r="2172" spans="6:6" x14ac:dyDescent="0.15">
      <c r="F2172" s="18"/>
    </row>
    <row r="2173" spans="6:6" x14ac:dyDescent="0.15">
      <c r="F2173" s="18"/>
    </row>
    <row r="2174" spans="6:6" x14ac:dyDescent="0.15">
      <c r="F2174" s="18"/>
    </row>
    <row r="2175" spans="6:6" x14ac:dyDescent="0.15">
      <c r="F2175" s="18"/>
    </row>
    <row r="2176" spans="6:6" x14ac:dyDescent="0.15">
      <c r="F2176" s="18"/>
    </row>
    <row r="2177" spans="6:6" x14ac:dyDescent="0.15">
      <c r="F2177" s="18"/>
    </row>
    <row r="2178" spans="6:6" x14ac:dyDescent="0.15">
      <c r="F2178" s="18"/>
    </row>
    <row r="2179" spans="6:6" x14ac:dyDescent="0.15">
      <c r="F2179" s="18"/>
    </row>
    <row r="2180" spans="6:6" x14ac:dyDescent="0.15">
      <c r="F2180" s="18"/>
    </row>
    <row r="2181" spans="6:6" x14ac:dyDescent="0.15">
      <c r="F2181" s="18"/>
    </row>
    <row r="2182" spans="6:6" x14ac:dyDescent="0.15">
      <c r="F2182" s="18"/>
    </row>
    <row r="2183" spans="6:6" x14ac:dyDescent="0.15">
      <c r="F2183" s="18"/>
    </row>
    <row r="2184" spans="6:6" x14ac:dyDescent="0.15">
      <c r="F2184" s="18"/>
    </row>
    <row r="2185" spans="6:6" x14ac:dyDescent="0.15">
      <c r="F2185" s="18"/>
    </row>
    <row r="2186" spans="6:6" x14ac:dyDescent="0.15">
      <c r="F2186" s="18"/>
    </row>
    <row r="2187" spans="6:6" x14ac:dyDescent="0.15">
      <c r="F2187" s="18"/>
    </row>
    <row r="2188" spans="6:6" x14ac:dyDescent="0.15">
      <c r="F2188" s="18"/>
    </row>
    <row r="2189" spans="6:6" x14ac:dyDescent="0.15">
      <c r="F2189" s="18"/>
    </row>
    <row r="2190" spans="6:6" x14ac:dyDescent="0.15">
      <c r="F2190" s="18"/>
    </row>
    <row r="2191" spans="6:6" x14ac:dyDescent="0.15">
      <c r="F2191" s="18"/>
    </row>
    <row r="2192" spans="6:6" x14ac:dyDescent="0.15">
      <c r="F2192" s="18"/>
    </row>
    <row r="2193" spans="6:6" x14ac:dyDescent="0.15">
      <c r="F2193" s="18"/>
    </row>
    <row r="2194" spans="6:6" x14ac:dyDescent="0.15">
      <c r="F2194" s="18"/>
    </row>
    <row r="2195" spans="6:6" x14ac:dyDescent="0.15">
      <c r="F2195" s="18"/>
    </row>
    <row r="2196" spans="6:6" x14ac:dyDescent="0.15">
      <c r="F2196" s="18"/>
    </row>
    <row r="2197" spans="6:6" x14ac:dyDescent="0.15">
      <c r="F2197" s="18"/>
    </row>
    <row r="2198" spans="6:6" x14ac:dyDescent="0.15">
      <c r="F2198" s="18"/>
    </row>
    <row r="2199" spans="6:6" x14ac:dyDescent="0.15">
      <c r="F2199" s="18"/>
    </row>
    <row r="2200" spans="6:6" x14ac:dyDescent="0.15">
      <c r="F2200" s="18"/>
    </row>
    <row r="2201" spans="6:6" x14ac:dyDescent="0.15">
      <c r="F2201" s="18"/>
    </row>
    <row r="2202" spans="6:6" x14ac:dyDescent="0.15">
      <c r="F2202" s="18"/>
    </row>
    <row r="2203" spans="6:6" x14ac:dyDescent="0.15">
      <c r="F2203" s="18"/>
    </row>
    <row r="2204" spans="6:6" x14ac:dyDescent="0.15">
      <c r="F2204" s="18"/>
    </row>
    <row r="2205" spans="6:6" x14ac:dyDescent="0.15">
      <c r="F2205" s="18"/>
    </row>
    <row r="2206" spans="6:6" x14ac:dyDescent="0.15">
      <c r="F2206" s="18"/>
    </row>
    <row r="2207" spans="6:6" x14ac:dyDescent="0.15">
      <c r="F2207" s="18"/>
    </row>
    <row r="2208" spans="6:6" x14ac:dyDescent="0.15">
      <c r="F2208" s="18"/>
    </row>
    <row r="2209" spans="6:6" x14ac:dyDescent="0.15">
      <c r="F2209" s="18"/>
    </row>
    <row r="2210" spans="6:6" x14ac:dyDescent="0.15">
      <c r="F2210" s="18"/>
    </row>
    <row r="2211" spans="6:6" x14ac:dyDescent="0.15">
      <c r="F2211" s="18"/>
    </row>
    <row r="2212" spans="6:6" x14ac:dyDescent="0.15">
      <c r="F2212" s="18"/>
    </row>
    <row r="2213" spans="6:6" x14ac:dyDescent="0.15">
      <c r="F2213" s="18"/>
    </row>
    <row r="2214" spans="6:6" x14ac:dyDescent="0.15">
      <c r="F2214" s="18"/>
    </row>
    <row r="2215" spans="6:6" x14ac:dyDescent="0.15">
      <c r="F2215" s="18"/>
    </row>
    <row r="2216" spans="6:6" x14ac:dyDescent="0.15">
      <c r="F2216" s="18"/>
    </row>
    <row r="2217" spans="6:6" x14ac:dyDescent="0.15">
      <c r="F2217" s="18"/>
    </row>
    <row r="2218" spans="6:6" x14ac:dyDescent="0.15">
      <c r="F2218" s="18"/>
    </row>
    <row r="2219" spans="6:6" x14ac:dyDescent="0.15">
      <c r="F2219" s="18"/>
    </row>
    <row r="2220" spans="6:6" x14ac:dyDescent="0.15">
      <c r="F2220" s="18"/>
    </row>
    <row r="2221" spans="6:6" x14ac:dyDescent="0.15">
      <c r="F2221" s="18"/>
    </row>
    <row r="2222" spans="6:6" x14ac:dyDescent="0.15">
      <c r="F2222" s="18"/>
    </row>
    <row r="2223" spans="6:6" x14ac:dyDescent="0.15">
      <c r="F2223" s="18"/>
    </row>
    <row r="2224" spans="6:6" x14ac:dyDescent="0.15">
      <c r="F2224" s="18"/>
    </row>
    <row r="2225" spans="6:6" x14ac:dyDescent="0.15">
      <c r="F2225" s="18"/>
    </row>
    <row r="2226" spans="6:6" x14ac:dyDescent="0.15">
      <c r="F2226" s="18"/>
    </row>
    <row r="2227" spans="6:6" x14ac:dyDescent="0.15">
      <c r="F2227" s="18"/>
    </row>
    <row r="2228" spans="6:6" x14ac:dyDescent="0.15">
      <c r="F2228" s="18"/>
    </row>
    <row r="2229" spans="6:6" x14ac:dyDescent="0.15">
      <c r="F2229" s="18"/>
    </row>
    <row r="2230" spans="6:6" x14ac:dyDescent="0.15">
      <c r="F2230" s="18"/>
    </row>
    <row r="2231" spans="6:6" x14ac:dyDescent="0.15">
      <c r="F2231" s="18"/>
    </row>
    <row r="2232" spans="6:6" x14ac:dyDescent="0.15">
      <c r="F2232" s="18"/>
    </row>
    <row r="2233" spans="6:6" x14ac:dyDescent="0.15">
      <c r="F2233" s="18"/>
    </row>
    <row r="2234" spans="6:6" x14ac:dyDescent="0.15">
      <c r="F2234" s="18"/>
    </row>
    <row r="2235" spans="6:6" x14ac:dyDescent="0.15">
      <c r="F2235" s="18"/>
    </row>
    <row r="2236" spans="6:6" x14ac:dyDescent="0.15">
      <c r="F2236" s="18"/>
    </row>
    <row r="2237" spans="6:6" x14ac:dyDescent="0.15">
      <c r="F2237" s="18"/>
    </row>
    <row r="2238" spans="6:6" x14ac:dyDescent="0.15">
      <c r="F2238" s="18"/>
    </row>
    <row r="2239" spans="6:6" x14ac:dyDescent="0.15">
      <c r="F2239" s="18"/>
    </row>
    <row r="2240" spans="6:6" x14ac:dyDescent="0.15">
      <c r="F2240" s="18"/>
    </row>
    <row r="2241" spans="6:6" x14ac:dyDescent="0.15">
      <c r="F2241" s="18"/>
    </row>
    <row r="2242" spans="6:6" x14ac:dyDescent="0.15">
      <c r="F2242" s="18"/>
    </row>
    <row r="2243" spans="6:6" x14ac:dyDescent="0.15">
      <c r="F2243" s="18"/>
    </row>
    <row r="2244" spans="6:6" x14ac:dyDescent="0.15">
      <c r="F2244" s="18"/>
    </row>
    <row r="2245" spans="6:6" x14ac:dyDescent="0.15">
      <c r="F2245" s="18"/>
    </row>
    <row r="2246" spans="6:6" x14ac:dyDescent="0.15">
      <c r="F2246" s="18"/>
    </row>
    <row r="2247" spans="6:6" x14ac:dyDescent="0.15">
      <c r="F2247" s="18"/>
    </row>
    <row r="2248" spans="6:6" x14ac:dyDescent="0.15">
      <c r="F2248" s="18"/>
    </row>
    <row r="2249" spans="6:6" x14ac:dyDescent="0.15">
      <c r="F2249" s="18"/>
    </row>
    <row r="2250" spans="6:6" x14ac:dyDescent="0.15">
      <c r="F2250" s="18"/>
    </row>
    <row r="2251" spans="6:6" x14ac:dyDescent="0.15">
      <c r="F2251" s="18"/>
    </row>
    <row r="2252" spans="6:6" x14ac:dyDescent="0.15">
      <c r="F2252" s="18"/>
    </row>
    <row r="2253" spans="6:6" x14ac:dyDescent="0.15">
      <c r="F2253" s="18"/>
    </row>
    <row r="2254" spans="6:6" x14ac:dyDescent="0.15">
      <c r="F2254" s="18"/>
    </row>
    <row r="2255" spans="6:6" x14ac:dyDescent="0.15">
      <c r="F2255" s="18"/>
    </row>
    <row r="2256" spans="6:6" x14ac:dyDescent="0.15">
      <c r="F2256" s="18"/>
    </row>
    <row r="2257" spans="6:6" x14ac:dyDescent="0.15">
      <c r="F2257" s="18"/>
    </row>
    <row r="2258" spans="6:6" x14ac:dyDescent="0.15">
      <c r="F2258" s="18"/>
    </row>
    <row r="2259" spans="6:6" x14ac:dyDescent="0.15">
      <c r="F2259" s="18"/>
    </row>
    <row r="2260" spans="6:6" x14ac:dyDescent="0.15">
      <c r="F2260" s="18"/>
    </row>
    <row r="2261" spans="6:6" x14ac:dyDescent="0.15">
      <c r="F2261" s="18"/>
    </row>
    <row r="2262" spans="6:6" x14ac:dyDescent="0.15">
      <c r="F2262" s="18"/>
    </row>
    <row r="2263" spans="6:6" x14ac:dyDescent="0.15">
      <c r="F2263" s="18"/>
    </row>
    <row r="2264" spans="6:6" x14ac:dyDescent="0.15">
      <c r="F2264" s="18"/>
    </row>
    <row r="2265" spans="6:6" x14ac:dyDescent="0.15">
      <c r="F2265" s="18"/>
    </row>
    <row r="2266" spans="6:6" x14ac:dyDescent="0.15">
      <c r="F2266" s="18"/>
    </row>
    <row r="2267" spans="6:6" x14ac:dyDescent="0.15">
      <c r="F2267" s="18"/>
    </row>
    <row r="2268" spans="6:6" x14ac:dyDescent="0.15">
      <c r="F2268" s="18"/>
    </row>
    <row r="2269" spans="6:6" x14ac:dyDescent="0.15">
      <c r="F2269" s="18"/>
    </row>
    <row r="2270" spans="6:6" x14ac:dyDescent="0.15">
      <c r="F2270" s="18"/>
    </row>
    <row r="2271" spans="6:6" x14ac:dyDescent="0.15">
      <c r="F2271" s="18"/>
    </row>
    <row r="2272" spans="6:6" x14ac:dyDescent="0.15">
      <c r="F2272" s="18"/>
    </row>
    <row r="2273" spans="6:6" x14ac:dyDescent="0.15">
      <c r="F2273" s="18"/>
    </row>
    <row r="2274" spans="6:6" x14ac:dyDescent="0.15">
      <c r="F2274" s="18"/>
    </row>
    <row r="2275" spans="6:6" x14ac:dyDescent="0.15">
      <c r="F2275" s="18"/>
    </row>
    <row r="2276" spans="6:6" x14ac:dyDescent="0.15">
      <c r="F2276" s="18"/>
    </row>
    <row r="2277" spans="6:6" x14ac:dyDescent="0.15">
      <c r="F2277" s="18"/>
    </row>
    <row r="2278" spans="6:6" x14ac:dyDescent="0.15">
      <c r="F2278" s="18"/>
    </row>
    <row r="2279" spans="6:6" x14ac:dyDescent="0.15">
      <c r="F2279" s="18"/>
    </row>
    <row r="2280" spans="6:6" x14ac:dyDescent="0.15">
      <c r="F2280" s="18"/>
    </row>
    <row r="2281" spans="6:6" x14ac:dyDescent="0.15">
      <c r="F2281" s="18"/>
    </row>
    <row r="2282" spans="6:6" x14ac:dyDescent="0.15">
      <c r="F2282" s="18"/>
    </row>
    <row r="2283" spans="6:6" x14ac:dyDescent="0.15">
      <c r="F2283" s="18"/>
    </row>
    <row r="2284" spans="6:6" x14ac:dyDescent="0.15">
      <c r="F2284" s="18"/>
    </row>
    <row r="2285" spans="6:6" x14ac:dyDescent="0.15">
      <c r="F2285" s="18"/>
    </row>
    <row r="2286" spans="6:6" x14ac:dyDescent="0.15">
      <c r="F2286" s="18"/>
    </row>
    <row r="2287" spans="6:6" x14ac:dyDescent="0.15">
      <c r="F2287" s="18"/>
    </row>
    <row r="2288" spans="6:6" x14ac:dyDescent="0.15">
      <c r="F2288" s="18"/>
    </row>
    <row r="2289" spans="6:6" x14ac:dyDescent="0.15">
      <c r="F2289" s="18"/>
    </row>
    <row r="2290" spans="6:6" x14ac:dyDescent="0.15">
      <c r="F2290" s="18"/>
    </row>
    <row r="2291" spans="6:6" x14ac:dyDescent="0.15">
      <c r="F2291" s="18"/>
    </row>
    <row r="2292" spans="6:6" x14ac:dyDescent="0.15">
      <c r="F2292" s="18"/>
    </row>
    <row r="2293" spans="6:6" x14ac:dyDescent="0.15">
      <c r="F2293" s="18"/>
    </row>
    <row r="2294" spans="6:6" x14ac:dyDescent="0.15">
      <c r="F2294" s="18"/>
    </row>
    <row r="2295" spans="6:6" x14ac:dyDescent="0.15">
      <c r="F2295" s="18"/>
    </row>
    <row r="2296" spans="6:6" x14ac:dyDescent="0.15">
      <c r="F2296" s="18"/>
    </row>
    <row r="2297" spans="6:6" x14ac:dyDescent="0.15">
      <c r="F2297" s="18"/>
    </row>
    <row r="2298" spans="6:6" x14ac:dyDescent="0.15">
      <c r="F2298" s="18"/>
    </row>
    <row r="2299" spans="6:6" x14ac:dyDescent="0.15">
      <c r="F2299" s="18"/>
    </row>
    <row r="2300" spans="6:6" x14ac:dyDescent="0.15">
      <c r="F2300" s="18"/>
    </row>
    <row r="2301" spans="6:6" x14ac:dyDescent="0.15">
      <c r="F2301" s="18"/>
    </row>
    <row r="2302" spans="6:6" x14ac:dyDescent="0.15">
      <c r="F2302" s="18"/>
    </row>
    <row r="2303" spans="6:6" x14ac:dyDescent="0.15">
      <c r="F2303" s="18"/>
    </row>
    <row r="2304" spans="6:6" x14ac:dyDescent="0.15">
      <c r="F2304" s="18"/>
    </row>
    <row r="2305" spans="6:6" x14ac:dyDescent="0.15">
      <c r="F2305" s="18"/>
    </row>
    <row r="2306" spans="6:6" x14ac:dyDescent="0.15">
      <c r="F2306" s="18"/>
    </row>
    <row r="2307" spans="6:6" x14ac:dyDescent="0.15">
      <c r="F2307" s="18"/>
    </row>
    <row r="2308" spans="6:6" x14ac:dyDescent="0.15">
      <c r="F2308" s="18"/>
    </row>
    <row r="2309" spans="6:6" x14ac:dyDescent="0.15">
      <c r="F2309" s="18"/>
    </row>
    <row r="2310" spans="6:6" x14ac:dyDescent="0.15">
      <c r="F2310" s="18"/>
    </row>
  </sheetData>
  <mergeCells count="277">
    <mergeCell ref="B2:AV2"/>
    <mergeCell ref="B4:B5"/>
    <mergeCell ref="C4:C5"/>
    <mergeCell ref="D4:D5"/>
    <mergeCell ref="F4:F5"/>
    <mergeCell ref="K4:W4"/>
    <mergeCell ref="Y4:AE4"/>
    <mergeCell ref="AF4:AL4"/>
    <mergeCell ref="AU4:AU5"/>
    <mergeCell ref="AV4:AV5"/>
    <mergeCell ref="B6:B14"/>
    <mergeCell ref="C6:C14"/>
    <mergeCell ref="B16:AV16"/>
    <mergeCell ref="B17:B18"/>
    <mergeCell ref="C17:C18"/>
    <mergeCell ref="D17:D18"/>
    <mergeCell ref="E17:E18"/>
    <mergeCell ref="F17:F18"/>
    <mergeCell ref="G17:I17"/>
    <mergeCell ref="J17:W17"/>
    <mergeCell ref="X17:AE17"/>
    <mergeCell ref="AF17:AL17"/>
    <mergeCell ref="AM17:AT17"/>
    <mergeCell ref="AU17:AU18"/>
    <mergeCell ref="AV17:AV18"/>
    <mergeCell ref="B19:B38"/>
    <mergeCell ref="C19:C38"/>
    <mergeCell ref="D19:D20"/>
    <mergeCell ref="E19:E20"/>
    <mergeCell ref="F19:F20"/>
    <mergeCell ref="G19:G20"/>
    <mergeCell ref="H19:H20"/>
    <mergeCell ref="I19:I20"/>
    <mergeCell ref="V19:V20"/>
    <mergeCell ref="W19:W20"/>
    <mergeCell ref="AF19:AF20"/>
    <mergeCell ref="AG19:AG20"/>
    <mergeCell ref="AH19:AH20"/>
    <mergeCell ref="AI19:AI20"/>
    <mergeCell ref="AJ19:AJ20"/>
    <mergeCell ref="AK19:AK20"/>
    <mergeCell ref="AL19:AL20"/>
    <mergeCell ref="AM19:AM20"/>
    <mergeCell ref="AN19:AN20"/>
    <mergeCell ref="AO19:AO20"/>
    <mergeCell ref="AP19:AP20"/>
    <mergeCell ref="AQ19:AQ20"/>
    <mergeCell ref="AR19:AR20"/>
    <mergeCell ref="AS19:AS20"/>
    <mergeCell ref="AT19:AT20"/>
    <mergeCell ref="AU19:AU20"/>
    <mergeCell ref="AV19:AV20"/>
    <mergeCell ref="D21:D22"/>
    <mergeCell ref="E21:E22"/>
    <mergeCell ref="F21:F22"/>
    <mergeCell ref="G21:G22"/>
    <mergeCell ref="H21:H22"/>
    <mergeCell ref="I21:I22"/>
    <mergeCell ref="V21:V22"/>
    <mergeCell ref="W21:W22"/>
    <mergeCell ref="AF21:AF22"/>
    <mergeCell ref="AG21:AG22"/>
    <mergeCell ref="AH21:AH22"/>
    <mergeCell ref="AI21:AI22"/>
    <mergeCell ref="AJ21:AJ22"/>
    <mergeCell ref="AK21:AK22"/>
    <mergeCell ref="AL21:AL22"/>
    <mergeCell ref="AM21:AM22"/>
    <mergeCell ref="AN21:AN22"/>
    <mergeCell ref="AO21:AO22"/>
    <mergeCell ref="AP21:AP22"/>
    <mergeCell ref="AQ21:AQ22"/>
    <mergeCell ref="AR21:AR22"/>
    <mergeCell ref="AS21:AS22"/>
    <mergeCell ref="AT21:AT22"/>
    <mergeCell ref="AU21:AU22"/>
    <mergeCell ref="AV21:AV22"/>
    <mergeCell ref="D23:D24"/>
    <mergeCell ref="E23:E24"/>
    <mergeCell ref="F23:F24"/>
    <mergeCell ref="G23:G24"/>
    <mergeCell ref="H23:H24"/>
    <mergeCell ref="I23:I24"/>
    <mergeCell ref="V23:V24"/>
    <mergeCell ref="W23:W24"/>
    <mergeCell ref="AF23:AF24"/>
    <mergeCell ref="AG23:AG24"/>
    <mergeCell ref="AH23:AH24"/>
    <mergeCell ref="AI23:AI24"/>
    <mergeCell ref="AJ23:AJ24"/>
    <mergeCell ref="AK23:AK24"/>
    <mergeCell ref="AL23:AL24"/>
    <mergeCell ref="AM23:AM24"/>
    <mergeCell ref="AN23:AN24"/>
    <mergeCell ref="AO23:AO24"/>
    <mergeCell ref="AP23:AP24"/>
    <mergeCell ref="AQ23:AQ24"/>
    <mergeCell ref="AR23:AR24"/>
    <mergeCell ref="AS23:AS24"/>
    <mergeCell ref="AT23:AT24"/>
    <mergeCell ref="AU23:AU24"/>
    <mergeCell ref="AV23:AV24"/>
    <mergeCell ref="D25:D26"/>
    <mergeCell ref="E25:E26"/>
    <mergeCell ref="F25:F26"/>
    <mergeCell ref="G25:G26"/>
    <mergeCell ref="H25:H26"/>
    <mergeCell ref="I25:I26"/>
    <mergeCell ref="V25:V26"/>
    <mergeCell ref="W25:W26"/>
    <mergeCell ref="AF25:AF26"/>
    <mergeCell ref="AG25:AG26"/>
    <mergeCell ref="AH25:AH26"/>
    <mergeCell ref="AI25:AI26"/>
    <mergeCell ref="AJ25:AJ26"/>
    <mergeCell ref="AK25:AK26"/>
    <mergeCell ref="AL25:AL26"/>
    <mergeCell ref="AM25:AM26"/>
    <mergeCell ref="AN25:AN26"/>
    <mergeCell ref="AO25:AO26"/>
    <mergeCell ref="AP25:AP26"/>
    <mergeCell ref="AQ25:AQ26"/>
    <mergeCell ref="AR25:AR26"/>
    <mergeCell ref="AS25:AS26"/>
    <mergeCell ref="AT25:AT26"/>
    <mergeCell ref="AU25:AU26"/>
    <mergeCell ref="AV25:AV26"/>
    <mergeCell ref="D27:D28"/>
    <mergeCell ref="E27:E28"/>
    <mergeCell ref="F27:F28"/>
    <mergeCell ref="G27:G28"/>
    <mergeCell ref="H27:H28"/>
    <mergeCell ref="I27:I28"/>
    <mergeCell ref="V27:V28"/>
    <mergeCell ref="W27:W28"/>
    <mergeCell ref="AF27:AF28"/>
    <mergeCell ref="AG27:AG28"/>
    <mergeCell ref="AH27:AH28"/>
    <mergeCell ref="AI27:AI28"/>
    <mergeCell ref="AJ27:AJ28"/>
    <mergeCell ref="AK27:AK28"/>
    <mergeCell ref="AL27:AL28"/>
    <mergeCell ref="AM27:AM28"/>
    <mergeCell ref="AN27:AN28"/>
    <mergeCell ref="AO27:AO28"/>
    <mergeCell ref="AP27:AP28"/>
    <mergeCell ref="AQ27:AQ28"/>
    <mergeCell ref="AR27:AR28"/>
    <mergeCell ref="AS27:AS28"/>
    <mergeCell ref="AT27:AT28"/>
    <mergeCell ref="AU27:AU28"/>
    <mergeCell ref="AV27:AV28"/>
    <mergeCell ref="D29:D30"/>
    <mergeCell ref="E29:E30"/>
    <mergeCell ref="F29:F30"/>
    <mergeCell ref="G29:G30"/>
    <mergeCell ref="H29:H30"/>
    <mergeCell ref="I29:I30"/>
    <mergeCell ref="V29:V30"/>
    <mergeCell ref="W29:W30"/>
    <mergeCell ref="AF29:AF30"/>
    <mergeCell ref="AG29:AG30"/>
    <mergeCell ref="AH29:AH30"/>
    <mergeCell ref="AI29:AI30"/>
    <mergeCell ref="AJ29:AJ30"/>
    <mergeCell ref="AK29:AK30"/>
    <mergeCell ref="AL29:AL30"/>
    <mergeCell ref="AM29:AM30"/>
    <mergeCell ref="AN29:AN30"/>
    <mergeCell ref="AO29:AO30"/>
    <mergeCell ref="AP29:AP30"/>
    <mergeCell ref="AQ29:AQ30"/>
    <mergeCell ref="AR29:AR30"/>
    <mergeCell ref="AS29:AS30"/>
    <mergeCell ref="AT29:AT30"/>
    <mergeCell ref="AU29:AU30"/>
    <mergeCell ref="AV29:AV30"/>
    <mergeCell ref="D31:D32"/>
    <mergeCell ref="E31:E32"/>
    <mergeCell ref="F31:F32"/>
    <mergeCell ref="G31:G32"/>
    <mergeCell ref="H31:H32"/>
    <mergeCell ref="I31:I32"/>
    <mergeCell ref="V31:V32"/>
    <mergeCell ref="W31:W32"/>
    <mergeCell ref="AF31:AF32"/>
    <mergeCell ref="AG31:AG32"/>
    <mergeCell ref="AH31:AH32"/>
    <mergeCell ref="AI31:AI32"/>
    <mergeCell ref="AJ31:AJ32"/>
    <mergeCell ref="AK31:AK32"/>
    <mergeCell ref="AL31:AL32"/>
    <mergeCell ref="AM31:AM32"/>
    <mergeCell ref="AN31:AN32"/>
    <mergeCell ref="AO31:AO32"/>
    <mergeCell ref="AP31:AP32"/>
    <mergeCell ref="AQ31:AQ32"/>
    <mergeCell ref="AR31:AR32"/>
    <mergeCell ref="AS31:AS32"/>
    <mergeCell ref="AT31:AT32"/>
    <mergeCell ref="AU31:AU32"/>
    <mergeCell ref="AV31:AV32"/>
    <mergeCell ref="D33:D34"/>
    <mergeCell ref="E33:E34"/>
    <mergeCell ref="F33:F34"/>
    <mergeCell ref="G33:G34"/>
    <mergeCell ref="H33:H34"/>
    <mergeCell ref="I33:I34"/>
    <mergeCell ref="V33:V34"/>
    <mergeCell ref="W33:W34"/>
    <mergeCell ref="AF33:AF34"/>
    <mergeCell ref="AG33:AG34"/>
    <mergeCell ref="AH33:AH34"/>
    <mergeCell ref="AI33:AI34"/>
    <mergeCell ref="AJ33:AJ34"/>
    <mergeCell ref="AK33:AK34"/>
    <mergeCell ref="AL33:AL34"/>
    <mergeCell ref="AM33:AM34"/>
    <mergeCell ref="AN33:AN34"/>
    <mergeCell ref="AO33:AO34"/>
    <mergeCell ref="AP33:AP34"/>
    <mergeCell ref="AQ33:AQ34"/>
    <mergeCell ref="AR33:AR34"/>
    <mergeCell ref="AS33:AS34"/>
    <mergeCell ref="AT33:AT34"/>
    <mergeCell ref="AU33:AU34"/>
    <mergeCell ref="AV33:AV34"/>
    <mergeCell ref="D35:D36"/>
    <mergeCell ref="E35:E36"/>
    <mergeCell ref="F35:F36"/>
    <mergeCell ref="G35:G36"/>
    <mergeCell ref="H35:H36"/>
    <mergeCell ref="I35:I36"/>
    <mergeCell ref="V35:V36"/>
    <mergeCell ref="W35:W36"/>
    <mergeCell ref="AF35:AF36"/>
    <mergeCell ref="AG35:AG36"/>
    <mergeCell ref="AH35:AH36"/>
    <mergeCell ref="AI35:AI36"/>
    <mergeCell ref="AJ35:AJ36"/>
    <mergeCell ref="AK35:AK36"/>
    <mergeCell ref="AL35:AL36"/>
    <mergeCell ref="AM35:AM36"/>
    <mergeCell ref="AN35:AN36"/>
    <mergeCell ref="AO35:AO36"/>
    <mergeCell ref="AP35:AP36"/>
    <mergeCell ref="AQ35:AQ36"/>
    <mergeCell ref="AR35:AR36"/>
    <mergeCell ref="AS35:AS36"/>
    <mergeCell ref="AT35:AT36"/>
    <mergeCell ref="AU35:AU36"/>
    <mergeCell ref="AV35:AV36"/>
    <mergeCell ref="D37:D38"/>
    <mergeCell ref="E37:E38"/>
    <mergeCell ref="F37:F38"/>
    <mergeCell ref="G37:G38"/>
    <mergeCell ref="H37:H38"/>
    <mergeCell ref="I37:I38"/>
    <mergeCell ref="V37:V38"/>
    <mergeCell ref="W37:W38"/>
    <mergeCell ref="AF37:AF38"/>
    <mergeCell ref="AG37:AG38"/>
    <mergeCell ref="AH37:AH38"/>
    <mergeCell ref="AI37:AI38"/>
    <mergeCell ref="AJ37:AJ38"/>
    <mergeCell ref="AK37:AK38"/>
    <mergeCell ref="AL37:AL38"/>
    <mergeCell ref="AM37:AM38"/>
    <mergeCell ref="AN37:AN38"/>
    <mergeCell ref="AO37:AO38"/>
    <mergeCell ref="AV37:AV38"/>
    <mergeCell ref="AP37:AP38"/>
    <mergeCell ref="AQ37:AQ38"/>
    <mergeCell ref="AR37:AR38"/>
    <mergeCell ref="AS37:AS38"/>
    <mergeCell ref="AT37:AT38"/>
    <mergeCell ref="AU37:AU38"/>
  </mergeCells>
  <phoneticPr fontId="2" type="noConversion"/>
  <pageMargins left="0.31496062992125984" right="0.23622047244094491" top="0.47244094488188981" bottom="0.47244094488188981" header="0.23622047244094491" footer="0.51181102362204722"/>
  <pageSetup paperSize="8" scale="6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indexed="34"/>
  </sheetPr>
  <dimension ref="A1:BB2297"/>
  <sheetViews>
    <sheetView showGridLines="0" zoomScale="80" zoomScaleNormal="80" workbookViewId="0">
      <selection activeCell="W28" sqref="W28"/>
    </sheetView>
  </sheetViews>
  <sheetFormatPr defaultColWidth="8.75" defaultRowHeight="14.25" x14ac:dyDescent="0.15"/>
  <cols>
    <col min="1" max="1" width="2.25" style="1" customWidth="1"/>
    <col min="2" max="2" width="6.75" style="1" customWidth="1"/>
    <col min="3" max="3" width="7.125" style="1" customWidth="1"/>
    <col min="4" max="5" width="7.75" style="1" customWidth="1"/>
    <col min="6" max="6" width="11.75" style="9" customWidth="1"/>
    <col min="7" max="7" width="6.75" style="1" customWidth="1"/>
    <col min="8" max="8" width="6.375" style="1" customWidth="1"/>
    <col min="9" max="9" width="7.875" style="1" hidden="1" customWidth="1"/>
    <col min="10" max="10" width="7.875" style="9" customWidth="1"/>
    <col min="11" max="11" width="7.375" style="9" customWidth="1"/>
    <col min="12" max="12" width="6.5" style="9" customWidth="1"/>
    <col min="13" max="13" width="7.25" style="9" customWidth="1"/>
    <col min="14" max="14" width="7.875" style="9" customWidth="1"/>
    <col min="15" max="15" width="7.875" style="67" hidden="1" customWidth="1"/>
    <col min="16" max="16" width="7.375" style="9" customWidth="1"/>
    <col min="17" max="19" width="7.5" style="98" customWidth="1"/>
    <col min="20" max="20" width="7.25" style="9" customWidth="1"/>
    <col min="21" max="21" width="8.375" style="9" customWidth="1"/>
    <col min="22" max="22" width="8.125" style="9" customWidth="1"/>
    <col min="23" max="27" width="7.875" style="9" customWidth="1"/>
    <col min="28" max="28" width="7.875" style="9" hidden="1" customWidth="1"/>
    <col min="29" max="29" width="7.875" style="9" customWidth="1"/>
    <col min="30" max="30" width="6.25" style="9" customWidth="1"/>
    <col min="31" max="34" width="7.875" style="1" customWidth="1"/>
    <col min="35" max="35" width="7.875" style="69" hidden="1" customWidth="1"/>
    <col min="36" max="36" width="7.875" style="1" customWidth="1"/>
    <col min="37" max="37" width="6.125" style="1" customWidth="1"/>
    <col min="38" max="38" width="7.875" style="1" customWidth="1"/>
    <col min="39" max="41" width="6.875" style="1" customWidth="1"/>
    <col min="42" max="42" width="6.875" style="1" hidden="1" customWidth="1"/>
    <col min="43" max="43" width="7.5" style="1" customWidth="1"/>
    <col min="44" max="44" width="7.25" style="1" customWidth="1"/>
    <col min="45" max="45" width="7.75" style="1" customWidth="1"/>
    <col min="46" max="46" width="7.75" style="77" customWidth="1"/>
    <col min="47" max="47" width="8.75" style="1" customWidth="1"/>
    <col min="48" max="48" width="7.875" style="1" customWidth="1"/>
    <col min="49" max="49" width="2.125" style="1" customWidth="1"/>
    <col min="50" max="50" width="8.5" style="1" customWidth="1"/>
    <col min="51" max="52" width="9.875" style="1" customWidth="1"/>
    <col min="53" max="53" width="18.125" style="1" customWidth="1"/>
    <col min="54" max="124" width="8.25" style="1" customWidth="1"/>
    <col min="125" max="16384" width="8.75" style="1"/>
  </cols>
  <sheetData>
    <row r="1" spans="1:54" ht="11.25" customHeight="1" x14ac:dyDescent="0.15"/>
    <row r="2" spans="1:54" ht="54" hidden="1" customHeight="1" x14ac:dyDescent="0.15">
      <c r="B2" s="145" t="s">
        <v>59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</row>
    <row r="3" spans="1:54" ht="7.15" hidden="1" customHeight="1" thickBot="1" x14ac:dyDescent="0.2">
      <c r="A3" s="27"/>
      <c r="B3" s="27"/>
      <c r="C3" s="27"/>
      <c r="D3" s="27"/>
      <c r="E3" s="27"/>
      <c r="F3" s="27"/>
      <c r="G3" s="27"/>
      <c r="H3" s="27"/>
      <c r="I3" s="27"/>
      <c r="J3" s="67"/>
      <c r="K3" s="67"/>
      <c r="L3" s="67"/>
      <c r="M3" s="67"/>
      <c r="N3" s="67"/>
      <c r="P3" s="67"/>
      <c r="Q3" s="99"/>
      <c r="R3" s="99"/>
      <c r="S3" s="99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78"/>
      <c r="AU3" s="27"/>
      <c r="AV3" s="27"/>
      <c r="AW3" s="27"/>
    </row>
    <row r="4" spans="1:54" ht="19.899999999999999" hidden="1" customHeight="1" x14ac:dyDescent="0.15">
      <c r="A4" s="27"/>
      <c r="B4" s="146" t="s">
        <v>60</v>
      </c>
      <c r="C4" s="148" t="s">
        <v>61</v>
      </c>
      <c r="D4" s="148" t="s">
        <v>62</v>
      </c>
      <c r="E4" s="51"/>
      <c r="F4" s="148" t="s">
        <v>63</v>
      </c>
      <c r="G4" s="28" t="s">
        <v>64</v>
      </c>
      <c r="H4" s="28"/>
      <c r="I4" s="28"/>
      <c r="J4" s="28"/>
      <c r="K4" s="127" t="s">
        <v>65</v>
      </c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9"/>
      <c r="X4" s="54"/>
      <c r="Y4" s="127" t="s">
        <v>66</v>
      </c>
      <c r="Z4" s="128"/>
      <c r="AA4" s="128"/>
      <c r="AB4" s="128"/>
      <c r="AC4" s="128"/>
      <c r="AD4" s="128"/>
      <c r="AE4" s="129"/>
      <c r="AF4" s="127" t="s">
        <v>67</v>
      </c>
      <c r="AG4" s="128"/>
      <c r="AH4" s="128"/>
      <c r="AI4" s="128"/>
      <c r="AJ4" s="128"/>
      <c r="AK4" s="128"/>
      <c r="AL4" s="128"/>
      <c r="AM4" s="56"/>
      <c r="AN4" s="56"/>
      <c r="AO4" s="56"/>
      <c r="AP4" s="56"/>
      <c r="AQ4" s="56"/>
      <c r="AR4" s="56"/>
      <c r="AS4" s="56"/>
      <c r="AT4" s="79"/>
      <c r="AU4" s="148" t="s">
        <v>68</v>
      </c>
      <c r="AV4" s="150" t="s">
        <v>69</v>
      </c>
      <c r="AW4" s="27"/>
    </row>
    <row r="5" spans="1:54" ht="51.6" hidden="1" customHeight="1" x14ac:dyDescent="0.15">
      <c r="A5" s="27"/>
      <c r="B5" s="147"/>
      <c r="C5" s="149"/>
      <c r="D5" s="149"/>
      <c r="E5" s="52"/>
      <c r="F5" s="149"/>
      <c r="G5" s="6" t="s">
        <v>70</v>
      </c>
      <c r="H5" s="6"/>
      <c r="I5" s="6"/>
      <c r="J5" s="6"/>
      <c r="K5" s="6" t="s">
        <v>71</v>
      </c>
      <c r="L5" s="24" t="s">
        <v>72</v>
      </c>
      <c r="M5" s="6" t="s">
        <v>73</v>
      </c>
      <c r="N5" s="6" t="s">
        <v>74</v>
      </c>
      <c r="O5" s="6" t="s">
        <v>75</v>
      </c>
      <c r="P5" s="6" t="s">
        <v>76</v>
      </c>
      <c r="Q5" s="84" t="s">
        <v>77</v>
      </c>
      <c r="R5" s="84"/>
      <c r="S5" s="84"/>
      <c r="T5" s="6" t="s">
        <v>78</v>
      </c>
      <c r="U5" s="6" t="s">
        <v>79</v>
      </c>
      <c r="V5" s="6" t="s">
        <v>80</v>
      </c>
      <c r="W5" s="6" t="s">
        <v>81</v>
      </c>
      <c r="X5" s="6"/>
      <c r="Y5" s="6" t="s">
        <v>71</v>
      </c>
      <c r="Z5" s="24" t="s">
        <v>72</v>
      </c>
      <c r="AA5" s="6" t="s">
        <v>74</v>
      </c>
      <c r="AB5" s="6"/>
      <c r="AC5" s="6" t="s">
        <v>76</v>
      </c>
      <c r="AD5" s="6" t="s">
        <v>82</v>
      </c>
      <c r="AE5" s="6" t="s">
        <v>80</v>
      </c>
      <c r="AF5" s="6" t="s">
        <v>71</v>
      </c>
      <c r="AG5" s="24" t="s">
        <v>72</v>
      </c>
      <c r="AH5" s="6" t="s">
        <v>74</v>
      </c>
      <c r="AI5" s="6" t="s">
        <v>75</v>
      </c>
      <c r="AJ5" s="6" t="s">
        <v>76</v>
      </c>
      <c r="AK5" s="6" t="s">
        <v>82</v>
      </c>
      <c r="AL5" s="6" t="s">
        <v>80</v>
      </c>
      <c r="AM5" s="52"/>
      <c r="AN5" s="52"/>
      <c r="AO5" s="52"/>
      <c r="AP5" s="52"/>
      <c r="AQ5" s="52"/>
      <c r="AR5" s="52"/>
      <c r="AS5" s="52"/>
      <c r="AT5" s="80"/>
      <c r="AU5" s="149"/>
      <c r="AV5" s="151"/>
      <c r="AW5" s="27"/>
      <c r="BB5" s="9"/>
    </row>
    <row r="6" spans="1:54" ht="19.899999999999999" hidden="1" customHeight="1" x14ac:dyDescent="0.15">
      <c r="A6" s="27"/>
      <c r="B6" s="136">
        <f>C6+2*0.2</f>
        <v>1.9</v>
      </c>
      <c r="C6" s="139">
        <v>1.5</v>
      </c>
      <c r="D6" s="4">
        <f t="shared" ref="D6:D14" si="0">$B$6*100-2*2</f>
        <v>186</v>
      </c>
      <c r="E6" s="48"/>
      <c r="F6" s="10" t="s">
        <v>83</v>
      </c>
      <c r="G6" s="4">
        <v>20</v>
      </c>
      <c r="H6" s="4"/>
      <c r="I6" s="4"/>
      <c r="J6" s="4"/>
      <c r="K6" s="4">
        <f t="shared" ref="K6:K14" si="1">D6-8</f>
        <v>178</v>
      </c>
      <c r="L6" s="4">
        <f t="shared" ref="L6:L14" si="2">G6-6</f>
        <v>14</v>
      </c>
      <c r="M6" s="7">
        <f t="shared" ref="M6:M14" si="3">(99-13)/(T6-1)</f>
        <v>10.75</v>
      </c>
      <c r="N6" s="14">
        <v>16</v>
      </c>
      <c r="O6" s="31">
        <f t="shared" ref="O6:O14" si="4">IF(N6=16,1.84,IF(N6=20,2.27,IF(N6=22,2.51,IF(N6=25,2.84,IF(N6=28,3.16)))))</f>
        <v>1.84</v>
      </c>
      <c r="P6" s="4">
        <f t="shared" ref="P6:P14" si="5">K6+2*L6</f>
        <v>206</v>
      </c>
      <c r="Q6" s="91">
        <v>9</v>
      </c>
      <c r="R6" s="91"/>
      <c r="S6" s="91"/>
      <c r="T6" s="4">
        <f t="shared" ref="T6:T14" si="6">IF(W6="单排",Q6)</f>
        <v>9</v>
      </c>
      <c r="U6" s="4">
        <f t="shared" ref="U6:U14" si="7">Q6-T6</f>
        <v>0</v>
      </c>
      <c r="V6" s="7">
        <f t="shared" ref="V6:V14" si="8">P6/100*(U6+T6)*((N6/100)^2/4*PI()*7850/100)</f>
        <v>29.26235220549151</v>
      </c>
      <c r="W6" s="7" t="s">
        <v>84</v>
      </c>
      <c r="X6" s="7"/>
      <c r="Y6" s="7">
        <f t="shared" ref="Y6:Y14" si="9">D6-8</f>
        <v>178</v>
      </c>
      <c r="Z6" s="7">
        <f t="shared" ref="Z6:Z14" si="10">G6-6</f>
        <v>14</v>
      </c>
      <c r="AA6" s="14">
        <v>12</v>
      </c>
      <c r="AB6" s="14"/>
      <c r="AC6" s="4">
        <f t="shared" ref="AC6:AC14" si="11">Y6+2*Z6</f>
        <v>206</v>
      </c>
      <c r="AD6" s="4">
        <v>6</v>
      </c>
      <c r="AE6" s="7">
        <f t="shared" ref="AE6:AE14" si="12">AC6*AD6/100*((AA6/100)^2/4*PI()*7850/100)</f>
        <v>10.973382077059316</v>
      </c>
      <c r="AF6" s="7" t="e">
        <f>IF(#REF!="双肢",90.8,(INT((T6-1)/2)+1)*M6+O6+AI6)</f>
        <v>#REF!</v>
      </c>
      <c r="AG6" s="7">
        <f t="shared" ref="AG6:AG14" si="13">G6-8.2</f>
        <v>11.8</v>
      </c>
      <c r="AH6" s="14">
        <v>10</v>
      </c>
      <c r="AI6" s="31">
        <f t="shared" ref="AI6:AI14" si="14">IF(AH6=10,1.16,IF(AH6=12,1.39,IF(AH6=25,2.7,IF(AH6=28,3.1))))</f>
        <v>1.1599999999999999</v>
      </c>
      <c r="AJ6" s="7" t="e">
        <f t="shared" ref="AJ6:AJ14" si="15">(AF6+AG6+12)*2</f>
        <v>#REF!</v>
      </c>
      <c r="AK6" s="17" t="e">
        <f>IF(#REF!="双肢",INT((D6-8)/12.5)+1,(INT((D6-6)/12.5)+1)*2)</f>
        <v>#REF!</v>
      </c>
      <c r="AL6" s="7" t="e">
        <f t="shared" ref="AL6:AL14" si="16">AJ6*AK6/100*((AH6/100)^2/4*PI()*7850/100)</f>
        <v>#REF!</v>
      </c>
      <c r="AM6" s="21"/>
      <c r="AN6" s="21"/>
      <c r="AO6" s="21"/>
      <c r="AP6" s="21"/>
      <c r="AQ6" s="21"/>
      <c r="AR6" s="21"/>
      <c r="AS6" s="21"/>
      <c r="AT6" s="81"/>
      <c r="AU6" s="21" t="e">
        <f t="shared" ref="AU6:AU14" si="17">V6+AE6+AL6</f>
        <v>#REF!</v>
      </c>
      <c r="AV6" s="11">
        <f t="shared" ref="AV6:AV14" si="18">G6*D6*0.99/10000</f>
        <v>0.36828</v>
      </c>
      <c r="AW6" s="27"/>
    </row>
    <row r="7" spans="1:54" ht="19.899999999999999" hidden="1" customHeight="1" x14ac:dyDescent="0.15">
      <c r="A7" s="27"/>
      <c r="B7" s="137"/>
      <c r="C7" s="140"/>
      <c r="D7" s="4">
        <f t="shared" si="0"/>
        <v>186</v>
      </c>
      <c r="E7" s="48"/>
      <c r="F7" s="10" t="s">
        <v>85</v>
      </c>
      <c r="G7" s="4">
        <v>20</v>
      </c>
      <c r="H7" s="4"/>
      <c r="I7" s="4"/>
      <c r="J7" s="4"/>
      <c r="K7" s="4">
        <f t="shared" si="1"/>
        <v>178</v>
      </c>
      <c r="L7" s="4">
        <f t="shared" si="2"/>
        <v>14</v>
      </c>
      <c r="M7" s="7">
        <f t="shared" si="3"/>
        <v>7.8181818181818183</v>
      </c>
      <c r="N7" s="14">
        <v>16</v>
      </c>
      <c r="O7" s="31">
        <f t="shared" si="4"/>
        <v>1.84</v>
      </c>
      <c r="P7" s="4">
        <f t="shared" si="5"/>
        <v>206</v>
      </c>
      <c r="Q7" s="91">
        <v>12</v>
      </c>
      <c r="R7" s="91"/>
      <c r="S7" s="91"/>
      <c r="T7" s="4">
        <f t="shared" si="6"/>
        <v>12</v>
      </c>
      <c r="U7" s="4">
        <f t="shared" si="7"/>
        <v>0</v>
      </c>
      <c r="V7" s="7">
        <f t="shared" si="8"/>
        <v>39.016469607322016</v>
      </c>
      <c r="W7" s="7" t="s">
        <v>84</v>
      </c>
      <c r="X7" s="7"/>
      <c r="Y7" s="7">
        <f t="shared" si="9"/>
        <v>178</v>
      </c>
      <c r="Z7" s="7">
        <f t="shared" si="10"/>
        <v>14</v>
      </c>
      <c r="AA7" s="14">
        <v>12</v>
      </c>
      <c r="AB7" s="14"/>
      <c r="AC7" s="4">
        <f t="shared" si="11"/>
        <v>206</v>
      </c>
      <c r="AD7" s="4">
        <v>6</v>
      </c>
      <c r="AE7" s="7">
        <f t="shared" si="12"/>
        <v>10.973382077059316</v>
      </c>
      <c r="AF7" s="7" t="e">
        <f>IF(#REF!="双肢",90.8,(INT((T7-1)/2)+1)*M7+O7+AI7)</f>
        <v>#REF!</v>
      </c>
      <c r="AG7" s="7">
        <f t="shared" si="13"/>
        <v>11.8</v>
      </c>
      <c r="AH7" s="14">
        <v>10</v>
      </c>
      <c r="AI7" s="31">
        <f t="shared" si="14"/>
        <v>1.1599999999999999</v>
      </c>
      <c r="AJ7" s="7" t="e">
        <f t="shared" si="15"/>
        <v>#REF!</v>
      </c>
      <c r="AK7" s="17" t="e">
        <f>IF(#REF!="双肢",INT((D7-8)/12.5)+1,(INT((D7-6)/12.5)+1)*2)</f>
        <v>#REF!</v>
      </c>
      <c r="AL7" s="7" t="e">
        <f t="shared" si="16"/>
        <v>#REF!</v>
      </c>
      <c r="AM7" s="21"/>
      <c r="AN7" s="21"/>
      <c r="AO7" s="21"/>
      <c r="AP7" s="21"/>
      <c r="AQ7" s="21"/>
      <c r="AR7" s="21"/>
      <c r="AS7" s="21"/>
      <c r="AT7" s="81"/>
      <c r="AU7" s="21" t="e">
        <f t="shared" si="17"/>
        <v>#REF!</v>
      </c>
      <c r="AV7" s="11">
        <f t="shared" si="18"/>
        <v>0.36828</v>
      </c>
      <c r="AW7" s="27"/>
    </row>
    <row r="8" spans="1:54" ht="19.899999999999999" hidden="1" customHeight="1" x14ac:dyDescent="0.15">
      <c r="A8" s="27"/>
      <c r="B8" s="137"/>
      <c r="C8" s="140"/>
      <c r="D8" s="4">
        <f t="shared" si="0"/>
        <v>186</v>
      </c>
      <c r="E8" s="48"/>
      <c r="F8" s="10" t="s">
        <v>86</v>
      </c>
      <c r="G8" s="4">
        <v>30</v>
      </c>
      <c r="H8" s="4"/>
      <c r="I8" s="4"/>
      <c r="J8" s="4"/>
      <c r="K8" s="4">
        <f t="shared" si="1"/>
        <v>178</v>
      </c>
      <c r="L8" s="4">
        <f t="shared" si="2"/>
        <v>24</v>
      </c>
      <c r="M8" s="7">
        <f t="shared" si="3"/>
        <v>8.6</v>
      </c>
      <c r="N8" s="14">
        <v>16</v>
      </c>
      <c r="O8" s="31">
        <f t="shared" si="4"/>
        <v>1.84</v>
      </c>
      <c r="P8" s="4">
        <f t="shared" si="5"/>
        <v>226</v>
      </c>
      <c r="Q8" s="91">
        <v>11</v>
      </c>
      <c r="R8" s="91"/>
      <c r="S8" s="91"/>
      <c r="T8" s="4">
        <f t="shared" si="6"/>
        <v>11</v>
      </c>
      <c r="U8" s="4">
        <f t="shared" si="7"/>
        <v>0</v>
      </c>
      <c r="V8" s="7">
        <f t="shared" si="8"/>
        <v>39.237436668204907</v>
      </c>
      <c r="W8" s="7" t="s">
        <v>84</v>
      </c>
      <c r="X8" s="7"/>
      <c r="Y8" s="7">
        <f t="shared" si="9"/>
        <v>178</v>
      </c>
      <c r="Z8" s="7">
        <f t="shared" si="10"/>
        <v>24</v>
      </c>
      <c r="AA8" s="14">
        <v>12</v>
      </c>
      <c r="AB8" s="14"/>
      <c r="AC8" s="4">
        <f t="shared" si="11"/>
        <v>226</v>
      </c>
      <c r="AD8" s="4">
        <v>6</v>
      </c>
      <c r="AE8" s="7">
        <f t="shared" si="12"/>
        <v>12.038758977744688</v>
      </c>
      <c r="AF8" s="7" t="e">
        <f>IF(#REF!="双肢",90.8,(INT((T8-1)/2)+1)*M8+O8+AI8)</f>
        <v>#REF!</v>
      </c>
      <c r="AG8" s="7">
        <f t="shared" si="13"/>
        <v>21.8</v>
      </c>
      <c r="AH8" s="14">
        <v>10</v>
      </c>
      <c r="AI8" s="31">
        <f t="shared" si="14"/>
        <v>1.1599999999999999</v>
      </c>
      <c r="AJ8" s="7" t="e">
        <f t="shared" si="15"/>
        <v>#REF!</v>
      </c>
      <c r="AK8" s="17" t="e">
        <f>IF(#REF!="双肢",INT((D8-8)/12.5)+1,(INT((D8-6)/12.5)+1)*2)</f>
        <v>#REF!</v>
      </c>
      <c r="AL8" s="7" t="e">
        <f t="shared" si="16"/>
        <v>#REF!</v>
      </c>
      <c r="AM8" s="21"/>
      <c r="AN8" s="21"/>
      <c r="AO8" s="21"/>
      <c r="AP8" s="21"/>
      <c r="AQ8" s="21"/>
      <c r="AR8" s="21"/>
      <c r="AS8" s="21"/>
      <c r="AT8" s="81"/>
      <c r="AU8" s="21" t="e">
        <f t="shared" si="17"/>
        <v>#REF!</v>
      </c>
      <c r="AV8" s="11">
        <f t="shared" si="18"/>
        <v>0.55242000000000002</v>
      </c>
      <c r="AW8" s="27"/>
    </row>
    <row r="9" spans="1:54" ht="19.899999999999999" hidden="1" customHeight="1" x14ac:dyDescent="0.15">
      <c r="A9" s="27"/>
      <c r="B9" s="137"/>
      <c r="C9" s="140"/>
      <c r="D9" s="4">
        <f t="shared" si="0"/>
        <v>186</v>
      </c>
      <c r="E9" s="48"/>
      <c r="F9" s="10" t="s">
        <v>87</v>
      </c>
      <c r="G9" s="4">
        <v>30</v>
      </c>
      <c r="H9" s="4"/>
      <c r="I9" s="4"/>
      <c r="J9" s="4"/>
      <c r="K9" s="4">
        <f t="shared" si="1"/>
        <v>178</v>
      </c>
      <c r="L9" s="4">
        <f t="shared" si="2"/>
        <v>24</v>
      </c>
      <c r="M9" s="7">
        <f t="shared" si="3"/>
        <v>9.5555555555555554</v>
      </c>
      <c r="N9" s="14">
        <v>20</v>
      </c>
      <c r="O9" s="31">
        <f t="shared" si="4"/>
        <v>2.27</v>
      </c>
      <c r="P9" s="4">
        <f t="shared" si="5"/>
        <v>226</v>
      </c>
      <c r="Q9" s="91">
        <v>10</v>
      </c>
      <c r="R9" s="91"/>
      <c r="S9" s="91"/>
      <c r="T9" s="4">
        <f t="shared" si="6"/>
        <v>10</v>
      </c>
      <c r="U9" s="4">
        <f t="shared" si="7"/>
        <v>0</v>
      </c>
      <c r="V9" s="7">
        <f t="shared" si="8"/>
        <v>55.734995267336522</v>
      </c>
      <c r="W9" s="7" t="s">
        <v>84</v>
      </c>
      <c r="X9" s="7"/>
      <c r="Y9" s="7">
        <f t="shared" si="9"/>
        <v>178</v>
      </c>
      <c r="Z9" s="7">
        <f t="shared" si="10"/>
        <v>24</v>
      </c>
      <c r="AA9" s="14">
        <v>12</v>
      </c>
      <c r="AB9" s="14"/>
      <c r="AC9" s="4">
        <f t="shared" si="11"/>
        <v>226</v>
      </c>
      <c r="AD9" s="4">
        <v>6</v>
      </c>
      <c r="AE9" s="7">
        <f t="shared" si="12"/>
        <v>12.038758977744688</v>
      </c>
      <c r="AF9" s="7" t="e">
        <f>IF(#REF!="双肢",90.8,(INT((T9-1)/2)+1)*M9+O9+AI9)</f>
        <v>#REF!</v>
      </c>
      <c r="AG9" s="7">
        <f t="shared" si="13"/>
        <v>21.8</v>
      </c>
      <c r="AH9" s="14">
        <v>12</v>
      </c>
      <c r="AI9" s="31">
        <f t="shared" si="14"/>
        <v>1.39</v>
      </c>
      <c r="AJ9" s="7" t="e">
        <f t="shared" si="15"/>
        <v>#REF!</v>
      </c>
      <c r="AK9" s="17" t="e">
        <f>IF(#REF!="双肢",INT((D9-8)/12.5)+1,(INT((D9-6)/12.5)+1)*2)</f>
        <v>#REF!</v>
      </c>
      <c r="AL9" s="7" t="e">
        <f t="shared" si="16"/>
        <v>#REF!</v>
      </c>
      <c r="AM9" s="21"/>
      <c r="AN9" s="21"/>
      <c r="AO9" s="21"/>
      <c r="AP9" s="21"/>
      <c r="AQ9" s="21"/>
      <c r="AR9" s="21"/>
      <c r="AS9" s="21"/>
      <c r="AT9" s="81"/>
      <c r="AU9" s="21" t="e">
        <f t="shared" si="17"/>
        <v>#REF!</v>
      </c>
      <c r="AV9" s="11">
        <f t="shared" si="18"/>
        <v>0.55242000000000002</v>
      </c>
      <c r="AW9" s="27"/>
    </row>
    <row r="10" spans="1:54" ht="19.899999999999999" hidden="1" customHeight="1" x14ac:dyDescent="0.15">
      <c r="A10" s="27"/>
      <c r="B10" s="137"/>
      <c r="C10" s="140"/>
      <c r="D10" s="4">
        <f t="shared" si="0"/>
        <v>186</v>
      </c>
      <c r="E10" s="48"/>
      <c r="F10" s="10" t="s">
        <v>88</v>
      </c>
      <c r="G10" s="4">
        <v>35</v>
      </c>
      <c r="H10" s="4"/>
      <c r="I10" s="4"/>
      <c r="J10" s="4"/>
      <c r="K10" s="4">
        <f t="shared" si="1"/>
        <v>178</v>
      </c>
      <c r="L10" s="4">
        <f t="shared" si="2"/>
        <v>29</v>
      </c>
      <c r="M10" s="7">
        <f t="shared" si="3"/>
        <v>8.6</v>
      </c>
      <c r="N10" s="14">
        <v>20</v>
      </c>
      <c r="O10" s="31">
        <f t="shared" si="4"/>
        <v>2.27</v>
      </c>
      <c r="P10" s="4">
        <f t="shared" si="5"/>
        <v>236</v>
      </c>
      <c r="Q10" s="91">
        <v>11</v>
      </c>
      <c r="R10" s="91"/>
      <c r="S10" s="91"/>
      <c r="T10" s="4">
        <f t="shared" si="6"/>
        <v>11</v>
      </c>
      <c r="U10" s="4">
        <f t="shared" si="7"/>
        <v>0</v>
      </c>
      <c r="V10" s="7">
        <f t="shared" si="8"/>
        <v>64.021260050444951</v>
      </c>
      <c r="W10" s="7" t="s">
        <v>84</v>
      </c>
      <c r="X10" s="7"/>
      <c r="Y10" s="7">
        <f t="shared" si="9"/>
        <v>178</v>
      </c>
      <c r="Z10" s="7">
        <f t="shared" si="10"/>
        <v>29</v>
      </c>
      <c r="AA10" s="14">
        <v>12</v>
      </c>
      <c r="AB10" s="14"/>
      <c r="AC10" s="4">
        <f t="shared" si="11"/>
        <v>236</v>
      </c>
      <c r="AD10" s="4">
        <v>6</v>
      </c>
      <c r="AE10" s="7">
        <f t="shared" si="12"/>
        <v>12.571447428087373</v>
      </c>
      <c r="AF10" s="7" t="e">
        <f>IF(#REF!="双肢",90.8,(INT((T10-1)/2)+1)*M10+O10+AI10)</f>
        <v>#REF!</v>
      </c>
      <c r="AG10" s="7">
        <f t="shared" si="13"/>
        <v>26.8</v>
      </c>
      <c r="AH10" s="14">
        <v>12</v>
      </c>
      <c r="AI10" s="31">
        <f t="shared" si="14"/>
        <v>1.39</v>
      </c>
      <c r="AJ10" s="7" t="e">
        <f t="shared" si="15"/>
        <v>#REF!</v>
      </c>
      <c r="AK10" s="17" t="e">
        <f>IF(#REF!="双肢",INT((D10-8)/12.5)+1,(INT((D10-6)/12.5)+1)*2)</f>
        <v>#REF!</v>
      </c>
      <c r="AL10" s="7" t="e">
        <f t="shared" si="16"/>
        <v>#REF!</v>
      </c>
      <c r="AM10" s="21"/>
      <c r="AN10" s="21"/>
      <c r="AO10" s="21"/>
      <c r="AP10" s="21"/>
      <c r="AQ10" s="21"/>
      <c r="AR10" s="21"/>
      <c r="AS10" s="21"/>
      <c r="AT10" s="81"/>
      <c r="AU10" s="21" t="e">
        <f t="shared" si="17"/>
        <v>#REF!</v>
      </c>
      <c r="AV10" s="11">
        <f t="shared" si="18"/>
        <v>0.64449000000000001</v>
      </c>
      <c r="AW10" s="27"/>
    </row>
    <row r="11" spans="1:54" ht="19.899999999999999" hidden="1" customHeight="1" x14ac:dyDescent="0.15">
      <c r="A11" s="27"/>
      <c r="B11" s="137"/>
      <c r="C11" s="140"/>
      <c r="D11" s="4">
        <f t="shared" si="0"/>
        <v>186</v>
      </c>
      <c r="E11" s="48"/>
      <c r="F11" s="10" t="s">
        <v>89</v>
      </c>
      <c r="G11" s="4">
        <v>35</v>
      </c>
      <c r="H11" s="4"/>
      <c r="I11" s="4"/>
      <c r="J11" s="4"/>
      <c r="K11" s="4">
        <f t="shared" si="1"/>
        <v>178</v>
      </c>
      <c r="L11" s="4">
        <f t="shared" si="2"/>
        <v>29</v>
      </c>
      <c r="M11" s="7">
        <f t="shared" si="3"/>
        <v>7.166666666666667</v>
      </c>
      <c r="N11" s="14">
        <v>20</v>
      </c>
      <c r="O11" s="31">
        <f t="shared" si="4"/>
        <v>2.27</v>
      </c>
      <c r="P11" s="4">
        <f t="shared" si="5"/>
        <v>236</v>
      </c>
      <c r="Q11" s="91">
        <v>13</v>
      </c>
      <c r="R11" s="91"/>
      <c r="S11" s="91"/>
      <c r="T11" s="4">
        <f t="shared" si="6"/>
        <v>13</v>
      </c>
      <c r="U11" s="4">
        <f t="shared" si="7"/>
        <v>0</v>
      </c>
      <c r="V11" s="7">
        <f t="shared" si="8"/>
        <v>75.661489150525867</v>
      </c>
      <c r="W11" s="7" t="s">
        <v>84</v>
      </c>
      <c r="X11" s="7"/>
      <c r="Y11" s="7">
        <f t="shared" si="9"/>
        <v>178</v>
      </c>
      <c r="Z11" s="7">
        <f t="shared" si="10"/>
        <v>29</v>
      </c>
      <c r="AA11" s="14">
        <v>12</v>
      </c>
      <c r="AB11" s="14"/>
      <c r="AC11" s="4">
        <f t="shared" si="11"/>
        <v>236</v>
      </c>
      <c r="AD11" s="4">
        <v>6</v>
      </c>
      <c r="AE11" s="7">
        <f t="shared" si="12"/>
        <v>12.571447428087373</v>
      </c>
      <c r="AF11" s="7" t="e">
        <f>IF(#REF!="双肢",90.8,(INT((T11-1)/2)+1)*M11+O11+AI11)</f>
        <v>#REF!</v>
      </c>
      <c r="AG11" s="7">
        <f t="shared" si="13"/>
        <v>26.8</v>
      </c>
      <c r="AH11" s="14">
        <v>12</v>
      </c>
      <c r="AI11" s="31">
        <f t="shared" si="14"/>
        <v>1.39</v>
      </c>
      <c r="AJ11" s="7" t="e">
        <f t="shared" si="15"/>
        <v>#REF!</v>
      </c>
      <c r="AK11" s="17" t="e">
        <f>IF(#REF!="双肢",INT((D11-8)/12.5)+1,(INT((D11-6)/12.5)+1)*2)</f>
        <v>#REF!</v>
      </c>
      <c r="AL11" s="7" t="e">
        <f t="shared" si="16"/>
        <v>#REF!</v>
      </c>
      <c r="AM11" s="21"/>
      <c r="AN11" s="21"/>
      <c r="AO11" s="21"/>
      <c r="AP11" s="21"/>
      <c r="AQ11" s="21"/>
      <c r="AR11" s="21"/>
      <c r="AS11" s="21"/>
      <c r="AT11" s="81"/>
      <c r="AU11" s="21" t="e">
        <f t="shared" si="17"/>
        <v>#REF!</v>
      </c>
      <c r="AV11" s="11">
        <f t="shared" si="18"/>
        <v>0.64449000000000001</v>
      </c>
      <c r="AW11" s="27"/>
    </row>
    <row r="12" spans="1:54" ht="19.899999999999999" hidden="1" customHeight="1" x14ac:dyDescent="0.15">
      <c r="A12" s="27"/>
      <c r="B12" s="137"/>
      <c r="C12" s="140"/>
      <c r="D12" s="4">
        <f t="shared" si="0"/>
        <v>186</v>
      </c>
      <c r="E12" s="48"/>
      <c r="F12" s="10" t="s">
        <v>90</v>
      </c>
      <c r="G12" s="4">
        <v>40</v>
      </c>
      <c r="H12" s="4"/>
      <c r="I12" s="4"/>
      <c r="J12" s="4"/>
      <c r="K12" s="4">
        <f t="shared" si="1"/>
        <v>178</v>
      </c>
      <c r="L12" s="4">
        <f t="shared" si="2"/>
        <v>34</v>
      </c>
      <c r="M12" s="7">
        <f t="shared" si="3"/>
        <v>7.166666666666667</v>
      </c>
      <c r="N12" s="14">
        <v>20</v>
      </c>
      <c r="O12" s="31">
        <f t="shared" si="4"/>
        <v>2.27</v>
      </c>
      <c r="P12" s="4">
        <f t="shared" si="5"/>
        <v>246</v>
      </c>
      <c r="Q12" s="91">
        <v>13</v>
      </c>
      <c r="R12" s="91"/>
      <c r="S12" s="91"/>
      <c r="T12" s="4">
        <f t="shared" si="6"/>
        <v>13</v>
      </c>
      <c r="U12" s="4">
        <f t="shared" si="7"/>
        <v>0</v>
      </c>
      <c r="V12" s="7">
        <f t="shared" si="8"/>
        <v>78.867484453514251</v>
      </c>
      <c r="W12" s="7" t="s">
        <v>84</v>
      </c>
      <c r="X12" s="7"/>
      <c r="Y12" s="7">
        <f t="shared" si="9"/>
        <v>178</v>
      </c>
      <c r="Z12" s="7">
        <f t="shared" si="10"/>
        <v>34</v>
      </c>
      <c r="AA12" s="14">
        <v>12</v>
      </c>
      <c r="AB12" s="14"/>
      <c r="AC12" s="4">
        <f t="shared" si="11"/>
        <v>246</v>
      </c>
      <c r="AD12" s="4">
        <v>6</v>
      </c>
      <c r="AE12" s="7">
        <f t="shared" si="12"/>
        <v>13.104135878430057</v>
      </c>
      <c r="AF12" s="7" t="e">
        <f>IF(#REF!="双肢",90.8,(INT((T12-1)/2)+1)*M12+O12+AI12)</f>
        <v>#REF!</v>
      </c>
      <c r="AG12" s="7">
        <f t="shared" si="13"/>
        <v>31.8</v>
      </c>
      <c r="AH12" s="14">
        <v>10</v>
      </c>
      <c r="AI12" s="31">
        <f t="shared" si="14"/>
        <v>1.1599999999999999</v>
      </c>
      <c r="AJ12" s="7" t="e">
        <f t="shared" si="15"/>
        <v>#REF!</v>
      </c>
      <c r="AK12" s="17" t="e">
        <f>IF(#REF!="双肢",INT((D12-8)/12.5)+1,(INT((D12-6)/12.5)+1)*2)</f>
        <v>#REF!</v>
      </c>
      <c r="AL12" s="7" t="e">
        <f t="shared" si="16"/>
        <v>#REF!</v>
      </c>
      <c r="AM12" s="21"/>
      <c r="AN12" s="21"/>
      <c r="AO12" s="21"/>
      <c r="AP12" s="21"/>
      <c r="AQ12" s="21"/>
      <c r="AR12" s="21"/>
      <c r="AS12" s="21"/>
      <c r="AT12" s="81"/>
      <c r="AU12" s="21" t="e">
        <f t="shared" si="17"/>
        <v>#REF!</v>
      </c>
      <c r="AV12" s="11">
        <f t="shared" si="18"/>
        <v>0.73655999999999999</v>
      </c>
      <c r="AW12" s="27"/>
    </row>
    <row r="13" spans="1:54" ht="19.899999999999999" hidden="1" customHeight="1" x14ac:dyDescent="0.15">
      <c r="A13" s="27"/>
      <c r="B13" s="137"/>
      <c r="C13" s="140"/>
      <c r="D13" s="4">
        <f t="shared" si="0"/>
        <v>186</v>
      </c>
      <c r="E13" s="48"/>
      <c r="F13" s="10" t="s">
        <v>91</v>
      </c>
      <c r="G13" s="4">
        <v>40</v>
      </c>
      <c r="H13" s="4"/>
      <c r="I13" s="4"/>
      <c r="J13" s="4"/>
      <c r="K13" s="4">
        <f t="shared" si="1"/>
        <v>178</v>
      </c>
      <c r="L13" s="4">
        <f t="shared" si="2"/>
        <v>34</v>
      </c>
      <c r="M13" s="7">
        <f t="shared" si="3"/>
        <v>7.8181818181818183</v>
      </c>
      <c r="N13" s="14">
        <v>22</v>
      </c>
      <c r="O13" s="31">
        <f t="shared" si="4"/>
        <v>2.5099999999999998</v>
      </c>
      <c r="P13" s="4">
        <f t="shared" si="5"/>
        <v>246</v>
      </c>
      <c r="Q13" s="91">
        <v>12</v>
      </c>
      <c r="R13" s="91"/>
      <c r="S13" s="91"/>
      <c r="T13" s="4">
        <f t="shared" si="6"/>
        <v>12</v>
      </c>
      <c r="U13" s="4">
        <f t="shared" si="7"/>
        <v>0</v>
      </c>
      <c r="V13" s="7">
        <f t="shared" si="8"/>
        <v>88.08891340500206</v>
      </c>
      <c r="W13" s="7" t="s">
        <v>84</v>
      </c>
      <c r="X13" s="7"/>
      <c r="Y13" s="7">
        <f t="shared" si="9"/>
        <v>178</v>
      </c>
      <c r="Z13" s="7">
        <f t="shared" si="10"/>
        <v>34</v>
      </c>
      <c r="AA13" s="14">
        <v>12</v>
      </c>
      <c r="AB13" s="14"/>
      <c r="AC13" s="4">
        <f t="shared" si="11"/>
        <v>246</v>
      </c>
      <c r="AD13" s="4">
        <v>6</v>
      </c>
      <c r="AE13" s="7">
        <f t="shared" si="12"/>
        <v>13.104135878430057</v>
      </c>
      <c r="AF13" s="7" t="e">
        <f>IF(#REF!="双肢",90.8,(INT((T13-1)/2)+1)*M13+O13+AI13)</f>
        <v>#REF!</v>
      </c>
      <c r="AG13" s="7">
        <f t="shared" si="13"/>
        <v>31.8</v>
      </c>
      <c r="AH13" s="14">
        <v>10</v>
      </c>
      <c r="AI13" s="31">
        <f t="shared" si="14"/>
        <v>1.1599999999999999</v>
      </c>
      <c r="AJ13" s="7" t="e">
        <f t="shared" si="15"/>
        <v>#REF!</v>
      </c>
      <c r="AK13" s="17" t="e">
        <f>IF(#REF!="双肢",INT((D13-8)/12.5)+1,(INT((D13-6)/12.5)+1)*2)</f>
        <v>#REF!</v>
      </c>
      <c r="AL13" s="7" t="e">
        <f t="shared" si="16"/>
        <v>#REF!</v>
      </c>
      <c r="AM13" s="21"/>
      <c r="AN13" s="21"/>
      <c r="AO13" s="21"/>
      <c r="AP13" s="21"/>
      <c r="AQ13" s="21"/>
      <c r="AR13" s="21"/>
      <c r="AS13" s="21"/>
      <c r="AT13" s="81"/>
      <c r="AU13" s="21" t="e">
        <f t="shared" si="17"/>
        <v>#REF!</v>
      </c>
      <c r="AV13" s="11">
        <f t="shared" si="18"/>
        <v>0.73655999999999999</v>
      </c>
      <c r="AW13" s="27"/>
    </row>
    <row r="14" spans="1:54" ht="19.899999999999999" hidden="1" customHeight="1" thickBot="1" x14ac:dyDescent="0.2">
      <c r="A14" s="27"/>
      <c r="B14" s="138"/>
      <c r="C14" s="141"/>
      <c r="D14" s="5">
        <f t="shared" si="0"/>
        <v>186</v>
      </c>
      <c r="E14" s="5"/>
      <c r="F14" s="8" t="s">
        <v>92</v>
      </c>
      <c r="G14" s="5">
        <v>45</v>
      </c>
      <c r="H14" s="5"/>
      <c r="I14" s="5"/>
      <c r="J14" s="5"/>
      <c r="K14" s="5">
        <f t="shared" si="1"/>
        <v>178</v>
      </c>
      <c r="L14" s="5">
        <f t="shared" si="2"/>
        <v>39</v>
      </c>
      <c r="M14" s="8">
        <f t="shared" si="3"/>
        <v>7.8181818181818183</v>
      </c>
      <c r="N14" s="15">
        <v>22</v>
      </c>
      <c r="O14" s="32">
        <f t="shared" si="4"/>
        <v>2.5099999999999998</v>
      </c>
      <c r="P14" s="5">
        <f t="shared" si="5"/>
        <v>256</v>
      </c>
      <c r="Q14" s="92">
        <v>12</v>
      </c>
      <c r="R14" s="92"/>
      <c r="S14" s="92"/>
      <c r="T14" s="5">
        <f t="shared" si="6"/>
        <v>12</v>
      </c>
      <c r="U14" s="5">
        <f t="shared" si="7"/>
        <v>0</v>
      </c>
      <c r="V14" s="8">
        <f t="shared" si="8"/>
        <v>91.669763543416778</v>
      </c>
      <c r="W14" s="8" t="s">
        <v>84</v>
      </c>
      <c r="X14" s="8"/>
      <c r="Y14" s="8">
        <f t="shared" si="9"/>
        <v>178</v>
      </c>
      <c r="Z14" s="8">
        <f t="shared" si="10"/>
        <v>39</v>
      </c>
      <c r="AA14" s="15">
        <v>12</v>
      </c>
      <c r="AB14" s="15"/>
      <c r="AC14" s="5">
        <f t="shared" si="11"/>
        <v>256</v>
      </c>
      <c r="AD14" s="5">
        <v>6</v>
      </c>
      <c r="AE14" s="8">
        <f t="shared" si="12"/>
        <v>13.636824328772743</v>
      </c>
      <c r="AF14" s="8" t="e">
        <f>IF(#REF!="双肢",90.8,(INT((T14-1)/2)+1)*M14+O14+AI14)</f>
        <v>#REF!</v>
      </c>
      <c r="AG14" s="8">
        <f t="shared" si="13"/>
        <v>36.799999999999997</v>
      </c>
      <c r="AH14" s="15">
        <v>12</v>
      </c>
      <c r="AI14" s="32">
        <f t="shared" si="14"/>
        <v>1.39</v>
      </c>
      <c r="AJ14" s="8" t="e">
        <f t="shared" si="15"/>
        <v>#REF!</v>
      </c>
      <c r="AK14" s="23" t="e">
        <f>IF(#REF!="双肢",INT((D14-8)/12.5)+1,(INT((D14-6)/12.5)+1)*2)</f>
        <v>#REF!</v>
      </c>
      <c r="AL14" s="8" t="e">
        <f t="shared" si="16"/>
        <v>#REF!</v>
      </c>
      <c r="AM14" s="22"/>
      <c r="AN14" s="22"/>
      <c r="AO14" s="22"/>
      <c r="AP14" s="22"/>
      <c r="AQ14" s="22"/>
      <c r="AR14" s="22"/>
      <c r="AS14" s="22"/>
      <c r="AT14" s="82"/>
      <c r="AU14" s="22" t="e">
        <f t="shared" si="17"/>
        <v>#REF!</v>
      </c>
      <c r="AV14" s="16">
        <f t="shared" si="18"/>
        <v>0.82862999999999998</v>
      </c>
      <c r="AW14" s="27"/>
    </row>
    <row r="15" spans="1:54" ht="14.25" customHeight="1" x14ac:dyDescent="0.15">
      <c r="A15" s="27"/>
      <c r="B15" s="12"/>
      <c r="C15" s="12"/>
      <c r="D15" s="13"/>
      <c r="E15" s="13"/>
      <c r="F15" s="12"/>
      <c r="G15" s="13"/>
      <c r="H15" s="13"/>
      <c r="I15" s="13"/>
      <c r="J15" s="13"/>
      <c r="K15" s="13"/>
      <c r="L15" s="13"/>
      <c r="M15" s="12"/>
      <c r="N15" s="19"/>
      <c r="O15" s="19"/>
      <c r="P15" s="13"/>
      <c r="Q15" s="93"/>
      <c r="R15" s="93"/>
      <c r="S15" s="93"/>
      <c r="T15" s="13"/>
      <c r="U15" s="13"/>
      <c r="V15" s="12"/>
      <c r="W15" s="12"/>
      <c r="X15" s="12"/>
      <c r="Y15" s="12"/>
      <c r="Z15" s="12"/>
      <c r="AA15" s="19"/>
      <c r="AB15" s="19"/>
      <c r="AC15" s="13"/>
      <c r="AD15" s="13"/>
      <c r="AE15" s="12"/>
      <c r="AF15" s="12"/>
      <c r="AG15" s="12"/>
      <c r="AH15" s="19"/>
      <c r="AI15" s="19"/>
      <c r="AJ15" s="12"/>
      <c r="AK15" s="13"/>
      <c r="AL15" s="12"/>
      <c r="AM15" s="12"/>
      <c r="AN15" s="12"/>
      <c r="AO15" s="12"/>
      <c r="AP15" s="12"/>
      <c r="AQ15" s="12"/>
      <c r="AR15" s="12"/>
      <c r="AS15" s="12"/>
      <c r="AT15" s="83"/>
      <c r="AU15" s="12"/>
      <c r="AV15" s="20"/>
      <c r="AW15" s="27"/>
    </row>
    <row r="16" spans="1:54" ht="54" customHeight="1" thickBot="1" x14ac:dyDescent="0.2">
      <c r="A16" s="27"/>
      <c r="B16" s="157" t="s">
        <v>109</v>
      </c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27"/>
    </row>
    <row r="17" spans="1:54" ht="32.25" customHeight="1" x14ac:dyDescent="0.15">
      <c r="A17" s="27"/>
      <c r="B17" s="143" t="s">
        <v>93</v>
      </c>
      <c r="C17" s="130" t="s">
        <v>61</v>
      </c>
      <c r="D17" s="130" t="s">
        <v>62</v>
      </c>
      <c r="E17" s="130" t="s">
        <v>94</v>
      </c>
      <c r="F17" s="130" t="s">
        <v>63</v>
      </c>
      <c r="G17" s="126" t="s">
        <v>110</v>
      </c>
      <c r="H17" s="126"/>
      <c r="I17" s="126"/>
      <c r="J17" s="127" t="s">
        <v>128</v>
      </c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9"/>
      <c r="X17" s="127" t="s">
        <v>125</v>
      </c>
      <c r="Y17" s="128"/>
      <c r="Z17" s="128"/>
      <c r="AA17" s="128"/>
      <c r="AB17" s="128"/>
      <c r="AC17" s="128"/>
      <c r="AD17" s="128"/>
      <c r="AE17" s="129"/>
      <c r="AF17" s="126" t="s">
        <v>126</v>
      </c>
      <c r="AG17" s="126"/>
      <c r="AH17" s="126"/>
      <c r="AI17" s="126"/>
      <c r="AJ17" s="126"/>
      <c r="AK17" s="126"/>
      <c r="AL17" s="126"/>
      <c r="AM17" s="127" t="s">
        <v>127</v>
      </c>
      <c r="AN17" s="128"/>
      <c r="AO17" s="128"/>
      <c r="AP17" s="128"/>
      <c r="AQ17" s="128"/>
      <c r="AR17" s="128"/>
      <c r="AS17" s="128"/>
      <c r="AT17" s="129"/>
      <c r="AU17" s="130" t="s">
        <v>121</v>
      </c>
      <c r="AV17" s="132" t="s">
        <v>118</v>
      </c>
      <c r="AW17" s="27"/>
    </row>
    <row r="18" spans="1:54" ht="51.6" customHeight="1" x14ac:dyDescent="0.15">
      <c r="A18" s="27"/>
      <c r="B18" s="144"/>
      <c r="C18" s="131"/>
      <c r="D18" s="131"/>
      <c r="E18" s="131"/>
      <c r="F18" s="131"/>
      <c r="G18" s="6" t="s">
        <v>95</v>
      </c>
      <c r="H18" s="6" t="s">
        <v>96</v>
      </c>
      <c r="I18" s="70" t="s">
        <v>97</v>
      </c>
      <c r="J18" s="6" t="s">
        <v>108</v>
      </c>
      <c r="K18" s="6" t="s">
        <v>71</v>
      </c>
      <c r="L18" s="24" t="s">
        <v>72</v>
      </c>
      <c r="M18" s="6" t="s">
        <v>73</v>
      </c>
      <c r="N18" s="6" t="s">
        <v>74</v>
      </c>
      <c r="O18" s="70" t="s">
        <v>75</v>
      </c>
      <c r="P18" s="6" t="s">
        <v>76</v>
      </c>
      <c r="Q18" s="94" t="s">
        <v>77</v>
      </c>
      <c r="R18" s="84" t="s">
        <v>78</v>
      </c>
      <c r="S18" s="84" t="s">
        <v>79</v>
      </c>
      <c r="T18" s="24" t="s">
        <v>132</v>
      </c>
      <c r="U18" s="24" t="s">
        <v>133</v>
      </c>
      <c r="V18" s="6" t="s">
        <v>80</v>
      </c>
      <c r="W18" s="6" t="s">
        <v>81</v>
      </c>
      <c r="X18" s="6" t="s">
        <v>108</v>
      </c>
      <c r="Y18" s="6" t="s">
        <v>71</v>
      </c>
      <c r="Z18" s="24" t="s">
        <v>72</v>
      </c>
      <c r="AA18" s="6" t="s">
        <v>74</v>
      </c>
      <c r="AB18" s="70" t="s">
        <v>75</v>
      </c>
      <c r="AC18" s="6" t="s">
        <v>76</v>
      </c>
      <c r="AD18" s="6" t="s">
        <v>82</v>
      </c>
      <c r="AE18" s="6" t="s">
        <v>80</v>
      </c>
      <c r="AF18" s="6" t="s">
        <v>71</v>
      </c>
      <c r="AG18" s="24" t="s">
        <v>72</v>
      </c>
      <c r="AH18" s="6" t="s">
        <v>74</v>
      </c>
      <c r="AI18" s="70" t="s">
        <v>75</v>
      </c>
      <c r="AJ18" s="6" t="s">
        <v>76</v>
      </c>
      <c r="AK18" s="6" t="s">
        <v>82</v>
      </c>
      <c r="AL18" s="6" t="s">
        <v>80</v>
      </c>
      <c r="AM18" s="6" t="s">
        <v>71</v>
      </c>
      <c r="AN18" s="24" t="s">
        <v>72</v>
      </c>
      <c r="AO18" s="6" t="s">
        <v>74</v>
      </c>
      <c r="AP18" s="70" t="s">
        <v>75</v>
      </c>
      <c r="AQ18" s="6" t="s">
        <v>76</v>
      </c>
      <c r="AR18" s="6" t="s">
        <v>82</v>
      </c>
      <c r="AS18" s="6" t="s">
        <v>80</v>
      </c>
      <c r="AT18" s="87" t="s">
        <v>134</v>
      </c>
      <c r="AU18" s="131"/>
      <c r="AV18" s="133"/>
      <c r="AW18" s="27"/>
      <c r="AY18" s="96" t="s">
        <v>136</v>
      </c>
      <c r="AZ18" s="96" t="s">
        <v>137</v>
      </c>
      <c r="BB18" s="9"/>
    </row>
    <row r="19" spans="1:54" ht="24" customHeight="1" x14ac:dyDescent="0.15">
      <c r="A19" s="27"/>
      <c r="B19" s="134">
        <v>4.5999999999999996</v>
      </c>
      <c r="C19" s="111">
        <v>4</v>
      </c>
      <c r="D19" s="119">
        <v>460</v>
      </c>
      <c r="E19" s="119">
        <v>400</v>
      </c>
      <c r="F19" s="121" t="s">
        <v>113</v>
      </c>
      <c r="G19" s="123">
        <v>45</v>
      </c>
      <c r="H19" s="123">
        <f>G19+D19/2*I19</f>
        <v>45</v>
      </c>
      <c r="I19" s="154">
        <v>0</v>
      </c>
      <c r="J19" s="34">
        <v>1</v>
      </c>
      <c r="K19" s="55">
        <f>D19-11</f>
        <v>449</v>
      </c>
      <c r="L19" s="55">
        <f>(G19-7-AB20-AI19-AB19/2-O19/2)</f>
        <v>33.450000000000003</v>
      </c>
      <c r="M19" s="7">
        <f>(E19-14)/(T19-1)</f>
        <v>9.8974358974358978</v>
      </c>
      <c r="N19" s="66">
        <v>25</v>
      </c>
      <c r="O19" s="31">
        <f>IF(N19=16,1.84,IF(N19=20,2.27,IF(N19=22,2.51,IF(N19=25,2.84,IF(N19=28,3.16,1.16)))))</f>
        <v>2.84</v>
      </c>
      <c r="P19" s="55">
        <f>K19+2*L19</f>
        <v>515.9</v>
      </c>
      <c r="Q19" s="91">
        <v>10</v>
      </c>
      <c r="R19" s="91">
        <f>IF(W19="单排",Q19)</f>
        <v>10</v>
      </c>
      <c r="S19" s="91">
        <f>Q19-R19</f>
        <v>0</v>
      </c>
      <c r="T19" s="4">
        <f>INT(E19/100)*R19</f>
        <v>40</v>
      </c>
      <c r="U19" s="29" t="s">
        <v>13</v>
      </c>
      <c r="V19" s="111">
        <f>P19/100*(T19)*((N19/100)^2/4*PI()*7850/100)</f>
        <v>795.17931577485911</v>
      </c>
      <c r="W19" s="111" t="s">
        <v>84</v>
      </c>
      <c r="X19" s="34">
        <v>2</v>
      </c>
      <c r="Y19" s="7">
        <f>D19-11</f>
        <v>449</v>
      </c>
      <c r="Z19" s="7">
        <v>10</v>
      </c>
      <c r="AA19" s="66">
        <v>10</v>
      </c>
      <c r="AB19" s="31">
        <f>IF(AA19=10,1.16,IF(AA19=12,1.39,IF(AA19=25,2.84,IF(AA19=28,3.16))))</f>
        <v>1.1599999999999999</v>
      </c>
      <c r="AC19" s="55">
        <f t="shared" ref="AC19:AC26" si="19">Y19+2*Z19</f>
        <v>469</v>
      </c>
      <c r="AD19" s="4">
        <f>T19</f>
        <v>40</v>
      </c>
      <c r="AE19" s="7">
        <f t="shared" ref="AE19:AE26" si="20">AC19*AD19/100*((AA19/100)^2/4*PI()*7850/100)</f>
        <v>115.66244593088862</v>
      </c>
      <c r="AF19" s="111">
        <f>E19-2*4.5</f>
        <v>391</v>
      </c>
      <c r="AG19" s="111">
        <f>(G19-7-AI19-AB20+AI19)</f>
        <v>36.840000000000003</v>
      </c>
      <c r="AH19" s="152">
        <v>12</v>
      </c>
      <c r="AI19" s="106">
        <f>IF(AH19=10,1.16,IF(AH19=12,1.39,IF(AH19=14,1.62,IF(AH19=16,1.84))))</f>
        <v>1.39</v>
      </c>
      <c r="AJ19" s="111">
        <f>(AF19+2*AG19+32)</f>
        <v>496.68</v>
      </c>
      <c r="AK19" s="115">
        <f>INT(D19/10-1)</f>
        <v>45</v>
      </c>
      <c r="AL19" s="111">
        <f>AJ19*AK19/100*((AH19/100)^2/4*PI()*7850/100)</f>
        <v>198.43177463715367</v>
      </c>
      <c r="AM19" s="111">
        <f>((AT19-1)*M19+O19+AP19)</f>
        <v>53.717179487179493</v>
      </c>
      <c r="AN19" s="111">
        <f>G19-7-AB20-AI19+AP19</f>
        <v>36.840000000000003</v>
      </c>
      <c r="AO19" s="152">
        <v>12</v>
      </c>
      <c r="AP19" s="106">
        <f>IF(AO19=10,1.16,IF(AO19=12,1.39,IF(AO19=16,1.84,IF(AO19=25,2.84))))</f>
        <v>1.39</v>
      </c>
      <c r="AQ19" s="111">
        <f>2*AM19+2*AN19+28</f>
        <v>209.11435897435899</v>
      </c>
      <c r="AR19" s="110">
        <f>37*4</f>
        <v>148</v>
      </c>
      <c r="AS19" s="111">
        <f>AQ19*AR19/100*((AO19/100)^2/4*PI()*7850/100)</f>
        <v>274.76891610525644</v>
      </c>
      <c r="AT19" s="113">
        <v>6</v>
      </c>
      <c r="AU19" s="111">
        <f>V19+AE19+AL19+AS19+AE20</f>
        <v>1498.0710738496391</v>
      </c>
      <c r="AV19" s="104">
        <f>G19*D19*E19/100/10000</f>
        <v>8.2799999999999994</v>
      </c>
      <c r="AW19" s="27"/>
      <c r="AX19" s="1">
        <f>INT((T19-1-2)/3+1)/4</f>
        <v>3.25</v>
      </c>
      <c r="AY19" s="89">
        <f>(400-AM19*4-14-2*M19)/3</f>
        <v>50.445470085470077</v>
      </c>
      <c r="AZ19" s="89">
        <f>((T19-1-(AT19-1)*4)-2)/3</f>
        <v>5.666666666666667</v>
      </c>
      <c r="BA19" s="1">
        <f>AU19/AV19</f>
        <v>180.92645819440088</v>
      </c>
    </row>
    <row r="20" spans="1:54" ht="24" customHeight="1" x14ac:dyDescent="0.15">
      <c r="A20" s="27"/>
      <c r="B20" s="134"/>
      <c r="C20" s="111"/>
      <c r="D20" s="119"/>
      <c r="E20" s="119"/>
      <c r="F20" s="121"/>
      <c r="G20" s="123"/>
      <c r="H20" s="123"/>
      <c r="I20" s="154"/>
      <c r="J20" s="59" t="s">
        <v>120</v>
      </c>
      <c r="K20" s="29" t="s">
        <v>13</v>
      </c>
      <c r="L20" s="29" t="s">
        <v>13</v>
      </c>
      <c r="M20" s="29" t="s">
        <v>13</v>
      </c>
      <c r="N20" s="29" t="s">
        <v>13</v>
      </c>
      <c r="O20" s="29" t="s">
        <v>13</v>
      </c>
      <c r="P20" s="29" t="s">
        <v>13</v>
      </c>
      <c r="Q20" s="100"/>
      <c r="R20" s="100"/>
      <c r="S20" s="100"/>
      <c r="T20" s="29" t="s">
        <v>13</v>
      </c>
      <c r="U20" s="29" t="s">
        <v>13</v>
      </c>
      <c r="V20" s="111"/>
      <c r="W20" s="111"/>
      <c r="X20" s="34">
        <v>3</v>
      </c>
      <c r="Y20" s="7">
        <f>E19-2*4.5</f>
        <v>391</v>
      </c>
      <c r="Z20" s="7">
        <v>10</v>
      </c>
      <c r="AA20" s="66">
        <v>10</v>
      </c>
      <c r="AB20" s="31">
        <f t="shared" ref="AB20:AB25" si="21">IF(AA20=10,1.16,IF(AA20=12,1.39,IF(AA20=25,2.84,IF(AA20=28,3.16))))</f>
        <v>1.1599999999999999</v>
      </c>
      <c r="AC20" s="55">
        <f t="shared" si="19"/>
        <v>411</v>
      </c>
      <c r="AD20" s="4">
        <f>AK19</f>
        <v>45</v>
      </c>
      <c r="AE20" s="7">
        <f t="shared" si="20"/>
        <v>114.02862140148108</v>
      </c>
      <c r="AF20" s="111"/>
      <c r="AG20" s="111"/>
      <c r="AH20" s="153"/>
      <c r="AI20" s="106"/>
      <c r="AJ20" s="111"/>
      <c r="AK20" s="115"/>
      <c r="AL20" s="111"/>
      <c r="AM20" s="111"/>
      <c r="AN20" s="111"/>
      <c r="AO20" s="153"/>
      <c r="AP20" s="106"/>
      <c r="AQ20" s="111"/>
      <c r="AR20" s="110"/>
      <c r="AS20" s="111"/>
      <c r="AT20" s="114"/>
      <c r="AU20" s="111"/>
      <c r="AV20" s="104"/>
      <c r="AW20" s="27"/>
    </row>
    <row r="21" spans="1:54" ht="24" customHeight="1" x14ac:dyDescent="0.15">
      <c r="A21" s="27"/>
      <c r="B21" s="134"/>
      <c r="C21" s="111"/>
      <c r="D21" s="119">
        <f>D19</f>
        <v>460</v>
      </c>
      <c r="E21" s="119">
        <v>400</v>
      </c>
      <c r="F21" s="121" t="s">
        <v>98</v>
      </c>
      <c r="G21" s="123">
        <v>45</v>
      </c>
      <c r="H21" s="123">
        <f>G21+D21/2*I21</f>
        <v>45</v>
      </c>
      <c r="I21" s="154">
        <v>0</v>
      </c>
      <c r="J21" s="34">
        <v>1</v>
      </c>
      <c r="K21" s="55">
        <f>D21-11</f>
        <v>449</v>
      </c>
      <c r="L21" s="55">
        <f>(G21-7-AB22-AI21-AB21/2-O21/2)</f>
        <v>33.450000000000003</v>
      </c>
      <c r="M21" s="7">
        <f>(E21-14)/(T21-1)</f>
        <v>9.8974358974358978</v>
      </c>
      <c r="N21" s="66">
        <v>25</v>
      </c>
      <c r="O21" s="31">
        <f>IF(N21=16,1.84,IF(N21=20,2.27,IF(N21=22,2.51,IF(N21=25,2.84,IF(N21=28,3.16,1.16)))))</f>
        <v>2.84</v>
      </c>
      <c r="P21" s="55">
        <f>K21+2*L21</f>
        <v>515.9</v>
      </c>
      <c r="Q21" s="91">
        <v>13</v>
      </c>
      <c r="R21" s="91">
        <v>10</v>
      </c>
      <c r="S21" s="91">
        <f>Q21-R21</f>
        <v>3</v>
      </c>
      <c r="T21" s="4">
        <f>INT(E21/100)*R21</f>
        <v>40</v>
      </c>
      <c r="U21" s="29" t="s">
        <v>13</v>
      </c>
      <c r="V21" s="111">
        <f>P21/100*(T21)*((N21/100)^2/4*PI()*7850/100)+P22/100*(U22)*((N22/100)^2/4*PI()*7850/100)</f>
        <v>1000.0239195090688</v>
      </c>
      <c r="W21" s="111" t="s">
        <v>116</v>
      </c>
      <c r="X21" s="34">
        <v>2</v>
      </c>
      <c r="Y21" s="7">
        <f>D21-11</f>
        <v>449</v>
      </c>
      <c r="Z21" s="7">
        <v>10</v>
      </c>
      <c r="AA21" s="66">
        <v>10</v>
      </c>
      <c r="AB21" s="31">
        <f t="shared" si="21"/>
        <v>1.1599999999999999</v>
      </c>
      <c r="AC21" s="55">
        <f t="shared" si="19"/>
        <v>469</v>
      </c>
      <c r="AD21" s="4">
        <f>T21</f>
        <v>40</v>
      </c>
      <c r="AE21" s="7">
        <f t="shared" si="20"/>
        <v>115.66244593088862</v>
      </c>
      <c r="AF21" s="111">
        <f>E21-2*4.5</f>
        <v>391</v>
      </c>
      <c r="AG21" s="111">
        <f>(G21-7-AI21-AB22+AI21)</f>
        <v>36.840000000000003</v>
      </c>
      <c r="AH21" s="152">
        <v>12</v>
      </c>
      <c r="AI21" s="106">
        <f>IF(AH21=10,1.16,IF(AH21=12,1.39,IF(AH21=14,1.62,IF(AH21=16,1.84))))</f>
        <v>1.39</v>
      </c>
      <c r="AJ21" s="111">
        <f>(AF21+2*AG21+32)</f>
        <v>496.68</v>
      </c>
      <c r="AK21" s="115">
        <f>INT(D21/10-1)</f>
        <v>45</v>
      </c>
      <c r="AL21" s="111">
        <f>AJ21*AK21/100*((AH21/100)^2/4*PI()*7850/100)</f>
        <v>198.43177463715367</v>
      </c>
      <c r="AM21" s="111">
        <f>((AT21-1)*M21+O21+AP21)</f>
        <v>53.717179487179493</v>
      </c>
      <c r="AN21" s="111">
        <f>G21-7-AB22-AI21+AP21</f>
        <v>36.840000000000003</v>
      </c>
      <c r="AO21" s="152">
        <v>12</v>
      </c>
      <c r="AP21" s="106">
        <f>IF(AO21=10,1.16,IF(AO21=12,1.39,IF(AO21=16,1.84,IF(AO21=25,2.84))))</f>
        <v>1.39</v>
      </c>
      <c r="AQ21" s="111">
        <f>2*AM21+2*AN21+28</f>
        <v>209.11435897435899</v>
      </c>
      <c r="AR21" s="110">
        <f>37*4</f>
        <v>148</v>
      </c>
      <c r="AS21" s="111">
        <f>AQ21*AR21/100*((AO21/100)^2/4*PI()*7850/100)</f>
        <v>274.76891610525644</v>
      </c>
      <c r="AT21" s="113">
        <v>6</v>
      </c>
      <c r="AU21" s="111">
        <f>V21+AE21+AL21+AS21+AE22</f>
        <v>1702.9156775838487</v>
      </c>
      <c r="AV21" s="104">
        <f>G21*D21*E21/100/10000</f>
        <v>8.2799999999999994</v>
      </c>
      <c r="AW21" s="27"/>
      <c r="AX21" s="1">
        <f>INT((T21-1-2)/3+1)/4</f>
        <v>3.25</v>
      </c>
      <c r="AY21" s="89">
        <f>(400-AM21*4-14-2*M21)/3</f>
        <v>50.445470085470077</v>
      </c>
      <c r="AZ21" s="89">
        <f>((T21-1-(AT21-1)*4)-2)/3</f>
        <v>5.666666666666667</v>
      </c>
      <c r="BA21" s="1">
        <f>AU21/AV21</f>
        <v>205.66614463573055</v>
      </c>
    </row>
    <row r="22" spans="1:54" ht="24" customHeight="1" x14ac:dyDescent="0.15">
      <c r="A22" s="27"/>
      <c r="B22" s="134"/>
      <c r="C22" s="111"/>
      <c r="D22" s="119"/>
      <c r="E22" s="119"/>
      <c r="F22" s="121"/>
      <c r="G22" s="123"/>
      <c r="H22" s="123"/>
      <c r="I22" s="154"/>
      <c r="J22" s="59" t="s">
        <v>120</v>
      </c>
      <c r="K22" s="55">
        <f>K21-6</f>
        <v>443</v>
      </c>
      <c r="L22" s="29" t="s">
        <v>13</v>
      </c>
      <c r="M22" s="29" t="s">
        <v>13</v>
      </c>
      <c r="N22" s="66">
        <v>25</v>
      </c>
      <c r="O22" s="31"/>
      <c r="P22" s="55">
        <f>K22</f>
        <v>443</v>
      </c>
      <c r="Q22" s="91"/>
      <c r="R22" s="91"/>
      <c r="S22" s="91"/>
      <c r="T22" s="29" t="s">
        <v>13</v>
      </c>
      <c r="U22" s="4">
        <f>INT(E21/100)*S21</f>
        <v>12</v>
      </c>
      <c r="V22" s="111"/>
      <c r="W22" s="111"/>
      <c r="X22" s="34">
        <v>3</v>
      </c>
      <c r="Y22" s="7">
        <f>E21-2*4.5</f>
        <v>391</v>
      </c>
      <c r="Z22" s="7">
        <v>10</v>
      </c>
      <c r="AA22" s="66">
        <v>10</v>
      </c>
      <c r="AB22" s="31">
        <f t="shared" si="21"/>
        <v>1.1599999999999999</v>
      </c>
      <c r="AC22" s="55">
        <f t="shared" si="19"/>
        <v>411</v>
      </c>
      <c r="AD22" s="4">
        <f>AK21</f>
        <v>45</v>
      </c>
      <c r="AE22" s="7">
        <f t="shared" si="20"/>
        <v>114.02862140148108</v>
      </c>
      <c r="AF22" s="111"/>
      <c r="AG22" s="111"/>
      <c r="AH22" s="153"/>
      <c r="AI22" s="106"/>
      <c r="AJ22" s="111"/>
      <c r="AK22" s="115"/>
      <c r="AL22" s="111"/>
      <c r="AM22" s="111"/>
      <c r="AN22" s="111"/>
      <c r="AO22" s="153"/>
      <c r="AP22" s="106"/>
      <c r="AQ22" s="111"/>
      <c r="AR22" s="110"/>
      <c r="AS22" s="111"/>
      <c r="AT22" s="114"/>
      <c r="AU22" s="111"/>
      <c r="AV22" s="104"/>
      <c r="AW22" s="27"/>
    </row>
    <row r="23" spans="1:54" ht="24" customHeight="1" x14ac:dyDescent="0.15">
      <c r="A23" s="27"/>
      <c r="B23" s="134"/>
      <c r="C23" s="111"/>
      <c r="D23" s="119">
        <f>D21</f>
        <v>460</v>
      </c>
      <c r="E23" s="119">
        <v>400</v>
      </c>
      <c r="F23" s="121" t="s">
        <v>99</v>
      </c>
      <c r="G23" s="123">
        <v>55</v>
      </c>
      <c r="H23" s="123">
        <f>G23+D23/2*I23</f>
        <v>55</v>
      </c>
      <c r="I23" s="154">
        <v>0</v>
      </c>
      <c r="J23" s="34">
        <v>1</v>
      </c>
      <c r="K23" s="55">
        <f>D23-11</f>
        <v>449</v>
      </c>
      <c r="L23" s="55">
        <f>(G23-7-AB24-AI23-AB23/2-O23/2)</f>
        <v>43.220000000000006</v>
      </c>
      <c r="M23" s="7">
        <f>(E23-14)/(T23-1)</f>
        <v>9.8974358974358978</v>
      </c>
      <c r="N23" s="66">
        <v>25</v>
      </c>
      <c r="O23" s="31">
        <f>IF(N23=16,1.84,IF(N23=20,2.27,IF(N23=22,2.51,IF(N23=25,2.84,IF(N23=28,3.16,1.16)))))</f>
        <v>2.84</v>
      </c>
      <c r="P23" s="55">
        <f>K23+2*L23</f>
        <v>535.44000000000005</v>
      </c>
      <c r="Q23" s="91">
        <v>16</v>
      </c>
      <c r="R23" s="91">
        <v>10</v>
      </c>
      <c r="S23" s="91">
        <f>Q23-R23</f>
        <v>6</v>
      </c>
      <c r="T23" s="4">
        <f>INT(E23/100)*R23</f>
        <v>40</v>
      </c>
      <c r="U23" s="29" t="s">
        <v>13</v>
      </c>
      <c r="V23" s="111">
        <f>P23/100*(T23)*((N23/100)^2/4*PI()*7850/100)+P24/100*(U24)*((N24/100)^2/4*PI()*7850/100)</f>
        <v>1234.9863829646215</v>
      </c>
      <c r="W23" s="111" t="s">
        <v>116</v>
      </c>
      <c r="X23" s="34">
        <v>2</v>
      </c>
      <c r="Y23" s="7">
        <f>D23-11</f>
        <v>449</v>
      </c>
      <c r="Z23" s="7">
        <v>10</v>
      </c>
      <c r="AA23" s="66">
        <v>10</v>
      </c>
      <c r="AB23" s="31">
        <f t="shared" si="21"/>
        <v>1.1599999999999999</v>
      </c>
      <c r="AC23" s="55">
        <f t="shared" si="19"/>
        <v>469</v>
      </c>
      <c r="AD23" s="4">
        <f>T23</f>
        <v>40</v>
      </c>
      <c r="AE23" s="7">
        <f t="shared" si="20"/>
        <v>115.66244593088862</v>
      </c>
      <c r="AF23" s="111">
        <f>E23-2*4.5</f>
        <v>391</v>
      </c>
      <c r="AG23" s="111">
        <f>(G23-7-AI23-AB24+AI23)</f>
        <v>46.84</v>
      </c>
      <c r="AH23" s="152">
        <v>14</v>
      </c>
      <c r="AI23" s="106">
        <f>IF(AH23=10,1.16,IF(AH23=12,1.39,IF(AH23=14,1.62,IF(AH23=16,1.84))))</f>
        <v>1.62</v>
      </c>
      <c r="AJ23" s="111">
        <f>(AF23+2*AG23+32)</f>
        <v>516.68000000000006</v>
      </c>
      <c r="AK23" s="115">
        <f>INT(D23/10-1)</f>
        <v>45</v>
      </c>
      <c r="AL23" s="111">
        <f>AJ23*AK23/100*((AH23/100)^2/4*PI()*7850/100)</f>
        <v>280.96341578395578</v>
      </c>
      <c r="AM23" s="111">
        <f>((AT23-1)*M23+O23+AP23)</f>
        <v>53.717179487179493</v>
      </c>
      <c r="AN23" s="111">
        <f>G23-7-AB24-AI23+AP23</f>
        <v>46.610000000000007</v>
      </c>
      <c r="AO23" s="152">
        <v>12</v>
      </c>
      <c r="AP23" s="106">
        <f>IF(AO23=10,1.16,IF(AO23=12,1.39,IF(AO23=16,1.84,IF(AO23=25,2.84))))</f>
        <v>1.39</v>
      </c>
      <c r="AQ23" s="111">
        <f>2*AM23+2*AN23+28</f>
        <v>228.65435897435901</v>
      </c>
      <c r="AR23" s="110">
        <f>37*4</f>
        <v>148</v>
      </c>
      <c r="AS23" s="111">
        <f>AQ23*AR23/100*((AO23/100)^2/4*PI()*7850/100)</f>
        <v>300.4437891605067</v>
      </c>
      <c r="AT23" s="113">
        <v>6</v>
      </c>
      <c r="AU23" s="111">
        <f>V23+AE23+AL23+AS23+AE24</f>
        <v>2046.0846552414537</v>
      </c>
      <c r="AV23" s="104">
        <f>G23*D23*E23/100/10000</f>
        <v>10.119999999999999</v>
      </c>
      <c r="AW23" s="27"/>
      <c r="AX23" s="1">
        <f>INT((T23-1-2)/3+1)/4</f>
        <v>3.25</v>
      </c>
      <c r="AY23" s="89">
        <f>(400-AM23*4-14-2*M23)/3</f>
        <v>50.445470085470077</v>
      </c>
      <c r="AZ23" s="89">
        <f>((T23-1-(AT23-1)*4)-2)/3</f>
        <v>5.666666666666667</v>
      </c>
      <c r="BA23" s="1">
        <f>AU23/AV23</f>
        <v>202.18227818591441</v>
      </c>
    </row>
    <row r="24" spans="1:54" ht="24" customHeight="1" x14ac:dyDescent="0.15">
      <c r="A24" s="27"/>
      <c r="B24" s="134"/>
      <c r="C24" s="111"/>
      <c r="D24" s="119"/>
      <c r="E24" s="119"/>
      <c r="F24" s="121"/>
      <c r="G24" s="123"/>
      <c r="H24" s="123"/>
      <c r="I24" s="154"/>
      <c r="J24" s="59" t="s">
        <v>120</v>
      </c>
      <c r="K24" s="55">
        <f>K23-6</f>
        <v>443</v>
      </c>
      <c r="L24" s="29" t="s">
        <v>13</v>
      </c>
      <c r="M24" s="29" t="s">
        <v>13</v>
      </c>
      <c r="N24" s="66">
        <v>25</v>
      </c>
      <c r="O24" s="31"/>
      <c r="P24" s="55">
        <f>K24</f>
        <v>443</v>
      </c>
      <c r="Q24" s="91"/>
      <c r="R24" s="91"/>
      <c r="S24" s="91"/>
      <c r="T24" s="29" t="s">
        <v>13</v>
      </c>
      <c r="U24" s="4">
        <f>INT(E23/100)*S23</f>
        <v>24</v>
      </c>
      <c r="V24" s="111"/>
      <c r="W24" s="111"/>
      <c r="X24" s="34">
        <v>3</v>
      </c>
      <c r="Y24" s="7">
        <f>E23-2*4.5</f>
        <v>391</v>
      </c>
      <c r="Z24" s="7">
        <v>10</v>
      </c>
      <c r="AA24" s="66">
        <v>10</v>
      </c>
      <c r="AB24" s="31">
        <f t="shared" si="21"/>
        <v>1.1599999999999999</v>
      </c>
      <c r="AC24" s="55">
        <f t="shared" si="19"/>
        <v>411</v>
      </c>
      <c r="AD24" s="4">
        <f>AK23</f>
        <v>45</v>
      </c>
      <c r="AE24" s="7">
        <f t="shared" si="20"/>
        <v>114.02862140148108</v>
      </c>
      <c r="AF24" s="111"/>
      <c r="AG24" s="111"/>
      <c r="AH24" s="153"/>
      <c r="AI24" s="106"/>
      <c r="AJ24" s="111"/>
      <c r="AK24" s="115"/>
      <c r="AL24" s="111"/>
      <c r="AM24" s="111"/>
      <c r="AN24" s="111"/>
      <c r="AO24" s="153"/>
      <c r="AP24" s="106"/>
      <c r="AQ24" s="111"/>
      <c r="AR24" s="110"/>
      <c r="AS24" s="111"/>
      <c r="AT24" s="114"/>
      <c r="AU24" s="111"/>
      <c r="AV24" s="104"/>
      <c r="AW24" s="27"/>
    </row>
    <row r="25" spans="1:54" ht="24" customHeight="1" x14ac:dyDescent="0.15">
      <c r="A25" s="27"/>
      <c r="B25" s="134"/>
      <c r="C25" s="111"/>
      <c r="D25" s="119">
        <f>D23</f>
        <v>460</v>
      </c>
      <c r="E25" s="119">
        <v>400</v>
      </c>
      <c r="F25" s="121" t="s">
        <v>100</v>
      </c>
      <c r="G25" s="123">
        <v>55</v>
      </c>
      <c r="H25" s="123">
        <f>G25+D25/2*I25</f>
        <v>55</v>
      </c>
      <c r="I25" s="154">
        <v>0</v>
      </c>
      <c r="J25" s="34">
        <v>1</v>
      </c>
      <c r="K25" s="55">
        <f>D25-11</f>
        <v>449</v>
      </c>
      <c r="L25" s="55">
        <f>(G25-7-AB26-AI25-AB25/2-O25/2)</f>
        <v>43.220000000000006</v>
      </c>
      <c r="M25" s="7">
        <f>(E25-14)/(T25-1)</f>
        <v>9.8974358974358978</v>
      </c>
      <c r="N25" s="66">
        <v>25</v>
      </c>
      <c r="O25" s="31">
        <f>IF(N25=16,1.84,IF(N25=20,2.27,IF(N25=22,2.51,IF(N25=25,2.84,IF(N25=28,3.16,1.16)))))</f>
        <v>2.84</v>
      </c>
      <c r="P25" s="55">
        <f>K25+2*L25</f>
        <v>535.44000000000005</v>
      </c>
      <c r="Q25" s="91">
        <v>20</v>
      </c>
      <c r="R25" s="91">
        <v>10</v>
      </c>
      <c r="S25" s="91">
        <f>Q25-R25</f>
        <v>10</v>
      </c>
      <c r="T25" s="4">
        <f>INT(E25/100)*R25</f>
        <v>40</v>
      </c>
      <c r="U25" s="29" t="s">
        <v>13</v>
      </c>
      <c r="V25" s="111">
        <f>P25/100*(T25)*((N25/100)^2/4*PI()*7850/100)+P26/100*(U26)*((N26/100)^2/4*PI()*7850/100)</f>
        <v>1508.1125212769011</v>
      </c>
      <c r="W25" s="111" t="s">
        <v>101</v>
      </c>
      <c r="X25" s="34">
        <v>2</v>
      </c>
      <c r="Y25" s="7">
        <f>D25-11</f>
        <v>449</v>
      </c>
      <c r="Z25" s="7">
        <v>10</v>
      </c>
      <c r="AA25" s="66">
        <v>10</v>
      </c>
      <c r="AB25" s="31">
        <f t="shared" si="21"/>
        <v>1.1599999999999999</v>
      </c>
      <c r="AC25" s="55">
        <f t="shared" si="19"/>
        <v>469</v>
      </c>
      <c r="AD25" s="4">
        <f>T25</f>
        <v>40</v>
      </c>
      <c r="AE25" s="7">
        <f t="shared" si="20"/>
        <v>115.66244593088862</v>
      </c>
      <c r="AF25" s="111">
        <f>E25-2*4.5</f>
        <v>391</v>
      </c>
      <c r="AG25" s="111">
        <f>(G25-7-AI25-AB26+AI25)</f>
        <v>46.84</v>
      </c>
      <c r="AH25" s="152">
        <v>14</v>
      </c>
      <c r="AI25" s="106">
        <f>IF(AH25=10,1.16,IF(AH25=12,1.39,IF(AH25=14,1.62,IF(AH25=16,1.84))))</f>
        <v>1.62</v>
      </c>
      <c r="AJ25" s="111">
        <f>(AF25+2*AG25+32)</f>
        <v>516.68000000000006</v>
      </c>
      <c r="AK25" s="115">
        <f>INT(D25/10-1)</f>
        <v>45</v>
      </c>
      <c r="AL25" s="111">
        <f>AJ25*AK25/100*((AH25/100)^2/4*PI()*7850/100)</f>
        <v>280.96341578395578</v>
      </c>
      <c r="AM25" s="111">
        <f>((AT25-1)*M25+O25+AP25)</f>
        <v>53.717179487179493</v>
      </c>
      <c r="AN25" s="111">
        <f>G25-7-AB26-AI25+AP25</f>
        <v>46.610000000000007</v>
      </c>
      <c r="AO25" s="152">
        <v>12</v>
      </c>
      <c r="AP25" s="106">
        <f>IF(AO25=10,1.16,IF(AO25=12,1.39,IF(AO25=16,1.84,IF(AO25=25,2.84))))</f>
        <v>1.39</v>
      </c>
      <c r="AQ25" s="111">
        <f>2*AM25+2*AN25+28</f>
        <v>228.65435897435901</v>
      </c>
      <c r="AR25" s="110">
        <f>37*4</f>
        <v>148</v>
      </c>
      <c r="AS25" s="111">
        <f>AQ25*AR25/100*((AO25/100)^2/4*PI()*7850/100)</f>
        <v>300.4437891605067</v>
      </c>
      <c r="AT25" s="113">
        <v>6</v>
      </c>
      <c r="AU25" s="111">
        <f>V25+AE25+AL25+AS25+AE26</f>
        <v>2319.2107935537333</v>
      </c>
      <c r="AV25" s="104">
        <f>G25*D25*E25/100/10000</f>
        <v>10.119999999999999</v>
      </c>
      <c r="AW25" s="27"/>
      <c r="AX25" s="1">
        <f>INT((T25-1-2)/3+1)/4</f>
        <v>3.25</v>
      </c>
      <c r="AY25" s="89">
        <f>(400-AM25*4-14-2*M25)/3</f>
        <v>50.445470085470077</v>
      </c>
      <c r="AZ25" s="89">
        <f>((T25-1-(AT25-1)*4)-2)/3</f>
        <v>5.666666666666667</v>
      </c>
      <c r="BA25" s="1">
        <f>AU25/AV25</f>
        <v>229.17102703100133</v>
      </c>
    </row>
    <row r="26" spans="1:54" ht="24" customHeight="1" thickBot="1" x14ac:dyDescent="0.2">
      <c r="A26" s="27"/>
      <c r="B26" s="135"/>
      <c r="C26" s="112"/>
      <c r="D26" s="120"/>
      <c r="E26" s="120"/>
      <c r="F26" s="122"/>
      <c r="G26" s="156"/>
      <c r="H26" s="156"/>
      <c r="I26" s="155"/>
      <c r="J26" s="58" t="s">
        <v>120</v>
      </c>
      <c r="K26" s="53">
        <f>K25-6</f>
        <v>443</v>
      </c>
      <c r="L26" s="29" t="s">
        <v>13</v>
      </c>
      <c r="M26" s="29" t="s">
        <v>13</v>
      </c>
      <c r="N26" s="66">
        <v>25</v>
      </c>
      <c r="O26" s="32"/>
      <c r="P26" s="53">
        <f>K26</f>
        <v>443</v>
      </c>
      <c r="Q26" s="92"/>
      <c r="R26" s="92"/>
      <c r="S26" s="92"/>
      <c r="T26" s="29" t="s">
        <v>13</v>
      </c>
      <c r="U26" s="5">
        <f>INT(E25/100)*S25</f>
        <v>40</v>
      </c>
      <c r="V26" s="112"/>
      <c r="W26" s="112"/>
      <c r="X26" s="35">
        <v>3</v>
      </c>
      <c r="Y26" s="8">
        <f>E25-2*4.5</f>
        <v>391</v>
      </c>
      <c r="Z26" s="8">
        <v>10</v>
      </c>
      <c r="AA26" s="66">
        <v>10</v>
      </c>
      <c r="AB26" s="32">
        <f>IF(AA26=10,1.16,IF(AA26=12,1.39,IF(AA26=25,2.84,IF(AA26=28,3.16))))</f>
        <v>1.1599999999999999</v>
      </c>
      <c r="AC26" s="53">
        <f t="shared" si="19"/>
        <v>411</v>
      </c>
      <c r="AD26" s="5">
        <f>AK25</f>
        <v>45</v>
      </c>
      <c r="AE26" s="8">
        <f t="shared" si="20"/>
        <v>114.02862140148108</v>
      </c>
      <c r="AF26" s="112"/>
      <c r="AG26" s="111"/>
      <c r="AH26" s="153"/>
      <c r="AI26" s="107"/>
      <c r="AJ26" s="111"/>
      <c r="AK26" s="116"/>
      <c r="AL26" s="112"/>
      <c r="AM26" s="111"/>
      <c r="AN26" s="111"/>
      <c r="AO26" s="153"/>
      <c r="AP26" s="107"/>
      <c r="AQ26" s="111"/>
      <c r="AR26" s="110"/>
      <c r="AS26" s="112"/>
      <c r="AT26" s="114"/>
      <c r="AU26" s="112"/>
      <c r="AV26" s="105"/>
      <c r="AW26" s="27"/>
    </row>
    <row r="27" spans="1:54" ht="19.899999999999999" customHeight="1" x14ac:dyDescent="0.15">
      <c r="A27" s="27"/>
      <c r="B27" s="41"/>
      <c r="C27" s="41"/>
      <c r="D27" s="42"/>
      <c r="E27" s="42"/>
      <c r="F27" s="41"/>
      <c r="G27" s="43"/>
      <c r="H27" s="43"/>
      <c r="I27" s="43"/>
      <c r="J27" s="43"/>
      <c r="K27" s="42"/>
      <c r="L27" s="44"/>
      <c r="M27" s="41"/>
      <c r="N27" s="45"/>
      <c r="O27" s="71"/>
      <c r="P27" s="42"/>
      <c r="Q27" s="101"/>
      <c r="R27" s="101"/>
      <c r="S27" s="101"/>
      <c r="T27" s="42"/>
      <c r="U27" s="42"/>
      <c r="V27" s="41"/>
      <c r="W27" s="41"/>
      <c r="X27" s="41"/>
      <c r="Y27" s="41"/>
      <c r="Z27" s="41"/>
      <c r="AA27" s="45"/>
      <c r="AB27" s="45"/>
      <c r="AC27" s="42"/>
      <c r="AD27" s="42"/>
      <c r="AE27" s="41"/>
      <c r="AF27" s="41"/>
      <c r="AG27" s="41"/>
      <c r="AH27" s="45"/>
      <c r="AI27" s="71"/>
      <c r="AJ27" s="41"/>
      <c r="AK27" s="46"/>
      <c r="AL27" s="41"/>
      <c r="AM27" s="41"/>
      <c r="AN27" s="41"/>
      <c r="AO27" s="41"/>
      <c r="AP27" s="41"/>
      <c r="AQ27" s="41"/>
      <c r="AR27" s="41"/>
      <c r="AS27" s="41"/>
      <c r="AT27" s="85"/>
      <c r="AU27" s="41"/>
      <c r="AV27" s="47"/>
      <c r="AW27" s="27"/>
    </row>
    <row r="28" spans="1:54" ht="19.899999999999999" customHeight="1" x14ac:dyDescent="0.15">
      <c r="D28" s="2"/>
      <c r="E28" s="2"/>
      <c r="F28" s="18"/>
      <c r="G28" s="2"/>
      <c r="H28" s="2"/>
      <c r="I28" s="2"/>
      <c r="J28" s="68"/>
      <c r="K28" s="68"/>
      <c r="L28" s="68"/>
      <c r="M28" s="18"/>
      <c r="N28" s="68"/>
      <c r="O28" s="72"/>
      <c r="P28" s="68"/>
      <c r="Q28" s="102"/>
      <c r="R28" s="102"/>
      <c r="S28" s="102"/>
      <c r="T28" s="68"/>
      <c r="U28" s="68"/>
      <c r="V28" s="18"/>
      <c r="W28" s="18"/>
      <c r="X28" s="18"/>
      <c r="Y28" s="18"/>
      <c r="Z28" s="18"/>
      <c r="AA28" s="68"/>
      <c r="AB28" s="68"/>
      <c r="AC28" s="68"/>
      <c r="AD28" s="68"/>
      <c r="AE28" s="2"/>
      <c r="AF28" s="2"/>
      <c r="AG28" s="2"/>
      <c r="AH28" s="2"/>
      <c r="AI28" s="73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86"/>
      <c r="AU28" s="2"/>
      <c r="AV28" s="2"/>
    </row>
    <row r="29" spans="1:54" ht="19.899999999999999" customHeight="1" x14ac:dyDescent="0.15">
      <c r="D29" s="2"/>
      <c r="E29" s="2"/>
      <c r="F29" s="18"/>
      <c r="G29" s="2"/>
      <c r="H29" s="2"/>
      <c r="I29" s="2"/>
      <c r="J29" s="68"/>
      <c r="K29" s="68"/>
      <c r="L29" s="68"/>
      <c r="M29" s="18"/>
      <c r="N29" s="68"/>
      <c r="O29" s="72"/>
      <c r="P29" s="68"/>
      <c r="Q29" s="102"/>
      <c r="R29" s="102"/>
      <c r="S29" s="102"/>
      <c r="T29" s="68"/>
      <c r="U29" s="68"/>
      <c r="V29" s="18"/>
      <c r="W29" s="18"/>
      <c r="X29" s="18"/>
      <c r="Y29" s="18"/>
      <c r="Z29" s="18"/>
      <c r="AA29" s="68"/>
      <c r="AB29" s="68"/>
      <c r="AC29" s="68"/>
      <c r="AD29" s="68"/>
      <c r="AE29" s="2"/>
      <c r="AF29" s="2"/>
      <c r="AG29" s="2"/>
      <c r="AH29" s="2"/>
      <c r="AI29" s="73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86"/>
      <c r="AU29" s="2"/>
      <c r="AV29" s="2"/>
    </row>
    <row r="30" spans="1:54" ht="19.899999999999999" customHeight="1" x14ac:dyDescent="0.15">
      <c r="D30" s="2"/>
      <c r="E30" s="2"/>
      <c r="F30" s="18"/>
      <c r="G30" s="2"/>
      <c r="H30" s="2"/>
      <c r="I30" s="2"/>
      <c r="J30" s="68"/>
      <c r="K30" s="68"/>
      <c r="L30" s="68"/>
      <c r="M30" s="18"/>
      <c r="N30" s="68"/>
      <c r="O30" s="72"/>
      <c r="P30" s="68"/>
      <c r="Q30" s="102"/>
      <c r="R30" s="102"/>
      <c r="S30" s="102"/>
      <c r="T30" s="68"/>
      <c r="U30" s="68"/>
      <c r="V30" s="18"/>
      <c r="W30" s="18"/>
      <c r="X30" s="18"/>
      <c r="Y30" s="18"/>
      <c r="Z30" s="18"/>
      <c r="AA30" s="68"/>
      <c r="AB30" s="68"/>
      <c r="AC30" s="68"/>
      <c r="AD30" s="68"/>
      <c r="AE30" s="2"/>
      <c r="AF30" s="2"/>
      <c r="AG30" s="2"/>
      <c r="AH30" s="2"/>
      <c r="AI30" s="73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86"/>
      <c r="AU30" s="2"/>
      <c r="AV30" s="2"/>
    </row>
    <row r="31" spans="1:54" ht="19.899999999999999" customHeight="1" x14ac:dyDescent="0.15">
      <c r="D31" s="2"/>
      <c r="E31" s="2"/>
      <c r="F31" s="18"/>
      <c r="G31" s="2"/>
      <c r="H31" s="2"/>
      <c r="I31" s="2"/>
      <c r="J31" s="68"/>
      <c r="K31" s="68"/>
      <c r="L31" s="68"/>
      <c r="M31" s="18"/>
      <c r="N31" s="68"/>
      <c r="O31" s="72"/>
      <c r="P31" s="68"/>
      <c r="Q31" s="102"/>
      <c r="R31" s="102"/>
      <c r="S31" s="102"/>
      <c r="T31" s="68"/>
      <c r="U31" s="68"/>
      <c r="V31" s="18"/>
      <c r="W31" s="18"/>
      <c r="X31" s="18"/>
      <c r="Y31" s="18"/>
      <c r="Z31" s="18"/>
      <c r="AA31" s="68"/>
      <c r="AB31" s="68"/>
      <c r="AC31" s="68"/>
      <c r="AD31" s="68"/>
      <c r="AE31" s="2"/>
      <c r="AF31" s="2"/>
      <c r="AG31" s="2"/>
      <c r="AH31" s="2"/>
      <c r="AI31" s="73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86"/>
      <c r="AU31" s="2"/>
      <c r="AV31" s="2"/>
    </row>
    <row r="32" spans="1:54" ht="19.899999999999999" customHeight="1" x14ac:dyDescent="0.15">
      <c r="D32" s="2"/>
      <c r="E32" s="2"/>
      <c r="F32" s="18"/>
      <c r="G32" s="2"/>
      <c r="H32" s="2"/>
      <c r="I32" s="2"/>
      <c r="J32" s="68"/>
      <c r="K32" s="68"/>
      <c r="L32" s="68"/>
      <c r="M32" s="18"/>
      <c r="N32" s="68"/>
      <c r="O32" s="72"/>
      <c r="P32" s="68"/>
      <c r="Q32" s="102"/>
      <c r="R32" s="102"/>
      <c r="S32" s="102"/>
      <c r="T32" s="68"/>
      <c r="U32" s="68"/>
      <c r="V32" s="18"/>
      <c r="W32" s="18"/>
      <c r="X32" s="18"/>
      <c r="Y32" s="18"/>
      <c r="Z32" s="18"/>
      <c r="AA32" s="68"/>
      <c r="AB32" s="68"/>
      <c r="AC32" s="68"/>
      <c r="AD32" s="68"/>
      <c r="AE32" s="2"/>
      <c r="AF32" s="2"/>
      <c r="AG32" s="2"/>
      <c r="AH32" s="2"/>
      <c r="AI32" s="73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86"/>
      <c r="AU32" s="2"/>
      <c r="AV32" s="2"/>
    </row>
    <row r="33" spans="4:48" ht="19.899999999999999" customHeight="1" x14ac:dyDescent="0.15">
      <c r="D33" s="2"/>
      <c r="E33" s="2"/>
      <c r="F33" s="18"/>
      <c r="G33" s="2"/>
      <c r="H33" s="2"/>
      <c r="I33" s="2"/>
      <c r="J33" s="68"/>
      <c r="K33" s="68"/>
      <c r="L33" s="68"/>
      <c r="M33" s="18"/>
      <c r="N33" s="68"/>
      <c r="O33" s="72"/>
      <c r="P33" s="68"/>
      <c r="Q33" s="102"/>
      <c r="R33" s="102"/>
      <c r="S33" s="102"/>
      <c r="T33" s="68"/>
      <c r="U33" s="68"/>
      <c r="V33" s="18"/>
      <c r="W33" s="18"/>
      <c r="X33" s="18"/>
      <c r="Y33" s="18"/>
      <c r="Z33" s="18"/>
      <c r="AA33" s="68"/>
      <c r="AB33" s="68"/>
      <c r="AC33" s="68"/>
      <c r="AD33" s="68"/>
      <c r="AE33" s="2"/>
      <c r="AF33" s="2"/>
      <c r="AG33" s="2"/>
      <c r="AH33" s="2"/>
      <c r="AI33" s="73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86"/>
      <c r="AU33" s="2"/>
      <c r="AV33" s="2"/>
    </row>
    <row r="34" spans="4:48" ht="19.899999999999999" customHeight="1" x14ac:dyDescent="0.15">
      <c r="D34" s="2"/>
      <c r="E34" s="2"/>
      <c r="F34" s="18"/>
      <c r="G34" s="2"/>
      <c r="H34" s="2"/>
      <c r="I34" s="2"/>
      <c r="J34" s="68"/>
      <c r="K34" s="68"/>
      <c r="L34" s="68"/>
      <c r="M34" s="18"/>
      <c r="N34" s="68"/>
      <c r="O34" s="72"/>
      <c r="P34" s="68"/>
      <c r="Q34" s="102"/>
      <c r="R34" s="102"/>
      <c r="S34" s="102"/>
      <c r="T34" s="68"/>
      <c r="U34" s="68"/>
      <c r="V34" s="18"/>
      <c r="W34" s="18"/>
      <c r="X34" s="18"/>
      <c r="Y34" s="18"/>
      <c r="Z34" s="18"/>
      <c r="AA34" s="68"/>
      <c r="AB34" s="68"/>
      <c r="AC34" s="68"/>
      <c r="AD34" s="68"/>
      <c r="AE34" s="2"/>
      <c r="AF34" s="2"/>
      <c r="AG34" s="2"/>
      <c r="AH34" s="2"/>
      <c r="AI34" s="73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86"/>
      <c r="AU34" s="2"/>
      <c r="AV34" s="2"/>
    </row>
    <row r="35" spans="4:48" ht="19.899999999999999" customHeight="1" x14ac:dyDescent="0.15">
      <c r="D35" s="2"/>
      <c r="E35" s="2"/>
      <c r="F35" s="18"/>
      <c r="G35" s="2"/>
      <c r="H35" s="2"/>
      <c r="I35" s="2"/>
      <c r="J35" s="68"/>
      <c r="K35" s="68"/>
      <c r="L35" s="68"/>
      <c r="M35" s="18"/>
      <c r="N35" s="68"/>
      <c r="O35" s="72"/>
      <c r="P35" s="68"/>
      <c r="Q35" s="102"/>
      <c r="R35" s="102"/>
      <c r="S35" s="102"/>
      <c r="T35" s="68"/>
      <c r="U35" s="68"/>
      <c r="V35" s="18"/>
      <c r="W35" s="18"/>
      <c r="X35" s="18"/>
      <c r="Y35" s="18"/>
      <c r="Z35" s="18"/>
      <c r="AA35" s="68"/>
      <c r="AB35" s="68"/>
      <c r="AC35" s="68"/>
      <c r="AD35" s="68"/>
      <c r="AE35" s="2"/>
      <c r="AF35" s="2"/>
      <c r="AG35" s="2"/>
      <c r="AH35" s="2"/>
      <c r="AI35" s="73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86"/>
      <c r="AU35" s="2"/>
      <c r="AV35" s="2"/>
    </row>
    <row r="36" spans="4:48" ht="19.899999999999999" customHeight="1" x14ac:dyDescent="0.15">
      <c r="D36" s="2"/>
      <c r="E36" s="2"/>
      <c r="F36" s="18"/>
      <c r="G36" s="2"/>
      <c r="H36" s="2"/>
      <c r="I36" s="2"/>
      <c r="J36" s="68"/>
      <c r="K36" s="68"/>
      <c r="L36" s="68"/>
      <c r="M36" s="18"/>
      <c r="N36" s="68"/>
      <c r="O36" s="72"/>
      <c r="P36" s="68"/>
      <c r="Q36" s="102"/>
      <c r="R36" s="102"/>
      <c r="S36" s="102"/>
      <c r="T36" s="68"/>
      <c r="U36" s="68"/>
      <c r="V36" s="18"/>
      <c r="W36" s="18"/>
      <c r="X36" s="18"/>
      <c r="Y36" s="18"/>
      <c r="Z36" s="18"/>
      <c r="AA36" s="68"/>
      <c r="AB36" s="68"/>
      <c r="AC36" s="68"/>
      <c r="AD36" s="68"/>
      <c r="AE36" s="2"/>
      <c r="AF36" s="2"/>
      <c r="AG36" s="2"/>
      <c r="AH36" s="2"/>
      <c r="AI36" s="73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86"/>
      <c r="AU36" s="2"/>
      <c r="AV36" s="2"/>
    </row>
    <row r="37" spans="4:48" ht="19.899999999999999" customHeight="1" x14ac:dyDescent="0.15">
      <c r="D37" s="2"/>
      <c r="E37" s="2"/>
      <c r="F37" s="18"/>
      <c r="G37" s="2"/>
      <c r="H37" s="2"/>
      <c r="I37" s="2"/>
      <c r="J37" s="68"/>
      <c r="K37" s="68"/>
      <c r="L37" s="68"/>
      <c r="M37" s="18"/>
      <c r="N37" s="68"/>
      <c r="O37" s="72"/>
      <c r="P37" s="68"/>
      <c r="Q37" s="102"/>
      <c r="R37" s="102"/>
      <c r="S37" s="102"/>
      <c r="T37" s="68"/>
      <c r="U37" s="68"/>
      <c r="V37" s="18"/>
      <c r="W37" s="18"/>
      <c r="X37" s="18"/>
      <c r="Y37" s="18"/>
      <c r="Z37" s="18"/>
      <c r="AA37" s="68"/>
      <c r="AB37" s="68"/>
      <c r="AC37" s="68"/>
      <c r="AD37" s="68"/>
      <c r="AE37" s="2"/>
      <c r="AF37" s="2"/>
      <c r="AG37" s="2"/>
      <c r="AH37" s="2"/>
      <c r="AI37" s="73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86"/>
      <c r="AU37" s="2"/>
      <c r="AV37" s="2"/>
    </row>
    <row r="38" spans="4:48" ht="19.899999999999999" customHeight="1" x14ac:dyDescent="0.15">
      <c r="D38" s="2"/>
      <c r="E38" s="2"/>
      <c r="F38" s="18"/>
      <c r="G38" s="2"/>
      <c r="H38" s="2"/>
      <c r="I38" s="2"/>
      <c r="J38" s="68"/>
      <c r="K38" s="68"/>
      <c r="L38" s="68"/>
      <c r="M38" s="18"/>
      <c r="N38" s="68"/>
      <c r="O38" s="72"/>
      <c r="P38" s="68"/>
      <c r="Q38" s="102"/>
      <c r="R38" s="102"/>
      <c r="S38" s="102"/>
      <c r="T38" s="68"/>
      <c r="U38" s="68"/>
      <c r="V38" s="18"/>
      <c r="W38" s="18"/>
      <c r="X38" s="18"/>
      <c r="Y38" s="18"/>
      <c r="Z38" s="18"/>
      <c r="AA38" s="68"/>
      <c r="AB38" s="68"/>
      <c r="AC38" s="68"/>
      <c r="AD38" s="68"/>
      <c r="AE38" s="2"/>
      <c r="AF38" s="2"/>
      <c r="AG38" s="2"/>
      <c r="AH38" s="2"/>
      <c r="AI38" s="73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86"/>
      <c r="AU38" s="2"/>
      <c r="AV38" s="2"/>
    </row>
    <row r="39" spans="4:48" ht="19.899999999999999" customHeight="1" x14ac:dyDescent="0.15">
      <c r="D39" s="2"/>
      <c r="E39" s="2"/>
      <c r="F39" s="18"/>
      <c r="G39" s="2"/>
      <c r="H39" s="2"/>
      <c r="I39" s="2"/>
      <c r="J39" s="68"/>
      <c r="K39" s="68"/>
      <c r="L39" s="68"/>
      <c r="M39" s="18"/>
      <c r="N39" s="68"/>
      <c r="O39" s="72"/>
      <c r="P39" s="68"/>
      <c r="Q39" s="102"/>
      <c r="R39" s="102"/>
      <c r="S39" s="102"/>
      <c r="T39" s="68"/>
      <c r="U39" s="68"/>
      <c r="V39" s="18"/>
      <c r="W39" s="18"/>
      <c r="X39" s="18"/>
      <c r="Y39" s="18"/>
      <c r="Z39" s="18"/>
      <c r="AA39" s="68"/>
      <c r="AB39" s="68"/>
      <c r="AC39" s="68"/>
      <c r="AD39" s="68"/>
      <c r="AE39" s="2"/>
      <c r="AF39" s="2"/>
      <c r="AG39" s="2"/>
      <c r="AH39" s="2"/>
      <c r="AI39" s="73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86"/>
      <c r="AU39" s="2"/>
      <c r="AV39" s="2"/>
    </row>
    <row r="40" spans="4:48" ht="19.899999999999999" customHeight="1" x14ac:dyDescent="0.15">
      <c r="D40" s="2"/>
      <c r="E40" s="2"/>
      <c r="F40" s="18"/>
      <c r="G40" s="2"/>
      <c r="H40" s="2"/>
      <c r="I40" s="2"/>
      <c r="J40" s="68"/>
      <c r="K40" s="68"/>
      <c r="L40" s="68"/>
      <c r="M40" s="18"/>
      <c r="N40" s="68"/>
      <c r="O40" s="72"/>
      <c r="P40" s="68"/>
      <c r="Q40" s="102"/>
      <c r="R40" s="102"/>
      <c r="S40" s="102"/>
      <c r="T40" s="68"/>
      <c r="U40" s="68"/>
      <c r="V40" s="18"/>
      <c r="W40" s="18"/>
      <c r="X40" s="18"/>
      <c r="Y40" s="18"/>
      <c r="Z40" s="18"/>
      <c r="AA40" s="68"/>
      <c r="AB40" s="68"/>
      <c r="AC40" s="68"/>
      <c r="AD40" s="68"/>
      <c r="AE40" s="2"/>
      <c r="AF40" s="2"/>
      <c r="AG40" s="2"/>
      <c r="AH40" s="2"/>
      <c r="AI40" s="73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86"/>
      <c r="AU40" s="2"/>
      <c r="AV40" s="2"/>
    </row>
    <row r="41" spans="4:48" ht="19.899999999999999" customHeight="1" x14ac:dyDescent="0.15">
      <c r="D41" s="2"/>
      <c r="E41" s="2"/>
      <c r="F41" s="18"/>
      <c r="G41" s="2"/>
      <c r="H41" s="2"/>
      <c r="I41" s="2"/>
      <c r="J41" s="68"/>
      <c r="K41" s="68"/>
      <c r="L41" s="68"/>
      <c r="M41" s="18"/>
      <c r="N41" s="68"/>
      <c r="O41" s="72"/>
      <c r="P41" s="68"/>
      <c r="Q41" s="102"/>
      <c r="R41" s="102"/>
      <c r="S41" s="102"/>
      <c r="T41" s="68"/>
      <c r="U41" s="68"/>
      <c r="V41" s="18"/>
      <c r="W41" s="18"/>
      <c r="X41" s="18"/>
      <c r="Y41" s="18"/>
      <c r="Z41" s="18"/>
      <c r="AA41" s="68"/>
      <c r="AB41" s="68"/>
      <c r="AC41" s="68"/>
      <c r="AD41" s="68"/>
      <c r="AE41" s="2"/>
      <c r="AF41" s="2"/>
      <c r="AG41" s="2"/>
      <c r="AH41" s="2"/>
      <c r="AI41" s="73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86"/>
      <c r="AU41" s="2"/>
      <c r="AV41" s="2"/>
    </row>
    <row r="42" spans="4:48" ht="19.899999999999999" customHeight="1" x14ac:dyDescent="0.15">
      <c r="D42" s="2"/>
      <c r="E42" s="2"/>
      <c r="F42" s="18"/>
      <c r="G42" s="2"/>
      <c r="H42" s="2"/>
      <c r="I42" s="2"/>
      <c r="J42" s="68"/>
      <c r="K42" s="68"/>
      <c r="L42" s="68"/>
      <c r="M42" s="18"/>
      <c r="N42" s="68"/>
      <c r="O42" s="72"/>
      <c r="P42" s="68"/>
      <c r="Q42" s="102"/>
      <c r="R42" s="102"/>
      <c r="S42" s="102"/>
      <c r="T42" s="68"/>
      <c r="U42" s="68"/>
      <c r="V42" s="18"/>
      <c r="W42" s="18"/>
      <c r="X42" s="18"/>
      <c r="Y42" s="18"/>
      <c r="Z42" s="18"/>
      <c r="AA42" s="68"/>
      <c r="AB42" s="68"/>
      <c r="AC42" s="68"/>
      <c r="AD42" s="68"/>
      <c r="AE42" s="2"/>
      <c r="AF42" s="2"/>
      <c r="AG42" s="2"/>
      <c r="AH42" s="2"/>
      <c r="AI42" s="73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86"/>
      <c r="AU42" s="2"/>
      <c r="AV42" s="2"/>
    </row>
    <row r="43" spans="4:48" ht="19.899999999999999" customHeight="1" x14ac:dyDescent="0.15">
      <c r="D43" s="2"/>
      <c r="E43" s="2"/>
      <c r="F43" s="18"/>
      <c r="G43" s="2"/>
      <c r="H43" s="2"/>
      <c r="I43" s="2"/>
      <c r="J43" s="68"/>
      <c r="K43" s="68"/>
      <c r="L43" s="68"/>
      <c r="M43" s="18"/>
      <c r="N43" s="68"/>
      <c r="O43" s="72"/>
      <c r="P43" s="68"/>
      <c r="Q43" s="102"/>
      <c r="R43" s="102"/>
      <c r="S43" s="102"/>
      <c r="T43" s="68"/>
      <c r="U43" s="68"/>
      <c r="V43" s="18"/>
      <c r="W43" s="18"/>
      <c r="X43" s="18"/>
      <c r="Y43" s="18"/>
      <c r="Z43" s="18"/>
      <c r="AA43" s="68"/>
      <c r="AB43" s="68"/>
      <c r="AC43" s="68"/>
      <c r="AD43" s="68"/>
      <c r="AE43" s="2"/>
      <c r="AF43" s="2"/>
      <c r="AG43" s="2"/>
      <c r="AH43" s="2"/>
      <c r="AI43" s="73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86"/>
      <c r="AU43" s="2"/>
      <c r="AV43" s="2"/>
    </row>
    <row r="44" spans="4:48" ht="19.899999999999999" customHeight="1" x14ac:dyDescent="0.15">
      <c r="D44" s="2"/>
      <c r="E44" s="2"/>
      <c r="F44" s="18"/>
      <c r="G44" s="2"/>
      <c r="H44" s="2"/>
      <c r="I44" s="2"/>
      <c r="J44" s="68"/>
      <c r="K44" s="68"/>
      <c r="L44" s="68"/>
      <c r="M44" s="18"/>
      <c r="N44" s="68"/>
      <c r="O44" s="72"/>
      <c r="P44" s="68"/>
      <c r="Q44" s="102"/>
      <c r="R44" s="102"/>
      <c r="S44" s="102"/>
      <c r="T44" s="68"/>
      <c r="U44" s="68"/>
      <c r="V44" s="18"/>
      <c r="W44" s="18"/>
      <c r="X44" s="18"/>
      <c r="Y44" s="18"/>
      <c r="Z44" s="18"/>
      <c r="AA44" s="68"/>
      <c r="AB44" s="68"/>
      <c r="AC44" s="68"/>
      <c r="AD44" s="68"/>
      <c r="AE44" s="2"/>
      <c r="AF44" s="2"/>
      <c r="AG44" s="2"/>
      <c r="AH44" s="2"/>
      <c r="AI44" s="73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86"/>
      <c r="AU44" s="2"/>
      <c r="AV44" s="2"/>
    </row>
    <row r="45" spans="4:48" ht="19.899999999999999" customHeight="1" x14ac:dyDescent="0.15">
      <c r="D45" s="2"/>
      <c r="E45" s="2"/>
      <c r="F45" s="18"/>
      <c r="G45" s="2"/>
      <c r="H45" s="2"/>
      <c r="I45" s="2"/>
      <c r="J45" s="68"/>
      <c r="K45" s="68"/>
      <c r="L45" s="68"/>
      <c r="M45" s="18"/>
      <c r="N45" s="68"/>
      <c r="O45" s="72"/>
      <c r="P45" s="68"/>
      <c r="Q45" s="102"/>
      <c r="R45" s="102"/>
      <c r="S45" s="102"/>
      <c r="T45" s="68"/>
      <c r="U45" s="68"/>
      <c r="V45" s="18"/>
      <c r="W45" s="18"/>
      <c r="X45" s="18"/>
      <c r="Y45" s="18"/>
      <c r="Z45" s="18"/>
      <c r="AA45" s="68"/>
      <c r="AB45" s="68"/>
      <c r="AC45" s="68"/>
      <c r="AD45" s="68"/>
      <c r="AE45" s="2"/>
      <c r="AF45" s="2"/>
      <c r="AG45" s="2"/>
      <c r="AH45" s="2"/>
      <c r="AI45" s="73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86"/>
      <c r="AU45" s="2"/>
      <c r="AV45" s="2"/>
    </row>
    <row r="46" spans="4:48" ht="19.899999999999999" customHeight="1" x14ac:dyDescent="0.15">
      <c r="D46" s="2"/>
      <c r="E46" s="2"/>
      <c r="F46" s="18"/>
      <c r="G46" s="2"/>
      <c r="H46" s="2"/>
      <c r="I46" s="2"/>
      <c r="J46" s="68"/>
      <c r="K46" s="68"/>
      <c r="L46" s="68"/>
      <c r="M46" s="18"/>
      <c r="N46" s="68"/>
      <c r="O46" s="72"/>
      <c r="P46" s="68"/>
      <c r="Q46" s="102"/>
      <c r="R46" s="102"/>
      <c r="S46" s="102"/>
      <c r="T46" s="68"/>
      <c r="U46" s="68"/>
      <c r="V46" s="18"/>
      <c r="W46" s="18"/>
      <c r="X46" s="18"/>
      <c r="Y46" s="18"/>
      <c r="Z46" s="18"/>
      <c r="AA46" s="68"/>
      <c r="AB46" s="68"/>
      <c r="AC46" s="68"/>
      <c r="AD46" s="68"/>
      <c r="AE46" s="2"/>
      <c r="AF46" s="2"/>
      <c r="AG46" s="2"/>
      <c r="AH46" s="2"/>
      <c r="AI46" s="73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86"/>
      <c r="AU46" s="2"/>
      <c r="AV46" s="2"/>
    </row>
    <row r="47" spans="4:48" ht="19.899999999999999" customHeight="1" x14ac:dyDescent="0.15">
      <c r="D47" s="2"/>
      <c r="E47" s="2"/>
      <c r="F47" s="18"/>
      <c r="G47" s="2"/>
      <c r="H47" s="2"/>
      <c r="I47" s="2"/>
      <c r="J47" s="68"/>
      <c r="K47" s="68"/>
      <c r="L47" s="68"/>
      <c r="M47" s="18"/>
      <c r="N47" s="68"/>
      <c r="O47" s="72"/>
      <c r="P47" s="68"/>
      <c r="Q47" s="102"/>
      <c r="R47" s="102"/>
      <c r="S47" s="102"/>
      <c r="T47" s="68"/>
      <c r="U47" s="68"/>
      <c r="V47" s="18"/>
      <c r="W47" s="18"/>
      <c r="X47" s="18"/>
      <c r="Y47" s="18"/>
      <c r="Z47" s="18"/>
      <c r="AA47" s="68"/>
      <c r="AB47" s="68"/>
      <c r="AC47" s="68"/>
      <c r="AD47" s="68"/>
      <c r="AE47" s="2"/>
      <c r="AF47" s="2"/>
      <c r="AG47" s="2"/>
      <c r="AH47" s="2"/>
      <c r="AI47" s="73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86"/>
      <c r="AU47" s="2"/>
      <c r="AV47" s="2"/>
    </row>
    <row r="48" spans="4:48" ht="19.899999999999999" customHeight="1" x14ac:dyDescent="0.15">
      <c r="D48" s="2"/>
      <c r="E48" s="2"/>
      <c r="F48" s="18"/>
      <c r="G48" s="2"/>
      <c r="H48" s="2"/>
      <c r="I48" s="2"/>
      <c r="J48" s="68"/>
      <c r="K48" s="68"/>
      <c r="L48" s="68"/>
      <c r="M48" s="18"/>
      <c r="N48" s="68"/>
      <c r="O48" s="72"/>
      <c r="P48" s="68"/>
      <c r="Q48" s="102"/>
      <c r="R48" s="102"/>
      <c r="S48" s="102"/>
      <c r="T48" s="68"/>
      <c r="U48" s="68"/>
      <c r="V48" s="18"/>
      <c r="W48" s="18"/>
      <c r="X48" s="18"/>
      <c r="Y48" s="18"/>
      <c r="Z48" s="18"/>
      <c r="AA48" s="68"/>
      <c r="AB48" s="68"/>
      <c r="AC48" s="68"/>
      <c r="AD48" s="68"/>
      <c r="AE48" s="2"/>
      <c r="AF48" s="2"/>
      <c r="AG48" s="2"/>
      <c r="AH48" s="2"/>
      <c r="AI48" s="73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86"/>
      <c r="AU48" s="2"/>
      <c r="AV48" s="2"/>
    </row>
    <row r="49" spans="4:48" ht="19.899999999999999" customHeight="1" x14ac:dyDescent="0.15">
      <c r="D49" s="2"/>
      <c r="E49" s="2"/>
      <c r="F49" s="18"/>
      <c r="G49" s="2"/>
      <c r="H49" s="2"/>
      <c r="I49" s="2"/>
      <c r="J49" s="68"/>
      <c r="K49" s="68"/>
      <c r="L49" s="68"/>
      <c r="M49" s="18"/>
      <c r="N49" s="68"/>
      <c r="O49" s="72"/>
      <c r="P49" s="68"/>
      <c r="Q49" s="102"/>
      <c r="R49" s="102"/>
      <c r="S49" s="102"/>
      <c r="T49" s="68"/>
      <c r="U49" s="68"/>
      <c r="V49" s="18"/>
      <c r="W49" s="18"/>
      <c r="X49" s="18"/>
      <c r="Y49" s="18"/>
      <c r="Z49" s="18"/>
      <c r="AA49" s="68"/>
      <c r="AB49" s="68"/>
      <c r="AC49" s="68"/>
      <c r="AD49" s="68"/>
      <c r="AE49" s="2"/>
      <c r="AF49" s="2"/>
      <c r="AG49" s="2"/>
      <c r="AH49" s="2"/>
      <c r="AI49" s="73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86"/>
      <c r="AU49" s="2"/>
      <c r="AV49" s="2"/>
    </row>
    <row r="50" spans="4:48" ht="19.899999999999999" customHeight="1" x14ac:dyDescent="0.15">
      <c r="D50" s="2"/>
      <c r="E50" s="2"/>
      <c r="F50" s="18"/>
      <c r="G50" s="2"/>
      <c r="H50" s="2"/>
      <c r="I50" s="2"/>
      <c r="J50" s="68"/>
      <c r="K50" s="68"/>
      <c r="L50" s="68"/>
      <c r="M50" s="18"/>
      <c r="N50" s="68"/>
      <c r="O50" s="72"/>
      <c r="P50" s="68"/>
      <c r="Q50" s="102"/>
      <c r="R50" s="102"/>
      <c r="S50" s="102"/>
      <c r="T50" s="68"/>
      <c r="U50" s="68"/>
      <c r="V50" s="18"/>
      <c r="W50" s="18"/>
      <c r="X50" s="18"/>
      <c r="Y50" s="18"/>
      <c r="Z50" s="18"/>
      <c r="AA50" s="68"/>
      <c r="AB50" s="68"/>
      <c r="AC50" s="68"/>
      <c r="AD50" s="68"/>
      <c r="AE50" s="2"/>
      <c r="AF50" s="2"/>
      <c r="AG50" s="2"/>
      <c r="AH50" s="2"/>
      <c r="AI50" s="73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86"/>
      <c r="AU50" s="2"/>
      <c r="AV50" s="2"/>
    </row>
    <row r="51" spans="4:48" ht="19.899999999999999" customHeight="1" x14ac:dyDescent="0.15">
      <c r="D51" s="2"/>
      <c r="E51" s="2"/>
      <c r="F51" s="18"/>
      <c r="G51" s="2"/>
      <c r="H51" s="2"/>
      <c r="I51" s="2"/>
      <c r="J51" s="68"/>
      <c r="K51" s="68"/>
      <c r="L51" s="68"/>
      <c r="M51" s="18"/>
      <c r="N51" s="68"/>
      <c r="O51" s="72"/>
      <c r="P51" s="68"/>
      <c r="Q51" s="102"/>
      <c r="R51" s="102"/>
      <c r="S51" s="102"/>
      <c r="T51" s="68"/>
      <c r="U51" s="68"/>
      <c r="V51" s="18"/>
      <c r="W51" s="18"/>
      <c r="X51" s="18"/>
      <c r="Y51" s="18"/>
      <c r="Z51" s="18"/>
      <c r="AA51" s="68"/>
      <c r="AB51" s="68"/>
      <c r="AC51" s="68"/>
      <c r="AD51" s="68"/>
      <c r="AE51" s="2"/>
      <c r="AF51" s="2"/>
      <c r="AG51" s="2"/>
      <c r="AH51" s="2"/>
      <c r="AI51" s="73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86"/>
      <c r="AU51" s="2"/>
      <c r="AV51" s="2"/>
    </row>
    <row r="52" spans="4:48" ht="19.899999999999999" customHeight="1" x14ac:dyDescent="0.15">
      <c r="D52" s="2"/>
      <c r="E52" s="2"/>
      <c r="F52" s="18"/>
      <c r="G52" s="2"/>
      <c r="H52" s="2"/>
      <c r="I52" s="2"/>
      <c r="J52" s="68"/>
      <c r="K52" s="68"/>
      <c r="L52" s="68"/>
      <c r="M52" s="18"/>
      <c r="N52" s="68"/>
      <c r="O52" s="72"/>
      <c r="P52" s="68"/>
      <c r="Q52" s="102"/>
      <c r="R52" s="102"/>
      <c r="S52" s="102"/>
      <c r="T52" s="68"/>
      <c r="U52" s="68"/>
      <c r="V52" s="18"/>
      <c r="W52" s="18"/>
      <c r="X52" s="18"/>
      <c r="Y52" s="18"/>
      <c r="Z52" s="18"/>
      <c r="AA52" s="68"/>
      <c r="AB52" s="68"/>
      <c r="AC52" s="68"/>
      <c r="AD52" s="68"/>
      <c r="AE52" s="2"/>
      <c r="AF52" s="2"/>
      <c r="AG52" s="2"/>
      <c r="AH52" s="2"/>
      <c r="AI52" s="73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86"/>
      <c r="AU52" s="2"/>
      <c r="AV52" s="2"/>
    </row>
    <row r="53" spans="4:48" ht="19.899999999999999" customHeight="1" x14ac:dyDescent="0.15">
      <c r="D53" s="2"/>
      <c r="E53" s="2"/>
      <c r="F53" s="18"/>
      <c r="G53" s="2"/>
      <c r="H53" s="2"/>
      <c r="I53" s="2"/>
      <c r="J53" s="68"/>
      <c r="K53" s="68"/>
      <c r="L53" s="68"/>
      <c r="M53" s="18"/>
      <c r="N53" s="68"/>
      <c r="O53" s="72"/>
      <c r="P53" s="68"/>
      <c r="Q53" s="102"/>
      <c r="R53" s="102"/>
      <c r="S53" s="102"/>
      <c r="T53" s="68"/>
      <c r="U53" s="68"/>
      <c r="V53" s="18"/>
      <c r="W53" s="18"/>
      <c r="X53" s="18"/>
      <c r="Y53" s="18"/>
      <c r="Z53" s="18"/>
      <c r="AA53" s="68"/>
      <c r="AB53" s="68"/>
      <c r="AC53" s="68"/>
      <c r="AD53" s="68"/>
      <c r="AE53" s="2"/>
      <c r="AF53" s="2"/>
      <c r="AG53" s="2"/>
      <c r="AH53" s="2"/>
      <c r="AI53" s="73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86"/>
      <c r="AU53" s="2"/>
      <c r="AV53" s="2"/>
    </row>
    <row r="54" spans="4:48" ht="19.899999999999999" customHeight="1" x14ac:dyDescent="0.15">
      <c r="D54" s="2"/>
      <c r="E54" s="2"/>
      <c r="F54" s="18"/>
      <c r="G54" s="2"/>
      <c r="H54" s="2"/>
      <c r="I54" s="2"/>
      <c r="J54" s="68"/>
      <c r="K54" s="68"/>
      <c r="L54" s="68"/>
      <c r="M54" s="18"/>
      <c r="N54" s="68"/>
      <c r="O54" s="72"/>
      <c r="P54" s="68"/>
      <c r="Q54" s="102"/>
      <c r="R54" s="102"/>
      <c r="S54" s="102"/>
      <c r="T54" s="68"/>
      <c r="U54" s="68"/>
      <c r="V54" s="18"/>
      <c r="W54" s="18"/>
      <c r="X54" s="18"/>
      <c r="Y54" s="18"/>
      <c r="Z54" s="18"/>
      <c r="AA54" s="68"/>
      <c r="AB54" s="68"/>
      <c r="AC54" s="68"/>
      <c r="AD54" s="68"/>
      <c r="AE54" s="2"/>
      <c r="AF54" s="2"/>
      <c r="AG54" s="2"/>
      <c r="AH54" s="2"/>
      <c r="AI54" s="73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86"/>
      <c r="AU54" s="2"/>
      <c r="AV54" s="2"/>
    </row>
    <row r="55" spans="4:48" ht="19.899999999999999" customHeight="1" x14ac:dyDescent="0.15">
      <c r="D55" s="2"/>
      <c r="E55" s="2"/>
      <c r="F55" s="18"/>
      <c r="G55" s="2"/>
      <c r="H55" s="2"/>
      <c r="I55" s="2"/>
      <c r="J55" s="68"/>
      <c r="K55" s="68"/>
      <c r="L55" s="68"/>
      <c r="M55" s="18"/>
      <c r="N55" s="68"/>
      <c r="O55" s="72"/>
      <c r="P55" s="68"/>
      <c r="Q55" s="102"/>
      <c r="R55" s="102"/>
      <c r="S55" s="102"/>
      <c r="T55" s="68"/>
      <c r="U55" s="68"/>
      <c r="V55" s="18"/>
      <c r="W55" s="18"/>
      <c r="X55" s="18"/>
      <c r="Y55" s="18"/>
      <c r="Z55" s="18"/>
      <c r="AA55" s="68"/>
      <c r="AB55" s="68"/>
      <c r="AC55" s="68"/>
      <c r="AD55" s="68"/>
      <c r="AE55" s="2"/>
      <c r="AF55" s="2"/>
      <c r="AG55" s="2"/>
      <c r="AH55" s="2"/>
      <c r="AI55" s="73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86"/>
      <c r="AU55" s="2"/>
      <c r="AV55" s="2"/>
    </row>
    <row r="56" spans="4:48" ht="19.899999999999999" customHeight="1" x14ac:dyDescent="0.15">
      <c r="D56" s="2"/>
      <c r="E56" s="2"/>
      <c r="F56" s="18"/>
      <c r="G56" s="2"/>
      <c r="H56" s="2"/>
      <c r="I56" s="2"/>
      <c r="J56" s="68"/>
      <c r="K56" s="68"/>
      <c r="L56" s="68"/>
      <c r="M56" s="18"/>
      <c r="N56" s="68"/>
      <c r="O56" s="72"/>
      <c r="P56" s="68"/>
      <c r="Q56" s="102"/>
      <c r="R56" s="102"/>
      <c r="S56" s="102"/>
      <c r="T56" s="68"/>
      <c r="U56" s="68"/>
      <c r="V56" s="18"/>
      <c r="W56" s="18"/>
      <c r="X56" s="18"/>
      <c r="Y56" s="18"/>
      <c r="Z56" s="18"/>
      <c r="AA56" s="68"/>
      <c r="AB56" s="68"/>
      <c r="AC56" s="68"/>
      <c r="AD56" s="68"/>
      <c r="AE56" s="2"/>
      <c r="AF56" s="2"/>
      <c r="AG56" s="2"/>
      <c r="AH56" s="2"/>
      <c r="AI56" s="73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86"/>
      <c r="AU56" s="2"/>
      <c r="AV56" s="2"/>
    </row>
    <row r="57" spans="4:48" ht="19.899999999999999" customHeight="1" x14ac:dyDescent="0.15">
      <c r="D57" s="2"/>
      <c r="E57" s="2"/>
      <c r="F57" s="18"/>
      <c r="G57" s="2"/>
      <c r="H57" s="2"/>
      <c r="I57" s="2"/>
      <c r="J57" s="68"/>
      <c r="K57" s="68"/>
      <c r="L57" s="68"/>
      <c r="M57" s="18"/>
      <c r="N57" s="68"/>
      <c r="O57" s="72"/>
      <c r="P57" s="68"/>
      <c r="Q57" s="102"/>
      <c r="R57" s="102"/>
      <c r="S57" s="102"/>
      <c r="T57" s="68"/>
      <c r="U57" s="68"/>
      <c r="V57" s="18"/>
      <c r="W57" s="18"/>
      <c r="X57" s="18"/>
      <c r="Y57" s="18"/>
      <c r="Z57" s="18"/>
      <c r="AA57" s="68"/>
      <c r="AB57" s="68"/>
      <c r="AC57" s="68"/>
      <c r="AD57" s="68"/>
      <c r="AE57" s="2"/>
      <c r="AF57" s="2"/>
      <c r="AG57" s="2"/>
      <c r="AH57" s="2"/>
      <c r="AI57" s="73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86"/>
      <c r="AU57" s="2"/>
      <c r="AV57" s="2"/>
    </row>
    <row r="58" spans="4:48" ht="19.899999999999999" customHeight="1" x14ac:dyDescent="0.15">
      <c r="D58" s="2"/>
      <c r="E58" s="2"/>
      <c r="F58" s="18"/>
      <c r="G58" s="2"/>
      <c r="H58" s="2"/>
      <c r="I58" s="2"/>
      <c r="J58" s="68"/>
      <c r="K58" s="68"/>
      <c r="L58" s="68"/>
      <c r="M58" s="18"/>
      <c r="N58" s="68"/>
      <c r="O58" s="72"/>
      <c r="P58" s="68"/>
      <c r="Q58" s="102"/>
      <c r="R58" s="102"/>
      <c r="S58" s="102"/>
      <c r="T58" s="68"/>
      <c r="U58" s="68"/>
      <c r="V58" s="18"/>
      <c r="W58" s="18"/>
      <c r="X58" s="18"/>
      <c r="Y58" s="18"/>
      <c r="Z58" s="18"/>
      <c r="AA58" s="68"/>
      <c r="AB58" s="68"/>
      <c r="AC58" s="68"/>
      <c r="AD58" s="68"/>
      <c r="AE58" s="2"/>
      <c r="AF58" s="2"/>
      <c r="AG58" s="2"/>
      <c r="AH58" s="2"/>
      <c r="AI58" s="73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86"/>
      <c r="AU58" s="2"/>
      <c r="AV58" s="2"/>
    </row>
    <row r="59" spans="4:48" ht="19.899999999999999" customHeight="1" x14ac:dyDescent="0.15">
      <c r="D59" s="2"/>
      <c r="E59" s="2"/>
      <c r="F59" s="18"/>
      <c r="G59" s="2"/>
      <c r="H59" s="2"/>
      <c r="I59" s="2"/>
      <c r="J59" s="68"/>
      <c r="K59" s="68"/>
      <c r="L59" s="68"/>
      <c r="M59" s="18"/>
      <c r="N59" s="68"/>
      <c r="O59" s="72"/>
      <c r="P59" s="68"/>
      <c r="Q59" s="102"/>
      <c r="R59" s="102"/>
      <c r="S59" s="102"/>
      <c r="T59" s="68"/>
      <c r="U59" s="68"/>
      <c r="V59" s="18"/>
      <c r="W59" s="18"/>
      <c r="X59" s="18"/>
      <c r="Y59" s="18"/>
      <c r="Z59" s="18"/>
      <c r="AA59" s="68"/>
      <c r="AB59" s="68"/>
      <c r="AC59" s="68"/>
      <c r="AD59" s="68"/>
      <c r="AE59" s="2"/>
      <c r="AF59" s="2"/>
      <c r="AG59" s="2"/>
      <c r="AH59" s="2"/>
      <c r="AI59" s="73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86"/>
      <c r="AU59" s="2"/>
      <c r="AV59" s="2"/>
    </row>
    <row r="60" spans="4:48" ht="19.899999999999999" customHeight="1" x14ac:dyDescent="0.15">
      <c r="D60" s="2"/>
      <c r="E60" s="2"/>
      <c r="F60" s="18"/>
      <c r="G60" s="2"/>
      <c r="H60" s="2"/>
      <c r="I60" s="2"/>
      <c r="J60" s="68"/>
      <c r="K60" s="68"/>
      <c r="L60" s="68"/>
      <c r="M60" s="18"/>
      <c r="N60" s="68"/>
      <c r="O60" s="72"/>
      <c r="P60" s="68"/>
      <c r="Q60" s="102"/>
      <c r="R60" s="102"/>
      <c r="S60" s="102"/>
      <c r="T60" s="68"/>
      <c r="U60" s="68"/>
      <c r="V60" s="18"/>
      <c r="W60" s="18"/>
      <c r="X60" s="18"/>
      <c r="Y60" s="18"/>
      <c r="Z60" s="18"/>
      <c r="AA60" s="68"/>
      <c r="AB60" s="68"/>
      <c r="AC60" s="68"/>
      <c r="AD60" s="68"/>
      <c r="AE60" s="2"/>
      <c r="AF60" s="2"/>
      <c r="AG60" s="2"/>
      <c r="AH60" s="2"/>
      <c r="AI60" s="73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86"/>
      <c r="AU60" s="2"/>
      <c r="AV60" s="2"/>
    </row>
    <row r="61" spans="4:48" ht="19.899999999999999" customHeight="1" x14ac:dyDescent="0.15">
      <c r="D61" s="2"/>
      <c r="E61" s="2"/>
      <c r="F61" s="18"/>
      <c r="G61" s="2"/>
      <c r="H61" s="2"/>
      <c r="I61" s="2"/>
      <c r="J61" s="68"/>
      <c r="K61" s="68"/>
      <c r="L61" s="68"/>
      <c r="M61" s="18"/>
      <c r="N61" s="68"/>
      <c r="O61" s="72"/>
      <c r="P61" s="68"/>
      <c r="Q61" s="102"/>
      <c r="R61" s="102"/>
      <c r="S61" s="102"/>
      <c r="T61" s="68"/>
      <c r="U61" s="68"/>
      <c r="V61" s="18"/>
      <c r="W61" s="18"/>
      <c r="X61" s="18"/>
      <c r="Y61" s="18"/>
      <c r="Z61" s="18"/>
      <c r="AA61" s="68"/>
      <c r="AB61" s="68"/>
      <c r="AC61" s="68"/>
      <c r="AD61" s="68"/>
      <c r="AE61" s="2"/>
      <c r="AF61" s="2"/>
      <c r="AG61" s="2"/>
      <c r="AH61" s="2"/>
      <c r="AI61" s="73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86"/>
      <c r="AU61" s="2"/>
      <c r="AV61" s="2"/>
    </row>
    <row r="62" spans="4:48" ht="19.899999999999999" customHeight="1" x14ac:dyDescent="0.15">
      <c r="D62" s="2"/>
      <c r="E62" s="2"/>
      <c r="F62" s="18"/>
      <c r="G62" s="2"/>
      <c r="H62" s="2"/>
      <c r="I62" s="2"/>
      <c r="J62" s="68"/>
      <c r="K62" s="68"/>
      <c r="L62" s="68"/>
      <c r="M62" s="18"/>
      <c r="N62" s="68"/>
      <c r="O62" s="72"/>
      <c r="P62" s="68"/>
      <c r="Q62" s="102"/>
      <c r="R62" s="102"/>
      <c r="S62" s="102"/>
      <c r="T62" s="68"/>
      <c r="U62" s="68"/>
      <c r="V62" s="18"/>
      <c r="W62" s="18"/>
      <c r="X62" s="18"/>
      <c r="Y62" s="18"/>
      <c r="Z62" s="18"/>
      <c r="AA62" s="68"/>
      <c r="AB62" s="68"/>
      <c r="AC62" s="68"/>
      <c r="AD62" s="68"/>
      <c r="AE62" s="2"/>
      <c r="AF62" s="2"/>
      <c r="AG62" s="2"/>
      <c r="AH62" s="2"/>
      <c r="AI62" s="73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86"/>
      <c r="AU62" s="2"/>
      <c r="AV62" s="2"/>
    </row>
    <row r="63" spans="4:48" ht="19.899999999999999" customHeight="1" x14ac:dyDescent="0.15">
      <c r="D63" s="2"/>
      <c r="E63" s="2"/>
      <c r="F63" s="18"/>
      <c r="G63" s="2"/>
      <c r="H63" s="2"/>
      <c r="I63" s="2"/>
      <c r="J63" s="68"/>
      <c r="K63" s="68"/>
      <c r="L63" s="68"/>
      <c r="M63" s="18"/>
      <c r="N63" s="68"/>
      <c r="O63" s="72"/>
      <c r="P63" s="68"/>
      <c r="Q63" s="102"/>
      <c r="R63" s="102"/>
      <c r="S63" s="102"/>
      <c r="T63" s="68"/>
      <c r="U63" s="68"/>
      <c r="V63" s="18"/>
      <c r="W63" s="18"/>
      <c r="X63" s="18"/>
      <c r="Y63" s="18"/>
      <c r="Z63" s="18"/>
      <c r="AA63" s="68"/>
      <c r="AB63" s="68"/>
      <c r="AC63" s="68"/>
      <c r="AD63" s="68"/>
      <c r="AE63" s="2"/>
      <c r="AF63" s="2"/>
      <c r="AG63" s="2"/>
      <c r="AH63" s="2"/>
      <c r="AI63" s="73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86"/>
      <c r="AU63" s="2"/>
      <c r="AV63" s="2"/>
    </row>
    <row r="64" spans="4:48" ht="19.899999999999999" customHeight="1" x14ac:dyDescent="0.15">
      <c r="D64" s="2"/>
      <c r="E64" s="2"/>
      <c r="F64" s="18"/>
      <c r="G64" s="2"/>
      <c r="H64" s="2"/>
      <c r="I64" s="2"/>
      <c r="J64" s="68"/>
      <c r="K64" s="68"/>
      <c r="L64" s="68"/>
      <c r="M64" s="18"/>
      <c r="N64" s="68"/>
      <c r="O64" s="72"/>
      <c r="P64" s="68"/>
      <c r="Q64" s="102"/>
      <c r="R64" s="102"/>
      <c r="S64" s="102"/>
      <c r="T64" s="68"/>
      <c r="U64" s="68"/>
      <c r="V64" s="18"/>
      <c r="W64" s="18"/>
      <c r="X64" s="18"/>
      <c r="Y64" s="18"/>
      <c r="Z64" s="18"/>
      <c r="AA64" s="68"/>
      <c r="AB64" s="68"/>
      <c r="AC64" s="68"/>
      <c r="AD64" s="68"/>
      <c r="AE64" s="2"/>
      <c r="AF64" s="2"/>
      <c r="AG64" s="2"/>
      <c r="AH64" s="2"/>
      <c r="AI64" s="73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86"/>
      <c r="AU64" s="2"/>
      <c r="AV64" s="2"/>
    </row>
    <row r="65" spans="4:48" ht="19.899999999999999" customHeight="1" x14ac:dyDescent="0.15">
      <c r="D65" s="2"/>
      <c r="E65" s="2"/>
      <c r="F65" s="18"/>
      <c r="G65" s="2"/>
      <c r="H65" s="2"/>
      <c r="I65" s="2"/>
      <c r="J65" s="68"/>
      <c r="K65" s="68"/>
      <c r="L65" s="68"/>
      <c r="M65" s="18"/>
      <c r="N65" s="68"/>
      <c r="O65" s="72"/>
      <c r="P65" s="68"/>
      <c r="Q65" s="102"/>
      <c r="R65" s="102"/>
      <c r="S65" s="102"/>
      <c r="T65" s="68"/>
      <c r="U65" s="68"/>
      <c r="V65" s="18"/>
      <c r="W65" s="18"/>
      <c r="X65" s="18"/>
      <c r="Y65" s="18"/>
      <c r="Z65" s="18"/>
      <c r="AA65" s="68"/>
      <c r="AB65" s="68"/>
      <c r="AC65" s="68"/>
      <c r="AD65" s="68"/>
      <c r="AE65" s="2"/>
      <c r="AF65" s="2"/>
      <c r="AG65" s="2"/>
      <c r="AH65" s="2"/>
      <c r="AI65" s="73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86"/>
      <c r="AU65" s="2"/>
      <c r="AV65" s="2"/>
    </row>
    <row r="66" spans="4:48" ht="19.899999999999999" customHeight="1" x14ac:dyDescent="0.15">
      <c r="D66" s="2"/>
      <c r="E66" s="2"/>
      <c r="F66" s="18"/>
      <c r="G66" s="2"/>
      <c r="H66" s="2"/>
      <c r="I66" s="2"/>
      <c r="J66" s="68"/>
      <c r="K66" s="68"/>
      <c r="L66" s="68"/>
      <c r="M66" s="18"/>
      <c r="N66" s="68"/>
      <c r="O66" s="72"/>
      <c r="P66" s="68"/>
      <c r="Q66" s="102"/>
      <c r="R66" s="102"/>
      <c r="S66" s="102"/>
      <c r="T66" s="68"/>
      <c r="U66" s="68"/>
      <c r="V66" s="18"/>
      <c r="W66" s="18"/>
      <c r="X66" s="18"/>
      <c r="Y66" s="18"/>
      <c r="Z66" s="18"/>
      <c r="AA66" s="68"/>
      <c r="AB66" s="68"/>
      <c r="AC66" s="68"/>
      <c r="AD66" s="68"/>
      <c r="AE66" s="2"/>
      <c r="AF66" s="2"/>
      <c r="AG66" s="2"/>
      <c r="AH66" s="2"/>
      <c r="AI66" s="73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86"/>
      <c r="AU66" s="2"/>
      <c r="AV66" s="2"/>
    </row>
    <row r="67" spans="4:48" ht="19.899999999999999" customHeight="1" x14ac:dyDescent="0.15">
      <c r="D67" s="2"/>
      <c r="E67" s="2"/>
      <c r="F67" s="18"/>
      <c r="G67" s="2"/>
      <c r="H67" s="2"/>
      <c r="I67" s="2"/>
      <c r="J67" s="68"/>
      <c r="K67" s="68"/>
      <c r="L67" s="68"/>
      <c r="M67" s="18"/>
      <c r="N67" s="68"/>
      <c r="O67" s="72"/>
      <c r="P67" s="68"/>
      <c r="Q67" s="102"/>
      <c r="R67" s="102"/>
      <c r="S67" s="102"/>
      <c r="T67" s="68"/>
      <c r="U67" s="68"/>
      <c r="V67" s="18"/>
      <c r="W67" s="18"/>
      <c r="X67" s="18"/>
      <c r="Y67" s="18"/>
      <c r="Z67" s="18"/>
      <c r="AA67" s="68"/>
      <c r="AB67" s="68"/>
      <c r="AC67" s="68"/>
      <c r="AD67" s="68"/>
      <c r="AE67" s="2"/>
      <c r="AF67" s="2"/>
      <c r="AG67" s="2"/>
      <c r="AH67" s="2"/>
      <c r="AI67" s="73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86"/>
      <c r="AU67" s="2"/>
      <c r="AV67" s="2"/>
    </row>
    <row r="68" spans="4:48" ht="19.899999999999999" customHeight="1" x14ac:dyDescent="0.15">
      <c r="D68" s="2"/>
      <c r="E68" s="2"/>
      <c r="F68" s="18"/>
      <c r="G68" s="2"/>
      <c r="H68" s="2"/>
      <c r="I68" s="2"/>
      <c r="J68" s="68"/>
      <c r="K68" s="68"/>
      <c r="L68" s="68"/>
      <c r="M68" s="18"/>
      <c r="N68" s="68"/>
      <c r="O68" s="72"/>
      <c r="P68" s="68"/>
      <c r="Q68" s="102"/>
      <c r="R68" s="102"/>
      <c r="S68" s="102"/>
      <c r="T68" s="68"/>
      <c r="U68" s="68"/>
      <c r="V68" s="18"/>
      <c r="W68" s="18"/>
      <c r="X68" s="18"/>
      <c r="Y68" s="18"/>
      <c r="Z68" s="18"/>
      <c r="AA68" s="68"/>
      <c r="AB68" s="68"/>
      <c r="AC68" s="68"/>
      <c r="AD68" s="68"/>
      <c r="AE68" s="2"/>
      <c r="AF68" s="2"/>
      <c r="AG68" s="2"/>
      <c r="AH68" s="2"/>
      <c r="AI68" s="73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86"/>
      <c r="AU68" s="2"/>
      <c r="AV68" s="2"/>
    </row>
    <row r="69" spans="4:48" ht="19.899999999999999" customHeight="1" x14ac:dyDescent="0.15">
      <c r="D69" s="2"/>
      <c r="E69" s="2"/>
      <c r="F69" s="18"/>
      <c r="G69" s="2"/>
      <c r="H69" s="2"/>
      <c r="I69" s="2"/>
      <c r="J69" s="68"/>
      <c r="K69" s="68"/>
      <c r="L69" s="68"/>
      <c r="M69" s="18"/>
      <c r="N69" s="68"/>
      <c r="O69" s="72"/>
      <c r="P69" s="68"/>
      <c r="Q69" s="102"/>
      <c r="R69" s="102"/>
      <c r="S69" s="102"/>
      <c r="T69" s="68"/>
      <c r="U69" s="68"/>
      <c r="V69" s="18"/>
      <c r="W69" s="18"/>
      <c r="X69" s="18"/>
      <c r="Y69" s="18"/>
      <c r="Z69" s="18"/>
      <c r="AA69" s="68"/>
      <c r="AB69" s="68"/>
      <c r="AC69" s="68"/>
      <c r="AD69" s="68"/>
      <c r="AE69" s="2"/>
      <c r="AF69" s="2"/>
      <c r="AG69" s="2"/>
      <c r="AH69" s="2"/>
      <c r="AI69" s="73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86"/>
      <c r="AU69" s="2"/>
      <c r="AV69" s="2"/>
    </row>
    <row r="70" spans="4:48" ht="19.899999999999999" customHeight="1" x14ac:dyDescent="0.15">
      <c r="D70" s="2"/>
      <c r="E70" s="2"/>
      <c r="F70" s="18"/>
      <c r="G70" s="2"/>
      <c r="H70" s="2"/>
      <c r="I70" s="2"/>
      <c r="J70" s="68"/>
      <c r="K70" s="68"/>
      <c r="L70" s="68"/>
      <c r="M70" s="18"/>
      <c r="N70" s="68"/>
      <c r="O70" s="72"/>
      <c r="P70" s="68"/>
      <c r="Q70" s="102"/>
      <c r="R70" s="102"/>
      <c r="S70" s="102"/>
      <c r="T70" s="68"/>
      <c r="U70" s="68"/>
      <c r="V70" s="18"/>
      <c r="W70" s="18"/>
      <c r="X70" s="18"/>
      <c r="Y70" s="18"/>
      <c r="Z70" s="18"/>
      <c r="AA70" s="68"/>
      <c r="AB70" s="68"/>
      <c r="AC70" s="68"/>
      <c r="AD70" s="68"/>
      <c r="AE70" s="2"/>
      <c r="AF70" s="2"/>
      <c r="AG70" s="2"/>
      <c r="AH70" s="2"/>
      <c r="AI70" s="73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86"/>
      <c r="AU70" s="2"/>
      <c r="AV70" s="2"/>
    </row>
    <row r="71" spans="4:48" ht="19.899999999999999" customHeight="1" x14ac:dyDescent="0.15">
      <c r="D71" s="2"/>
      <c r="E71" s="2"/>
      <c r="F71" s="18"/>
      <c r="G71" s="2"/>
      <c r="H71" s="2"/>
      <c r="I71" s="2"/>
      <c r="J71" s="68"/>
      <c r="K71" s="68"/>
      <c r="L71" s="68"/>
      <c r="M71" s="18"/>
      <c r="N71" s="68"/>
      <c r="O71" s="72"/>
      <c r="P71" s="68"/>
      <c r="Q71" s="102"/>
      <c r="R71" s="102"/>
      <c r="S71" s="102"/>
      <c r="T71" s="68"/>
      <c r="U71" s="68"/>
      <c r="V71" s="18"/>
      <c r="W71" s="18"/>
      <c r="X71" s="18"/>
      <c r="Y71" s="18"/>
      <c r="Z71" s="18"/>
      <c r="AA71" s="68"/>
      <c r="AB71" s="68"/>
      <c r="AC71" s="68"/>
      <c r="AD71" s="68"/>
      <c r="AE71" s="2"/>
      <c r="AF71" s="2"/>
      <c r="AG71" s="2"/>
      <c r="AH71" s="2"/>
      <c r="AI71" s="73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86"/>
      <c r="AU71" s="2"/>
      <c r="AV71" s="2"/>
    </row>
    <row r="72" spans="4:48" ht="19.899999999999999" customHeight="1" x14ac:dyDescent="0.15">
      <c r="D72" s="2"/>
      <c r="E72" s="2"/>
      <c r="F72" s="18"/>
      <c r="G72" s="2"/>
      <c r="H72" s="2"/>
      <c r="I72" s="2"/>
      <c r="J72" s="68"/>
      <c r="K72" s="68"/>
      <c r="L72" s="68"/>
      <c r="M72" s="18"/>
      <c r="N72" s="68"/>
      <c r="O72" s="72"/>
      <c r="P72" s="68"/>
      <c r="Q72" s="102"/>
      <c r="R72" s="102"/>
      <c r="S72" s="102"/>
      <c r="T72" s="68"/>
      <c r="U72" s="68"/>
      <c r="V72" s="18"/>
      <c r="W72" s="18"/>
      <c r="X72" s="18"/>
      <c r="Y72" s="18"/>
      <c r="Z72" s="18"/>
      <c r="AA72" s="68"/>
      <c r="AB72" s="68"/>
      <c r="AC72" s="68"/>
      <c r="AD72" s="68"/>
      <c r="AE72" s="2"/>
      <c r="AF72" s="2"/>
      <c r="AG72" s="2"/>
      <c r="AH72" s="2"/>
      <c r="AI72" s="73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86"/>
      <c r="AU72" s="2"/>
      <c r="AV72" s="2"/>
    </row>
    <row r="73" spans="4:48" ht="19.899999999999999" customHeight="1" x14ac:dyDescent="0.15">
      <c r="D73" s="2"/>
      <c r="E73" s="2"/>
      <c r="F73" s="18"/>
      <c r="G73" s="2"/>
      <c r="H73" s="2"/>
      <c r="I73" s="2"/>
      <c r="J73" s="68"/>
      <c r="K73" s="68"/>
      <c r="L73" s="68"/>
      <c r="M73" s="18"/>
      <c r="N73" s="68"/>
      <c r="O73" s="72"/>
      <c r="P73" s="68"/>
      <c r="Q73" s="102"/>
      <c r="R73" s="102"/>
      <c r="S73" s="102"/>
      <c r="T73" s="68"/>
      <c r="U73" s="68"/>
      <c r="V73" s="18"/>
      <c r="W73" s="18"/>
      <c r="X73" s="18"/>
      <c r="Y73" s="18"/>
      <c r="Z73" s="18"/>
      <c r="AA73" s="68"/>
      <c r="AB73" s="68"/>
      <c r="AC73" s="68"/>
      <c r="AD73" s="68"/>
      <c r="AE73" s="2"/>
      <c r="AF73" s="2"/>
      <c r="AG73" s="2"/>
      <c r="AH73" s="2"/>
      <c r="AI73" s="73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86"/>
      <c r="AU73" s="2"/>
      <c r="AV73" s="2"/>
    </row>
    <row r="74" spans="4:48" ht="19.899999999999999" customHeight="1" x14ac:dyDescent="0.15">
      <c r="D74" s="2"/>
      <c r="E74" s="2"/>
      <c r="F74" s="18"/>
      <c r="G74" s="2"/>
      <c r="H74" s="2"/>
      <c r="I74" s="2"/>
      <c r="J74" s="68"/>
      <c r="K74" s="68"/>
      <c r="L74" s="68"/>
      <c r="M74" s="18"/>
      <c r="N74" s="68"/>
      <c r="O74" s="72"/>
      <c r="P74" s="68"/>
      <c r="Q74" s="102"/>
      <c r="R74" s="102"/>
      <c r="S74" s="102"/>
      <c r="T74" s="68"/>
      <c r="U74" s="68"/>
      <c r="V74" s="18"/>
      <c r="W74" s="18"/>
      <c r="X74" s="18"/>
      <c r="Y74" s="18"/>
      <c r="Z74" s="18"/>
      <c r="AA74" s="68"/>
      <c r="AB74" s="68"/>
      <c r="AC74" s="68"/>
      <c r="AD74" s="68"/>
      <c r="AE74" s="2"/>
      <c r="AF74" s="2"/>
      <c r="AG74" s="2"/>
      <c r="AH74" s="2"/>
      <c r="AI74" s="73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86"/>
      <c r="AU74" s="2"/>
      <c r="AV74" s="2"/>
    </row>
    <row r="75" spans="4:48" ht="19.899999999999999" customHeight="1" x14ac:dyDescent="0.15">
      <c r="D75" s="2"/>
      <c r="E75" s="2"/>
      <c r="F75" s="18"/>
      <c r="G75" s="2"/>
      <c r="H75" s="2"/>
      <c r="I75" s="2"/>
      <c r="J75" s="68"/>
      <c r="K75" s="68"/>
      <c r="L75" s="68"/>
      <c r="M75" s="18"/>
      <c r="N75" s="68"/>
      <c r="O75" s="72"/>
      <c r="P75" s="68"/>
      <c r="Q75" s="102"/>
      <c r="R75" s="102"/>
      <c r="S75" s="102"/>
      <c r="T75" s="68"/>
      <c r="U75" s="68"/>
      <c r="V75" s="18"/>
      <c r="W75" s="18"/>
      <c r="X75" s="18"/>
      <c r="Y75" s="18"/>
      <c r="Z75" s="18"/>
      <c r="AA75" s="68"/>
      <c r="AB75" s="68"/>
      <c r="AC75" s="68"/>
      <c r="AD75" s="68"/>
      <c r="AE75" s="2"/>
      <c r="AF75" s="2"/>
      <c r="AG75" s="2"/>
      <c r="AH75" s="2"/>
      <c r="AI75" s="73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86"/>
      <c r="AU75" s="2"/>
      <c r="AV75" s="2"/>
    </row>
    <row r="76" spans="4:48" ht="19.899999999999999" customHeight="1" x14ac:dyDescent="0.15">
      <c r="D76" s="2"/>
      <c r="E76" s="2"/>
      <c r="F76" s="18"/>
      <c r="G76" s="2"/>
      <c r="H76" s="2"/>
      <c r="I76" s="2"/>
      <c r="J76" s="68"/>
      <c r="K76" s="68"/>
      <c r="L76" s="68"/>
      <c r="M76" s="18"/>
      <c r="N76" s="68"/>
      <c r="O76" s="72"/>
      <c r="P76" s="68"/>
      <c r="Q76" s="102"/>
      <c r="R76" s="102"/>
      <c r="S76" s="102"/>
      <c r="T76" s="68"/>
      <c r="U76" s="68"/>
      <c r="V76" s="18"/>
      <c r="W76" s="18"/>
      <c r="X76" s="18"/>
      <c r="Y76" s="18"/>
      <c r="Z76" s="18"/>
      <c r="AA76" s="68"/>
      <c r="AB76" s="68"/>
      <c r="AC76" s="68"/>
      <c r="AD76" s="68"/>
      <c r="AE76" s="2"/>
      <c r="AF76" s="2"/>
      <c r="AG76" s="2"/>
      <c r="AH76" s="2"/>
      <c r="AI76" s="73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86"/>
      <c r="AU76" s="2"/>
      <c r="AV76" s="2"/>
    </row>
    <row r="77" spans="4:48" ht="19.899999999999999" customHeight="1" x14ac:dyDescent="0.15">
      <c r="D77" s="2"/>
      <c r="E77" s="2"/>
      <c r="F77" s="18"/>
      <c r="G77" s="2"/>
      <c r="H77" s="2"/>
      <c r="I77" s="2"/>
      <c r="J77" s="68"/>
      <c r="K77" s="68"/>
      <c r="L77" s="68"/>
      <c r="M77" s="18"/>
      <c r="N77" s="68"/>
      <c r="O77" s="72"/>
      <c r="P77" s="68"/>
      <c r="Q77" s="102"/>
      <c r="R77" s="102"/>
      <c r="S77" s="102"/>
      <c r="T77" s="68"/>
      <c r="U77" s="68"/>
      <c r="V77" s="18"/>
      <c r="W77" s="18"/>
      <c r="X77" s="18"/>
      <c r="Y77" s="18"/>
      <c r="Z77" s="18"/>
      <c r="AA77" s="68"/>
      <c r="AB77" s="68"/>
      <c r="AC77" s="68"/>
      <c r="AD77" s="68"/>
      <c r="AE77" s="2"/>
      <c r="AF77" s="2"/>
      <c r="AG77" s="2"/>
      <c r="AH77" s="2"/>
      <c r="AI77" s="73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86"/>
      <c r="AU77" s="2"/>
      <c r="AV77" s="2"/>
    </row>
    <row r="78" spans="4:48" ht="19.899999999999999" customHeight="1" x14ac:dyDescent="0.15">
      <c r="D78" s="2"/>
      <c r="E78" s="2"/>
      <c r="F78" s="18"/>
      <c r="G78" s="2"/>
      <c r="H78" s="2"/>
      <c r="I78" s="2"/>
      <c r="J78" s="68"/>
      <c r="K78" s="68"/>
      <c r="L78" s="68"/>
      <c r="M78" s="18"/>
      <c r="N78" s="68"/>
      <c r="O78" s="72"/>
      <c r="P78" s="68"/>
      <c r="Q78" s="102"/>
      <c r="R78" s="102"/>
      <c r="S78" s="102"/>
      <c r="T78" s="68"/>
      <c r="U78" s="68"/>
      <c r="V78" s="18"/>
      <c r="W78" s="18"/>
      <c r="X78" s="18"/>
      <c r="Y78" s="18"/>
      <c r="Z78" s="18"/>
      <c r="AA78" s="68"/>
      <c r="AB78" s="68"/>
      <c r="AC78" s="68"/>
      <c r="AD78" s="68"/>
      <c r="AE78" s="2"/>
      <c r="AF78" s="2"/>
      <c r="AG78" s="2"/>
      <c r="AH78" s="2"/>
      <c r="AI78" s="73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86"/>
      <c r="AU78" s="2"/>
      <c r="AV78" s="2"/>
    </row>
    <row r="79" spans="4:48" ht="19.899999999999999" customHeight="1" x14ac:dyDescent="0.15">
      <c r="D79" s="2"/>
      <c r="E79" s="2"/>
      <c r="F79" s="18"/>
      <c r="G79" s="2"/>
      <c r="H79" s="2"/>
      <c r="I79" s="2"/>
      <c r="J79" s="68"/>
      <c r="K79" s="68"/>
      <c r="L79" s="68"/>
      <c r="M79" s="18"/>
      <c r="N79" s="68"/>
      <c r="O79" s="72"/>
      <c r="P79" s="68"/>
      <c r="Q79" s="102"/>
      <c r="R79" s="102"/>
      <c r="S79" s="102"/>
      <c r="T79" s="68"/>
      <c r="U79" s="68"/>
      <c r="V79" s="18"/>
      <c r="W79" s="18"/>
      <c r="X79" s="18"/>
      <c r="Y79" s="18"/>
      <c r="Z79" s="18"/>
      <c r="AA79" s="68"/>
      <c r="AB79" s="68"/>
      <c r="AC79" s="68"/>
      <c r="AD79" s="68"/>
      <c r="AE79" s="2"/>
      <c r="AF79" s="2"/>
      <c r="AG79" s="2"/>
      <c r="AH79" s="2"/>
      <c r="AI79" s="73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86"/>
      <c r="AU79" s="2"/>
      <c r="AV79" s="2"/>
    </row>
    <row r="80" spans="4:48" ht="19.899999999999999" customHeight="1" x14ac:dyDescent="0.15">
      <c r="D80" s="2"/>
      <c r="E80" s="2"/>
      <c r="F80" s="18"/>
      <c r="G80" s="2"/>
      <c r="H80" s="2"/>
      <c r="I80" s="2"/>
      <c r="J80" s="68"/>
      <c r="K80" s="68"/>
      <c r="L80" s="68"/>
      <c r="M80" s="18"/>
      <c r="N80" s="68"/>
      <c r="O80" s="72"/>
      <c r="P80" s="68"/>
      <c r="Q80" s="102"/>
      <c r="R80" s="102"/>
      <c r="S80" s="102"/>
      <c r="T80" s="68"/>
      <c r="U80" s="68"/>
      <c r="V80" s="18"/>
      <c r="W80" s="18"/>
      <c r="X80" s="18"/>
      <c r="Y80" s="18"/>
      <c r="Z80" s="18"/>
      <c r="AA80" s="68"/>
      <c r="AB80" s="68"/>
      <c r="AC80" s="68"/>
      <c r="AD80" s="68"/>
      <c r="AE80" s="2"/>
      <c r="AF80" s="2"/>
      <c r="AG80" s="2"/>
      <c r="AH80" s="2"/>
      <c r="AI80" s="73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86"/>
      <c r="AU80" s="2"/>
      <c r="AV80" s="2"/>
    </row>
    <row r="81" spans="4:48" ht="19.899999999999999" customHeight="1" x14ac:dyDescent="0.15">
      <c r="D81" s="2"/>
      <c r="E81" s="2"/>
      <c r="F81" s="18"/>
      <c r="G81" s="2"/>
      <c r="H81" s="2"/>
      <c r="I81" s="2"/>
      <c r="J81" s="68"/>
      <c r="K81" s="68"/>
      <c r="L81" s="68"/>
      <c r="M81" s="18"/>
      <c r="N81" s="68"/>
      <c r="O81" s="72"/>
      <c r="P81" s="68"/>
      <c r="Q81" s="102"/>
      <c r="R81" s="102"/>
      <c r="S81" s="102"/>
      <c r="T81" s="68"/>
      <c r="U81" s="68"/>
      <c r="V81" s="18"/>
      <c r="W81" s="18"/>
      <c r="X81" s="18"/>
      <c r="Y81" s="18"/>
      <c r="Z81" s="18"/>
      <c r="AA81" s="68"/>
      <c r="AB81" s="68"/>
      <c r="AC81" s="68"/>
      <c r="AD81" s="68"/>
      <c r="AE81" s="2"/>
      <c r="AF81" s="2"/>
      <c r="AG81" s="2"/>
      <c r="AH81" s="2"/>
      <c r="AI81" s="73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86"/>
      <c r="AU81" s="2"/>
      <c r="AV81" s="2"/>
    </row>
    <row r="82" spans="4:48" ht="19.899999999999999" customHeight="1" x14ac:dyDescent="0.15">
      <c r="D82" s="2"/>
      <c r="E82" s="2"/>
      <c r="F82" s="18"/>
      <c r="G82" s="2"/>
      <c r="H82" s="2"/>
      <c r="I82" s="2"/>
      <c r="J82" s="68"/>
      <c r="K82" s="68"/>
      <c r="L82" s="68"/>
      <c r="M82" s="18"/>
      <c r="N82" s="68"/>
      <c r="O82" s="72"/>
      <c r="P82" s="68"/>
      <c r="Q82" s="102"/>
      <c r="R82" s="102"/>
      <c r="S82" s="102"/>
      <c r="T82" s="68"/>
      <c r="U82" s="68"/>
      <c r="V82" s="18"/>
      <c r="W82" s="18"/>
      <c r="X82" s="18"/>
      <c r="Y82" s="18"/>
      <c r="Z82" s="18"/>
      <c r="AA82" s="68"/>
      <c r="AB82" s="68"/>
      <c r="AC82" s="68"/>
      <c r="AD82" s="68"/>
      <c r="AE82" s="2"/>
      <c r="AF82" s="2"/>
      <c r="AG82" s="2"/>
      <c r="AH82" s="2"/>
      <c r="AI82" s="73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86"/>
      <c r="AU82" s="2"/>
      <c r="AV82" s="2"/>
    </row>
    <row r="83" spans="4:48" ht="19.899999999999999" customHeight="1" x14ac:dyDescent="0.15">
      <c r="D83" s="2"/>
      <c r="E83" s="2"/>
      <c r="F83" s="18"/>
      <c r="G83" s="2"/>
      <c r="H83" s="2"/>
      <c r="I83" s="2"/>
      <c r="J83" s="68"/>
      <c r="K83" s="68"/>
      <c r="L83" s="68"/>
      <c r="M83" s="18"/>
      <c r="N83" s="68"/>
      <c r="O83" s="72"/>
      <c r="P83" s="68"/>
      <c r="Q83" s="102"/>
      <c r="R83" s="102"/>
      <c r="S83" s="102"/>
      <c r="T83" s="68"/>
      <c r="U83" s="68"/>
      <c r="V83" s="18"/>
      <c r="W83" s="18"/>
      <c r="X83" s="18"/>
      <c r="Y83" s="18"/>
      <c r="Z83" s="18"/>
      <c r="AA83" s="68"/>
      <c r="AB83" s="68"/>
      <c r="AC83" s="68"/>
      <c r="AD83" s="68"/>
      <c r="AE83" s="2"/>
      <c r="AF83" s="2"/>
      <c r="AG83" s="2"/>
      <c r="AH83" s="2"/>
      <c r="AI83" s="73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86"/>
      <c r="AU83" s="2"/>
      <c r="AV83" s="2"/>
    </row>
    <row r="84" spans="4:48" ht="19.899999999999999" customHeight="1" x14ac:dyDescent="0.15">
      <c r="D84" s="2"/>
      <c r="E84" s="2"/>
      <c r="F84" s="18"/>
      <c r="G84" s="2"/>
      <c r="H84" s="2"/>
      <c r="I84" s="2"/>
      <c r="J84" s="68"/>
      <c r="K84" s="68"/>
      <c r="L84" s="68"/>
      <c r="M84" s="18"/>
      <c r="N84" s="68"/>
      <c r="O84" s="72"/>
      <c r="P84" s="68"/>
      <c r="Q84" s="102"/>
      <c r="R84" s="102"/>
      <c r="S84" s="102"/>
      <c r="T84" s="68"/>
      <c r="U84" s="68"/>
      <c r="V84" s="18"/>
      <c r="W84" s="18"/>
      <c r="X84" s="18"/>
      <c r="Y84" s="18"/>
      <c r="Z84" s="18"/>
      <c r="AA84" s="68"/>
      <c r="AB84" s="68"/>
      <c r="AC84" s="68"/>
      <c r="AD84" s="68"/>
      <c r="AE84" s="2"/>
      <c r="AF84" s="2"/>
      <c r="AG84" s="2"/>
      <c r="AH84" s="2"/>
      <c r="AI84" s="73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86"/>
      <c r="AU84" s="2"/>
      <c r="AV84" s="2"/>
    </row>
    <row r="85" spans="4:48" ht="19.899999999999999" customHeight="1" x14ac:dyDescent="0.15">
      <c r="D85" s="2"/>
      <c r="E85" s="2"/>
      <c r="F85" s="18"/>
      <c r="G85" s="2"/>
      <c r="H85" s="2"/>
      <c r="I85" s="2"/>
      <c r="J85" s="68"/>
      <c r="K85" s="68"/>
      <c r="L85" s="68"/>
      <c r="M85" s="18"/>
      <c r="N85" s="68"/>
      <c r="O85" s="72"/>
      <c r="P85" s="68"/>
      <c r="Q85" s="102"/>
      <c r="R85" s="102"/>
      <c r="S85" s="102"/>
      <c r="T85" s="68"/>
      <c r="U85" s="68"/>
      <c r="V85" s="18"/>
      <c r="W85" s="18"/>
      <c r="X85" s="18"/>
      <c r="Y85" s="18"/>
      <c r="Z85" s="18"/>
      <c r="AA85" s="68"/>
      <c r="AB85" s="68"/>
      <c r="AC85" s="68"/>
      <c r="AD85" s="68"/>
      <c r="AE85" s="2"/>
      <c r="AF85" s="2"/>
      <c r="AG85" s="2"/>
      <c r="AH85" s="2"/>
      <c r="AI85" s="73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86"/>
      <c r="AU85" s="2"/>
      <c r="AV85" s="2"/>
    </row>
    <row r="86" spans="4:48" ht="19.899999999999999" customHeight="1" x14ac:dyDescent="0.15">
      <c r="D86" s="2"/>
      <c r="E86" s="2"/>
      <c r="F86" s="18"/>
      <c r="G86" s="2"/>
      <c r="H86" s="2"/>
      <c r="I86" s="2"/>
      <c r="J86" s="68"/>
      <c r="K86" s="68"/>
      <c r="L86" s="68"/>
      <c r="M86" s="18"/>
      <c r="N86" s="68"/>
      <c r="O86" s="72"/>
      <c r="P86" s="68"/>
      <c r="Q86" s="102"/>
      <c r="R86" s="102"/>
      <c r="S86" s="102"/>
      <c r="T86" s="68"/>
      <c r="U86" s="68"/>
      <c r="V86" s="18"/>
      <c r="W86" s="18"/>
      <c r="X86" s="18"/>
      <c r="Y86" s="18"/>
      <c r="Z86" s="18"/>
      <c r="AA86" s="68"/>
      <c r="AB86" s="68"/>
      <c r="AC86" s="68"/>
      <c r="AD86" s="68"/>
      <c r="AE86" s="2"/>
      <c r="AF86" s="2"/>
      <c r="AG86" s="2"/>
      <c r="AH86" s="2"/>
      <c r="AI86" s="73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86"/>
      <c r="AU86" s="2"/>
      <c r="AV86" s="2"/>
    </row>
    <row r="87" spans="4:48" ht="19.899999999999999" customHeight="1" x14ac:dyDescent="0.15">
      <c r="D87" s="2"/>
      <c r="E87" s="2"/>
      <c r="F87" s="18"/>
      <c r="G87" s="2"/>
      <c r="H87" s="2"/>
      <c r="I87" s="2"/>
      <c r="J87" s="68"/>
      <c r="K87" s="68"/>
      <c r="L87" s="68"/>
      <c r="M87" s="18"/>
      <c r="N87" s="68"/>
      <c r="O87" s="72"/>
      <c r="P87" s="68"/>
      <c r="Q87" s="102"/>
      <c r="R87" s="102"/>
      <c r="S87" s="102"/>
      <c r="T87" s="68"/>
      <c r="U87" s="68"/>
      <c r="V87" s="18"/>
      <c r="W87" s="18"/>
      <c r="X87" s="18"/>
      <c r="Y87" s="18"/>
      <c r="Z87" s="18"/>
      <c r="AA87" s="68"/>
      <c r="AB87" s="68"/>
      <c r="AC87" s="68"/>
      <c r="AD87" s="68"/>
      <c r="AE87" s="2"/>
      <c r="AF87" s="2"/>
      <c r="AG87" s="2"/>
      <c r="AH87" s="2"/>
      <c r="AI87" s="73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86"/>
      <c r="AU87" s="2"/>
      <c r="AV87" s="2"/>
    </row>
    <row r="88" spans="4:48" ht="19.899999999999999" customHeight="1" x14ac:dyDescent="0.15">
      <c r="D88" s="2"/>
      <c r="E88" s="2"/>
      <c r="F88" s="18"/>
      <c r="G88" s="2"/>
      <c r="H88" s="2"/>
      <c r="I88" s="2"/>
      <c r="J88" s="68"/>
      <c r="K88" s="68"/>
      <c r="L88" s="68"/>
      <c r="M88" s="18"/>
      <c r="N88" s="68"/>
      <c r="O88" s="72"/>
      <c r="P88" s="68"/>
      <c r="Q88" s="102"/>
      <c r="R88" s="102"/>
      <c r="S88" s="102"/>
      <c r="T88" s="68"/>
      <c r="U88" s="68"/>
      <c r="V88" s="18"/>
      <c r="W88" s="18"/>
      <c r="X88" s="18"/>
      <c r="Y88" s="18"/>
      <c r="Z88" s="18"/>
      <c r="AA88" s="68"/>
      <c r="AB88" s="68"/>
      <c r="AC88" s="68"/>
      <c r="AD88" s="68"/>
      <c r="AE88" s="2"/>
      <c r="AF88" s="2"/>
      <c r="AG88" s="2"/>
      <c r="AH88" s="2"/>
      <c r="AI88" s="73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86"/>
      <c r="AU88" s="2"/>
      <c r="AV88" s="2"/>
    </row>
    <row r="89" spans="4:48" ht="19.899999999999999" customHeight="1" x14ac:dyDescent="0.15">
      <c r="D89" s="2"/>
      <c r="E89" s="2"/>
      <c r="F89" s="18"/>
      <c r="G89" s="2"/>
      <c r="H89" s="2"/>
      <c r="I89" s="2"/>
      <c r="J89" s="68"/>
      <c r="K89" s="68"/>
      <c r="L89" s="68"/>
      <c r="M89" s="18"/>
      <c r="N89" s="68"/>
      <c r="O89" s="72"/>
      <c r="P89" s="68"/>
      <c r="Q89" s="102"/>
      <c r="R89" s="102"/>
      <c r="S89" s="102"/>
      <c r="T89" s="68"/>
      <c r="U89" s="68"/>
      <c r="V89" s="18"/>
      <c r="W89" s="18"/>
      <c r="X89" s="18"/>
      <c r="Y89" s="18"/>
      <c r="Z89" s="18"/>
      <c r="AA89" s="68"/>
      <c r="AB89" s="68"/>
      <c r="AC89" s="68"/>
      <c r="AD89" s="68"/>
      <c r="AE89" s="2"/>
      <c r="AF89" s="2"/>
      <c r="AG89" s="2"/>
      <c r="AH89" s="2"/>
      <c r="AI89" s="73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86"/>
      <c r="AU89" s="2"/>
      <c r="AV89" s="2"/>
    </row>
    <row r="90" spans="4:48" ht="19.899999999999999" customHeight="1" x14ac:dyDescent="0.15">
      <c r="D90" s="2"/>
      <c r="E90" s="2"/>
      <c r="F90" s="18"/>
      <c r="G90" s="2"/>
      <c r="H90" s="2"/>
      <c r="I90" s="2"/>
      <c r="J90" s="68"/>
      <c r="K90" s="68"/>
      <c r="L90" s="68"/>
      <c r="M90" s="18"/>
      <c r="N90" s="68"/>
      <c r="O90" s="72"/>
      <c r="P90" s="68"/>
      <c r="Q90" s="102"/>
      <c r="R90" s="102"/>
      <c r="S90" s="102"/>
      <c r="T90" s="68"/>
      <c r="U90" s="68"/>
      <c r="V90" s="18"/>
      <c r="W90" s="18"/>
      <c r="X90" s="18"/>
      <c r="Y90" s="18"/>
      <c r="Z90" s="18"/>
      <c r="AA90" s="68"/>
      <c r="AB90" s="68"/>
      <c r="AC90" s="68"/>
      <c r="AD90" s="68"/>
      <c r="AE90" s="2"/>
      <c r="AF90" s="2"/>
      <c r="AG90" s="2"/>
      <c r="AH90" s="2"/>
      <c r="AI90" s="73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86"/>
      <c r="AU90" s="2"/>
      <c r="AV90" s="2"/>
    </row>
    <row r="91" spans="4:48" ht="19.899999999999999" customHeight="1" x14ac:dyDescent="0.15">
      <c r="D91" s="2"/>
      <c r="E91" s="2"/>
      <c r="F91" s="18"/>
      <c r="G91" s="2"/>
      <c r="H91" s="2"/>
      <c r="I91" s="2"/>
      <c r="J91" s="68"/>
      <c r="K91" s="68"/>
      <c r="L91" s="68"/>
      <c r="M91" s="18"/>
      <c r="N91" s="68"/>
      <c r="O91" s="72"/>
      <c r="P91" s="68"/>
      <c r="Q91" s="102"/>
      <c r="R91" s="102"/>
      <c r="S91" s="102"/>
      <c r="T91" s="68"/>
      <c r="U91" s="68"/>
      <c r="V91" s="18"/>
      <c r="W91" s="18"/>
      <c r="X91" s="18"/>
      <c r="Y91" s="18"/>
      <c r="Z91" s="18"/>
      <c r="AA91" s="68"/>
      <c r="AB91" s="68"/>
      <c r="AC91" s="68"/>
      <c r="AD91" s="68"/>
      <c r="AE91" s="2"/>
      <c r="AF91" s="2"/>
      <c r="AG91" s="2"/>
      <c r="AH91" s="2"/>
      <c r="AI91" s="73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86"/>
      <c r="AU91" s="2"/>
      <c r="AV91" s="2"/>
    </row>
    <row r="92" spans="4:48" ht="19.899999999999999" customHeight="1" x14ac:dyDescent="0.15">
      <c r="D92" s="2"/>
      <c r="E92" s="2"/>
      <c r="F92" s="18"/>
      <c r="G92" s="2"/>
      <c r="H92" s="2"/>
      <c r="I92" s="2"/>
      <c r="J92" s="68"/>
      <c r="K92" s="68"/>
      <c r="L92" s="68"/>
      <c r="M92" s="18"/>
      <c r="N92" s="68"/>
      <c r="O92" s="72"/>
      <c r="P92" s="68"/>
      <c r="Q92" s="102"/>
      <c r="R92" s="102"/>
      <c r="S92" s="102"/>
      <c r="T92" s="68"/>
      <c r="U92" s="68"/>
      <c r="V92" s="18"/>
      <c r="W92" s="18"/>
      <c r="X92" s="18"/>
      <c r="Y92" s="18"/>
      <c r="Z92" s="18"/>
      <c r="AA92" s="68"/>
      <c r="AB92" s="68"/>
      <c r="AC92" s="68"/>
      <c r="AD92" s="68"/>
      <c r="AE92" s="2"/>
      <c r="AF92" s="2"/>
      <c r="AG92" s="2"/>
      <c r="AH92" s="2"/>
      <c r="AI92" s="73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86"/>
      <c r="AU92" s="2"/>
      <c r="AV92" s="2"/>
    </row>
    <row r="93" spans="4:48" ht="19.899999999999999" customHeight="1" x14ac:dyDescent="0.15">
      <c r="D93" s="2"/>
      <c r="E93" s="2"/>
      <c r="F93" s="18"/>
      <c r="G93" s="2"/>
      <c r="H93" s="2"/>
      <c r="I93" s="2"/>
      <c r="J93" s="68"/>
      <c r="K93" s="68"/>
      <c r="L93" s="68"/>
      <c r="M93" s="18"/>
      <c r="N93" s="68"/>
      <c r="O93" s="72"/>
      <c r="P93" s="68"/>
      <c r="Q93" s="102"/>
      <c r="R93" s="102"/>
      <c r="S93" s="102"/>
      <c r="T93" s="68"/>
      <c r="U93" s="68"/>
      <c r="V93" s="18"/>
      <c r="W93" s="18"/>
      <c r="X93" s="18"/>
      <c r="Y93" s="18"/>
      <c r="Z93" s="18"/>
      <c r="AA93" s="68"/>
      <c r="AB93" s="68"/>
      <c r="AC93" s="68"/>
      <c r="AD93" s="68"/>
      <c r="AE93" s="2"/>
      <c r="AF93" s="2"/>
      <c r="AG93" s="2"/>
      <c r="AH93" s="2"/>
      <c r="AI93" s="73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86"/>
      <c r="AU93" s="2"/>
      <c r="AV93" s="2"/>
    </row>
    <row r="94" spans="4:48" ht="19.899999999999999" customHeight="1" x14ac:dyDescent="0.15">
      <c r="D94" s="2"/>
      <c r="E94" s="2"/>
      <c r="F94" s="18"/>
      <c r="G94" s="2"/>
      <c r="H94" s="2"/>
      <c r="I94" s="2"/>
      <c r="J94" s="68"/>
      <c r="K94" s="68"/>
      <c r="L94" s="68"/>
      <c r="M94" s="18"/>
      <c r="N94" s="68"/>
      <c r="O94" s="72"/>
      <c r="P94" s="68"/>
      <c r="Q94" s="102"/>
      <c r="R94" s="102"/>
      <c r="S94" s="102"/>
      <c r="T94" s="68"/>
      <c r="U94" s="68"/>
      <c r="V94" s="18"/>
      <c r="W94" s="18"/>
      <c r="X94" s="18"/>
      <c r="Y94" s="18"/>
      <c r="Z94" s="18"/>
      <c r="AA94" s="68"/>
      <c r="AB94" s="68"/>
      <c r="AC94" s="68"/>
      <c r="AD94" s="68"/>
      <c r="AE94" s="2"/>
      <c r="AF94" s="2"/>
      <c r="AG94" s="2"/>
      <c r="AH94" s="2"/>
      <c r="AI94" s="73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86"/>
      <c r="AU94" s="2"/>
      <c r="AV94" s="2"/>
    </row>
    <row r="95" spans="4:48" ht="19.899999999999999" customHeight="1" x14ac:dyDescent="0.15">
      <c r="D95" s="2"/>
      <c r="E95" s="2"/>
      <c r="F95" s="18"/>
      <c r="G95" s="2"/>
      <c r="H95" s="2"/>
      <c r="I95" s="2"/>
      <c r="J95" s="68"/>
      <c r="K95" s="68"/>
      <c r="L95" s="68"/>
      <c r="M95" s="18"/>
      <c r="N95" s="68"/>
      <c r="O95" s="72"/>
      <c r="P95" s="68"/>
      <c r="Q95" s="102"/>
      <c r="R95" s="102"/>
      <c r="S95" s="102"/>
      <c r="T95" s="68"/>
      <c r="U95" s="68"/>
      <c r="V95" s="18"/>
      <c r="W95" s="18"/>
      <c r="X95" s="18"/>
      <c r="Y95" s="18"/>
      <c r="Z95" s="18"/>
      <c r="AA95" s="68"/>
      <c r="AB95" s="68"/>
      <c r="AC95" s="68"/>
      <c r="AD95" s="68"/>
      <c r="AE95" s="2"/>
      <c r="AF95" s="2"/>
      <c r="AG95" s="2"/>
      <c r="AH95" s="2"/>
      <c r="AI95" s="73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86"/>
      <c r="AU95" s="2"/>
      <c r="AV95" s="2"/>
    </row>
    <row r="96" spans="4:48" ht="19.899999999999999" customHeight="1" x14ac:dyDescent="0.15">
      <c r="D96" s="2"/>
      <c r="E96" s="2"/>
      <c r="F96" s="18"/>
      <c r="G96" s="2"/>
      <c r="H96" s="2"/>
      <c r="I96" s="2"/>
      <c r="J96" s="68"/>
      <c r="K96" s="68"/>
      <c r="L96" s="68"/>
      <c r="M96" s="18"/>
      <c r="N96" s="68"/>
      <c r="O96" s="72"/>
      <c r="P96" s="68"/>
      <c r="Q96" s="102"/>
      <c r="R96" s="102"/>
      <c r="S96" s="102"/>
      <c r="T96" s="68"/>
      <c r="U96" s="68"/>
      <c r="V96" s="18"/>
      <c r="W96" s="18"/>
      <c r="X96" s="18"/>
      <c r="Y96" s="18"/>
      <c r="Z96" s="18"/>
      <c r="AA96" s="68"/>
      <c r="AB96" s="68"/>
      <c r="AC96" s="68"/>
      <c r="AD96" s="68"/>
      <c r="AE96" s="2"/>
      <c r="AF96" s="2"/>
      <c r="AG96" s="2"/>
      <c r="AH96" s="2"/>
      <c r="AI96" s="73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86"/>
      <c r="AU96" s="2"/>
      <c r="AV96" s="2"/>
    </row>
    <row r="97" spans="4:48" ht="19.899999999999999" customHeight="1" x14ac:dyDescent="0.15">
      <c r="D97" s="2"/>
      <c r="E97" s="2"/>
      <c r="F97" s="18"/>
      <c r="G97" s="2"/>
      <c r="H97" s="2"/>
      <c r="I97" s="2"/>
      <c r="J97" s="68"/>
      <c r="K97" s="68"/>
      <c r="L97" s="68"/>
      <c r="M97" s="18"/>
      <c r="N97" s="68"/>
      <c r="O97" s="72"/>
      <c r="P97" s="68"/>
      <c r="Q97" s="102"/>
      <c r="R97" s="102"/>
      <c r="S97" s="102"/>
      <c r="T97" s="68"/>
      <c r="U97" s="68"/>
      <c r="V97" s="18"/>
      <c r="W97" s="18"/>
      <c r="X97" s="18"/>
      <c r="Y97" s="18"/>
      <c r="Z97" s="18"/>
      <c r="AA97" s="68"/>
      <c r="AB97" s="68"/>
      <c r="AC97" s="68"/>
      <c r="AD97" s="68"/>
      <c r="AE97" s="2"/>
      <c r="AF97" s="2"/>
      <c r="AG97" s="2"/>
      <c r="AH97" s="2"/>
      <c r="AI97" s="73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86"/>
      <c r="AU97" s="2"/>
      <c r="AV97" s="2"/>
    </row>
    <row r="98" spans="4:48" ht="19.899999999999999" customHeight="1" x14ac:dyDescent="0.15">
      <c r="D98" s="2"/>
      <c r="E98" s="2"/>
      <c r="F98" s="18"/>
      <c r="G98" s="2"/>
      <c r="H98" s="2"/>
      <c r="I98" s="2"/>
      <c r="J98" s="68"/>
      <c r="K98" s="68"/>
      <c r="L98" s="68"/>
      <c r="M98" s="18"/>
      <c r="N98" s="68"/>
      <c r="O98" s="72"/>
      <c r="P98" s="68"/>
      <c r="Q98" s="102"/>
      <c r="R98" s="102"/>
      <c r="S98" s="102"/>
      <c r="T98" s="68"/>
      <c r="U98" s="68"/>
      <c r="V98" s="18"/>
      <c r="W98" s="18"/>
      <c r="X98" s="18"/>
      <c r="Y98" s="18"/>
      <c r="Z98" s="18"/>
      <c r="AA98" s="68"/>
      <c r="AB98" s="68"/>
      <c r="AC98" s="68"/>
      <c r="AD98" s="68"/>
      <c r="AE98" s="2"/>
      <c r="AF98" s="2"/>
      <c r="AG98" s="2"/>
      <c r="AH98" s="2"/>
      <c r="AI98" s="73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86"/>
      <c r="AU98" s="2"/>
      <c r="AV98" s="2"/>
    </row>
    <row r="99" spans="4:48" ht="19.899999999999999" customHeight="1" x14ac:dyDescent="0.15">
      <c r="D99" s="2"/>
      <c r="E99" s="2"/>
      <c r="F99" s="18"/>
      <c r="G99" s="2"/>
      <c r="H99" s="2"/>
      <c r="I99" s="2"/>
      <c r="J99" s="68"/>
      <c r="K99" s="68"/>
      <c r="L99" s="68"/>
      <c r="M99" s="18"/>
      <c r="N99" s="68"/>
      <c r="O99" s="72"/>
      <c r="P99" s="68"/>
      <c r="Q99" s="102"/>
      <c r="R99" s="102"/>
      <c r="S99" s="102"/>
      <c r="T99" s="68"/>
      <c r="U99" s="68"/>
      <c r="V99" s="18"/>
      <c r="W99" s="18"/>
      <c r="X99" s="18"/>
      <c r="Y99" s="18"/>
      <c r="Z99" s="18"/>
      <c r="AA99" s="68"/>
      <c r="AB99" s="68"/>
      <c r="AC99" s="68"/>
      <c r="AD99" s="68"/>
      <c r="AE99" s="2"/>
      <c r="AF99" s="2"/>
      <c r="AG99" s="2"/>
      <c r="AH99" s="2"/>
      <c r="AI99" s="73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86"/>
      <c r="AU99" s="2"/>
      <c r="AV99" s="2"/>
    </row>
    <row r="100" spans="4:48" ht="19.899999999999999" customHeight="1" x14ac:dyDescent="0.15">
      <c r="D100" s="2"/>
      <c r="E100" s="2"/>
      <c r="F100" s="18"/>
      <c r="G100" s="2"/>
      <c r="H100" s="2"/>
      <c r="I100" s="2"/>
      <c r="J100" s="68"/>
      <c r="K100" s="68"/>
      <c r="L100" s="68"/>
      <c r="M100" s="18"/>
      <c r="N100" s="68"/>
      <c r="O100" s="72"/>
      <c r="P100" s="68"/>
      <c r="Q100" s="102"/>
      <c r="R100" s="102"/>
      <c r="S100" s="102"/>
      <c r="T100" s="68"/>
      <c r="U100" s="68"/>
      <c r="V100" s="18"/>
      <c r="W100" s="18"/>
      <c r="X100" s="18"/>
      <c r="Y100" s="18"/>
      <c r="Z100" s="18"/>
      <c r="AA100" s="68"/>
      <c r="AB100" s="68"/>
      <c r="AC100" s="68"/>
      <c r="AD100" s="68"/>
      <c r="AE100" s="2"/>
      <c r="AF100" s="2"/>
      <c r="AG100" s="2"/>
      <c r="AH100" s="2"/>
      <c r="AI100" s="73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86"/>
      <c r="AU100" s="2"/>
      <c r="AV100" s="2"/>
    </row>
    <row r="101" spans="4:48" ht="19.899999999999999" customHeight="1" x14ac:dyDescent="0.15">
      <c r="D101" s="2"/>
      <c r="E101" s="2"/>
      <c r="F101" s="18"/>
      <c r="G101" s="2"/>
      <c r="H101" s="2"/>
      <c r="I101" s="2"/>
      <c r="J101" s="68"/>
      <c r="K101" s="68"/>
      <c r="L101" s="68"/>
      <c r="M101" s="18"/>
      <c r="N101" s="68"/>
      <c r="O101" s="72"/>
      <c r="P101" s="68"/>
      <c r="Q101" s="102"/>
      <c r="R101" s="102"/>
      <c r="S101" s="102"/>
      <c r="T101" s="68"/>
      <c r="U101" s="68"/>
      <c r="V101" s="18"/>
      <c r="W101" s="18"/>
      <c r="X101" s="18"/>
      <c r="Y101" s="18"/>
      <c r="Z101" s="18"/>
      <c r="AA101" s="68"/>
      <c r="AB101" s="68"/>
      <c r="AC101" s="68"/>
      <c r="AD101" s="68"/>
      <c r="AE101" s="2"/>
      <c r="AF101" s="2"/>
      <c r="AG101" s="2"/>
      <c r="AH101" s="2"/>
      <c r="AI101" s="73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86"/>
      <c r="AU101" s="2"/>
      <c r="AV101" s="2"/>
    </row>
    <row r="102" spans="4:48" ht="19.899999999999999" customHeight="1" x14ac:dyDescent="0.15">
      <c r="D102" s="2"/>
      <c r="E102" s="2"/>
      <c r="F102" s="18"/>
      <c r="G102" s="2"/>
      <c r="H102" s="2"/>
      <c r="I102" s="2"/>
      <c r="J102" s="68"/>
      <c r="K102" s="68"/>
      <c r="L102" s="68"/>
      <c r="M102" s="18"/>
      <c r="N102" s="68"/>
      <c r="O102" s="72"/>
      <c r="P102" s="68"/>
      <c r="Q102" s="102"/>
      <c r="R102" s="102"/>
      <c r="S102" s="102"/>
      <c r="T102" s="68"/>
      <c r="U102" s="68"/>
      <c r="V102" s="18"/>
      <c r="W102" s="18"/>
      <c r="X102" s="18"/>
      <c r="Y102" s="18"/>
      <c r="Z102" s="18"/>
      <c r="AA102" s="68"/>
      <c r="AB102" s="68"/>
      <c r="AC102" s="68"/>
      <c r="AD102" s="68"/>
      <c r="AE102" s="2"/>
      <c r="AF102" s="2"/>
      <c r="AG102" s="2"/>
      <c r="AH102" s="2"/>
      <c r="AI102" s="73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86"/>
      <c r="AU102" s="2"/>
      <c r="AV102" s="2"/>
    </row>
    <row r="103" spans="4:48" ht="19.899999999999999" customHeight="1" x14ac:dyDescent="0.15">
      <c r="D103" s="2"/>
      <c r="E103" s="2"/>
      <c r="F103" s="18"/>
      <c r="G103" s="2"/>
      <c r="H103" s="2"/>
      <c r="I103" s="2"/>
      <c r="J103" s="68"/>
      <c r="K103" s="68"/>
      <c r="L103" s="68"/>
      <c r="M103" s="18"/>
      <c r="N103" s="68"/>
      <c r="O103" s="72"/>
      <c r="P103" s="68"/>
      <c r="Q103" s="102"/>
      <c r="R103" s="102"/>
      <c r="S103" s="102"/>
      <c r="T103" s="68"/>
      <c r="U103" s="68"/>
      <c r="V103" s="18"/>
      <c r="W103" s="18"/>
      <c r="X103" s="18"/>
      <c r="Y103" s="18"/>
      <c r="Z103" s="18"/>
      <c r="AA103" s="68"/>
      <c r="AB103" s="68"/>
      <c r="AC103" s="68"/>
      <c r="AD103" s="68"/>
      <c r="AE103" s="2"/>
      <c r="AF103" s="2"/>
      <c r="AG103" s="2"/>
      <c r="AH103" s="2"/>
      <c r="AI103" s="73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86"/>
      <c r="AU103" s="2"/>
      <c r="AV103" s="2"/>
    </row>
    <row r="104" spans="4:48" ht="19.899999999999999" customHeight="1" x14ac:dyDescent="0.15">
      <c r="D104" s="2"/>
      <c r="E104" s="2"/>
      <c r="F104" s="18"/>
      <c r="G104" s="2"/>
      <c r="H104" s="2"/>
      <c r="I104" s="2"/>
      <c r="J104" s="68"/>
      <c r="K104" s="68"/>
      <c r="L104" s="68"/>
      <c r="M104" s="18"/>
      <c r="N104" s="68"/>
      <c r="O104" s="72"/>
      <c r="P104" s="68"/>
      <c r="Q104" s="102"/>
      <c r="R104" s="102"/>
      <c r="S104" s="102"/>
      <c r="T104" s="68"/>
      <c r="U104" s="68"/>
      <c r="V104" s="18"/>
      <c r="W104" s="18"/>
      <c r="X104" s="18"/>
      <c r="Y104" s="18"/>
      <c r="Z104" s="18"/>
      <c r="AA104" s="68"/>
      <c r="AB104" s="68"/>
      <c r="AC104" s="68"/>
      <c r="AD104" s="68"/>
      <c r="AE104" s="2"/>
      <c r="AF104" s="2"/>
      <c r="AG104" s="2"/>
      <c r="AH104" s="2"/>
      <c r="AI104" s="73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86"/>
      <c r="AU104" s="2"/>
      <c r="AV104" s="2"/>
    </row>
    <row r="105" spans="4:48" ht="19.899999999999999" customHeight="1" x14ac:dyDescent="0.15">
      <c r="D105" s="2"/>
      <c r="E105" s="2"/>
      <c r="F105" s="18"/>
      <c r="G105" s="2"/>
      <c r="H105" s="2"/>
      <c r="I105" s="2"/>
      <c r="J105" s="68"/>
      <c r="K105" s="68"/>
      <c r="L105" s="68"/>
      <c r="M105" s="18"/>
      <c r="N105" s="68"/>
      <c r="O105" s="72"/>
      <c r="P105" s="68"/>
      <c r="Q105" s="102"/>
      <c r="R105" s="102"/>
      <c r="S105" s="102"/>
      <c r="T105" s="68"/>
      <c r="U105" s="68"/>
      <c r="V105" s="18"/>
      <c r="W105" s="18"/>
      <c r="X105" s="18"/>
      <c r="Y105" s="18"/>
      <c r="Z105" s="18"/>
      <c r="AA105" s="68"/>
      <c r="AB105" s="68"/>
      <c r="AC105" s="68"/>
      <c r="AD105" s="68"/>
      <c r="AE105" s="2"/>
      <c r="AF105" s="2"/>
      <c r="AG105" s="2"/>
      <c r="AH105" s="2"/>
      <c r="AI105" s="73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86"/>
      <c r="AU105" s="2"/>
      <c r="AV105" s="2"/>
    </row>
    <row r="106" spans="4:48" ht="19.899999999999999" customHeight="1" x14ac:dyDescent="0.15">
      <c r="D106" s="2"/>
      <c r="E106" s="2"/>
      <c r="F106" s="18"/>
      <c r="G106" s="2"/>
      <c r="H106" s="2"/>
      <c r="I106" s="2"/>
      <c r="J106" s="68"/>
      <c r="K106" s="68"/>
      <c r="L106" s="68"/>
      <c r="M106" s="18"/>
      <c r="N106" s="68"/>
      <c r="O106" s="72"/>
      <c r="P106" s="68"/>
      <c r="Q106" s="102"/>
      <c r="R106" s="102"/>
      <c r="S106" s="102"/>
      <c r="T106" s="68"/>
      <c r="U106" s="68"/>
      <c r="V106" s="18"/>
      <c r="W106" s="18"/>
      <c r="X106" s="18"/>
      <c r="Y106" s="18"/>
      <c r="Z106" s="18"/>
      <c r="AA106" s="68"/>
      <c r="AB106" s="68"/>
      <c r="AC106" s="68"/>
      <c r="AD106" s="68"/>
      <c r="AE106" s="2"/>
      <c r="AF106" s="2"/>
      <c r="AG106" s="2"/>
      <c r="AH106" s="2"/>
      <c r="AI106" s="73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86"/>
      <c r="AU106" s="2"/>
      <c r="AV106" s="2"/>
    </row>
    <row r="107" spans="4:48" ht="19.899999999999999" customHeight="1" x14ac:dyDescent="0.15">
      <c r="D107" s="2"/>
      <c r="E107" s="2"/>
      <c r="F107" s="18"/>
      <c r="G107" s="2"/>
      <c r="H107" s="2"/>
      <c r="I107" s="2"/>
      <c r="J107" s="68"/>
      <c r="K107" s="68"/>
      <c r="L107" s="68"/>
      <c r="M107" s="18"/>
      <c r="N107" s="68"/>
      <c r="O107" s="72"/>
      <c r="P107" s="68"/>
      <c r="Q107" s="102"/>
      <c r="R107" s="102"/>
      <c r="S107" s="102"/>
      <c r="T107" s="68"/>
      <c r="U107" s="68"/>
      <c r="V107" s="18"/>
      <c r="W107" s="18"/>
      <c r="X107" s="18"/>
      <c r="Y107" s="18"/>
      <c r="Z107" s="18"/>
      <c r="AA107" s="68"/>
      <c r="AB107" s="68"/>
      <c r="AC107" s="68"/>
      <c r="AD107" s="68"/>
      <c r="AE107" s="2"/>
      <c r="AF107" s="2"/>
      <c r="AG107" s="2"/>
      <c r="AH107" s="2"/>
      <c r="AI107" s="73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86"/>
      <c r="AU107" s="2"/>
      <c r="AV107" s="2"/>
    </row>
    <row r="108" spans="4:48" ht="19.899999999999999" customHeight="1" x14ac:dyDescent="0.15">
      <c r="D108" s="2"/>
      <c r="E108" s="2"/>
      <c r="F108" s="18"/>
      <c r="G108" s="2"/>
      <c r="H108" s="2"/>
      <c r="I108" s="2"/>
      <c r="J108" s="68"/>
      <c r="K108" s="68"/>
      <c r="L108" s="68"/>
      <c r="M108" s="18"/>
      <c r="N108" s="68"/>
      <c r="O108" s="72"/>
      <c r="P108" s="68"/>
      <c r="Q108" s="102"/>
      <c r="R108" s="102"/>
      <c r="S108" s="102"/>
      <c r="T108" s="68"/>
      <c r="U108" s="68"/>
      <c r="V108" s="18"/>
      <c r="W108" s="18"/>
      <c r="X108" s="18"/>
      <c r="Y108" s="18"/>
      <c r="Z108" s="18"/>
      <c r="AA108" s="68"/>
      <c r="AB108" s="68"/>
      <c r="AC108" s="68"/>
      <c r="AD108" s="68"/>
      <c r="AE108" s="2"/>
      <c r="AF108" s="2"/>
      <c r="AG108" s="2"/>
      <c r="AH108" s="2"/>
      <c r="AI108" s="73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86"/>
      <c r="AU108" s="2"/>
      <c r="AV108" s="2"/>
    </row>
    <row r="109" spans="4:48" ht="19.899999999999999" customHeight="1" x14ac:dyDescent="0.15">
      <c r="D109" s="2"/>
      <c r="E109" s="2"/>
      <c r="F109" s="18"/>
      <c r="G109" s="2"/>
      <c r="H109" s="2"/>
      <c r="I109" s="2"/>
      <c r="J109" s="68"/>
      <c r="K109" s="68"/>
      <c r="L109" s="68"/>
      <c r="M109" s="18"/>
      <c r="N109" s="68"/>
      <c r="O109" s="72"/>
      <c r="P109" s="68"/>
      <c r="Q109" s="102"/>
      <c r="R109" s="102"/>
      <c r="S109" s="102"/>
      <c r="T109" s="68"/>
      <c r="U109" s="68"/>
      <c r="V109" s="18"/>
      <c r="W109" s="18"/>
      <c r="X109" s="18"/>
      <c r="Y109" s="18"/>
      <c r="Z109" s="18"/>
      <c r="AA109" s="68"/>
      <c r="AB109" s="68"/>
      <c r="AC109" s="68"/>
      <c r="AD109" s="68"/>
      <c r="AE109" s="2"/>
      <c r="AF109" s="2"/>
      <c r="AG109" s="2"/>
      <c r="AH109" s="2"/>
      <c r="AI109" s="73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86"/>
      <c r="AU109" s="2"/>
      <c r="AV109" s="2"/>
    </row>
    <row r="110" spans="4:48" ht="19.899999999999999" customHeight="1" x14ac:dyDescent="0.15">
      <c r="D110" s="2"/>
      <c r="E110" s="2"/>
      <c r="F110" s="18"/>
      <c r="G110" s="2"/>
      <c r="H110" s="2"/>
      <c r="I110" s="2"/>
      <c r="J110" s="68"/>
      <c r="K110" s="68"/>
      <c r="L110" s="68"/>
      <c r="M110" s="18"/>
      <c r="N110" s="68"/>
      <c r="O110" s="72"/>
      <c r="P110" s="68"/>
      <c r="Q110" s="102"/>
      <c r="R110" s="102"/>
      <c r="S110" s="102"/>
      <c r="T110" s="68"/>
      <c r="U110" s="68"/>
      <c r="V110" s="18"/>
      <c r="W110" s="18"/>
      <c r="X110" s="18"/>
      <c r="Y110" s="18"/>
      <c r="Z110" s="18"/>
      <c r="AA110" s="68"/>
      <c r="AB110" s="68"/>
      <c r="AC110" s="68"/>
      <c r="AD110" s="68"/>
      <c r="AE110" s="2"/>
      <c r="AF110" s="2"/>
      <c r="AG110" s="2"/>
      <c r="AH110" s="2"/>
      <c r="AI110" s="73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86"/>
      <c r="AU110" s="2"/>
      <c r="AV110" s="2"/>
    </row>
    <row r="111" spans="4:48" ht="19.899999999999999" customHeight="1" x14ac:dyDescent="0.15">
      <c r="D111" s="2"/>
      <c r="E111" s="2"/>
      <c r="F111" s="18"/>
      <c r="G111" s="2"/>
      <c r="H111" s="2"/>
      <c r="I111" s="2"/>
      <c r="J111" s="68"/>
      <c r="K111" s="68"/>
      <c r="L111" s="68"/>
      <c r="M111" s="18"/>
      <c r="N111" s="68"/>
      <c r="O111" s="72"/>
      <c r="P111" s="68"/>
      <c r="Q111" s="102"/>
      <c r="R111" s="102"/>
      <c r="S111" s="102"/>
      <c r="T111" s="68"/>
      <c r="U111" s="68"/>
      <c r="V111" s="18"/>
      <c r="W111" s="18"/>
      <c r="X111" s="18"/>
      <c r="Y111" s="18"/>
      <c r="Z111" s="18"/>
      <c r="AA111" s="68"/>
      <c r="AB111" s="68"/>
      <c r="AC111" s="68"/>
      <c r="AD111" s="68"/>
      <c r="AE111" s="2"/>
      <c r="AF111" s="2"/>
      <c r="AG111" s="2"/>
      <c r="AH111" s="2"/>
      <c r="AI111" s="73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86"/>
      <c r="AU111" s="2"/>
      <c r="AV111" s="2"/>
    </row>
    <row r="112" spans="4:48" ht="19.899999999999999" customHeight="1" x14ac:dyDescent="0.15">
      <c r="D112" s="2"/>
      <c r="E112" s="2"/>
      <c r="F112" s="18"/>
      <c r="G112" s="2"/>
      <c r="H112" s="2"/>
      <c r="I112" s="2"/>
      <c r="J112" s="68"/>
      <c r="K112" s="68"/>
      <c r="L112" s="68"/>
      <c r="M112" s="18"/>
      <c r="N112" s="68"/>
      <c r="O112" s="72"/>
      <c r="P112" s="68"/>
      <c r="Q112" s="102"/>
      <c r="R112" s="102"/>
      <c r="S112" s="102"/>
      <c r="T112" s="68"/>
      <c r="U112" s="68"/>
      <c r="V112" s="18"/>
      <c r="W112" s="18"/>
      <c r="X112" s="18"/>
      <c r="Y112" s="18"/>
      <c r="Z112" s="18"/>
      <c r="AA112" s="68"/>
      <c r="AB112" s="68"/>
      <c r="AC112" s="68"/>
      <c r="AD112" s="68"/>
      <c r="AE112" s="2"/>
      <c r="AF112" s="2"/>
      <c r="AG112" s="2"/>
      <c r="AH112" s="2"/>
      <c r="AI112" s="73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86"/>
      <c r="AU112" s="2"/>
      <c r="AV112" s="2"/>
    </row>
    <row r="113" spans="4:48" ht="19.899999999999999" customHeight="1" x14ac:dyDescent="0.15">
      <c r="D113" s="2"/>
      <c r="E113" s="2"/>
      <c r="F113" s="18"/>
      <c r="G113" s="2"/>
      <c r="H113" s="2"/>
      <c r="I113" s="2"/>
      <c r="J113" s="68"/>
      <c r="K113" s="68"/>
      <c r="L113" s="68"/>
      <c r="M113" s="18"/>
      <c r="N113" s="68"/>
      <c r="O113" s="72"/>
      <c r="P113" s="68"/>
      <c r="Q113" s="102"/>
      <c r="R113" s="102"/>
      <c r="S113" s="102"/>
      <c r="T113" s="68"/>
      <c r="U113" s="68"/>
      <c r="V113" s="18"/>
      <c r="W113" s="18"/>
      <c r="X113" s="18"/>
      <c r="Y113" s="18"/>
      <c r="Z113" s="18"/>
      <c r="AA113" s="68"/>
      <c r="AB113" s="68"/>
      <c r="AC113" s="68"/>
      <c r="AD113" s="68"/>
      <c r="AE113" s="2"/>
      <c r="AF113" s="2"/>
      <c r="AG113" s="2"/>
      <c r="AH113" s="2"/>
      <c r="AI113" s="73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86"/>
      <c r="AU113" s="2"/>
      <c r="AV113" s="2"/>
    </row>
    <row r="114" spans="4:48" ht="19.899999999999999" customHeight="1" x14ac:dyDescent="0.15">
      <c r="D114" s="2"/>
      <c r="E114" s="2"/>
      <c r="F114" s="18"/>
      <c r="G114" s="2"/>
      <c r="H114" s="2"/>
      <c r="I114" s="2"/>
      <c r="J114" s="68"/>
      <c r="K114" s="68"/>
      <c r="L114" s="68"/>
      <c r="M114" s="18"/>
      <c r="N114" s="68"/>
      <c r="O114" s="72"/>
      <c r="P114" s="68"/>
      <c r="Q114" s="102"/>
      <c r="R114" s="102"/>
      <c r="S114" s="102"/>
      <c r="T114" s="68"/>
      <c r="U114" s="68"/>
      <c r="V114" s="18"/>
      <c r="W114" s="18"/>
      <c r="X114" s="18"/>
      <c r="Y114" s="18"/>
      <c r="Z114" s="18"/>
      <c r="AA114" s="68"/>
      <c r="AB114" s="68"/>
      <c r="AC114" s="68"/>
      <c r="AD114" s="68"/>
      <c r="AE114" s="2"/>
      <c r="AF114" s="2"/>
      <c r="AG114" s="2"/>
      <c r="AH114" s="2"/>
      <c r="AI114" s="73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86"/>
      <c r="AU114" s="2"/>
      <c r="AV114" s="2"/>
    </row>
    <row r="115" spans="4:48" ht="19.899999999999999" customHeight="1" x14ac:dyDescent="0.15">
      <c r="D115" s="2"/>
      <c r="E115" s="2"/>
      <c r="F115" s="18"/>
      <c r="G115" s="2"/>
      <c r="H115" s="2"/>
      <c r="I115" s="2"/>
      <c r="J115" s="68"/>
      <c r="K115" s="68"/>
      <c r="L115" s="68"/>
      <c r="M115" s="18"/>
      <c r="N115" s="68"/>
      <c r="O115" s="72"/>
      <c r="P115" s="68"/>
      <c r="Q115" s="102"/>
      <c r="R115" s="102"/>
      <c r="S115" s="102"/>
      <c r="T115" s="68"/>
      <c r="U115" s="68"/>
      <c r="V115" s="18"/>
      <c r="W115" s="18"/>
      <c r="X115" s="18"/>
      <c r="Y115" s="18"/>
      <c r="Z115" s="18"/>
      <c r="AA115" s="68"/>
      <c r="AB115" s="68"/>
      <c r="AC115" s="68"/>
      <c r="AD115" s="68"/>
      <c r="AE115" s="2"/>
      <c r="AF115" s="2"/>
      <c r="AG115" s="2"/>
      <c r="AH115" s="2"/>
      <c r="AI115" s="73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86"/>
      <c r="AU115" s="2"/>
      <c r="AV115" s="2"/>
    </row>
    <row r="116" spans="4:48" ht="19.899999999999999" customHeight="1" x14ac:dyDescent="0.15">
      <c r="D116" s="2"/>
      <c r="E116" s="2"/>
      <c r="F116" s="18"/>
      <c r="G116" s="2"/>
      <c r="H116" s="2"/>
      <c r="I116" s="2"/>
      <c r="J116" s="68"/>
      <c r="K116" s="68"/>
      <c r="L116" s="68"/>
      <c r="M116" s="18"/>
      <c r="N116" s="68"/>
      <c r="O116" s="72"/>
      <c r="P116" s="68"/>
      <c r="Q116" s="102"/>
      <c r="R116" s="102"/>
      <c r="S116" s="102"/>
      <c r="T116" s="68"/>
      <c r="U116" s="68"/>
      <c r="V116" s="18"/>
      <c r="W116" s="18"/>
      <c r="X116" s="18"/>
      <c r="Y116" s="18"/>
      <c r="Z116" s="18"/>
      <c r="AA116" s="68"/>
      <c r="AB116" s="68"/>
      <c r="AC116" s="68"/>
      <c r="AD116" s="68"/>
      <c r="AE116" s="2"/>
      <c r="AF116" s="2"/>
      <c r="AG116" s="2"/>
      <c r="AH116" s="2"/>
      <c r="AI116" s="73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86"/>
      <c r="AU116" s="2"/>
      <c r="AV116" s="2"/>
    </row>
    <row r="117" spans="4:48" ht="19.899999999999999" customHeight="1" x14ac:dyDescent="0.15">
      <c r="D117" s="2"/>
      <c r="E117" s="2"/>
      <c r="F117" s="18"/>
      <c r="G117" s="2"/>
      <c r="H117" s="2"/>
      <c r="I117" s="2"/>
      <c r="J117" s="68"/>
      <c r="K117" s="68"/>
      <c r="L117" s="68"/>
      <c r="M117" s="18"/>
      <c r="N117" s="68"/>
      <c r="O117" s="72"/>
      <c r="P117" s="68"/>
      <c r="Q117" s="102"/>
      <c r="R117" s="102"/>
      <c r="S117" s="102"/>
      <c r="T117" s="68"/>
      <c r="U117" s="68"/>
      <c r="V117" s="18"/>
      <c r="W117" s="18"/>
      <c r="X117" s="18"/>
      <c r="Y117" s="18"/>
      <c r="Z117" s="18"/>
      <c r="AA117" s="68"/>
      <c r="AB117" s="68"/>
      <c r="AC117" s="68"/>
      <c r="AD117" s="68"/>
      <c r="AE117" s="2"/>
      <c r="AF117" s="2"/>
      <c r="AG117" s="2"/>
      <c r="AH117" s="2"/>
      <c r="AI117" s="73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86"/>
      <c r="AU117" s="2"/>
      <c r="AV117" s="2"/>
    </row>
    <row r="118" spans="4:48" ht="19.899999999999999" customHeight="1" x14ac:dyDescent="0.15">
      <c r="D118" s="2"/>
      <c r="E118" s="2"/>
      <c r="F118" s="18"/>
      <c r="G118" s="2"/>
      <c r="H118" s="2"/>
      <c r="I118" s="2"/>
      <c r="J118" s="68"/>
      <c r="K118" s="68"/>
      <c r="L118" s="68"/>
      <c r="M118" s="18"/>
      <c r="N118" s="68"/>
      <c r="O118" s="72"/>
      <c r="P118" s="68"/>
      <c r="Q118" s="102"/>
      <c r="R118" s="102"/>
      <c r="S118" s="102"/>
      <c r="T118" s="68"/>
      <c r="U118" s="68"/>
      <c r="V118" s="18"/>
      <c r="W118" s="18"/>
      <c r="X118" s="18"/>
      <c r="Y118" s="18"/>
      <c r="Z118" s="18"/>
      <c r="AA118" s="68"/>
      <c r="AB118" s="68"/>
      <c r="AC118" s="68"/>
      <c r="AD118" s="68"/>
      <c r="AE118" s="2"/>
      <c r="AF118" s="2"/>
      <c r="AG118" s="2"/>
      <c r="AH118" s="2"/>
      <c r="AI118" s="73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86"/>
      <c r="AU118" s="2"/>
      <c r="AV118" s="2"/>
    </row>
    <row r="119" spans="4:48" ht="19.899999999999999" customHeight="1" x14ac:dyDescent="0.15">
      <c r="D119" s="2"/>
      <c r="E119" s="2"/>
      <c r="F119" s="18"/>
      <c r="G119" s="2"/>
      <c r="H119" s="2"/>
      <c r="I119" s="2"/>
      <c r="J119" s="68"/>
      <c r="K119" s="68"/>
      <c r="L119" s="68"/>
      <c r="M119" s="18"/>
      <c r="N119" s="68"/>
      <c r="O119" s="72"/>
      <c r="P119" s="68"/>
      <c r="Q119" s="102"/>
      <c r="R119" s="102"/>
      <c r="S119" s="102"/>
      <c r="T119" s="68"/>
      <c r="U119" s="68"/>
      <c r="V119" s="18"/>
      <c r="W119" s="18"/>
      <c r="X119" s="18"/>
      <c r="Y119" s="18"/>
      <c r="Z119" s="18"/>
      <c r="AA119" s="68"/>
      <c r="AB119" s="68"/>
      <c r="AC119" s="68"/>
      <c r="AD119" s="68"/>
      <c r="AE119" s="2"/>
      <c r="AF119" s="2"/>
      <c r="AG119" s="2"/>
      <c r="AH119" s="2"/>
      <c r="AI119" s="73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86"/>
      <c r="AU119" s="2"/>
      <c r="AV119" s="2"/>
    </row>
    <row r="120" spans="4:48" ht="19.899999999999999" customHeight="1" x14ac:dyDescent="0.15">
      <c r="D120" s="2"/>
      <c r="E120" s="2"/>
      <c r="F120" s="18"/>
      <c r="G120" s="2"/>
      <c r="H120" s="2"/>
      <c r="I120" s="2"/>
      <c r="J120" s="68"/>
      <c r="K120" s="68"/>
      <c r="L120" s="68"/>
      <c r="M120" s="18"/>
      <c r="N120" s="68"/>
      <c r="O120" s="72"/>
      <c r="P120" s="68"/>
      <c r="Q120" s="102"/>
      <c r="R120" s="102"/>
      <c r="S120" s="102"/>
      <c r="T120" s="68"/>
      <c r="U120" s="68"/>
      <c r="V120" s="18"/>
      <c r="W120" s="18"/>
      <c r="X120" s="18"/>
      <c r="Y120" s="18"/>
      <c r="Z120" s="18"/>
      <c r="AA120" s="68"/>
      <c r="AB120" s="68"/>
      <c r="AC120" s="68"/>
      <c r="AD120" s="68"/>
      <c r="AE120" s="2"/>
      <c r="AF120" s="2"/>
      <c r="AG120" s="2"/>
      <c r="AH120" s="2"/>
      <c r="AI120" s="73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86"/>
      <c r="AU120" s="2"/>
      <c r="AV120" s="2"/>
    </row>
    <row r="121" spans="4:48" ht="19.899999999999999" customHeight="1" x14ac:dyDescent="0.15">
      <c r="D121" s="2"/>
      <c r="E121" s="2"/>
      <c r="F121" s="18"/>
      <c r="G121" s="2"/>
      <c r="H121" s="2"/>
      <c r="I121" s="2"/>
      <c r="J121" s="68"/>
      <c r="K121" s="68"/>
      <c r="L121" s="68"/>
      <c r="M121" s="18"/>
      <c r="N121" s="68"/>
      <c r="O121" s="72"/>
      <c r="P121" s="68"/>
      <c r="Q121" s="102"/>
      <c r="R121" s="102"/>
      <c r="S121" s="102"/>
      <c r="T121" s="68"/>
      <c r="U121" s="68"/>
      <c r="V121" s="18"/>
      <c r="W121" s="18"/>
      <c r="X121" s="18"/>
      <c r="Y121" s="18"/>
      <c r="Z121" s="18"/>
      <c r="AA121" s="68"/>
      <c r="AB121" s="68"/>
      <c r="AC121" s="68"/>
      <c r="AD121" s="68"/>
      <c r="AE121" s="2"/>
      <c r="AF121" s="2"/>
      <c r="AG121" s="2"/>
      <c r="AH121" s="2"/>
      <c r="AI121" s="73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86"/>
      <c r="AU121" s="2"/>
      <c r="AV121" s="2"/>
    </row>
    <row r="122" spans="4:48" ht="19.899999999999999" customHeight="1" x14ac:dyDescent="0.15">
      <c r="D122" s="2"/>
      <c r="E122" s="2"/>
      <c r="F122" s="18"/>
      <c r="G122" s="2"/>
      <c r="H122" s="2"/>
      <c r="I122" s="2"/>
      <c r="J122" s="68"/>
      <c r="K122" s="68"/>
      <c r="L122" s="68"/>
      <c r="M122" s="18"/>
      <c r="N122" s="68"/>
      <c r="O122" s="72"/>
      <c r="P122" s="68"/>
      <c r="Q122" s="102"/>
      <c r="R122" s="102"/>
      <c r="S122" s="102"/>
      <c r="T122" s="68"/>
      <c r="U122" s="68"/>
      <c r="V122" s="18"/>
      <c r="W122" s="18"/>
      <c r="X122" s="18"/>
      <c r="Y122" s="18"/>
      <c r="Z122" s="18"/>
      <c r="AA122" s="68"/>
      <c r="AB122" s="68"/>
      <c r="AC122" s="68"/>
      <c r="AD122" s="68"/>
      <c r="AE122" s="2"/>
      <c r="AF122" s="2"/>
      <c r="AG122" s="2"/>
      <c r="AH122" s="2"/>
      <c r="AI122" s="73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86"/>
      <c r="AU122" s="2"/>
      <c r="AV122" s="2"/>
    </row>
    <row r="123" spans="4:48" ht="19.899999999999999" customHeight="1" x14ac:dyDescent="0.15">
      <c r="D123" s="2"/>
      <c r="E123" s="2"/>
      <c r="F123" s="18"/>
      <c r="G123" s="2"/>
      <c r="H123" s="2"/>
      <c r="I123" s="2"/>
      <c r="J123" s="68"/>
      <c r="K123" s="68"/>
      <c r="L123" s="68"/>
      <c r="M123" s="18"/>
      <c r="N123" s="68"/>
      <c r="O123" s="72"/>
      <c r="P123" s="68"/>
      <c r="Q123" s="102"/>
      <c r="R123" s="102"/>
      <c r="S123" s="102"/>
      <c r="T123" s="68"/>
      <c r="U123" s="68"/>
      <c r="V123" s="18"/>
      <c r="W123" s="18"/>
      <c r="X123" s="18"/>
      <c r="Y123" s="18"/>
      <c r="Z123" s="18"/>
      <c r="AA123" s="68"/>
      <c r="AB123" s="68"/>
      <c r="AC123" s="68"/>
      <c r="AD123" s="68"/>
      <c r="AE123" s="2"/>
      <c r="AF123" s="2"/>
      <c r="AG123" s="2"/>
      <c r="AH123" s="2"/>
      <c r="AI123" s="73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86"/>
      <c r="AU123" s="2"/>
      <c r="AV123" s="2"/>
    </row>
    <row r="124" spans="4:48" ht="19.899999999999999" customHeight="1" x14ac:dyDescent="0.15">
      <c r="D124" s="2"/>
      <c r="E124" s="2"/>
      <c r="F124" s="18"/>
      <c r="G124" s="2"/>
      <c r="H124" s="2"/>
      <c r="I124" s="2"/>
      <c r="J124" s="68"/>
      <c r="K124" s="68"/>
      <c r="L124" s="68"/>
      <c r="M124" s="18"/>
      <c r="N124" s="68"/>
      <c r="O124" s="72"/>
      <c r="P124" s="68"/>
      <c r="Q124" s="102"/>
      <c r="R124" s="102"/>
      <c r="S124" s="102"/>
      <c r="T124" s="68"/>
      <c r="U124" s="68"/>
      <c r="V124" s="18"/>
      <c r="W124" s="18"/>
      <c r="X124" s="18"/>
      <c r="Y124" s="18"/>
      <c r="Z124" s="18"/>
      <c r="AA124" s="68"/>
      <c r="AB124" s="68"/>
      <c r="AC124" s="68"/>
      <c r="AD124" s="68"/>
      <c r="AE124" s="2"/>
      <c r="AF124" s="2"/>
      <c r="AG124" s="2"/>
      <c r="AH124" s="2"/>
      <c r="AI124" s="73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86"/>
      <c r="AU124" s="2"/>
      <c r="AV124" s="2"/>
    </row>
    <row r="125" spans="4:48" ht="19.899999999999999" customHeight="1" x14ac:dyDescent="0.15">
      <c r="D125" s="2"/>
      <c r="E125" s="2"/>
      <c r="F125" s="18"/>
      <c r="G125" s="2"/>
      <c r="H125" s="2"/>
      <c r="I125" s="2"/>
      <c r="J125" s="68"/>
      <c r="K125" s="68"/>
      <c r="L125" s="68"/>
      <c r="M125" s="18"/>
      <c r="N125" s="68"/>
      <c r="O125" s="72"/>
      <c r="P125" s="68"/>
      <c r="Q125" s="102"/>
      <c r="R125" s="102"/>
      <c r="S125" s="102"/>
      <c r="T125" s="68"/>
      <c r="U125" s="68"/>
      <c r="V125" s="18"/>
      <c r="W125" s="18"/>
      <c r="X125" s="18"/>
      <c r="Y125" s="18"/>
      <c r="Z125" s="18"/>
      <c r="AA125" s="68"/>
      <c r="AB125" s="68"/>
      <c r="AC125" s="68"/>
      <c r="AD125" s="68"/>
      <c r="AE125" s="2"/>
      <c r="AF125" s="2"/>
      <c r="AG125" s="2"/>
      <c r="AH125" s="2"/>
      <c r="AI125" s="73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86"/>
      <c r="AU125" s="2"/>
      <c r="AV125" s="2"/>
    </row>
    <row r="126" spans="4:48" ht="19.899999999999999" customHeight="1" x14ac:dyDescent="0.15">
      <c r="D126" s="2"/>
      <c r="E126" s="2"/>
      <c r="F126" s="18"/>
      <c r="G126" s="2"/>
      <c r="H126" s="2"/>
      <c r="I126" s="2"/>
      <c r="J126" s="68"/>
      <c r="K126" s="68"/>
      <c r="L126" s="68"/>
      <c r="M126" s="18"/>
      <c r="N126" s="68"/>
      <c r="O126" s="72"/>
      <c r="P126" s="68"/>
      <c r="Q126" s="102"/>
      <c r="R126" s="102"/>
      <c r="S126" s="102"/>
      <c r="T126" s="68"/>
      <c r="U126" s="68"/>
      <c r="V126" s="18"/>
      <c r="W126" s="18"/>
      <c r="X126" s="18"/>
      <c r="Y126" s="18"/>
      <c r="Z126" s="18"/>
      <c r="AA126" s="68"/>
      <c r="AB126" s="68"/>
      <c r="AC126" s="68"/>
      <c r="AD126" s="68"/>
      <c r="AE126" s="2"/>
      <c r="AF126" s="2"/>
      <c r="AG126" s="2"/>
      <c r="AH126" s="2"/>
      <c r="AI126" s="73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86"/>
      <c r="AU126" s="2"/>
      <c r="AV126" s="2"/>
    </row>
    <row r="127" spans="4:48" ht="19.899999999999999" customHeight="1" x14ac:dyDescent="0.15">
      <c r="D127" s="2"/>
      <c r="E127" s="2"/>
      <c r="F127" s="18"/>
      <c r="G127" s="2"/>
      <c r="H127" s="2"/>
      <c r="I127" s="2"/>
      <c r="J127" s="68"/>
      <c r="K127" s="68"/>
      <c r="L127" s="68"/>
      <c r="M127" s="18"/>
      <c r="N127" s="68"/>
      <c r="O127" s="72"/>
      <c r="P127" s="68"/>
      <c r="Q127" s="102"/>
      <c r="R127" s="102"/>
      <c r="S127" s="102"/>
      <c r="T127" s="68"/>
      <c r="U127" s="68"/>
      <c r="V127" s="18"/>
      <c r="W127" s="18"/>
      <c r="X127" s="18"/>
      <c r="Y127" s="18"/>
      <c r="Z127" s="18"/>
      <c r="AA127" s="68"/>
      <c r="AB127" s="68"/>
      <c r="AC127" s="68"/>
      <c r="AD127" s="68"/>
      <c r="AE127" s="2"/>
      <c r="AF127" s="2"/>
      <c r="AG127" s="2"/>
      <c r="AH127" s="2"/>
      <c r="AI127" s="73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86"/>
      <c r="AU127" s="2"/>
      <c r="AV127" s="2"/>
    </row>
    <row r="128" spans="4:48" ht="19.899999999999999" customHeight="1" x14ac:dyDescent="0.15">
      <c r="D128" s="2"/>
      <c r="E128" s="2"/>
      <c r="F128" s="18"/>
      <c r="G128" s="2"/>
      <c r="H128" s="2"/>
      <c r="I128" s="2"/>
      <c r="J128" s="68"/>
      <c r="K128" s="68"/>
      <c r="L128" s="68"/>
      <c r="M128" s="18"/>
      <c r="N128" s="68"/>
      <c r="O128" s="72"/>
      <c r="P128" s="68"/>
      <c r="Q128" s="102"/>
      <c r="R128" s="102"/>
      <c r="S128" s="102"/>
      <c r="T128" s="68"/>
      <c r="U128" s="68"/>
      <c r="V128" s="18"/>
      <c r="W128" s="18"/>
      <c r="X128" s="18"/>
      <c r="Y128" s="18"/>
      <c r="Z128" s="18"/>
      <c r="AA128" s="68"/>
      <c r="AB128" s="68"/>
      <c r="AC128" s="68"/>
      <c r="AD128" s="68"/>
      <c r="AE128" s="2"/>
      <c r="AF128" s="2"/>
      <c r="AG128" s="2"/>
      <c r="AH128" s="2"/>
      <c r="AI128" s="73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86"/>
      <c r="AU128" s="2"/>
      <c r="AV128" s="2"/>
    </row>
    <row r="129" spans="4:48" ht="19.899999999999999" customHeight="1" x14ac:dyDescent="0.15">
      <c r="D129" s="2"/>
      <c r="E129" s="2"/>
      <c r="F129" s="18"/>
      <c r="G129" s="2"/>
      <c r="H129" s="2"/>
      <c r="I129" s="2"/>
      <c r="J129" s="68"/>
      <c r="K129" s="68"/>
      <c r="L129" s="68"/>
      <c r="M129" s="18"/>
      <c r="N129" s="68"/>
      <c r="O129" s="72"/>
      <c r="P129" s="68"/>
      <c r="Q129" s="102"/>
      <c r="R129" s="102"/>
      <c r="S129" s="102"/>
      <c r="T129" s="68"/>
      <c r="U129" s="68"/>
      <c r="V129" s="18"/>
      <c r="W129" s="18"/>
      <c r="X129" s="18"/>
      <c r="Y129" s="18"/>
      <c r="Z129" s="18"/>
      <c r="AA129" s="68"/>
      <c r="AB129" s="68"/>
      <c r="AC129" s="68"/>
      <c r="AD129" s="68"/>
      <c r="AE129" s="2"/>
      <c r="AF129" s="2"/>
      <c r="AG129" s="2"/>
      <c r="AH129" s="2"/>
      <c r="AI129" s="73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86"/>
      <c r="AU129" s="2"/>
      <c r="AV129" s="2"/>
    </row>
    <row r="130" spans="4:48" ht="19.899999999999999" customHeight="1" x14ac:dyDescent="0.15">
      <c r="D130" s="2"/>
      <c r="E130" s="2"/>
      <c r="F130" s="18"/>
      <c r="G130" s="2"/>
      <c r="H130" s="2"/>
      <c r="I130" s="2"/>
      <c r="J130" s="68"/>
      <c r="K130" s="68"/>
      <c r="L130" s="68"/>
      <c r="M130" s="18"/>
      <c r="N130" s="68"/>
      <c r="O130" s="72"/>
      <c r="P130" s="68"/>
      <c r="Q130" s="102"/>
      <c r="R130" s="102"/>
      <c r="S130" s="102"/>
      <c r="T130" s="68"/>
      <c r="U130" s="68"/>
      <c r="V130" s="18"/>
      <c r="W130" s="18"/>
      <c r="X130" s="18"/>
      <c r="Y130" s="18"/>
      <c r="Z130" s="18"/>
      <c r="AA130" s="68"/>
      <c r="AB130" s="68"/>
      <c r="AC130" s="68"/>
      <c r="AD130" s="68"/>
      <c r="AE130" s="2"/>
      <c r="AF130" s="2"/>
      <c r="AG130" s="2"/>
      <c r="AH130" s="2"/>
      <c r="AI130" s="73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86"/>
      <c r="AU130" s="2"/>
      <c r="AV130" s="2"/>
    </row>
    <row r="131" spans="4:48" ht="19.899999999999999" customHeight="1" x14ac:dyDescent="0.15">
      <c r="D131" s="2"/>
      <c r="E131" s="2"/>
      <c r="F131" s="18"/>
      <c r="G131" s="2"/>
      <c r="H131" s="2"/>
      <c r="I131" s="2"/>
      <c r="J131" s="68"/>
      <c r="K131" s="68"/>
      <c r="L131" s="68"/>
      <c r="M131" s="18"/>
      <c r="N131" s="68"/>
      <c r="O131" s="72"/>
      <c r="P131" s="68"/>
      <c r="Q131" s="102"/>
      <c r="R131" s="102"/>
      <c r="S131" s="102"/>
      <c r="T131" s="68"/>
      <c r="U131" s="68"/>
      <c r="V131" s="18"/>
      <c r="W131" s="18"/>
      <c r="X131" s="18"/>
      <c r="Y131" s="18"/>
      <c r="Z131" s="18"/>
      <c r="AA131" s="68"/>
      <c r="AB131" s="68"/>
      <c r="AC131" s="68"/>
      <c r="AD131" s="68"/>
      <c r="AE131" s="2"/>
      <c r="AF131" s="2"/>
      <c r="AG131" s="2"/>
      <c r="AH131" s="2"/>
      <c r="AI131" s="73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86"/>
      <c r="AU131" s="2"/>
      <c r="AV131" s="2"/>
    </row>
    <row r="132" spans="4:48" ht="19.899999999999999" customHeight="1" x14ac:dyDescent="0.15">
      <c r="D132" s="2"/>
      <c r="E132" s="2"/>
      <c r="F132" s="18"/>
      <c r="G132" s="2"/>
      <c r="H132" s="2"/>
      <c r="I132" s="2"/>
      <c r="J132" s="68"/>
      <c r="K132" s="68"/>
      <c r="L132" s="68"/>
      <c r="M132" s="18"/>
      <c r="N132" s="68"/>
      <c r="O132" s="72"/>
      <c r="P132" s="68"/>
      <c r="Q132" s="102"/>
      <c r="R132" s="102"/>
      <c r="S132" s="102"/>
      <c r="T132" s="68"/>
      <c r="U132" s="68"/>
      <c r="V132" s="18"/>
      <c r="W132" s="18"/>
      <c r="X132" s="18"/>
      <c r="Y132" s="18"/>
      <c r="Z132" s="18"/>
      <c r="AA132" s="68"/>
      <c r="AB132" s="68"/>
      <c r="AC132" s="68"/>
      <c r="AD132" s="68"/>
      <c r="AE132" s="2"/>
      <c r="AF132" s="2"/>
      <c r="AG132" s="2"/>
      <c r="AH132" s="2"/>
      <c r="AI132" s="73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86"/>
      <c r="AU132" s="2"/>
      <c r="AV132" s="2"/>
    </row>
    <row r="133" spans="4:48" ht="19.899999999999999" customHeight="1" x14ac:dyDescent="0.15">
      <c r="D133" s="2"/>
      <c r="E133" s="2"/>
      <c r="F133" s="18"/>
      <c r="G133" s="2"/>
      <c r="H133" s="2"/>
      <c r="I133" s="2"/>
      <c r="J133" s="68"/>
      <c r="K133" s="68"/>
      <c r="L133" s="68"/>
      <c r="M133" s="18"/>
      <c r="N133" s="68"/>
      <c r="O133" s="72"/>
      <c r="P133" s="68"/>
      <c r="Q133" s="102"/>
      <c r="R133" s="102"/>
      <c r="S133" s="102"/>
      <c r="T133" s="68"/>
      <c r="U133" s="68"/>
      <c r="V133" s="18"/>
      <c r="W133" s="18"/>
      <c r="X133" s="18"/>
      <c r="Y133" s="18"/>
      <c r="Z133" s="18"/>
      <c r="AA133" s="68"/>
      <c r="AB133" s="68"/>
      <c r="AC133" s="68"/>
      <c r="AD133" s="68"/>
      <c r="AE133" s="2"/>
      <c r="AF133" s="2"/>
      <c r="AG133" s="2"/>
      <c r="AH133" s="2"/>
      <c r="AI133" s="73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86"/>
      <c r="AU133" s="2"/>
      <c r="AV133" s="2"/>
    </row>
    <row r="134" spans="4:48" ht="19.899999999999999" customHeight="1" x14ac:dyDescent="0.15">
      <c r="D134" s="2"/>
      <c r="E134" s="2"/>
      <c r="F134" s="18"/>
      <c r="G134" s="2"/>
      <c r="H134" s="2"/>
      <c r="I134" s="2"/>
      <c r="J134" s="68"/>
      <c r="K134" s="68"/>
      <c r="L134" s="68"/>
      <c r="M134" s="18"/>
      <c r="N134" s="68"/>
      <c r="O134" s="72"/>
      <c r="P134" s="68"/>
      <c r="Q134" s="102"/>
      <c r="R134" s="102"/>
      <c r="S134" s="102"/>
      <c r="T134" s="68"/>
      <c r="U134" s="68"/>
      <c r="V134" s="18"/>
      <c r="W134" s="18"/>
      <c r="X134" s="18"/>
      <c r="Y134" s="18"/>
      <c r="Z134" s="18"/>
      <c r="AA134" s="68"/>
      <c r="AB134" s="68"/>
      <c r="AC134" s="68"/>
      <c r="AD134" s="68"/>
      <c r="AE134" s="2"/>
      <c r="AF134" s="2"/>
      <c r="AG134" s="2"/>
      <c r="AH134" s="2"/>
      <c r="AI134" s="73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86"/>
      <c r="AU134" s="2"/>
      <c r="AV134" s="2"/>
    </row>
    <row r="135" spans="4:48" ht="19.899999999999999" customHeight="1" x14ac:dyDescent="0.15">
      <c r="D135" s="2"/>
      <c r="E135" s="2"/>
      <c r="F135" s="18"/>
      <c r="G135" s="2"/>
      <c r="H135" s="2"/>
      <c r="I135" s="2"/>
      <c r="J135" s="68"/>
      <c r="K135" s="68"/>
      <c r="L135" s="68"/>
      <c r="M135" s="18"/>
      <c r="N135" s="68"/>
      <c r="O135" s="72"/>
      <c r="P135" s="68"/>
      <c r="Q135" s="102"/>
      <c r="R135" s="102"/>
      <c r="S135" s="102"/>
      <c r="T135" s="68"/>
      <c r="U135" s="68"/>
      <c r="V135" s="18"/>
      <c r="W135" s="18"/>
      <c r="X135" s="18"/>
      <c r="Y135" s="18"/>
      <c r="Z135" s="18"/>
      <c r="AA135" s="68"/>
      <c r="AB135" s="68"/>
      <c r="AC135" s="68"/>
      <c r="AD135" s="68"/>
      <c r="AE135" s="2"/>
      <c r="AF135" s="2"/>
      <c r="AG135" s="2"/>
      <c r="AH135" s="2"/>
      <c r="AI135" s="73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86"/>
      <c r="AU135" s="2"/>
      <c r="AV135" s="2"/>
    </row>
    <row r="136" spans="4:48" ht="19.899999999999999" customHeight="1" x14ac:dyDescent="0.15">
      <c r="D136" s="2"/>
      <c r="E136" s="2"/>
      <c r="F136" s="18"/>
      <c r="G136" s="2"/>
      <c r="H136" s="2"/>
      <c r="I136" s="2"/>
      <c r="J136" s="68"/>
      <c r="K136" s="68"/>
      <c r="L136" s="68"/>
      <c r="M136" s="18"/>
      <c r="N136" s="68"/>
      <c r="O136" s="72"/>
      <c r="P136" s="68"/>
      <c r="Q136" s="102"/>
      <c r="R136" s="102"/>
      <c r="S136" s="102"/>
      <c r="T136" s="68"/>
      <c r="U136" s="68"/>
      <c r="V136" s="18"/>
      <c r="W136" s="18"/>
      <c r="X136" s="18"/>
      <c r="Y136" s="18"/>
      <c r="Z136" s="18"/>
      <c r="AA136" s="68"/>
      <c r="AB136" s="68"/>
      <c r="AC136" s="68"/>
      <c r="AD136" s="68"/>
      <c r="AE136" s="2"/>
      <c r="AF136" s="2"/>
      <c r="AG136" s="2"/>
      <c r="AH136" s="2"/>
      <c r="AI136" s="73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86"/>
      <c r="AU136" s="2"/>
      <c r="AV136" s="2"/>
    </row>
    <row r="137" spans="4:48" ht="19.899999999999999" customHeight="1" x14ac:dyDescent="0.15">
      <c r="D137" s="2"/>
      <c r="E137" s="2"/>
      <c r="F137" s="18"/>
      <c r="G137" s="2"/>
      <c r="H137" s="2"/>
      <c r="I137" s="2"/>
      <c r="J137" s="68"/>
      <c r="K137" s="68"/>
      <c r="L137" s="68"/>
      <c r="M137" s="18"/>
      <c r="N137" s="68"/>
      <c r="O137" s="72"/>
      <c r="P137" s="68"/>
      <c r="Q137" s="102"/>
      <c r="R137" s="102"/>
      <c r="S137" s="102"/>
      <c r="T137" s="68"/>
      <c r="U137" s="68"/>
      <c r="V137" s="18"/>
      <c r="W137" s="18"/>
      <c r="X137" s="18"/>
      <c r="Y137" s="18"/>
      <c r="Z137" s="18"/>
      <c r="AA137" s="68"/>
      <c r="AB137" s="68"/>
      <c r="AC137" s="68"/>
      <c r="AD137" s="68"/>
      <c r="AE137" s="2"/>
      <c r="AF137" s="2"/>
      <c r="AG137" s="2"/>
      <c r="AH137" s="2"/>
      <c r="AI137" s="73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86"/>
      <c r="AU137" s="2"/>
      <c r="AV137" s="2"/>
    </row>
    <row r="138" spans="4:48" ht="19.899999999999999" customHeight="1" x14ac:dyDescent="0.15">
      <c r="D138" s="2"/>
      <c r="E138" s="2"/>
      <c r="F138" s="18"/>
      <c r="G138" s="2"/>
      <c r="H138" s="2"/>
      <c r="I138" s="2"/>
      <c r="J138" s="68"/>
      <c r="K138" s="68"/>
      <c r="L138" s="68"/>
      <c r="M138" s="18"/>
      <c r="N138" s="68"/>
      <c r="O138" s="72"/>
      <c r="P138" s="68"/>
      <c r="Q138" s="102"/>
      <c r="R138" s="102"/>
      <c r="S138" s="102"/>
      <c r="T138" s="68"/>
      <c r="U138" s="68"/>
      <c r="V138" s="18"/>
      <c r="W138" s="18"/>
      <c r="X138" s="18"/>
      <c r="Y138" s="18"/>
      <c r="Z138" s="18"/>
      <c r="AA138" s="68"/>
      <c r="AB138" s="68"/>
      <c r="AC138" s="68"/>
      <c r="AD138" s="68"/>
      <c r="AE138" s="2"/>
      <c r="AF138" s="2"/>
      <c r="AG138" s="2"/>
      <c r="AH138" s="2"/>
      <c r="AI138" s="73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86"/>
      <c r="AU138" s="2"/>
      <c r="AV138" s="2"/>
    </row>
    <row r="139" spans="4:48" ht="19.899999999999999" customHeight="1" x14ac:dyDescent="0.15">
      <c r="D139" s="2"/>
      <c r="E139" s="2"/>
      <c r="F139" s="18"/>
      <c r="G139" s="2"/>
      <c r="H139" s="2"/>
      <c r="I139" s="2"/>
      <c r="J139" s="68"/>
      <c r="K139" s="68"/>
      <c r="L139" s="68"/>
      <c r="M139" s="18"/>
      <c r="N139" s="68"/>
      <c r="O139" s="72"/>
      <c r="P139" s="68"/>
      <c r="Q139" s="102"/>
      <c r="R139" s="102"/>
      <c r="S139" s="102"/>
      <c r="T139" s="68"/>
      <c r="U139" s="68"/>
      <c r="V139" s="18"/>
      <c r="W139" s="18"/>
      <c r="X139" s="18"/>
      <c r="Y139" s="18"/>
      <c r="Z139" s="18"/>
      <c r="AA139" s="68"/>
      <c r="AB139" s="68"/>
      <c r="AC139" s="68"/>
      <c r="AD139" s="68"/>
      <c r="AE139" s="2"/>
      <c r="AF139" s="2"/>
      <c r="AG139" s="2"/>
      <c r="AH139" s="2"/>
      <c r="AI139" s="73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86"/>
      <c r="AU139" s="2"/>
      <c r="AV139" s="2"/>
    </row>
    <row r="140" spans="4:48" ht="19.899999999999999" customHeight="1" x14ac:dyDescent="0.15">
      <c r="D140" s="2"/>
      <c r="E140" s="2"/>
      <c r="F140" s="18"/>
      <c r="G140" s="2"/>
      <c r="H140" s="2"/>
      <c r="I140" s="2"/>
      <c r="J140" s="68"/>
      <c r="K140" s="68"/>
      <c r="L140" s="68"/>
      <c r="M140" s="18"/>
      <c r="N140" s="68"/>
      <c r="O140" s="72"/>
      <c r="P140" s="68"/>
      <c r="Q140" s="102"/>
      <c r="R140" s="102"/>
      <c r="S140" s="102"/>
      <c r="T140" s="68"/>
      <c r="U140" s="68"/>
      <c r="V140" s="18"/>
      <c r="W140" s="18"/>
      <c r="X140" s="18"/>
      <c r="Y140" s="18"/>
      <c r="Z140" s="18"/>
      <c r="AA140" s="68"/>
      <c r="AB140" s="68"/>
      <c r="AC140" s="68"/>
      <c r="AD140" s="68"/>
      <c r="AE140" s="2"/>
      <c r="AF140" s="2"/>
      <c r="AG140" s="2"/>
      <c r="AH140" s="2"/>
      <c r="AI140" s="73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86"/>
      <c r="AU140" s="2"/>
      <c r="AV140" s="2"/>
    </row>
    <row r="141" spans="4:48" ht="19.899999999999999" customHeight="1" x14ac:dyDescent="0.15">
      <c r="D141" s="2"/>
      <c r="E141" s="2"/>
      <c r="F141" s="18"/>
      <c r="G141" s="2"/>
      <c r="H141" s="2"/>
      <c r="I141" s="2"/>
      <c r="J141" s="68"/>
      <c r="K141" s="68"/>
      <c r="L141" s="68"/>
      <c r="M141" s="18"/>
      <c r="N141" s="68"/>
      <c r="O141" s="72"/>
      <c r="P141" s="68"/>
      <c r="Q141" s="102"/>
      <c r="R141" s="102"/>
      <c r="S141" s="102"/>
      <c r="T141" s="68"/>
      <c r="U141" s="68"/>
      <c r="V141" s="18"/>
      <c r="W141" s="18"/>
      <c r="X141" s="18"/>
      <c r="Y141" s="18"/>
      <c r="Z141" s="18"/>
      <c r="AA141" s="68"/>
      <c r="AB141" s="68"/>
      <c r="AC141" s="68"/>
      <c r="AD141" s="68"/>
      <c r="AE141" s="2"/>
      <c r="AF141" s="2"/>
      <c r="AG141" s="2"/>
      <c r="AH141" s="2"/>
      <c r="AI141" s="73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86"/>
      <c r="AU141" s="2"/>
      <c r="AV141" s="2"/>
    </row>
    <row r="142" spans="4:48" ht="19.899999999999999" customHeight="1" x14ac:dyDescent="0.15">
      <c r="D142" s="2"/>
      <c r="E142" s="2"/>
      <c r="F142" s="18"/>
      <c r="G142" s="2"/>
      <c r="H142" s="2"/>
      <c r="I142" s="2"/>
      <c r="J142" s="68"/>
      <c r="K142" s="68"/>
      <c r="L142" s="68"/>
      <c r="M142" s="18"/>
      <c r="N142" s="68"/>
      <c r="O142" s="72"/>
      <c r="P142" s="68"/>
      <c r="Q142" s="102"/>
      <c r="R142" s="102"/>
      <c r="S142" s="102"/>
      <c r="T142" s="68"/>
      <c r="U142" s="68"/>
      <c r="V142" s="18"/>
      <c r="W142" s="18"/>
      <c r="X142" s="18"/>
      <c r="Y142" s="18"/>
      <c r="Z142" s="18"/>
      <c r="AA142" s="68"/>
      <c r="AB142" s="68"/>
      <c r="AC142" s="68"/>
      <c r="AD142" s="68"/>
      <c r="AE142" s="2"/>
      <c r="AF142" s="2"/>
      <c r="AG142" s="2"/>
      <c r="AH142" s="2"/>
      <c r="AI142" s="73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86"/>
      <c r="AU142" s="2"/>
      <c r="AV142" s="2"/>
    </row>
    <row r="143" spans="4:48" ht="19.899999999999999" customHeight="1" x14ac:dyDescent="0.15">
      <c r="D143" s="2"/>
      <c r="E143" s="2"/>
      <c r="F143" s="18"/>
      <c r="G143" s="2"/>
      <c r="H143" s="2"/>
      <c r="I143" s="2"/>
      <c r="J143" s="68"/>
      <c r="K143" s="68"/>
      <c r="L143" s="68"/>
      <c r="M143" s="18"/>
      <c r="N143" s="68"/>
      <c r="O143" s="72"/>
      <c r="P143" s="68"/>
      <c r="Q143" s="102"/>
      <c r="R143" s="102"/>
      <c r="S143" s="102"/>
      <c r="T143" s="68"/>
      <c r="U143" s="68"/>
      <c r="V143" s="18"/>
      <c r="W143" s="18"/>
      <c r="X143" s="18"/>
      <c r="Y143" s="18"/>
      <c r="Z143" s="18"/>
      <c r="AA143" s="68"/>
      <c r="AB143" s="68"/>
      <c r="AC143" s="68"/>
      <c r="AD143" s="68"/>
      <c r="AE143" s="2"/>
      <c r="AF143" s="2"/>
      <c r="AG143" s="2"/>
      <c r="AH143" s="2"/>
      <c r="AI143" s="73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86"/>
      <c r="AU143" s="2"/>
      <c r="AV143" s="2"/>
    </row>
    <row r="144" spans="4:48" ht="19.899999999999999" customHeight="1" x14ac:dyDescent="0.15">
      <c r="D144" s="2"/>
      <c r="E144" s="2"/>
      <c r="F144" s="18"/>
      <c r="G144" s="2"/>
      <c r="H144" s="2"/>
      <c r="I144" s="2"/>
      <c r="J144" s="68"/>
      <c r="K144" s="68"/>
      <c r="L144" s="68"/>
      <c r="M144" s="18"/>
      <c r="N144" s="68"/>
      <c r="O144" s="72"/>
      <c r="P144" s="68"/>
      <c r="Q144" s="102"/>
      <c r="R144" s="102"/>
      <c r="S144" s="102"/>
      <c r="T144" s="68"/>
      <c r="U144" s="68"/>
      <c r="V144" s="18"/>
      <c r="W144" s="18"/>
      <c r="X144" s="18"/>
      <c r="Y144" s="18"/>
      <c r="Z144" s="18"/>
      <c r="AA144" s="68"/>
      <c r="AB144" s="68"/>
      <c r="AC144" s="68"/>
      <c r="AD144" s="68"/>
      <c r="AE144" s="2"/>
      <c r="AF144" s="2"/>
      <c r="AG144" s="2"/>
      <c r="AH144" s="2"/>
      <c r="AI144" s="73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86"/>
      <c r="AU144" s="2"/>
      <c r="AV144" s="2"/>
    </row>
    <row r="145" spans="4:48" ht="19.899999999999999" customHeight="1" x14ac:dyDescent="0.15">
      <c r="D145" s="2"/>
      <c r="E145" s="2"/>
      <c r="F145" s="18"/>
      <c r="G145" s="2"/>
      <c r="H145" s="2"/>
      <c r="I145" s="2"/>
      <c r="J145" s="68"/>
      <c r="K145" s="68"/>
      <c r="L145" s="68"/>
      <c r="M145" s="18"/>
      <c r="N145" s="68"/>
      <c r="O145" s="72"/>
      <c r="P145" s="68"/>
      <c r="Q145" s="102"/>
      <c r="R145" s="102"/>
      <c r="S145" s="102"/>
      <c r="T145" s="68"/>
      <c r="U145" s="68"/>
      <c r="V145" s="18"/>
      <c r="W145" s="18"/>
      <c r="X145" s="18"/>
      <c r="Y145" s="18"/>
      <c r="Z145" s="18"/>
      <c r="AA145" s="68"/>
      <c r="AB145" s="68"/>
      <c r="AC145" s="68"/>
      <c r="AD145" s="68"/>
      <c r="AE145" s="2"/>
      <c r="AF145" s="2"/>
      <c r="AG145" s="2"/>
      <c r="AH145" s="2"/>
      <c r="AI145" s="73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86"/>
      <c r="AU145" s="2"/>
      <c r="AV145" s="2"/>
    </row>
    <row r="146" spans="4:48" ht="19.899999999999999" customHeight="1" x14ac:dyDescent="0.15">
      <c r="D146" s="2"/>
      <c r="E146" s="2"/>
      <c r="F146" s="18"/>
      <c r="G146" s="2"/>
      <c r="H146" s="2"/>
      <c r="I146" s="2"/>
      <c r="J146" s="68"/>
      <c r="K146" s="68"/>
      <c r="L146" s="68"/>
      <c r="M146" s="18"/>
      <c r="N146" s="68"/>
      <c r="O146" s="72"/>
      <c r="P146" s="68"/>
      <c r="Q146" s="102"/>
      <c r="R146" s="102"/>
      <c r="S146" s="102"/>
      <c r="T146" s="68"/>
      <c r="U146" s="68"/>
      <c r="V146" s="18"/>
      <c r="W146" s="18"/>
      <c r="X146" s="18"/>
      <c r="Y146" s="18"/>
      <c r="Z146" s="18"/>
      <c r="AA146" s="68"/>
      <c r="AB146" s="68"/>
      <c r="AC146" s="68"/>
      <c r="AD146" s="68"/>
      <c r="AE146" s="2"/>
      <c r="AF146" s="2"/>
      <c r="AG146" s="2"/>
      <c r="AH146" s="2"/>
      <c r="AI146" s="73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86"/>
      <c r="AU146" s="2"/>
      <c r="AV146" s="2"/>
    </row>
    <row r="147" spans="4:48" ht="19.899999999999999" customHeight="1" x14ac:dyDescent="0.15">
      <c r="D147" s="2"/>
      <c r="E147" s="2"/>
      <c r="F147" s="18"/>
      <c r="G147" s="2"/>
      <c r="H147" s="2"/>
      <c r="I147" s="2"/>
      <c r="J147" s="68"/>
      <c r="K147" s="68"/>
      <c r="L147" s="68"/>
      <c r="M147" s="18"/>
      <c r="N147" s="68"/>
      <c r="O147" s="72"/>
      <c r="P147" s="68"/>
      <c r="Q147" s="102"/>
      <c r="R147" s="102"/>
      <c r="S147" s="102"/>
      <c r="T147" s="68"/>
      <c r="U147" s="68"/>
      <c r="V147" s="18"/>
      <c r="W147" s="18"/>
      <c r="X147" s="18"/>
      <c r="Y147" s="18"/>
      <c r="Z147" s="18"/>
      <c r="AA147" s="68"/>
      <c r="AB147" s="68"/>
      <c r="AC147" s="68"/>
      <c r="AD147" s="68"/>
      <c r="AE147" s="2"/>
      <c r="AF147" s="2"/>
      <c r="AG147" s="2"/>
      <c r="AH147" s="2"/>
      <c r="AI147" s="73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86"/>
      <c r="AU147" s="2"/>
      <c r="AV147" s="2"/>
    </row>
    <row r="148" spans="4:48" ht="19.899999999999999" customHeight="1" x14ac:dyDescent="0.15">
      <c r="D148" s="2"/>
      <c r="E148" s="2"/>
      <c r="F148" s="18"/>
      <c r="G148" s="2"/>
      <c r="H148" s="2"/>
      <c r="I148" s="2"/>
      <c r="J148" s="68"/>
      <c r="K148" s="68"/>
      <c r="L148" s="68"/>
      <c r="M148" s="18"/>
      <c r="N148" s="68"/>
      <c r="O148" s="72"/>
      <c r="P148" s="68"/>
      <c r="Q148" s="102"/>
      <c r="R148" s="102"/>
      <c r="S148" s="102"/>
      <c r="T148" s="68"/>
      <c r="U148" s="68"/>
      <c r="V148" s="18"/>
      <c r="W148" s="18"/>
      <c r="X148" s="18"/>
      <c r="Y148" s="18"/>
      <c r="Z148" s="18"/>
      <c r="AA148" s="68"/>
      <c r="AB148" s="68"/>
      <c r="AC148" s="68"/>
      <c r="AD148" s="68"/>
      <c r="AE148" s="2"/>
      <c r="AF148" s="2"/>
      <c r="AG148" s="2"/>
      <c r="AH148" s="2"/>
      <c r="AI148" s="73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86"/>
      <c r="AU148" s="2"/>
      <c r="AV148" s="2"/>
    </row>
    <row r="149" spans="4:48" ht="19.899999999999999" customHeight="1" x14ac:dyDescent="0.15">
      <c r="D149" s="2"/>
      <c r="E149" s="2"/>
      <c r="F149" s="18"/>
      <c r="G149" s="2"/>
      <c r="H149" s="2"/>
      <c r="I149" s="2"/>
      <c r="J149" s="68"/>
      <c r="K149" s="68"/>
      <c r="L149" s="68"/>
      <c r="M149" s="18"/>
      <c r="N149" s="68"/>
      <c r="O149" s="72"/>
      <c r="P149" s="68"/>
      <c r="Q149" s="102"/>
      <c r="R149" s="102"/>
      <c r="S149" s="102"/>
      <c r="T149" s="68"/>
      <c r="U149" s="68"/>
      <c r="V149" s="18"/>
      <c r="W149" s="18"/>
      <c r="X149" s="18"/>
      <c r="Y149" s="18"/>
      <c r="Z149" s="18"/>
      <c r="AA149" s="68"/>
      <c r="AB149" s="68"/>
      <c r="AC149" s="68"/>
      <c r="AD149" s="68"/>
      <c r="AE149" s="2"/>
      <c r="AF149" s="2"/>
      <c r="AG149" s="2"/>
      <c r="AH149" s="2"/>
      <c r="AI149" s="73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86"/>
      <c r="AU149" s="2"/>
      <c r="AV149" s="2"/>
    </row>
    <row r="150" spans="4:48" ht="19.899999999999999" customHeight="1" x14ac:dyDescent="0.15">
      <c r="D150" s="2"/>
      <c r="E150" s="2"/>
      <c r="F150" s="18"/>
      <c r="G150" s="2"/>
      <c r="H150" s="2"/>
      <c r="I150" s="2"/>
      <c r="J150" s="68"/>
      <c r="K150" s="68"/>
      <c r="L150" s="68"/>
      <c r="M150" s="18"/>
      <c r="N150" s="68"/>
      <c r="O150" s="72"/>
      <c r="P150" s="68"/>
      <c r="Q150" s="102"/>
      <c r="R150" s="102"/>
      <c r="S150" s="102"/>
      <c r="T150" s="68"/>
      <c r="U150" s="68"/>
      <c r="V150" s="18"/>
      <c r="W150" s="18"/>
      <c r="X150" s="18"/>
      <c r="Y150" s="18"/>
      <c r="Z150" s="18"/>
      <c r="AA150" s="68"/>
      <c r="AB150" s="68"/>
      <c r="AC150" s="68"/>
      <c r="AD150" s="68"/>
      <c r="AE150" s="2"/>
      <c r="AF150" s="2"/>
      <c r="AG150" s="2"/>
      <c r="AH150" s="2"/>
      <c r="AI150" s="73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86"/>
      <c r="AU150" s="2"/>
      <c r="AV150" s="2"/>
    </row>
    <row r="151" spans="4:48" ht="19.899999999999999" customHeight="1" x14ac:dyDescent="0.15">
      <c r="D151" s="2"/>
      <c r="E151" s="2"/>
      <c r="F151" s="18"/>
      <c r="G151" s="2"/>
      <c r="H151" s="2"/>
      <c r="I151" s="2"/>
      <c r="J151" s="68"/>
      <c r="K151" s="68"/>
      <c r="L151" s="68"/>
      <c r="M151" s="18"/>
      <c r="N151" s="68"/>
      <c r="O151" s="72"/>
      <c r="P151" s="68"/>
      <c r="Q151" s="102"/>
      <c r="R151" s="102"/>
      <c r="S151" s="102"/>
      <c r="T151" s="68"/>
      <c r="U151" s="68"/>
      <c r="V151" s="18"/>
      <c r="W151" s="18"/>
      <c r="X151" s="18"/>
      <c r="Y151" s="18"/>
      <c r="Z151" s="18"/>
      <c r="AA151" s="68"/>
      <c r="AB151" s="68"/>
      <c r="AC151" s="68"/>
      <c r="AD151" s="68"/>
      <c r="AE151" s="2"/>
      <c r="AF151" s="2"/>
      <c r="AG151" s="2"/>
      <c r="AH151" s="2"/>
      <c r="AI151" s="73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86"/>
      <c r="AU151" s="2"/>
      <c r="AV151" s="2"/>
    </row>
    <row r="152" spans="4:48" ht="19.899999999999999" customHeight="1" x14ac:dyDescent="0.15">
      <c r="D152" s="2"/>
      <c r="E152" s="2"/>
      <c r="F152" s="18"/>
      <c r="G152" s="2"/>
      <c r="H152" s="2"/>
      <c r="I152" s="2"/>
      <c r="J152" s="68"/>
      <c r="K152" s="68"/>
      <c r="L152" s="68"/>
      <c r="M152" s="18"/>
      <c r="N152" s="68"/>
      <c r="O152" s="72"/>
      <c r="P152" s="68"/>
      <c r="Q152" s="102"/>
      <c r="R152" s="102"/>
      <c r="S152" s="102"/>
      <c r="T152" s="68"/>
      <c r="U152" s="68"/>
      <c r="V152" s="18"/>
      <c r="W152" s="18"/>
      <c r="X152" s="18"/>
      <c r="Y152" s="18"/>
      <c r="Z152" s="18"/>
      <c r="AA152" s="68"/>
      <c r="AB152" s="68"/>
      <c r="AC152" s="68"/>
      <c r="AD152" s="68"/>
      <c r="AE152" s="2"/>
      <c r="AF152" s="2"/>
      <c r="AG152" s="2"/>
      <c r="AH152" s="2"/>
      <c r="AI152" s="73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86"/>
      <c r="AU152" s="2"/>
      <c r="AV152" s="2"/>
    </row>
    <row r="153" spans="4:48" ht="19.899999999999999" customHeight="1" x14ac:dyDescent="0.15">
      <c r="D153" s="2"/>
      <c r="E153" s="2"/>
      <c r="F153" s="18"/>
      <c r="G153" s="2"/>
      <c r="H153" s="2"/>
      <c r="I153" s="2"/>
      <c r="J153" s="68"/>
      <c r="K153" s="68"/>
      <c r="L153" s="68"/>
      <c r="M153" s="18"/>
      <c r="N153" s="68"/>
      <c r="O153" s="72"/>
      <c r="P153" s="68"/>
      <c r="Q153" s="102"/>
      <c r="R153" s="102"/>
      <c r="S153" s="102"/>
      <c r="T153" s="68"/>
      <c r="U153" s="68"/>
      <c r="V153" s="18"/>
      <c r="W153" s="18"/>
      <c r="X153" s="18"/>
      <c r="Y153" s="18"/>
      <c r="Z153" s="18"/>
      <c r="AA153" s="68"/>
      <c r="AB153" s="68"/>
      <c r="AC153" s="68"/>
      <c r="AD153" s="68"/>
      <c r="AE153" s="2"/>
      <c r="AF153" s="2"/>
      <c r="AG153" s="2"/>
      <c r="AH153" s="2"/>
      <c r="AI153" s="73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86"/>
      <c r="AU153" s="2"/>
      <c r="AV153" s="2"/>
    </row>
    <row r="154" spans="4:48" ht="19.899999999999999" customHeight="1" x14ac:dyDescent="0.15">
      <c r="D154" s="2"/>
      <c r="E154" s="2"/>
      <c r="F154" s="18"/>
      <c r="G154" s="2"/>
      <c r="H154" s="2"/>
      <c r="I154" s="2"/>
      <c r="J154" s="68"/>
      <c r="K154" s="68"/>
      <c r="L154" s="68"/>
      <c r="M154" s="18"/>
      <c r="N154" s="68"/>
      <c r="O154" s="72"/>
      <c r="P154" s="68"/>
      <c r="Q154" s="102"/>
      <c r="R154" s="102"/>
      <c r="S154" s="102"/>
      <c r="T154" s="68"/>
      <c r="U154" s="68"/>
      <c r="V154" s="18"/>
      <c r="W154" s="18"/>
      <c r="X154" s="18"/>
      <c r="Y154" s="18"/>
      <c r="Z154" s="18"/>
      <c r="AA154" s="68"/>
      <c r="AB154" s="68"/>
      <c r="AC154" s="68"/>
      <c r="AD154" s="68"/>
      <c r="AE154" s="2"/>
      <c r="AF154" s="2"/>
      <c r="AG154" s="2"/>
      <c r="AH154" s="2"/>
      <c r="AI154" s="73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86"/>
      <c r="AU154" s="2"/>
      <c r="AV154" s="2"/>
    </row>
    <row r="155" spans="4:48" ht="19.899999999999999" customHeight="1" x14ac:dyDescent="0.15">
      <c r="D155" s="2"/>
      <c r="E155" s="2"/>
      <c r="F155" s="18"/>
      <c r="G155" s="2"/>
      <c r="H155" s="2"/>
      <c r="I155" s="2"/>
      <c r="J155" s="68"/>
      <c r="K155" s="68"/>
      <c r="L155" s="68"/>
      <c r="M155" s="18"/>
      <c r="N155" s="68"/>
      <c r="O155" s="72"/>
      <c r="P155" s="68"/>
      <c r="Q155" s="102"/>
      <c r="R155" s="102"/>
      <c r="S155" s="102"/>
      <c r="T155" s="68"/>
      <c r="U155" s="68"/>
      <c r="V155" s="18"/>
      <c r="W155" s="18"/>
      <c r="X155" s="18"/>
      <c r="Y155" s="18"/>
      <c r="Z155" s="18"/>
      <c r="AA155" s="68"/>
      <c r="AB155" s="68"/>
      <c r="AC155" s="68"/>
      <c r="AD155" s="68"/>
      <c r="AE155" s="2"/>
      <c r="AF155" s="2"/>
      <c r="AG155" s="2"/>
      <c r="AH155" s="2"/>
      <c r="AI155" s="73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86"/>
      <c r="AU155" s="2"/>
      <c r="AV155" s="2"/>
    </row>
    <row r="156" spans="4:48" ht="19.899999999999999" customHeight="1" x14ac:dyDescent="0.15">
      <c r="D156" s="2"/>
      <c r="E156" s="2"/>
      <c r="F156" s="18"/>
      <c r="G156" s="2"/>
      <c r="H156" s="2"/>
      <c r="I156" s="2"/>
      <c r="J156" s="68"/>
      <c r="K156" s="68"/>
      <c r="L156" s="68"/>
      <c r="M156" s="18"/>
      <c r="N156" s="68"/>
      <c r="O156" s="72"/>
      <c r="P156" s="68"/>
      <c r="Q156" s="102"/>
      <c r="R156" s="102"/>
      <c r="S156" s="102"/>
      <c r="T156" s="68"/>
      <c r="U156" s="68"/>
      <c r="V156" s="18"/>
      <c r="W156" s="18"/>
      <c r="X156" s="18"/>
      <c r="Y156" s="18"/>
      <c r="Z156" s="18"/>
      <c r="AA156" s="68"/>
      <c r="AB156" s="68"/>
      <c r="AC156" s="68"/>
      <c r="AD156" s="68"/>
      <c r="AE156" s="2"/>
      <c r="AF156" s="2"/>
      <c r="AG156" s="2"/>
      <c r="AH156" s="2"/>
      <c r="AI156" s="73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86"/>
      <c r="AU156" s="2"/>
      <c r="AV156" s="2"/>
    </row>
    <row r="157" spans="4:48" ht="19.899999999999999" customHeight="1" x14ac:dyDescent="0.15">
      <c r="D157" s="2"/>
      <c r="E157" s="2"/>
      <c r="F157" s="18"/>
      <c r="G157" s="2"/>
      <c r="H157" s="2"/>
      <c r="I157" s="2"/>
      <c r="J157" s="68"/>
      <c r="K157" s="68"/>
      <c r="L157" s="68"/>
      <c r="M157" s="18"/>
      <c r="N157" s="68"/>
      <c r="O157" s="72"/>
      <c r="P157" s="68"/>
      <c r="Q157" s="102"/>
      <c r="R157" s="102"/>
      <c r="S157" s="102"/>
      <c r="T157" s="68"/>
      <c r="U157" s="68"/>
      <c r="V157" s="18"/>
      <c r="W157" s="18"/>
      <c r="X157" s="18"/>
      <c r="Y157" s="18"/>
      <c r="Z157" s="18"/>
      <c r="AA157" s="68"/>
      <c r="AB157" s="68"/>
      <c r="AC157" s="68"/>
      <c r="AD157" s="68"/>
      <c r="AE157" s="2"/>
      <c r="AF157" s="2"/>
      <c r="AG157" s="2"/>
      <c r="AH157" s="2"/>
      <c r="AI157" s="73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86"/>
      <c r="AU157" s="2"/>
      <c r="AV157" s="2"/>
    </row>
    <row r="158" spans="4:48" ht="19.899999999999999" customHeight="1" x14ac:dyDescent="0.15">
      <c r="D158" s="2"/>
      <c r="E158" s="2"/>
      <c r="F158" s="18"/>
      <c r="G158" s="2"/>
      <c r="H158" s="2"/>
      <c r="I158" s="2"/>
      <c r="J158" s="68"/>
      <c r="K158" s="68"/>
      <c r="L158" s="68"/>
      <c r="M158" s="18"/>
      <c r="N158" s="68"/>
      <c r="O158" s="72"/>
      <c r="P158" s="68"/>
      <c r="Q158" s="102"/>
      <c r="R158" s="102"/>
      <c r="S158" s="102"/>
      <c r="T158" s="68"/>
      <c r="U158" s="68"/>
      <c r="V158" s="18"/>
      <c r="W158" s="18"/>
      <c r="X158" s="18"/>
      <c r="Y158" s="18"/>
      <c r="Z158" s="18"/>
      <c r="AA158" s="68"/>
      <c r="AB158" s="68"/>
      <c r="AC158" s="68"/>
      <c r="AD158" s="68"/>
      <c r="AE158" s="2"/>
      <c r="AF158" s="2"/>
      <c r="AG158" s="2"/>
      <c r="AH158" s="2"/>
      <c r="AI158" s="73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86"/>
      <c r="AU158" s="2"/>
      <c r="AV158" s="2"/>
    </row>
    <row r="159" spans="4:48" ht="19.899999999999999" customHeight="1" x14ac:dyDescent="0.15">
      <c r="D159" s="2"/>
      <c r="E159" s="2"/>
      <c r="F159" s="18"/>
      <c r="G159" s="2"/>
      <c r="H159" s="2"/>
      <c r="I159" s="2"/>
      <c r="J159" s="68"/>
      <c r="K159" s="68"/>
      <c r="L159" s="68"/>
      <c r="M159" s="18"/>
      <c r="N159" s="68"/>
      <c r="O159" s="72"/>
      <c r="P159" s="68"/>
      <c r="Q159" s="102"/>
      <c r="R159" s="102"/>
      <c r="S159" s="102"/>
      <c r="T159" s="68"/>
      <c r="U159" s="68"/>
      <c r="V159" s="18"/>
      <c r="W159" s="18"/>
      <c r="X159" s="18"/>
      <c r="Y159" s="18"/>
      <c r="Z159" s="18"/>
      <c r="AA159" s="68"/>
      <c r="AB159" s="68"/>
      <c r="AC159" s="68"/>
      <c r="AD159" s="68"/>
      <c r="AE159" s="2"/>
      <c r="AF159" s="2"/>
      <c r="AG159" s="2"/>
      <c r="AH159" s="2"/>
      <c r="AI159" s="73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86"/>
      <c r="AU159" s="2"/>
      <c r="AV159" s="2"/>
    </row>
    <row r="160" spans="4:48" ht="19.899999999999999" customHeight="1" x14ac:dyDescent="0.15">
      <c r="D160" s="2"/>
      <c r="E160" s="2"/>
      <c r="F160" s="18"/>
      <c r="G160" s="2"/>
      <c r="H160" s="2"/>
      <c r="I160" s="2"/>
      <c r="J160" s="68"/>
      <c r="K160" s="68"/>
      <c r="L160" s="68"/>
      <c r="M160" s="18"/>
      <c r="N160" s="68"/>
      <c r="O160" s="72"/>
      <c r="P160" s="68"/>
      <c r="Q160" s="102"/>
      <c r="R160" s="102"/>
      <c r="S160" s="102"/>
      <c r="T160" s="68"/>
      <c r="U160" s="68"/>
      <c r="V160" s="18"/>
      <c r="W160" s="18"/>
      <c r="X160" s="18"/>
      <c r="Y160" s="18"/>
      <c r="Z160" s="18"/>
      <c r="AA160" s="68"/>
      <c r="AB160" s="68"/>
      <c r="AC160" s="68"/>
      <c r="AD160" s="68"/>
      <c r="AE160" s="2"/>
      <c r="AF160" s="2"/>
      <c r="AG160" s="2"/>
      <c r="AH160" s="2"/>
      <c r="AI160" s="73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86"/>
      <c r="AU160" s="2"/>
      <c r="AV160" s="2"/>
    </row>
    <row r="161" spans="4:48" ht="19.899999999999999" customHeight="1" x14ac:dyDescent="0.15">
      <c r="D161" s="2"/>
      <c r="E161" s="2"/>
      <c r="F161" s="18"/>
      <c r="G161" s="2"/>
      <c r="H161" s="2"/>
      <c r="I161" s="2"/>
      <c r="J161" s="68"/>
      <c r="K161" s="68"/>
      <c r="L161" s="68"/>
      <c r="M161" s="18"/>
      <c r="N161" s="68"/>
      <c r="O161" s="72"/>
      <c r="P161" s="68"/>
      <c r="Q161" s="102"/>
      <c r="R161" s="102"/>
      <c r="S161" s="102"/>
      <c r="T161" s="68"/>
      <c r="U161" s="68"/>
      <c r="V161" s="18"/>
      <c r="W161" s="18"/>
      <c r="X161" s="18"/>
      <c r="Y161" s="18"/>
      <c r="Z161" s="18"/>
      <c r="AA161" s="68"/>
      <c r="AB161" s="68"/>
      <c r="AC161" s="68"/>
      <c r="AD161" s="68"/>
      <c r="AE161" s="2"/>
      <c r="AF161" s="2"/>
      <c r="AG161" s="2"/>
      <c r="AH161" s="2"/>
      <c r="AI161" s="73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86"/>
      <c r="AU161" s="2"/>
      <c r="AV161" s="2"/>
    </row>
    <row r="162" spans="4:48" ht="19.899999999999999" customHeight="1" x14ac:dyDescent="0.15">
      <c r="D162" s="2"/>
      <c r="E162" s="2"/>
      <c r="F162" s="18"/>
      <c r="G162" s="2"/>
      <c r="H162" s="2"/>
      <c r="I162" s="2"/>
      <c r="J162" s="68"/>
      <c r="K162" s="68"/>
      <c r="L162" s="68"/>
      <c r="M162" s="18"/>
      <c r="N162" s="68"/>
      <c r="O162" s="72"/>
      <c r="P162" s="68"/>
      <c r="Q162" s="102"/>
      <c r="R162" s="102"/>
      <c r="S162" s="102"/>
      <c r="T162" s="68"/>
      <c r="U162" s="68"/>
      <c r="V162" s="18"/>
      <c r="W162" s="18"/>
      <c r="X162" s="18"/>
      <c r="Y162" s="18"/>
      <c r="Z162" s="18"/>
      <c r="AA162" s="68"/>
      <c r="AB162" s="68"/>
      <c r="AC162" s="68"/>
      <c r="AD162" s="68"/>
      <c r="AE162" s="2"/>
      <c r="AF162" s="2"/>
      <c r="AG162" s="2"/>
      <c r="AH162" s="2"/>
      <c r="AI162" s="73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86"/>
      <c r="AU162" s="2"/>
      <c r="AV162" s="2"/>
    </row>
    <row r="163" spans="4:48" ht="19.899999999999999" customHeight="1" x14ac:dyDescent="0.15">
      <c r="D163" s="2"/>
      <c r="E163" s="2"/>
      <c r="F163" s="18"/>
      <c r="G163" s="2"/>
      <c r="H163" s="2"/>
      <c r="I163" s="2"/>
      <c r="J163" s="68"/>
      <c r="K163" s="68"/>
      <c r="L163" s="68"/>
      <c r="M163" s="18"/>
      <c r="N163" s="68"/>
      <c r="O163" s="72"/>
      <c r="P163" s="68"/>
      <c r="Q163" s="102"/>
      <c r="R163" s="102"/>
      <c r="S163" s="102"/>
      <c r="T163" s="68"/>
      <c r="U163" s="68"/>
      <c r="V163" s="18"/>
      <c r="W163" s="18"/>
      <c r="X163" s="18"/>
      <c r="Y163" s="18"/>
      <c r="Z163" s="18"/>
      <c r="AA163" s="68"/>
      <c r="AB163" s="68"/>
      <c r="AC163" s="68"/>
      <c r="AD163" s="68"/>
      <c r="AE163" s="2"/>
      <c r="AF163" s="2"/>
      <c r="AG163" s="2"/>
      <c r="AH163" s="2"/>
      <c r="AI163" s="73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86"/>
      <c r="AU163" s="2"/>
      <c r="AV163" s="2"/>
    </row>
    <row r="164" spans="4:48" ht="19.899999999999999" customHeight="1" x14ac:dyDescent="0.15">
      <c r="D164" s="2"/>
      <c r="E164" s="2"/>
      <c r="F164" s="18"/>
      <c r="G164" s="2"/>
      <c r="H164" s="2"/>
      <c r="I164" s="2"/>
      <c r="J164" s="68"/>
      <c r="K164" s="68"/>
      <c r="L164" s="68"/>
      <c r="M164" s="18"/>
      <c r="N164" s="68"/>
      <c r="O164" s="72"/>
      <c r="P164" s="68"/>
      <c r="Q164" s="102"/>
      <c r="R164" s="102"/>
      <c r="S164" s="102"/>
      <c r="T164" s="68"/>
      <c r="U164" s="68"/>
      <c r="V164" s="18"/>
      <c r="W164" s="18"/>
      <c r="X164" s="18"/>
      <c r="Y164" s="18"/>
      <c r="Z164" s="18"/>
      <c r="AA164" s="68"/>
      <c r="AB164" s="68"/>
      <c r="AC164" s="68"/>
      <c r="AD164" s="68"/>
      <c r="AE164" s="2"/>
      <c r="AF164" s="2"/>
      <c r="AG164" s="2"/>
      <c r="AH164" s="2"/>
      <c r="AI164" s="73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86"/>
      <c r="AU164" s="2"/>
      <c r="AV164" s="2"/>
    </row>
    <row r="165" spans="4:48" ht="19.899999999999999" customHeight="1" x14ac:dyDescent="0.15">
      <c r="D165" s="2"/>
      <c r="E165" s="2"/>
      <c r="F165" s="18"/>
      <c r="G165" s="2"/>
      <c r="H165" s="2"/>
      <c r="I165" s="2"/>
      <c r="J165" s="68"/>
      <c r="K165" s="68"/>
      <c r="L165" s="68"/>
      <c r="M165" s="18"/>
      <c r="N165" s="68"/>
      <c r="O165" s="72"/>
      <c r="P165" s="68"/>
      <c r="Q165" s="102"/>
      <c r="R165" s="102"/>
      <c r="S165" s="102"/>
      <c r="T165" s="68"/>
      <c r="U165" s="68"/>
      <c r="V165" s="18"/>
      <c r="W165" s="18"/>
      <c r="X165" s="18"/>
      <c r="Y165" s="18"/>
      <c r="Z165" s="18"/>
      <c r="AA165" s="68"/>
      <c r="AB165" s="68"/>
      <c r="AC165" s="68"/>
      <c r="AD165" s="68"/>
      <c r="AE165" s="2"/>
      <c r="AF165" s="2"/>
      <c r="AG165" s="2"/>
      <c r="AH165" s="2"/>
      <c r="AI165" s="73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86"/>
      <c r="AU165" s="2"/>
      <c r="AV165" s="2"/>
    </row>
    <row r="166" spans="4:48" ht="19.899999999999999" customHeight="1" x14ac:dyDescent="0.15">
      <c r="D166" s="2"/>
      <c r="E166" s="2"/>
      <c r="F166" s="18"/>
      <c r="G166" s="2"/>
      <c r="H166" s="2"/>
      <c r="I166" s="2"/>
      <c r="J166" s="68"/>
      <c r="K166" s="68"/>
      <c r="L166" s="68"/>
      <c r="M166" s="18"/>
      <c r="N166" s="68"/>
      <c r="O166" s="72"/>
      <c r="P166" s="68"/>
      <c r="Q166" s="102"/>
      <c r="R166" s="102"/>
      <c r="S166" s="102"/>
      <c r="T166" s="68"/>
      <c r="U166" s="68"/>
      <c r="V166" s="18"/>
      <c r="W166" s="18"/>
      <c r="X166" s="18"/>
      <c r="Y166" s="18"/>
      <c r="Z166" s="18"/>
      <c r="AA166" s="68"/>
      <c r="AB166" s="68"/>
      <c r="AC166" s="68"/>
      <c r="AD166" s="68"/>
      <c r="AE166" s="2"/>
      <c r="AF166" s="2"/>
      <c r="AG166" s="2"/>
      <c r="AH166" s="2"/>
      <c r="AI166" s="73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86"/>
      <c r="AU166" s="2"/>
      <c r="AV166" s="2"/>
    </row>
    <row r="167" spans="4:48" ht="19.899999999999999" customHeight="1" x14ac:dyDescent="0.15">
      <c r="D167" s="2"/>
      <c r="E167" s="2"/>
      <c r="F167" s="18"/>
      <c r="G167" s="2"/>
      <c r="H167" s="2"/>
      <c r="I167" s="2"/>
      <c r="J167" s="68"/>
      <c r="K167" s="68"/>
      <c r="L167" s="68"/>
      <c r="M167" s="18"/>
      <c r="N167" s="68"/>
      <c r="O167" s="72"/>
      <c r="P167" s="68"/>
      <c r="Q167" s="102"/>
      <c r="R167" s="102"/>
      <c r="S167" s="102"/>
      <c r="T167" s="68"/>
      <c r="U167" s="68"/>
      <c r="V167" s="18"/>
      <c r="W167" s="18"/>
      <c r="X167" s="18"/>
      <c r="Y167" s="18"/>
      <c r="Z167" s="18"/>
      <c r="AA167" s="68"/>
      <c r="AB167" s="68"/>
      <c r="AC167" s="68"/>
      <c r="AD167" s="68"/>
      <c r="AE167" s="2"/>
      <c r="AF167" s="2"/>
      <c r="AG167" s="2"/>
      <c r="AH167" s="2"/>
      <c r="AI167" s="73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86"/>
      <c r="AU167" s="2"/>
      <c r="AV167" s="2"/>
    </row>
    <row r="168" spans="4:48" ht="19.899999999999999" customHeight="1" x14ac:dyDescent="0.15">
      <c r="D168" s="2"/>
      <c r="E168" s="2"/>
      <c r="F168" s="18"/>
      <c r="G168" s="2"/>
      <c r="H168" s="2"/>
      <c r="I168" s="2"/>
      <c r="J168" s="68"/>
      <c r="K168" s="68"/>
      <c r="L168" s="68"/>
      <c r="M168" s="18"/>
      <c r="N168" s="68"/>
      <c r="O168" s="72"/>
      <c r="P168" s="68"/>
      <c r="Q168" s="102"/>
      <c r="R168" s="102"/>
      <c r="S168" s="102"/>
      <c r="T168" s="68"/>
      <c r="U168" s="68"/>
      <c r="V168" s="18"/>
      <c r="W168" s="18"/>
      <c r="X168" s="18"/>
      <c r="Y168" s="18"/>
      <c r="Z168" s="18"/>
      <c r="AA168" s="68"/>
      <c r="AB168" s="68"/>
      <c r="AC168" s="68"/>
      <c r="AD168" s="68"/>
      <c r="AE168" s="2"/>
      <c r="AF168" s="2"/>
      <c r="AG168" s="2"/>
      <c r="AH168" s="2"/>
      <c r="AI168" s="73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86"/>
      <c r="AU168" s="2"/>
      <c r="AV168" s="2"/>
    </row>
    <row r="169" spans="4:48" ht="19.899999999999999" customHeight="1" x14ac:dyDescent="0.15">
      <c r="D169" s="2"/>
      <c r="E169" s="2"/>
      <c r="F169" s="18"/>
      <c r="G169" s="2"/>
      <c r="H169" s="2"/>
      <c r="I169" s="2"/>
      <c r="J169" s="68"/>
      <c r="K169" s="68"/>
      <c r="L169" s="68"/>
      <c r="M169" s="18"/>
      <c r="N169" s="68"/>
      <c r="O169" s="72"/>
      <c r="P169" s="68"/>
      <c r="Q169" s="102"/>
      <c r="R169" s="102"/>
      <c r="S169" s="102"/>
      <c r="T169" s="68"/>
      <c r="U169" s="68"/>
      <c r="V169" s="18"/>
      <c r="W169" s="18"/>
      <c r="X169" s="18"/>
      <c r="Y169" s="18"/>
      <c r="Z169" s="18"/>
      <c r="AA169" s="68"/>
      <c r="AB169" s="68"/>
      <c r="AC169" s="68"/>
      <c r="AD169" s="68"/>
      <c r="AE169" s="2"/>
      <c r="AF169" s="2"/>
      <c r="AG169" s="2"/>
      <c r="AH169" s="2"/>
      <c r="AI169" s="73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86"/>
      <c r="AU169" s="2"/>
      <c r="AV169" s="2"/>
    </row>
    <row r="170" spans="4:48" ht="19.899999999999999" customHeight="1" x14ac:dyDescent="0.15">
      <c r="D170" s="2"/>
      <c r="E170" s="2"/>
      <c r="F170" s="18"/>
      <c r="G170" s="2"/>
      <c r="H170" s="2"/>
      <c r="I170" s="2"/>
      <c r="J170" s="68"/>
      <c r="K170" s="68"/>
      <c r="L170" s="68"/>
      <c r="M170" s="18"/>
      <c r="N170" s="68"/>
      <c r="O170" s="72"/>
      <c r="P170" s="68"/>
      <c r="Q170" s="102"/>
      <c r="R170" s="102"/>
      <c r="S170" s="102"/>
      <c r="T170" s="68"/>
      <c r="U170" s="68"/>
      <c r="V170" s="18"/>
      <c r="W170" s="18"/>
      <c r="X170" s="18"/>
      <c r="Y170" s="18"/>
      <c r="Z170" s="18"/>
      <c r="AA170" s="68"/>
      <c r="AB170" s="68"/>
      <c r="AC170" s="68"/>
      <c r="AD170" s="68"/>
      <c r="AE170" s="2"/>
      <c r="AF170" s="2"/>
      <c r="AG170" s="2"/>
      <c r="AH170" s="2"/>
      <c r="AI170" s="73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86"/>
      <c r="AU170" s="2"/>
      <c r="AV170" s="2"/>
    </row>
    <row r="171" spans="4:48" ht="19.899999999999999" customHeight="1" x14ac:dyDescent="0.15">
      <c r="D171" s="2"/>
      <c r="E171" s="2"/>
      <c r="F171" s="18"/>
      <c r="G171" s="2"/>
      <c r="H171" s="2"/>
      <c r="I171" s="2"/>
      <c r="J171" s="68"/>
      <c r="K171" s="68"/>
      <c r="L171" s="68"/>
      <c r="M171" s="18"/>
      <c r="N171" s="68"/>
      <c r="O171" s="72"/>
      <c r="P171" s="68"/>
      <c r="Q171" s="102"/>
      <c r="R171" s="102"/>
      <c r="S171" s="102"/>
      <c r="T171" s="68"/>
      <c r="U171" s="68"/>
      <c r="V171" s="18"/>
      <c r="W171" s="18"/>
      <c r="X171" s="18"/>
      <c r="Y171" s="18"/>
      <c r="Z171" s="18"/>
      <c r="AA171" s="68"/>
      <c r="AB171" s="68"/>
      <c r="AC171" s="68"/>
      <c r="AD171" s="68"/>
      <c r="AE171" s="2"/>
      <c r="AF171" s="2"/>
      <c r="AG171" s="2"/>
      <c r="AH171" s="2"/>
      <c r="AI171" s="73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86"/>
      <c r="AU171" s="2"/>
      <c r="AV171" s="2"/>
    </row>
    <row r="172" spans="4:48" ht="19.899999999999999" customHeight="1" x14ac:dyDescent="0.15">
      <c r="D172" s="2"/>
      <c r="E172" s="2"/>
      <c r="F172" s="18"/>
      <c r="G172" s="2"/>
      <c r="H172" s="2"/>
      <c r="I172" s="2"/>
      <c r="J172" s="68"/>
      <c r="K172" s="68"/>
      <c r="L172" s="68"/>
      <c r="M172" s="18"/>
      <c r="N172" s="68"/>
      <c r="O172" s="72"/>
      <c r="P172" s="68"/>
      <c r="Q172" s="102"/>
      <c r="R172" s="102"/>
      <c r="S172" s="102"/>
      <c r="T172" s="68"/>
      <c r="U172" s="68"/>
      <c r="V172" s="18"/>
      <c r="W172" s="18"/>
      <c r="X172" s="18"/>
      <c r="Y172" s="18"/>
      <c r="Z172" s="18"/>
      <c r="AA172" s="68"/>
      <c r="AB172" s="68"/>
      <c r="AC172" s="68"/>
      <c r="AD172" s="68"/>
      <c r="AE172" s="2"/>
      <c r="AF172" s="2"/>
      <c r="AG172" s="2"/>
      <c r="AH172" s="2"/>
      <c r="AI172" s="73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86"/>
      <c r="AU172" s="2"/>
      <c r="AV172" s="2"/>
    </row>
    <row r="173" spans="4:48" ht="19.899999999999999" customHeight="1" x14ac:dyDescent="0.15">
      <c r="D173" s="2"/>
      <c r="E173" s="2"/>
      <c r="F173" s="18"/>
      <c r="G173" s="2"/>
      <c r="H173" s="2"/>
      <c r="I173" s="2"/>
      <c r="J173" s="68"/>
      <c r="K173" s="68"/>
      <c r="L173" s="68"/>
      <c r="M173" s="18"/>
      <c r="N173" s="68"/>
      <c r="O173" s="72"/>
      <c r="P173" s="68"/>
      <c r="Q173" s="102"/>
      <c r="R173" s="102"/>
      <c r="S173" s="102"/>
      <c r="T173" s="68"/>
      <c r="U173" s="68"/>
      <c r="V173" s="18"/>
      <c r="W173" s="18"/>
      <c r="X173" s="18"/>
      <c r="Y173" s="18"/>
      <c r="Z173" s="18"/>
      <c r="AA173" s="68"/>
      <c r="AB173" s="68"/>
      <c r="AC173" s="68"/>
      <c r="AD173" s="68"/>
      <c r="AE173" s="2"/>
      <c r="AF173" s="2"/>
      <c r="AG173" s="2"/>
      <c r="AH173" s="2"/>
      <c r="AI173" s="73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86"/>
      <c r="AU173" s="2"/>
      <c r="AV173" s="2"/>
    </row>
    <row r="174" spans="4:48" ht="19.899999999999999" customHeight="1" x14ac:dyDescent="0.15">
      <c r="D174" s="2"/>
      <c r="E174" s="2"/>
      <c r="F174" s="18"/>
      <c r="G174" s="2"/>
      <c r="H174" s="2"/>
      <c r="I174" s="2"/>
      <c r="J174" s="68"/>
      <c r="K174" s="68"/>
      <c r="L174" s="68"/>
      <c r="M174" s="18"/>
      <c r="N174" s="68"/>
      <c r="O174" s="72"/>
      <c r="P174" s="68"/>
      <c r="Q174" s="102"/>
      <c r="R174" s="102"/>
      <c r="S174" s="102"/>
      <c r="T174" s="68"/>
      <c r="U174" s="68"/>
      <c r="V174" s="18"/>
      <c r="W174" s="18"/>
      <c r="X174" s="18"/>
      <c r="Y174" s="18"/>
      <c r="Z174" s="18"/>
      <c r="AA174" s="68"/>
      <c r="AB174" s="68"/>
      <c r="AC174" s="68"/>
      <c r="AD174" s="68"/>
      <c r="AE174" s="2"/>
      <c r="AF174" s="2"/>
      <c r="AG174" s="2"/>
      <c r="AH174" s="2"/>
      <c r="AI174" s="73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86"/>
      <c r="AU174" s="2"/>
      <c r="AV174" s="2"/>
    </row>
    <row r="175" spans="4:48" ht="19.899999999999999" customHeight="1" x14ac:dyDescent="0.15">
      <c r="D175" s="2"/>
      <c r="E175" s="2"/>
      <c r="F175" s="18"/>
      <c r="G175" s="2"/>
      <c r="H175" s="2"/>
      <c r="I175" s="2"/>
      <c r="J175" s="68"/>
      <c r="K175" s="68"/>
      <c r="L175" s="68"/>
      <c r="M175" s="18"/>
      <c r="N175" s="68"/>
      <c r="O175" s="72"/>
      <c r="P175" s="68"/>
      <c r="Q175" s="102"/>
      <c r="R175" s="102"/>
      <c r="S175" s="102"/>
      <c r="T175" s="68"/>
      <c r="U175" s="68"/>
      <c r="V175" s="18"/>
      <c r="W175" s="18"/>
      <c r="X175" s="18"/>
      <c r="Y175" s="18"/>
      <c r="Z175" s="18"/>
      <c r="AA175" s="68"/>
      <c r="AB175" s="68"/>
      <c r="AC175" s="68"/>
      <c r="AD175" s="68"/>
      <c r="AE175" s="2"/>
      <c r="AF175" s="2"/>
      <c r="AG175" s="2"/>
      <c r="AH175" s="2"/>
      <c r="AI175" s="73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86"/>
      <c r="AU175" s="2"/>
      <c r="AV175" s="2"/>
    </row>
    <row r="176" spans="4:48" ht="19.899999999999999" customHeight="1" x14ac:dyDescent="0.15">
      <c r="D176" s="2"/>
      <c r="E176" s="2"/>
      <c r="F176" s="18"/>
      <c r="G176" s="2"/>
      <c r="H176" s="2"/>
      <c r="I176" s="2"/>
      <c r="J176" s="68"/>
      <c r="K176" s="68"/>
      <c r="L176" s="68"/>
      <c r="M176" s="18"/>
      <c r="N176" s="68"/>
      <c r="O176" s="72"/>
      <c r="P176" s="68"/>
      <c r="Q176" s="102"/>
      <c r="R176" s="102"/>
      <c r="S176" s="102"/>
      <c r="T176" s="68"/>
      <c r="U176" s="68"/>
      <c r="V176" s="18"/>
      <c r="W176" s="18"/>
      <c r="X176" s="18"/>
      <c r="Y176" s="18"/>
      <c r="Z176" s="18"/>
      <c r="AA176" s="68"/>
      <c r="AB176" s="68"/>
      <c r="AC176" s="68"/>
      <c r="AD176" s="68"/>
      <c r="AE176" s="2"/>
      <c r="AF176" s="2"/>
      <c r="AG176" s="2"/>
      <c r="AH176" s="2"/>
      <c r="AI176" s="73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86"/>
      <c r="AU176" s="2"/>
      <c r="AV176" s="2"/>
    </row>
    <row r="177" spans="4:48" ht="19.899999999999999" customHeight="1" x14ac:dyDescent="0.15">
      <c r="D177" s="2"/>
      <c r="E177" s="2"/>
      <c r="F177" s="18"/>
      <c r="G177" s="2"/>
      <c r="H177" s="2"/>
      <c r="I177" s="2"/>
      <c r="J177" s="68"/>
      <c r="K177" s="68"/>
      <c r="L177" s="68"/>
      <c r="M177" s="18"/>
      <c r="N177" s="68"/>
      <c r="O177" s="72"/>
      <c r="P177" s="68"/>
      <c r="Q177" s="102"/>
      <c r="R177" s="102"/>
      <c r="S177" s="102"/>
      <c r="T177" s="68"/>
      <c r="U177" s="68"/>
      <c r="V177" s="18"/>
      <c r="W177" s="18"/>
      <c r="X177" s="18"/>
      <c r="Y177" s="18"/>
      <c r="Z177" s="18"/>
      <c r="AA177" s="68"/>
      <c r="AB177" s="68"/>
      <c r="AC177" s="68"/>
      <c r="AD177" s="68"/>
      <c r="AE177" s="2"/>
      <c r="AF177" s="2"/>
      <c r="AG177" s="2"/>
      <c r="AH177" s="2"/>
      <c r="AI177" s="73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86"/>
      <c r="AU177" s="2"/>
      <c r="AV177" s="2"/>
    </row>
    <row r="178" spans="4:48" ht="19.899999999999999" customHeight="1" x14ac:dyDescent="0.15">
      <c r="D178" s="2"/>
      <c r="E178" s="2"/>
      <c r="F178" s="18"/>
      <c r="G178" s="2"/>
      <c r="H178" s="2"/>
      <c r="I178" s="2"/>
      <c r="J178" s="68"/>
      <c r="K178" s="68"/>
      <c r="L178" s="68"/>
      <c r="M178" s="18"/>
      <c r="N178" s="68"/>
      <c r="O178" s="72"/>
      <c r="P178" s="68"/>
      <c r="Q178" s="102"/>
      <c r="R178" s="102"/>
      <c r="S178" s="102"/>
      <c r="T178" s="68"/>
      <c r="U178" s="68"/>
      <c r="V178" s="18"/>
      <c r="W178" s="18"/>
      <c r="X178" s="18"/>
      <c r="Y178" s="18"/>
      <c r="Z178" s="18"/>
      <c r="AA178" s="68"/>
      <c r="AB178" s="68"/>
      <c r="AC178" s="68"/>
      <c r="AD178" s="68"/>
      <c r="AE178" s="2"/>
      <c r="AF178" s="2"/>
      <c r="AG178" s="2"/>
      <c r="AH178" s="2"/>
      <c r="AI178" s="73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86"/>
      <c r="AU178" s="2"/>
      <c r="AV178" s="2"/>
    </row>
    <row r="179" spans="4:48" ht="19.899999999999999" customHeight="1" x14ac:dyDescent="0.15">
      <c r="D179" s="2"/>
      <c r="E179" s="2"/>
      <c r="F179" s="18"/>
      <c r="G179" s="2"/>
      <c r="H179" s="2"/>
      <c r="I179" s="2"/>
      <c r="J179" s="68"/>
      <c r="K179" s="68"/>
      <c r="L179" s="68"/>
      <c r="M179" s="18"/>
      <c r="N179" s="68"/>
      <c r="O179" s="72"/>
      <c r="P179" s="68"/>
      <c r="Q179" s="102"/>
      <c r="R179" s="102"/>
      <c r="S179" s="102"/>
      <c r="T179" s="68"/>
      <c r="U179" s="68"/>
      <c r="V179" s="18"/>
      <c r="W179" s="18"/>
      <c r="X179" s="18"/>
      <c r="Y179" s="18"/>
      <c r="Z179" s="18"/>
      <c r="AA179" s="68"/>
      <c r="AB179" s="68"/>
      <c r="AC179" s="68"/>
      <c r="AD179" s="68"/>
      <c r="AE179" s="2"/>
      <c r="AF179" s="2"/>
      <c r="AG179" s="2"/>
      <c r="AH179" s="2"/>
      <c r="AI179" s="73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86"/>
      <c r="AU179" s="2"/>
      <c r="AV179" s="2"/>
    </row>
    <row r="180" spans="4:48" ht="19.899999999999999" customHeight="1" x14ac:dyDescent="0.15">
      <c r="D180" s="2"/>
      <c r="E180" s="2"/>
      <c r="F180" s="18"/>
      <c r="G180" s="2"/>
      <c r="H180" s="2"/>
      <c r="I180" s="2"/>
      <c r="J180" s="68"/>
      <c r="K180" s="68"/>
      <c r="L180" s="68"/>
      <c r="M180" s="18"/>
      <c r="N180" s="68"/>
      <c r="O180" s="72"/>
      <c r="P180" s="68"/>
      <c r="Q180" s="102"/>
      <c r="R180" s="102"/>
      <c r="S180" s="102"/>
      <c r="T180" s="68"/>
      <c r="U180" s="68"/>
      <c r="V180" s="18"/>
      <c r="W180" s="18"/>
      <c r="X180" s="18"/>
      <c r="Y180" s="18"/>
      <c r="Z180" s="18"/>
      <c r="AA180" s="68"/>
      <c r="AB180" s="68"/>
      <c r="AC180" s="68"/>
      <c r="AD180" s="68"/>
      <c r="AE180" s="2"/>
      <c r="AF180" s="2"/>
      <c r="AG180" s="2"/>
      <c r="AH180" s="2"/>
      <c r="AI180" s="73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86"/>
      <c r="AU180" s="2"/>
      <c r="AV180" s="2"/>
    </row>
    <row r="181" spans="4:48" ht="19.899999999999999" customHeight="1" x14ac:dyDescent="0.15">
      <c r="D181" s="2"/>
      <c r="E181" s="2"/>
      <c r="F181" s="18"/>
      <c r="G181" s="2"/>
      <c r="H181" s="2"/>
      <c r="I181" s="2"/>
      <c r="J181" s="68"/>
      <c r="K181" s="68"/>
      <c r="L181" s="68"/>
      <c r="M181" s="18"/>
      <c r="N181" s="68"/>
      <c r="O181" s="72"/>
      <c r="P181" s="68"/>
      <c r="Q181" s="102"/>
      <c r="R181" s="102"/>
      <c r="S181" s="102"/>
      <c r="T181" s="68"/>
      <c r="U181" s="68"/>
      <c r="V181" s="18"/>
      <c r="W181" s="18"/>
      <c r="X181" s="18"/>
      <c r="Y181" s="18"/>
      <c r="Z181" s="18"/>
      <c r="AA181" s="68"/>
      <c r="AB181" s="68"/>
      <c r="AC181" s="68"/>
      <c r="AD181" s="68"/>
      <c r="AE181" s="2"/>
      <c r="AF181" s="2"/>
      <c r="AG181" s="2"/>
      <c r="AH181" s="2"/>
      <c r="AI181" s="73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86"/>
      <c r="AU181" s="2"/>
      <c r="AV181" s="2"/>
    </row>
    <row r="182" spans="4:48" ht="19.899999999999999" customHeight="1" x14ac:dyDescent="0.15">
      <c r="D182" s="2"/>
      <c r="E182" s="2"/>
      <c r="F182" s="18"/>
      <c r="G182" s="2"/>
      <c r="H182" s="2"/>
      <c r="I182" s="2"/>
      <c r="J182" s="68"/>
      <c r="K182" s="68"/>
      <c r="L182" s="68"/>
      <c r="M182" s="18"/>
      <c r="N182" s="68"/>
      <c r="O182" s="72"/>
      <c r="P182" s="68"/>
      <c r="Q182" s="102"/>
      <c r="R182" s="102"/>
      <c r="S182" s="102"/>
      <c r="T182" s="68"/>
      <c r="U182" s="68"/>
      <c r="V182" s="18"/>
      <c r="W182" s="18"/>
      <c r="X182" s="18"/>
      <c r="Y182" s="18"/>
      <c r="Z182" s="18"/>
      <c r="AA182" s="68"/>
      <c r="AB182" s="68"/>
      <c r="AC182" s="68"/>
      <c r="AD182" s="68"/>
      <c r="AE182" s="2"/>
      <c r="AF182" s="2"/>
      <c r="AG182" s="2"/>
      <c r="AH182" s="2"/>
      <c r="AI182" s="73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86"/>
      <c r="AU182" s="2"/>
      <c r="AV182" s="2"/>
    </row>
    <row r="183" spans="4:48" ht="19.899999999999999" customHeight="1" x14ac:dyDescent="0.15">
      <c r="D183" s="2"/>
      <c r="E183" s="2"/>
      <c r="F183" s="18"/>
      <c r="G183" s="2"/>
      <c r="H183" s="2"/>
      <c r="I183" s="2"/>
      <c r="J183" s="68"/>
      <c r="K183" s="68"/>
      <c r="L183" s="68"/>
      <c r="M183" s="18"/>
      <c r="N183" s="68"/>
      <c r="O183" s="72"/>
      <c r="P183" s="68"/>
      <c r="Q183" s="102"/>
      <c r="R183" s="102"/>
      <c r="S183" s="102"/>
      <c r="T183" s="68"/>
      <c r="U183" s="68"/>
      <c r="V183" s="18"/>
      <c r="W183" s="18"/>
      <c r="X183" s="18"/>
      <c r="Y183" s="18"/>
      <c r="Z183" s="18"/>
      <c r="AA183" s="68"/>
      <c r="AB183" s="68"/>
      <c r="AC183" s="68"/>
      <c r="AD183" s="68"/>
      <c r="AE183" s="2"/>
      <c r="AF183" s="2"/>
      <c r="AG183" s="2"/>
      <c r="AH183" s="2"/>
      <c r="AI183" s="73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86"/>
      <c r="AU183" s="2"/>
      <c r="AV183" s="2"/>
    </row>
    <row r="184" spans="4:48" ht="19.899999999999999" customHeight="1" x14ac:dyDescent="0.15">
      <c r="D184" s="2"/>
      <c r="E184" s="2"/>
      <c r="F184" s="18"/>
      <c r="G184" s="2"/>
      <c r="H184" s="2"/>
      <c r="I184" s="2"/>
      <c r="J184" s="68"/>
      <c r="K184" s="68"/>
      <c r="L184" s="68"/>
      <c r="M184" s="18"/>
      <c r="N184" s="68"/>
      <c r="O184" s="72"/>
      <c r="P184" s="68"/>
      <c r="Q184" s="102"/>
      <c r="R184" s="102"/>
      <c r="S184" s="102"/>
      <c r="T184" s="68"/>
      <c r="U184" s="68"/>
      <c r="V184" s="18"/>
      <c r="W184" s="18"/>
      <c r="X184" s="18"/>
      <c r="Y184" s="18"/>
      <c r="Z184" s="18"/>
      <c r="AA184" s="68"/>
      <c r="AB184" s="68"/>
      <c r="AC184" s="68"/>
      <c r="AD184" s="68"/>
      <c r="AE184" s="2"/>
      <c r="AF184" s="2"/>
      <c r="AG184" s="2"/>
      <c r="AH184" s="2"/>
      <c r="AI184" s="73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86"/>
      <c r="AU184" s="2"/>
      <c r="AV184" s="2"/>
    </row>
    <row r="185" spans="4:48" ht="19.899999999999999" customHeight="1" x14ac:dyDescent="0.15">
      <c r="D185" s="2"/>
      <c r="E185" s="2"/>
      <c r="F185" s="18"/>
      <c r="G185" s="2"/>
      <c r="H185" s="2"/>
      <c r="I185" s="2"/>
      <c r="J185" s="68"/>
      <c r="K185" s="68"/>
      <c r="L185" s="68"/>
      <c r="M185" s="18"/>
      <c r="N185" s="68"/>
      <c r="O185" s="72"/>
      <c r="P185" s="68"/>
      <c r="Q185" s="102"/>
      <c r="R185" s="102"/>
      <c r="S185" s="102"/>
      <c r="T185" s="68"/>
      <c r="U185" s="68"/>
      <c r="V185" s="18"/>
      <c r="W185" s="18"/>
      <c r="X185" s="18"/>
      <c r="Y185" s="18"/>
      <c r="Z185" s="18"/>
      <c r="AA185" s="68"/>
      <c r="AB185" s="68"/>
      <c r="AC185" s="68"/>
      <c r="AD185" s="68"/>
      <c r="AE185" s="2"/>
      <c r="AF185" s="2"/>
      <c r="AG185" s="2"/>
      <c r="AH185" s="2"/>
      <c r="AI185" s="73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86"/>
      <c r="AU185" s="2"/>
      <c r="AV185" s="2"/>
    </row>
    <row r="186" spans="4:48" ht="19.899999999999999" customHeight="1" x14ac:dyDescent="0.15">
      <c r="D186" s="2"/>
      <c r="E186" s="2"/>
      <c r="F186" s="18"/>
      <c r="G186" s="2"/>
      <c r="H186" s="2"/>
      <c r="I186" s="2"/>
      <c r="J186" s="68"/>
      <c r="K186" s="68"/>
      <c r="L186" s="68"/>
      <c r="M186" s="18"/>
      <c r="N186" s="68"/>
      <c r="O186" s="72"/>
      <c r="P186" s="68"/>
      <c r="Q186" s="102"/>
      <c r="R186" s="102"/>
      <c r="S186" s="102"/>
      <c r="T186" s="68"/>
      <c r="U186" s="68"/>
      <c r="V186" s="18"/>
      <c r="W186" s="18"/>
      <c r="X186" s="18"/>
      <c r="Y186" s="18"/>
      <c r="Z186" s="18"/>
      <c r="AA186" s="68"/>
      <c r="AB186" s="68"/>
      <c r="AC186" s="68"/>
      <c r="AD186" s="68"/>
      <c r="AE186" s="2"/>
      <c r="AF186" s="2"/>
      <c r="AG186" s="2"/>
      <c r="AH186" s="2"/>
      <c r="AI186" s="73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86"/>
      <c r="AU186" s="2"/>
      <c r="AV186" s="2"/>
    </row>
    <row r="187" spans="4:48" ht="19.899999999999999" customHeight="1" x14ac:dyDescent="0.15">
      <c r="D187" s="2"/>
      <c r="E187" s="2"/>
      <c r="F187" s="18"/>
      <c r="G187" s="2"/>
      <c r="H187" s="2"/>
      <c r="I187" s="2"/>
      <c r="J187" s="68"/>
      <c r="K187" s="68"/>
      <c r="L187" s="68"/>
      <c r="M187" s="18"/>
      <c r="N187" s="68"/>
      <c r="O187" s="72"/>
      <c r="P187" s="68"/>
      <c r="Q187" s="102"/>
      <c r="R187" s="102"/>
      <c r="S187" s="102"/>
      <c r="T187" s="68"/>
      <c r="U187" s="68"/>
      <c r="V187" s="18"/>
      <c r="W187" s="18"/>
      <c r="X187" s="18"/>
      <c r="Y187" s="18"/>
      <c r="Z187" s="18"/>
      <c r="AA187" s="68"/>
      <c r="AB187" s="68"/>
      <c r="AC187" s="68"/>
      <c r="AD187" s="68"/>
      <c r="AE187" s="2"/>
      <c r="AF187" s="2"/>
      <c r="AG187" s="2"/>
      <c r="AH187" s="2"/>
      <c r="AI187" s="73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86"/>
      <c r="AU187" s="2"/>
      <c r="AV187" s="2"/>
    </row>
    <row r="188" spans="4:48" ht="19.899999999999999" customHeight="1" x14ac:dyDescent="0.15">
      <c r="D188" s="2"/>
      <c r="E188" s="2"/>
      <c r="F188" s="18"/>
      <c r="G188" s="2"/>
      <c r="H188" s="2"/>
      <c r="I188" s="2"/>
      <c r="J188" s="68"/>
      <c r="K188" s="68"/>
      <c r="L188" s="68"/>
      <c r="M188" s="18"/>
      <c r="N188" s="68"/>
      <c r="O188" s="72"/>
      <c r="P188" s="68"/>
      <c r="Q188" s="102"/>
      <c r="R188" s="102"/>
      <c r="S188" s="102"/>
      <c r="T188" s="68"/>
      <c r="U188" s="68"/>
      <c r="V188" s="18"/>
      <c r="W188" s="18"/>
      <c r="X188" s="18"/>
      <c r="Y188" s="18"/>
      <c r="Z188" s="18"/>
      <c r="AA188" s="68"/>
      <c r="AB188" s="68"/>
      <c r="AC188" s="68"/>
      <c r="AD188" s="68"/>
      <c r="AE188" s="2"/>
      <c r="AF188" s="2"/>
      <c r="AG188" s="2"/>
      <c r="AH188" s="2"/>
      <c r="AI188" s="73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86"/>
      <c r="AU188" s="2"/>
      <c r="AV188" s="2"/>
    </row>
    <row r="189" spans="4:48" ht="19.899999999999999" customHeight="1" x14ac:dyDescent="0.15">
      <c r="D189" s="2"/>
      <c r="E189" s="2"/>
      <c r="F189" s="18"/>
      <c r="G189" s="2"/>
      <c r="H189" s="2"/>
      <c r="I189" s="2"/>
      <c r="J189" s="68"/>
      <c r="K189" s="68"/>
      <c r="L189" s="68"/>
      <c r="M189" s="18"/>
      <c r="N189" s="68"/>
      <c r="O189" s="72"/>
      <c r="P189" s="68"/>
      <c r="Q189" s="102"/>
      <c r="R189" s="102"/>
      <c r="S189" s="102"/>
      <c r="T189" s="68"/>
      <c r="U189" s="68"/>
      <c r="V189" s="18"/>
      <c r="W189" s="18"/>
      <c r="X189" s="18"/>
      <c r="Y189" s="18"/>
      <c r="Z189" s="18"/>
      <c r="AA189" s="68"/>
      <c r="AB189" s="68"/>
      <c r="AC189" s="68"/>
      <c r="AD189" s="68"/>
      <c r="AE189" s="2"/>
      <c r="AF189" s="2"/>
      <c r="AG189" s="2"/>
      <c r="AH189" s="2"/>
      <c r="AI189" s="73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86"/>
      <c r="AU189" s="2"/>
      <c r="AV189" s="2"/>
    </row>
    <row r="190" spans="4:48" ht="19.899999999999999" customHeight="1" x14ac:dyDescent="0.15">
      <c r="D190" s="2"/>
      <c r="E190" s="2"/>
      <c r="F190" s="18"/>
      <c r="G190" s="2"/>
      <c r="H190" s="2"/>
      <c r="I190" s="2"/>
      <c r="J190" s="68"/>
      <c r="K190" s="68"/>
      <c r="L190" s="68"/>
      <c r="M190" s="18"/>
      <c r="N190" s="68"/>
      <c r="O190" s="72"/>
      <c r="P190" s="68"/>
      <c r="Q190" s="102"/>
      <c r="R190" s="102"/>
      <c r="S190" s="102"/>
      <c r="T190" s="68"/>
      <c r="U190" s="68"/>
      <c r="V190" s="18"/>
      <c r="W190" s="18"/>
      <c r="X190" s="18"/>
      <c r="Y190" s="18"/>
      <c r="Z190" s="18"/>
      <c r="AA190" s="68"/>
      <c r="AB190" s="68"/>
      <c r="AC190" s="68"/>
      <c r="AD190" s="68"/>
      <c r="AE190" s="2"/>
      <c r="AF190" s="2"/>
      <c r="AG190" s="2"/>
      <c r="AH190" s="2"/>
      <c r="AI190" s="73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86"/>
      <c r="AU190" s="2"/>
      <c r="AV190" s="2"/>
    </row>
    <row r="191" spans="4:48" ht="19.899999999999999" customHeight="1" x14ac:dyDescent="0.15">
      <c r="D191" s="2"/>
      <c r="E191" s="2"/>
      <c r="F191" s="18"/>
      <c r="G191" s="2"/>
      <c r="H191" s="2"/>
      <c r="I191" s="2"/>
      <c r="J191" s="68"/>
      <c r="K191" s="68"/>
      <c r="L191" s="68"/>
      <c r="M191" s="18"/>
      <c r="N191" s="68"/>
      <c r="O191" s="72"/>
      <c r="P191" s="68"/>
      <c r="Q191" s="102"/>
      <c r="R191" s="102"/>
      <c r="S191" s="102"/>
      <c r="T191" s="68"/>
      <c r="U191" s="68"/>
      <c r="V191" s="18"/>
      <c r="W191" s="18"/>
      <c r="X191" s="18"/>
      <c r="Y191" s="18"/>
      <c r="Z191" s="18"/>
      <c r="AA191" s="68"/>
      <c r="AB191" s="68"/>
      <c r="AC191" s="68"/>
      <c r="AD191" s="68"/>
      <c r="AE191" s="2"/>
      <c r="AF191" s="2"/>
      <c r="AG191" s="2"/>
      <c r="AH191" s="2"/>
      <c r="AI191" s="73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86"/>
      <c r="AU191" s="2"/>
      <c r="AV191" s="2"/>
    </row>
    <row r="192" spans="4:48" ht="19.899999999999999" customHeight="1" x14ac:dyDescent="0.15">
      <c r="D192" s="2"/>
      <c r="E192" s="2"/>
      <c r="F192" s="18"/>
      <c r="G192" s="2"/>
      <c r="H192" s="2"/>
      <c r="I192" s="2"/>
      <c r="J192" s="68"/>
      <c r="K192" s="68"/>
      <c r="L192" s="68"/>
      <c r="M192" s="18"/>
      <c r="N192" s="68"/>
      <c r="O192" s="72"/>
      <c r="P192" s="68"/>
      <c r="Q192" s="102"/>
      <c r="R192" s="102"/>
      <c r="S192" s="102"/>
      <c r="T192" s="68"/>
      <c r="U192" s="68"/>
      <c r="V192" s="18"/>
      <c r="W192" s="18"/>
      <c r="X192" s="18"/>
      <c r="Y192" s="18"/>
      <c r="Z192" s="18"/>
      <c r="AA192" s="68"/>
      <c r="AB192" s="68"/>
      <c r="AC192" s="68"/>
      <c r="AD192" s="68"/>
      <c r="AE192" s="2"/>
      <c r="AF192" s="2"/>
      <c r="AG192" s="2"/>
      <c r="AH192" s="2"/>
      <c r="AI192" s="73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86"/>
      <c r="AU192" s="2"/>
      <c r="AV192" s="2"/>
    </row>
    <row r="193" spans="4:48" ht="19.899999999999999" customHeight="1" x14ac:dyDescent="0.15">
      <c r="D193" s="2"/>
      <c r="E193" s="2"/>
      <c r="F193" s="18"/>
      <c r="G193" s="2"/>
      <c r="H193" s="2"/>
      <c r="I193" s="2"/>
      <c r="J193" s="68"/>
      <c r="K193" s="68"/>
      <c r="L193" s="68"/>
      <c r="M193" s="18"/>
      <c r="N193" s="68"/>
      <c r="O193" s="72"/>
      <c r="P193" s="68"/>
      <c r="Q193" s="102"/>
      <c r="R193" s="102"/>
      <c r="S193" s="102"/>
      <c r="T193" s="68"/>
      <c r="U193" s="68"/>
      <c r="V193" s="18"/>
      <c r="W193" s="18"/>
      <c r="X193" s="18"/>
      <c r="Y193" s="18"/>
      <c r="Z193" s="18"/>
      <c r="AA193" s="68"/>
      <c r="AB193" s="68"/>
      <c r="AC193" s="68"/>
      <c r="AD193" s="68"/>
      <c r="AE193" s="2"/>
      <c r="AF193" s="2"/>
      <c r="AG193" s="2"/>
      <c r="AH193" s="2"/>
      <c r="AI193" s="73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86"/>
      <c r="AU193" s="2"/>
      <c r="AV193" s="2"/>
    </row>
    <row r="194" spans="4:48" ht="19.899999999999999" customHeight="1" x14ac:dyDescent="0.15">
      <c r="D194" s="2"/>
      <c r="E194" s="2"/>
      <c r="F194" s="18"/>
      <c r="G194" s="2"/>
      <c r="H194" s="2"/>
      <c r="I194" s="2"/>
      <c r="J194" s="68"/>
      <c r="K194" s="68"/>
      <c r="L194" s="68"/>
      <c r="M194" s="18"/>
      <c r="N194" s="68"/>
      <c r="O194" s="72"/>
      <c r="P194" s="68"/>
      <c r="Q194" s="102"/>
      <c r="R194" s="102"/>
      <c r="S194" s="102"/>
      <c r="T194" s="68"/>
      <c r="U194" s="68"/>
      <c r="V194" s="18"/>
      <c r="W194" s="18"/>
      <c r="X194" s="18"/>
      <c r="Y194" s="18"/>
      <c r="Z194" s="18"/>
      <c r="AA194" s="68"/>
      <c r="AB194" s="68"/>
      <c r="AC194" s="68"/>
      <c r="AD194" s="68"/>
      <c r="AE194" s="2"/>
      <c r="AF194" s="2"/>
      <c r="AG194" s="2"/>
      <c r="AH194" s="2"/>
      <c r="AI194" s="73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86"/>
      <c r="AU194" s="2"/>
      <c r="AV194" s="2"/>
    </row>
    <row r="195" spans="4:48" ht="19.899999999999999" customHeight="1" x14ac:dyDescent="0.15">
      <c r="D195" s="2"/>
      <c r="E195" s="2"/>
      <c r="F195" s="18"/>
      <c r="G195" s="2"/>
      <c r="H195" s="2"/>
      <c r="I195" s="2"/>
      <c r="J195" s="68"/>
      <c r="K195" s="68"/>
      <c r="L195" s="68"/>
      <c r="M195" s="18"/>
      <c r="N195" s="68"/>
      <c r="O195" s="72"/>
      <c r="P195" s="68"/>
      <c r="Q195" s="102"/>
      <c r="R195" s="102"/>
      <c r="S195" s="102"/>
      <c r="T195" s="68"/>
      <c r="U195" s="68"/>
      <c r="V195" s="18"/>
      <c r="W195" s="18"/>
      <c r="X195" s="18"/>
      <c r="Y195" s="18"/>
      <c r="Z195" s="18"/>
      <c r="AA195" s="68"/>
      <c r="AB195" s="68"/>
      <c r="AC195" s="68"/>
      <c r="AD195" s="68"/>
      <c r="AE195" s="2"/>
      <c r="AF195" s="2"/>
      <c r="AG195" s="2"/>
      <c r="AH195" s="2"/>
      <c r="AI195" s="73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86"/>
      <c r="AU195" s="2"/>
      <c r="AV195" s="2"/>
    </row>
    <row r="196" spans="4:48" ht="19.899999999999999" customHeight="1" x14ac:dyDescent="0.15">
      <c r="D196" s="2"/>
      <c r="E196" s="2"/>
      <c r="F196" s="18"/>
      <c r="G196" s="2"/>
      <c r="H196" s="2"/>
      <c r="I196" s="2"/>
      <c r="J196" s="68"/>
      <c r="K196" s="68"/>
      <c r="L196" s="68"/>
      <c r="M196" s="18"/>
      <c r="N196" s="68"/>
      <c r="O196" s="72"/>
      <c r="P196" s="68"/>
      <c r="Q196" s="102"/>
      <c r="R196" s="102"/>
      <c r="S196" s="102"/>
      <c r="T196" s="68"/>
      <c r="U196" s="68"/>
      <c r="V196" s="18"/>
      <c r="W196" s="18"/>
      <c r="X196" s="18"/>
      <c r="Y196" s="18"/>
      <c r="Z196" s="18"/>
      <c r="AA196" s="68"/>
      <c r="AB196" s="68"/>
      <c r="AC196" s="68"/>
      <c r="AD196" s="68"/>
      <c r="AE196" s="2"/>
      <c r="AF196" s="2"/>
      <c r="AG196" s="2"/>
      <c r="AH196" s="2"/>
      <c r="AI196" s="73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86"/>
      <c r="AU196" s="2"/>
      <c r="AV196" s="2"/>
    </row>
    <row r="197" spans="4:48" ht="19.899999999999999" customHeight="1" x14ac:dyDescent="0.15">
      <c r="D197" s="2"/>
      <c r="E197" s="2"/>
      <c r="F197" s="18"/>
      <c r="G197" s="2"/>
      <c r="H197" s="2"/>
      <c r="I197" s="2"/>
      <c r="J197" s="68"/>
      <c r="K197" s="68"/>
      <c r="L197" s="68"/>
      <c r="M197" s="18"/>
      <c r="N197" s="68"/>
      <c r="O197" s="72"/>
      <c r="P197" s="68"/>
      <c r="Q197" s="102"/>
      <c r="R197" s="102"/>
      <c r="S197" s="102"/>
      <c r="T197" s="68"/>
      <c r="U197" s="68"/>
      <c r="V197" s="18"/>
      <c r="W197" s="18"/>
      <c r="X197" s="18"/>
      <c r="Y197" s="18"/>
      <c r="Z197" s="18"/>
      <c r="AA197" s="68"/>
      <c r="AB197" s="68"/>
      <c r="AC197" s="68"/>
      <c r="AD197" s="68"/>
      <c r="AE197" s="2"/>
      <c r="AF197" s="2"/>
      <c r="AG197" s="2"/>
      <c r="AH197" s="2"/>
      <c r="AI197" s="73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86"/>
      <c r="AU197" s="2"/>
      <c r="AV197" s="2"/>
    </row>
    <row r="198" spans="4:48" ht="19.899999999999999" customHeight="1" x14ac:dyDescent="0.15">
      <c r="D198" s="2"/>
      <c r="E198" s="2"/>
      <c r="F198" s="18"/>
      <c r="G198" s="2"/>
      <c r="H198" s="2"/>
      <c r="I198" s="2"/>
      <c r="J198" s="68"/>
      <c r="K198" s="68"/>
      <c r="L198" s="68"/>
      <c r="M198" s="18"/>
      <c r="N198" s="68"/>
      <c r="O198" s="72"/>
      <c r="P198" s="68"/>
      <c r="Q198" s="102"/>
      <c r="R198" s="102"/>
      <c r="S198" s="102"/>
      <c r="T198" s="68"/>
      <c r="U198" s="68"/>
      <c r="V198" s="18"/>
      <c r="W198" s="18"/>
      <c r="X198" s="18"/>
      <c r="Y198" s="18"/>
      <c r="Z198" s="18"/>
      <c r="AA198" s="68"/>
      <c r="AB198" s="68"/>
      <c r="AC198" s="68"/>
      <c r="AD198" s="68"/>
      <c r="AE198" s="2"/>
      <c r="AF198" s="2"/>
      <c r="AG198" s="2"/>
      <c r="AH198" s="2"/>
      <c r="AI198" s="73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86"/>
      <c r="AU198" s="2"/>
      <c r="AV198" s="2"/>
    </row>
    <row r="199" spans="4:48" ht="19.899999999999999" customHeight="1" x14ac:dyDescent="0.15">
      <c r="D199" s="2"/>
      <c r="E199" s="2"/>
      <c r="F199" s="18"/>
      <c r="G199" s="2"/>
      <c r="H199" s="2"/>
      <c r="I199" s="2"/>
      <c r="J199" s="68"/>
      <c r="K199" s="68"/>
      <c r="L199" s="68"/>
      <c r="M199" s="18"/>
      <c r="N199" s="68"/>
      <c r="O199" s="72"/>
      <c r="P199" s="68"/>
      <c r="Q199" s="102"/>
      <c r="R199" s="102"/>
      <c r="S199" s="102"/>
      <c r="T199" s="68"/>
      <c r="U199" s="68"/>
      <c r="V199" s="18"/>
      <c r="W199" s="18"/>
      <c r="X199" s="18"/>
      <c r="Y199" s="18"/>
      <c r="Z199" s="18"/>
      <c r="AA199" s="68"/>
      <c r="AB199" s="68"/>
      <c r="AC199" s="68"/>
      <c r="AD199" s="68"/>
      <c r="AE199" s="2"/>
      <c r="AF199" s="2"/>
      <c r="AG199" s="2"/>
      <c r="AH199" s="2"/>
      <c r="AI199" s="73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86"/>
      <c r="AU199" s="2"/>
      <c r="AV199" s="2"/>
    </row>
    <row r="200" spans="4:48" ht="19.899999999999999" customHeight="1" x14ac:dyDescent="0.15">
      <c r="D200" s="2"/>
      <c r="E200" s="2"/>
      <c r="F200" s="18"/>
      <c r="G200" s="2"/>
      <c r="H200" s="2"/>
      <c r="I200" s="2"/>
      <c r="J200" s="68"/>
      <c r="K200" s="68"/>
      <c r="L200" s="68"/>
      <c r="M200" s="18"/>
      <c r="N200" s="68"/>
      <c r="O200" s="72"/>
      <c r="P200" s="68"/>
      <c r="Q200" s="102"/>
      <c r="R200" s="102"/>
      <c r="S200" s="102"/>
      <c r="T200" s="68"/>
      <c r="U200" s="68"/>
      <c r="V200" s="18"/>
      <c r="W200" s="18"/>
      <c r="X200" s="18"/>
      <c r="Y200" s="18"/>
      <c r="Z200" s="18"/>
      <c r="AA200" s="68"/>
      <c r="AB200" s="68"/>
      <c r="AC200" s="68"/>
      <c r="AD200" s="68"/>
      <c r="AE200" s="2"/>
      <c r="AF200" s="2"/>
      <c r="AG200" s="2"/>
      <c r="AH200" s="2"/>
      <c r="AI200" s="73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86"/>
      <c r="AU200" s="2"/>
      <c r="AV200" s="2"/>
    </row>
    <row r="201" spans="4:48" ht="19.899999999999999" customHeight="1" x14ac:dyDescent="0.15">
      <c r="D201" s="2"/>
      <c r="E201" s="2"/>
      <c r="F201" s="18"/>
      <c r="G201" s="2"/>
      <c r="H201" s="2"/>
      <c r="I201" s="2"/>
      <c r="J201" s="68"/>
      <c r="K201" s="68"/>
      <c r="L201" s="68"/>
      <c r="M201" s="18"/>
      <c r="N201" s="68"/>
      <c r="O201" s="72"/>
      <c r="P201" s="68"/>
      <c r="Q201" s="102"/>
      <c r="R201" s="102"/>
      <c r="S201" s="102"/>
      <c r="T201" s="68"/>
      <c r="U201" s="68"/>
      <c r="V201" s="18"/>
      <c r="W201" s="18"/>
      <c r="X201" s="18"/>
      <c r="Y201" s="18"/>
      <c r="Z201" s="18"/>
      <c r="AA201" s="68"/>
      <c r="AB201" s="68"/>
      <c r="AC201" s="68"/>
      <c r="AD201" s="68"/>
      <c r="AE201" s="2"/>
      <c r="AF201" s="2"/>
      <c r="AG201" s="2"/>
      <c r="AH201" s="2"/>
      <c r="AI201" s="73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86"/>
      <c r="AU201" s="2"/>
      <c r="AV201" s="2"/>
    </row>
    <row r="202" spans="4:48" ht="19.899999999999999" customHeight="1" x14ac:dyDescent="0.15">
      <c r="D202" s="2"/>
      <c r="E202" s="2"/>
      <c r="F202" s="18"/>
      <c r="G202" s="2"/>
      <c r="H202" s="2"/>
      <c r="I202" s="2"/>
      <c r="J202" s="68"/>
      <c r="K202" s="68"/>
      <c r="L202" s="68"/>
      <c r="M202" s="18"/>
      <c r="N202" s="68"/>
      <c r="O202" s="72"/>
      <c r="P202" s="68"/>
      <c r="Q202" s="102"/>
      <c r="R202" s="102"/>
      <c r="S202" s="102"/>
      <c r="T202" s="68"/>
      <c r="U202" s="68"/>
      <c r="V202" s="18"/>
      <c r="W202" s="18"/>
      <c r="X202" s="18"/>
      <c r="Y202" s="18"/>
      <c r="Z202" s="18"/>
      <c r="AA202" s="68"/>
      <c r="AB202" s="68"/>
      <c r="AC202" s="68"/>
      <c r="AD202" s="68"/>
      <c r="AE202" s="2"/>
      <c r="AF202" s="2"/>
      <c r="AG202" s="2"/>
      <c r="AH202" s="2"/>
      <c r="AI202" s="73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86"/>
      <c r="AU202" s="2"/>
      <c r="AV202" s="2"/>
    </row>
    <row r="203" spans="4:48" ht="19.899999999999999" customHeight="1" x14ac:dyDescent="0.15">
      <c r="D203" s="2"/>
      <c r="E203" s="2"/>
      <c r="F203" s="18"/>
      <c r="G203" s="2"/>
      <c r="H203" s="2"/>
      <c r="I203" s="2"/>
      <c r="J203" s="68"/>
      <c r="K203" s="68"/>
      <c r="L203" s="68"/>
      <c r="M203" s="18"/>
      <c r="N203" s="68"/>
      <c r="O203" s="72"/>
      <c r="P203" s="68"/>
      <c r="Q203" s="102"/>
      <c r="R203" s="102"/>
      <c r="S203" s="102"/>
      <c r="T203" s="68"/>
      <c r="U203" s="68"/>
      <c r="V203" s="18"/>
      <c r="W203" s="18"/>
      <c r="X203" s="18"/>
      <c r="Y203" s="18"/>
      <c r="Z203" s="18"/>
      <c r="AA203" s="68"/>
      <c r="AB203" s="68"/>
      <c r="AC203" s="68"/>
      <c r="AD203" s="68"/>
      <c r="AE203" s="2"/>
      <c r="AF203" s="2"/>
      <c r="AG203" s="2"/>
      <c r="AH203" s="2"/>
      <c r="AI203" s="73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86"/>
      <c r="AU203" s="2"/>
      <c r="AV203" s="2"/>
    </row>
    <row r="204" spans="4:48" ht="19.899999999999999" customHeight="1" x14ac:dyDescent="0.15">
      <c r="D204" s="2"/>
      <c r="E204" s="2"/>
      <c r="F204" s="18"/>
      <c r="G204" s="2"/>
      <c r="H204" s="2"/>
      <c r="I204" s="2"/>
      <c r="J204" s="68"/>
      <c r="K204" s="68"/>
      <c r="L204" s="68"/>
      <c r="M204" s="18"/>
      <c r="N204" s="68"/>
      <c r="O204" s="72"/>
      <c r="P204" s="68"/>
      <c r="Q204" s="102"/>
      <c r="R204" s="102"/>
      <c r="S204" s="102"/>
      <c r="T204" s="68"/>
      <c r="U204" s="68"/>
      <c r="V204" s="18"/>
      <c r="W204" s="18"/>
      <c r="X204" s="18"/>
      <c r="Y204" s="18"/>
      <c r="Z204" s="18"/>
      <c r="AA204" s="68"/>
      <c r="AB204" s="68"/>
      <c r="AC204" s="68"/>
      <c r="AD204" s="68"/>
      <c r="AE204" s="2"/>
      <c r="AF204" s="2"/>
      <c r="AG204" s="2"/>
      <c r="AH204" s="2"/>
      <c r="AI204" s="73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86"/>
      <c r="AU204" s="2"/>
      <c r="AV204" s="2"/>
    </row>
    <row r="205" spans="4:48" ht="19.899999999999999" customHeight="1" x14ac:dyDescent="0.15">
      <c r="D205" s="2"/>
      <c r="E205" s="2"/>
      <c r="F205" s="18"/>
      <c r="G205" s="2"/>
      <c r="H205" s="2"/>
      <c r="I205" s="2"/>
      <c r="J205" s="68"/>
      <c r="K205" s="68"/>
      <c r="L205" s="68"/>
      <c r="M205" s="18"/>
      <c r="N205" s="68"/>
      <c r="O205" s="72"/>
      <c r="P205" s="68"/>
      <c r="Q205" s="102"/>
      <c r="R205" s="102"/>
      <c r="S205" s="102"/>
      <c r="T205" s="68"/>
      <c r="U205" s="68"/>
      <c r="V205" s="18"/>
      <c r="W205" s="18"/>
      <c r="X205" s="18"/>
      <c r="Y205" s="18"/>
      <c r="Z205" s="18"/>
      <c r="AA205" s="68"/>
      <c r="AB205" s="68"/>
      <c r="AC205" s="68"/>
      <c r="AD205" s="68"/>
      <c r="AE205" s="2"/>
      <c r="AF205" s="2"/>
      <c r="AG205" s="2"/>
      <c r="AH205" s="2"/>
      <c r="AI205" s="73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86"/>
      <c r="AU205" s="2"/>
      <c r="AV205" s="2"/>
    </row>
    <row r="206" spans="4:48" ht="19.899999999999999" customHeight="1" x14ac:dyDescent="0.15">
      <c r="D206" s="2"/>
      <c r="E206" s="2"/>
      <c r="F206" s="18"/>
      <c r="G206" s="2"/>
      <c r="H206" s="2"/>
      <c r="I206" s="2"/>
      <c r="J206" s="68"/>
      <c r="K206" s="68"/>
      <c r="L206" s="68"/>
      <c r="M206" s="18"/>
      <c r="N206" s="68"/>
      <c r="O206" s="72"/>
      <c r="P206" s="68"/>
      <c r="Q206" s="102"/>
      <c r="R206" s="102"/>
      <c r="S206" s="102"/>
      <c r="T206" s="68"/>
      <c r="U206" s="68"/>
      <c r="V206" s="18"/>
      <c r="W206" s="18"/>
      <c r="X206" s="18"/>
      <c r="Y206" s="18"/>
      <c r="Z206" s="18"/>
      <c r="AA206" s="68"/>
      <c r="AB206" s="68"/>
      <c r="AC206" s="68"/>
      <c r="AD206" s="68"/>
      <c r="AE206" s="2"/>
      <c r="AF206" s="2"/>
      <c r="AG206" s="2"/>
      <c r="AH206" s="2"/>
      <c r="AI206" s="73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86"/>
      <c r="AU206" s="2"/>
      <c r="AV206" s="2"/>
    </row>
    <row r="207" spans="4:48" ht="19.899999999999999" customHeight="1" x14ac:dyDescent="0.15">
      <c r="D207" s="2"/>
      <c r="E207" s="2"/>
      <c r="F207" s="18"/>
      <c r="G207" s="2"/>
      <c r="H207" s="2"/>
      <c r="I207" s="2"/>
      <c r="J207" s="68"/>
      <c r="K207" s="68"/>
      <c r="L207" s="68"/>
      <c r="M207" s="18"/>
      <c r="N207" s="68"/>
      <c r="O207" s="72"/>
      <c r="P207" s="68"/>
      <c r="Q207" s="102"/>
      <c r="R207" s="102"/>
      <c r="S207" s="102"/>
      <c r="T207" s="68"/>
      <c r="U207" s="68"/>
      <c r="V207" s="18"/>
      <c r="W207" s="18"/>
      <c r="X207" s="18"/>
      <c r="Y207" s="18"/>
      <c r="Z207" s="18"/>
      <c r="AA207" s="68"/>
      <c r="AB207" s="68"/>
      <c r="AC207" s="68"/>
      <c r="AD207" s="68"/>
      <c r="AE207" s="2"/>
      <c r="AF207" s="2"/>
      <c r="AG207" s="2"/>
      <c r="AH207" s="2"/>
      <c r="AI207" s="73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86"/>
      <c r="AU207" s="2"/>
      <c r="AV207" s="2"/>
    </row>
    <row r="208" spans="4:48" ht="19.899999999999999" customHeight="1" x14ac:dyDescent="0.15">
      <c r="D208" s="2"/>
      <c r="E208" s="2"/>
      <c r="F208" s="18"/>
      <c r="G208" s="2"/>
      <c r="H208" s="2"/>
      <c r="I208" s="2"/>
      <c r="J208" s="68"/>
      <c r="K208" s="68"/>
      <c r="L208" s="68"/>
      <c r="M208" s="18"/>
      <c r="N208" s="68"/>
      <c r="O208" s="72"/>
      <c r="P208" s="68"/>
      <c r="Q208" s="102"/>
      <c r="R208" s="102"/>
      <c r="S208" s="102"/>
      <c r="T208" s="68"/>
      <c r="U208" s="68"/>
      <c r="V208" s="18"/>
      <c r="W208" s="18"/>
      <c r="X208" s="18"/>
      <c r="Y208" s="18"/>
      <c r="Z208" s="18"/>
      <c r="AA208" s="68"/>
      <c r="AB208" s="68"/>
      <c r="AC208" s="68"/>
      <c r="AD208" s="68"/>
      <c r="AE208" s="2"/>
      <c r="AF208" s="2"/>
      <c r="AG208" s="2"/>
      <c r="AH208" s="2"/>
      <c r="AI208" s="73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86"/>
      <c r="AU208" s="2"/>
      <c r="AV208" s="2"/>
    </row>
    <row r="209" spans="4:48" ht="19.899999999999999" customHeight="1" x14ac:dyDescent="0.15">
      <c r="D209" s="2"/>
      <c r="E209" s="2"/>
      <c r="F209" s="18"/>
      <c r="G209" s="2"/>
      <c r="H209" s="2"/>
      <c r="I209" s="2"/>
      <c r="J209" s="68"/>
      <c r="K209" s="68"/>
      <c r="L209" s="68"/>
      <c r="M209" s="18"/>
      <c r="N209" s="68"/>
      <c r="O209" s="72"/>
      <c r="P209" s="68"/>
      <c r="Q209" s="102"/>
      <c r="R209" s="102"/>
      <c r="S209" s="102"/>
      <c r="T209" s="68"/>
      <c r="U209" s="68"/>
      <c r="V209" s="18"/>
      <c r="W209" s="18"/>
      <c r="X209" s="18"/>
      <c r="Y209" s="18"/>
      <c r="Z209" s="18"/>
      <c r="AA209" s="68"/>
      <c r="AB209" s="68"/>
      <c r="AC209" s="68"/>
      <c r="AD209" s="68"/>
      <c r="AE209" s="2"/>
      <c r="AF209" s="2"/>
      <c r="AG209" s="2"/>
      <c r="AH209" s="2"/>
      <c r="AI209" s="73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86"/>
      <c r="AU209" s="2"/>
      <c r="AV209" s="2"/>
    </row>
    <row r="210" spans="4:48" ht="19.899999999999999" customHeight="1" x14ac:dyDescent="0.15">
      <c r="D210" s="2"/>
      <c r="E210" s="2"/>
      <c r="F210" s="18"/>
      <c r="G210" s="2"/>
      <c r="H210" s="2"/>
      <c r="I210" s="2"/>
      <c r="J210" s="68"/>
      <c r="K210" s="68"/>
      <c r="L210" s="68"/>
      <c r="M210" s="18"/>
      <c r="N210" s="68"/>
      <c r="O210" s="72"/>
      <c r="P210" s="68"/>
      <c r="Q210" s="102"/>
      <c r="R210" s="102"/>
      <c r="S210" s="102"/>
      <c r="T210" s="68"/>
      <c r="U210" s="68"/>
      <c r="V210" s="18"/>
      <c r="W210" s="18"/>
      <c r="X210" s="18"/>
      <c r="Y210" s="18"/>
      <c r="Z210" s="18"/>
      <c r="AA210" s="68"/>
      <c r="AB210" s="68"/>
      <c r="AC210" s="68"/>
      <c r="AD210" s="68"/>
      <c r="AE210" s="2"/>
      <c r="AF210" s="2"/>
      <c r="AG210" s="2"/>
      <c r="AH210" s="2"/>
      <c r="AI210" s="73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86"/>
      <c r="AU210" s="2"/>
      <c r="AV210" s="2"/>
    </row>
    <row r="211" spans="4:48" ht="19.899999999999999" customHeight="1" x14ac:dyDescent="0.15">
      <c r="D211" s="2"/>
      <c r="E211" s="2"/>
      <c r="F211" s="18"/>
      <c r="G211" s="2"/>
      <c r="H211" s="2"/>
      <c r="I211" s="2"/>
      <c r="J211" s="68"/>
      <c r="K211" s="68"/>
      <c r="L211" s="68"/>
      <c r="M211" s="18"/>
      <c r="N211" s="68"/>
      <c r="O211" s="72"/>
      <c r="P211" s="68"/>
      <c r="Q211" s="102"/>
      <c r="R211" s="102"/>
      <c r="S211" s="102"/>
      <c r="T211" s="68"/>
      <c r="U211" s="68"/>
      <c r="V211" s="18"/>
      <c r="W211" s="18"/>
      <c r="X211" s="18"/>
      <c r="Y211" s="18"/>
      <c r="Z211" s="18"/>
      <c r="AA211" s="68"/>
      <c r="AB211" s="68"/>
      <c r="AC211" s="68"/>
      <c r="AD211" s="68"/>
      <c r="AE211" s="2"/>
      <c r="AF211" s="2"/>
      <c r="AG211" s="2"/>
      <c r="AH211" s="2"/>
      <c r="AI211" s="73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86"/>
      <c r="AU211" s="2"/>
      <c r="AV211" s="2"/>
    </row>
    <row r="212" spans="4:48" ht="19.899999999999999" customHeight="1" x14ac:dyDescent="0.15">
      <c r="D212" s="2"/>
      <c r="E212" s="2"/>
      <c r="F212" s="18"/>
      <c r="G212" s="2"/>
      <c r="H212" s="2"/>
      <c r="I212" s="2"/>
      <c r="J212" s="68"/>
      <c r="K212" s="68"/>
      <c r="L212" s="68"/>
      <c r="M212" s="18"/>
      <c r="N212" s="68"/>
      <c r="O212" s="72"/>
      <c r="P212" s="68"/>
      <c r="Q212" s="102"/>
      <c r="R212" s="102"/>
      <c r="S212" s="102"/>
      <c r="T212" s="68"/>
      <c r="U212" s="68"/>
      <c r="V212" s="18"/>
      <c r="W212" s="18"/>
      <c r="X212" s="18"/>
      <c r="Y212" s="18"/>
      <c r="Z212" s="18"/>
      <c r="AA212" s="68"/>
      <c r="AB212" s="68"/>
      <c r="AC212" s="68"/>
      <c r="AD212" s="68"/>
      <c r="AE212" s="2"/>
      <c r="AF212" s="2"/>
      <c r="AG212" s="2"/>
      <c r="AH212" s="2"/>
      <c r="AI212" s="73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86"/>
      <c r="AU212" s="2"/>
      <c r="AV212" s="2"/>
    </row>
    <row r="213" spans="4:48" ht="19.899999999999999" customHeight="1" x14ac:dyDescent="0.15">
      <c r="D213" s="2"/>
      <c r="E213" s="2"/>
      <c r="F213" s="18"/>
      <c r="G213" s="2"/>
      <c r="H213" s="2"/>
      <c r="I213" s="2"/>
      <c r="J213" s="68"/>
      <c r="K213" s="68"/>
      <c r="L213" s="68"/>
      <c r="M213" s="18"/>
      <c r="N213" s="68"/>
      <c r="O213" s="72"/>
      <c r="P213" s="68"/>
      <c r="Q213" s="102"/>
      <c r="R213" s="102"/>
      <c r="S213" s="102"/>
      <c r="T213" s="68"/>
      <c r="U213" s="68"/>
      <c r="V213" s="18"/>
      <c r="W213" s="18"/>
      <c r="X213" s="18"/>
      <c r="Y213" s="18"/>
      <c r="Z213" s="18"/>
      <c r="AA213" s="68"/>
      <c r="AB213" s="68"/>
      <c r="AC213" s="68"/>
      <c r="AD213" s="68"/>
      <c r="AE213" s="2"/>
      <c r="AF213" s="2"/>
      <c r="AG213" s="2"/>
      <c r="AH213" s="2"/>
      <c r="AI213" s="73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86"/>
      <c r="AU213" s="2"/>
      <c r="AV213" s="2"/>
    </row>
    <row r="214" spans="4:48" ht="19.899999999999999" customHeight="1" x14ac:dyDescent="0.15">
      <c r="D214" s="2"/>
      <c r="E214" s="2"/>
      <c r="F214" s="18"/>
      <c r="G214" s="2"/>
      <c r="H214" s="2"/>
      <c r="I214" s="2"/>
      <c r="J214" s="68"/>
      <c r="K214" s="68"/>
      <c r="L214" s="68"/>
      <c r="M214" s="18"/>
      <c r="N214" s="68"/>
      <c r="O214" s="72"/>
      <c r="P214" s="68"/>
      <c r="Q214" s="102"/>
      <c r="R214" s="102"/>
      <c r="S214" s="102"/>
      <c r="T214" s="68"/>
      <c r="U214" s="68"/>
      <c r="V214" s="18"/>
      <c r="W214" s="18"/>
      <c r="X214" s="18"/>
      <c r="Y214" s="18"/>
      <c r="Z214" s="18"/>
      <c r="AA214" s="68"/>
      <c r="AB214" s="68"/>
      <c r="AC214" s="68"/>
      <c r="AD214" s="68"/>
      <c r="AE214" s="2"/>
      <c r="AF214" s="2"/>
      <c r="AG214" s="2"/>
      <c r="AH214" s="2"/>
      <c r="AI214" s="73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86"/>
      <c r="AU214" s="2"/>
      <c r="AV214" s="2"/>
    </row>
    <row r="215" spans="4:48" ht="19.899999999999999" customHeight="1" x14ac:dyDescent="0.15">
      <c r="D215" s="2"/>
      <c r="E215" s="2"/>
      <c r="F215" s="18"/>
      <c r="G215" s="2"/>
      <c r="H215" s="2"/>
      <c r="I215" s="2"/>
      <c r="J215" s="68"/>
      <c r="K215" s="68"/>
      <c r="L215" s="68"/>
      <c r="M215" s="18"/>
      <c r="N215" s="68"/>
      <c r="O215" s="72"/>
      <c r="P215" s="68"/>
      <c r="Q215" s="102"/>
      <c r="R215" s="102"/>
      <c r="S215" s="102"/>
      <c r="T215" s="68"/>
      <c r="U215" s="68"/>
      <c r="V215" s="18"/>
      <c r="W215" s="18"/>
      <c r="X215" s="18"/>
      <c r="Y215" s="18"/>
      <c r="Z215" s="18"/>
      <c r="AA215" s="68"/>
      <c r="AB215" s="68"/>
      <c r="AC215" s="68"/>
      <c r="AD215" s="68"/>
      <c r="AE215" s="2"/>
      <c r="AF215" s="2"/>
      <c r="AG215" s="2"/>
      <c r="AH215" s="2"/>
      <c r="AI215" s="73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86"/>
      <c r="AU215" s="2"/>
      <c r="AV215" s="2"/>
    </row>
    <row r="216" spans="4:48" ht="19.899999999999999" customHeight="1" x14ac:dyDescent="0.15">
      <c r="D216" s="2"/>
      <c r="E216" s="2"/>
      <c r="F216" s="18"/>
      <c r="G216" s="2"/>
      <c r="H216" s="2"/>
      <c r="I216" s="2"/>
      <c r="J216" s="68"/>
      <c r="K216" s="68"/>
      <c r="L216" s="68"/>
      <c r="M216" s="18"/>
      <c r="N216" s="68"/>
      <c r="O216" s="72"/>
      <c r="P216" s="68"/>
      <c r="Q216" s="102"/>
      <c r="R216" s="102"/>
      <c r="S216" s="102"/>
      <c r="T216" s="68"/>
      <c r="U216" s="68"/>
      <c r="V216" s="18"/>
      <c r="W216" s="18"/>
      <c r="X216" s="18"/>
      <c r="Y216" s="18"/>
      <c r="Z216" s="18"/>
      <c r="AA216" s="68"/>
      <c r="AB216" s="68"/>
      <c r="AC216" s="68"/>
      <c r="AD216" s="68"/>
      <c r="AE216" s="2"/>
      <c r="AF216" s="2"/>
      <c r="AG216" s="2"/>
      <c r="AH216" s="2"/>
      <c r="AI216" s="73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86"/>
      <c r="AU216" s="2"/>
      <c r="AV216" s="2"/>
    </row>
    <row r="217" spans="4:48" ht="19.899999999999999" customHeight="1" x14ac:dyDescent="0.15">
      <c r="D217" s="2"/>
      <c r="E217" s="2"/>
      <c r="F217" s="18"/>
      <c r="G217" s="2"/>
      <c r="H217" s="2"/>
      <c r="I217" s="2"/>
      <c r="J217" s="68"/>
      <c r="K217" s="68"/>
      <c r="L217" s="68"/>
      <c r="M217" s="18"/>
      <c r="N217" s="68"/>
      <c r="O217" s="72"/>
      <c r="P217" s="68"/>
      <c r="Q217" s="102"/>
      <c r="R217" s="102"/>
      <c r="S217" s="102"/>
      <c r="T217" s="68"/>
      <c r="U217" s="68"/>
      <c r="V217" s="18"/>
      <c r="W217" s="18"/>
      <c r="X217" s="18"/>
      <c r="Y217" s="18"/>
      <c r="Z217" s="18"/>
      <c r="AA217" s="68"/>
      <c r="AB217" s="68"/>
      <c r="AC217" s="68"/>
      <c r="AD217" s="68"/>
      <c r="AE217" s="2"/>
      <c r="AF217" s="2"/>
      <c r="AG217" s="2"/>
      <c r="AH217" s="2"/>
      <c r="AI217" s="73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86"/>
      <c r="AU217" s="2"/>
      <c r="AV217" s="2"/>
    </row>
    <row r="218" spans="4:48" ht="19.899999999999999" customHeight="1" x14ac:dyDescent="0.15">
      <c r="D218" s="2"/>
      <c r="E218" s="2"/>
      <c r="F218" s="18"/>
      <c r="G218" s="2"/>
      <c r="H218" s="2"/>
      <c r="I218" s="2"/>
      <c r="J218" s="68"/>
      <c r="K218" s="68"/>
      <c r="L218" s="68"/>
      <c r="M218" s="18"/>
      <c r="N218" s="68"/>
      <c r="O218" s="72"/>
      <c r="P218" s="68"/>
      <c r="Q218" s="102"/>
      <c r="R218" s="102"/>
      <c r="S218" s="102"/>
      <c r="T218" s="68"/>
      <c r="U218" s="68"/>
      <c r="V218" s="18"/>
      <c r="W218" s="18"/>
      <c r="X218" s="18"/>
      <c r="Y218" s="18"/>
      <c r="Z218" s="18"/>
      <c r="AA218" s="68"/>
      <c r="AB218" s="68"/>
      <c r="AC218" s="68"/>
      <c r="AD218" s="68"/>
      <c r="AE218" s="2"/>
      <c r="AF218" s="2"/>
      <c r="AG218" s="2"/>
      <c r="AH218" s="2"/>
      <c r="AI218" s="73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86"/>
      <c r="AU218" s="2"/>
      <c r="AV218" s="2"/>
    </row>
    <row r="219" spans="4:48" ht="19.899999999999999" customHeight="1" x14ac:dyDescent="0.15">
      <c r="D219" s="2"/>
      <c r="E219" s="2"/>
      <c r="F219" s="18"/>
      <c r="G219" s="2"/>
      <c r="H219" s="2"/>
      <c r="I219" s="2"/>
      <c r="J219" s="68"/>
      <c r="K219" s="68"/>
      <c r="L219" s="68"/>
      <c r="M219" s="18"/>
      <c r="N219" s="68"/>
      <c r="O219" s="72"/>
      <c r="P219" s="68"/>
      <c r="Q219" s="102"/>
      <c r="R219" s="102"/>
      <c r="S219" s="102"/>
      <c r="T219" s="68"/>
      <c r="U219" s="68"/>
      <c r="V219" s="18"/>
      <c r="W219" s="18"/>
      <c r="X219" s="18"/>
      <c r="Y219" s="18"/>
      <c r="Z219" s="18"/>
      <c r="AA219" s="68"/>
      <c r="AB219" s="68"/>
      <c r="AC219" s="68"/>
      <c r="AD219" s="68"/>
      <c r="AE219" s="2"/>
      <c r="AF219" s="2"/>
      <c r="AG219" s="2"/>
      <c r="AH219" s="2"/>
      <c r="AI219" s="73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86"/>
      <c r="AU219" s="2"/>
      <c r="AV219" s="2"/>
    </row>
    <row r="220" spans="4:48" ht="19.899999999999999" customHeight="1" x14ac:dyDescent="0.15">
      <c r="D220" s="2"/>
      <c r="E220" s="2"/>
      <c r="F220" s="18"/>
      <c r="G220" s="2"/>
      <c r="H220" s="2"/>
      <c r="I220" s="2"/>
      <c r="J220" s="68"/>
      <c r="K220" s="68"/>
      <c r="L220" s="68"/>
      <c r="M220" s="18"/>
      <c r="N220" s="68"/>
      <c r="O220" s="72"/>
      <c r="P220" s="68"/>
      <c r="Q220" s="102"/>
      <c r="R220" s="102"/>
      <c r="S220" s="102"/>
      <c r="T220" s="68"/>
      <c r="U220" s="68"/>
      <c r="V220" s="18"/>
      <c r="W220" s="18"/>
      <c r="X220" s="18"/>
      <c r="Y220" s="18"/>
      <c r="Z220" s="18"/>
      <c r="AA220" s="68"/>
      <c r="AB220" s="68"/>
      <c r="AC220" s="68"/>
      <c r="AD220" s="68"/>
      <c r="AE220" s="2"/>
      <c r="AF220" s="2"/>
      <c r="AG220" s="2"/>
      <c r="AH220" s="2"/>
      <c r="AI220" s="73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86"/>
      <c r="AU220" s="2"/>
      <c r="AV220" s="2"/>
    </row>
    <row r="221" spans="4:48" ht="19.899999999999999" customHeight="1" x14ac:dyDescent="0.15">
      <c r="D221" s="2"/>
      <c r="E221" s="2"/>
      <c r="F221" s="18"/>
      <c r="G221" s="2"/>
      <c r="H221" s="2"/>
      <c r="I221" s="2"/>
      <c r="J221" s="68"/>
      <c r="K221" s="68"/>
      <c r="L221" s="68"/>
      <c r="M221" s="18"/>
      <c r="N221" s="68"/>
      <c r="O221" s="72"/>
      <c r="P221" s="68"/>
      <c r="Q221" s="102"/>
      <c r="R221" s="102"/>
      <c r="S221" s="102"/>
      <c r="T221" s="68"/>
      <c r="U221" s="68"/>
      <c r="V221" s="18"/>
      <c r="W221" s="18"/>
      <c r="X221" s="18"/>
      <c r="Y221" s="18"/>
      <c r="Z221" s="18"/>
      <c r="AA221" s="68"/>
      <c r="AB221" s="68"/>
      <c r="AC221" s="68"/>
      <c r="AD221" s="68"/>
      <c r="AE221" s="2"/>
      <c r="AF221" s="2"/>
      <c r="AG221" s="2"/>
      <c r="AH221" s="2"/>
      <c r="AI221" s="73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86"/>
      <c r="AU221" s="2"/>
      <c r="AV221" s="2"/>
    </row>
    <row r="222" spans="4:48" ht="19.899999999999999" customHeight="1" x14ac:dyDescent="0.15">
      <c r="D222" s="2"/>
      <c r="E222" s="2"/>
      <c r="F222" s="18"/>
      <c r="G222" s="2"/>
      <c r="H222" s="2"/>
      <c r="I222" s="2"/>
      <c r="J222" s="68"/>
      <c r="K222" s="68"/>
      <c r="L222" s="68"/>
      <c r="M222" s="18"/>
      <c r="N222" s="68"/>
      <c r="O222" s="72"/>
      <c r="P222" s="68"/>
      <c r="Q222" s="102"/>
      <c r="R222" s="102"/>
      <c r="S222" s="102"/>
      <c r="T222" s="68"/>
      <c r="U222" s="68"/>
      <c r="V222" s="18"/>
      <c r="W222" s="18"/>
      <c r="X222" s="18"/>
      <c r="Y222" s="18"/>
      <c r="Z222" s="18"/>
      <c r="AA222" s="68"/>
      <c r="AB222" s="68"/>
      <c r="AC222" s="68"/>
      <c r="AD222" s="68"/>
      <c r="AE222" s="2"/>
      <c r="AF222" s="2"/>
      <c r="AG222" s="2"/>
      <c r="AH222" s="2"/>
      <c r="AI222" s="73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86"/>
      <c r="AU222" s="2"/>
      <c r="AV222" s="2"/>
    </row>
    <row r="223" spans="4:48" ht="19.899999999999999" customHeight="1" x14ac:dyDescent="0.15">
      <c r="D223" s="2"/>
      <c r="E223" s="2"/>
      <c r="F223" s="18"/>
      <c r="G223" s="2"/>
      <c r="H223" s="2"/>
      <c r="I223" s="2"/>
      <c r="J223" s="68"/>
      <c r="K223" s="68"/>
      <c r="L223" s="68"/>
      <c r="M223" s="18"/>
      <c r="N223" s="68"/>
      <c r="O223" s="72"/>
      <c r="P223" s="68"/>
      <c r="Q223" s="102"/>
      <c r="R223" s="102"/>
      <c r="S223" s="102"/>
      <c r="T223" s="68"/>
      <c r="U223" s="68"/>
      <c r="V223" s="18"/>
      <c r="W223" s="18"/>
      <c r="X223" s="18"/>
      <c r="Y223" s="18"/>
      <c r="Z223" s="18"/>
      <c r="AA223" s="68"/>
      <c r="AB223" s="68"/>
      <c r="AC223" s="68"/>
      <c r="AD223" s="68"/>
      <c r="AE223" s="2"/>
      <c r="AF223" s="2"/>
      <c r="AG223" s="2"/>
      <c r="AH223" s="2"/>
      <c r="AI223" s="73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86"/>
      <c r="AU223" s="2"/>
      <c r="AV223" s="2"/>
    </row>
    <row r="224" spans="4:48" ht="19.899999999999999" customHeight="1" x14ac:dyDescent="0.15">
      <c r="D224" s="2"/>
      <c r="E224" s="2"/>
      <c r="F224" s="18"/>
      <c r="G224" s="2"/>
      <c r="H224" s="2"/>
      <c r="I224" s="2"/>
      <c r="J224" s="68"/>
      <c r="K224" s="68"/>
      <c r="L224" s="68"/>
      <c r="M224" s="18"/>
      <c r="N224" s="68"/>
      <c r="O224" s="72"/>
      <c r="P224" s="68"/>
      <c r="Q224" s="102"/>
      <c r="R224" s="102"/>
      <c r="S224" s="102"/>
      <c r="T224" s="68"/>
      <c r="U224" s="68"/>
      <c r="V224" s="18"/>
      <c r="W224" s="18"/>
      <c r="X224" s="18"/>
      <c r="Y224" s="18"/>
      <c r="Z224" s="18"/>
      <c r="AA224" s="68"/>
      <c r="AB224" s="68"/>
      <c r="AC224" s="68"/>
      <c r="AD224" s="68"/>
      <c r="AE224" s="2"/>
      <c r="AF224" s="2"/>
      <c r="AG224" s="2"/>
      <c r="AH224" s="2"/>
      <c r="AI224" s="73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86"/>
      <c r="AU224" s="2"/>
      <c r="AV224" s="2"/>
    </row>
    <row r="225" spans="4:48" ht="19.899999999999999" customHeight="1" x14ac:dyDescent="0.15">
      <c r="D225" s="2"/>
      <c r="E225" s="2"/>
      <c r="F225" s="18"/>
      <c r="G225" s="2"/>
      <c r="H225" s="2"/>
      <c r="I225" s="2"/>
      <c r="J225" s="68"/>
      <c r="K225" s="68"/>
      <c r="L225" s="68"/>
      <c r="M225" s="18"/>
      <c r="N225" s="68"/>
      <c r="O225" s="72"/>
      <c r="P225" s="68"/>
      <c r="Q225" s="102"/>
      <c r="R225" s="102"/>
      <c r="S225" s="102"/>
      <c r="T225" s="68"/>
      <c r="U225" s="68"/>
      <c r="V225" s="18"/>
      <c r="W225" s="18"/>
      <c r="X225" s="18"/>
      <c r="Y225" s="18"/>
      <c r="Z225" s="18"/>
      <c r="AA225" s="68"/>
      <c r="AB225" s="68"/>
      <c r="AC225" s="68"/>
      <c r="AD225" s="68"/>
      <c r="AE225" s="2"/>
      <c r="AF225" s="2"/>
      <c r="AG225" s="2"/>
      <c r="AH225" s="2"/>
      <c r="AI225" s="73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86"/>
      <c r="AU225" s="2"/>
      <c r="AV225" s="2"/>
    </row>
    <row r="226" spans="4:48" ht="19.899999999999999" customHeight="1" x14ac:dyDescent="0.15">
      <c r="D226" s="2"/>
      <c r="E226" s="2"/>
      <c r="F226" s="18"/>
      <c r="G226" s="2"/>
      <c r="H226" s="2"/>
      <c r="I226" s="2"/>
      <c r="J226" s="68"/>
      <c r="K226" s="68"/>
      <c r="L226" s="68"/>
      <c r="M226" s="18"/>
      <c r="N226" s="68"/>
      <c r="O226" s="72"/>
      <c r="P226" s="68"/>
      <c r="Q226" s="102"/>
      <c r="R226" s="102"/>
      <c r="S226" s="102"/>
      <c r="T226" s="68"/>
      <c r="U226" s="68"/>
      <c r="V226" s="18"/>
      <c r="W226" s="18"/>
      <c r="X226" s="18"/>
      <c r="Y226" s="18"/>
      <c r="Z226" s="18"/>
      <c r="AA226" s="68"/>
      <c r="AB226" s="68"/>
      <c r="AC226" s="68"/>
      <c r="AD226" s="68"/>
      <c r="AE226" s="2"/>
      <c r="AF226" s="2"/>
      <c r="AG226" s="2"/>
      <c r="AH226" s="2"/>
      <c r="AI226" s="73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86"/>
      <c r="AU226" s="2"/>
      <c r="AV226" s="2"/>
    </row>
    <row r="227" spans="4:48" ht="19.899999999999999" customHeight="1" x14ac:dyDescent="0.15">
      <c r="D227" s="2"/>
      <c r="E227" s="2"/>
      <c r="F227" s="18"/>
      <c r="G227" s="2"/>
      <c r="H227" s="2"/>
      <c r="I227" s="2"/>
      <c r="J227" s="68"/>
      <c r="K227" s="68"/>
      <c r="L227" s="68"/>
      <c r="M227" s="18"/>
      <c r="N227" s="68"/>
      <c r="O227" s="72"/>
      <c r="P227" s="68"/>
      <c r="Q227" s="102"/>
      <c r="R227" s="102"/>
      <c r="S227" s="102"/>
      <c r="T227" s="68"/>
      <c r="U227" s="68"/>
      <c r="V227" s="18"/>
      <c r="W227" s="18"/>
      <c r="X227" s="18"/>
      <c r="Y227" s="18"/>
      <c r="Z227" s="18"/>
      <c r="AA227" s="68"/>
      <c r="AB227" s="68"/>
      <c r="AC227" s="68"/>
      <c r="AD227" s="68"/>
      <c r="AE227" s="2"/>
      <c r="AF227" s="2"/>
      <c r="AG227" s="2"/>
      <c r="AH227" s="2"/>
      <c r="AI227" s="73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86"/>
      <c r="AU227" s="2"/>
      <c r="AV227" s="2"/>
    </row>
    <row r="228" spans="4:48" ht="19.899999999999999" customHeight="1" x14ac:dyDescent="0.15">
      <c r="D228" s="2"/>
      <c r="E228" s="2"/>
      <c r="F228" s="18"/>
      <c r="G228" s="2"/>
      <c r="H228" s="2"/>
      <c r="I228" s="2"/>
      <c r="J228" s="68"/>
      <c r="K228" s="68"/>
      <c r="L228" s="68"/>
      <c r="M228" s="18"/>
      <c r="N228" s="68"/>
      <c r="O228" s="72"/>
      <c r="P228" s="68"/>
      <c r="Q228" s="102"/>
      <c r="R228" s="102"/>
      <c r="S228" s="102"/>
      <c r="T228" s="68"/>
      <c r="U228" s="68"/>
      <c r="V228" s="18"/>
      <c r="W228" s="18"/>
      <c r="X228" s="18"/>
      <c r="Y228" s="18"/>
      <c r="Z228" s="18"/>
      <c r="AA228" s="68"/>
      <c r="AB228" s="68"/>
      <c r="AC228" s="68"/>
      <c r="AD228" s="68"/>
      <c r="AE228" s="2"/>
      <c r="AF228" s="2"/>
      <c r="AG228" s="2"/>
      <c r="AH228" s="2"/>
      <c r="AI228" s="73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86"/>
      <c r="AU228" s="2"/>
      <c r="AV228" s="2"/>
    </row>
    <row r="229" spans="4:48" ht="19.899999999999999" customHeight="1" x14ac:dyDescent="0.15">
      <c r="D229" s="2"/>
      <c r="E229" s="2"/>
      <c r="F229" s="18"/>
      <c r="G229" s="2"/>
      <c r="H229" s="2"/>
      <c r="I229" s="2"/>
      <c r="J229" s="68"/>
      <c r="K229" s="68"/>
      <c r="L229" s="68"/>
      <c r="M229" s="18"/>
      <c r="N229" s="68"/>
      <c r="O229" s="72"/>
      <c r="P229" s="68"/>
      <c r="Q229" s="102"/>
      <c r="R229" s="102"/>
      <c r="S229" s="102"/>
      <c r="T229" s="68"/>
      <c r="U229" s="68"/>
      <c r="V229" s="18"/>
      <c r="W229" s="18"/>
      <c r="X229" s="18"/>
      <c r="Y229" s="18"/>
      <c r="Z229" s="18"/>
      <c r="AA229" s="68"/>
      <c r="AB229" s="68"/>
      <c r="AC229" s="68"/>
      <c r="AD229" s="68"/>
      <c r="AE229" s="2"/>
      <c r="AF229" s="2"/>
      <c r="AG229" s="2"/>
      <c r="AH229" s="2"/>
      <c r="AI229" s="73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86"/>
      <c r="AU229" s="2"/>
      <c r="AV229" s="2"/>
    </row>
    <row r="230" spans="4:48" ht="19.899999999999999" customHeight="1" x14ac:dyDescent="0.15">
      <c r="D230" s="2"/>
      <c r="E230" s="2"/>
      <c r="F230" s="18"/>
      <c r="G230" s="2"/>
      <c r="H230" s="2"/>
      <c r="I230" s="2"/>
      <c r="J230" s="68"/>
      <c r="K230" s="68"/>
      <c r="L230" s="68"/>
      <c r="M230" s="18"/>
      <c r="N230" s="68"/>
      <c r="O230" s="72"/>
      <c r="P230" s="68"/>
      <c r="Q230" s="102"/>
      <c r="R230" s="102"/>
      <c r="S230" s="102"/>
      <c r="T230" s="68"/>
      <c r="U230" s="68"/>
      <c r="V230" s="18"/>
      <c r="W230" s="18"/>
      <c r="X230" s="18"/>
      <c r="Y230" s="18"/>
      <c r="Z230" s="18"/>
      <c r="AA230" s="68"/>
      <c r="AB230" s="68"/>
      <c r="AC230" s="68"/>
      <c r="AD230" s="68"/>
      <c r="AE230" s="2"/>
      <c r="AF230" s="2"/>
      <c r="AG230" s="2"/>
      <c r="AH230" s="2"/>
      <c r="AI230" s="73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86"/>
      <c r="AU230" s="2"/>
      <c r="AV230" s="2"/>
    </row>
    <row r="231" spans="4:48" ht="19.899999999999999" customHeight="1" x14ac:dyDescent="0.15">
      <c r="D231" s="2"/>
      <c r="E231" s="2"/>
      <c r="F231" s="18"/>
      <c r="G231" s="2"/>
      <c r="H231" s="2"/>
      <c r="I231" s="2"/>
      <c r="J231" s="68"/>
      <c r="K231" s="68"/>
      <c r="L231" s="68"/>
      <c r="M231" s="18"/>
      <c r="N231" s="68"/>
      <c r="O231" s="72"/>
      <c r="P231" s="68"/>
      <c r="Q231" s="102"/>
      <c r="R231" s="102"/>
      <c r="S231" s="102"/>
      <c r="T231" s="68"/>
      <c r="U231" s="68"/>
      <c r="V231" s="18"/>
      <c r="W231" s="18"/>
      <c r="X231" s="18"/>
      <c r="Y231" s="18"/>
      <c r="Z231" s="18"/>
      <c r="AA231" s="68"/>
      <c r="AB231" s="68"/>
      <c r="AC231" s="68"/>
      <c r="AD231" s="68"/>
      <c r="AE231" s="2"/>
      <c r="AF231" s="2"/>
      <c r="AG231" s="2"/>
      <c r="AH231" s="2"/>
      <c r="AI231" s="73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86"/>
      <c r="AU231" s="2"/>
      <c r="AV231" s="2"/>
    </row>
    <row r="232" spans="4:48" ht="19.899999999999999" customHeight="1" x14ac:dyDescent="0.15">
      <c r="D232" s="2"/>
      <c r="E232" s="2"/>
      <c r="F232" s="18"/>
      <c r="G232" s="2"/>
      <c r="H232" s="2"/>
      <c r="I232" s="2"/>
      <c r="J232" s="68"/>
      <c r="K232" s="68"/>
      <c r="L232" s="68"/>
      <c r="M232" s="18"/>
      <c r="N232" s="68"/>
      <c r="O232" s="72"/>
      <c r="P232" s="68"/>
      <c r="Q232" s="102"/>
      <c r="R232" s="102"/>
      <c r="S232" s="102"/>
      <c r="T232" s="68"/>
      <c r="U232" s="68"/>
      <c r="V232" s="18"/>
      <c r="W232" s="18"/>
      <c r="X232" s="18"/>
      <c r="Y232" s="18"/>
      <c r="Z232" s="18"/>
      <c r="AA232" s="68"/>
      <c r="AB232" s="68"/>
      <c r="AC232" s="68"/>
      <c r="AD232" s="68"/>
      <c r="AE232" s="2"/>
      <c r="AF232" s="2"/>
      <c r="AG232" s="2"/>
      <c r="AH232" s="2"/>
      <c r="AI232" s="73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86"/>
      <c r="AU232" s="2"/>
      <c r="AV232" s="2"/>
    </row>
    <row r="233" spans="4:48" ht="19.899999999999999" customHeight="1" x14ac:dyDescent="0.15">
      <c r="D233" s="2"/>
      <c r="E233" s="2"/>
      <c r="F233" s="18"/>
      <c r="G233" s="2"/>
      <c r="H233" s="2"/>
      <c r="I233" s="2"/>
      <c r="J233" s="68"/>
      <c r="K233" s="68"/>
      <c r="L233" s="68"/>
      <c r="M233" s="18"/>
      <c r="N233" s="68"/>
      <c r="O233" s="72"/>
      <c r="P233" s="68"/>
      <c r="Q233" s="102"/>
      <c r="R233" s="102"/>
      <c r="S233" s="102"/>
      <c r="T233" s="68"/>
      <c r="U233" s="68"/>
      <c r="V233" s="18"/>
      <c r="W233" s="18"/>
      <c r="X233" s="18"/>
      <c r="Y233" s="18"/>
      <c r="Z233" s="18"/>
      <c r="AA233" s="68"/>
      <c r="AB233" s="68"/>
      <c r="AC233" s="68"/>
      <c r="AD233" s="68"/>
      <c r="AE233" s="2"/>
      <c r="AF233" s="2"/>
      <c r="AG233" s="2"/>
      <c r="AH233" s="2"/>
      <c r="AI233" s="73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86"/>
      <c r="AU233" s="2"/>
      <c r="AV233" s="2"/>
    </row>
    <row r="234" spans="4:48" ht="19.899999999999999" customHeight="1" x14ac:dyDescent="0.15">
      <c r="D234" s="2"/>
      <c r="E234" s="2"/>
      <c r="F234" s="18"/>
      <c r="G234" s="2"/>
      <c r="H234" s="2"/>
      <c r="I234" s="2"/>
      <c r="J234" s="68"/>
      <c r="K234" s="68"/>
      <c r="L234" s="68"/>
      <c r="M234" s="18"/>
      <c r="N234" s="68"/>
      <c r="O234" s="72"/>
      <c r="P234" s="68"/>
      <c r="Q234" s="102"/>
      <c r="R234" s="102"/>
      <c r="S234" s="102"/>
      <c r="T234" s="68"/>
      <c r="U234" s="68"/>
      <c r="V234" s="18"/>
      <c r="W234" s="18"/>
      <c r="X234" s="18"/>
      <c r="Y234" s="18"/>
      <c r="Z234" s="18"/>
      <c r="AA234" s="68"/>
      <c r="AB234" s="68"/>
      <c r="AC234" s="68"/>
      <c r="AD234" s="68"/>
      <c r="AE234" s="2"/>
      <c r="AF234" s="2"/>
      <c r="AG234" s="2"/>
      <c r="AH234" s="2"/>
      <c r="AI234" s="73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86"/>
      <c r="AU234" s="2"/>
      <c r="AV234" s="2"/>
    </row>
    <row r="235" spans="4:48" ht="19.899999999999999" customHeight="1" x14ac:dyDescent="0.15">
      <c r="D235" s="2"/>
      <c r="E235" s="2"/>
      <c r="F235" s="18"/>
      <c r="G235" s="2"/>
      <c r="H235" s="2"/>
      <c r="I235" s="2"/>
      <c r="J235" s="68"/>
      <c r="K235" s="68"/>
      <c r="L235" s="68"/>
      <c r="M235" s="18"/>
      <c r="N235" s="68"/>
      <c r="O235" s="72"/>
      <c r="P235" s="68"/>
      <c r="Q235" s="102"/>
      <c r="R235" s="102"/>
      <c r="S235" s="102"/>
      <c r="T235" s="68"/>
      <c r="U235" s="68"/>
      <c r="V235" s="18"/>
      <c r="W235" s="18"/>
      <c r="X235" s="18"/>
      <c r="Y235" s="18"/>
      <c r="Z235" s="18"/>
      <c r="AA235" s="68"/>
      <c r="AB235" s="68"/>
      <c r="AC235" s="68"/>
      <c r="AD235" s="68"/>
      <c r="AE235" s="2"/>
      <c r="AF235" s="2"/>
      <c r="AG235" s="2"/>
      <c r="AH235" s="2"/>
      <c r="AI235" s="73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86"/>
      <c r="AU235" s="2"/>
      <c r="AV235" s="2"/>
    </row>
    <row r="236" spans="4:48" ht="19.899999999999999" customHeight="1" x14ac:dyDescent="0.15">
      <c r="D236" s="2"/>
      <c r="E236" s="2"/>
      <c r="F236" s="18"/>
      <c r="G236" s="2"/>
      <c r="H236" s="2"/>
      <c r="I236" s="2"/>
      <c r="J236" s="68"/>
      <c r="K236" s="68"/>
      <c r="L236" s="68"/>
      <c r="M236" s="18"/>
      <c r="N236" s="68"/>
      <c r="O236" s="72"/>
      <c r="P236" s="68"/>
      <c r="Q236" s="102"/>
      <c r="R236" s="102"/>
      <c r="S236" s="102"/>
      <c r="T236" s="68"/>
      <c r="U236" s="68"/>
      <c r="V236" s="18"/>
      <c r="W236" s="18"/>
      <c r="X236" s="18"/>
      <c r="Y236" s="18"/>
      <c r="Z236" s="18"/>
      <c r="AA236" s="68"/>
      <c r="AB236" s="68"/>
      <c r="AC236" s="68"/>
      <c r="AD236" s="68"/>
      <c r="AE236" s="2"/>
      <c r="AF236" s="2"/>
      <c r="AG236" s="2"/>
      <c r="AH236" s="2"/>
      <c r="AI236" s="73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86"/>
      <c r="AU236" s="2"/>
      <c r="AV236" s="2"/>
    </row>
    <row r="237" spans="4:48" ht="19.899999999999999" customHeight="1" x14ac:dyDescent="0.15">
      <c r="D237" s="2"/>
      <c r="E237" s="2"/>
      <c r="F237" s="18"/>
      <c r="G237" s="2"/>
      <c r="H237" s="2"/>
      <c r="I237" s="2"/>
      <c r="J237" s="68"/>
      <c r="K237" s="68"/>
      <c r="L237" s="68"/>
      <c r="M237" s="18"/>
      <c r="N237" s="68"/>
      <c r="O237" s="72"/>
      <c r="P237" s="68"/>
      <c r="Q237" s="102"/>
      <c r="R237" s="102"/>
      <c r="S237" s="102"/>
      <c r="T237" s="68"/>
      <c r="U237" s="68"/>
      <c r="V237" s="18"/>
      <c r="W237" s="18"/>
      <c r="X237" s="18"/>
      <c r="Y237" s="18"/>
      <c r="Z237" s="18"/>
      <c r="AA237" s="68"/>
      <c r="AB237" s="68"/>
      <c r="AC237" s="68"/>
      <c r="AD237" s="68"/>
      <c r="AE237" s="2"/>
      <c r="AF237" s="2"/>
      <c r="AG237" s="2"/>
      <c r="AH237" s="2"/>
      <c r="AI237" s="73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86"/>
      <c r="AU237" s="2"/>
      <c r="AV237" s="2"/>
    </row>
    <row r="238" spans="4:48" ht="19.899999999999999" customHeight="1" x14ac:dyDescent="0.15">
      <c r="D238" s="2"/>
      <c r="E238" s="2"/>
      <c r="F238" s="18"/>
      <c r="G238" s="2"/>
      <c r="H238" s="2"/>
      <c r="I238" s="2"/>
      <c r="J238" s="68"/>
      <c r="K238" s="68"/>
      <c r="L238" s="68"/>
      <c r="M238" s="18"/>
      <c r="N238" s="68"/>
      <c r="O238" s="72"/>
      <c r="P238" s="68"/>
      <c r="Q238" s="102"/>
      <c r="R238" s="102"/>
      <c r="S238" s="102"/>
      <c r="T238" s="68"/>
      <c r="U238" s="68"/>
      <c r="V238" s="18"/>
      <c r="W238" s="18"/>
      <c r="X238" s="18"/>
      <c r="Y238" s="18"/>
      <c r="Z238" s="18"/>
      <c r="AA238" s="68"/>
      <c r="AB238" s="68"/>
      <c r="AC238" s="68"/>
      <c r="AD238" s="68"/>
      <c r="AE238" s="2"/>
      <c r="AF238" s="2"/>
      <c r="AG238" s="2"/>
      <c r="AH238" s="2"/>
      <c r="AI238" s="73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86"/>
      <c r="AU238" s="2"/>
      <c r="AV238" s="2"/>
    </row>
    <row r="239" spans="4:48" ht="19.899999999999999" customHeight="1" x14ac:dyDescent="0.15">
      <c r="D239" s="2"/>
      <c r="E239" s="2"/>
      <c r="F239" s="18"/>
      <c r="G239" s="2"/>
      <c r="H239" s="2"/>
      <c r="I239" s="2"/>
      <c r="J239" s="68"/>
      <c r="K239" s="68"/>
      <c r="L239" s="68"/>
      <c r="M239" s="18"/>
      <c r="N239" s="68"/>
      <c r="O239" s="72"/>
      <c r="P239" s="68"/>
      <c r="Q239" s="102"/>
      <c r="R239" s="102"/>
      <c r="S239" s="102"/>
      <c r="T239" s="68"/>
      <c r="U239" s="68"/>
      <c r="V239" s="18"/>
      <c r="W239" s="18"/>
      <c r="X239" s="18"/>
      <c r="Y239" s="18"/>
      <c r="Z239" s="18"/>
      <c r="AA239" s="68"/>
      <c r="AB239" s="68"/>
      <c r="AC239" s="68"/>
      <c r="AD239" s="68"/>
      <c r="AE239" s="2"/>
      <c r="AF239" s="2"/>
      <c r="AG239" s="2"/>
      <c r="AH239" s="2"/>
      <c r="AI239" s="73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86"/>
      <c r="AU239" s="2"/>
      <c r="AV239" s="2"/>
    </row>
    <row r="240" spans="4:48" ht="19.899999999999999" customHeight="1" x14ac:dyDescent="0.15">
      <c r="D240" s="2"/>
      <c r="E240" s="2"/>
      <c r="F240" s="18"/>
      <c r="G240" s="2"/>
      <c r="H240" s="2"/>
      <c r="I240" s="2"/>
      <c r="J240" s="68"/>
      <c r="K240" s="68"/>
      <c r="L240" s="68"/>
      <c r="M240" s="18"/>
      <c r="N240" s="68"/>
      <c r="O240" s="72"/>
      <c r="P240" s="68"/>
      <c r="Q240" s="102"/>
      <c r="R240" s="102"/>
      <c r="S240" s="102"/>
      <c r="T240" s="68"/>
      <c r="U240" s="68"/>
      <c r="V240" s="18"/>
      <c r="W240" s="18"/>
      <c r="X240" s="18"/>
      <c r="Y240" s="18"/>
      <c r="Z240" s="18"/>
      <c r="AA240" s="68"/>
      <c r="AB240" s="68"/>
      <c r="AC240" s="68"/>
      <c r="AD240" s="68"/>
      <c r="AE240" s="2"/>
      <c r="AF240" s="2"/>
      <c r="AG240" s="2"/>
      <c r="AH240" s="2"/>
      <c r="AI240" s="73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86"/>
      <c r="AU240" s="2"/>
      <c r="AV240" s="2"/>
    </row>
    <row r="241" spans="4:48" ht="19.899999999999999" customHeight="1" x14ac:dyDescent="0.15">
      <c r="D241" s="2"/>
      <c r="E241" s="2"/>
      <c r="F241" s="18"/>
      <c r="G241" s="2"/>
      <c r="H241" s="2"/>
      <c r="I241" s="2"/>
      <c r="J241" s="68"/>
      <c r="K241" s="68"/>
      <c r="L241" s="68"/>
      <c r="M241" s="18"/>
      <c r="N241" s="68"/>
      <c r="O241" s="72"/>
      <c r="P241" s="68"/>
      <c r="Q241" s="102"/>
      <c r="R241" s="102"/>
      <c r="S241" s="102"/>
      <c r="T241" s="68"/>
      <c r="U241" s="68"/>
      <c r="V241" s="18"/>
      <c r="W241" s="18"/>
      <c r="X241" s="18"/>
      <c r="Y241" s="18"/>
      <c r="Z241" s="18"/>
      <c r="AA241" s="68"/>
      <c r="AB241" s="68"/>
      <c r="AC241" s="68"/>
      <c r="AD241" s="68"/>
      <c r="AE241" s="2"/>
      <c r="AF241" s="2"/>
      <c r="AG241" s="2"/>
      <c r="AH241" s="2"/>
      <c r="AI241" s="73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86"/>
      <c r="AU241" s="2"/>
      <c r="AV241" s="2"/>
    </row>
    <row r="242" spans="4:48" ht="19.899999999999999" customHeight="1" x14ac:dyDescent="0.15">
      <c r="D242" s="2"/>
      <c r="E242" s="2"/>
      <c r="F242" s="18"/>
      <c r="G242" s="2"/>
      <c r="H242" s="2"/>
      <c r="I242" s="2"/>
      <c r="J242" s="68"/>
      <c r="K242" s="68"/>
      <c r="L242" s="68"/>
      <c r="M242" s="18"/>
      <c r="N242" s="68"/>
      <c r="O242" s="72"/>
      <c r="P242" s="68"/>
      <c r="Q242" s="102"/>
      <c r="R242" s="102"/>
      <c r="S242" s="102"/>
      <c r="T242" s="68"/>
      <c r="U242" s="68"/>
      <c r="V242" s="18"/>
      <c r="W242" s="18"/>
      <c r="X242" s="18"/>
      <c r="Y242" s="18"/>
      <c r="Z242" s="18"/>
      <c r="AA242" s="68"/>
      <c r="AB242" s="68"/>
      <c r="AC242" s="68"/>
      <c r="AD242" s="68"/>
      <c r="AE242" s="2"/>
      <c r="AF242" s="2"/>
      <c r="AG242" s="2"/>
      <c r="AH242" s="2"/>
      <c r="AI242" s="73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86"/>
      <c r="AU242" s="2"/>
      <c r="AV242" s="2"/>
    </row>
    <row r="243" spans="4:48" ht="19.899999999999999" customHeight="1" x14ac:dyDescent="0.15">
      <c r="D243" s="2"/>
      <c r="E243" s="2"/>
      <c r="F243" s="18"/>
      <c r="G243" s="2"/>
      <c r="H243" s="2"/>
      <c r="I243" s="2"/>
      <c r="J243" s="68"/>
      <c r="K243" s="68"/>
      <c r="L243" s="68"/>
      <c r="M243" s="18"/>
      <c r="N243" s="68"/>
      <c r="O243" s="72"/>
      <c r="P243" s="68"/>
      <c r="Q243" s="102"/>
      <c r="R243" s="102"/>
      <c r="S243" s="102"/>
      <c r="T243" s="68"/>
      <c r="U243" s="68"/>
      <c r="V243" s="18"/>
      <c r="W243" s="18"/>
      <c r="X243" s="18"/>
      <c r="Y243" s="18"/>
      <c r="Z243" s="18"/>
      <c r="AA243" s="68"/>
      <c r="AB243" s="68"/>
      <c r="AC243" s="68"/>
      <c r="AD243" s="68"/>
      <c r="AE243" s="2"/>
      <c r="AF243" s="2"/>
      <c r="AG243" s="2"/>
      <c r="AH243" s="2"/>
      <c r="AI243" s="73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86"/>
      <c r="AU243" s="2"/>
      <c r="AV243" s="2"/>
    </row>
    <row r="244" spans="4:48" ht="19.899999999999999" customHeight="1" x14ac:dyDescent="0.15">
      <c r="D244" s="2"/>
      <c r="E244" s="2"/>
      <c r="F244" s="18"/>
      <c r="G244" s="2"/>
      <c r="H244" s="2"/>
      <c r="I244" s="2"/>
      <c r="J244" s="68"/>
      <c r="K244" s="68"/>
      <c r="L244" s="68"/>
      <c r="M244" s="18"/>
      <c r="N244" s="68"/>
      <c r="O244" s="72"/>
      <c r="P244" s="68"/>
      <c r="Q244" s="102"/>
      <c r="R244" s="102"/>
      <c r="S244" s="102"/>
      <c r="T244" s="68"/>
      <c r="U244" s="68"/>
      <c r="V244" s="18"/>
      <c r="W244" s="18"/>
      <c r="X244" s="18"/>
      <c r="Y244" s="18"/>
      <c r="Z244" s="18"/>
      <c r="AA244" s="68"/>
      <c r="AB244" s="68"/>
      <c r="AC244" s="68"/>
      <c r="AD244" s="68"/>
      <c r="AE244" s="2"/>
      <c r="AF244" s="2"/>
      <c r="AG244" s="2"/>
      <c r="AH244" s="2"/>
      <c r="AI244" s="73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86"/>
      <c r="AU244" s="2"/>
      <c r="AV244" s="2"/>
    </row>
    <row r="245" spans="4:48" ht="19.899999999999999" customHeight="1" x14ac:dyDescent="0.15">
      <c r="D245" s="2"/>
      <c r="E245" s="2"/>
      <c r="F245" s="18"/>
      <c r="G245" s="2"/>
      <c r="H245" s="2"/>
      <c r="I245" s="2"/>
      <c r="J245" s="68"/>
      <c r="K245" s="68"/>
      <c r="L245" s="68"/>
      <c r="M245" s="18"/>
      <c r="N245" s="68"/>
      <c r="O245" s="72"/>
      <c r="P245" s="68"/>
      <c r="Q245" s="102"/>
      <c r="R245" s="102"/>
      <c r="S245" s="102"/>
      <c r="T245" s="68"/>
      <c r="U245" s="68"/>
      <c r="V245" s="18"/>
      <c r="W245" s="18"/>
      <c r="X245" s="18"/>
      <c r="Y245" s="18"/>
      <c r="Z245" s="18"/>
      <c r="AA245" s="68"/>
      <c r="AB245" s="68"/>
      <c r="AC245" s="68"/>
      <c r="AD245" s="68"/>
      <c r="AE245" s="2"/>
      <c r="AF245" s="2"/>
      <c r="AG245" s="2"/>
      <c r="AH245" s="2"/>
      <c r="AI245" s="73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86"/>
      <c r="AU245" s="2"/>
      <c r="AV245" s="2"/>
    </row>
    <row r="246" spans="4:48" ht="19.899999999999999" customHeight="1" x14ac:dyDescent="0.15">
      <c r="D246" s="2"/>
      <c r="E246" s="2"/>
      <c r="F246" s="18"/>
      <c r="G246" s="2"/>
      <c r="H246" s="2"/>
      <c r="I246" s="2"/>
      <c r="J246" s="68"/>
      <c r="K246" s="68"/>
      <c r="L246" s="68"/>
      <c r="M246" s="18"/>
      <c r="N246" s="68"/>
      <c r="O246" s="72"/>
      <c r="P246" s="68"/>
      <c r="Q246" s="102"/>
      <c r="R246" s="102"/>
      <c r="S246" s="102"/>
      <c r="T246" s="68"/>
      <c r="U246" s="68"/>
      <c r="V246" s="18"/>
      <c r="W246" s="18"/>
      <c r="X246" s="18"/>
      <c r="Y246" s="18"/>
      <c r="Z246" s="18"/>
      <c r="AA246" s="68"/>
      <c r="AB246" s="68"/>
      <c r="AC246" s="68"/>
      <c r="AD246" s="68"/>
      <c r="AE246" s="2"/>
      <c r="AF246" s="2"/>
      <c r="AG246" s="2"/>
      <c r="AH246" s="2"/>
      <c r="AI246" s="73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86"/>
      <c r="AU246" s="2"/>
      <c r="AV246" s="2"/>
    </row>
    <row r="247" spans="4:48" ht="19.899999999999999" customHeight="1" x14ac:dyDescent="0.15">
      <c r="D247" s="2"/>
      <c r="E247" s="2"/>
      <c r="F247" s="18"/>
      <c r="G247" s="2"/>
      <c r="H247" s="2"/>
      <c r="I247" s="2"/>
      <c r="J247" s="68"/>
      <c r="K247" s="68"/>
      <c r="L247" s="68"/>
      <c r="M247" s="18"/>
      <c r="N247" s="68"/>
      <c r="O247" s="72"/>
      <c r="P247" s="68"/>
      <c r="Q247" s="102"/>
      <c r="R247" s="102"/>
      <c r="S247" s="102"/>
      <c r="T247" s="68"/>
      <c r="U247" s="68"/>
      <c r="V247" s="18"/>
      <c r="W247" s="18"/>
      <c r="X247" s="18"/>
      <c r="Y247" s="18"/>
      <c r="Z247" s="18"/>
      <c r="AA247" s="68"/>
      <c r="AB247" s="68"/>
      <c r="AC247" s="68"/>
      <c r="AD247" s="68"/>
      <c r="AE247" s="2"/>
      <c r="AF247" s="2"/>
      <c r="AG247" s="2"/>
      <c r="AH247" s="2"/>
      <c r="AI247" s="73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86"/>
      <c r="AU247" s="2"/>
      <c r="AV247" s="2"/>
    </row>
    <row r="248" spans="4:48" ht="19.899999999999999" customHeight="1" x14ac:dyDescent="0.15">
      <c r="D248" s="2"/>
      <c r="E248" s="2"/>
      <c r="F248" s="18"/>
      <c r="G248" s="2"/>
      <c r="H248" s="2"/>
      <c r="I248" s="2"/>
      <c r="J248" s="68"/>
      <c r="K248" s="68"/>
      <c r="L248" s="68"/>
      <c r="M248" s="18"/>
      <c r="N248" s="68"/>
      <c r="O248" s="72"/>
      <c r="P248" s="68"/>
      <c r="Q248" s="102"/>
      <c r="R248" s="102"/>
      <c r="S248" s="102"/>
      <c r="T248" s="68"/>
      <c r="U248" s="68"/>
      <c r="V248" s="18"/>
      <c r="W248" s="18"/>
      <c r="X248" s="18"/>
      <c r="Y248" s="18"/>
      <c r="Z248" s="18"/>
      <c r="AA248" s="68"/>
      <c r="AB248" s="68"/>
      <c r="AC248" s="68"/>
      <c r="AD248" s="68"/>
      <c r="AE248" s="2"/>
      <c r="AF248" s="2"/>
      <c r="AG248" s="2"/>
      <c r="AH248" s="2"/>
      <c r="AI248" s="73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86"/>
      <c r="AU248" s="2"/>
      <c r="AV248" s="2"/>
    </row>
    <row r="249" spans="4:48" ht="19.899999999999999" customHeight="1" x14ac:dyDescent="0.15">
      <c r="D249" s="2"/>
      <c r="E249" s="2"/>
      <c r="F249" s="18"/>
      <c r="G249" s="2"/>
      <c r="H249" s="2"/>
      <c r="I249" s="2"/>
      <c r="J249" s="68"/>
      <c r="K249" s="68"/>
      <c r="L249" s="68"/>
      <c r="M249" s="18"/>
      <c r="N249" s="68"/>
      <c r="O249" s="72"/>
      <c r="P249" s="68"/>
      <c r="Q249" s="102"/>
      <c r="R249" s="102"/>
      <c r="S249" s="102"/>
      <c r="T249" s="68"/>
      <c r="U249" s="68"/>
      <c r="V249" s="18"/>
      <c r="W249" s="18"/>
      <c r="X249" s="18"/>
      <c r="Y249" s="18"/>
      <c r="Z249" s="18"/>
      <c r="AA249" s="68"/>
      <c r="AB249" s="68"/>
      <c r="AC249" s="68"/>
      <c r="AD249" s="68"/>
      <c r="AE249" s="2"/>
      <c r="AF249" s="2"/>
      <c r="AG249" s="2"/>
      <c r="AH249" s="2"/>
      <c r="AI249" s="73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86"/>
      <c r="AU249" s="2"/>
      <c r="AV249" s="2"/>
    </row>
    <row r="250" spans="4:48" ht="19.899999999999999" customHeight="1" x14ac:dyDescent="0.15">
      <c r="D250" s="2"/>
      <c r="E250" s="2"/>
      <c r="F250" s="18"/>
      <c r="G250" s="2"/>
      <c r="H250" s="2"/>
      <c r="I250" s="2"/>
      <c r="J250" s="68"/>
      <c r="K250" s="68"/>
      <c r="L250" s="68"/>
      <c r="M250" s="18"/>
      <c r="N250" s="68"/>
      <c r="O250" s="72"/>
      <c r="P250" s="68"/>
      <c r="Q250" s="102"/>
      <c r="R250" s="102"/>
      <c r="S250" s="102"/>
      <c r="T250" s="68"/>
      <c r="U250" s="68"/>
      <c r="V250" s="18"/>
      <c r="W250" s="18"/>
      <c r="X250" s="18"/>
      <c r="Y250" s="18"/>
      <c r="Z250" s="18"/>
      <c r="AA250" s="68"/>
      <c r="AB250" s="68"/>
      <c r="AC250" s="68"/>
      <c r="AD250" s="68"/>
      <c r="AE250" s="2"/>
      <c r="AF250" s="2"/>
      <c r="AG250" s="2"/>
      <c r="AH250" s="2"/>
      <c r="AI250" s="73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86"/>
      <c r="AU250" s="2"/>
      <c r="AV250" s="2"/>
    </row>
    <row r="251" spans="4:48" ht="19.899999999999999" customHeight="1" x14ac:dyDescent="0.15">
      <c r="D251" s="2"/>
      <c r="E251" s="2"/>
      <c r="F251" s="18"/>
      <c r="G251" s="2"/>
      <c r="H251" s="2"/>
      <c r="I251" s="2"/>
      <c r="J251" s="68"/>
      <c r="K251" s="68"/>
      <c r="L251" s="68"/>
      <c r="M251" s="18"/>
      <c r="N251" s="68"/>
      <c r="O251" s="72"/>
      <c r="P251" s="68"/>
      <c r="Q251" s="102"/>
      <c r="R251" s="102"/>
      <c r="S251" s="102"/>
      <c r="T251" s="68"/>
      <c r="U251" s="68"/>
      <c r="V251" s="18"/>
      <c r="W251" s="18"/>
      <c r="X251" s="18"/>
      <c r="Y251" s="18"/>
      <c r="Z251" s="18"/>
      <c r="AA251" s="68"/>
      <c r="AB251" s="68"/>
      <c r="AC251" s="68"/>
      <c r="AD251" s="68"/>
      <c r="AE251" s="2"/>
      <c r="AF251" s="2"/>
      <c r="AG251" s="2"/>
      <c r="AH251" s="2"/>
      <c r="AI251" s="73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86"/>
      <c r="AU251" s="2"/>
      <c r="AV251" s="2"/>
    </row>
    <row r="252" spans="4:48" ht="19.899999999999999" customHeight="1" x14ac:dyDescent="0.15">
      <c r="D252" s="2"/>
      <c r="E252" s="2"/>
      <c r="F252" s="18"/>
      <c r="G252" s="2"/>
      <c r="H252" s="2"/>
      <c r="I252" s="2"/>
      <c r="J252" s="68"/>
      <c r="K252" s="68"/>
      <c r="L252" s="68"/>
      <c r="M252" s="18"/>
      <c r="N252" s="68"/>
      <c r="O252" s="72"/>
      <c r="P252" s="68"/>
      <c r="Q252" s="102"/>
      <c r="R252" s="102"/>
      <c r="S252" s="102"/>
      <c r="T252" s="68"/>
      <c r="U252" s="68"/>
      <c r="V252" s="18"/>
      <c r="W252" s="18"/>
      <c r="X252" s="18"/>
      <c r="Y252" s="18"/>
      <c r="Z252" s="18"/>
      <c r="AA252" s="68"/>
      <c r="AB252" s="68"/>
      <c r="AC252" s="68"/>
      <c r="AD252" s="68"/>
      <c r="AE252" s="2"/>
      <c r="AF252" s="2"/>
      <c r="AG252" s="2"/>
      <c r="AH252" s="2"/>
      <c r="AI252" s="73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86"/>
      <c r="AU252" s="2"/>
      <c r="AV252" s="2"/>
    </row>
    <row r="253" spans="4:48" ht="19.899999999999999" customHeight="1" x14ac:dyDescent="0.15">
      <c r="D253" s="2"/>
      <c r="E253" s="2"/>
      <c r="F253" s="18"/>
      <c r="G253" s="2"/>
      <c r="H253" s="2"/>
      <c r="I253" s="2"/>
      <c r="J253" s="68"/>
      <c r="K253" s="68"/>
      <c r="L253" s="68"/>
      <c r="M253" s="18"/>
      <c r="N253" s="68"/>
      <c r="O253" s="72"/>
      <c r="P253" s="68"/>
      <c r="Q253" s="102"/>
      <c r="R253" s="102"/>
      <c r="S253" s="102"/>
      <c r="T253" s="68"/>
      <c r="U253" s="68"/>
      <c r="V253" s="18"/>
      <c r="W253" s="18"/>
      <c r="X253" s="18"/>
      <c r="Y253" s="18"/>
      <c r="Z253" s="18"/>
      <c r="AA253" s="68"/>
      <c r="AB253" s="68"/>
      <c r="AC253" s="68"/>
      <c r="AD253" s="68"/>
      <c r="AE253" s="2"/>
      <c r="AF253" s="2"/>
      <c r="AG253" s="2"/>
      <c r="AH253" s="2"/>
      <c r="AI253" s="73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86"/>
      <c r="AU253" s="2"/>
      <c r="AV253" s="2"/>
    </row>
    <row r="254" spans="4:48" ht="19.899999999999999" customHeight="1" x14ac:dyDescent="0.15">
      <c r="D254" s="2"/>
      <c r="E254" s="2"/>
      <c r="F254" s="18"/>
      <c r="G254" s="2"/>
      <c r="H254" s="2"/>
      <c r="I254" s="2"/>
      <c r="J254" s="68"/>
      <c r="K254" s="68"/>
      <c r="L254" s="68"/>
      <c r="M254" s="18"/>
      <c r="N254" s="68"/>
      <c r="O254" s="72"/>
      <c r="P254" s="68"/>
      <c r="Q254" s="102"/>
      <c r="R254" s="102"/>
      <c r="S254" s="102"/>
      <c r="T254" s="68"/>
      <c r="U254" s="68"/>
      <c r="V254" s="18"/>
      <c r="W254" s="18"/>
      <c r="X254" s="18"/>
      <c r="Y254" s="18"/>
      <c r="Z254" s="18"/>
      <c r="AA254" s="68"/>
      <c r="AB254" s="68"/>
      <c r="AC254" s="68"/>
      <c r="AD254" s="68"/>
      <c r="AE254" s="2"/>
      <c r="AF254" s="2"/>
      <c r="AG254" s="2"/>
      <c r="AH254" s="2"/>
      <c r="AI254" s="73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86"/>
      <c r="AU254" s="2"/>
      <c r="AV254" s="2"/>
    </row>
    <row r="255" spans="4:48" ht="19.899999999999999" customHeight="1" x14ac:dyDescent="0.15">
      <c r="D255" s="2"/>
      <c r="E255" s="2"/>
      <c r="F255" s="18"/>
      <c r="G255" s="2"/>
      <c r="H255" s="2"/>
      <c r="I255" s="2"/>
      <c r="J255" s="68"/>
      <c r="K255" s="68"/>
      <c r="L255" s="68"/>
      <c r="M255" s="18"/>
      <c r="N255" s="68"/>
      <c r="O255" s="72"/>
      <c r="P255" s="68"/>
      <c r="Q255" s="102"/>
      <c r="R255" s="102"/>
      <c r="S255" s="102"/>
      <c r="T255" s="68"/>
      <c r="U255" s="68"/>
      <c r="V255" s="18"/>
      <c r="W255" s="18"/>
      <c r="X255" s="18"/>
      <c r="Y255" s="18"/>
      <c r="Z255" s="18"/>
      <c r="AA255" s="68"/>
      <c r="AB255" s="68"/>
      <c r="AC255" s="68"/>
      <c r="AD255" s="68"/>
      <c r="AE255" s="2"/>
      <c r="AF255" s="2"/>
      <c r="AG255" s="2"/>
      <c r="AH255" s="2"/>
      <c r="AI255" s="73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86"/>
      <c r="AU255" s="2"/>
      <c r="AV255" s="2"/>
    </row>
    <row r="256" spans="4:48" ht="19.899999999999999" customHeight="1" x14ac:dyDescent="0.15">
      <c r="D256" s="2"/>
      <c r="E256" s="2"/>
      <c r="F256" s="18"/>
      <c r="G256" s="2"/>
      <c r="H256" s="2"/>
      <c r="I256" s="2"/>
      <c r="J256" s="68"/>
      <c r="K256" s="68"/>
      <c r="L256" s="68"/>
      <c r="M256" s="18"/>
      <c r="N256" s="68"/>
      <c r="O256" s="72"/>
      <c r="P256" s="68"/>
      <c r="Q256" s="102"/>
      <c r="R256" s="102"/>
      <c r="S256" s="102"/>
      <c r="T256" s="68"/>
      <c r="U256" s="68"/>
      <c r="V256" s="18"/>
      <c r="W256" s="18"/>
      <c r="X256" s="18"/>
      <c r="Y256" s="18"/>
      <c r="Z256" s="18"/>
      <c r="AA256" s="68"/>
      <c r="AB256" s="68"/>
      <c r="AC256" s="68"/>
      <c r="AD256" s="68"/>
      <c r="AE256" s="2"/>
      <c r="AF256" s="2"/>
      <c r="AG256" s="2"/>
      <c r="AH256" s="2"/>
      <c r="AI256" s="73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86"/>
      <c r="AU256" s="2"/>
      <c r="AV256" s="2"/>
    </row>
    <row r="257" spans="4:48" ht="19.899999999999999" customHeight="1" x14ac:dyDescent="0.15">
      <c r="D257" s="2"/>
      <c r="E257" s="2"/>
      <c r="F257" s="18"/>
      <c r="G257" s="2"/>
      <c r="H257" s="2"/>
      <c r="I257" s="2"/>
      <c r="J257" s="68"/>
      <c r="K257" s="68"/>
      <c r="L257" s="68"/>
      <c r="M257" s="18"/>
      <c r="N257" s="68"/>
      <c r="O257" s="72"/>
      <c r="P257" s="68"/>
      <c r="Q257" s="102"/>
      <c r="R257" s="102"/>
      <c r="S257" s="102"/>
      <c r="T257" s="68"/>
      <c r="U257" s="68"/>
      <c r="V257" s="18"/>
      <c r="W257" s="18"/>
      <c r="X257" s="18"/>
      <c r="Y257" s="18"/>
      <c r="Z257" s="18"/>
      <c r="AA257" s="68"/>
      <c r="AB257" s="68"/>
      <c r="AC257" s="68"/>
      <c r="AD257" s="68"/>
      <c r="AE257" s="2"/>
      <c r="AF257" s="2"/>
      <c r="AG257" s="2"/>
      <c r="AH257" s="2"/>
      <c r="AI257" s="73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86"/>
      <c r="AU257" s="2"/>
      <c r="AV257" s="2"/>
    </row>
    <row r="258" spans="4:48" ht="19.899999999999999" customHeight="1" x14ac:dyDescent="0.15">
      <c r="D258" s="2"/>
      <c r="E258" s="2"/>
      <c r="F258" s="18"/>
      <c r="G258" s="2"/>
      <c r="H258" s="2"/>
      <c r="I258" s="2"/>
      <c r="J258" s="68"/>
      <c r="K258" s="68"/>
      <c r="L258" s="68"/>
      <c r="M258" s="18"/>
      <c r="N258" s="68"/>
      <c r="O258" s="72"/>
      <c r="P258" s="68"/>
      <c r="Q258" s="102"/>
      <c r="R258" s="102"/>
      <c r="S258" s="102"/>
      <c r="T258" s="68"/>
      <c r="U258" s="68"/>
      <c r="V258" s="18"/>
      <c r="W258" s="18"/>
      <c r="X258" s="18"/>
      <c r="Y258" s="18"/>
      <c r="Z258" s="18"/>
      <c r="AA258" s="68"/>
      <c r="AB258" s="68"/>
      <c r="AC258" s="68"/>
      <c r="AD258" s="68"/>
      <c r="AE258" s="2"/>
      <c r="AF258" s="2"/>
      <c r="AG258" s="2"/>
      <c r="AH258" s="2"/>
      <c r="AI258" s="73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86"/>
      <c r="AU258" s="2"/>
      <c r="AV258" s="2"/>
    </row>
    <row r="259" spans="4:48" ht="19.899999999999999" customHeight="1" x14ac:dyDescent="0.15">
      <c r="D259" s="2"/>
      <c r="E259" s="2"/>
      <c r="F259" s="18"/>
      <c r="G259" s="2"/>
      <c r="H259" s="2"/>
      <c r="I259" s="2"/>
      <c r="J259" s="68"/>
      <c r="K259" s="68"/>
      <c r="L259" s="68"/>
      <c r="M259" s="18"/>
      <c r="N259" s="68"/>
      <c r="O259" s="72"/>
      <c r="P259" s="68"/>
      <c r="Q259" s="102"/>
      <c r="R259" s="102"/>
      <c r="S259" s="102"/>
      <c r="T259" s="68"/>
      <c r="U259" s="68"/>
      <c r="V259" s="18"/>
      <c r="W259" s="18"/>
      <c r="X259" s="18"/>
      <c r="Y259" s="18"/>
      <c r="Z259" s="18"/>
      <c r="AA259" s="68"/>
      <c r="AB259" s="68"/>
      <c r="AC259" s="68"/>
      <c r="AD259" s="68"/>
      <c r="AE259" s="2"/>
      <c r="AF259" s="2"/>
      <c r="AG259" s="2"/>
      <c r="AH259" s="2"/>
      <c r="AI259" s="73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86"/>
      <c r="AU259" s="2"/>
      <c r="AV259" s="2"/>
    </row>
    <row r="260" spans="4:48" ht="19.899999999999999" customHeight="1" x14ac:dyDescent="0.15">
      <c r="D260" s="2"/>
      <c r="E260" s="2"/>
      <c r="F260" s="18"/>
      <c r="G260" s="2"/>
      <c r="H260" s="2"/>
      <c r="I260" s="2"/>
      <c r="J260" s="68"/>
      <c r="K260" s="68"/>
      <c r="L260" s="68"/>
      <c r="M260" s="18"/>
      <c r="N260" s="68"/>
      <c r="O260" s="72"/>
      <c r="P260" s="68"/>
      <c r="Q260" s="102"/>
      <c r="R260" s="102"/>
      <c r="S260" s="102"/>
      <c r="T260" s="68"/>
      <c r="U260" s="68"/>
      <c r="V260" s="18"/>
      <c r="W260" s="18"/>
      <c r="X260" s="18"/>
      <c r="Y260" s="18"/>
      <c r="Z260" s="18"/>
      <c r="AA260" s="68"/>
      <c r="AB260" s="68"/>
      <c r="AC260" s="68"/>
      <c r="AD260" s="68"/>
      <c r="AE260" s="2"/>
      <c r="AF260" s="2"/>
      <c r="AG260" s="2"/>
      <c r="AH260" s="2"/>
      <c r="AI260" s="73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86"/>
      <c r="AU260" s="2"/>
      <c r="AV260" s="2"/>
    </row>
    <row r="261" spans="4:48" ht="19.899999999999999" customHeight="1" x14ac:dyDescent="0.15">
      <c r="D261" s="2"/>
      <c r="E261" s="2"/>
      <c r="F261" s="18"/>
      <c r="G261" s="2"/>
      <c r="H261" s="2"/>
      <c r="I261" s="2"/>
      <c r="J261" s="68"/>
      <c r="K261" s="68"/>
      <c r="L261" s="68"/>
      <c r="M261" s="18"/>
      <c r="N261" s="68"/>
      <c r="O261" s="72"/>
      <c r="P261" s="68"/>
      <c r="Q261" s="102"/>
      <c r="R261" s="102"/>
      <c r="S261" s="102"/>
      <c r="T261" s="68"/>
      <c r="U261" s="68"/>
      <c r="V261" s="18"/>
      <c r="W261" s="18"/>
      <c r="X261" s="18"/>
      <c r="Y261" s="18"/>
      <c r="Z261" s="18"/>
      <c r="AA261" s="68"/>
      <c r="AB261" s="68"/>
      <c r="AC261" s="68"/>
      <c r="AD261" s="68"/>
      <c r="AE261" s="2"/>
      <c r="AF261" s="2"/>
      <c r="AG261" s="2"/>
      <c r="AH261" s="2"/>
      <c r="AI261" s="73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86"/>
      <c r="AU261" s="2"/>
      <c r="AV261" s="2"/>
    </row>
    <row r="262" spans="4:48" ht="19.899999999999999" customHeight="1" x14ac:dyDescent="0.15">
      <c r="D262" s="2"/>
      <c r="E262" s="2"/>
      <c r="F262" s="18"/>
      <c r="G262" s="2"/>
      <c r="H262" s="2"/>
      <c r="I262" s="2"/>
      <c r="J262" s="68"/>
      <c r="K262" s="68"/>
      <c r="L262" s="68"/>
      <c r="M262" s="18"/>
      <c r="N262" s="68"/>
      <c r="O262" s="72"/>
      <c r="P262" s="68"/>
      <c r="Q262" s="102"/>
      <c r="R262" s="102"/>
      <c r="S262" s="102"/>
      <c r="T262" s="68"/>
      <c r="U262" s="68"/>
      <c r="V262" s="18"/>
      <c r="W262" s="18"/>
      <c r="X262" s="18"/>
      <c r="Y262" s="18"/>
      <c r="Z262" s="18"/>
      <c r="AA262" s="68"/>
      <c r="AB262" s="68"/>
      <c r="AC262" s="68"/>
      <c r="AD262" s="68"/>
      <c r="AE262" s="2"/>
      <c r="AF262" s="2"/>
      <c r="AG262" s="2"/>
      <c r="AH262" s="2"/>
      <c r="AI262" s="73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86"/>
      <c r="AU262" s="2"/>
      <c r="AV262" s="2"/>
    </row>
    <row r="263" spans="4:48" ht="19.899999999999999" customHeight="1" x14ac:dyDescent="0.15">
      <c r="D263" s="2"/>
      <c r="E263" s="2"/>
      <c r="F263" s="18"/>
      <c r="G263" s="2"/>
      <c r="H263" s="2"/>
      <c r="I263" s="2"/>
      <c r="J263" s="68"/>
      <c r="K263" s="68"/>
      <c r="L263" s="68"/>
      <c r="M263" s="18"/>
      <c r="N263" s="68"/>
      <c r="O263" s="72"/>
      <c r="P263" s="68"/>
      <c r="Q263" s="102"/>
      <c r="R263" s="102"/>
      <c r="S263" s="102"/>
      <c r="T263" s="68"/>
      <c r="U263" s="68"/>
      <c r="V263" s="18"/>
      <c r="W263" s="18"/>
      <c r="X263" s="18"/>
      <c r="Y263" s="18"/>
      <c r="Z263" s="18"/>
      <c r="AA263" s="68"/>
      <c r="AB263" s="68"/>
      <c r="AC263" s="68"/>
      <c r="AD263" s="68"/>
      <c r="AE263" s="2"/>
      <c r="AF263" s="2"/>
      <c r="AG263" s="2"/>
      <c r="AH263" s="2"/>
      <c r="AI263" s="73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86"/>
      <c r="AU263" s="2"/>
      <c r="AV263" s="2"/>
    </row>
    <row r="264" spans="4:48" ht="19.899999999999999" customHeight="1" x14ac:dyDescent="0.15">
      <c r="D264" s="2"/>
      <c r="E264" s="2"/>
      <c r="F264" s="18"/>
      <c r="G264" s="2"/>
      <c r="H264" s="2"/>
      <c r="I264" s="2"/>
      <c r="J264" s="68"/>
      <c r="K264" s="68"/>
      <c r="L264" s="68"/>
      <c r="M264" s="18"/>
      <c r="N264" s="68"/>
      <c r="O264" s="72"/>
      <c r="P264" s="68"/>
      <c r="Q264" s="102"/>
      <c r="R264" s="102"/>
      <c r="S264" s="102"/>
      <c r="T264" s="68"/>
      <c r="U264" s="68"/>
      <c r="V264" s="18"/>
      <c r="W264" s="18"/>
      <c r="X264" s="18"/>
      <c r="Y264" s="18"/>
      <c r="Z264" s="18"/>
      <c r="AA264" s="68"/>
      <c r="AB264" s="68"/>
      <c r="AC264" s="68"/>
      <c r="AD264" s="68"/>
      <c r="AE264" s="2"/>
      <c r="AF264" s="2"/>
      <c r="AG264" s="2"/>
      <c r="AH264" s="2"/>
      <c r="AI264" s="73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86"/>
      <c r="AU264" s="2"/>
      <c r="AV264" s="2"/>
    </row>
    <row r="265" spans="4:48" ht="19.899999999999999" customHeight="1" x14ac:dyDescent="0.15">
      <c r="D265" s="2"/>
      <c r="E265" s="2"/>
      <c r="F265" s="18"/>
      <c r="G265" s="2"/>
      <c r="H265" s="2"/>
      <c r="I265" s="2"/>
      <c r="J265" s="68"/>
      <c r="K265" s="68"/>
      <c r="L265" s="68"/>
      <c r="M265" s="18"/>
      <c r="N265" s="68"/>
      <c r="O265" s="72"/>
      <c r="P265" s="68"/>
      <c r="Q265" s="102"/>
      <c r="R265" s="102"/>
      <c r="S265" s="102"/>
      <c r="T265" s="68"/>
      <c r="U265" s="68"/>
      <c r="V265" s="18"/>
      <c r="W265" s="18"/>
      <c r="X265" s="18"/>
      <c r="Y265" s="18"/>
      <c r="Z265" s="18"/>
      <c r="AA265" s="68"/>
      <c r="AB265" s="68"/>
      <c r="AC265" s="68"/>
      <c r="AD265" s="68"/>
      <c r="AE265" s="2"/>
      <c r="AF265" s="2"/>
      <c r="AG265" s="2"/>
      <c r="AH265" s="2"/>
      <c r="AI265" s="73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86"/>
      <c r="AU265" s="2"/>
      <c r="AV265" s="2"/>
    </row>
    <row r="266" spans="4:48" ht="19.899999999999999" customHeight="1" x14ac:dyDescent="0.15">
      <c r="D266" s="2"/>
      <c r="E266" s="2"/>
      <c r="F266" s="18"/>
      <c r="G266" s="2"/>
      <c r="H266" s="2"/>
      <c r="I266" s="2"/>
      <c r="J266" s="68"/>
      <c r="K266" s="68"/>
      <c r="L266" s="68"/>
      <c r="M266" s="18"/>
      <c r="N266" s="68"/>
      <c r="O266" s="72"/>
      <c r="P266" s="68"/>
      <c r="Q266" s="102"/>
      <c r="R266" s="102"/>
      <c r="S266" s="102"/>
      <c r="T266" s="68"/>
      <c r="U266" s="68"/>
      <c r="V266" s="18"/>
      <c r="W266" s="18"/>
      <c r="X266" s="18"/>
      <c r="Y266" s="18"/>
      <c r="Z266" s="18"/>
      <c r="AA266" s="68"/>
      <c r="AB266" s="68"/>
      <c r="AC266" s="68"/>
      <c r="AD266" s="68"/>
      <c r="AE266" s="2"/>
      <c r="AF266" s="2"/>
      <c r="AG266" s="2"/>
      <c r="AH266" s="2"/>
      <c r="AI266" s="73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86"/>
      <c r="AU266" s="2"/>
      <c r="AV266" s="2"/>
    </row>
    <row r="267" spans="4:48" ht="19.899999999999999" customHeight="1" x14ac:dyDescent="0.15">
      <c r="D267" s="2"/>
      <c r="E267" s="2"/>
      <c r="F267" s="18"/>
      <c r="G267" s="2"/>
      <c r="H267" s="2"/>
      <c r="I267" s="2"/>
      <c r="J267" s="68"/>
      <c r="K267" s="68"/>
      <c r="L267" s="68"/>
      <c r="M267" s="18"/>
      <c r="N267" s="68"/>
      <c r="O267" s="72"/>
      <c r="P267" s="68"/>
      <c r="Q267" s="102"/>
      <c r="R267" s="102"/>
      <c r="S267" s="102"/>
      <c r="T267" s="68"/>
      <c r="U267" s="68"/>
      <c r="V267" s="18"/>
      <c r="W267" s="18"/>
      <c r="X267" s="18"/>
      <c r="Y267" s="18"/>
      <c r="Z267" s="18"/>
      <c r="AA267" s="68"/>
      <c r="AB267" s="68"/>
      <c r="AC267" s="68"/>
      <c r="AD267" s="68"/>
      <c r="AE267" s="2"/>
      <c r="AF267" s="2"/>
      <c r="AG267" s="2"/>
      <c r="AH267" s="2"/>
      <c r="AI267" s="73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86"/>
      <c r="AU267" s="2"/>
      <c r="AV267" s="2"/>
    </row>
    <row r="268" spans="4:48" ht="19.899999999999999" customHeight="1" x14ac:dyDescent="0.15">
      <c r="D268" s="2"/>
      <c r="E268" s="2"/>
      <c r="F268" s="18"/>
      <c r="G268" s="2"/>
      <c r="H268" s="2"/>
      <c r="I268" s="2"/>
      <c r="J268" s="68"/>
      <c r="K268" s="68"/>
      <c r="L268" s="68"/>
      <c r="M268" s="18"/>
      <c r="N268" s="68"/>
      <c r="O268" s="72"/>
      <c r="P268" s="68"/>
      <c r="Q268" s="102"/>
      <c r="R268" s="102"/>
      <c r="S268" s="102"/>
      <c r="T268" s="68"/>
      <c r="U268" s="68"/>
      <c r="V268" s="18"/>
      <c r="W268" s="18"/>
      <c r="X268" s="18"/>
      <c r="Y268" s="18"/>
      <c r="Z268" s="18"/>
      <c r="AA268" s="68"/>
      <c r="AB268" s="68"/>
      <c r="AC268" s="68"/>
      <c r="AD268" s="68"/>
      <c r="AE268" s="2"/>
      <c r="AF268" s="2"/>
      <c r="AG268" s="2"/>
      <c r="AH268" s="2"/>
      <c r="AI268" s="73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86"/>
      <c r="AU268" s="2"/>
      <c r="AV268" s="2"/>
    </row>
    <row r="269" spans="4:48" ht="19.899999999999999" customHeight="1" x14ac:dyDescent="0.15">
      <c r="D269" s="2"/>
      <c r="E269" s="2"/>
      <c r="F269" s="18"/>
      <c r="G269" s="2"/>
      <c r="H269" s="2"/>
      <c r="I269" s="2"/>
      <c r="J269" s="68"/>
      <c r="K269" s="68"/>
      <c r="L269" s="68"/>
      <c r="M269" s="18"/>
      <c r="N269" s="68"/>
      <c r="O269" s="72"/>
      <c r="P269" s="68"/>
      <c r="Q269" s="102"/>
      <c r="R269" s="102"/>
      <c r="S269" s="102"/>
      <c r="T269" s="68"/>
      <c r="U269" s="68"/>
      <c r="V269" s="18"/>
      <c r="W269" s="18"/>
      <c r="X269" s="18"/>
      <c r="Y269" s="18"/>
      <c r="Z269" s="18"/>
      <c r="AA269" s="68"/>
      <c r="AB269" s="68"/>
      <c r="AC269" s="68"/>
      <c r="AD269" s="68"/>
      <c r="AE269" s="2"/>
      <c r="AF269" s="2"/>
      <c r="AG269" s="2"/>
      <c r="AH269" s="2"/>
      <c r="AI269" s="73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86"/>
      <c r="AU269" s="2"/>
      <c r="AV269" s="2"/>
    </row>
    <row r="270" spans="4:48" ht="19.899999999999999" customHeight="1" x14ac:dyDescent="0.15">
      <c r="D270" s="2"/>
      <c r="E270" s="2"/>
      <c r="F270" s="18"/>
      <c r="G270" s="2"/>
      <c r="H270" s="2"/>
      <c r="I270" s="2"/>
      <c r="J270" s="68"/>
      <c r="K270" s="68"/>
      <c r="L270" s="68"/>
      <c r="M270" s="18"/>
      <c r="N270" s="68"/>
      <c r="O270" s="72"/>
      <c r="P270" s="68"/>
      <c r="Q270" s="102"/>
      <c r="R270" s="102"/>
      <c r="S270" s="102"/>
      <c r="T270" s="68"/>
      <c r="U270" s="68"/>
      <c r="V270" s="18"/>
      <c r="W270" s="18"/>
      <c r="X270" s="18"/>
      <c r="Y270" s="18"/>
      <c r="Z270" s="18"/>
      <c r="AA270" s="68"/>
      <c r="AB270" s="68"/>
      <c r="AC270" s="68"/>
      <c r="AD270" s="68"/>
      <c r="AE270" s="2"/>
      <c r="AF270" s="2"/>
      <c r="AG270" s="2"/>
      <c r="AH270" s="2"/>
      <c r="AI270" s="73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86"/>
      <c r="AU270" s="2"/>
      <c r="AV270" s="2"/>
    </row>
    <row r="271" spans="4:48" ht="19.899999999999999" customHeight="1" x14ac:dyDescent="0.15">
      <c r="D271" s="2"/>
      <c r="E271" s="2"/>
      <c r="F271" s="18"/>
      <c r="G271" s="2"/>
      <c r="H271" s="2"/>
      <c r="I271" s="2"/>
      <c r="J271" s="68"/>
      <c r="K271" s="68"/>
      <c r="L271" s="68"/>
      <c r="M271" s="18"/>
      <c r="N271" s="68"/>
      <c r="O271" s="72"/>
      <c r="P271" s="68"/>
      <c r="Q271" s="102"/>
      <c r="R271" s="102"/>
      <c r="S271" s="102"/>
      <c r="T271" s="68"/>
      <c r="U271" s="68"/>
      <c r="V271" s="18"/>
      <c r="W271" s="18"/>
      <c r="X271" s="18"/>
      <c r="Y271" s="18"/>
      <c r="Z271" s="18"/>
      <c r="AA271" s="68"/>
      <c r="AB271" s="68"/>
      <c r="AC271" s="68"/>
      <c r="AD271" s="68"/>
      <c r="AE271" s="2"/>
      <c r="AF271" s="2"/>
      <c r="AG271" s="2"/>
      <c r="AH271" s="2"/>
      <c r="AI271" s="73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86"/>
      <c r="AU271" s="2"/>
      <c r="AV271" s="2"/>
    </row>
    <row r="272" spans="4:48" ht="19.899999999999999" customHeight="1" x14ac:dyDescent="0.15">
      <c r="D272" s="2"/>
      <c r="E272" s="2"/>
      <c r="F272" s="18"/>
      <c r="G272" s="2"/>
      <c r="H272" s="2"/>
      <c r="I272" s="2"/>
      <c r="J272" s="68"/>
      <c r="K272" s="68"/>
      <c r="L272" s="68"/>
      <c r="M272" s="18"/>
      <c r="N272" s="68"/>
      <c r="O272" s="72"/>
      <c r="P272" s="68"/>
      <c r="Q272" s="102"/>
      <c r="R272" s="102"/>
      <c r="S272" s="102"/>
      <c r="T272" s="68"/>
      <c r="U272" s="68"/>
      <c r="V272" s="18"/>
      <c r="W272" s="18"/>
      <c r="X272" s="18"/>
      <c r="Y272" s="18"/>
      <c r="Z272" s="18"/>
      <c r="AA272" s="68"/>
      <c r="AB272" s="68"/>
      <c r="AC272" s="68"/>
      <c r="AD272" s="68"/>
      <c r="AE272" s="2"/>
      <c r="AF272" s="2"/>
      <c r="AG272" s="2"/>
      <c r="AH272" s="2"/>
      <c r="AI272" s="73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86"/>
      <c r="AU272" s="2"/>
      <c r="AV272" s="2"/>
    </row>
    <row r="273" spans="4:48" ht="19.899999999999999" customHeight="1" x14ac:dyDescent="0.15">
      <c r="D273" s="2"/>
      <c r="E273" s="2"/>
      <c r="F273" s="18"/>
      <c r="G273" s="2"/>
      <c r="H273" s="2"/>
      <c r="I273" s="2"/>
      <c r="J273" s="68"/>
      <c r="K273" s="68"/>
      <c r="L273" s="68"/>
      <c r="M273" s="18"/>
      <c r="N273" s="68"/>
      <c r="O273" s="72"/>
      <c r="P273" s="68"/>
      <c r="Q273" s="102"/>
      <c r="R273" s="102"/>
      <c r="S273" s="102"/>
      <c r="T273" s="68"/>
      <c r="U273" s="68"/>
      <c r="V273" s="18"/>
      <c r="W273" s="18"/>
      <c r="X273" s="18"/>
      <c r="Y273" s="18"/>
      <c r="Z273" s="18"/>
      <c r="AA273" s="68"/>
      <c r="AB273" s="68"/>
      <c r="AC273" s="68"/>
      <c r="AD273" s="68"/>
      <c r="AE273" s="2"/>
      <c r="AF273" s="2"/>
      <c r="AG273" s="2"/>
      <c r="AH273" s="2"/>
      <c r="AI273" s="73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86"/>
      <c r="AU273" s="2"/>
      <c r="AV273" s="2"/>
    </row>
    <row r="274" spans="4:48" ht="19.899999999999999" customHeight="1" x14ac:dyDescent="0.15">
      <c r="D274" s="2"/>
      <c r="E274" s="2"/>
      <c r="F274" s="18"/>
      <c r="G274" s="2"/>
      <c r="H274" s="2"/>
      <c r="I274" s="2"/>
      <c r="J274" s="68"/>
      <c r="K274" s="68"/>
      <c r="L274" s="68"/>
      <c r="M274" s="18"/>
      <c r="N274" s="68"/>
      <c r="O274" s="72"/>
      <c r="P274" s="68"/>
      <c r="Q274" s="102"/>
      <c r="R274" s="102"/>
      <c r="S274" s="102"/>
      <c r="T274" s="68"/>
      <c r="U274" s="68"/>
      <c r="V274" s="18"/>
      <c r="W274" s="18"/>
      <c r="X274" s="18"/>
      <c r="Y274" s="18"/>
      <c r="Z274" s="18"/>
      <c r="AA274" s="68"/>
      <c r="AB274" s="68"/>
      <c r="AC274" s="68"/>
      <c r="AD274" s="68"/>
      <c r="AE274" s="2"/>
      <c r="AF274" s="2"/>
      <c r="AG274" s="2"/>
      <c r="AH274" s="2"/>
      <c r="AI274" s="73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86"/>
      <c r="AU274" s="2"/>
      <c r="AV274" s="2"/>
    </row>
    <row r="275" spans="4:48" ht="19.899999999999999" customHeight="1" x14ac:dyDescent="0.15">
      <c r="D275" s="2"/>
      <c r="E275" s="2"/>
      <c r="F275" s="18"/>
      <c r="G275" s="2"/>
      <c r="H275" s="2"/>
      <c r="I275" s="2"/>
      <c r="J275" s="68"/>
      <c r="K275" s="68"/>
      <c r="L275" s="68"/>
      <c r="M275" s="18"/>
      <c r="N275" s="68"/>
      <c r="O275" s="72"/>
      <c r="P275" s="68"/>
      <c r="Q275" s="102"/>
      <c r="R275" s="102"/>
      <c r="S275" s="102"/>
      <c r="T275" s="68"/>
      <c r="U275" s="68"/>
      <c r="V275" s="18"/>
      <c r="W275" s="18"/>
      <c r="X275" s="18"/>
      <c r="Y275" s="18"/>
      <c r="Z275" s="18"/>
      <c r="AA275" s="68"/>
      <c r="AB275" s="68"/>
      <c r="AC275" s="68"/>
      <c r="AD275" s="68"/>
      <c r="AE275" s="2"/>
      <c r="AF275" s="2"/>
      <c r="AG275" s="2"/>
      <c r="AH275" s="2"/>
      <c r="AI275" s="73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86"/>
      <c r="AU275" s="2"/>
      <c r="AV275" s="2"/>
    </row>
    <row r="276" spans="4:48" ht="19.899999999999999" customHeight="1" x14ac:dyDescent="0.15">
      <c r="D276" s="2"/>
      <c r="E276" s="2"/>
      <c r="F276" s="18"/>
      <c r="G276" s="2"/>
      <c r="H276" s="2"/>
      <c r="I276" s="2"/>
      <c r="J276" s="68"/>
      <c r="K276" s="68"/>
      <c r="L276" s="68"/>
      <c r="M276" s="18"/>
      <c r="N276" s="68"/>
      <c r="O276" s="72"/>
      <c r="P276" s="68"/>
      <c r="Q276" s="102"/>
      <c r="R276" s="102"/>
      <c r="S276" s="102"/>
      <c r="T276" s="68"/>
      <c r="U276" s="68"/>
      <c r="V276" s="18"/>
      <c r="W276" s="18"/>
      <c r="X276" s="18"/>
      <c r="Y276" s="18"/>
      <c r="Z276" s="18"/>
      <c r="AA276" s="68"/>
      <c r="AB276" s="68"/>
      <c r="AC276" s="68"/>
      <c r="AD276" s="68"/>
      <c r="AE276" s="2"/>
      <c r="AF276" s="2"/>
      <c r="AG276" s="2"/>
      <c r="AH276" s="2"/>
      <c r="AI276" s="73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86"/>
      <c r="AU276" s="2"/>
      <c r="AV276" s="2"/>
    </row>
    <row r="277" spans="4:48" ht="19.899999999999999" customHeight="1" x14ac:dyDescent="0.15">
      <c r="D277" s="2"/>
      <c r="E277" s="2"/>
      <c r="F277" s="18"/>
      <c r="G277" s="2"/>
      <c r="H277" s="2"/>
      <c r="I277" s="2"/>
      <c r="J277" s="68"/>
      <c r="K277" s="68"/>
      <c r="L277" s="68"/>
      <c r="M277" s="18"/>
      <c r="N277" s="68"/>
      <c r="O277" s="72"/>
      <c r="P277" s="68"/>
      <c r="Q277" s="102"/>
      <c r="R277" s="102"/>
      <c r="S277" s="102"/>
      <c r="T277" s="68"/>
      <c r="U277" s="68"/>
      <c r="V277" s="18"/>
      <c r="W277" s="18"/>
      <c r="X277" s="18"/>
      <c r="Y277" s="18"/>
      <c r="Z277" s="18"/>
      <c r="AA277" s="68"/>
      <c r="AB277" s="68"/>
      <c r="AC277" s="68"/>
      <c r="AD277" s="68"/>
      <c r="AE277" s="2"/>
      <c r="AF277" s="2"/>
      <c r="AG277" s="2"/>
      <c r="AH277" s="2"/>
      <c r="AI277" s="73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86"/>
      <c r="AU277" s="2"/>
      <c r="AV277" s="2"/>
    </row>
    <row r="278" spans="4:48" ht="19.899999999999999" customHeight="1" x14ac:dyDescent="0.15">
      <c r="D278" s="2"/>
      <c r="E278" s="2"/>
      <c r="F278" s="18"/>
      <c r="G278" s="2"/>
      <c r="H278" s="2"/>
      <c r="I278" s="2"/>
      <c r="J278" s="68"/>
      <c r="K278" s="68"/>
      <c r="L278" s="68"/>
      <c r="M278" s="18"/>
      <c r="N278" s="68"/>
      <c r="O278" s="72"/>
      <c r="P278" s="68"/>
      <c r="Q278" s="102"/>
      <c r="R278" s="102"/>
      <c r="S278" s="102"/>
      <c r="T278" s="68"/>
      <c r="U278" s="68"/>
      <c r="V278" s="18"/>
      <c r="W278" s="18"/>
      <c r="X278" s="18"/>
      <c r="Y278" s="18"/>
      <c r="Z278" s="18"/>
      <c r="AA278" s="68"/>
      <c r="AB278" s="68"/>
      <c r="AC278" s="68"/>
      <c r="AD278" s="68"/>
      <c r="AE278" s="2"/>
      <c r="AF278" s="2"/>
      <c r="AG278" s="2"/>
      <c r="AH278" s="2"/>
      <c r="AI278" s="73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86"/>
      <c r="AU278" s="2"/>
      <c r="AV278" s="2"/>
    </row>
    <row r="279" spans="4:48" ht="19.899999999999999" customHeight="1" x14ac:dyDescent="0.15">
      <c r="D279" s="2"/>
      <c r="E279" s="2"/>
      <c r="F279" s="18"/>
      <c r="G279" s="2"/>
      <c r="H279" s="2"/>
      <c r="I279" s="2"/>
      <c r="J279" s="68"/>
      <c r="K279" s="68"/>
      <c r="L279" s="68"/>
      <c r="M279" s="18"/>
      <c r="N279" s="68"/>
      <c r="O279" s="72"/>
      <c r="P279" s="68"/>
      <c r="Q279" s="102"/>
      <c r="R279" s="102"/>
      <c r="S279" s="102"/>
      <c r="T279" s="68"/>
      <c r="U279" s="68"/>
      <c r="V279" s="18"/>
      <c r="W279" s="18"/>
      <c r="X279" s="18"/>
      <c r="Y279" s="18"/>
      <c r="Z279" s="18"/>
      <c r="AA279" s="68"/>
      <c r="AB279" s="68"/>
      <c r="AC279" s="68"/>
      <c r="AD279" s="68"/>
      <c r="AE279" s="2"/>
      <c r="AF279" s="2"/>
      <c r="AG279" s="2"/>
      <c r="AH279" s="2"/>
      <c r="AI279" s="73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86"/>
      <c r="AU279" s="2"/>
      <c r="AV279" s="2"/>
    </row>
    <row r="280" spans="4:48" ht="19.899999999999999" customHeight="1" x14ac:dyDescent="0.15">
      <c r="D280" s="2"/>
      <c r="E280" s="2"/>
      <c r="F280" s="18"/>
      <c r="G280" s="2"/>
      <c r="H280" s="2"/>
      <c r="I280" s="2"/>
      <c r="J280" s="68"/>
      <c r="K280" s="68"/>
      <c r="L280" s="68"/>
      <c r="M280" s="18"/>
      <c r="N280" s="68"/>
      <c r="O280" s="72"/>
      <c r="P280" s="68"/>
      <c r="Q280" s="102"/>
      <c r="R280" s="102"/>
      <c r="S280" s="102"/>
      <c r="T280" s="68"/>
      <c r="U280" s="68"/>
      <c r="V280" s="18"/>
      <c r="W280" s="18"/>
      <c r="X280" s="18"/>
      <c r="Y280" s="18"/>
      <c r="Z280" s="18"/>
      <c r="AA280" s="68"/>
      <c r="AB280" s="68"/>
      <c r="AC280" s="68"/>
      <c r="AD280" s="68"/>
      <c r="AE280" s="2"/>
      <c r="AF280" s="2"/>
      <c r="AG280" s="2"/>
      <c r="AH280" s="2"/>
      <c r="AI280" s="73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86"/>
      <c r="AU280" s="2"/>
      <c r="AV280" s="2"/>
    </row>
    <row r="281" spans="4:48" ht="19.899999999999999" customHeight="1" x14ac:dyDescent="0.15">
      <c r="D281" s="2"/>
      <c r="E281" s="2"/>
      <c r="F281" s="18"/>
      <c r="G281" s="2"/>
      <c r="H281" s="2"/>
      <c r="I281" s="2"/>
      <c r="J281" s="68"/>
      <c r="K281" s="68"/>
      <c r="L281" s="68"/>
      <c r="M281" s="18"/>
      <c r="N281" s="68"/>
      <c r="O281" s="72"/>
      <c r="P281" s="68"/>
      <c r="Q281" s="102"/>
      <c r="R281" s="102"/>
      <c r="S281" s="102"/>
      <c r="T281" s="68"/>
      <c r="U281" s="68"/>
      <c r="V281" s="18"/>
      <c r="W281" s="18"/>
      <c r="X281" s="18"/>
      <c r="Y281" s="18"/>
      <c r="Z281" s="18"/>
      <c r="AA281" s="68"/>
      <c r="AB281" s="68"/>
      <c r="AC281" s="68"/>
      <c r="AD281" s="68"/>
      <c r="AE281" s="2"/>
      <c r="AF281" s="2"/>
      <c r="AG281" s="2"/>
      <c r="AH281" s="2"/>
      <c r="AI281" s="73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86"/>
      <c r="AU281" s="2"/>
      <c r="AV281" s="2"/>
    </row>
    <row r="282" spans="4:48" ht="19.899999999999999" customHeight="1" x14ac:dyDescent="0.15">
      <c r="D282" s="2"/>
      <c r="E282" s="2"/>
      <c r="F282" s="18"/>
      <c r="G282" s="2"/>
      <c r="H282" s="2"/>
      <c r="I282" s="2"/>
      <c r="J282" s="68"/>
      <c r="K282" s="68"/>
      <c r="L282" s="68"/>
      <c r="M282" s="18"/>
      <c r="N282" s="68"/>
      <c r="O282" s="72"/>
      <c r="P282" s="68"/>
      <c r="Q282" s="102"/>
      <c r="R282" s="102"/>
      <c r="S282" s="102"/>
      <c r="T282" s="68"/>
      <c r="U282" s="68"/>
      <c r="V282" s="18"/>
      <c r="W282" s="18"/>
      <c r="X282" s="18"/>
      <c r="Y282" s="18"/>
      <c r="Z282" s="18"/>
      <c r="AA282" s="68"/>
      <c r="AB282" s="68"/>
      <c r="AC282" s="68"/>
      <c r="AD282" s="68"/>
      <c r="AE282" s="2"/>
      <c r="AF282" s="2"/>
      <c r="AG282" s="2"/>
      <c r="AH282" s="2"/>
      <c r="AI282" s="73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86"/>
      <c r="AU282" s="2"/>
      <c r="AV282" s="2"/>
    </row>
    <row r="283" spans="4:48" ht="19.899999999999999" customHeight="1" x14ac:dyDescent="0.15">
      <c r="D283" s="2"/>
      <c r="E283" s="2"/>
      <c r="F283" s="18"/>
      <c r="G283" s="2"/>
      <c r="H283" s="2"/>
      <c r="I283" s="2"/>
      <c r="J283" s="68"/>
      <c r="K283" s="68"/>
      <c r="L283" s="68"/>
      <c r="M283" s="18"/>
      <c r="N283" s="68"/>
      <c r="O283" s="72"/>
      <c r="P283" s="68"/>
      <c r="Q283" s="102"/>
      <c r="R283" s="102"/>
      <c r="S283" s="102"/>
      <c r="T283" s="68"/>
      <c r="U283" s="68"/>
      <c r="V283" s="18"/>
      <c r="W283" s="18"/>
      <c r="X283" s="18"/>
      <c r="Y283" s="18"/>
      <c r="Z283" s="18"/>
      <c r="AA283" s="68"/>
      <c r="AB283" s="68"/>
      <c r="AC283" s="68"/>
      <c r="AD283" s="68"/>
      <c r="AE283" s="2"/>
      <c r="AF283" s="2"/>
      <c r="AG283" s="2"/>
      <c r="AH283" s="2"/>
      <c r="AI283" s="73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86"/>
      <c r="AU283" s="2"/>
      <c r="AV283" s="2"/>
    </row>
    <row r="284" spans="4:48" ht="19.899999999999999" customHeight="1" x14ac:dyDescent="0.15">
      <c r="D284" s="2"/>
      <c r="E284" s="2"/>
      <c r="F284" s="18"/>
      <c r="G284" s="2"/>
      <c r="H284" s="2"/>
      <c r="I284" s="2"/>
      <c r="J284" s="68"/>
      <c r="K284" s="68"/>
      <c r="L284" s="68"/>
      <c r="M284" s="18"/>
      <c r="N284" s="68"/>
      <c r="O284" s="72"/>
      <c r="P284" s="68"/>
      <c r="Q284" s="102"/>
      <c r="R284" s="102"/>
      <c r="S284" s="102"/>
      <c r="T284" s="68"/>
      <c r="U284" s="68"/>
      <c r="V284" s="18"/>
      <c r="W284" s="18"/>
      <c r="X284" s="18"/>
      <c r="Y284" s="18"/>
      <c r="Z284" s="18"/>
      <c r="AA284" s="68"/>
      <c r="AB284" s="68"/>
      <c r="AC284" s="68"/>
      <c r="AD284" s="68"/>
      <c r="AE284" s="2"/>
      <c r="AF284" s="2"/>
      <c r="AG284" s="2"/>
      <c r="AH284" s="2"/>
      <c r="AI284" s="73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86"/>
      <c r="AU284" s="2"/>
      <c r="AV284" s="2"/>
    </row>
    <row r="285" spans="4:48" ht="19.899999999999999" customHeight="1" x14ac:dyDescent="0.15">
      <c r="D285" s="2"/>
      <c r="E285" s="2"/>
      <c r="F285" s="18"/>
      <c r="G285" s="2"/>
      <c r="H285" s="2"/>
      <c r="I285" s="2"/>
      <c r="J285" s="68"/>
      <c r="K285" s="68"/>
      <c r="L285" s="68"/>
      <c r="M285" s="18"/>
      <c r="N285" s="68"/>
      <c r="O285" s="72"/>
      <c r="P285" s="68"/>
      <c r="Q285" s="102"/>
      <c r="R285" s="102"/>
      <c r="S285" s="102"/>
      <c r="T285" s="68"/>
      <c r="U285" s="68"/>
      <c r="V285" s="18"/>
      <c r="W285" s="18"/>
      <c r="X285" s="18"/>
      <c r="Y285" s="18"/>
      <c r="Z285" s="18"/>
      <c r="AA285" s="68"/>
      <c r="AB285" s="68"/>
      <c r="AC285" s="68"/>
      <c r="AD285" s="68"/>
      <c r="AE285" s="2"/>
      <c r="AF285" s="2"/>
      <c r="AG285" s="2"/>
      <c r="AH285" s="2"/>
      <c r="AI285" s="73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86"/>
      <c r="AU285" s="2"/>
      <c r="AV285" s="2"/>
    </row>
    <row r="286" spans="4:48" ht="19.899999999999999" customHeight="1" x14ac:dyDescent="0.15">
      <c r="D286" s="2"/>
      <c r="E286" s="2"/>
      <c r="F286" s="18"/>
      <c r="G286" s="2"/>
      <c r="H286" s="2"/>
      <c r="I286" s="2"/>
      <c r="J286" s="68"/>
      <c r="K286" s="68"/>
      <c r="L286" s="68"/>
      <c r="M286" s="18"/>
      <c r="N286" s="68"/>
      <c r="O286" s="72"/>
      <c r="P286" s="68"/>
      <c r="Q286" s="102"/>
      <c r="R286" s="102"/>
      <c r="S286" s="102"/>
      <c r="T286" s="68"/>
      <c r="U286" s="68"/>
      <c r="V286" s="18"/>
      <c r="W286" s="18"/>
      <c r="X286" s="18"/>
      <c r="Y286" s="18"/>
      <c r="Z286" s="18"/>
      <c r="AA286" s="68"/>
      <c r="AB286" s="68"/>
      <c r="AC286" s="68"/>
      <c r="AD286" s="68"/>
      <c r="AE286" s="2"/>
      <c r="AF286" s="2"/>
      <c r="AG286" s="2"/>
      <c r="AH286" s="2"/>
      <c r="AI286" s="73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86"/>
      <c r="AU286" s="2"/>
      <c r="AV286" s="2"/>
    </row>
    <row r="287" spans="4:48" ht="19.899999999999999" customHeight="1" x14ac:dyDescent="0.15">
      <c r="D287" s="2"/>
      <c r="E287" s="2"/>
      <c r="F287" s="18"/>
      <c r="G287" s="2"/>
      <c r="H287" s="2"/>
      <c r="I287" s="2"/>
      <c r="J287" s="68"/>
      <c r="K287" s="68"/>
      <c r="L287" s="68"/>
      <c r="M287" s="18"/>
      <c r="N287" s="68"/>
      <c r="O287" s="72"/>
      <c r="P287" s="68"/>
      <c r="Q287" s="102"/>
      <c r="R287" s="102"/>
      <c r="S287" s="102"/>
      <c r="T287" s="68"/>
      <c r="U287" s="68"/>
      <c r="V287" s="18"/>
      <c r="W287" s="18"/>
      <c r="X287" s="18"/>
      <c r="Y287" s="18"/>
      <c r="Z287" s="18"/>
      <c r="AA287" s="68"/>
      <c r="AB287" s="68"/>
      <c r="AC287" s="68"/>
      <c r="AD287" s="68"/>
      <c r="AE287" s="2"/>
      <c r="AF287" s="2"/>
      <c r="AG287" s="2"/>
      <c r="AH287" s="2"/>
      <c r="AI287" s="73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86"/>
      <c r="AU287" s="2"/>
      <c r="AV287" s="2"/>
    </row>
    <row r="288" spans="4:48" ht="19.899999999999999" customHeight="1" x14ac:dyDescent="0.15">
      <c r="D288" s="2"/>
      <c r="E288" s="2"/>
      <c r="F288" s="18"/>
      <c r="G288" s="2"/>
      <c r="H288" s="2"/>
      <c r="I288" s="2"/>
      <c r="J288" s="68"/>
      <c r="K288" s="68"/>
      <c r="L288" s="68"/>
      <c r="M288" s="18"/>
      <c r="N288" s="68"/>
      <c r="O288" s="72"/>
      <c r="P288" s="68"/>
      <c r="Q288" s="102"/>
      <c r="R288" s="102"/>
      <c r="S288" s="102"/>
      <c r="T288" s="68"/>
      <c r="U288" s="68"/>
      <c r="V288" s="18"/>
      <c r="W288" s="18"/>
      <c r="X288" s="18"/>
      <c r="Y288" s="18"/>
      <c r="Z288" s="18"/>
      <c r="AA288" s="68"/>
      <c r="AB288" s="68"/>
      <c r="AC288" s="68"/>
      <c r="AD288" s="68"/>
      <c r="AE288" s="2"/>
      <c r="AF288" s="2"/>
      <c r="AG288" s="2"/>
      <c r="AH288" s="2"/>
      <c r="AI288" s="73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86"/>
      <c r="AU288" s="2"/>
      <c r="AV288" s="2"/>
    </row>
    <row r="289" spans="4:48" ht="19.899999999999999" customHeight="1" x14ac:dyDescent="0.15">
      <c r="D289" s="2"/>
      <c r="E289" s="2"/>
      <c r="F289" s="18"/>
      <c r="G289" s="2"/>
      <c r="H289" s="2"/>
      <c r="I289" s="2"/>
      <c r="J289" s="68"/>
      <c r="K289" s="68"/>
      <c r="L289" s="68"/>
      <c r="M289" s="18"/>
      <c r="N289" s="68"/>
      <c r="O289" s="72"/>
      <c r="P289" s="68"/>
      <c r="Q289" s="102"/>
      <c r="R289" s="102"/>
      <c r="S289" s="102"/>
      <c r="T289" s="68"/>
      <c r="U289" s="68"/>
      <c r="V289" s="18"/>
      <c r="W289" s="18"/>
      <c r="X289" s="18"/>
      <c r="Y289" s="18"/>
      <c r="Z289" s="18"/>
      <c r="AA289" s="68"/>
      <c r="AB289" s="68"/>
      <c r="AC289" s="68"/>
      <c r="AD289" s="68"/>
      <c r="AE289" s="2"/>
      <c r="AF289" s="2"/>
      <c r="AG289" s="2"/>
      <c r="AH289" s="2"/>
      <c r="AI289" s="73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86"/>
      <c r="AU289" s="2"/>
      <c r="AV289" s="2"/>
    </row>
    <row r="290" spans="4:48" ht="19.899999999999999" customHeight="1" x14ac:dyDescent="0.15">
      <c r="D290" s="2"/>
      <c r="E290" s="2"/>
      <c r="F290" s="18"/>
      <c r="G290" s="2"/>
      <c r="H290" s="2"/>
      <c r="I290" s="2"/>
      <c r="J290" s="68"/>
      <c r="K290" s="68"/>
      <c r="L290" s="68"/>
      <c r="M290" s="18"/>
      <c r="N290" s="68"/>
      <c r="O290" s="72"/>
      <c r="P290" s="68"/>
      <c r="Q290" s="102"/>
      <c r="R290" s="102"/>
      <c r="S290" s="102"/>
      <c r="T290" s="68"/>
      <c r="U290" s="68"/>
      <c r="V290" s="18"/>
      <c r="W290" s="18"/>
      <c r="X290" s="18"/>
      <c r="Y290" s="18"/>
      <c r="Z290" s="18"/>
      <c r="AA290" s="68"/>
      <c r="AB290" s="68"/>
      <c r="AC290" s="68"/>
      <c r="AD290" s="68"/>
      <c r="AE290" s="2"/>
      <c r="AF290" s="2"/>
      <c r="AG290" s="2"/>
      <c r="AH290" s="2"/>
      <c r="AI290" s="73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86"/>
      <c r="AU290" s="2"/>
      <c r="AV290" s="2"/>
    </row>
    <row r="291" spans="4:48" ht="19.899999999999999" customHeight="1" x14ac:dyDescent="0.15">
      <c r="D291" s="2"/>
      <c r="E291" s="2"/>
      <c r="F291" s="18"/>
      <c r="G291" s="2"/>
      <c r="H291" s="2"/>
      <c r="I291" s="2"/>
      <c r="J291" s="68"/>
      <c r="K291" s="68"/>
      <c r="L291" s="68"/>
      <c r="M291" s="18"/>
      <c r="N291" s="68"/>
      <c r="O291" s="72"/>
      <c r="P291" s="68"/>
      <c r="Q291" s="102"/>
      <c r="R291" s="102"/>
      <c r="S291" s="102"/>
      <c r="T291" s="68"/>
      <c r="U291" s="68"/>
      <c r="V291" s="18"/>
      <c r="W291" s="18"/>
      <c r="X291" s="18"/>
      <c r="Y291" s="18"/>
      <c r="Z291" s="18"/>
      <c r="AA291" s="68"/>
      <c r="AB291" s="68"/>
      <c r="AC291" s="68"/>
      <c r="AD291" s="68"/>
      <c r="AE291" s="2"/>
      <c r="AF291" s="2"/>
      <c r="AG291" s="2"/>
      <c r="AH291" s="2"/>
      <c r="AI291" s="73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86"/>
      <c r="AU291" s="2"/>
      <c r="AV291" s="2"/>
    </row>
    <row r="292" spans="4:48" ht="19.899999999999999" customHeight="1" x14ac:dyDescent="0.15">
      <c r="D292" s="2"/>
      <c r="E292" s="2"/>
      <c r="F292" s="18"/>
      <c r="G292" s="2"/>
      <c r="H292" s="2"/>
      <c r="I292" s="2"/>
      <c r="J292" s="68"/>
      <c r="K292" s="68"/>
      <c r="L292" s="68"/>
      <c r="M292" s="18"/>
      <c r="N292" s="68"/>
      <c r="O292" s="72"/>
      <c r="P292" s="68"/>
      <c r="Q292" s="102"/>
      <c r="R292" s="102"/>
      <c r="S292" s="102"/>
      <c r="T292" s="68"/>
      <c r="U292" s="68"/>
      <c r="V292" s="18"/>
      <c r="W292" s="18"/>
      <c r="X292" s="18"/>
      <c r="Y292" s="18"/>
      <c r="Z292" s="18"/>
      <c r="AA292" s="68"/>
      <c r="AB292" s="68"/>
      <c r="AC292" s="68"/>
      <c r="AD292" s="68"/>
      <c r="AE292" s="2"/>
      <c r="AF292" s="2"/>
      <c r="AG292" s="2"/>
      <c r="AH292" s="2"/>
      <c r="AI292" s="73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86"/>
      <c r="AU292" s="2"/>
      <c r="AV292" s="2"/>
    </row>
    <row r="293" spans="4:48" ht="19.899999999999999" customHeight="1" x14ac:dyDescent="0.15">
      <c r="D293" s="2"/>
      <c r="E293" s="2"/>
      <c r="F293" s="18"/>
      <c r="G293" s="2"/>
      <c r="H293" s="2"/>
      <c r="I293" s="2"/>
      <c r="J293" s="68"/>
      <c r="K293" s="68"/>
      <c r="L293" s="68"/>
      <c r="M293" s="18"/>
      <c r="N293" s="68"/>
      <c r="O293" s="72"/>
      <c r="P293" s="68"/>
      <c r="Q293" s="102"/>
      <c r="R293" s="102"/>
      <c r="S293" s="102"/>
      <c r="T293" s="68"/>
      <c r="U293" s="68"/>
      <c r="V293" s="18"/>
      <c r="W293" s="18"/>
      <c r="X293" s="18"/>
      <c r="Y293" s="18"/>
      <c r="Z293" s="18"/>
      <c r="AA293" s="68"/>
      <c r="AB293" s="68"/>
      <c r="AC293" s="68"/>
      <c r="AD293" s="68"/>
      <c r="AE293" s="2"/>
      <c r="AF293" s="2"/>
      <c r="AG293" s="2"/>
      <c r="AH293" s="2"/>
      <c r="AI293" s="73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86"/>
      <c r="AU293" s="2"/>
      <c r="AV293" s="2"/>
    </row>
    <row r="294" spans="4:48" ht="19.899999999999999" customHeight="1" x14ac:dyDescent="0.15">
      <c r="D294" s="2"/>
      <c r="E294" s="2"/>
      <c r="F294" s="18"/>
      <c r="G294" s="2"/>
      <c r="H294" s="2"/>
      <c r="I294" s="2"/>
      <c r="J294" s="68"/>
      <c r="K294" s="68"/>
      <c r="L294" s="68"/>
      <c r="M294" s="18"/>
      <c r="N294" s="68"/>
      <c r="O294" s="72"/>
      <c r="P294" s="68"/>
      <c r="Q294" s="102"/>
      <c r="R294" s="102"/>
      <c r="S294" s="102"/>
      <c r="T294" s="68"/>
      <c r="U294" s="68"/>
      <c r="V294" s="18"/>
      <c r="W294" s="18"/>
      <c r="X294" s="18"/>
      <c r="Y294" s="18"/>
      <c r="Z294" s="18"/>
      <c r="AA294" s="68"/>
      <c r="AB294" s="68"/>
      <c r="AC294" s="68"/>
      <c r="AD294" s="68"/>
      <c r="AE294" s="2"/>
      <c r="AF294" s="2"/>
      <c r="AG294" s="2"/>
      <c r="AH294" s="2"/>
      <c r="AI294" s="73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86"/>
      <c r="AU294" s="2"/>
      <c r="AV294" s="2"/>
    </row>
    <row r="295" spans="4:48" ht="19.899999999999999" customHeight="1" x14ac:dyDescent="0.15">
      <c r="D295" s="2"/>
      <c r="E295" s="2"/>
      <c r="F295" s="18"/>
      <c r="G295" s="2"/>
      <c r="H295" s="2"/>
      <c r="I295" s="2"/>
      <c r="J295" s="68"/>
      <c r="K295" s="68"/>
      <c r="L295" s="68"/>
      <c r="M295" s="18"/>
      <c r="N295" s="68"/>
      <c r="O295" s="72"/>
      <c r="P295" s="68"/>
      <c r="Q295" s="102"/>
      <c r="R295" s="102"/>
      <c r="S295" s="102"/>
      <c r="T295" s="68"/>
      <c r="U295" s="68"/>
      <c r="V295" s="18"/>
      <c r="W295" s="18"/>
      <c r="X295" s="18"/>
      <c r="Y295" s="18"/>
      <c r="Z295" s="18"/>
      <c r="AA295" s="68"/>
      <c r="AB295" s="68"/>
      <c r="AC295" s="68"/>
      <c r="AD295" s="68"/>
      <c r="AE295" s="2"/>
      <c r="AF295" s="2"/>
      <c r="AG295" s="2"/>
      <c r="AH295" s="2"/>
      <c r="AI295" s="73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86"/>
      <c r="AU295" s="2"/>
      <c r="AV295" s="2"/>
    </row>
    <row r="296" spans="4:48" ht="19.899999999999999" customHeight="1" x14ac:dyDescent="0.15">
      <c r="D296" s="2"/>
      <c r="E296" s="2"/>
      <c r="F296" s="18"/>
      <c r="G296" s="2"/>
      <c r="H296" s="2"/>
      <c r="I296" s="2"/>
      <c r="J296" s="68"/>
      <c r="K296" s="68"/>
      <c r="L296" s="68"/>
      <c r="M296" s="18"/>
      <c r="N296" s="68"/>
      <c r="O296" s="72"/>
      <c r="P296" s="68"/>
      <c r="Q296" s="102"/>
      <c r="R296" s="102"/>
      <c r="S296" s="102"/>
      <c r="T296" s="68"/>
      <c r="U296" s="68"/>
      <c r="V296" s="18"/>
      <c r="W296" s="18"/>
      <c r="X296" s="18"/>
      <c r="Y296" s="18"/>
      <c r="Z296" s="18"/>
      <c r="AA296" s="68"/>
      <c r="AB296" s="68"/>
      <c r="AC296" s="68"/>
      <c r="AD296" s="68"/>
      <c r="AE296" s="2"/>
      <c r="AF296" s="2"/>
      <c r="AG296" s="2"/>
      <c r="AH296" s="2"/>
      <c r="AI296" s="73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86"/>
      <c r="AU296" s="2"/>
      <c r="AV296" s="2"/>
    </row>
    <row r="297" spans="4:48" ht="19.899999999999999" customHeight="1" x14ac:dyDescent="0.15">
      <c r="D297" s="2"/>
      <c r="E297" s="2"/>
      <c r="F297" s="18"/>
      <c r="G297" s="2"/>
      <c r="H297" s="2"/>
      <c r="I297" s="2"/>
      <c r="J297" s="68"/>
      <c r="K297" s="68"/>
      <c r="L297" s="68"/>
      <c r="M297" s="18"/>
      <c r="N297" s="68"/>
      <c r="O297" s="72"/>
      <c r="P297" s="68"/>
      <c r="Q297" s="102"/>
      <c r="R297" s="102"/>
      <c r="S297" s="102"/>
      <c r="T297" s="68"/>
      <c r="U297" s="68"/>
      <c r="V297" s="18"/>
      <c r="W297" s="18"/>
      <c r="X297" s="18"/>
      <c r="Y297" s="18"/>
      <c r="Z297" s="18"/>
      <c r="AA297" s="68"/>
      <c r="AB297" s="68"/>
      <c r="AC297" s="68"/>
      <c r="AD297" s="68"/>
      <c r="AE297" s="2"/>
      <c r="AF297" s="2"/>
      <c r="AG297" s="2"/>
      <c r="AH297" s="2"/>
      <c r="AI297" s="73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86"/>
      <c r="AU297" s="2"/>
      <c r="AV297" s="2"/>
    </row>
    <row r="298" spans="4:48" ht="19.899999999999999" customHeight="1" x14ac:dyDescent="0.15">
      <c r="D298" s="2"/>
      <c r="E298" s="2"/>
      <c r="F298" s="18"/>
      <c r="G298" s="2"/>
      <c r="H298" s="2"/>
      <c r="I298" s="2"/>
      <c r="J298" s="68"/>
      <c r="K298" s="68"/>
      <c r="L298" s="68"/>
      <c r="M298" s="18"/>
      <c r="N298" s="68"/>
      <c r="O298" s="72"/>
      <c r="P298" s="68"/>
      <c r="Q298" s="102"/>
      <c r="R298" s="102"/>
      <c r="S298" s="102"/>
      <c r="T298" s="68"/>
      <c r="U298" s="68"/>
      <c r="V298" s="18"/>
      <c r="W298" s="18"/>
      <c r="X298" s="18"/>
      <c r="Y298" s="18"/>
      <c r="Z298" s="18"/>
      <c r="AA298" s="68"/>
      <c r="AB298" s="68"/>
      <c r="AC298" s="68"/>
      <c r="AD298" s="68"/>
      <c r="AE298" s="2"/>
      <c r="AF298" s="2"/>
      <c r="AG298" s="2"/>
      <c r="AH298" s="2"/>
      <c r="AI298" s="73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86"/>
      <c r="AU298" s="2"/>
      <c r="AV298" s="2"/>
    </row>
    <row r="299" spans="4:48" ht="19.899999999999999" customHeight="1" x14ac:dyDescent="0.15">
      <c r="D299" s="2"/>
      <c r="E299" s="2"/>
      <c r="F299" s="18"/>
      <c r="G299" s="2"/>
      <c r="H299" s="2"/>
      <c r="I299" s="2"/>
      <c r="J299" s="68"/>
      <c r="K299" s="68"/>
      <c r="L299" s="68"/>
      <c r="M299" s="18"/>
      <c r="N299" s="68"/>
      <c r="O299" s="72"/>
      <c r="P299" s="68"/>
      <c r="Q299" s="102"/>
      <c r="R299" s="102"/>
      <c r="S299" s="102"/>
      <c r="T299" s="68"/>
      <c r="U299" s="68"/>
      <c r="V299" s="18"/>
      <c r="W299" s="18"/>
      <c r="X299" s="18"/>
      <c r="Y299" s="18"/>
      <c r="Z299" s="18"/>
      <c r="AA299" s="68"/>
      <c r="AB299" s="68"/>
      <c r="AC299" s="68"/>
      <c r="AD299" s="68"/>
      <c r="AE299" s="2"/>
      <c r="AF299" s="2"/>
      <c r="AG299" s="2"/>
      <c r="AH299" s="2"/>
      <c r="AI299" s="73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86"/>
      <c r="AU299" s="2"/>
      <c r="AV299" s="2"/>
    </row>
    <row r="300" spans="4:48" ht="19.899999999999999" customHeight="1" x14ac:dyDescent="0.15">
      <c r="D300" s="2"/>
      <c r="E300" s="2"/>
      <c r="F300" s="18"/>
      <c r="G300" s="2"/>
      <c r="H300" s="2"/>
      <c r="I300" s="2"/>
      <c r="J300" s="68"/>
      <c r="K300" s="68"/>
      <c r="L300" s="68"/>
      <c r="M300" s="18"/>
      <c r="N300" s="68"/>
      <c r="O300" s="72"/>
      <c r="P300" s="68"/>
      <c r="Q300" s="102"/>
      <c r="R300" s="102"/>
      <c r="S300" s="102"/>
      <c r="T300" s="68"/>
      <c r="U300" s="68"/>
      <c r="V300" s="18"/>
      <c r="W300" s="18"/>
      <c r="X300" s="18"/>
      <c r="Y300" s="18"/>
      <c r="Z300" s="18"/>
      <c r="AA300" s="68"/>
      <c r="AB300" s="68"/>
      <c r="AC300" s="68"/>
      <c r="AD300" s="68"/>
      <c r="AE300" s="2"/>
      <c r="AF300" s="2"/>
      <c r="AG300" s="2"/>
      <c r="AH300" s="2"/>
      <c r="AI300" s="73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86"/>
      <c r="AU300" s="2"/>
      <c r="AV300" s="2"/>
    </row>
    <row r="301" spans="4:48" ht="19.899999999999999" customHeight="1" x14ac:dyDescent="0.15">
      <c r="D301" s="2"/>
      <c r="E301" s="2"/>
      <c r="F301" s="18"/>
      <c r="G301" s="2"/>
      <c r="H301" s="2"/>
      <c r="I301" s="2"/>
      <c r="J301" s="68"/>
      <c r="K301" s="68"/>
      <c r="L301" s="68"/>
      <c r="M301" s="18"/>
      <c r="N301" s="68"/>
      <c r="O301" s="72"/>
      <c r="P301" s="68"/>
      <c r="Q301" s="102"/>
      <c r="R301" s="102"/>
      <c r="S301" s="102"/>
      <c r="T301" s="68"/>
      <c r="U301" s="68"/>
      <c r="V301" s="18"/>
      <c r="W301" s="18"/>
      <c r="X301" s="18"/>
      <c r="Y301" s="18"/>
      <c r="Z301" s="18"/>
      <c r="AA301" s="68"/>
      <c r="AB301" s="68"/>
      <c r="AC301" s="68"/>
      <c r="AD301" s="68"/>
      <c r="AE301" s="2"/>
      <c r="AF301" s="2"/>
      <c r="AG301" s="2"/>
      <c r="AH301" s="2"/>
      <c r="AI301" s="73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86"/>
      <c r="AU301" s="2"/>
      <c r="AV301" s="2"/>
    </row>
    <row r="302" spans="4:48" ht="19.899999999999999" customHeight="1" x14ac:dyDescent="0.15">
      <c r="D302" s="2"/>
      <c r="E302" s="2"/>
      <c r="F302" s="18"/>
      <c r="G302" s="2"/>
      <c r="H302" s="2"/>
      <c r="I302" s="2"/>
      <c r="J302" s="68"/>
      <c r="K302" s="68"/>
      <c r="L302" s="68"/>
      <c r="M302" s="18"/>
      <c r="N302" s="68"/>
      <c r="O302" s="72"/>
      <c r="P302" s="68"/>
      <c r="Q302" s="102"/>
      <c r="R302" s="102"/>
      <c r="S302" s="102"/>
      <c r="T302" s="68"/>
      <c r="U302" s="68"/>
      <c r="V302" s="18"/>
      <c r="W302" s="18"/>
      <c r="X302" s="18"/>
      <c r="Y302" s="18"/>
      <c r="Z302" s="18"/>
      <c r="AA302" s="68"/>
      <c r="AB302" s="68"/>
      <c r="AC302" s="68"/>
      <c r="AD302" s="68"/>
      <c r="AE302" s="2"/>
      <c r="AF302" s="2"/>
      <c r="AG302" s="2"/>
      <c r="AH302" s="2"/>
      <c r="AI302" s="73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86"/>
      <c r="AU302" s="2"/>
      <c r="AV302" s="2"/>
    </row>
    <row r="303" spans="4:48" ht="19.899999999999999" customHeight="1" x14ac:dyDescent="0.15">
      <c r="D303" s="2"/>
      <c r="E303" s="2"/>
      <c r="F303" s="18"/>
      <c r="G303" s="2"/>
      <c r="H303" s="2"/>
      <c r="I303" s="2"/>
      <c r="J303" s="68"/>
      <c r="K303" s="68"/>
      <c r="L303" s="68"/>
      <c r="M303" s="18"/>
      <c r="N303" s="68"/>
      <c r="O303" s="72"/>
      <c r="P303" s="68"/>
      <c r="Q303" s="102"/>
      <c r="R303" s="102"/>
      <c r="S303" s="102"/>
      <c r="T303" s="68"/>
      <c r="U303" s="68"/>
      <c r="V303" s="18"/>
      <c r="W303" s="18"/>
      <c r="X303" s="18"/>
      <c r="Y303" s="18"/>
      <c r="Z303" s="18"/>
      <c r="AA303" s="68"/>
      <c r="AB303" s="68"/>
      <c r="AC303" s="68"/>
      <c r="AD303" s="68"/>
      <c r="AE303" s="2"/>
      <c r="AF303" s="2"/>
      <c r="AG303" s="2"/>
      <c r="AH303" s="2"/>
      <c r="AI303" s="73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86"/>
      <c r="AU303" s="2"/>
      <c r="AV303" s="2"/>
    </row>
    <row r="304" spans="4:48" ht="19.899999999999999" customHeight="1" x14ac:dyDescent="0.15">
      <c r="D304" s="2"/>
      <c r="E304" s="2"/>
      <c r="F304" s="18"/>
      <c r="G304" s="2"/>
      <c r="H304" s="2"/>
      <c r="I304" s="2"/>
      <c r="J304" s="68"/>
      <c r="K304" s="68"/>
      <c r="L304" s="68"/>
      <c r="M304" s="18"/>
      <c r="N304" s="68"/>
      <c r="O304" s="72"/>
      <c r="P304" s="68"/>
      <c r="Q304" s="102"/>
      <c r="R304" s="102"/>
      <c r="S304" s="102"/>
      <c r="T304" s="68"/>
      <c r="U304" s="68"/>
      <c r="V304" s="18"/>
      <c r="W304" s="18"/>
      <c r="X304" s="18"/>
      <c r="Y304" s="18"/>
      <c r="Z304" s="18"/>
      <c r="AA304" s="68"/>
      <c r="AB304" s="68"/>
      <c r="AC304" s="68"/>
      <c r="AD304" s="68"/>
      <c r="AE304" s="2"/>
      <c r="AF304" s="2"/>
      <c r="AG304" s="2"/>
      <c r="AH304" s="2"/>
      <c r="AI304" s="73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86"/>
      <c r="AU304" s="2"/>
      <c r="AV304" s="2"/>
    </row>
    <row r="305" spans="4:48" ht="19.899999999999999" customHeight="1" x14ac:dyDescent="0.15">
      <c r="D305" s="2"/>
      <c r="E305" s="2"/>
      <c r="F305" s="18"/>
      <c r="G305" s="2"/>
      <c r="H305" s="2"/>
      <c r="I305" s="2"/>
      <c r="J305" s="68"/>
      <c r="K305" s="68"/>
      <c r="L305" s="68"/>
      <c r="M305" s="18"/>
      <c r="N305" s="68"/>
      <c r="O305" s="72"/>
      <c r="P305" s="68"/>
      <c r="Q305" s="102"/>
      <c r="R305" s="102"/>
      <c r="S305" s="102"/>
      <c r="T305" s="68"/>
      <c r="U305" s="68"/>
      <c r="V305" s="18"/>
      <c r="W305" s="18"/>
      <c r="X305" s="18"/>
      <c r="Y305" s="18"/>
      <c r="Z305" s="18"/>
      <c r="AA305" s="68"/>
      <c r="AB305" s="68"/>
      <c r="AC305" s="68"/>
      <c r="AD305" s="68"/>
      <c r="AE305" s="2"/>
      <c r="AF305" s="2"/>
      <c r="AG305" s="2"/>
      <c r="AH305" s="2"/>
      <c r="AI305" s="73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86"/>
      <c r="AU305" s="2"/>
      <c r="AV305" s="2"/>
    </row>
    <row r="306" spans="4:48" ht="19.899999999999999" customHeight="1" x14ac:dyDescent="0.15">
      <c r="D306" s="2"/>
      <c r="E306" s="2"/>
      <c r="F306" s="18"/>
      <c r="G306" s="2"/>
      <c r="H306" s="2"/>
      <c r="I306" s="2"/>
      <c r="J306" s="68"/>
      <c r="K306" s="68"/>
      <c r="L306" s="68"/>
      <c r="M306" s="18"/>
      <c r="N306" s="68"/>
      <c r="O306" s="72"/>
      <c r="P306" s="68"/>
      <c r="Q306" s="102"/>
      <c r="R306" s="102"/>
      <c r="S306" s="102"/>
      <c r="T306" s="68"/>
      <c r="U306" s="68"/>
      <c r="V306" s="18"/>
      <c r="W306" s="18"/>
      <c r="X306" s="18"/>
      <c r="Y306" s="18"/>
      <c r="Z306" s="18"/>
      <c r="AA306" s="68"/>
      <c r="AB306" s="68"/>
      <c r="AC306" s="68"/>
      <c r="AD306" s="68"/>
      <c r="AE306" s="2"/>
      <c r="AF306" s="2"/>
      <c r="AG306" s="2"/>
      <c r="AH306" s="2"/>
      <c r="AI306" s="73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86"/>
      <c r="AU306" s="2"/>
      <c r="AV306" s="2"/>
    </row>
    <row r="307" spans="4:48" ht="19.899999999999999" customHeight="1" x14ac:dyDescent="0.15">
      <c r="D307" s="2"/>
      <c r="E307" s="2"/>
      <c r="F307" s="18"/>
      <c r="G307" s="2"/>
      <c r="H307" s="2"/>
      <c r="I307" s="2"/>
      <c r="J307" s="68"/>
      <c r="K307" s="68"/>
      <c r="L307" s="68"/>
      <c r="M307" s="18"/>
      <c r="N307" s="68"/>
      <c r="O307" s="72"/>
      <c r="P307" s="68"/>
      <c r="Q307" s="102"/>
      <c r="R307" s="102"/>
      <c r="S307" s="102"/>
      <c r="T307" s="68"/>
      <c r="U307" s="68"/>
      <c r="V307" s="18"/>
      <c r="W307" s="18"/>
      <c r="X307" s="18"/>
      <c r="Y307" s="18"/>
      <c r="Z307" s="18"/>
      <c r="AA307" s="68"/>
      <c r="AB307" s="68"/>
      <c r="AC307" s="68"/>
      <c r="AD307" s="68"/>
      <c r="AE307" s="2"/>
      <c r="AF307" s="2"/>
      <c r="AG307" s="2"/>
      <c r="AH307" s="2"/>
      <c r="AI307" s="73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86"/>
      <c r="AU307" s="2"/>
      <c r="AV307" s="2"/>
    </row>
    <row r="308" spans="4:48" ht="19.899999999999999" customHeight="1" x14ac:dyDescent="0.15">
      <c r="D308" s="2"/>
      <c r="E308" s="2"/>
      <c r="F308" s="18"/>
      <c r="G308" s="2"/>
      <c r="H308" s="2"/>
      <c r="I308" s="2"/>
      <c r="J308" s="68"/>
      <c r="K308" s="68"/>
      <c r="L308" s="68"/>
      <c r="M308" s="18"/>
      <c r="N308" s="68"/>
      <c r="O308" s="72"/>
      <c r="P308" s="68"/>
      <c r="Q308" s="102"/>
      <c r="R308" s="102"/>
      <c r="S308" s="102"/>
      <c r="T308" s="68"/>
      <c r="U308" s="68"/>
      <c r="V308" s="18"/>
      <c r="W308" s="18"/>
      <c r="X308" s="18"/>
      <c r="Y308" s="18"/>
      <c r="Z308" s="18"/>
      <c r="AA308" s="68"/>
      <c r="AB308" s="68"/>
      <c r="AC308" s="68"/>
      <c r="AD308" s="68"/>
      <c r="AE308" s="2"/>
      <c r="AF308" s="2"/>
      <c r="AG308" s="2"/>
      <c r="AH308" s="2"/>
      <c r="AI308" s="73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86"/>
      <c r="AU308" s="2"/>
      <c r="AV308" s="2"/>
    </row>
    <row r="309" spans="4:48" ht="19.899999999999999" customHeight="1" x14ac:dyDescent="0.15">
      <c r="D309" s="2"/>
      <c r="E309" s="2"/>
      <c r="F309" s="18"/>
      <c r="G309" s="2"/>
      <c r="H309" s="2"/>
      <c r="I309" s="2"/>
      <c r="J309" s="68"/>
      <c r="K309" s="68"/>
      <c r="L309" s="68"/>
      <c r="M309" s="18"/>
      <c r="N309" s="68"/>
      <c r="O309" s="72"/>
      <c r="P309" s="68"/>
      <c r="Q309" s="102"/>
      <c r="R309" s="102"/>
      <c r="S309" s="102"/>
      <c r="T309" s="68"/>
      <c r="U309" s="68"/>
      <c r="V309" s="18"/>
      <c r="W309" s="18"/>
      <c r="X309" s="18"/>
      <c r="Y309" s="18"/>
      <c r="Z309" s="18"/>
      <c r="AA309" s="68"/>
      <c r="AB309" s="68"/>
      <c r="AC309" s="68"/>
      <c r="AD309" s="68"/>
      <c r="AE309" s="2"/>
      <c r="AF309" s="2"/>
      <c r="AG309" s="2"/>
      <c r="AH309" s="2"/>
      <c r="AI309" s="73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86"/>
      <c r="AU309" s="2"/>
      <c r="AV309" s="2"/>
    </row>
    <row r="310" spans="4:48" ht="19.899999999999999" customHeight="1" x14ac:dyDescent="0.15">
      <c r="D310" s="2"/>
      <c r="E310" s="2"/>
      <c r="F310" s="18"/>
      <c r="G310" s="2"/>
      <c r="H310" s="2"/>
      <c r="I310" s="2"/>
      <c r="J310" s="68"/>
      <c r="K310" s="68"/>
      <c r="L310" s="68"/>
      <c r="M310" s="18"/>
      <c r="N310" s="68"/>
      <c r="O310" s="72"/>
      <c r="P310" s="68"/>
      <c r="Q310" s="102"/>
      <c r="R310" s="102"/>
      <c r="S310" s="102"/>
      <c r="T310" s="68"/>
      <c r="U310" s="68"/>
      <c r="V310" s="18"/>
      <c r="W310" s="18"/>
      <c r="X310" s="18"/>
      <c r="Y310" s="18"/>
      <c r="Z310" s="18"/>
      <c r="AA310" s="68"/>
      <c r="AB310" s="68"/>
      <c r="AC310" s="68"/>
      <c r="AD310" s="68"/>
      <c r="AE310" s="2"/>
      <c r="AF310" s="2"/>
      <c r="AG310" s="2"/>
      <c r="AH310" s="2"/>
      <c r="AI310" s="73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86"/>
      <c r="AU310" s="2"/>
      <c r="AV310" s="2"/>
    </row>
    <row r="311" spans="4:48" ht="19.899999999999999" customHeight="1" x14ac:dyDescent="0.15">
      <c r="D311" s="2"/>
      <c r="E311" s="2"/>
      <c r="F311" s="18"/>
      <c r="G311" s="2"/>
      <c r="H311" s="2"/>
      <c r="I311" s="2"/>
      <c r="J311" s="68"/>
      <c r="K311" s="68"/>
      <c r="L311" s="68"/>
      <c r="M311" s="18"/>
      <c r="N311" s="68"/>
      <c r="O311" s="72"/>
      <c r="P311" s="68"/>
      <c r="Q311" s="102"/>
      <c r="R311" s="102"/>
      <c r="S311" s="102"/>
      <c r="T311" s="68"/>
      <c r="U311" s="68"/>
      <c r="V311" s="18"/>
      <c r="W311" s="18"/>
      <c r="X311" s="18"/>
      <c r="Y311" s="18"/>
      <c r="Z311" s="18"/>
      <c r="AA311" s="68"/>
      <c r="AB311" s="68"/>
      <c r="AC311" s="68"/>
      <c r="AD311" s="68"/>
      <c r="AE311" s="2"/>
      <c r="AF311" s="2"/>
      <c r="AG311" s="2"/>
      <c r="AH311" s="2"/>
      <c r="AI311" s="73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86"/>
      <c r="AU311" s="2"/>
      <c r="AV311" s="2"/>
    </row>
    <row r="312" spans="4:48" ht="19.899999999999999" customHeight="1" x14ac:dyDescent="0.15">
      <c r="D312" s="2"/>
      <c r="E312" s="2"/>
      <c r="F312" s="18"/>
      <c r="G312" s="2"/>
      <c r="H312" s="2"/>
      <c r="I312" s="2"/>
      <c r="J312" s="68"/>
      <c r="K312" s="68"/>
      <c r="L312" s="68"/>
      <c r="M312" s="18"/>
      <c r="N312" s="68"/>
      <c r="O312" s="72"/>
      <c r="P312" s="68"/>
      <c r="Q312" s="102"/>
      <c r="R312" s="102"/>
      <c r="S312" s="102"/>
      <c r="T312" s="68"/>
      <c r="U312" s="68"/>
      <c r="V312" s="18"/>
      <c r="W312" s="18"/>
      <c r="X312" s="18"/>
      <c r="Y312" s="18"/>
      <c r="Z312" s="18"/>
      <c r="AA312" s="68"/>
      <c r="AB312" s="68"/>
      <c r="AC312" s="68"/>
      <c r="AD312" s="68"/>
      <c r="AE312" s="2"/>
      <c r="AF312" s="2"/>
      <c r="AG312" s="2"/>
      <c r="AH312" s="2"/>
      <c r="AI312" s="73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86"/>
      <c r="AU312" s="2"/>
      <c r="AV312" s="2"/>
    </row>
    <row r="313" spans="4:48" ht="19.899999999999999" customHeight="1" x14ac:dyDescent="0.15">
      <c r="D313" s="2"/>
      <c r="E313" s="2"/>
      <c r="F313" s="18"/>
      <c r="G313" s="2"/>
      <c r="H313" s="2"/>
      <c r="I313" s="2"/>
      <c r="J313" s="68"/>
      <c r="K313" s="68"/>
      <c r="L313" s="68"/>
      <c r="M313" s="18"/>
      <c r="N313" s="68"/>
      <c r="O313" s="72"/>
      <c r="P313" s="68"/>
      <c r="Q313" s="102"/>
      <c r="R313" s="102"/>
      <c r="S313" s="102"/>
      <c r="T313" s="68"/>
      <c r="U313" s="68"/>
      <c r="V313" s="18"/>
      <c r="W313" s="18"/>
      <c r="X313" s="18"/>
      <c r="Y313" s="18"/>
      <c r="Z313" s="18"/>
      <c r="AA313" s="68"/>
      <c r="AB313" s="68"/>
      <c r="AC313" s="68"/>
      <c r="AD313" s="68"/>
      <c r="AE313" s="2"/>
      <c r="AF313" s="2"/>
      <c r="AG313" s="2"/>
      <c r="AH313" s="2"/>
      <c r="AI313" s="73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86"/>
      <c r="AU313" s="2"/>
      <c r="AV313" s="2"/>
    </row>
    <row r="314" spans="4:48" ht="19.899999999999999" customHeight="1" x14ac:dyDescent="0.15">
      <c r="D314" s="2"/>
      <c r="E314" s="2"/>
      <c r="F314" s="18"/>
      <c r="G314" s="2"/>
      <c r="H314" s="2"/>
      <c r="I314" s="2"/>
      <c r="J314" s="68"/>
      <c r="K314" s="68"/>
      <c r="L314" s="68"/>
      <c r="M314" s="18"/>
      <c r="N314" s="68"/>
      <c r="O314" s="72"/>
      <c r="P314" s="68"/>
      <c r="Q314" s="102"/>
      <c r="R314" s="102"/>
      <c r="S314" s="102"/>
      <c r="T314" s="68"/>
      <c r="U314" s="68"/>
      <c r="V314" s="18"/>
      <c r="W314" s="18"/>
      <c r="X314" s="18"/>
      <c r="Y314" s="18"/>
      <c r="Z314" s="18"/>
      <c r="AA314" s="68"/>
      <c r="AB314" s="68"/>
      <c r="AC314" s="68"/>
      <c r="AD314" s="68"/>
      <c r="AE314" s="2"/>
      <c r="AF314" s="2"/>
      <c r="AG314" s="2"/>
      <c r="AH314" s="2"/>
      <c r="AI314" s="73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86"/>
      <c r="AU314" s="2"/>
      <c r="AV314" s="2"/>
    </row>
    <row r="315" spans="4:48" ht="19.899999999999999" customHeight="1" x14ac:dyDescent="0.15">
      <c r="D315" s="2"/>
      <c r="E315" s="2"/>
      <c r="F315" s="18"/>
      <c r="G315" s="2"/>
      <c r="H315" s="2"/>
      <c r="I315" s="2"/>
      <c r="J315" s="68"/>
      <c r="K315" s="68"/>
      <c r="L315" s="68"/>
      <c r="M315" s="18"/>
      <c r="N315" s="68"/>
      <c r="O315" s="72"/>
      <c r="P315" s="68"/>
      <c r="Q315" s="102"/>
      <c r="R315" s="102"/>
      <c r="S315" s="102"/>
      <c r="T315" s="68"/>
      <c r="U315" s="68"/>
      <c r="V315" s="18"/>
      <c r="W315" s="18"/>
      <c r="X315" s="18"/>
      <c r="Y315" s="18"/>
      <c r="Z315" s="18"/>
      <c r="AA315" s="68"/>
      <c r="AB315" s="68"/>
      <c r="AC315" s="68"/>
      <c r="AD315" s="68"/>
      <c r="AE315" s="2"/>
      <c r="AF315" s="2"/>
      <c r="AG315" s="2"/>
      <c r="AH315" s="2"/>
      <c r="AI315" s="73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86"/>
      <c r="AU315" s="2"/>
      <c r="AV315" s="2"/>
    </row>
    <row r="316" spans="4:48" ht="19.899999999999999" customHeight="1" x14ac:dyDescent="0.15">
      <c r="D316" s="2"/>
      <c r="E316" s="2"/>
      <c r="F316" s="18"/>
      <c r="G316" s="2"/>
      <c r="H316" s="2"/>
      <c r="I316" s="2"/>
      <c r="J316" s="68"/>
      <c r="K316" s="68"/>
      <c r="L316" s="68"/>
      <c r="M316" s="18"/>
      <c r="N316" s="68"/>
      <c r="O316" s="72"/>
      <c r="P316" s="68"/>
      <c r="Q316" s="102"/>
      <c r="R316" s="102"/>
      <c r="S316" s="102"/>
      <c r="T316" s="68"/>
      <c r="U316" s="68"/>
      <c r="V316" s="18"/>
      <c r="W316" s="18"/>
      <c r="X316" s="18"/>
      <c r="Y316" s="18"/>
      <c r="Z316" s="18"/>
      <c r="AA316" s="68"/>
      <c r="AB316" s="68"/>
      <c r="AC316" s="68"/>
      <c r="AD316" s="68"/>
      <c r="AE316" s="2"/>
      <c r="AF316" s="2"/>
      <c r="AG316" s="2"/>
      <c r="AH316" s="2"/>
      <c r="AI316" s="73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86"/>
      <c r="AU316" s="2"/>
      <c r="AV316" s="2"/>
    </row>
    <row r="317" spans="4:48" ht="19.899999999999999" customHeight="1" x14ac:dyDescent="0.15">
      <c r="D317" s="2"/>
      <c r="E317" s="2"/>
      <c r="F317" s="18"/>
      <c r="G317" s="2"/>
      <c r="H317" s="2"/>
      <c r="I317" s="2"/>
      <c r="J317" s="68"/>
      <c r="K317" s="68"/>
      <c r="L317" s="68"/>
      <c r="M317" s="18"/>
      <c r="N317" s="68"/>
      <c r="O317" s="72"/>
      <c r="P317" s="68"/>
      <c r="Q317" s="102"/>
      <c r="R317" s="102"/>
      <c r="S317" s="102"/>
      <c r="T317" s="68"/>
      <c r="U317" s="68"/>
      <c r="V317" s="18"/>
      <c r="W317" s="18"/>
      <c r="X317" s="18"/>
      <c r="Y317" s="18"/>
      <c r="Z317" s="18"/>
      <c r="AA317" s="68"/>
      <c r="AB317" s="68"/>
      <c r="AC317" s="68"/>
      <c r="AD317" s="68"/>
      <c r="AE317" s="2"/>
      <c r="AF317" s="2"/>
      <c r="AG317" s="2"/>
      <c r="AH317" s="2"/>
      <c r="AI317" s="73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86"/>
      <c r="AU317" s="2"/>
      <c r="AV317" s="2"/>
    </row>
    <row r="318" spans="4:48" ht="19.899999999999999" customHeight="1" x14ac:dyDescent="0.15">
      <c r="D318" s="2"/>
      <c r="E318" s="2"/>
      <c r="F318" s="18"/>
      <c r="G318" s="2"/>
      <c r="H318" s="2"/>
      <c r="I318" s="2"/>
      <c r="J318" s="68"/>
      <c r="K318" s="68"/>
      <c r="L318" s="68"/>
      <c r="M318" s="18"/>
      <c r="N318" s="68"/>
      <c r="O318" s="72"/>
      <c r="P318" s="68"/>
      <c r="Q318" s="102"/>
      <c r="R318" s="102"/>
      <c r="S318" s="102"/>
      <c r="T318" s="68"/>
      <c r="U318" s="68"/>
      <c r="V318" s="18"/>
      <c r="W318" s="18"/>
      <c r="X318" s="18"/>
      <c r="Y318" s="18"/>
      <c r="Z318" s="18"/>
      <c r="AA318" s="68"/>
      <c r="AB318" s="68"/>
      <c r="AC318" s="68"/>
      <c r="AD318" s="68"/>
      <c r="AE318" s="2"/>
      <c r="AF318" s="2"/>
      <c r="AG318" s="2"/>
      <c r="AH318" s="2"/>
      <c r="AI318" s="73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86"/>
      <c r="AU318" s="2"/>
      <c r="AV318" s="2"/>
    </row>
    <row r="319" spans="4:48" ht="19.899999999999999" customHeight="1" x14ac:dyDescent="0.15">
      <c r="D319" s="2"/>
      <c r="E319" s="2"/>
      <c r="F319" s="18"/>
      <c r="G319" s="2"/>
      <c r="H319" s="2"/>
      <c r="I319" s="2"/>
      <c r="J319" s="68"/>
      <c r="K319" s="68"/>
      <c r="L319" s="68"/>
      <c r="M319" s="18"/>
      <c r="N319" s="68"/>
      <c r="O319" s="72"/>
      <c r="P319" s="68"/>
      <c r="Q319" s="102"/>
      <c r="R319" s="102"/>
      <c r="S319" s="102"/>
      <c r="T319" s="68"/>
      <c r="U319" s="68"/>
      <c r="V319" s="18"/>
      <c r="W319" s="18"/>
      <c r="X319" s="18"/>
      <c r="Y319" s="18"/>
      <c r="Z319" s="18"/>
      <c r="AA319" s="68"/>
      <c r="AB319" s="68"/>
      <c r="AC319" s="68"/>
      <c r="AD319" s="68"/>
      <c r="AE319" s="2"/>
      <c r="AF319" s="2"/>
      <c r="AG319" s="2"/>
      <c r="AH319" s="2"/>
      <c r="AI319" s="73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86"/>
      <c r="AU319" s="2"/>
      <c r="AV319" s="2"/>
    </row>
    <row r="320" spans="4:48" ht="19.899999999999999" customHeight="1" x14ac:dyDescent="0.15">
      <c r="D320" s="2"/>
      <c r="E320" s="2"/>
      <c r="F320" s="18"/>
      <c r="G320" s="2"/>
      <c r="H320" s="2"/>
      <c r="I320" s="2"/>
      <c r="J320" s="68"/>
      <c r="K320" s="68"/>
      <c r="L320" s="68"/>
      <c r="M320" s="18"/>
      <c r="N320" s="68"/>
      <c r="O320" s="72"/>
      <c r="P320" s="68"/>
      <c r="Q320" s="102"/>
      <c r="R320" s="102"/>
      <c r="S320" s="102"/>
      <c r="T320" s="68"/>
      <c r="U320" s="68"/>
      <c r="V320" s="18"/>
      <c r="W320" s="18"/>
      <c r="X320" s="18"/>
      <c r="Y320" s="18"/>
      <c r="Z320" s="18"/>
      <c r="AA320" s="68"/>
      <c r="AB320" s="68"/>
      <c r="AC320" s="68"/>
      <c r="AD320" s="68"/>
      <c r="AE320" s="2"/>
      <c r="AF320" s="2"/>
      <c r="AG320" s="2"/>
      <c r="AH320" s="2"/>
      <c r="AI320" s="73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86"/>
      <c r="AU320" s="2"/>
      <c r="AV320" s="2"/>
    </row>
    <row r="321" spans="4:48" ht="19.899999999999999" customHeight="1" x14ac:dyDescent="0.15">
      <c r="D321" s="2"/>
      <c r="E321" s="2"/>
      <c r="F321" s="18"/>
      <c r="G321" s="2"/>
      <c r="H321" s="2"/>
      <c r="I321" s="2"/>
      <c r="J321" s="68"/>
      <c r="K321" s="68"/>
      <c r="L321" s="68"/>
      <c r="M321" s="18"/>
      <c r="N321" s="68"/>
      <c r="O321" s="72"/>
      <c r="P321" s="68"/>
      <c r="Q321" s="102"/>
      <c r="R321" s="102"/>
      <c r="S321" s="102"/>
      <c r="T321" s="68"/>
      <c r="U321" s="68"/>
      <c r="V321" s="18"/>
      <c r="W321" s="18"/>
      <c r="X321" s="18"/>
      <c r="Y321" s="18"/>
      <c r="Z321" s="18"/>
      <c r="AA321" s="68"/>
      <c r="AB321" s="68"/>
      <c r="AC321" s="68"/>
      <c r="AD321" s="68"/>
      <c r="AE321" s="2"/>
      <c r="AF321" s="2"/>
      <c r="AG321" s="2"/>
      <c r="AH321" s="2"/>
      <c r="AI321" s="73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86"/>
      <c r="AU321" s="2"/>
      <c r="AV321" s="2"/>
    </row>
    <row r="322" spans="4:48" ht="19.899999999999999" customHeight="1" x14ac:dyDescent="0.15">
      <c r="D322" s="2"/>
      <c r="E322" s="2"/>
      <c r="F322" s="18"/>
      <c r="G322" s="2"/>
      <c r="H322" s="2"/>
      <c r="I322" s="2"/>
      <c r="J322" s="68"/>
      <c r="K322" s="68"/>
      <c r="L322" s="68"/>
      <c r="M322" s="18"/>
      <c r="N322" s="68"/>
      <c r="O322" s="72"/>
      <c r="P322" s="68"/>
      <c r="Q322" s="102"/>
      <c r="R322" s="102"/>
      <c r="S322" s="102"/>
      <c r="T322" s="68"/>
      <c r="U322" s="68"/>
      <c r="V322" s="18"/>
      <c r="W322" s="18"/>
      <c r="X322" s="18"/>
      <c r="Y322" s="18"/>
      <c r="Z322" s="18"/>
      <c r="AA322" s="68"/>
      <c r="AB322" s="68"/>
      <c r="AC322" s="68"/>
      <c r="AD322" s="68"/>
      <c r="AE322" s="2"/>
      <c r="AF322" s="2"/>
      <c r="AG322" s="2"/>
      <c r="AH322" s="2"/>
      <c r="AI322" s="73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86"/>
      <c r="AU322" s="2"/>
      <c r="AV322" s="2"/>
    </row>
    <row r="323" spans="4:48" ht="19.899999999999999" customHeight="1" x14ac:dyDescent="0.15">
      <c r="D323" s="2"/>
      <c r="E323" s="2"/>
      <c r="F323" s="18"/>
      <c r="G323" s="2"/>
      <c r="H323" s="2"/>
      <c r="I323" s="2"/>
      <c r="J323" s="68"/>
      <c r="K323" s="68"/>
      <c r="L323" s="68"/>
      <c r="M323" s="18"/>
      <c r="N323" s="68"/>
      <c r="O323" s="72"/>
      <c r="P323" s="68"/>
      <c r="Q323" s="102"/>
      <c r="R323" s="102"/>
      <c r="S323" s="102"/>
      <c r="T323" s="68"/>
      <c r="U323" s="68"/>
      <c r="V323" s="18"/>
      <c r="W323" s="18"/>
      <c r="X323" s="18"/>
      <c r="Y323" s="18"/>
      <c r="Z323" s="18"/>
      <c r="AA323" s="68"/>
      <c r="AB323" s="68"/>
      <c r="AC323" s="68"/>
      <c r="AD323" s="68"/>
      <c r="AE323" s="2"/>
      <c r="AF323" s="2"/>
      <c r="AG323" s="2"/>
      <c r="AH323" s="2"/>
      <c r="AI323" s="73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86"/>
      <c r="AU323" s="2"/>
      <c r="AV323" s="2"/>
    </row>
    <row r="324" spans="4:48" ht="19.899999999999999" customHeight="1" x14ac:dyDescent="0.15">
      <c r="D324" s="2"/>
      <c r="E324" s="2"/>
      <c r="F324" s="18"/>
      <c r="G324" s="2"/>
      <c r="H324" s="2"/>
      <c r="I324" s="2"/>
      <c r="J324" s="68"/>
      <c r="K324" s="68"/>
      <c r="L324" s="68"/>
      <c r="M324" s="18"/>
      <c r="N324" s="68"/>
      <c r="O324" s="72"/>
      <c r="P324" s="68"/>
      <c r="Q324" s="102"/>
      <c r="R324" s="102"/>
      <c r="S324" s="102"/>
      <c r="T324" s="68"/>
      <c r="U324" s="68"/>
      <c r="V324" s="18"/>
      <c r="W324" s="18"/>
      <c r="X324" s="18"/>
      <c r="Y324" s="18"/>
      <c r="Z324" s="18"/>
      <c r="AA324" s="68"/>
      <c r="AB324" s="68"/>
      <c r="AC324" s="68"/>
      <c r="AD324" s="68"/>
      <c r="AE324" s="2"/>
      <c r="AF324" s="2"/>
      <c r="AG324" s="2"/>
      <c r="AH324" s="2"/>
      <c r="AI324" s="73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86"/>
      <c r="AU324" s="2"/>
      <c r="AV324" s="2"/>
    </row>
    <row r="325" spans="4:48" ht="19.899999999999999" customHeight="1" x14ac:dyDescent="0.15">
      <c r="D325" s="2"/>
      <c r="E325" s="2"/>
      <c r="F325" s="18"/>
      <c r="G325" s="2"/>
      <c r="H325" s="2"/>
      <c r="I325" s="2"/>
      <c r="J325" s="68"/>
      <c r="K325" s="68"/>
      <c r="L325" s="68"/>
      <c r="M325" s="18"/>
      <c r="N325" s="68"/>
      <c r="O325" s="72"/>
      <c r="P325" s="68"/>
      <c r="Q325" s="102"/>
      <c r="R325" s="102"/>
      <c r="S325" s="102"/>
      <c r="T325" s="68"/>
      <c r="U325" s="68"/>
      <c r="V325" s="18"/>
      <c r="W325" s="18"/>
      <c r="X325" s="18"/>
      <c r="Y325" s="18"/>
      <c r="Z325" s="18"/>
      <c r="AA325" s="68"/>
      <c r="AB325" s="68"/>
      <c r="AC325" s="68"/>
      <c r="AD325" s="68"/>
      <c r="AE325" s="2"/>
      <c r="AF325" s="2"/>
      <c r="AG325" s="2"/>
      <c r="AH325" s="2"/>
      <c r="AI325" s="73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86"/>
      <c r="AU325" s="2"/>
      <c r="AV325" s="2"/>
    </row>
    <row r="326" spans="4:48" ht="19.899999999999999" customHeight="1" x14ac:dyDescent="0.15">
      <c r="D326" s="2"/>
      <c r="E326" s="2"/>
      <c r="F326" s="18"/>
      <c r="G326" s="2"/>
      <c r="H326" s="2"/>
      <c r="I326" s="2"/>
      <c r="J326" s="68"/>
      <c r="K326" s="68"/>
      <c r="L326" s="68"/>
      <c r="M326" s="18"/>
      <c r="N326" s="68"/>
      <c r="O326" s="72"/>
      <c r="P326" s="68"/>
      <c r="Q326" s="102"/>
      <c r="R326" s="102"/>
      <c r="S326" s="102"/>
      <c r="T326" s="68"/>
      <c r="U326" s="68"/>
      <c r="V326" s="18"/>
      <c r="W326" s="18"/>
      <c r="X326" s="18"/>
      <c r="Y326" s="18"/>
      <c r="Z326" s="18"/>
      <c r="AA326" s="68"/>
      <c r="AB326" s="68"/>
      <c r="AC326" s="68"/>
      <c r="AD326" s="68"/>
      <c r="AE326" s="2"/>
      <c r="AF326" s="2"/>
      <c r="AG326" s="2"/>
      <c r="AH326" s="2"/>
      <c r="AI326" s="73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86"/>
      <c r="AU326" s="2"/>
      <c r="AV326" s="2"/>
    </row>
    <row r="327" spans="4:48" ht="19.899999999999999" customHeight="1" x14ac:dyDescent="0.15">
      <c r="D327" s="2"/>
      <c r="E327" s="2"/>
      <c r="F327" s="18"/>
      <c r="G327" s="2"/>
      <c r="H327" s="2"/>
      <c r="I327" s="2"/>
      <c r="J327" s="68"/>
      <c r="K327" s="68"/>
      <c r="L327" s="68"/>
      <c r="M327" s="18"/>
      <c r="N327" s="68"/>
      <c r="O327" s="72"/>
      <c r="P327" s="68"/>
      <c r="Q327" s="102"/>
      <c r="R327" s="102"/>
      <c r="S327" s="102"/>
      <c r="T327" s="68"/>
      <c r="U327" s="68"/>
      <c r="V327" s="18"/>
      <c r="W327" s="18"/>
      <c r="X327" s="18"/>
      <c r="Y327" s="18"/>
      <c r="Z327" s="18"/>
      <c r="AA327" s="68"/>
      <c r="AB327" s="68"/>
      <c r="AC327" s="68"/>
      <c r="AD327" s="68"/>
      <c r="AE327" s="2"/>
      <c r="AF327" s="2"/>
      <c r="AG327" s="2"/>
      <c r="AH327" s="2"/>
      <c r="AI327" s="73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86"/>
      <c r="AU327" s="2"/>
      <c r="AV327" s="2"/>
    </row>
    <row r="328" spans="4:48" ht="19.899999999999999" customHeight="1" x14ac:dyDescent="0.15">
      <c r="D328" s="2"/>
      <c r="E328" s="2"/>
      <c r="F328" s="18"/>
      <c r="G328" s="2"/>
      <c r="H328" s="2"/>
      <c r="I328" s="2"/>
      <c r="J328" s="68"/>
      <c r="K328" s="68"/>
      <c r="L328" s="68"/>
      <c r="M328" s="18"/>
      <c r="N328" s="68"/>
      <c r="O328" s="72"/>
      <c r="P328" s="68"/>
      <c r="Q328" s="102"/>
      <c r="R328" s="102"/>
      <c r="S328" s="102"/>
      <c r="T328" s="68"/>
      <c r="U328" s="68"/>
      <c r="V328" s="18"/>
      <c r="W328" s="18"/>
      <c r="X328" s="18"/>
      <c r="Y328" s="18"/>
      <c r="Z328" s="18"/>
      <c r="AA328" s="68"/>
      <c r="AB328" s="68"/>
      <c r="AC328" s="68"/>
      <c r="AD328" s="68"/>
      <c r="AE328" s="2"/>
      <c r="AF328" s="2"/>
      <c r="AG328" s="2"/>
      <c r="AH328" s="2"/>
      <c r="AI328" s="73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86"/>
      <c r="AU328" s="2"/>
      <c r="AV328" s="2"/>
    </row>
    <row r="329" spans="4:48" ht="19.899999999999999" customHeight="1" x14ac:dyDescent="0.15">
      <c r="D329" s="2"/>
      <c r="E329" s="2"/>
      <c r="F329" s="18"/>
      <c r="G329" s="2"/>
      <c r="H329" s="2"/>
      <c r="I329" s="2"/>
      <c r="J329" s="68"/>
      <c r="K329" s="68"/>
      <c r="L329" s="68"/>
      <c r="M329" s="18"/>
      <c r="N329" s="68"/>
      <c r="O329" s="72"/>
      <c r="P329" s="68"/>
      <c r="Q329" s="102"/>
      <c r="R329" s="102"/>
      <c r="S329" s="102"/>
      <c r="T329" s="68"/>
      <c r="U329" s="68"/>
      <c r="V329" s="18"/>
      <c r="W329" s="18"/>
      <c r="X329" s="18"/>
      <c r="Y329" s="18"/>
      <c r="Z329" s="18"/>
      <c r="AA329" s="68"/>
      <c r="AB329" s="68"/>
      <c r="AC329" s="68"/>
      <c r="AD329" s="68"/>
      <c r="AE329" s="2"/>
      <c r="AF329" s="2"/>
      <c r="AG329" s="2"/>
      <c r="AH329" s="2"/>
      <c r="AI329" s="73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86"/>
      <c r="AU329" s="2"/>
      <c r="AV329" s="2"/>
    </row>
    <row r="330" spans="4:48" ht="19.899999999999999" customHeight="1" x14ac:dyDescent="0.15">
      <c r="D330" s="2"/>
      <c r="E330" s="2"/>
      <c r="F330" s="18"/>
      <c r="G330" s="2"/>
      <c r="H330" s="2"/>
      <c r="I330" s="2"/>
      <c r="J330" s="68"/>
      <c r="K330" s="68"/>
      <c r="L330" s="68"/>
      <c r="M330" s="18"/>
      <c r="N330" s="68"/>
      <c r="O330" s="72"/>
      <c r="P330" s="68"/>
      <c r="Q330" s="102"/>
      <c r="R330" s="102"/>
      <c r="S330" s="102"/>
      <c r="T330" s="68"/>
      <c r="U330" s="68"/>
      <c r="V330" s="18"/>
      <c r="W330" s="18"/>
      <c r="X330" s="18"/>
      <c r="Y330" s="18"/>
      <c r="Z330" s="18"/>
      <c r="AA330" s="68"/>
      <c r="AB330" s="68"/>
      <c r="AC330" s="68"/>
      <c r="AD330" s="68"/>
      <c r="AE330" s="2"/>
      <c r="AF330" s="2"/>
      <c r="AG330" s="2"/>
      <c r="AH330" s="2"/>
      <c r="AI330" s="73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86"/>
      <c r="AU330" s="2"/>
      <c r="AV330" s="2"/>
    </row>
    <row r="331" spans="4:48" ht="19.899999999999999" customHeight="1" x14ac:dyDescent="0.15">
      <c r="D331" s="2"/>
      <c r="E331" s="2"/>
      <c r="F331" s="18"/>
      <c r="G331" s="2"/>
      <c r="H331" s="2"/>
      <c r="I331" s="2"/>
      <c r="J331" s="68"/>
      <c r="K331" s="68"/>
      <c r="L331" s="68"/>
      <c r="M331" s="18"/>
      <c r="N331" s="68"/>
      <c r="O331" s="72"/>
      <c r="P331" s="68"/>
      <c r="Q331" s="102"/>
      <c r="R331" s="102"/>
      <c r="S331" s="102"/>
      <c r="T331" s="68"/>
      <c r="U331" s="68"/>
      <c r="V331" s="18"/>
      <c r="W331" s="18"/>
      <c r="X331" s="18"/>
      <c r="Y331" s="18"/>
      <c r="Z331" s="18"/>
      <c r="AA331" s="68"/>
      <c r="AB331" s="68"/>
      <c r="AC331" s="68"/>
      <c r="AD331" s="68"/>
      <c r="AE331" s="2"/>
      <c r="AF331" s="2"/>
      <c r="AG331" s="2"/>
      <c r="AH331" s="2"/>
      <c r="AI331" s="73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86"/>
      <c r="AU331" s="2"/>
      <c r="AV331" s="2"/>
    </row>
    <row r="332" spans="4:48" ht="19.899999999999999" customHeight="1" x14ac:dyDescent="0.15">
      <c r="D332" s="2"/>
      <c r="E332" s="2"/>
      <c r="F332" s="18"/>
      <c r="G332" s="2"/>
      <c r="H332" s="2"/>
      <c r="I332" s="2"/>
      <c r="J332" s="68"/>
      <c r="K332" s="68"/>
      <c r="L332" s="68"/>
      <c r="M332" s="18"/>
      <c r="N332" s="68"/>
      <c r="O332" s="72"/>
      <c r="P332" s="68"/>
      <c r="Q332" s="102"/>
      <c r="R332" s="102"/>
      <c r="S332" s="102"/>
      <c r="T332" s="68"/>
      <c r="U332" s="68"/>
      <c r="V332" s="18"/>
      <c r="W332" s="18"/>
      <c r="X332" s="18"/>
      <c r="Y332" s="18"/>
      <c r="Z332" s="18"/>
      <c r="AA332" s="68"/>
      <c r="AB332" s="68"/>
      <c r="AC332" s="68"/>
      <c r="AD332" s="68"/>
      <c r="AE332" s="2"/>
      <c r="AF332" s="2"/>
      <c r="AG332" s="2"/>
      <c r="AH332" s="2"/>
      <c r="AI332" s="73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86"/>
      <c r="AU332" s="2"/>
      <c r="AV332" s="2"/>
    </row>
    <row r="333" spans="4:48" ht="19.899999999999999" customHeight="1" x14ac:dyDescent="0.15">
      <c r="D333" s="2"/>
      <c r="E333" s="2"/>
      <c r="F333" s="18"/>
      <c r="G333" s="2"/>
      <c r="H333" s="2"/>
      <c r="I333" s="2"/>
      <c r="J333" s="68"/>
      <c r="K333" s="68"/>
      <c r="L333" s="68"/>
      <c r="M333" s="18"/>
      <c r="N333" s="68"/>
      <c r="O333" s="72"/>
      <c r="P333" s="68"/>
      <c r="Q333" s="102"/>
      <c r="R333" s="102"/>
      <c r="S333" s="102"/>
      <c r="T333" s="68"/>
      <c r="U333" s="68"/>
      <c r="V333" s="18"/>
      <c r="W333" s="18"/>
      <c r="X333" s="18"/>
      <c r="Y333" s="18"/>
      <c r="Z333" s="18"/>
      <c r="AA333" s="68"/>
      <c r="AB333" s="68"/>
      <c r="AC333" s="68"/>
      <c r="AD333" s="68"/>
      <c r="AE333" s="2"/>
      <c r="AF333" s="2"/>
      <c r="AG333" s="2"/>
      <c r="AH333" s="2"/>
      <c r="AI333" s="73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86"/>
      <c r="AU333" s="2"/>
      <c r="AV333" s="2"/>
    </row>
    <row r="334" spans="4:48" ht="19.899999999999999" customHeight="1" x14ac:dyDescent="0.15">
      <c r="D334" s="2"/>
      <c r="E334" s="2"/>
      <c r="F334" s="18"/>
      <c r="G334" s="2"/>
      <c r="H334" s="2"/>
      <c r="I334" s="2"/>
      <c r="J334" s="68"/>
      <c r="K334" s="68"/>
      <c r="L334" s="68"/>
      <c r="M334" s="18"/>
      <c r="N334" s="68"/>
      <c r="O334" s="72"/>
      <c r="P334" s="68"/>
      <c r="Q334" s="102"/>
      <c r="R334" s="102"/>
      <c r="S334" s="102"/>
      <c r="T334" s="68"/>
      <c r="U334" s="68"/>
      <c r="V334" s="18"/>
      <c r="W334" s="18"/>
      <c r="X334" s="18"/>
      <c r="Y334" s="18"/>
      <c r="Z334" s="18"/>
      <c r="AA334" s="68"/>
      <c r="AB334" s="68"/>
      <c r="AC334" s="68"/>
      <c r="AD334" s="68"/>
      <c r="AE334" s="2"/>
      <c r="AF334" s="2"/>
      <c r="AG334" s="2"/>
      <c r="AH334" s="2"/>
      <c r="AI334" s="73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86"/>
      <c r="AU334" s="2"/>
      <c r="AV334" s="2"/>
    </row>
    <row r="335" spans="4:48" ht="19.899999999999999" customHeight="1" x14ac:dyDescent="0.15">
      <c r="D335" s="2"/>
      <c r="E335" s="2"/>
      <c r="F335" s="18"/>
      <c r="G335" s="2"/>
      <c r="H335" s="2"/>
      <c r="I335" s="2"/>
      <c r="J335" s="68"/>
      <c r="K335" s="68"/>
      <c r="L335" s="68"/>
      <c r="M335" s="18"/>
      <c r="N335" s="68"/>
      <c r="O335" s="72"/>
      <c r="P335" s="68"/>
      <c r="Q335" s="102"/>
      <c r="R335" s="102"/>
      <c r="S335" s="102"/>
      <c r="T335" s="68"/>
      <c r="U335" s="68"/>
      <c r="V335" s="18"/>
      <c r="W335" s="18"/>
      <c r="X335" s="18"/>
      <c r="Y335" s="18"/>
      <c r="Z335" s="18"/>
      <c r="AA335" s="68"/>
      <c r="AB335" s="68"/>
      <c r="AC335" s="68"/>
      <c r="AD335" s="68"/>
      <c r="AE335" s="2"/>
      <c r="AF335" s="2"/>
      <c r="AG335" s="2"/>
      <c r="AH335" s="2"/>
      <c r="AI335" s="73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86"/>
      <c r="AU335" s="2"/>
      <c r="AV335" s="2"/>
    </row>
    <row r="336" spans="4:48" ht="19.899999999999999" customHeight="1" x14ac:dyDescent="0.15">
      <c r="D336" s="2"/>
      <c r="E336" s="2"/>
      <c r="F336" s="18"/>
      <c r="G336" s="2"/>
      <c r="H336" s="2"/>
      <c r="I336" s="2"/>
      <c r="J336" s="68"/>
      <c r="K336" s="68"/>
      <c r="L336" s="68"/>
      <c r="M336" s="18"/>
      <c r="N336" s="68"/>
      <c r="O336" s="72"/>
      <c r="P336" s="68"/>
      <c r="Q336" s="102"/>
      <c r="R336" s="102"/>
      <c r="S336" s="102"/>
      <c r="T336" s="68"/>
      <c r="U336" s="68"/>
      <c r="V336" s="18"/>
      <c r="W336" s="18"/>
      <c r="X336" s="18"/>
      <c r="Y336" s="18"/>
      <c r="Z336" s="18"/>
      <c r="AA336" s="68"/>
      <c r="AB336" s="68"/>
      <c r="AC336" s="68"/>
      <c r="AD336" s="68"/>
      <c r="AE336" s="2"/>
      <c r="AF336" s="2"/>
      <c r="AG336" s="2"/>
      <c r="AH336" s="2"/>
      <c r="AI336" s="73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86"/>
      <c r="AU336" s="2"/>
      <c r="AV336" s="2"/>
    </row>
    <row r="337" spans="4:48" ht="19.899999999999999" customHeight="1" x14ac:dyDescent="0.15">
      <c r="D337" s="2"/>
      <c r="E337" s="2"/>
      <c r="F337" s="18"/>
      <c r="G337" s="2"/>
      <c r="H337" s="2"/>
      <c r="I337" s="2"/>
      <c r="J337" s="68"/>
      <c r="K337" s="68"/>
      <c r="L337" s="68"/>
      <c r="M337" s="18"/>
      <c r="N337" s="68"/>
      <c r="O337" s="72"/>
      <c r="P337" s="68"/>
      <c r="Q337" s="102"/>
      <c r="R337" s="102"/>
      <c r="S337" s="102"/>
      <c r="T337" s="68"/>
      <c r="U337" s="68"/>
      <c r="V337" s="18"/>
      <c r="W337" s="18"/>
      <c r="X337" s="18"/>
      <c r="Y337" s="18"/>
      <c r="Z337" s="18"/>
      <c r="AA337" s="68"/>
      <c r="AB337" s="68"/>
      <c r="AC337" s="68"/>
      <c r="AD337" s="68"/>
      <c r="AE337" s="2"/>
      <c r="AF337" s="2"/>
      <c r="AG337" s="2"/>
      <c r="AH337" s="2"/>
      <c r="AI337" s="73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86"/>
      <c r="AU337" s="2"/>
      <c r="AV337" s="2"/>
    </row>
    <row r="338" spans="4:48" ht="19.899999999999999" customHeight="1" x14ac:dyDescent="0.15">
      <c r="D338" s="2"/>
      <c r="E338" s="2"/>
      <c r="F338" s="18"/>
      <c r="G338" s="2"/>
      <c r="H338" s="2"/>
      <c r="I338" s="2"/>
      <c r="J338" s="68"/>
      <c r="K338" s="68"/>
      <c r="L338" s="68"/>
      <c r="M338" s="18"/>
      <c r="N338" s="68"/>
      <c r="O338" s="72"/>
      <c r="P338" s="68"/>
      <c r="Q338" s="102"/>
      <c r="R338" s="102"/>
      <c r="S338" s="102"/>
      <c r="T338" s="68"/>
      <c r="U338" s="68"/>
      <c r="V338" s="18"/>
      <c r="W338" s="18"/>
      <c r="X338" s="18"/>
      <c r="Y338" s="18"/>
      <c r="Z338" s="18"/>
      <c r="AA338" s="68"/>
      <c r="AB338" s="68"/>
      <c r="AC338" s="68"/>
      <c r="AD338" s="68"/>
      <c r="AE338" s="2"/>
      <c r="AF338" s="2"/>
      <c r="AG338" s="2"/>
      <c r="AH338" s="2"/>
      <c r="AI338" s="73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86"/>
      <c r="AU338" s="2"/>
      <c r="AV338" s="2"/>
    </row>
    <row r="339" spans="4:48" ht="19.899999999999999" customHeight="1" x14ac:dyDescent="0.15">
      <c r="D339" s="2"/>
      <c r="E339" s="2"/>
      <c r="F339" s="18"/>
      <c r="G339" s="2"/>
      <c r="H339" s="2"/>
      <c r="I339" s="2"/>
      <c r="J339" s="68"/>
      <c r="K339" s="68"/>
      <c r="L339" s="68"/>
      <c r="M339" s="18"/>
      <c r="N339" s="68"/>
      <c r="O339" s="72"/>
      <c r="P339" s="68"/>
      <c r="Q339" s="102"/>
      <c r="R339" s="102"/>
      <c r="S339" s="102"/>
      <c r="T339" s="68"/>
      <c r="U339" s="68"/>
      <c r="V339" s="18"/>
      <c r="W339" s="18"/>
      <c r="X339" s="18"/>
      <c r="Y339" s="18"/>
      <c r="Z339" s="18"/>
      <c r="AA339" s="68"/>
      <c r="AB339" s="68"/>
      <c r="AC339" s="68"/>
      <c r="AD339" s="68"/>
      <c r="AE339" s="2"/>
      <c r="AF339" s="2"/>
      <c r="AG339" s="2"/>
      <c r="AH339" s="2"/>
      <c r="AI339" s="73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86"/>
      <c r="AU339" s="2"/>
      <c r="AV339" s="2"/>
    </row>
    <row r="340" spans="4:48" ht="19.899999999999999" customHeight="1" x14ac:dyDescent="0.15">
      <c r="D340" s="2"/>
      <c r="E340" s="2"/>
      <c r="F340" s="18"/>
      <c r="G340" s="2"/>
      <c r="H340" s="2"/>
      <c r="I340" s="2"/>
      <c r="J340" s="68"/>
      <c r="K340" s="68"/>
      <c r="L340" s="68"/>
      <c r="M340" s="18"/>
      <c r="N340" s="68"/>
      <c r="O340" s="72"/>
      <c r="P340" s="68"/>
      <c r="Q340" s="102"/>
      <c r="R340" s="102"/>
      <c r="S340" s="102"/>
      <c r="T340" s="68"/>
      <c r="U340" s="68"/>
      <c r="V340" s="18"/>
      <c r="W340" s="18"/>
      <c r="X340" s="18"/>
      <c r="Y340" s="18"/>
      <c r="Z340" s="18"/>
      <c r="AA340" s="68"/>
      <c r="AB340" s="68"/>
      <c r="AC340" s="68"/>
      <c r="AD340" s="68"/>
      <c r="AE340" s="2"/>
      <c r="AF340" s="2"/>
      <c r="AG340" s="2"/>
      <c r="AH340" s="2"/>
      <c r="AI340" s="73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86"/>
      <c r="AU340" s="2"/>
      <c r="AV340" s="2"/>
    </row>
    <row r="341" spans="4:48" ht="19.899999999999999" customHeight="1" x14ac:dyDescent="0.15">
      <c r="D341" s="2"/>
      <c r="E341" s="2"/>
      <c r="F341" s="18"/>
      <c r="G341" s="2"/>
      <c r="H341" s="2"/>
      <c r="I341" s="2"/>
      <c r="J341" s="68"/>
      <c r="K341" s="68"/>
      <c r="L341" s="68"/>
      <c r="M341" s="18"/>
      <c r="N341" s="68"/>
      <c r="O341" s="72"/>
      <c r="P341" s="68"/>
      <c r="Q341" s="102"/>
      <c r="R341" s="102"/>
      <c r="S341" s="102"/>
      <c r="T341" s="68"/>
      <c r="U341" s="68"/>
      <c r="V341" s="18"/>
      <c r="W341" s="18"/>
      <c r="X341" s="18"/>
      <c r="Y341" s="18"/>
      <c r="Z341" s="18"/>
      <c r="AA341" s="68"/>
      <c r="AB341" s="68"/>
      <c r="AC341" s="68"/>
      <c r="AD341" s="68"/>
      <c r="AE341" s="2"/>
      <c r="AF341" s="2"/>
      <c r="AG341" s="2"/>
      <c r="AH341" s="2"/>
      <c r="AI341" s="73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86"/>
      <c r="AU341" s="2"/>
      <c r="AV341" s="2"/>
    </row>
    <row r="342" spans="4:48" ht="19.899999999999999" customHeight="1" x14ac:dyDescent="0.15">
      <c r="D342" s="2"/>
      <c r="E342" s="2"/>
      <c r="F342" s="18"/>
      <c r="G342" s="2"/>
      <c r="H342" s="2"/>
      <c r="I342" s="2"/>
      <c r="J342" s="68"/>
      <c r="K342" s="68"/>
      <c r="L342" s="68"/>
      <c r="M342" s="18"/>
      <c r="N342" s="68"/>
      <c r="O342" s="72"/>
      <c r="P342" s="68"/>
      <c r="Q342" s="102"/>
      <c r="R342" s="102"/>
      <c r="S342" s="102"/>
      <c r="T342" s="68"/>
      <c r="U342" s="68"/>
      <c r="V342" s="18"/>
      <c r="W342" s="18"/>
      <c r="X342" s="18"/>
      <c r="Y342" s="18"/>
      <c r="Z342" s="18"/>
      <c r="AA342" s="68"/>
      <c r="AB342" s="68"/>
      <c r="AC342" s="68"/>
      <c r="AD342" s="68"/>
      <c r="AE342" s="2"/>
      <c r="AF342" s="2"/>
      <c r="AG342" s="2"/>
      <c r="AH342" s="2"/>
      <c r="AI342" s="73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86"/>
      <c r="AU342" s="2"/>
      <c r="AV342" s="2"/>
    </row>
    <row r="343" spans="4:48" ht="19.899999999999999" customHeight="1" x14ac:dyDescent="0.15">
      <c r="D343" s="2"/>
      <c r="E343" s="2"/>
      <c r="F343" s="18"/>
      <c r="G343" s="2"/>
      <c r="H343" s="2"/>
      <c r="I343" s="2"/>
      <c r="J343" s="68"/>
      <c r="K343" s="68"/>
      <c r="L343" s="68"/>
      <c r="M343" s="18"/>
      <c r="N343" s="68"/>
      <c r="O343" s="72"/>
      <c r="P343" s="68"/>
      <c r="Q343" s="102"/>
      <c r="R343" s="102"/>
      <c r="S343" s="102"/>
      <c r="T343" s="68"/>
      <c r="U343" s="68"/>
      <c r="V343" s="18"/>
      <c r="W343" s="18"/>
      <c r="X343" s="18"/>
      <c r="Y343" s="18"/>
      <c r="Z343" s="18"/>
      <c r="AA343" s="68"/>
      <c r="AB343" s="68"/>
      <c r="AC343" s="68"/>
      <c r="AD343" s="68"/>
      <c r="AE343" s="2"/>
      <c r="AF343" s="2"/>
      <c r="AG343" s="2"/>
      <c r="AH343" s="2"/>
      <c r="AI343" s="73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86"/>
      <c r="AU343" s="2"/>
      <c r="AV343" s="2"/>
    </row>
    <row r="344" spans="4:48" ht="19.899999999999999" customHeight="1" x14ac:dyDescent="0.15">
      <c r="D344" s="2"/>
      <c r="E344" s="2"/>
      <c r="F344" s="18"/>
      <c r="G344" s="2"/>
      <c r="H344" s="2"/>
      <c r="I344" s="2"/>
      <c r="J344" s="68"/>
      <c r="K344" s="68"/>
      <c r="L344" s="68"/>
      <c r="M344" s="18"/>
      <c r="N344" s="68"/>
      <c r="O344" s="72"/>
      <c r="P344" s="68"/>
      <c r="Q344" s="102"/>
      <c r="R344" s="102"/>
      <c r="S344" s="102"/>
      <c r="T344" s="68"/>
      <c r="U344" s="68"/>
      <c r="V344" s="18"/>
      <c r="W344" s="18"/>
      <c r="X344" s="18"/>
      <c r="Y344" s="18"/>
      <c r="Z344" s="18"/>
      <c r="AA344" s="68"/>
      <c r="AB344" s="68"/>
      <c r="AC344" s="68"/>
      <c r="AD344" s="68"/>
      <c r="AE344" s="2"/>
      <c r="AF344" s="2"/>
      <c r="AG344" s="2"/>
      <c r="AH344" s="2"/>
      <c r="AI344" s="73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86"/>
      <c r="AU344" s="2"/>
      <c r="AV344" s="2"/>
    </row>
    <row r="345" spans="4:48" ht="19.899999999999999" customHeight="1" x14ac:dyDescent="0.15">
      <c r="D345" s="2"/>
      <c r="E345" s="2"/>
      <c r="F345" s="18"/>
      <c r="G345" s="2"/>
      <c r="H345" s="2"/>
      <c r="I345" s="2"/>
      <c r="J345" s="68"/>
      <c r="K345" s="68"/>
      <c r="L345" s="68"/>
      <c r="M345" s="18"/>
      <c r="N345" s="68"/>
      <c r="O345" s="72"/>
      <c r="P345" s="68"/>
      <c r="Q345" s="102"/>
      <c r="R345" s="102"/>
      <c r="S345" s="102"/>
      <c r="T345" s="68"/>
      <c r="U345" s="68"/>
      <c r="V345" s="18"/>
      <c r="W345" s="18"/>
      <c r="X345" s="18"/>
      <c r="Y345" s="18"/>
      <c r="Z345" s="18"/>
      <c r="AA345" s="68"/>
      <c r="AB345" s="68"/>
      <c r="AC345" s="68"/>
      <c r="AD345" s="68"/>
      <c r="AE345" s="2"/>
      <c r="AF345" s="2"/>
      <c r="AG345" s="2"/>
      <c r="AH345" s="2"/>
      <c r="AI345" s="73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86"/>
      <c r="AU345" s="2"/>
      <c r="AV345" s="2"/>
    </row>
    <row r="346" spans="4:48" ht="19.899999999999999" customHeight="1" x14ac:dyDescent="0.15">
      <c r="D346" s="2"/>
      <c r="E346" s="2"/>
      <c r="F346" s="18"/>
      <c r="G346" s="2"/>
      <c r="H346" s="2"/>
      <c r="I346" s="2"/>
      <c r="J346" s="68"/>
      <c r="K346" s="68"/>
      <c r="L346" s="68"/>
      <c r="M346" s="18"/>
      <c r="N346" s="68"/>
      <c r="O346" s="72"/>
      <c r="P346" s="68"/>
      <c r="Q346" s="102"/>
      <c r="R346" s="102"/>
      <c r="S346" s="102"/>
      <c r="T346" s="68"/>
      <c r="U346" s="68"/>
      <c r="V346" s="18"/>
      <c r="W346" s="18"/>
      <c r="X346" s="18"/>
      <c r="Y346" s="18"/>
      <c r="Z346" s="18"/>
      <c r="AA346" s="68"/>
      <c r="AB346" s="68"/>
      <c r="AC346" s="68"/>
      <c r="AD346" s="68"/>
      <c r="AE346" s="2"/>
      <c r="AF346" s="2"/>
      <c r="AG346" s="2"/>
      <c r="AH346" s="2"/>
      <c r="AI346" s="73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86"/>
      <c r="AU346" s="2"/>
      <c r="AV346" s="2"/>
    </row>
    <row r="347" spans="4:48" ht="19.899999999999999" customHeight="1" x14ac:dyDescent="0.15">
      <c r="D347" s="2"/>
      <c r="E347" s="2"/>
      <c r="F347" s="18"/>
      <c r="G347" s="2"/>
      <c r="H347" s="2"/>
      <c r="I347" s="2"/>
      <c r="J347" s="68"/>
      <c r="K347" s="68"/>
      <c r="L347" s="68"/>
      <c r="M347" s="18"/>
      <c r="N347" s="68"/>
      <c r="O347" s="72"/>
      <c r="P347" s="68"/>
      <c r="Q347" s="102"/>
      <c r="R347" s="102"/>
      <c r="S347" s="102"/>
      <c r="T347" s="68"/>
      <c r="U347" s="68"/>
      <c r="V347" s="18"/>
      <c r="W347" s="18"/>
      <c r="X347" s="18"/>
      <c r="Y347" s="18"/>
      <c r="Z347" s="18"/>
      <c r="AA347" s="68"/>
      <c r="AB347" s="68"/>
      <c r="AC347" s="68"/>
      <c r="AD347" s="68"/>
      <c r="AE347" s="2"/>
      <c r="AF347" s="2"/>
      <c r="AG347" s="2"/>
      <c r="AH347" s="2"/>
      <c r="AI347" s="73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86"/>
      <c r="AU347" s="2"/>
      <c r="AV347" s="2"/>
    </row>
    <row r="348" spans="4:48" ht="19.899999999999999" customHeight="1" x14ac:dyDescent="0.15">
      <c r="D348" s="2"/>
      <c r="E348" s="2"/>
      <c r="F348" s="18"/>
      <c r="G348" s="2"/>
      <c r="H348" s="2"/>
      <c r="I348" s="2"/>
      <c r="J348" s="68"/>
      <c r="K348" s="68"/>
      <c r="L348" s="68"/>
      <c r="M348" s="18"/>
      <c r="N348" s="68"/>
      <c r="O348" s="72"/>
      <c r="P348" s="68"/>
      <c r="Q348" s="102"/>
      <c r="R348" s="102"/>
      <c r="S348" s="102"/>
      <c r="T348" s="68"/>
      <c r="U348" s="68"/>
      <c r="V348" s="18"/>
      <c r="W348" s="18"/>
      <c r="X348" s="18"/>
      <c r="Y348" s="18"/>
      <c r="Z348" s="18"/>
      <c r="AA348" s="68"/>
      <c r="AB348" s="68"/>
      <c r="AC348" s="68"/>
      <c r="AD348" s="68"/>
      <c r="AE348" s="2"/>
      <c r="AF348" s="2"/>
      <c r="AG348" s="2"/>
      <c r="AH348" s="2"/>
      <c r="AI348" s="73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86"/>
      <c r="AU348" s="2"/>
      <c r="AV348" s="2"/>
    </row>
    <row r="349" spans="4:48" ht="19.899999999999999" customHeight="1" x14ac:dyDescent="0.15">
      <c r="D349" s="2"/>
      <c r="E349" s="2"/>
      <c r="F349" s="18"/>
      <c r="G349" s="2"/>
      <c r="H349" s="2"/>
      <c r="I349" s="2"/>
      <c r="J349" s="68"/>
      <c r="K349" s="68"/>
      <c r="L349" s="68"/>
      <c r="M349" s="18"/>
      <c r="N349" s="68"/>
      <c r="O349" s="72"/>
      <c r="P349" s="68"/>
      <c r="Q349" s="102"/>
      <c r="R349" s="102"/>
      <c r="S349" s="102"/>
      <c r="T349" s="68"/>
      <c r="U349" s="68"/>
      <c r="V349" s="18"/>
      <c r="W349" s="18"/>
      <c r="X349" s="18"/>
      <c r="Y349" s="18"/>
      <c r="Z349" s="18"/>
      <c r="AA349" s="68"/>
      <c r="AB349" s="68"/>
      <c r="AC349" s="68"/>
      <c r="AD349" s="68"/>
      <c r="AE349" s="2"/>
      <c r="AF349" s="2"/>
      <c r="AG349" s="2"/>
      <c r="AH349" s="2"/>
      <c r="AI349" s="73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86"/>
      <c r="AU349" s="2"/>
      <c r="AV349" s="2"/>
    </row>
    <row r="350" spans="4:48" ht="19.899999999999999" customHeight="1" x14ac:dyDescent="0.15">
      <c r="D350" s="2"/>
      <c r="E350" s="2"/>
      <c r="F350" s="18"/>
      <c r="G350" s="2"/>
      <c r="H350" s="2"/>
      <c r="I350" s="2"/>
      <c r="J350" s="68"/>
      <c r="K350" s="68"/>
      <c r="L350" s="68"/>
      <c r="M350" s="18"/>
      <c r="N350" s="68"/>
      <c r="O350" s="72"/>
      <c r="P350" s="68"/>
      <c r="Q350" s="102"/>
      <c r="R350" s="102"/>
      <c r="S350" s="102"/>
      <c r="T350" s="68"/>
      <c r="U350" s="68"/>
      <c r="V350" s="18"/>
      <c r="W350" s="18"/>
      <c r="X350" s="18"/>
      <c r="Y350" s="18"/>
      <c r="Z350" s="18"/>
      <c r="AA350" s="68"/>
      <c r="AB350" s="68"/>
      <c r="AC350" s="68"/>
      <c r="AD350" s="68"/>
      <c r="AE350" s="2"/>
      <c r="AF350" s="2"/>
      <c r="AG350" s="2"/>
      <c r="AH350" s="2"/>
      <c r="AI350" s="73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86"/>
      <c r="AU350" s="2"/>
      <c r="AV350" s="2"/>
    </row>
    <row r="351" spans="4:48" ht="19.899999999999999" customHeight="1" x14ac:dyDescent="0.15">
      <c r="D351" s="2"/>
      <c r="E351" s="2"/>
      <c r="F351" s="18"/>
      <c r="G351" s="2"/>
      <c r="H351" s="2"/>
      <c r="I351" s="2"/>
      <c r="J351" s="68"/>
      <c r="K351" s="68"/>
      <c r="L351" s="68"/>
      <c r="M351" s="18"/>
      <c r="N351" s="68"/>
      <c r="O351" s="72"/>
      <c r="P351" s="68"/>
      <c r="Q351" s="102"/>
      <c r="R351" s="102"/>
      <c r="S351" s="102"/>
      <c r="T351" s="68"/>
      <c r="U351" s="68"/>
      <c r="V351" s="18"/>
      <c r="W351" s="18"/>
      <c r="X351" s="18"/>
      <c r="Y351" s="18"/>
      <c r="Z351" s="18"/>
      <c r="AA351" s="68"/>
      <c r="AB351" s="68"/>
      <c r="AC351" s="68"/>
      <c r="AD351" s="68"/>
      <c r="AE351" s="2"/>
      <c r="AF351" s="2"/>
      <c r="AG351" s="2"/>
      <c r="AH351" s="2"/>
      <c r="AI351" s="73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86"/>
      <c r="AU351" s="2"/>
      <c r="AV351" s="2"/>
    </row>
    <row r="352" spans="4:48" ht="19.899999999999999" customHeight="1" x14ac:dyDescent="0.15">
      <c r="D352" s="2"/>
      <c r="E352" s="2"/>
      <c r="F352" s="18"/>
      <c r="G352" s="2"/>
      <c r="H352" s="2"/>
      <c r="I352" s="2"/>
      <c r="J352" s="68"/>
      <c r="K352" s="68"/>
      <c r="L352" s="68"/>
      <c r="M352" s="18"/>
      <c r="N352" s="68"/>
      <c r="O352" s="72"/>
      <c r="P352" s="68"/>
      <c r="Q352" s="102"/>
      <c r="R352" s="102"/>
      <c r="S352" s="102"/>
      <c r="T352" s="68"/>
      <c r="U352" s="68"/>
      <c r="V352" s="18"/>
      <c r="W352" s="18"/>
      <c r="X352" s="18"/>
      <c r="Y352" s="18"/>
      <c r="Z352" s="18"/>
      <c r="AA352" s="68"/>
      <c r="AB352" s="68"/>
      <c r="AC352" s="68"/>
      <c r="AD352" s="68"/>
      <c r="AE352" s="2"/>
      <c r="AF352" s="2"/>
      <c r="AG352" s="2"/>
      <c r="AH352" s="2"/>
      <c r="AI352" s="73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86"/>
      <c r="AU352" s="2"/>
      <c r="AV352" s="2"/>
    </row>
    <row r="353" spans="4:48" ht="19.899999999999999" customHeight="1" x14ac:dyDescent="0.15">
      <c r="D353" s="2"/>
      <c r="E353" s="2"/>
      <c r="F353" s="18"/>
      <c r="G353" s="2"/>
      <c r="H353" s="2"/>
      <c r="I353" s="2"/>
      <c r="J353" s="68"/>
      <c r="K353" s="68"/>
      <c r="L353" s="68"/>
      <c r="M353" s="18"/>
      <c r="N353" s="68"/>
      <c r="O353" s="72"/>
      <c r="P353" s="68"/>
      <c r="Q353" s="102"/>
      <c r="R353" s="102"/>
      <c r="S353" s="102"/>
      <c r="T353" s="68"/>
      <c r="U353" s="68"/>
      <c r="V353" s="18"/>
      <c r="W353" s="18"/>
      <c r="X353" s="18"/>
      <c r="Y353" s="18"/>
      <c r="Z353" s="18"/>
      <c r="AA353" s="68"/>
      <c r="AB353" s="68"/>
      <c r="AC353" s="68"/>
      <c r="AD353" s="68"/>
      <c r="AE353" s="2"/>
      <c r="AF353" s="2"/>
      <c r="AG353" s="2"/>
      <c r="AH353" s="2"/>
      <c r="AI353" s="73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86"/>
      <c r="AU353" s="2"/>
      <c r="AV353" s="2"/>
    </row>
    <row r="354" spans="4:48" ht="19.899999999999999" customHeight="1" x14ac:dyDescent="0.15">
      <c r="D354" s="2"/>
      <c r="E354" s="2"/>
      <c r="F354" s="18"/>
      <c r="G354" s="2"/>
      <c r="H354" s="2"/>
      <c r="I354" s="2"/>
      <c r="J354" s="68"/>
      <c r="K354" s="68"/>
      <c r="L354" s="68"/>
      <c r="M354" s="18"/>
      <c r="N354" s="68"/>
      <c r="O354" s="72"/>
      <c r="P354" s="68"/>
      <c r="Q354" s="102"/>
      <c r="R354" s="102"/>
      <c r="S354" s="102"/>
      <c r="T354" s="68"/>
      <c r="U354" s="68"/>
      <c r="V354" s="18"/>
      <c r="W354" s="18"/>
      <c r="X354" s="18"/>
      <c r="Y354" s="18"/>
      <c r="Z354" s="18"/>
      <c r="AA354" s="68"/>
      <c r="AB354" s="68"/>
      <c r="AC354" s="68"/>
      <c r="AD354" s="68"/>
      <c r="AE354" s="2"/>
      <c r="AF354" s="2"/>
      <c r="AG354" s="2"/>
      <c r="AH354" s="2"/>
      <c r="AI354" s="73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86"/>
      <c r="AU354" s="2"/>
      <c r="AV354" s="2"/>
    </row>
    <row r="355" spans="4:48" ht="19.899999999999999" customHeight="1" x14ac:dyDescent="0.15">
      <c r="D355" s="2"/>
      <c r="E355" s="2"/>
      <c r="F355" s="18"/>
      <c r="G355" s="2"/>
      <c r="H355" s="2"/>
      <c r="I355" s="2"/>
      <c r="J355" s="68"/>
      <c r="K355" s="68"/>
      <c r="L355" s="68"/>
      <c r="M355" s="18"/>
      <c r="N355" s="68"/>
      <c r="O355" s="72"/>
      <c r="P355" s="68"/>
      <c r="Q355" s="102"/>
      <c r="R355" s="102"/>
      <c r="S355" s="102"/>
      <c r="T355" s="68"/>
      <c r="U355" s="68"/>
      <c r="V355" s="18"/>
      <c r="W355" s="18"/>
      <c r="X355" s="18"/>
      <c r="Y355" s="18"/>
      <c r="Z355" s="18"/>
      <c r="AA355" s="68"/>
      <c r="AB355" s="68"/>
      <c r="AC355" s="68"/>
      <c r="AD355" s="68"/>
      <c r="AE355" s="2"/>
      <c r="AF355" s="2"/>
      <c r="AG355" s="2"/>
      <c r="AH355" s="2"/>
      <c r="AI355" s="73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86"/>
      <c r="AU355" s="2"/>
      <c r="AV355" s="2"/>
    </row>
    <row r="356" spans="4:48" ht="19.899999999999999" customHeight="1" x14ac:dyDescent="0.15">
      <c r="D356" s="2"/>
      <c r="E356" s="2"/>
      <c r="F356" s="18"/>
      <c r="G356" s="2"/>
      <c r="H356" s="2"/>
      <c r="I356" s="2"/>
      <c r="J356" s="68"/>
      <c r="K356" s="68"/>
      <c r="L356" s="68"/>
      <c r="M356" s="18"/>
      <c r="N356" s="68"/>
      <c r="O356" s="72"/>
      <c r="P356" s="68"/>
      <c r="Q356" s="102"/>
      <c r="R356" s="102"/>
      <c r="S356" s="102"/>
      <c r="T356" s="68"/>
      <c r="U356" s="68"/>
      <c r="V356" s="18"/>
      <c r="W356" s="18"/>
      <c r="X356" s="18"/>
      <c r="Y356" s="18"/>
      <c r="Z356" s="18"/>
      <c r="AA356" s="68"/>
      <c r="AB356" s="68"/>
      <c r="AC356" s="68"/>
      <c r="AD356" s="68"/>
      <c r="AE356" s="2"/>
      <c r="AF356" s="2"/>
      <c r="AG356" s="2"/>
      <c r="AH356" s="2"/>
      <c r="AI356" s="73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86"/>
      <c r="AU356" s="2"/>
      <c r="AV356" s="2"/>
    </row>
    <row r="357" spans="4:48" ht="19.899999999999999" customHeight="1" x14ac:dyDescent="0.15">
      <c r="D357" s="2"/>
      <c r="E357" s="2"/>
      <c r="F357" s="18"/>
      <c r="G357" s="2"/>
      <c r="H357" s="2"/>
      <c r="I357" s="2"/>
      <c r="J357" s="68"/>
      <c r="K357" s="68"/>
      <c r="L357" s="68"/>
      <c r="M357" s="18"/>
      <c r="N357" s="68"/>
      <c r="O357" s="72"/>
      <c r="P357" s="68"/>
      <c r="Q357" s="102"/>
      <c r="R357" s="102"/>
      <c r="S357" s="102"/>
      <c r="T357" s="68"/>
      <c r="U357" s="68"/>
      <c r="V357" s="18"/>
      <c r="W357" s="18"/>
      <c r="X357" s="18"/>
      <c r="Y357" s="18"/>
      <c r="Z357" s="18"/>
      <c r="AA357" s="68"/>
      <c r="AB357" s="68"/>
      <c r="AC357" s="68"/>
      <c r="AD357" s="68"/>
      <c r="AE357" s="2"/>
      <c r="AF357" s="2"/>
      <c r="AG357" s="2"/>
      <c r="AH357" s="2"/>
      <c r="AI357" s="73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86"/>
      <c r="AU357" s="2"/>
      <c r="AV357" s="2"/>
    </row>
    <row r="358" spans="4:48" ht="19.899999999999999" customHeight="1" x14ac:dyDescent="0.15">
      <c r="D358" s="2"/>
      <c r="E358" s="2"/>
      <c r="F358" s="18"/>
      <c r="G358" s="2"/>
      <c r="H358" s="2"/>
      <c r="I358" s="2"/>
      <c r="J358" s="68"/>
      <c r="K358" s="68"/>
      <c r="L358" s="68"/>
      <c r="M358" s="18"/>
      <c r="N358" s="68"/>
      <c r="O358" s="72"/>
      <c r="P358" s="68"/>
      <c r="Q358" s="102"/>
      <c r="R358" s="102"/>
      <c r="S358" s="102"/>
      <c r="T358" s="68"/>
      <c r="U358" s="68"/>
      <c r="V358" s="18"/>
      <c r="W358" s="18"/>
      <c r="X358" s="18"/>
      <c r="Y358" s="18"/>
      <c r="Z358" s="18"/>
      <c r="AA358" s="68"/>
      <c r="AB358" s="68"/>
      <c r="AC358" s="68"/>
      <c r="AD358" s="68"/>
      <c r="AE358" s="2"/>
      <c r="AF358" s="2"/>
      <c r="AG358" s="2"/>
      <c r="AH358" s="2"/>
      <c r="AI358" s="73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86"/>
      <c r="AU358" s="2"/>
      <c r="AV358" s="2"/>
    </row>
    <row r="359" spans="4:48" ht="19.899999999999999" customHeight="1" x14ac:dyDescent="0.15">
      <c r="D359" s="2"/>
      <c r="E359" s="2"/>
      <c r="F359" s="18"/>
      <c r="G359" s="2"/>
      <c r="H359" s="2"/>
      <c r="I359" s="2"/>
      <c r="J359" s="68"/>
      <c r="K359" s="68"/>
      <c r="L359" s="68"/>
      <c r="M359" s="18"/>
      <c r="N359" s="68"/>
      <c r="O359" s="72"/>
      <c r="P359" s="68"/>
      <c r="Q359" s="102"/>
      <c r="R359" s="102"/>
      <c r="S359" s="102"/>
      <c r="T359" s="68"/>
      <c r="U359" s="68"/>
      <c r="V359" s="18"/>
      <c r="W359" s="18"/>
      <c r="X359" s="18"/>
      <c r="Y359" s="18"/>
      <c r="Z359" s="18"/>
      <c r="AA359" s="68"/>
      <c r="AB359" s="68"/>
      <c r="AC359" s="68"/>
      <c r="AD359" s="68"/>
      <c r="AE359" s="2"/>
      <c r="AF359" s="2"/>
      <c r="AG359" s="2"/>
      <c r="AH359" s="2"/>
      <c r="AI359" s="73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86"/>
      <c r="AU359" s="2"/>
      <c r="AV359" s="2"/>
    </row>
    <row r="360" spans="4:48" ht="19.899999999999999" customHeight="1" x14ac:dyDescent="0.15">
      <c r="D360" s="2"/>
      <c r="E360" s="2"/>
      <c r="F360" s="18"/>
      <c r="G360" s="2"/>
      <c r="H360" s="2"/>
      <c r="I360" s="2"/>
      <c r="J360" s="68"/>
      <c r="K360" s="68"/>
      <c r="L360" s="68"/>
      <c r="M360" s="18"/>
      <c r="N360" s="68"/>
      <c r="O360" s="72"/>
      <c r="P360" s="68"/>
      <c r="Q360" s="102"/>
      <c r="R360" s="102"/>
      <c r="S360" s="102"/>
      <c r="T360" s="68"/>
      <c r="U360" s="68"/>
      <c r="V360" s="18"/>
      <c r="W360" s="18"/>
      <c r="X360" s="18"/>
      <c r="Y360" s="18"/>
      <c r="Z360" s="18"/>
      <c r="AA360" s="68"/>
      <c r="AB360" s="68"/>
      <c r="AC360" s="68"/>
      <c r="AD360" s="68"/>
      <c r="AE360" s="2"/>
      <c r="AF360" s="2"/>
      <c r="AG360" s="2"/>
      <c r="AH360" s="2"/>
      <c r="AI360" s="73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86"/>
      <c r="AU360" s="2"/>
      <c r="AV360" s="2"/>
    </row>
    <row r="361" spans="4:48" ht="19.899999999999999" customHeight="1" x14ac:dyDescent="0.15">
      <c r="D361" s="2"/>
      <c r="E361" s="2"/>
      <c r="F361" s="18"/>
      <c r="G361" s="2"/>
      <c r="H361" s="2"/>
      <c r="I361" s="2"/>
      <c r="J361" s="68"/>
      <c r="K361" s="68"/>
      <c r="L361" s="68"/>
      <c r="M361" s="18"/>
      <c r="N361" s="68"/>
      <c r="O361" s="72"/>
      <c r="P361" s="68"/>
      <c r="Q361" s="102"/>
      <c r="R361" s="102"/>
      <c r="S361" s="102"/>
      <c r="T361" s="68"/>
      <c r="U361" s="68"/>
      <c r="V361" s="18"/>
      <c r="W361" s="18"/>
      <c r="X361" s="18"/>
      <c r="Y361" s="18"/>
      <c r="Z361" s="18"/>
      <c r="AA361" s="68"/>
      <c r="AB361" s="68"/>
      <c r="AC361" s="68"/>
      <c r="AD361" s="68"/>
      <c r="AE361" s="2"/>
      <c r="AF361" s="2"/>
      <c r="AG361" s="2"/>
      <c r="AH361" s="2"/>
      <c r="AI361" s="73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86"/>
      <c r="AU361" s="2"/>
      <c r="AV361" s="2"/>
    </row>
    <row r="362" spans="4:48" ht="19.899999999999999" customHeight="1" x14ac:dyDescent="0.15">
      <c r="D362" s="2"/>
      <c r="E362" s="2"/>
      <c r="F362" s="18"/>
      <c r="G362" s="2"/>
      <c r="H362" s="2"/>
      <c r="I362" s="2"/>
      <c r="J362" s="68"/>
      <c r="K362" s="68"/>
      <c r="L362" s="68"/>
      <c r="M362" s="18"/>
      <c r="N362" s="68"/>
      <c r="O362" s="72"/>
      <c r="P362" s="68"/>
      <c r="Q362" s="102"/>
      <c r="R362" s="102"/>
      <c r="S362" s="102"/>
      <c r="T362" s="68"/>
      <c r="U362" s="68"/>
      <c r="V362" s="18"/>
      <c r="W362" s="18"/>
      <c r="X362" s="18"/>
      <c r="Y362" s="18"/>
      <c r="Z362" s="18"/>
      <c r="AA362" s="68"/>
      <c r="AB362" s="68"/>
      <c r="AC362" s="68"/>
      <c r="AD362" s="68"/>
      <c r="AE362" s="2"/>
      <c r="AF362" s="2"/>
      <c r="AG362" s="2"/>
      <c r="AH362" s="2"/>
      <c r="AI362" s="73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86"/>
      <c r="AU362" s="2"/>
      <c r="AV362" s="2"/>
    </row>
    <row r="363" spans="4:48" ht="19.899999999999999" customHeight="1" x14ac:dyDescent="0.15">
      <c r="D363" s="2"/>
      <c r="E363" s="2"/>
      <c r="F363" s="18"/>
      <c r="G363" s="2"/>
      <c r="H363" s="2"/>
      <c r="I363" s="2"/>
      <c r="J363" s="68"/>
      <c r="K363" s="68"/>
      <c r="L363" s="68"/>
      <c r="M363" s="18"/>
      <c r="N363" s="68"/>
      <c r="O363" s="72"/>
      <c r="P363" s="68"/>
      <c r="Q363" s="102"/>
      <c r="R363" s="102"/>
      <c r="S363" s="102"/>
      <c r="T363" s="68"/>
      <c r="U363" s="68"/>
      <c r="V363" s="18"/>
      <c r="W363" s="18"/>
      <c r="X363" s="18"/>
      <c r="Y363" s="18"/>
      <c r="Z363" s="18"/>
      <c r="AA363" s="68"/>
      <c r="AB363" s="68"/>
      <c r="AC363" s="68"/>
      <c r="AD363" s="68"/>
      <c r="AE363" s="2"/>
      <c r="AF363" s="2"/>
      <c r="AG363" s="2"/>
      <c r="AH363" s="2"/>
      <c r="AI363" s="73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86"/>
      <c r="AU363" s="2"/>
      <c r="AV363" s="2"/>
    </row>
    <row r="364" spans="4:48" ht="19.899999999999999" customHeight="1" x14ac:dyDescent="0.15">
      <c r="D364" s="2"/>
      <c r="E364" s="2"/>
      <c r="F364" s="18"/>
      <c r="G364" s="2"/>
      <c r="H364" s="2"/>
      <c r="I364" s="2"/>
      <c r="J364" s="68"/>
      <c r="K364" s="68"/>
      <c r="L364" s="68"/>
      <c r="M364" s="18"/>
      <c r="N364" s="68"/>
      <c r="O364" s="72"/>
      <c r="P364" s="68"/>
      <c r="Q364" s="102"/>
      <c r="R364" s="102"/>
      <c r="S364" s="102"/>
      <c r="T364" s="68"/>
      <c r="U364" s="68"/>
      <c r="V364" s="18"/>
      <c r="W364" s="18"/>
      <c r="X364" s="18"/>
      <c r="Y364" s="18"/>
      <c r="Z364" s="18"/>
      <c r="AA364" s="68"/>
      <c r="AB364" s="68"/>
      <c r="AC364" s="68"/>
      <c r="AD364" s="68"/>
      <c r="AE364" s="2"/>
      <c r="AF364" s="2"/>
      <c r="AG364" s="2"/>
      <c r="AH364" s="2"/>
      <c r="AI364" s="73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86"/>
      <c r="AU364" s="2"/>
      <c r="AV364" s="2"/>
    </row>
    <row r="365" spans="4:48" ht="19.899999999999999" customHeight="1" x14ac:dyDescent="0.15">
      <c r="D365" s="2"/>
      <c r="E365" s="2"/>
      <c r="F365" s="18"/>
      <c r="G365" s="2"/>
      <c r="H365" s="2"/>
      <c r="I365" s="2"/>
      <c r="J365" s="68"/>
      <c r="K365" s="68"/>
      <c r="L365" s="68"/>
      <c r="M365" s="18"/>
      <c r="N365" s="68"/>
      <c r="O365" s="72"/>
      <c r="P365" s="68"/>
      <c r="Q365" s="102"/>
      <c r="R365" s="102"/>
      <c r="S365" s="102"/>
      <c r="T365" s="68"/>
      <c r="U365" s="68"/>
      <c r="V365" s="18"/>
      <c r="W365" s="18"/>
      <c r="X365" s="18"/>
      <c r="Y365" s="18"/>
      <c r="Z365" s="18"/>
      <c r="AA365" s="68"/>
      <c r="AB365" s="68"/>
      <c r="AC365" s="68"/>
      <c r="AD365" s="68"/>
      <c r="AE365" s="2"/>
      <c r="AF365" s="2"/>
      <c r="AG365" s="2"/>
      <c r="AH365" s="2"/>
      <c r="AI365" s="73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86"/>
      <c r="AU365" s="2"/>
      <c r="AV365" s="2"/>
    </row>
    <row r="366" spans="4:48" ht="19.899999999999999" customHeight="1" x14ac:dyDescent="0.15">
      <c r="D366" s="2"/>
      <c r="E366" s="2"/>
      <c r="F366" s="18"/>
      <c r="G366" s="2"/>
      <c r="H366" s="2"/>
      <c r="I366" s="2"/>
      <c r="J366" s="68"/>
      <c r="K366" s="68"/>
      <c r="L366" s="68"/>
      <c r="M366" s="18"/>
      <c r="N366" s="68"/>
      <c r="O366" s="72"/>
      <c r="P366" s="68"/>
      <c r="Q366" s="102"/>
      <c r="R366" s="102"/>
      <c r="S366" s="102"/>
      <c r="T366" s="68"/>
      <c r="U366" s="68"/>
      <c r="V366" s="18"/>
      <c r="W366" s="18"/>
      <c r="X366" s="18"/>
      <c r="Y366" s="18"/>
      <c r="Z366" s="18"/>
      <c r="AA366" s="68"/>
      <c r="AB366" s="68"/>
      <c r="AC366" s="68"/>
      <c r="AD366" s="68"/>
      <c r="AE366" s="2"/>
      <c r="AF366" s="2"/>
      <c r="AG366" s="2"/>
      <c r="AH366" s="2"/>
      <c r="AI366" s="73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86"/>
      <c r="AU366" s="2"/>
      <c r="AV366" s="2"/>
    </row>
    <row r="367" spans="4:48" ht="19.899999999999999" customHeight="1" x14ac:dyDescent="0.15">
      <c r="D367" s="2"/>
      <c r="E367" s="2"/>
      <c r="F367" s="18"/>
      <c r="G367" s="2"/>
      <c r="H367" s="2"/>
      <c r="I367" s="2"/>
      <c r="J367" s="68"/>
      <c r="K367" s="68"/>
      <c r="L367" s="68"/>
      <c r="M367" s="18"/>
      <c r="N367" s="68"/>
      <c r="O367" s="72"/>
      <c r="P367" s="68"/>
      <c r="Q367" s="102"/>
      <c r="R367" s="102"/>
      <c r="S367" s="102"/>
      <c r="T367" s="68"/>
      <c r="U367" s="68"/>
      <c r="V367" s="18"/>
      <c r="W367" s="18"/>
      <c r="X367" s="18"/>
      <c r="Y367" s="18"/>
      <c r="Z367" s="18"/>
      <c r="AA367" s="68"/>
      <c r="AB367" s="68"/>
      <c r="AC367" s="68"/>
      <c r="AD367" s="68"/>
      <c r="AE367" s="2"/>
      <c r="AF367" s="2"/>
      <c r="AG367" s="2"/>
      <c r="AH367" s="2"/>
      <c r="AI367" s="73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86"/>
      <c r="AU367" s="2"/>
      <c r="AV367" s="2"/>
    </row>
    <row r="368" spans="4:48" ht="19.899999999999999" customHeight="1" x14ac:dyDescent="0.15">
      <c r="D368" s="2"/>
      <c r="E368" s="2"/>
      <c r="F368" s="18"/>
      <c r="G368" s="2"/>
      <c r="H368" s="2"/>
      <c r="I368" s="2"/>
      <c r="J368" s="68"/>
      <c r="K368" s="68"/>
      <c r="L368" s="68"/>
      <c r="M368" s="18"/>
      <c r="N368" s="68"/>
      <c r="O368" s="72"/>
      <c r="P368" s="68"/>
      <c r="Q368" s="102"/>
      <c r="R368" s="102"/>
      <c r="S368" s="102"/>
      <c r="T368" s="68"/>
      <c r="U368" s="68"/>
      <c r="V368" s="18"/>
      <c r="W368" s="18"/>
      <c r="X368" s="18"/>
      <c r="Y368" s="18"/>
      <c r="Z368" s="18"/>
      <c r="AA368" s="68"/>
      <c r="AB368" s="68"/>
      <c r="AC368" s="68"/>
      <c r="AD368" s="68"/>
      <c r="AE368" s="2"/>
      <c r="AF368" s="2"/>
      <c r="AG368" s="2"/>
      <c r="AH368" s="2"/>
      <c r="AI368" s="73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86"/>
      <c r="AU368" s="2"/>
      <c r="AV368" s="2"/>
    </row>
    <row r="369" spans="4:48" ht="19.899999999999999" customHeight="1" x14ac:dyDescent="0.15">
      <c r="D369" s="2"/>
      <c r="E369" s="2"/>
      <c r="F369" s="18"/>
      <c r="G369" s="2"/>
      <c r="H369" s="2"/>
      <c r="I369" s="2"/>
      <c r="J369" s="68"/>
      <c r="K369" s="68"/>
      <c r="L369" s="68"/>
      <c r="M369" s="18"/>
      <c r="N369" s="68"/>
      <c r="O369" s="72"/>
      <c r="P369" s="68"/>
      <c r="Q369" s="102"/>
      <c r="R369" s="102"/>
      <c r="S369" s="102"/>
      <c r="T369" s="68"/>
      <c r="U369" s="68"/>
      <c r="V369" s="18"/>
      <c r="W369" s="18"/>
      <c r="X369" s="18"/>
      <c r="Y369" s="18"/>
      <c r="Z369" s="18"/>
      <c r="AA369" s="68"/>
      <c r="AB369" s="68"/>
      <c r="AC369" s="68"/>
      <c r="AD369" s="68"/>
      <c r="AE369" s="2"/>
      <c r="AF369" s="2"/>
      <c r="AG369" s="2"/>
      <c r="AH369" s="2"/>
      <c r="AI369" s="73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86"/>
      <c r="AU369" s="2"/>
      <c r="AV369" s="2"/>
    </row>
    <row r="370" spans="4:48" ht="19.899999999999999" customHeight="1" x14ac:dyDescent="0.15">
      <c r="D370" s="2"/>
      <c r="E370" s="2"/>
      <c r="F370" s="18"/>
      <c r="G370" s="2"/>
      <c r="H370" s="2"/>
      <c r="I370" s="2"/>
      <c r="J370" s="68"/>
      <c r="K370" s="68"/>
      <c r="L370" s="68"/>
      <c r="M370" s="18"/>
      <c r="N370" s="68"/>
      <c r="O370" s="72"/>
      <c r="P370" s="68"/>
      <c r="Q370" s="102"/>
      <c r="R370" s="102"/>
      <c r="S370" s="102"/>
      <c r="T370" s="68"/>
      <c r="U370" s="68"/>
      <c r="V370" s="18"/>
      <c r="W370" s="18"/>
      <c r="X370" s="18"/>
      <c r="Y370" s="18"/>
      <c r="Z370" s="18"/>
      <c r="AA370" s="68"/>
      <c r="AB370" s="68"/>
      <c r="AC370" s="68"/>
      <c r="AD370" s="68"/>
      <c r="AE370" s="2"/>
      <c r="AF370" s="2"/>
      <c r="AG370" s="2"/>
      <c r="AH370" s="2"/>
      <c r="AI370" s="73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86"/>
      <c r="AU370" s="2"/>
      <c r="AV370" s="2"/>
    </row>
    <row r="371" spans="4:48" ht="19.899999999999999" customHeight="1" x14ac:dyDescent="0.15">
      <c r="D371" s="2"/>
      <c r="E371" s="2"/>
      <c r="F371" s="18"/>
      <c r="G371" s="2"/>
      <c r="H371" s="2"/>
      <c r="I371" s="2"/>
      <c r="J371" s="68"/>
      <c r="K371" s="68"/>
      <c r="L371" s="68"/>
      <c r="M371" s="18"/>
      <c r="N371" s="68"/>
      <c r="O371" s="72"/>
      <c r="P371" s="68"/>
      <c r="Q371" s="102"/>
      <c r="R371" s="102"/>
      <c r="S371" s="102"/>
      <c r="T371" s="68"/>
      <c r="U371" s="68"/>
      <c r="V371" s="18"/>
      <c r="W371" s="18"/>
      <c r="X371" s="18"/>
      <c r="Y371" s="18"/>
      <c r="Z371" s="18"/>
      <c r="AA371" s="68"/>
      <c r="AB371" s="68"/>
      <c r="AC371" s="68"/>
      <c r="AD371" s="68"/>
      <c r="AE371" s="2"/>
      <c r="AF371" s="2"/>
      <c r="AG371" s="2"/>
      <c r="AH371" s="2"/>
      <c r="AI371" s="73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86"/>
      <c r="AU371" s="2"/>
      <c r="AV371" s="2"/>
    </row>
    <row r="372" spans="4:48" ht="19.899999999999999" customHeight="1" x14ac:dyDescent="0.15">
      <c r="D372" s="2"/>
      <c r="E372" s="2"/>
      <c r="F372" s="18"/>
      <c r="G372" s="2"/>
      <c r="H372" s="2"/>
      <c r="I372" s="2"/>
      <c r="J372" s="68"/>
      <c r="K372" s="68"/>
      <c r="L372" s="68"/>
      <c r="M372" s="18"/>
      <c r="N372" s="68"/>
      <c r="O372" s="72"/>
      <c r="P372" s="68"/>
      <c r="Q372" s="102"/>
      <c r="R372" s="102"/>
      <c r="S372" s="102"/>
      <c r="T372" s="68"/>
      <c r="U372" s="68"/>
      <c r="V372" s="18"/>
      <c r="W372" s="18"/>
      <c r="X372" s="18"/>
      <c r="Y372" s="18"/>
      <c r="Z372" s="18"/>
      <c r="AA372" s="68"/>
      <c r="AB372" s="68"/>
      <c r="AC372" s="68"/>
      <c r="AD372" s="68"/>
      <c r="AE372" s="2"/>
      <c r="AF372" s="2"/>
      <c r="AG372" s="2"/>
      <c r="AH372" s="2"/>
      <c r="AI372" s="73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86"/>
      <c r="AU372" s="2"/>
      <c r="AV372" s="2"/>
    </row>
    <row r="373" spans="4:48" ht="19.899999999999999" customHeight="1" x14ac:dyDescent="0.15">
      <c r="D373" s="2"/>
      <c r="E373" s="2"/>
      <c r="F373" s="18"/>
      <c r="G373" s="2"/>
      <c r="H373" s="2"/>
      <c r="I373" s="2"/>
      <c r="J373" s="68"/>
      <c r="K373" s="68"/>
      <c r="L373" s="68"/>
      <c r="M373" s="18"/>
      <c r="N373" s="68"/>
      <c r="O373" s="72"/>
      <c r="P373" s="68"/>
      <c r="Q373" s="102"/>
      <c r="R373" s="102"/>
      <c r="S373" s="102"/>
      <c r="T373" s="68"/>
      <c r="U373" s="68"/>
      <c r="V373" s="18"/>
      <c r="W373" s="18"/>
      <c r="X373" s="18"/>
      <c r="Y373" s="18"/>
      <c r="Z373" s="18"/>
      <c r="AA373" s="68"/>
      <c r="AB373" s="68"/>
      <c r="AC373" s="68"/>
      <c r="AD373" s="68"/>
      <c r="AE373" s="2"/>
      <c r="AF373" s="2"/>
      <c r="AG373" s="2"/>
      <c r="AH373" s="2"/>
      <c r="AI373" s="73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86"/>
      <c r="AU373" s="2"/>
      <c r="AV373" s="2"/>
    </row>
    <row r="374" spans="4:48" ht="19.899999999999999" customHeight="1" x14ac:dyDescent="0.15">
      <c r="D374" s="2"/>
      <c r="E374" s="2"/>
      <c r="F374" s="18"/>
      <c r="G374" s="2"/>
      <c r="H374" s="2"/>
      <c r="I374" s="2"/>
      <c r="J374" s="68"/>
      <c r="K374" s="68"/>
      <c r="L374" s="68"/>
      <c r="M374" s="18"/>
      <c r="N374" s="68"/>
      <c r="O374" s="72"/>
      <c r="P374" s="68"/>
      <c r="Q374" s="102"/>
      <c r="R374" s="102"/>
      <c r="S374" s="102"/>
      <c r="T374" s="68"/>
      <c r="U374" s="68"/>
      <c r="V374" s="18"/>
      <c r="W374" s="18"/>
      <c r="X374" s="18"/>
      <c r="Y374" s="18"/>
      <c r="Z374" s="18"/>
      <c r="AA374" s="68"/>
      <c r="AB374" s="68"/>
      <c r="AC374" s="68"/>
      <c r="AD374" s="68"/>
      <c r="AE374" s="2"/>
      <c r="AF374" s="2"/>
      <c r="AG374" s="2"/>
      <c r="AH374" s="2"/>
      <c r="AI374" s="73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86"/>
      <c r="AU374" s="2"/>
      <c r="AV374" s="2"/>
    </row>
    <row r="375" spans="4:48" ht="19.899999999999999" customHeight="1" x14ac:dyDescent="0.15">
      <c r="D375" s="2"/>
      <c r="E375" s="2"/>
      <c r="F375" s="18"/>
      <c r="G375" s="2"/>
      <c r="H375" s="2"/>
      <c r="I375" s="2"/>
      <c r="J375" s="68"/>
      <c r="K375" s="68"/>
      <c r="L375" s="68"/>
      <c r="M375" s="18"/>
      <c r="N375" s="68"/>
      <c r="O375" s="72"/>
      <c r="P375" s="68"/>
      <c r="Q375" s="102"/>
      <c r="R375" s="102"/>
      <c r="S375" s="102"/>
      <c r="T375" s="68"/>
      <c r="U375" s="68"/>
      <c r="V375" s="18"/>
      <c r="W375" s="18"/>
      <c r="X375" s="18"/>
      <c r="Y375" s="18"/>
      <c r="Z375" s="18"/>
      <c r="AA375" s="68"/>
      <c r="AB375" s="68"/>
      <c r="AC375" s="68"/>
      <c r="AD375" s="68"/>
      <c r="AE375" s="2"/>
      <c r="AF375" s="2"/>
      <c r="AG375" s="2"/>
      <c r="AH375" s="2"/>
      <c r="AI375" s="73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86"/>
      <c r="AU375" s="2"/>
      <c r="AV375" s="2"/>
    </row>
    <row r="376" spans="4:48" ht="19.899999999999999" customHeight="1" x14ac:dyDescent="0.15">
      <c r="D376" s="2"/>
      <c r="E376" s="2"/>
      <c r="F376" s="18"/>
      <c r="G376" s="2"/>
      <c r="H376" s="2"/>
      <c r="I376" s="2"/>
      <c r="J376" s="68"/>
      <c r="K376" s="68"/>
      <c r="L376" s="68"/>
      <c r="M376" s="18"/>
      <c r="N376" s="68"/>
      <c r="O376" s="72"/>
      <c r="P376" s="68"/>
      <c r="Q376" s="102"/>
      <c r="R376" s="102"/>
      <c r="S376" s="102"/>
      <c r="T376" s="68"/>
      <c r="U376" s="68"/>
      <c r="V376" s="18"/>
      <c r="W376" s="18"/>
      <c r="X376" s="18"/>
      <c r="Y376" s="18"/>
      <c r="Z376" s="18"/>
      <c r="AA376" s="68"/>
      <c r="AB376" s="68"/>
      <c r="AC376" s="68"/>
      <c r="AD376" s="68"/>
      <c r="AE376" s="2"/>
      <c r="AF376" s="2"/>
      <c r="AG376" s="2"/>
      <c r="AH376" s="2"/>
      <c r="AI376" s="73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86"/>
      <c r="AU376" s="2"/>
      <c r="AV376" s="2"/>
    </row>
    <row r="377" spans="4:48" ht="19.899999999999999" customHeight="1" x14ac:dyDescent="0.15">
      <c r="D377" s="2"/>
      <c r="E377" s="2"/>
      <c r="F377" s="18"/>
      <c r="G377" s="2"/>
      <c r="H377" s="2"/>
      <c r="I377" s="2"/>
      <c r="J377" s="68"/>
      <c r="K377" s="68"/>
      <c r="L377" s="68"/>
      <c r="M377" s="18"/>
      <c r="N377" s="68"/>
      <c r="O377" s="72"/>
      <c r="P377" s="68"/>
      <c r="Q377" s="102"/>
      <c r="R377" s="102"/>
      <c r="S377" s="102"/>
      <c r="T377" s="68"/>
      <c r="U377" s="68"/>
      <c r="V377" s="18"/>
      <c r="W377" s="18"/>
      <c r="X377" s="18"/>
      <c r="Y377" s="18"/>
      <c r="Z377" s="18"/>
      <c r="AA377" s="68"/>
      <c r="AB377" s="68"/>
      <c r="AC377" s="68"/>
      <c r="AD377" s="68"/>
      <c r="AE377" s="2"/>
      <c r="AF377" s="2"/>
      <c r="AG377" s="2"/>
      <c r="AH377" s="2"/>
      <c r="AI377" s="73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86"/>
      <c r="AU377" s="2"/>
      <c r="AV377" s="2"/>
    </row>
    <row r="378" spans="4:48" ht="19.899999999999999" customHeight="1" x14ac:dyDescent="0.15">
      <c r="D378" s="2"/>
      <c r="E378" s="2"/>
      <c r="F378" s="18"/>
      <c r="G378" s="2"/>
      <c r="H378" s="2"/>
      <c r="I378" s="2"/>
      <c r="J378" s="68"/>
      <c r="K378" s="68"/>
      <c r="L378" s="68"/>
      <c r="M378" s="18"/>
      <c r="N378" s="68"/>
      <c r="O378" s="72"/>
      <c r="P378" s="68"/>
      <c r="Q378" s="102"/>
      <c r="R378" s="102"/>
      <c r="S378" s="102"/>
      <c r="T378" s="68"/>
      <c r="U378" s="68"/>
      <c r="V378" s="18"/>
      <c r="W378" s="18"/>
      <c r="X378" s="18"/>
      <c r="Y378" s="18"/>
      <c r="Z378" s="18"/>
      <c r="AA378" s="68"/>
      <c r="AB378" s="68"/>
      <c r="AC378" s="68"/>
      <c r="AD378" s="68"/>
      <c r="AE378" s="2"/>
      <c r="AF378" s="2"/>
      <c r="AG378" s="2"/>
      <c r="AH378" s="2"/>
      <c r="AI378" s="73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86"/>
      <c r="AU378" s="2"/>
      <c r="AV378" s="2"/>
    </row>
    <row r="379" spans="4:48" ht="19.899999999999999" customHeight="1" x14ac:dyDescent="0.15">
      <c r="D379" s="2"/>
      <c r="E379" s="2"/>
      <c r="F379" s="18"/>
      <c r="G379" s="2"/>
      <c r="H379" s="2"/>
      <c r="I379" s="2"/>
      <c r="J379" s="68"/>
      <c r="K379" s="68"/>
      <c r="L379" s="68"/>
      <c r="M379" s="18"/>
      <c r="N379" s="68"/>
      <c r="O379" s="72"/>
      <c r="P379" s="68"/>
      <c r="Q379" s="102"/>
      <c r="R379" s="102"/>
      <c r="S379" s="102"/>
      <c r="T379" s="68"/>
      <c r="U379" s="68"/>
      <c r="V379" s="18"/>
      <c r="W379" s="18"/>
      <c r="X379" s="18"/>
      <c r="Y379" s="18"/>
      <c r="Z379" s="18"/>
      <c r="AA379" s="68"/>
      <c r="AB379" s="68"/>
      <c r="AC379" s="68"/>
      <c r="AD379" s="68"/>
      <c r="AE379" s="2"/>
      <c r="AF379" s="2"/>
      <c r="AG379" s="2"/>
      <c r="AH379" s="2"/>
      <c r="AI379" s="73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86"/>
      <c r="AU379" s="2"/>
      <c r="AV379" s="2"/>
    </row>
    <row r="380" spans="4:48" ht="19.899999999999999" customHeight="1" x14ac:dyDescent="0.15">
      <c r="D380" s="2"/>
      <c r="E380" s="2"/>
      <c r="F380" s="18"/>
      <c r="G380" s="2"/>
      <c r="H380" s="2"/>
      <c r="I380" s="2"/>
      <c r="J380" s="68"/>
      <c r="K380" s="68"/>
      <c r="L380" s="68"/>
      <c r="M380" s="18"/>
      <c r="N380" s="68"/>
      <c r="O380" s="72"/>
      <c r="P380" s="68"/>
      <c r="Q380" s="102"/>
      <c r="R380" s="102"/>
      <c r="S380" s="102"/>
      <c r="T380" s="68"/>
      <c r="U380" s="68"/>
      <c r="V380" s="18"/>
      <c r="W380" s="18"/>
      <c r="X380" s="18"/>
      <c r="Y380" s="18"/>
      <c r="Z380" s="18"/>
      <c r="AA380" s="68"/>
      <c r="AB380" s="68"/>
      <c r="AC380" s="68"/>
      <c r="AD380" s="68"/>
      <c r="AE380" s="2"/>
      <c r="AF380" s="2"/>
      <c r="AG380" s="2"/>
      <c r="AH380" s="2"/>
      <c r="AI380" s="73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86"/>
      <c r="AU380" s="2"/>
      <c r="AV380" s="2"/>
    </row>
    <row r="381" spans="4:48" ht="19.899999999999999" customHeight="1" x14ac:dyDescent="0.15">
      <c r="D381" s="2"/>
      <c r="E381" s="2"/>
      <c r="F381" s="18"/>
      <c r="G381" s="2"/>
      <c r="H381" s="2"/>
      <c r="I381" s="2"/>
      <c r="J381" s="68"/>
      <c r="K381" s="68"/>
      <c r="L381" s="68"/>
      <c r="M381" s="18"/>
      <c r="N381" s="68"/>
      <c r="O381" s="72"/>
      <c r="P381" s="68"/>
      <c r="Q381" s="102"/>
      <c r="R381" s="102"/>
      <c r="S381" s="102"/>
      <c r="T381" s="68"/>
      <c r="U381" s="68"/>
      <c r="V381" s="18"/>
      <c r="W381" s="18"/>
      <c r="X381" s="18"/>
      <c r="Y381" s="18"/>
      <c r="Z381" s="18"/>
      <c r="AA381" s="68"/>
      <c r="AB381" s="68"/>
      <c r="AC381" s="68"/>
      <c r="AD381" s="68"/>
      <c r="AE381" s="2"/>
      <c r="AF381" s="2"/>
      <c r="AG381" s="2"/>
      <c r="AH381" s="2"/>
      <c r="AI381" s="73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86"/>
      <c r="AU381" s="2"/>
      <c r="AV381" s="2"/>
    </row>
    <row r="382" spans="4:48" ht="19.899999999999999" customHeight="1" x14ac:dyDescent="0.15">
      <c r="D382" s="2"/>
      <c r="E382" s="2"/>
      <c r="F382" s="18"/>
      <c r="G382" s="2"/>
      <c r="H382" s="2"/>
      <c r="I382" s="2"/>
      <c r="J382" s="68"/>
      <c r="K382" s="68"/>
      <c r="L382" s="68"/>
      <c r="M382" s="18"/>
      <c r="N382" s="68"/>
      <c r="O382" s="72"/>
      <c r="P382" s="68"/>
      <c r="Q382" s="102"/>
      <c r="R382" s="102"/>
      <c r="S382" s="102"/>
      <c r="T382" s="68"/>
      <c r="U382" s="68"/>
      <c r="V382" s="18"/>
      <c r="W382" s="18"/>
      <c r="X382" s="18"/>
      <c r="Y382" s="18"/>
      <c r="Z382" s="18"/>
      <c r="AA382" s="68"/>
      <c r="AB382" s="68"/>
      <c r="AC382" s="68"/>
      <c r="AD382" s="68"/>
      <c r="AE382" s="2"/>
      <c r="AF382" s="2"/>
      <c r="AG382" s="2"/>
      <c r="AH382" s="2"/>
      <c r="AI382" s="73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86"/>
      <c r="AU382" s="2"/>
      <c r="AV382" s="2"/>
    </row>
    <row r="383" spans="4:48" ht="19.899999999999999" customHeight="1" x14ac:dyDescent="0.15">
      <c r="D383" s="2"/>
      <c r="E383" s="2"/>
      <c r="F383" s="18"/>
      <c r="G383" s="2"/>
      <c r="H383" s="2"/>
      <c r="I383" s="2"/>
      <c r="J383" s="68"/>
      <c r="K383" s="68"/>
      <c r="L383" s="68"/>
      <c r="M383" s="18"/>
      <c r="N383" s="68"/>
      <c r="O383" s="72"/>
      <c r="P383" s="68"/>
      <c r="Q383" s="102"/>
      <c r="R383" s="102"/>
      <c r="S383" s="102"/>
      <c r="T383" s="68"/>
      <c r="U383" s="68"/>
      <c r="V383" s="18"/>
      <c r="W383" s="18"/>
      <c r="X383" s="18"/>
      <c r="Y383" s="18"/>
      <c r="Z383" s="18"/>
      <c r="AA383" s="68"/>
      <c r="AB383" s="68"/>
      <c r="AC383" s="68"/>
      <c r="AD383" s="68"/>
      <c r="AE383" s="2"/>
      <c r="AF383" s="2"/>
      <c r="AG383" s="2"/>
      <c r="AH383" s="2"/>
      <c r="AI383" s="73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86"/>
      <c r="AU383" s="2"/>
      <c r="AV383" s="2"/>
    </row>
    <row r="384" spans="4:48" ht="19.899999999999999" customHeight="1" x14ac:dyDescent="0.15">
      <c r="F384" s="18"/>
      <c r="M384" s="18"/>
      <c r="V384" s="18"/>
      <c r="W384" s="18"/>
      <c r="X384" s="18"/>
      <c r="Y384" s="18"/>
      <c r="Z384" s="18"/>
    </row>
    <row r="385" spans="6:26" ht="19.899999999999999" customHeight="1" x14ac:dyDescent="0.15">
      <c r="F385" s="18"/>
      <c r="M385" s="18"/>
      <c r="V385" s="18"/>
      <c r="W385" s="18"/>
      <c r="X385" s="18"/>
      <c r="Y385" s="18"/>
      <c r="Z385" s="18"/>
    </row>
    <row r="386" spans="6:26" ht="19.899999999999999" customHeight="1" x14ac:dyDescent="0.15">
      <c r="F386" s="18"/>
      <c r="M386" s="18"/>
      <c r="V386" s="18"/>
      <c r="W386" s="18"/>
      <c r="X386" s="18"/>
      <c r="Y386" s="18"/>
      <c r="Z386" s="18"/>
    </row>
    <row r="387" spans="6:26" ht="19.899999999999999" customHeight="1" x14ac:dyDescent="0.15">
      <c r="F387" s="18"/>
      <c r="M387" s="18"/>
      <c r="V387" s="18"/>
      <c r="W387" s="18"/>
      <c r="X387" s="18"/>
      <c r="Y387" s="18"/>
      <c r="Z387" s="18"/>
    </row>
    <row r="388" spans="6:26" ht="19.899999999999999" customHeight="1" x14ac:dyDescent="0.15">
      <c r="F388" s="18"/>
      <c r="M388" s="18"/>
      <c r="V388" s="18"/>
      <c r="W388" s="18"/>
      <c r="X388" s="18"/>
      <c r="Y388" s="18"/>
      <c r="Z388" s="18"/>
    </row>
    <row r="389" spans="6:26" ht="19.899999999999999" customHeight="1" x14ac:dyDescent="0.15">
      <c r="F389" s="18"/>
      <c r="M389" s="18"/>
      <c r="V389" s="18"/>
      <c r="W389" s="18"/>
      <c r="X389" s="18"/>
      <c r="Y389" s="18"/>
      <c r="Z389" s="18"/>
    </row>
    <row r="390" spans="6:26" ht="19.899999999999999" customHeight="1" x14ac:dyDescent="0.15">
      <c r="F390" s="18"/>
      <c r="M390" s="18"/>
      <c r="V390" s="18"/>
      <c r="W390" s="18"/>
      <c r="X390" s="18"/>
      <c r="Y390" s="18"/>
      <c r="Z390" s="18"/>
    </row>
    <row r="391" spans="6:26" ht="19.899999999999999" customHeight="1" x14ac:dyDescent="0.15">
      <c r="F391" s="18"/>
      <c r="M391" s="18"/>
      <c r="V391" s="18"/>
      <c r="W391" s="18"/>
      <c r="X391" s="18"/>
      <c r="Y391" s="18"/>
      <c r="Z391" s="18"/>
    </row>
    <row r="392" spans="6:26" ht="19.899999999999999" customHeight="1" x14ac:dyDescent="0.15">
      <c r="F392" s="18"/>
      <c r="M392" s="18"/>
      <c r="V392" s="18"/>
      <c r="W392" s="18"/>
      <c r="X392" s="18"/>
      <c r="Y392" s="18"/>
      <c r="Z392" s="18"/>
    </row>
    <row r="393" spans="6:26" ht="19.899999999999999" customHeight="1" x14ac:dyDescent="0.15">
      <c r="F393" s="18"/>
      <c r="M393" s="18"/>
      <c r="V393" s="18"/>
      <c r="W393" s="18"/>
      <c r="X393" s="18"/>
      <c r="Y393" s="18"/>
      <c r="Z393" s="18"/>
    </row>
    <row r="394" spans="6:26" ht="19.899999999999999" customHeight="1" x14ac:dyDescent="0.15">
      <c r="F394" s="18"/>
      <c r="M394" s="18"/>
      <c r="V394" s="18"/>
      <c r="W394" s="18"/>
      <c r="X394" s="18"/>
      <c r="Y394" s="18"/>
      <c r="Z394" s="18"/>
    </row>
    <row r="395" spans="6:26" ht="19.899999999999999" customHeight="1" x14ac:dyDescent="0.15">
      <c r="F395" s="18"/>
      <c r="M395" s="18"/>
      <c r="V395" s="18"/>
      <c r="W395" s="18"/>
      <c r="X395" s="18"/>
      <c r="Y395" s="18"/>
      <c r="Z395" s="18"/>
    </row>
    <row r="396" spans="6:26" ht="19.899999999999999" customHeight="1" x14ac:dyDescent="0.15">
      <c r="F396" s="18"/>
      <c r="M396" s="18"/>
      <c r="V396" s="18"/>
      <c r="W396" s="18"/>
      <c r="X396" s="18"/>
      <c r="Y396" s="18"/>
      <c r="Z396" s="18"/>
    </row>
    <row r="397" spans="6:26" ht="19.899999999999999" customHeight="1" x14ac:dyDescent="0.15">
      <c r="F397" s="18"/>
      <c r="M397" s="18"/>
      <c r="V397" s="18"/>
      <c r="W397" s="18"/>
      <c r="X397" s="18"/>
      <c r="Y397" s="18"/>
      <c r="Z397" s="18"/>
    </row>
    <row r="398" spans="6:26" ht="19.899999999999999" customHeight="1" x14ac:dyDescent="0.15">
      <c r="F398" s="18"/>
      <c r="M398" s="18"/>
      <c r="V398" s="18"/>
      <c r="W398" s="18"/>
      <c r="X398" s="18"/>
      <c r="Y398" s="18"/>
      <c r="Z398" s="18"/>
    </row>
    <row r="399" spans="6:26" ht="19.899999999999999" customHeight="1" x14ac:dyDescent="0.15">
      <c r="F399" s="18"/>
      <c r="M399" s="18"/>
      <c r="V399" s="18"/>
      <c r="W399" s="18"/>
      <c r="X399" s="18"/>
      <c r="Y399" s="18"/>
      <c r="Z399" s="18"/>
    </row>
    <row r="400" spans="6:26" ht="19.899999999999999" customHeight="1" x14ac:dyDescent="0.15">
      <c r="F400" s="18"/>
      <c r="M400" s="18"/>
      <c r="V400" s="18"/>
      <c r="W400" s="18"/>
      <c r="X400" s="18"/>
      <c r="Y400" s="18"/>
      <c r="Z400" s="18"/>
    </row>
    <row r="401" spans="6:26" ht="19.899999999999999" customHeight="1" x14ac:dyDescent="0.15">
      <c r="F401" s="18"/>
      <c r="M401" s="18"/>
      <c r="V401" s="18"/>
      <c r="W401" s="18"/>
      <c r="X401" s="18"/>
      <c r="Y401" s="18"/>
      <c r="Z401" s="18"/>
    </row>
    <row r="402" spans="6:26" ht="19.899999999999999" customHeight="1" x14ac:dyDescent="0.15">
      <c r="F402" s="18"/>
      <c r="M402" s="18"/>
      <c r="V402" s="18"/>
      <c r="W402" s="18"/>
      <c r="X402" s="18"/>
      <c r="Y402" s="18"/>
      <c r="Z402" s="18"/>
    </row>
    <row r="403" spans="6:26" ht="19.899999999999999" customHeight="1" x14ac:dyDescent="0.15">
      <c r="F403" s="18"/>
      <c r="M403" s="18"/>
      <c r="V403" s="18"/>
      <c r="W403" s="18"/>
      <c r="X403" s="18"/>
      <c r="Y403" s="18"/>
      <c r="Z403" s="18"/>
    </row>
    <row r="404" spans="6:26" ht="19.899999999999999" customHeight="1" x14ac:dyDescent="0.15">
      <c r="F404" s="18"/>
      <c r="M404" s="18"/>
      <c r="V404" s="18"/>
      <c r="W404" s="18"/>
      <c r="X404" s="18"/>
      <c r="Y404" s="18"/>
      <c r="Z404" s="18"/>
    </row>
    <row r="405" spans="6:26" ht="19.899999999999999" customHeight="1" x14ac:dyDescent="0.15">
      <c r="F405" s="18"/>
      <c r="M405" s="18"/>
      <c r="V405" s="18"/>
      <c r="W405" s="18"/>
      <c r="X405" s="18"/>
      <c r="Y405" s="18"/>
      <c r="Z405" s="18"/>
    </row>
    <row r="406" spans="6:26" ht="19.899999999999999" customHeight="1" x14ac:dyDescent="0.15">
      <c r="F406" s="18"/>
      <c r="M406" s="18"/>
      <c r="V406" s="18"/>
      <c r="W406" s="18"/>
      <c r="X406" s="18"/>
      <c r="Y406" s="18"/>
      <c r="Z406" s="18"/>
    </row>
    <row r="407" spans="6:26" ht="19.899999999999999" customHeight="1" x14ac:dyDescent="0.15">
      <c r="F407" s="18"/>
      <c r="M407" s="18"/>
      <c r="V407" s="18"/>
      <c r="W407" s="18"/>
      <c r="X407" s="18"/>
      <c r="Y407" s="18"/>
      <c r="Z407" s="18"/>
    </row>
    <row r="408" spans="6:26" ht="19.899999999999999" customHeight="1" x14ac:dyDescent="0.15">
      <c r="F408" s="18"/>
      <c r="M408" s="18"/>
      <c r="V408" s="18"/>
      <c r="W408" s="18"/>
      <c r="X408" s="18"/>
      <c r="Y408" s="18"/>
      <c r="Z408" s="18"/>
    </row>
    <row r="409" spans="6:26" ht="19.899999999999999" customHeight="1" x14ac:dyDescent="0.15">
      <c r="F409" s="18"/>
      <c r="M409" s="18"/>
      <c r="V409" s="18"/>
      <c r="W409" s="18"/>
      <c r="X409" s="18"/>
      <c r="Y409" s="18"/>
      <c r="Z409" s="18"/>
    </row>
    <row r="410" spans="6:26" ht="19.899999999999999" customHeight="1" x14ac:dyDescent="0.15">
      <c r="F410" s="18"/>
      <c r="M410" s="18"/>
      <c r="V410" s="18"/>
      <c r="W410" s="18"/>
      <c r="X410" s="18"/>
      <c r="Y410" s="18"/>
      <c r="Z410" s="18"/>
    </row>
    <row r="411" spans="6:26" ht="19.899999999999999" customHeight="1" x14ac:dyDescent="0.15">
      <c r="F411" s="18"/>
      <c r="M411" s="18"/>
      <c r="V411" s="18"/>
      <c r="W411" s="18"/>
      <c r="X411" s="18"/>
      <c r="Y411" s="18"/>
      <c r="Z411" s="18"/>
    </row>
    <row r="412" spans="6:26" ht="19.899999999999999" customHeight="1" x14ac:dyDescent="0.15">
      <c r="F412" s="18"/>
      <c r="M412" s="18"/>
      <c r="V412" s="18"/>
      <c r="W412" s="18"/>
      <c r="X412" s="18"/>
      <c r="Y412" s="18"/>
      <c r="Z412" s="18"/>
    </row>
    <row r="413" spans="6:26" ht="19.899999999999999" customHeight="1" x14ac:dyDescent="0.15">
      <c r="F413" s="18"/>
      <c r="M413" s="18"/>
      <c r="V413" s="18"/>
      <c r="W413" s="18"/>
      <c r="X413" s="18"/>
      <c r="Y413" s="18"/>
      <c r="Z413" s="18"/>
    </row>
    <row r="414" spans="6:26" ht="19.899999999999999" customHeight="1" x14ac:dyDescent="0.15">
      <c r="F414" s="18"/>
      <c r="M414" s="18"/>
      <c r="V414" s="18"/>
      <c r="W414" s="18"/>
      <c r="X414" s="18"/>
      <c r="Y414" s="18"/>
      <c r="Z414" s="18"/>
    </row>
    <row r="415" spans="6:26" ht="19.899999999999999" customHeight="1" x14ac:dyDescent="0.15">
      <c r="F415" s="18"/>
      <c r="M415" s="18"/>
      <c r="V415" s="18"/>
      <c r="W415" s="18"/>
      <c r="X415" s="18"/>
      <c r="Y415" s="18"/>
      <c r="Z415" s="18"/>
    </row>
    <row r="416" spans="6:26" ht="19.899999999999999" customHeight="1" x14ac:dyDescent="0.15">
      <c r="F416" s="18"/>
      <c r="M416" s="18"/>
      <c r="V416" s="18"/>
      <c r="W416" s="18"/>
      <c r="X416" s="18"/>
      <c r="Y416" s="18"/>
      <c r="Z416" s="18"/>
    </row>
    <row r="417" spans="6:26" ht="19.899999999999999" customHeight="1" x14ac:dyDescent="0.15">
      <c r="F417" s="18"/>
      <c r="M417" s="18"/>
      <c r="V417" s="18"/>
      <c r="W417" s="18"/>
      <c r="X417" s="18"/>
      <c r="Y417" s="18"/>
      <c r="Z417" s="18"/>
    </row>
    <row r="418" spans="6:26" ht="19.899999999999999" customHeight="1" x14ac:dyDescent="0.15">
      <c r="F418" s="18"/>
      <c r="M418" s="18"/>
      <c r="V418" s="18"/>
      <c r="W418" s="18"/>
      <c r="X418" s="18"/>
      <c r="Y418" s="18"/>
      <c r="Z418" s="18"/>
    </row>
    <row r="419" spans="6:26" ht="19.899999999999999" customHeight="1" x14ac:dyDescent="0.15">
      <c r="F419" s="18"/>
      <c r="M419" s="18"/>
      <c r="V419" s="18"/>
      <c r="W419" s="18"/>
      <c r="X419" s="18"/>
      <c r="Y419" s="18"/>
      <c r="Z419" s="18"/>
    </row>
    <row r="420" spans="6:26" ht="19.899999999999999" customHeight="1" x14ac:dyDescent="0.15">
      <c r="F420" s="18"/>
      <c r="M420" s="18"/>
      <c r="V420" s="18"/>
      <c r="W420" s="18"/>
      <c r="X420" s="18"/>
      <c r="Y420" s="18"/>
      <c r="Z420" s="18"/>
    </row>
    <row r="421" spans="6:26" ht="19.899999999999999" customHeight="1" x14ac:dyDescent="0.15">
      <c r="F421" s="18"/>
      <c r="M421" s="18"/>
      <c r="V421" s="18"/>
      <c r="W421" s="18"/>
      <c r="X421" s="18"/>
      <c r="Y421" s="18"/>
      <c r="Z421" s="18"/>
    </row>
    <row r="422" spans="6:26" ht="19.899999999999999" customHeight="1" x14ac:dyDescent="0.15">
      <c r="F422" s="18"/>
      <c r="M422" s="18"/>
      <c r="V422" s="18"/>
      <c r="W422" s="18"/>
      <c r="X422" s="18"/>
      <c r="Y422" s="18"/>
      <c r="Z422" s="18"/>
    </row>
    <row r="423" spans="6:26" ht="19.899999999999999" customHeight="1" x14ac:dyDescent="0.15">
      <c r="F423" s="18"/>
      <c r="M423" s="18"/>
      <c r="V423" s="18"/>
      <c r="W423" s="18"/>
      <c r="X423" s="18"/>
      <c r="Y423" s="18"/>
      <c r="Z423" s="18"/>
    </row>
    <row r="424" spans="6:26" ht="19.899999999999999" customHeight="1" x14ac:dyDescent="0.15">
      <c r="F424" s="18"/>
      <c r="M424" s="18"/>
      <c r="V424" s="18"/>
      <c r="W424" s="18"/>
      <c r="X424" s="18"/>
      <c r="Y424" s="18"/>
      <c r="Z424" s="18"/>
    </row>
    <row r="425" spans="6:26" ht="19.899999999999999" customHeight="1" x14ac:dyDescent="0.15">
      <c r="F425" s="18"/>
      <c r="M425" s="18"/>
      <c r="V425" s="18"/>
      <c r="W425" s="18"/>
      <c r="X425" s="18"/>
      <c r="Y425" s="18"/>
      <c r="Z425" s="18"/>
    </row>
    <row r="426" spans="6:26" ht="19.899999999999999" customHeight="1" x14ac:dyDescent="0.15">
      <c r="F426" s="18"/>
      <c r="M426" s="18"/>
      <c r="V426" s="18"/>
      <c r="W426" s="18"/>
      <c r="X426" s="18"/>
      <c r="Y426" s="18"/>
      <c r="Z426" s="18"/>
    </row>
    <row r="427" spans="6:26" ht="19.899999999999999" customHeight="1" x14ac:dyDescent="0.15">
      <c r="F427" s="18"/>
      <c r="M427" s="18"/>
      <c r="V427" s="18"/>
      <c r="W427" s="18"/>
      <c r="X427" s="18"/>
      <c r="Y427" s="18"/>
      <c r="Z427" s="18"/>
    </row>
    <row r="428" spans="6:26" ht="19.899999999999999" customHeight="1" x14ac:dyDescent="0.15">
      <c r="F428" s="18"/>
      <c r="M428" s="18"/>
      <c r="V428" s="18"/>
      <c r="W428" s="18"/>
      <c r="X428" s="18"/>
      <c r="Y428" s="18"/>
      <c r="Z428" s="18"/>
    </row>
    <row r="429" spans="6:26" ht="19.899999999999999" customHeight="1" x14ac:dyDescent="0.15">
      <c r="F429" s="18"/>
      <c r="M429" s="18"/>
      <c r="V429" s="18"/>
      <c r="W429" s="18"/>
      <c r="X429" s="18"/>
      <c r="Y429" s="18"/>
      <c r="Z429" s="18"/>
    </row>
    <row r="430" spans="6:26" ht="19.899999999999999" customHeight="1" x14ac:dyDescent="0.15">
      <c r="F430" s="18"/>
      <c r="M430" s="18"/>
      <c r="V430" s="18"/>
      <c r="W430" s="18"/>
      <c r="X430" s="18"/>
      <c r="Y430" s="18"/>
      <c r="Z430" s="18"/>
    </row>
    <row r="431" spans="6:26" ht="19.899999999999999" customHeight="1" x14ac:dyDescent="0.15">
      <c r="F431" s="18"/>
      <c r="M431" s="18"/>
      <c r="V431" s="18"/>
      <c r="W431" s="18"/>
      <c r="X431" s="18"/>
      <c r="Y431" s="18"/>
      <c r="Z431" s="18"/>
    </row>
    <row r="432" spans="6:26" ht="19.899999999999999" customHeight="1" x14ac:dyDescent="0.15">
      <c r="F432" s="18"/>
      <c r="M432" s="18"/>
      <c r="V432" s="18"/>
      <c r="W432" s="18"/>
      <c r="X432" s="18"/>
      <c r="Y432" s="18"/>
      <c r="Z432" s="18"/>
    </row>
    <row r="433" spans="6:26" ht="19.899999999999999" customHeight="1" x14ac:dyDescent="0.15">
      <c r="F433" s="18"/>
      <c r="M433" s="18"/>
      <c r="V433" s="18"/>
      <c r="W433" s="18"/>
      <c r="X433" s="18"/>
      <c r="Y433" s="18"/>
      <c r="Z433" s="18"/>
    </row>
    <row r="434" spans="6:26" ht="19.899999999999999" customHeight="1" x14ac:dyDescent="0.15">
      <c r="F434" s="18"/>
      <c r="M434" s="18"/>
      <c r="V434" s="18"/>
      <c r="W434" s="18"/>
      <c r="X434" s="18"/>
      <c r="Y434" s="18"/>
      <c r="Z434" s="18"/>
    </row>
    <row r="435" spans="6:26" ht="19.899999999999999" customHeight="1" x14ac:dyDescent="0.15">
      <c r="F435" s="18"/>
      <c r="M435" s="18"/>
      <c r="V435" s="18"/>
      <c r="W435" s="18"/>
      <c r="X435" s="18"/>
      <c r="Y435" s="18"/>
      <c r="Z435" s="18"/>
    </row>
    <row r="436" spans="6:26" ht="19.899999999999999" customHeight="1" x14ac:dyDescent="0.15">
      <c r="F436" s="18"/>
      <c r="M436" s="18"/>
      <c r="V436" s="18"/>
      <c r="W436" s="18"/>
      <c r="X436" s="18"/>
      <c r="Y436" s="18"/>
      <c r="Z436" s="18"/>
    </row>
    <row r="437" spans="6:26" ht="19.899999999999999" customHeight="1" x14ac:dyDescent="0.15">
      <c r="F437" s="18"/>
      <c r="M437" s="18"/>
      <c r="V437" s="18"/>
      <c r="W437" s="18"/>
      <c r="X437" s="18"/>
      <c r="Y437" s="18"/>
      <c r="Z437" s="18"/>
    </row>
    <row r="438" spans="6:26" ht="19.899999999999999" customHeight="1" x14ac:dyDescent="0.15">
      <c r="F438" s="18"/>
      <c r="M438" s="18"/>
      <c r="V438" s="18"/>
      <c r="W438" s="18"/>
      <c r="X438" s="18"/>
      <c r="Y438" s="18"/>
      <c r="Z438" s="18"/>
    </row>
    <row r="439" spans="6:26" ht="19.899999999999999" customHeight="1" x14ac:dyDescent="0.15">
      <c r="F439" s="18"/>
      <c r="M439" s="18"/>
      <c r="V439" s="18"/>
      <c r="W439" s="18"/>
      <c r="X439" s="18"/>
      <c r="Y439" s="18"/>
      <c r="Z439" s="18"/>
    </row>
    <row r="440" spans="6:26" ht="19.899999999999999" customHeight="1" x14ac:dyDescent="0.15">
      <c r="F440" s="18"/>
      <c r="M440" s="18"/>
      <c r="V440" s="18"/>
      <c r="W440" s="18"/>
      <c r="X440" s="18"/>
      <c r="Y440" s="18"/>
      <c r="Z440" s="18"/>
    </row>
    <row r="441" spans="6:26" ht="19.899999999999999" customHeight="1" x14ac:dyDescent="0.15">
      <c r="F441" s="18"/>
      <c r="M441" s="18"/>
      <c r="V441" s="18"/>
      <c r="W441" s="18"/>
      <c r="X441" s="18"/>
      <c r="Y441" s="18"/>
      <c r="Z441" s="18"/>
    </row>
    <row r="442" spans="6:26" ht="19.899999999999999" customHeight="1" x14ac:dyDescent="0.15">
      <c r="F442" s="18"/>
      <c r="M442" s="18"/>
      <c r="V442" s="18"/>
      <c r="W442" s="18"/>
      <c r="X442" s="18"/>
      <c r="Y442" s="18"/>
      <c r="Z442" s="18"/>
    </row>
    <row r="443" spans="6:26" ht="19.899999999999999" customHeight="1" x14ac:dyDescent="0.15">
      <c r="F443" s="18"/>
      <c r="M443" s="18"/>
      <c r="V443" s="18"/>
      <c r="W443" s="18"/>
      <c r="X443" s="18"/>
      <c r="Y443" s="18"/>
      <c r="Z443" s="18"/>
    </row>
    <row r="444" spans="6:26" ht="19.899999999999999" customHeight="1" x14ac:dyDescent="0.15">
      <c r="F444" s="18"/>
      <c r="M444" s="18"/>
      <c r="V444" s="18"/>
      <c r="W444" s="18"/>
      <c r="X444" s="18"/>
      <c r="Y444" s="18"/>
      <c r="Z444" s="18"/>
    </row>
    <row r="445" spans="6:26" ht="19.899999999999999" customHeight="1" x14ac:dyDescent="0.15">
      <c r="F445" s="18"/>
      <c r="M445" s="18"/>
      <c r="V445" s="18"/>
      <c r="W445" s="18"/>
      <c r="X445" s="18"/>
      <c r="Y445" s="18"/>
      <c r="Z445" s="18"/>
    </row>
    <row r="446" spans="6:26" ht="19.899999999999999" customHeight="1" x14ac:dyDescent="0.15">
      <c r="F446" s="18"/>
      <c r="M446" s="18"/>
      <c r="V446" s="18"/>
      <c r="W446" s="18"/>
      <c r="X446" s="18"/>
      <c r="Y446" s="18"/>
      <c r="Z446" s="18"/>
    </row>
    <row r="447" spans="6:26" ht="19.899999999999999" customHeight="1" x14ac:dyDescent="0.15">
      <c r="F447" s="18"/>
      <c r="M447" s="18"/>
      <c r="V447" s="18"/>
      <c r="W447" s="18"/>
      <c r="X447" s="18"/>
      <c r="Y447" s="18"/>
      <c r="Z447" s="18"/>
    </row>
    <row r="448" spans="6:26" ht="19.899999999999999" customHeight="1" x14ac:dyDescent="0.15">
      <c r="F448" s="18"/>
      <c r="M448" s="18"/>
      <c r="V448" s="18"/>
      <c r="W448" s="18"/>
      <c r="X448" s="18"/>
      <c r="Y448" s="18"/>
      <c r="Z448" s="18"/>
    </row>
    <row r="449" spans="6:26" ht="19.899999999999999" customHeight="1" x14ac:dyDescent="0.15">
      <c r="F449" s="18"/>
      <c r="M449" s="18"/>
      <c r="V449" s="18"/>
      <c r="W449" s="18"/>
      <c r="X449" s="18"/>
      <c r="Y449" s="18"/>
      <c r="Z449" s="18"/>
    </row>
    <row r="450" spans="6:26" ht="19.899999999999999" customHeight="1" x14ac:dyDescent="0.15">
      <c r="F450" s="18"/>
      <c r="M450" s="18"/>
      <c r="V450" s="18"/>
      <c r="W450" s="18"/>
      <c r="X450" s="18"/>
      <c r="Y450" s="18"/>
      <c r="Z450" s="18"/>
    </row>
    <row r="451" spans="6:26" ht="19.899999999999999" customHeight="1" x14ac:dyDescent="0.15">
      <c r="F451" s="18"/>
      <c r="M451" s="18"/>
      <c r="V451" s="18"/>
      <c r="W451" s="18"/>
      <c r="X451" s="18"/>
      <c r="Y451" s="18"/>
      <c r="Z451" s="18"/>
    </row>
    <row r="452" spans="6:26" ht="19.899999999999999" customHeight="1" x14ac:dyDescent="0.15">
      <c r="F452" s="18"/>
      <c r="M452" s="18"/>
      <c r="V452" s="18"/>
      <c r="W452" s="18"/>
      <c r="X452" s="18"/>
      <c r="Y452" s="18"/>
      <c r="Z452" s="18"/>
    </row>
    <row r="453" spans="6:26" ht="19.899999999999999" customHeight="1" x14ac:dyDescent="0.15">
      <c r="F453" s="18"/>
      <c r="M453" s="18"/>
      <c r="V453" s="18"/>
      <c r="W453" s="18"/>
      <c r="X453" s="18"/>
      <c r="Y453" s="18"/>
      <c r="Z453" s="18"/>
    </row>
    <row r="454" spans="6:26" ht="19.899999999999999" customHeight="1" x14ac:dyDescent="0.15">
      <c r="F454" s="18"/>
      <c r="M454" s="18"/>
      <c r="V454" s="18"/>
      <c r="W454" s="18"/>
      <c r="X454" s="18"/>
      <c r="Y454" s="18"/>
      <c r="Z454" s="18"/>
    </row>
    <row r="455" spans="6:26" ht="19.899999999999999" customHeight="1" x14ac:dyDescent="0.15">
      <c r="F455" s="18"/>
      <c r="M455" s="18"/>
      <c r="V455" s="18"/>
      <c r="W455" s="18"/>
      <c r="X455" s="18"/>
      <c r="Y455" s="18"/>
      <c r="Z455" s="18"/>
    </row>
    <row r="456" spans="6:26" ht="19.899999999999999" customHeight="1" x14ac:dyDescent="0.15">
      <c r="F456" s="18"/>
      <c r="M456" s="18"/>
      <c r="V456" s="18"/>
      <c r="W456" s="18"/>
      <c r="X456" s="18"/>
      <c r="Y456" s="18"/>
      <c r="Z456" s="18"/>
    </row>
    <row r="457" spans="6:26" ht="19.899999999999999" customHeight="1" x14ac:dyDescent="0.15">
      <c r="F457" s="18"/>
      <c r="M457" s="18"/>
      <c r="V457" s="18"/>
      <c r="W457" s="18"/>
      <c r="X457" s="18"/>
      <c r="Y457" s="18"/>
      <c r="Z457" s="18"/>
    </row>
    <row r="458" spans="6:26" ht="19.899999999999999" customHeight="1" x14ac:dyDescent="0.15">
      <c r="F458" s="18"/>
      <c r="M458" s="18"/>
      <c r="V458" s="18"/>
      <c r="W458" s="18"/>
      <c r="X458" s="18"/>
      <c r="Y458" s="18"/>
      <c r="Z458" s="18"/>
    </row>
    <row r="459" spans="6:26" ht="19.899999999999999" customHeight="1" x14ac:dyDescent="0.15">
      <c r="F459" s="18"/>
      <c r="M459" s="18"/>
      <c r="V459" s="18"/>
      <c r="W459" s="18"/>
      <c r="X459" s="18"/>
      <c r="Y459" s="18"/>
      <c r="Z459" s="18"/>
    </row>
    <row r="460" spans="6:26" ht="19.899999999999999" customHeight="1" x14ac:dyDescent="0.15">
      <c r="F460" s="18"/>
      <c r="M460" s="18"/>
      <c r="V460" s="18"/>
      <c r="W460" s="18"/>
      <c r="X460" s="18"/>
      <c r="Y460" s="18"/>
      <c r="Z460" s="18"/>
    </row>
    <row r="461" spans="6:26" ht="19.899999999999999" customHeight="1" x14ac:dyDescent="0.15">
      <c r="F461" s="18"/>
      <c r="M461" s="18"/>
      <c r="V461" s="18"/>
      <c r="W461" s="18"/>
      <c r="X461" s="18"/>
      <c r="Y461" s="18"/>
      <c r="Z461" s="18"/>
    </row>
    <row r="462" spans="6:26" ht="19.899999999999999" customHeight="1" x14ac:dyDescent="0.15">
      <c r="F462" s="18"/>
      <c r="M462" s="18"/>
      <c r="V462" s="18"/>
      <c r="W462" s="18"/>
      <c r="X462" s="18"/>
      <c r="Y462" s="18"/>
      <c r="Z462" s="18"/>
    </row>
    <row r="463" spans="6:26" ht="19.899999999999999" customHeight="1" x14ac:dyDescent="0.15">
      <c r="F463" s="18"/>
      <c r="M463" s="18"/>
      <c r="V463" s="18"/>
      <c r="W463" s="18"/>
      <c r="X463" s="18"/>
      <c r="Y463" s="18"/>
      <c r="Z463" s="18"/>
    </row>
    <row r="464" spans="6:26" ht="19.899999999999999" customHeight="1" x14ac:dyDescent="0.15">
      <c r="F464" s="18"/>
      <c r="M464" s="18"/>
      <c r="V464" s="18"/>
      <c r="W464" s="18"/>
      <c r="X464" s="18"/>
      <c r="Y464" s="18"/>
      <c r="Z464" s="18"/>
    </row>
    <row r="465" spans="6:26" ht="19.899999999999999" customHeight="1" x14ac:dyDescent="0.15">
      <c r="F465" s="18"/>
      <c r="M465" s="18"/>
      <c r="V465" s="18"/>
      <c r="W465" s="18"/>
      <c r="X465" s="18"/>
      <c r="Y465" s="18"/>
      <c r="Z465" s="18"/>
    </row>
    <row r="466" spans="6:26" ht="19.899999999999999" customHeight="1" x14ac:dyDescent="0.15">
      <c r="F466" s="18"/>
      <c r="M466" s="18"/>
      <c r="V466" s="18"/>
      <c r="W466" s="18"/>
      <c r="X466" s="18"/>
      <c r="Y466" s="18"/>
      <c r="Z466" s="18"/>
    </row>
    <row r="467" spans="6:26" ht="19.899999999999999" customHeight="1" x14ac:dyDescent="0.15">
      <c r="F467" s="18"/>
      <c r="M467" s="18"/>
      <c r="V467" s="18"/>
      <c r="W467" s="18"/>
      <c r="X467" s="18"/>
      <c r="Y467" s="18"/>
      <c r="Z467" s="18"/>
    </row>
    <row r="468" spans="6:26" ht="19.899999999999999" customHeight="1" x14ac:dyDescent="0.15">
      <c r="F468" s="18"/>
      <c r="M468" s="18"/>
      <c r="V468" s="18"/>
      <c r="W468" s="18"/>
      <c r="X468" s="18"/>
      <c r="Y468" s="18"/>
      <c r="Z468" s="18"/>
    </row>
    <row r="469" spans="6:26" ht="19.899999999999999" customHeight="1" x14ac:dyDescent="0.15">
      <c r="F469" s="18"/>
      <c r="M469" s="18"/>
      <c r="V469" s="18"/>
      <c r="W469" s="18"/>
      <c r="X469" s="18"/>
      <c r="Y469" s="18"/>
      <c r="Z469" s="18"/>
    </row>
    <row r="470" spans="6:26" ht="19.899999999999999" customHeight="1" x14ac:dyDescent="0.15">
      <c r="F470" s="18"/>
      <c r="M470" s="18"/>
      <c r="V470" s="18"/>
      <c r="W470" s="18"/>
      <c r="X470" s="18"/>
      <c r="Y470" s="18"/>
      <c r="Z470" s="18"/>
    </row>
    <row r="471" spans="6:26" ht="19.899999999999999" customHeight="1" x14ac:dyDescent="0.15">
      <c r="F471" s="18"/>
      <c r="M471" s="18"/>
      <c r="V471" s="18"/>
      <c r="W471" s="18"/>
      <c r="X471" s="18"/>
      <c r="Y471" s="18"/>
      <c r="Z471" s="18"/>
    </row>
    <row r="472" spans="6:26" ht="19.899999999999999" customHeight="1" x14ac:dyDescent="0.15">
      <c r="F472" s="18"/>
      <c r="M472" s="18"/>
      <c r="V472" s="18"/>
      <c r="W472" s="18"/>
      <c r="X472" s="18"/>
      <c r="Y472" s="18"/>
      <c r="Z472" s="18"/>
    </row>
    <row r="473" spans="6:26" ht="19.899999999999999" customHeight="1" x14ac:dyDescent="0.15">
      <c r="F473" s="18"/>
      <c r="M473" s="18"/>
      <c r="V473" s="18"/>
      <c r="W473" s="18"/>
      <c r="X473" s="18"/>
      <c r="Y473" s="18"/>
      <c r="Z473" s="18"/>
    </row>
    <row r="474" spans="6:26" ht="19.899999999999999" customHeight="1" x14ac:dyDescent="0.15">
      <c r="F474" s="18"/>
      <c r="M474" s="18"/>
      <c r="V474" s="18"/>
      <c r="W474" s="18"/>
      <c r="X474" s="18"/>
      <c r="Y474" s="18"/>
      <c r="Z474" s="18"/>
    </row>
    <row r="475" spans="6:26" ht="19.899999999999999" customHeight="1" x14ac:dyDescent="0.15">
      <c r="F475" s="18"/>
      <c r="M475" s="18"/>
      <c r="V475" s="18"/>
      <c r="W475" s="18"/>
      <c r="X475" s="18"/>
      <c r="Y475" s="18"/>
      <c r="Z475" s="18"/>
    </row>
    <row r="476" spans="6:26" ht="19.899999999999999" customHeight="1" x14ac:dyDescent="0.15">
      <c r="F476" s="18"/>
      <c r="M476" s="18"/>
      <c r="V476" s="18"/>
      <c r="W476" s="18"/>
      <c r="X476" s="18"/>
      <c r="Y476" s="18"/>
      <c r="Z476" s="18"/>
    </row>
    <row r="477" spans="6:26" ht="19.899999999999999" customHeight="1" x14ac:dyDescent="0.15">
      <c r="F477" s="18"/>
      <c r="M477" s="18"/>
      <c r="V477" s="18"/>
      <c r="W477" s="18"/>
      <c r="X477" s="18"/>
      <c r="Y477" s="18"/>
      <c r="Z477" s="18"/>
    </row>
    <row r="478" spans="6:26" ht="19.899999999999999" customHeight="1" x14ac:dyDescent="0.15">
      <c r="F478" s="18"/>
      <c r="M478" s="18"/>
      <c r="V478" s="18"/>
      <c r="W478" s="18"/>
      <c r="X478" s="18"/>
      <c r="Y478" s="18"/>
      <c r="Z478" s="18"/>
    </row>
    <row r="479" spans="6:26" ht="19.899999999999999" customHeight="1" x14ac:dyDescent="0.15">
      <c r="F479" s="18"/>
      <c r="M479" s="18"/>
      <c r="V479" s="18"/>
      <c r="W479" s="18"/>
      <c r="X479" s="18"/>
      <c r="Y479" s="18"/>
      <c r="Z479" s="18"/>
    </row>
    <row r="480" spans="6:26" ht="19.899999999999999" customHeight="1" x14ac:dyDescent="0.15">
      <c r="F480" s="18"/>
      <c r="M480" s="18"/>
      <c r="V480" s="18"/>
      <c r="W480" s="18"/>
      <c r="X480" s="18"/>
      <c r="Y480" s="18"/>
      <c r="Z480" s="18"/>
    </row>
    <row r="481" spans="6:26" ht="19.899999999999999" customHeight="1" x14ac:dyDescent="0.15">
      <c r="F481" s="18"/>
      <c r="M481" s="18"/>
      <c r="V481" s="18"/>
      <c r="W481" s="18"/>
      <c r="X481" s="18"/>
      <c r="Y481" s="18"/>
      <c r="Z481" s="18"/>
    </row>
    <row r="482" spans="6:26" ht="19.899999999999999" customHeight="1" x14ac:dyDescent="0.15">
      <c r="F482" s="18"/>
      <c r="M482" s="18"/>
      <c r="V482" s="18"/>
      <c r="W482" s="18"/>
      <c r="X482" s="18"/>
      <c r="Y482" s="18"/>
      <c r="Z482" s="18"/>
    </row>
    <row r="483" spans="6:26" ht="19.899999999999999" customHeight="1" x14ac:dyDescent="0.15">
      <c r="F483" s="18"/>
      <c r="M483" s="18"/>
      <c r="V483" s="18"/>
      <c r="W483" s="18"/>
      <c r="X483" s="18"/>
      <c r="Y483" s="18"/>
      <c r="Z483" s="18"/>
    </row>
    <row r="484" spans="6:26" ht="19.899999999999999" customHeight="1" x14ac:dyDescent="0.15">
      <c r="F484" s="18"/>
      <c r="M484" s="18"/>
      <c r="V484" s="18"/>
      <c r="W484" s="18"/>
      <c r="X484" s="18"/>
      <c r="Y484" s="18"/>
      <c r="Z484" s="18"/>
    </row>
    <row r="485" spans="6:26" ht="19.899999999999999" customHeight="1" x14ac:dyDescent="0.15">
      <c r="F485" s="18"/>
      <c r="M485" s="18"/>
      <c r="V485" s="18"/>
      <c r="W485" s="18"/>
      <c r="X485" s="18"/>
      <c r="Y485" s="18"/>
      <c r="Z485" s="18"/>
    </row>
    <row r="486" spans="6:26" ht="19.899999999999999" customHeight="1" x14ac:dyDescent="0.15">
      <c r="F486" s="18"/>
      <c r="M486" s="18"/>
      <c r="V486" s="18"/>
      <c r="W486" s="18"/>
      <c r="X486" s="18"/>
      <c r="Y486" s="18"/>
      <c r="Z486" s="18"/>
    </row>
    <row r="487" spans="6:26" ht="19.899999999999999" customHeight="1" x14ac:dyDescent="0.15">
      <c r="F487" s="18"/>
      <c r="M487" s="18"/>
      <c r="V487" s="18"/>
      <c r="W487" s="18"/>
      <c r="X487" s="18"/>
      <c r="Y487" s="18"/>
      <c r="Z487" s="18"/>
    </row>
    <row r="488" spans="6:26" ht="19.899999999999999" customHeight="1" x14ac:dyDescent="0.15">
      <c r="F488" s="18"/>
      <c r="M488" s="18"/>
      <c r="V488" s="18"/>
      <c r="W488" s="18"/>
      <c r="X488" s="18"/>
      <c r="Y488" s="18"/>
      <c r="Z488" s="18"/>
    </row>
    <row r="489" spans="6:26" ht="19.899999999999999" customHeight="1" x14ac:dyDescent="0.15">
      <c r="F489" s="18"/>
      <c r="M489" s="18"/>
      <c r="V489" s="18"/>
      <c r="W489" s="18"/>
      <c r="X489" s="18"/>
      <c r="Y489" s="18"/>
      <c r="Z489" s="18"/>
    </row>
    <row r="490" spans="6:26" ht="19.899999999999999" customHeight="1" x14ac:dyDescent="0.15">
      <c r="F490" s="18"/>
      <c r="M490" s="18"/>
      <c r="V490" s="18"/>
      <c r="W490" s="18"/>
      <c r="X490" s="18"/>
      <c r="Y490" s="18"/>
      <c r="Z490" s="18"/>
    </row>
    <row r="491" spans="6:26" ht="19.899999999999999" customHeight="1" x14ac:dyDescent="0.15">
      <c r="F491" s="18"/>
      <c r="M491" s="18"/>
      <c r="V491" s="18"/>
      <c r="W491" s="18"/>
      <c r="X491" s="18"/>
      <c r="Y491" s="18"/>
      <c r="Z491" s="18"/>
    </row>
    <row r="492" spans="6:26" ht="19.899999999999999" customHeight="1" x14ac:dyDescent="0.15">
      <c r="F492" s="18"/>
      <c r="M492" s="18"/>
      <c r="V492" s="18"/>
      <c r="W492" s="18"/>
      <c r="X492" s="18"/>
      <c r="Y492" s="18"/>
      <c r="Z492" s="18"/>
    </row>
    <row r="493" spans="6:26" ht="19.899999999999999" customHeight="1" x14ac:dyDescent="0.15">
      <c r="F493" s="18"/>
      <c r="M493" s="18"/>
      <c r="V493" s="18"/>
      <c r="W493" s="18"/>
      <c r="X493" s="18"/>
      <c r="Y493" s="18"/>
      <c r="Z493" s="18"/>
    </row>
    <row r="494" spans="6:26" ht="19.899999999999999" customHeight="1" x14ac:dyDescent="0.15">
      <c r="F494" s="18"/>
      <c r="M494" s="18"/>
      <c r="V494" s="18"/>
      <c r="W494" s="18"/>
      <c r="X494" s="18"/>
      <c r="Y494" s="18"/>
      <c r="Z494" s="18"/>
    </row>
    <row r="495" spans="6:26" ht="19.899999999999999" customHeight="1" x14ac:dyDescent="0.15">
      <c r="F495" s="18"/>
      <c r="M495" s="18"/>
      <c r="V495" s="18"/>
      <c r="W495" s="18"/>
      <c r="X495" s="18"/>
      <c r="Y495" s="18"/>
      <c r="Z495" s="18"/>
    </row>
    <row r="496" spans="6:26" ht="19.899999999999999" customHeight="1" x14ac:dyDescent="0.15">
      <c r="F496" s="18"/>
      <c r="M496" s="18"/>
      <c r="V496" s="18"/>
      <c r="W496" s="18"/>
      <c r="X496" s="18"/>
      <c r="Y496" s="18"/>
      <c r="Z496" s="18"/>
    </row>
    <row r="497" spans="6:26" ht="19.899999999999999" customHeight="1" x14ac:dyDescent="0.15">
      <c r="F497" s="18"/>
      <c r="M497" s="18"/>
      <c r="V497" s="18"/>
      <c r="W497" s="18"/>
      <c r="X497" s="18"/>
      <c r="Y497" s="18"/>
      <c r="Z497" s="18"/>
    </row>
    <row r="498" spans="6:26" ht="19.899999999999999" customHeight="1" x14ac:dyDescent="0.15">
      <c r="F498" s="18"/>
      <c r="M498" s="18"/>
      <c r="V498" s="18"/>
      <c r="W498" s="18"/>
      <c r="X498" s="18"/>
      <c r="Y498" s="18"/>
      <c r="Z498" s="18"/>
    </row>
    <row r="499" spans="6:26" ht="19.899999999999999" customHeight="1" x14ac:dyDescent="0.15">
      <c r="F499" s="18"/>
      <c r="M499" s="18"/>
      <c r="V499" s="18"/>
      <c r="W499" s="18"/>
      <c r="X499" s="18"/>
      <c r="Y499" s="18"/>
      <c r="Z499" s="18"/>
    </row>
    <row r="500" spans="6:26" ht="19.899999999999999" customHeight="1" x14ac:dyDescent="0.15">
      <c r="F500" s="18"/>
      <c r="M500" s="18"/>
      <c r="V500" s="18"/>
      <c r="W500" s="18"/>
      <c r="X500" s="18"/>
      <c r="Y500" s="18"/>
      <c r="Z500" s="18"/>
    </row>
    <row r="501" spans="6:26" ht="19.899999999999999" customHeight="1" x14ac:dyDescent="0.15">
      <c r="F501" s="18"/>
      <c r="M501" s="18"/>
      <c r="V501" s="18"/>
      <c r="W501" s="18"/>
      <c r="X501" s="18"/>
      <c r="Y501" s="18"/>
      <c r="Z501" s="18"/>
    </row>
    <row r="502" spans="6:26" ht="19.899999999999999" customHeight="1" x14ac:dyDescent="0.15">
      <c r="F502" s="18"/>
      <c r="M502" s="18"/>
      <c r="V502" s="18"/>
      <c r="W502" s="18"/>
      <c r="X502" s="18"/>
      <c r="Y502" s="18"/>
      <c r="Z502" s="18"/>
    </row>
    <row r="503" spans="6:26" ht="19.899999999999999" customHeight="1" x14ac:dyDescent="0.15">
      <c r="F503" s="18"/>
      <c r="M503" s="18"/>
      <c r="V503" s="18"/>
      <c r="W503" s="18"/>
      <c r="X503" s="18"/>
      <c r="Y503" s="18"/>
      <c r="Z503" s="18"/>
    </row>
    <row r="504" spans="6:26" ht="19.899999999999999" customHeight="1" x14ac:dyDescent="0.15">
      <c r="F504" s="18"/>
      <c r="M504" s="18"/>
      <c r="V504" s="18"/>
      <c r="W504" s="18"/>
      <c r="X504" s="18"/>
      <c r="Y504" s="18"/>
      <c r="Z504" s="18"/>
    </row>
    <row r="505" spans="6:26" ht="19.899999999999999" customHeight="1" x14ac:dyDescent="0.15">
      <c r="F505" s="18"/>
      <c r="M505" s="18"/>
      <c r="V505" s="18"/>
      <c r="W505" s="18"/>
      <c r="X505" s="18"/>
      <c r="Y505" s="18"/>
      <c r="Z505" s="18"/>
    </row>
    <row r="506" spans="6:26" ht="19.899999999999999" customHeight="1" x14ac:dyDescent="0.15">
      <c r="F506" s="18"/>
      <c r="M506" s="18"/>
      <c r="V506" s="18"/>
      <c r="W506" s="18"/>
      <c r="X506" s="18"/>
      <c r="Y506" s="18"/>
      <c r="Z506" s="18"/>
    </row>
    <row r="507" spans="6:26" ht="19.899999999999999" customHeight="1" x14ac:dyDescent="0.15">
      <c r="F507" s="18"/>
      <c r="M507" s="18"/>
      <c r="V507" s="18"/>
      <c r="W507" s="18"/>
      <c r="X507" s="18"/>
      <c r="Y507" s="18"/>
      <c r="Z507" s="18"/>
    </row>
    <row r="508" spans="6:26" ht="19.899999999999999" customHeight="1" x14ac:dyDescent="0.15">
      <c r="F508" s="18"/>
      <c r="M508" s="18"/>
      <c r="V508" s="18"/>
      <c r="W508" s="18"/>
      <c r="X508" s="18"/>
      <c r="Y508" s="18"/>
      <c r="Z508" s="18"/>
    </row>
    <row r="509" spans="6:26" ht="19.899999999999999" customHeight="1" x14ac:dyDescent="0.15">
      <c r="F509" s="18"/>
      <c r="M509" s="18"/>
      <c r="V509" s="18"/>
      <c r="W509" s="18"/>
      <c r="X509" s="18"/>
      <c r="Y509" s="18"/>
      <c r="Z509" s="18"/>
    </row>
    <row r="510" spans="6:26" ht="19.899999999999999" customHeight="1" x14ac:dyDescent="0.15">
      <c r="F510" s="18"/>
      <c r="M510" s="18"/>
      <c r="V510" s="18"/>
      <c r="W510" s="18"/>
      <c r="X510" s="18"/>
      <c r="Y510" s="18"/>
      <c r="Z510" s="18"/>
    </row>
    <row r="511" spans="6:26" ht="19.899999999999999" customHeight="1" x14ac:dyDescent="0.15">
      <c r="F511" s="18"/>
      <c r="M511" s="18"/>
      <c r="V511" s="18"/>
      <c r="W511" s="18"/>
      <c r="X511" s="18"/>
      <c r="Y511" s="18"/>
      <c r="Z511" s="18"/>
    </row>
    <row r="512" spans="6:26" ht="19.899999999999999" customHeight="1" x14ac:dyDescent="0.15">
      <c r="F512" s="18"/>
      <c r="M512" s="18"/>
      <c r="V512" s="18"/>
      <c r="W512" s="18"/>
      <c r="X512" s="18"/>
      <c r="Y512" s="18"/>
      <c r="Z512" s="18"/>
    </row>
    <row r="513" spans="6:26" ht="19.899999999999999" customHeight="1" x14ac:dyDescent="0.15">
      <c r="F513" s="18"/>
      <c r="M513" s="18"/>
      <c r="V513" s="18"/>
      <c r="W513" s="18"/>
      <c r="X513" s="18"/>
      <c r="Y513" s="18"/>
      <c r="Z513" s="18"/>
    </row>
    <row r="514" spans="6:26" ht="19.899999999999999" customHeight="1" x14ac:dyDescent="0.15">
      <c r="F514" s="18"/>
      <c r="M514" s="18"/>
      <c r="V514" s="18"/>
      <c r="W514" s="18"/>
      <c r="X514" s="18"/>
      <c r="Y514" s="18"/>
      <c r="Z514" s="18"/>
    </row>
    <row r="515" spans="6:26" ht="19.899999999999999" customHeight="1" x14ac:dyDescent="0.15">
      <c r="F515" s="18"/>
      <c r="M515" s="18"/>
      <c r="V515" s="18"/>
      <c r="W515" s="18"/>
      <c r="X515" s="18"/>
      <c r="Y515" s="18"/>
      <c r="Z515" s="18"/>
    </row>
    <row r="516" spans="6:26" ht="19.899999999999999" customHeight="1" x14ac:dyDescent="0.15">
      <c r="F516" s="18"/>
      <c r="M516" s="18"/>
      <c r="V516" s="18"/>
      <c r="W516" s="18"/>
      <c r="X516" s="18"/>
      <c r="Y516" s="18"/>
      <c r="Z516" s="18"/>
    </row>
    <row r="517" spans="6:26" ht="19.899999999999999" customHeight="1" x14ac:dyDescent="0.15">
      <c r="F517" s="18"/>
      <c r="M517" s="18"/>
      <c r="V517" s="18"/>
      <c r="W517" s="18"/>
      <c r="X517" s="18"/>
      <c r="Y517" s="18"/>
      <c r="Z517" s="18"/>
    </row>
    <row r="518" spans="6:26" ht="19.899999999999999" customHeight="1" x14ac:dyDescent="0.15">
      <c r="F518" s="18"/>
      <c r="M518" s="18"/>
      <c r="V518" s="18"/>
      <c r="W518" s="18"/>
      <c r="X518" s="18"/>
      <c r="Y518" s="18"/>
      <c r="Z518" s="18"/>
    </row>
    <row r="519" spans="6:26" ht="19.899999999999999" customHeight="1" x14ac:dyDescent="0.15">
      <c r="F519" s="18"/>
      <c r="M519" s="18"/>
      <c r="V519" s="18"/>
      <c r="W519" s="18"/>
      <c r="X519" s="18"/>
      <c r="Y519" s="18"/>
      <c r="Z519" s="18"/>
    </row>
    <row r="520" spans="6:26" ht="19.899999999999999" customHeight="1" x14ac:dyDescent="0.15">
      <c r="F520" s="18"/>
      <c r="M520" s="18"/>
      <c r="V520" s="18"/>
      <c r="W520" s="18"/>
      <c r="X520" s="18"/>
      <c r="Y520" s="18"/>
      <c r="Z520" s="18"/>
    </row>
    <row r="521" spans="6:26" ht="19.899999999999999" customHeight="1" x14ac:dyDescent="0.15">
      <c r="F521" s="18"/>
      <c r="M521" s="18"/>
      <c r="V521" s="18"/>
      <c r="W521" s="18"/>
      <c r="X521" s="18"/>
      <c r="Y521" s="18"/>
      <c r="Z521" s="18"/>
    </row>
    <row r="522" spans="6:26" ht="19.899999999999999" customHeight="1" x14ac:dyDescent="0.15">
      <c r="F522" s="18"/>
      <c r="M522" s="18"/>
      <c r="V522" s="18"/>
      <c r="W522" s="18"/>
      <c r="X522" s="18"/>
      <c r="Y522" s="18"/>
      <c r="Z522" s="18"/>
    </row>
    <row r="523" spans="6:26" ht="19.899999999999999" customHeight="1" x14ac:dyDescent="0.15">
      <c r="F523" s="18"/>
      <c r="M523" s="18"/>
      <c r="V523" s="18"/>
      <c r="W523" s="18"/>
      <c r="X523" s="18"/>
      <c r="Y523" s="18"/>
      <c r="Z523" s="18"/>
    </row>
    <row r="524" spans="6:26" ht="19.899999999999999" customHeight="1" x14ac:dyDescent="0.15">
      <c r="F524" s="18"/>
      <c r="M524" s="18"/>
      <c r="V524" s="18"/>
      <c r="W524" s="18"/>
      <c r="X524" s="18"/>
      <c r="Y524" s="18"/>
      <c r="Z524" s="18"/>
    </row>
    <row r="525" spans="6:26" ht="19.899999999999999" customHeight="1" x14ac:dyDescent="0.15">
      <c r="F525" s="18"/>
      <c r="M525" s="18"/>
      <c r="V525" s="18"/>
      <c r="W525" s="18"/>
      <c r="X525" s="18"/>
      <c r="Y525" s="18"/>
      <c r="Z525" s="18"/>
    </row>
    <row r="526" spans="6:26" ht="19.899999999999999" customHeight="1" x14ac:dyDescent="0.15">
      <c r="F526" s="18"/>
      <c r="M526" s="18"/>
      <c r="V526" s="18"/>
      <c r="W526" s="18"/>
      <c r="X526" s="18"/>
      <c r="Y526" s="18"/>
      <c r="Z526" s="18"/>
    </row>
    <row r="527" spans="6:26" ht="19.899999999999999" customHeight="1" x14ac:dyDescent="0.15">
      <c r="F527" s="18"/>
      <c r="M527" s="18"/>
      <c r="V527" s="18"/>
      <c r="W527" s="18"/>
      <c r="X527" s="18"/>
      <c r="Y527" s="18"/>
      <c r="Z527" s="18"/>
    </row>
    <row r="528" spans="6:26" ht="19.899999999999999" customHeight="1" x14ac:dyDescent="0.15">
      <c r="F528" s="18"/>
      <c r="M528" s="18"/>
      <c r="V528" s="18"/>
      <c r="W528" s="18"/>
      <c r="X528" s="18"/>
      <c r="Y528" s="18"/>
      <c r="Z528" s="18"/>
    </row>
    <row r="529" spans="6:26" ht="19.899999999999999" customHeight="1" x14ac:dyDescent="0.15">
      <c r="F529" s="18"/>
      <c r="M529" s="18"/>
      <c r="V529" s="18"/>
      <c r="W529" s="18"/>
      <c r="X529" s="18"/>
      <c r="Y529" s="18"/>
      <c r="Z529" s="18"/>
    </row>
    <row r="530" spans="6:26" ht="19.899999999999999" customHeight="1" x14ac:dyDescent="0.15">
      <c r="F530" s="18"/>
      <c r="M530" s="18"/>
      <c r="V530" s="18"/>
      <c r="W530" s="18"/>
      <c r="X530" s="18"/>
      <c r="Y530" s="18"/>
      <c r="Z530" s="18"/>
    </row>
    <row r="531" spans="6:26" ht="19.899999999999999" customHeight="1" x14ac:dyDescent="0.15">
      <c r="F531" s="18"/>
      <c r="M531" s="18"/>
      <c r="V531" s="18"/>
      <c r="W531" s="18"/>
      <c r="X531" s="18"/>
      <c r="Y531" s="18"/>
      <c r="Z531" s="18"/>
    </row>
    <row r="532" spans="6:26" ht="19.899999999999999" customHeight="1" x14ac:dyDescent="0.15">
      <c r="F532" s="18"/>
      <c r="M532" s="18"/>
      <c r="V532" s="18"/>
      <c r="W532" s="18"/>
      <c r="X532" s="18"/>
      <c r="Y532" s="18"/>
      <c r="Z532" s="18"/>
    </row>
    <row r="533" spans="6:26" ht="19.899999999999999" customHeight="1" x14ac:dyDescent="0.15">
      <c r="F533" s="18"/>
      <c r="M533" s="18"/>
      <c r="V533" s="18"/>
      <c r="W533" s="18"/>
      <c r="X533" s="18"/>
      <c r="Y533" s="18"/>
      <c r="Z533" s="18"/>
    </row>
    <row r="534" spans="6:26" ht="19.899999999999999" customHeight="1" x14ac:dyDescent="0.15">
      <c r="F534" s="18"/>
      <c r="M534" s="18"/>
      <c r="V534" s="18"/>
      <c r="W534" s="18"/>
      <c r="X534" s="18"/>
      <c r="Y534" s="18"/>
      <c r="Z534" s="18"/>
    </row>
    <row r="535" spans="6:26" ht="19.899999999999999" customHeight="1" x14ac:dyDescent="0.15">
      <c r="F535" s="18"/>
      <c r="M535" s="18"/>
      <c r="V535" s="18"/>
      <c r="W535" s="18"/>
      <c r="X535" s="18"/>
      <c r="Y535" s="18"/>
      <c r="Z535" s="18"/>
    </row>
    <row r="536" spans="6:26" ht="19.899999999999999" customHeight="1" x14ac:dyDescent="0.15">
      <c r="F536" s="18"/>
      <c r="M536" s="18"/>
      <c r="V536" s="18"/>
      <c r="W536" s="18"/>
      <c r="X536" s="18"/>
      <c r="Y536" s="18"/>
      <c r="Z536" s="18"/>
    </row>
    <row r="537" spans="6:26" ht="19.899999999999999" customHeight="1" x14ac:dyDescent="0.15">
      <c r="F537" s="18"/>
      <c r="M537" s="18"/>
      <c r="V537" s="18"/>
      <c r="W537" s="18"/>
      <c r="X537" s="18"/>
      <c r="Y537" s="18"/>
      <c r="Z537" s="18"/>
    </row>
    <row r="538" spans="6:26" ht="19.899999999999999" customHeight="1" x14ac:dyDescent="0.15">
      <c r="F538" s="18"/>
      <c r="M538" s="18"/>
      <c r="V538" s="18"/>
      <c r="W538" s="18"/>
      <c r="X538" s="18"/>
      <c r="Y538" s="18"/>
      <c r="Z538" s="18"/>
    </row>
    <row r="539" spans="6:26" ht="19.899999999999999" customHeight="1" x14ac:dyDescent="0.15">
      <c r="F539" s="18"/>
      <c r="M539" s="18"/>
      <c r="V539" s="18"/>
      <c r="W539" s="18"/>
      <c r="X539" s="18"/>
      <c r="Y539" s="18"/>
      <c r="Z539" s="18"/>
    </row>
    <row r="540" spans="6:26" ht="19.899999999999999" customHeight="1" x14ac:dyDescent="0.15">
      <c r="F540" s="18"/>
      <c r="M540" s="18"/>
      <c r="V540" s="18"/>
      <c r="W540" s="18"/>
      <c r="X540" s="18"/>
      <c r="Y540" s="18"/>
      <c r="Z540" s="18"/>
    </row>
    <row r="541" spans="6:26" ht="19.899999999999999" customHeight="1" x14ac:dyDescent="0.15">
      <c r="F541" s="18"/>
      <c r="M541" s="18"/>
      <c r="V541" s="18"/>
      <c r="W541" s="18"/>
      <c r="X541" s="18"/>
      <c r="Y541" s="18"/>
      <c r="Z541" s="18"/>
    </row>
    <row r="542" spans="6:26" ht="19.899999999999999" customHeight="1" x14ac:dyDescent="0.15">
      <c r="F542" s="18"/>
      <c r="M542" s="18"/>
      <c r="V542" s="18"/>
      <c r="W542" s="18"/>
      <c r="X542" s="18"/>
      <c r="Y542" s="18"/>
      <c r="Z542" s="18"/>
    </row>
    <row r="543" spans="6:26" ht="19.899999999999999" customHeight="1" x14ac:dyDescent="0.15">
      <c r="F543" s="18"/>
      <c r="M543" s="18"/>
      <c r="V543" s="18"/>
      <c r="W543" s="18"/>
      <c r="X543" s="18"/>
      <c r="Y543" s="18"/>
      <c r="Z543" s="18"/>
    </row>
    <row r="544" spans="6:26" ht="19.899999999999999" customHeight="1" x14ac:dyDescent="0.15">
      <c r="F544" s="18"/>
      <c r="M544" s="18"/>
      <c r="V544" s="18"/>
      <c r="W544" s="18"/>
      <c r="X544" s="18"/>
      <c r="Y544" s="18"/>
      <c r="Z544" s="18"/>
    </row>
    <row r="545" spans="6:26" ht="19.899999999999999" customHeight="1" x14ac:dyDescent="0.15">
      <c r="F545" s="18"/>
      <c r="M545" s="18"/>
      <c r="V545" s="18"/>
      <c r="W545" s="18"/>
      <c r="X545" s="18"/>
      <c r="Y545" s="18"/>
      <c r="Z545" s="18"/>
    </row>
    <row r="546" spans="6:26" ht="19.899999999999999" customHeight="1" x14ac:dyDescent="0.15">
      <c r="F546" s="18"/>
      <c r="M546" s="18"/>
      <c r="V546" s="18"/>
      <c r="W546" s="18"/>
      <c r="X546" s="18"/>
      <c r="Y546" s="18"/>
      <c r="Z546" s="18"/>
    </row>
    <row r="547" spans="6:26" ht="19.899999999999999" customHeight="1" x14ac:dyDescent="0.15">
      <c r="F547" s="18"/>
      <c r="M547" s="18"/>
      <c r="V547" s="18"/>
      <c r="W547" s="18"/>
      <c r="X547" s="18"/>
      <c r="Y547" s="18"/>
      <c r="Z547" s="18"/>
    </row>
    <row r="548" spans="6:26" ht="19.899999999999999" customHeight="1" x14ac:dyDescent="0.15">
      <c r="F548" s="18"/>
      <c r="M548" s="18"/>
      <c r="V548" s="18"/>
      <c r="W548" s="18"/>
      <c r="X548" s="18"/>
      <c r="Y548" s="18"/>
      <c r="Z548" s="18"/>
    </row>
    <row r="549" spans="6:26" ht="19.899999999999999" customHeight="1" x14ac:dyDescent="0.15">
      <c r="F549" s="18"/>
      <c r="M549" s="18"/>
      <c r="V549" s="18"/>
      <c r="W549" s="18"/>
      <c r="X549" s="18"/>
      <c r="Y549" s="18"/>
      <c r="Z549" s="18"/>
    </row>
    <row r="550" spans="6:26" ht="19.899999999999999" customHeight="1" x14ac:dyDescent="0.15">
      <c r="F550" s="18"/>
      <c r="M550" s="18"/>
      <c r="V550" s="18"/>
      <c r="W550" s="18"/>
      <c r="X550" s="18"/>
      <c r="Y550" s="18"/>
      <c r="Z550" s="18"/>
    </row>
    <row r="551" spans="6:26" ht="19.899999999999999" customHeight="1" x14ac:dyDescent="0.15">
      <c r="F551" s="18"/>
      <c r="M551" s="18"/>
      <c r="V551" s="18"/>
      <c r="W551" s="18"/>
      <c r="X551" s="18"/>
      <c r="Y551" s="18"/>
      <c r="Z551" s="18"/>
    </row>
    <row r="552" spans="6:26" ht="19.899999999999999" customHeight="1" x14ac:dyDescent="0.15">
      <c r="F552" s="18"/>
      <c r="M552" s="18"/>
      <c r="V552" s="18"/>
      <c r="W552" s="18"/>
      <c r="X552" s="18"/>
      <c r="Y552" s="18"/>
      <c r="Z552" s="18"/>
    </row>
    <row r="553" spans="6:26" ht="19.899999999999999" customHeight="1" x14ac:dyDescent="0.15">
      <c r="F553" s="18"/>
      <c r="M553" s="18"/>
      <c r="V553" s="18"/>
      <c r="W553" s="18"/>
      <c r="X553" s="18"/>
      <c r="Y553" s="18"/>
      <c r="Z553" s="18"/>
    </row>
    <row r="554" spans="6:26" ht="19.899999999999999" customHeight="1" x14ac:dyDescent="0.15">
      <c r="F554" s="18"/>
      <c r="M554" s="18"/>
      <c r="V554" s="18"/>
      <c r="W554" s="18"/>
      <c r="X554" s="18"/>
      <c r="Y554" s="18"/>
      <c r="Z554" s="18"/>
    </row>
    <row r="555" spans="6:26" ht="19.899999999999999" customHeight="1" x14ac:dyDescent="0.15">
      <c r="F555" s="18"/>
      <c r="M555" s="18"/>
      <c r="V555" s="18"/>
      <c r="W555" s="18"/>
      <c r="X555" s="18"/>
      <c r="Y555" s="18"/>
      <c r="Z555" s="18"/>
    </row>
    <row r="556" spans="6:26" ht="19.899999999999999" customHeight="1" x14ac:dyDescent="0.15">
      <c r="F556" s="18"/>
      <c r="M556" s="18"/>
      <c r="V556" s="18"/>
      <c r="W556" s="18"/>
      <c r="X556" s="18"/>
      <c r="Y556" s="18"/>
      <c r="Z556" s="18"/>
    </row>
    <row r="557" spans="6:26" ht="19.899999999999999" customHeight="1" x14ac:dyDescent="0.15">
      <c r="F557" s="18"/>
      <c r="M557" s="18"/>
      <c r="V557" s="18"/>
      <c r="W557" s="18"/>
      <c r="X557" s="18"/>
      <c r="Y557" s="18"/>
      <c r="Z557" s="18"/>
    </row>
    <row r="558" spans="6:26" ht="19.899999999999999" customHeight="1" x14ac:dyDescent="0.15">
      <c r="F558" s="18"/>
      <c r="M558" s="18"/>
      <c r="V558" s="18"/>
      <c r="W558" s="18"/>
      <c r="X558" s="18"/>
      <c r="Y558" s="18"/>
      <c r="Z558" s="18"/>
    </row>
    <row r="559" spans="6:26" ht="19.899999999999999" customHeight="1" x14ac:dyDescent="0.15">
      <c r="F559" s="18"/>
      <c r="M559" s="18"/>
      <c r="V559" s="18"/>
      <c r="W559" s="18"/>
      <c r="X559" s="18"/>
      <c r="Y559" s="18"/>
      <c r="Z559" s="18"/>
    </row>
    <row r="560" spans="6:26" ht="19.899999999999999" customHeight="1" x14ac:dyDescent="0.15">
      <c r="F560" s="18"/>
      <c r="M560" s="18"/>
      <c r="V560" s="18"/>
      <c r="W560" s="18"/>
      <c r="X560" s="18"/>
      <c r="Y560" s="18"/>
      <c r="Z560" s="18"/>
    </row>
    <row r="561" spans="6:26" ht="19.899999999999999" customHeight="1" x14ac:dyDescent="0.15">
      <c r="F561" s="18"/>
      <c r="M561" s="18"/>
      <c r="V561" s="18"/>
      <c r="W561" s="18"/>
      <c r="X561" s="18"/>
      <c r="Y561" s="18"/>
      <c r="Z561" s="18"/>
    </row>
    <row r="562" spans="6:26" ht="19.899999999999999" customHeight="1" x14ac:dyDescent="0.15">
      <c r="F562" s="18"/>
      <c r="M562" s="18"/>
      <c r="V562" s="18"/>
      <c r="W562" s="18"/>
      <c r="X562" s="18"/>
      <c r="Y562" s="18"/>
      <c r="Z562" s="18"/>
    </row>
    <row r="563" spans="6:26" ht="19.899999999999999" customHeight="1" x14ac:dyDescent="0.15">
      <c r="F563" s="18"/>
      <c r="M563" s="18"/>
      <c r="V563" s="18"/>
      <c r="W563" s="18"/>
      <c r="X563" s="18"/>
      <c r="Y563" s="18"/>
      <c r="Z563" s="18"/>
    </row>
    <row r="564" spans="6:26" ht="19.899999999999999" customHeight="1" x14ac:dyDescent="0.15">
      <c r="F564" s="18"/>
      <c r="M564" s="18"/>
      <c r="V564" s="18"/>
      <c r="W564" s="18"/>
      <c r="X564" s="18"/>
      <c r="Y564" s="18"/>
      <c r="Z564" s="18"/>
    </row>
    <row r="565" spans="6:26" ht="19.899999999999999" customHeight="1" x14ac:dyDescent="0.15">
      <c r="F565" s="18"/>
      <c r="M565" s="18"/>
      <c r="V565" s="18"/>
      <c r="W565" s="18"/>
      <c r="X565" s="18"/>
      <c r="Y565" s="18"/>
      <c r="Z565" s="18"/>
    </row>
    <row r="566" spans="6:26" ht="19.899999999999999" customHeight="1" x14ac:dyDescent="0.15">
      <c r="F566" s="18"/>
      <c r="M566" s="18"/>
      <c r="V566" s="18"/>
      <c r="W566" s="18"/>
      <c r="X566" s="18"/>
      <c r="Y566" s="18"/>
      <c r="Z566" s="18"/>
    </row>
    <row r="567" spans="6:26" ht="19.899999999999999" customHeight="1" x14ac:dyDescent="0.15">
      <c r="F567" s="18"/>
      <c r="M567" s="18"/>
      <c r="V567" s="18"/>
      <c r="W567" s="18"/>
      <c r="X567" s="18"/>
      <c r="Y567" s="18"/>
      <c r="Z567" s="18"/>
    </row>
    <row r="568" spans="6:26" ht="19.899999999999999" customHeight="1" x14ac:dyDescent="0.15">
      <c r="F568" s="18"/>
      <c r="M568" s="18"/>
      <c r="V568" s="18"/>
      <c r="W568" s="18"/>
      <c r="X568" s="18"/>
      <c r="Y568" s="18"/>
      <c r="Z568" s="18"/>
    </row>
    <row r="569" spans="6:26" ht="19.899999999999999" customHeight="1" x14ac:dyDescent="0.15">
      <c r="F569" s="18"/>
      <c r="M569" s="18"/>
      <c r="V569" s="18"/>
      <c r="W569" s="18"/>
      <c r="X569" s="18"/>
      <c r="Y569" s="18"/>
      <c r="Z569" s="18"/>
    </row>
    <row r="570" spans="6:26" ht="19.899999999999999" customHeight="1" x14ac:dyDescent="0.15">
      <c r="F570" s="18"/>
      <c r="M570" s="18"/>
      <c r="V570" s="18"/>
      <c r="W570" s="18"/>
      <c r="X570" s="18"/>
      <c r="Y570" s="18"/>
      <c r="Z570" s="18"/>
    </row>
    <row r="571" spans="6:26" ht="19.899999999999999" customHeight="1" x14ac:dyDescent="0.15">
      <c r="F571" s="18"/>
      <c r="M571" s="18"/>
      <c r="V571" s="18"/>
      <c r="W571" s="18"/>
      <c r="X571" s="18"/>
      <c r="Y571" s="18"/>
      <c r="Z571" s="18"/>
    </row>
    <row r="572" spans="6:26" ht="19.899999999999999" customHeight="1" x14ac:dyDescent="0.15">
      <c r="F572" s="18"/>
      <c r="M572" s="18"/>
      <c r="V572" s="18"/>
      <c r="W572" s="18"/>
      <c r="X572" s="18"/>
      <c r="Y572" s="18"/>
      <c r="Z572" s="18"/>
    </row>
    <row r="573" spans="6:26" ht="19.899999999999999" customHeight="1" x14ac:dyDescent="0.15">
      <c r="F573" s="18"/>
      <c r="M573" s="18"/>
      <c r="V573" s="18"/>
      <c r="W573" s="18"/>
      <c r="X573" s="18"/>
      <c r="Y573" s="18"/>
      <c r="Z573" s="18"/>
    </row>
    <row r="574" spans="6:26" ht="19.899999999999999" customHeight="1" x14ac:dyDescent="0.15">
      <c r="F574" s="18"/>
      <c r="M574" s="18"/>
      <c r="V574" s="18"/>
      <c r="W574" s="18"/>
      <c r="X574" s="18"/>
      <c r="Y574" s="18"/>
      <c r="Z574" s="18"/>
    </row>
    <row r="575" spans="6:26" ht="19.899999999999999" customHeight="1" x14ac:dyDescent="0.15">
      <c r="F575" s="18"/>
      <c r="M575" s="18"/>
      <c r="V575" s="18"/>
      <c r="W575" s="18"/>
      <c r="X575" s="18"/>
      <c r="Y575" s="18"/>
      <c r="Z575" s="18"/>
    </row>
    <row r="576" spans="6:26" ht="19.899999999999999" customHeight="1" x14ac:dyDescent="0.15">
      <c r="F576" s="18"/>
      <c r="M576" s="18"/>
      <c r="V576" s="18"/>
      <c r="W576" s="18"/>
      <c r="X576" s="18"/>
      <c r="Y576" s="18"/>
      <c r="Z576" s="18"/>
    </row>
    <row r="577" spans="6:26" ht="19.899999999999999" customHeight="1" x14ac:dyDescent="0.15">
      <c r="F577" s="18"/>
      <c r="M577" s="18"/>
      <c r="V577" s="18"/>
      <c r="W577" s="18"/>
      <c r="X577" s="18"/>
      <c r="Y577" s="18"/>
      <c r="Z577" s="18"/>
    </row>
    <row r="578" spans="6:26" ht="19.899999999999999" customHeight="1" x14ac:dyDescent="0.15">
      <c r="F578" s="18"/>
      <c r="M578" s="18"/>
      <c r="V578" s="18"/>
      <c r="W578" s="18"/>
      <c r="X578" s="18"/>
      <c r="Y578" s="18"/>
      <c r="Z578" s="18"/>
    </row>
    <row r="579" spans="6:26" ht="19.899999999999999" customHeight="1" x14ac:dyDescent="0.15">
      <c r="F579" s="18"/>
      <c r="M579" s="18"/>
      <c r="V579" s="18"/>
      <c r="W579" s="18"/>
      <c r="X579" s="18"/>
      <c r="Y579" s="18"/>
      <c r="Z579" s="18"/>
    </row>
    <row r="580" spans="6:26" ht="19.899999999999999" customHeight="1" x14ac:dyDescent="0.15">
      <c r="F580" s="18"/>
      <c r="M580" s="18"/>
      <c r="V580" s="18"/>
      <c r="W580" s="18"/>
      <c r="X580" s="18"/>
      <c r="Y580" s="18"/>
      <c r="Z580" s="18"/>
    </row>
    <row r="581" spans="6:26" ht="19.899999999999999" customHeight="1" x14ac:dyDescent="0.15">
      <c r="F581" s="18"/>
      <c r="M581" s="18"/>
      <c r="V581" s="18"/>
      <c r="W581" s="18"/>
      <c r="X581" s="18"/>
      <c r="Y581" s="18"/>
      <c r="Z581" s="18"/>
    </row>
    <row r="582" spans="6:26" ht="19.899999999999999" customHeight="1" x14ac:dyDescent="0.15">
      <c r="F582" s="18"/>
      <c r="M582" s="18"/>
      <c r="V582" s="18"/>
      <c r="W582" s="18"/>
      <c r="X582" s="18"/>
      <c r="Y582" s="18"/>
      <c r="Z582" s="18"/>
    </row>
    <row r="583" spans="6:26" ht="19.899999999999999" customHeight="1" x14ac:dyDescent="0.15">
      <c r="F583" s="18"/>
      <c r="M583" s="18"/>
      <c r="V583" s="18"/>
      <c r="W583" s="18"/>
      <c r="X583" s="18"/>
      <c r="Y583" s="18"/>
      <c r="Z583" s="18"/>
    </row>
    <row r="584" spans="6:26" ht="19.899999999999999" customHeight="1" x14ac:dyDescent="0.15">
      <c r="F584" s="18"/>
      <c r="M584" s="18"/>
      <c r="V584" s="18"/>
      <c r="W584" s="18"/>
      <c r="X584" s="18"/>
      <c r="Y584" s="18"/>
      <c r="Z584" s="18"/>
    </row>
    <row r="585" spans="6:26" ht="19.899999999999999" customHeight="1" x14ac:dyDescent="0.15">
      <c r="F585" s="18"/>
      <c r="M585" s="18"/>
      <c r="V585" s="18"/>
      <c r="W585" s="18"/>
      <c r="X585" s="18"/>
      <c r="Y585" s="18"/>
      <c r="Z585" s="18"/>
    </row>
    <row r="586" spans="6:26" ht="19.899999999999999" customHeight="1" x14ac:dyDescent="0.15">
      <c r="F586" s="18"/>
      <c r="M586" s="18"/>
      <c r="V586" s="18"/>
      <c r="W586" s="18"/>
      <c r="X586" s="18"/>
      <c r="Y586" s="18"/>
      <c r="Z586" s="18"/>
    </row>
    <row r="587" spans="6:26" ht="19.899999999999999" customHeight="1" x14ac:dyDescent="0.15">
      <c r="F587" s="18"/>
      <c r="M587" s="18"/>
      <c r="V587" s="18"/>
      <c r="W587" s="18"/>
      <c r="X587" s="18"/>
      <c r="Y587" s="18"/>
      <c r="Z587" s="18"/>
    </row>
    <row r="588" spans="6:26" ht="19.899999999999999" customHeight="1" x14ac:dyDescent="0.15">
      <c r="F588" s="18"/>
      <c r="M588" s="18"/>
      <c r="V588" s="18"/>
      <c r="W588" s="18"/>
      <c r="X588" s="18"/>
      <c r="Y588" s="18"/>
      <c r="Z588" s="18"/>
    </row>
    <row r="589" spans="6:26" ht="19.899999999999999" customHeight="1" x14ac:dyDescent="0.15">
      <c r="F589" s="18"/>
      <c r="M589" s="18"/>
      <c r="V589" s="18"/>
      <c r="W589" s="18"/>
      <c r="X589" s="18"/>
      <c r="Y589" s="18"/>
      <c r="Z589" s="18"/>
    </row>
    <row r="590" spans="6:26" ht="19.899999999999999" customHeight="1" x14ac:dyDescent="0.15">
      <c r="F590" s="18"/>
      <c r="M590" s="18"/>
      <c r="V590" s="18"/>
      <c r="W590" s="18"/>
      <c r="X590" s="18"/>
      <c r="Y590" s="18"/>
      <c r="Z590" s="18"/>
    </row>
    <row r="591" spans="6:26" ht="19.899999999999999" customHeight="1" x14ac:dyDescent="0.15">
      <c r="F591" s="18"/>
      <c r="M591" s="18"/>
      <c r="V591" s="18"/>
      <c r="W591" s="18"/>
      <c r="X591" s="18"/>
      <c r="Y591" s="18"/>
      <c r="Z591" s="18"/>
    </row>
    <row r="592" spans="6:26" ht="19.899999999999999" customHeight="1" x14ac:dyDescent="0.15">
      <c r="F592" s="18"/>
      <c r="M592" s="18"/>
      <c r="V592" s="18"/>
      <c r="W592" s="18"/>
      <c r="X592" s="18"/>
      <c r="Y592" s="18"/>
      <c r="Z592" s="18"/>
    </row>
    <row r="593" spans="6:26" ht="19.899999999999999" customHeight="1" x14ac:dyDescent="0.15">
      <c r="F593" s="18"/>
      <c r="M593" s="18"/>
      <c r="V593" s="18"/>
      <c r="W593" s="18"/>
      <c r="X593" s="18"/>
      <c r="Y593" s="18"/>
      <c r="Z593" s="18"/>
    </row>
    <row r="594" spans="6:26" ht="19.899999999999999" customHeight="1" x14ac:dyDescent="0.15">
      <c r="F594" s="18"/>
      <c r="M594" s="18"/>
      <c r="V594" s="18"/>
      <c r="W594" s="18"/>
      <c r="X594" s="18"/>
      <c r="Y594" s="18"/>
      <c r="Z594" s="18"/>
    </row>
    <row r="595" spans="6:26" ht="19.899999999999999" customHeight="1" x14ac:dyDescent="0.15">
      <c r="F595" s="18"/>
      <c r="M595" s="18"/>
      <c r="V595" s="18"/>
      <c r="W595" s="18"/>
      <c r="X595" s="18"/>
      <c r="Y595" s="18"/>
      <c r="Z595" s="18"/>
    </row>
    <row r="596" spans="6:26" ht="19.899999999999999" customHeight="1" x14ac:dyDescent="0.15">
      <c r="F596" s="18"/>
      <c r="M596" s="18"/>
      <c r="V596" s="18"/>
      <c r="W596" s="18"/>
      <c r="X596" s="18"/>
      <c r="Y596" s="18"/>
      <c r="Z596" s="18"/>
    </row>
    <row r="597" spans="6:26" ht="19.899999999999999" customHeight="1" x14ac:dyDescent="0.15">
      <c r="F597" s="18"/>
      <c r="M597" s="18"/>
      <c r="V597" s="18"/>
      <c r="W597" s="18"/>
      <c r="X597" s="18"/>
      <c r="Y597" s="18"/>
      <c r="Z597" s="18"/>
    </row>
    <row r="598" spans="6:26" ht="19.899999999999999" customHeight="1" x14ac:dyDescent="0.15">
      <c r="F598" s="18"/>
      <c r="M598" s="18"/>
      <c r="V598" s="18"/>
      <c r="W598" s="18"/>
      <c r="X598" s="18"/>
      <c r="Y598" s="18"/>
      <c r="Z598" s="18"/>
    </row>
    <row r="599" spans="6:26" ht="19.899999999999999" customHeight="1" x14ac:dyDescent="0.15">
      <c r="F599" s="18"/>
      <c r="M599" s="18"/>
      <c r="V599" s="18"/>
      <c r="W599" s="18"/>
      <c r="X599" s="18"/>
      <c r="Y599" s="18"/>
      <c r="Z599" s="18"/>
    </row>
    <row r="600" spans="6:26" ht="19.899999999999999" customHeight="1" x14ac:dyDescent="0.15">
      <c r="F600" s="18"/>
      <c r="M600" s="18"/>
      <c r="V600" s="18"/>
      <c r="W600" s="18"/>
      <c r="X600" s="18"/>
      <c r="Y600" s="18"/>
      <c r="Z600" s="18"/>
    </row>
    <row r="601" spans="6:26" ht="19.899999999999999" customHeight="1" x14ac:dyDescent="0.15">
      <c r="F601" s="18"/>
      <c r="M601" s="18"/>
      <c r="V601" s="18"/>
      <c r="W601" s="18"/>
      <c r="X601" s="18"/>
      <c r="Y601" s="18"/>
      <c r="Z601" s="18"/>
    </row>
    <row r="602" spans="6:26" ht="19.899999999999999" customHeight="1" x14ac:dyDescent="0.15">
      <c r="F602" s="18"/>
      <c r="M602" s="18"/>
      <c r="V602" s="18"/>
      <c r="W602" s="18"/>
      <c r="X602" s="18"/>
      <c r="Y602" s="18"/>
      <c r="Z602" s="18"/>
    </row>
    <row r="603" spans="6:26" ht="19.899999999999999" customHeight="1" x14ac:dyDescent="0.15">
      <c r="F603" s="18"/>
      <c r="M603" s="18"/>
      <c r="V603" s="18"/>
      <c r="W603" s="18"/>
      <c r="X603" s="18"/>
      <c r="Y603" s="18"/>
      <c r="Z603" s="18"/>
    </row>
    <row r="604" spans="6:26" ht="19.899999999999999" customHeight="1" x14ac:dyDescent="0.15">
      <c r="F604" s="18"/>
      <c r="M604" s="18"/>
      <c r="V604" s="18"/>
      <c r="W604" s="18"/>
      <c r="X604" s="18"/>
      <c r="Y604" s="18"/>
      <c r="Z604" s="18"/>
    </row>
    <row r="605" spans="6:26" ht="19.899999999999999" customHeight="1" x14ac:dyDescent="0.15">
      <c r="F605" s="18"/>
      <c r="M605" s="18"/>
      <c r="V605" s="18"/>
      <c r="W605" s="18"/>
      <c r="X605" s="18"/>
      <c r="Y605" s="18"/>
      <c r="Z605" s="18"/>
    </row>
    <row r="606" spans="6:26" ht="19.899999999999999" customHeight="1" x14ac:dyDescent="0.15">
      <c r="F606" s="18"/>
      <c r="M606" s="18"/>
      <c r="V606" s="18"/>
      <c r="W606" s="18"/>
      <c r="X606" s="18"/>
      <c r="Y606" s="18"/>
      <c r="Z606" s="18"/>
    </row>
    <row r="607" spans="6:26" ht="19.899999999999999" customHeight="1" x14ac:dyDescent="0.15">
      <c r="F607" s="18"/>
      <c r="M607" s="18"/>
      <c r="V607" s="18"/>
      <c r="W607" s="18"/>
      <c r="X607" s="18"/>
      <c r="Y607" s="18"/>
      <c r="Z607" s="18"/>
    </row>
    <row r="608" spans="6:26" ht="19.899999999999999" customHeight="1" x14ac:dyDescent="0.15">
      <c r="F608" s="18"/>
      <c r="M608" s="18"/>
      <c r="V608" s="18"/>
      <c r="W608" s="18"/>
      <c r="X608" s="18"/>
      <c r="Y608" s="18"/>
      <c r="Z608" s="18"/>
    </row>
    <row r="609" spans="6:26" ht="19.899999999999999" customHeight="1" x14ac:dyDescent="0.15">
      <c r="F609" s="18"/>
      <c r="M609" s="18"/>
      <c r="V609" s="18"/>
      <c r="W609" s="18"/>
      <c r="X609" s="18"/>
      <c r="Y609" s="18"/>
      <c r="Z609" s="18"/>
    </row>
    <row r="610" spans="6:26" ht="19.899999999999999" customHeight="1" x14ac:dyDescent="0.15">
      <c r="F610" s="18"/>
      <c r="M610" s="18"/>
      <c r="V610" s="18"/>
      <c r="W610" s="18"/>
      <c r="X610" s="18"/>
      <c r="Y610" s="18"/>
      <c r="Z610" s="18"/>
    </row>
    <row r="611" spans="6:26" ht="19.899999999999999" customHeight="1" x14ac:dyDescent="0.15">
      <c r="F611" s="18"/>
      <c r="M611" s="18"/>
      <c r="V611" s="18"/>
      <c r="W611" s="18"/>
      <c r="X611" s="18"/>
      <c r="Y611" s="18"/>
      <c r="Z611" s="18"/>
    </row>
    <row r="612" spans="6:26" ht="19.899999999999999" customHeight="1" x14ac:dyDescent="0.15">
      <c r="F612" s="18"/>
      <c r="M612" s="18"/>
      <c r="V612" s="18"/>
      <c r="W612" s="18"/>
      <c r="X612" s="18"/>
      <c r="Y612" s="18"/>
      <c r="Z612" s="18"/>
    </row>
    <row r="613" spans="6:26" ht="19.899999999999999" customHeight="1" x14ac:dyDescent="0.15">
      <c r="F613" s="18"/>
      <c r="M613" s="18"/>
      <c r="V613" s="18"/>
      <c r="W613" s="18"/>
      <c r="X613" s="18"/>
      <c r="Y613" s="18"/>
      <c r="Z613" s="18"/>
    </row>
    <row r="614" spans="6:26" ht="19.899999999999999" customHeight="1" x14ac:dyDescent="0.15">
      <c r="F614" s="18"/>
      <c r="M614" s="18"/>
      <c r="V614" s="18"/>
      <c r="W614" s="18"/>
      <c r="X614" s="18"/>
      <c r="Y614" s="18"/>
      <c r="Z614" s="18"/>
    </row>
    <row r="615" spans="6:26" ht="19.899999999999999" customHeight="1" x14ac:dyDescent="0.15">
      <c r="F615" s="18"/>
      <c r="M615" s="18"/>
      <c r="V615" s="18"/>
      <c r="W615" s="18"/>
      <c r="X615" s="18"/>
      <c r="Y615" s="18"/>
      <c r="Z615" s="18"/>
    </row>
    <row r="616" spans="6:26" ht="19.899999999999999" customHeight="1" x14ac:dyDescent="0.15">
      <c r="F616" s="18"/>
      <c r="M616" s="18"/>
      <c r="V616" s="18"/>
      <c r="W616" s="18"/>
      <c r="X616" s="18"/>
      <c r="Y616" s="18"/>
      <c r="Z616" s="18"/>
    </row>
    <row r="617" spans="6:26" ht="19.899999999999999" customHeight="1" x14ac:dyDescent="0.15">
      <c r="F617" s="18"/>
      <c r="M617" s="18"/>
      <c r="V617" s="18"/>
      <c r="W617" s="18"/>
      <c r="X617" s="18"/>
      <c r="Y617" s="18"/>
      <c r="Z617" s="18"/>
    </row>
    <row r="618" spans="6:26" ht="19.899999999999999" customHeight="1" x14ac:dyDescent="0.15">
      <c r="F618" s="18"/>
      <c r="M618" s="18"/>
      <c r="V618" s="18"/>
      <c r="W618" s="18"/>
      <c r="X618" s="18"/>
      <c r="Y618" s="18"/>
      <c r="Z618" s="18"/>
    </row>
    <row r="619" spans="6:26" ht="19.899999999999999" customHeight="1" x14ac:dyDescent="0.15">
      <c r="F619" s="18"/>
      <c r="M619" s="18"/>
      <c r="V619" s="18"/>
      <c r="W619" s="18"/>
      <c r="X619" s="18"/>
      <c r="Y619" s="18"/>
      <c r="Z619" s="18"/>
    </row>
    <row r="620" spans="6:26" ht="19.899999999999999" customHeight="1" x14ac:dyDescent="0.15">
      <c r="F620" s="18"/>
      <c r="M620" s="18"/>
      <c r="V620" s="18"/>
      <c r="W620" s="18"/>
      <c r="X620" s="18"/>
      <c r="Y620" s="18"/>
      <c r="Z620" s="18"/>
    </row>
    <row r="621" spans="6:26" ht="19.899999999999999" customHeight="1" x14ac:dyDescent="0.15">
      <c r="F621" s="18"/>
      <c r="M621" s="18"/>
      <c r="V621" s="18"/>
      <c r="W621" s="18"/>
      <c r="X621" s="18"/>
      <c r="Y621" s="18"/>
      <c r="Z621" s="18"/>
    </row>
    <row r="622" spans="6:26" ht="19.899999999999999" customHeight="1" x14ac:dyDescent="0.15">
      <c r="F622" s="18"/>
      <c r="M622" s="18"/>
      <c r="V622" s="18"/>
      <c r="W622" s="18"/>
      <c r="X622" s="18"/>
      <c r="Y622" s="18"/>
      <c r="Z622" s="18"/>
    </row>
    <row r="623" spans="6:26" ht="19.899999999999999" customHeight="1" x14ac:dyDescent="0.15">
      <c r="F623" s="18"/>
      <c r="M623" s="18"/>
      <c r="V623" s="18"/>
      <c r="W623" s="18"/>
      <c r="X623" s="18"/>
      <c r="Y623" s="18"/>
      <c r="Z623" s="18"/>
    </row>
    <row r="624" spans="6:26" ht="19.899999999999999" customHeight="1" x14ac:dyDescent="0.15">
      <c r="F624" s="18"/>
      <c r="M624" s="18"/>
      <c r="V624" s="18"/>
      <c r="W624" s="18"/>
      <c r="X624" s="18"/>
      <c r="Y624" s="18"/>
      <c r="Z624" s="18"/>
    </row>
    <row r="625" spans="6:26" ht="19.899999999999999" customHeight="1" x14ac:dyDescent="0.15">
      <c r="F625" s="18"/>
      <c r="M625" s="18"/>
      <c r="V625" s="18"/>
      <c r="W625" s="18"/>
      <c r="X625" s="18"/>
      <c r="Y625" s="18"/>
      <c r="Z625" s="18"/>
    </row>
    <row r="626" spans="6:26" ht="19.899999999999999" customHeight="1" x14ac:dyDescent="0.15">
      <c r="F626" s="18"/>
      <c r="M626" s="18"/>
      <c r="V626" s="18"/>
      <c r="W626" s="18"/>
      <c r="X626" s="18"/>
      <c r="Y626" s="18"/>
      <c r="Z626" s="18"/>
    </row>
    <row r="627" spans="6:26" ht="19.899999999999999" customHeight="1" x14ac:dyDescent="0.15">
      <c r="F627" s="18"/>
      <c r="M627" s="18"/>
      <c r="V627" s="18"/>
      <c r="W627" s="18"/>
      <c r="X627" s="18"/>
      <c r="Y627" s="18"/>
      <c r="Z627" s="18"/>
    </row>
    <row r="628" spans="6:26" ht="19.899999999999999" customHeight="1" x14ac:dyDescent="0.15">
      <c r="F628" s="18"/>
      <c r="M628" s="18"/>
      <c r="V628" s="18"/>
      <c r="W628" s="18"/>
      <c r="X628" s="18"/>
      <c r="Y628" s="18"/>
      <c r="Z628" s="18"/>
    </row>
    <row r="629" spans="6:26" ht="19.899999999999999" customHeight="1" x14ac:dyDescent="0.15">
      <c r="F629" s="18"/>
      <c r="M629" s="18"/>
      <c r="V629" s="18"/>
      <c r="W629" s="18"/>
      <c r="X629" s="18"/>
      <c r="Y629" s="18"/>
      <c r="Z629" s="18"/>
    </row>
    <row r="630" spans="6:26" ht="19.899999999999999" customHeight="1" x14ac:dyDescent="0.15">
      <c r="F630" s="18"/>
      <c r="M630" s="18"/>
      <c r="V630" s="18"/>
      <c r="W630" s="18"/>
      <c r="X630" s="18"/>
      <c r="Y630" s="18"/>
      <c r="Z630" s="18"/>
    </row>
    <row r="631" spans="6:26" ht="19.899999999999999" customHeight="1" x14ac:dyDescent="0.15">
      <c r="F631" s="18"/>
      <c r="M631" s="18"/>
      <c r="V631" s="18"/>
      <c r="W631" s="18"/>
      <c r="X631" s="18"/>
      <c r="Y631" s="18"/>
      <c r="Z631" s="18"/>
    </row>
    <row r="632" spans="6:26" ht="19.899999999999999" customHeight="1" x14ac:dyDescent="0.15">
      <c r="F632" s="18"/>
      <c r="M632" s="18"/>
      <c r="V632" s="18"/>
      <c r="W632" s="18"/>
      <c r="X632" s="18"/>
      <c r="Y632" s="18"/>
      <c r="Z632" s="18"/>
    </row>
    <row r="633" spans="6:26" ht="19.899999999999999" customHeight="1" x14ac:dyDescent="0.15">
      <c r="F633" s="18"/>
      <c r="M633" s="18"/>
      <c r="V633" s="18"/>
      <c r="W633" s="18"/>
      <c r="X633" s="18"/>
      <c r="Y633" s="18"/>
      <c r="Z633" s="18"/>
    </row>
    <row r="634" spans="6:26" ht="19.899999999999999" customHeight="1" x14ac:dyDescent="0.15">
      <c r="F634" s="18"/>
      <c r="M634" s="18"/>
      <c r="V634" s="18"/>
      <c r="W634" s="18"/>
      <c r="X634" s="18"/>
      <c r="Y634" s="18"/>
      <c r="Z634" s="18"/>
    </row>
    <row r="635" spans="6:26" ht="19.899999999999999" customHeight="1" x14ac:dyDescent="0.15">
      <c r="F635" s="18"/>
      <c r="M635" s="18"/>
      <c r="V635" s="18"/>
      <c r="W635" s="18"/>
      <c r="X635" s="18"/>
      <c r="Y635" s="18"/>
      <c r="Z635" s="18"/>
    </row>
    <row r="636" spans="6:26" ht="19.899999999999999" customHeight="1" x14ac:dyDescent="0.15">
      <c r="F636" s="18"/>
      <c r="M636" s="18"/>
      <c r="V636" s="18"/>
      <c r="W636" s="18"/>
      <c r="X636" s="18"/>
      <c r="Y636" s="18"/>
      <c r="Z636" s="18"/>
    </row>
    <row r="637" spans="6:26" ht="19.899999999999999" customHeight="1" x14ac:dyDescent="0.15">
      <c r="F637" s="18"/>
      <c r="M637" s="18"/>
      <c r="V637" s="18"/>
      <c r="W637" s="18"/>
      <c r="X637" s="18"/>
      <c r="Y637" s="18"/>
      <c r="Z637" s="18"/>
    </row>
    <row r="638" spans="6:26" ht="19.899999999999999" customHeight="1" x14ac:dyDescent="0.15">
      <c r="F638" s="18"/>
      <c r="M638" s="18"/>
      <c r="V638" s="18"/>
      <c r="W638" s="18"/>
      <c r="X638" s="18"/>
      <c r="Y638" s="18"/>
      <c r="Z638" s="18"/>
    </row>
    <row r="639" spans="6:26" ht="19.899999999999999" customHeight="1" x14ac:dyDescent="0.15">
      <c r="F639" s="18"/>
      <c r="M639" s="18"/>
      <c r="V639" s="18"/>
      <c r="W639" s="18"/>
      <c r="X639" s="18"/>
      <c r="Y639" s="18"/>
      <c r="Z639" s="18"/>
    </row>
    <row r="640" spans="6:26" ht="19.899999999999999" customHeight="1" x14ac:dyDescent="0.15">
      <c r="F640" s="18"/>
      <c r="M640" s="18"/>
      <c r="V640" s="18"/>
      <c r="W640" s="18"/>
      <c r="X640" s="18"/>
      <c r="Y640" s="18"/>
      <c r="Z640" s="18"/>
    </row>
    <row r="641" spans="6:26" ht="19.899999999999999" customHeight="1" x14ac:dyDescent="0.15">
      <c r="F641" s="18"/>
      <c r="M641" s="18"/>
      <c r="V641" s="18"/>
      <c r="W641" s="18"/>
      <c r="X641" s="18"/>
      <c r="Y641" s="18"/>
      <c r="Z641" s="18"/>
    </row>
    <row r="642" spans="6:26" ht="19.899999999999999" customHeight="1" x14ac:dyDescent="0.15">
      <c r="F642" s="18"/>
      <c r="M642" s="18"/>
      <c r="V642" s="18"/>
      <c r="W642" s="18"/>
      <c r="X642" s="18"/>
      <c r="Y642" s="18"/>
      <c r="Z642" s="18"/>
    </row>
    <row r="643" spans="6:26" ht="19.899999999999999" customHeight="1" x14ac:dyDescent="0.15">
      <c r="F643" s="18"/>
      <c r="M643" s="18"/>
      <c r="V643" s="18"/>
      <c r="W643" s="18"/>
      <c r="X643" s="18"/>
      <c r="Y643" s="18"/>
      <c r="Z643" s="18"/>
    </row>
    <row r="644" spans="6:26" ht="19.899999999999999" customHeight="1" x14ac:dyDescent="0.15">
      <c r="F644" s="18"/>
      <c r="M644" s="18"/>
      <c r="V644" s="18"/>
      <c r="W644" s="18"/>
      <c r="X644" s="18"/>
      <c r="Y644" s="18"/>
      <c r="Z644" s="18"/>
    </row>
    <row r="645" spans="6:26" ht="19.899999999999999" customHeight="1" x14ac:dyDescent="0.15">
      <c r="F645" s="18"/>
      <c r="M645" s="18"/>
      <c r="V645" s="18"/>
      <c r="W645" s="18"/>
      <c r="X645" s="18"/>
      <c r="Y645" s="18"/>
      <c r="Z645" s="18"/>
    </row>
    <row r="646" spans="6:26" ht="19.899999999999999" customHeight="1" x14ac:dyDescent="0.15">
      <c r="F646" s="18"/>
      <c r="M646" s="18"/>
      <c r="V646" s="18"/>
      <c r="W646" s="18"/>
      <c r="X646" s="18"/>
      <c r="Y646" s="18"/>
      <c r="Z646" s="18"/>
    </row>
    <row r="647" spans="6:26" ht="19.899999999999999" customHeight="1" x14ac:dyDescent="0.15">
      <c r="F647" s="18"/>
      <c r="M647" s="18"/>
      <c r="V647" s="18"/>
      <c r="W647" s="18"/>
      <c r="X647" s="18"/>
      <c r="Y647" s="18"/>
      <c r="Z647" s="18"/>
    </row>
    <row r="648" spans="6:26" ht="19.899999999999999" customHeight="1" x14ac:dyDescent="0.15">
      <c r="F648" s="18"/>
      <c r="M648" s="18"/>
      <c r="V648" s="18"/>
      <c r="W648" s="18"/>
      <c r="X648" s="18"/>
      <c r="Y648" s="18"/>
      <c r="Z648" s="18"/>
    </row>
    <row r="649" spans="6:26" ht="19.899999999999999" customHeight="1" x14ac:dyDescent="0.15">
      <c r="F649" s="18"/>
      <c r="M649" s="18"/>
      <c r="V649" s="18"/>
      <c r="W649" s="18"/>
      <c r="X649" s="18"/>
      <c r="Y649" s="18"/>
      <c r="Z649" s="18"/>
    </row>
    <row r="650" spans="6:26" ht="19.899999999999999" customHeight="1" x14ac:dyDescent="0.15">
      <c r="F650" s="18"/>
      <c r="M650" s="18"/>
      <c r="V650" s="18"/>
      <c r="W650" s="18"/>
      <c r="X650" s="18"/>
      <c r="Y650" s="18"/>
      <c r="Z650" s="18"/>
    </row>
    <row r="651" spans="6:26" ht="19.899999999999999" customHeight="1" x14ac:dyDescent="0.15">
      <c r="F651" s="18"/>
      <c r="M651" s="18"/>
      <c r="V651" s="18"/>
      <c r="W651" s="18"/>
      <c r="X651" s="18"/>
      <c r="Y651" s="18"/>
      <c r="Z651" s="18"/>
    </row>
    <row r="652" spans="6:26" ht="19.899999999999999" customHeight="1" x14ac:dyDescent="0.15">
      <c r="F652" s="18"/>
      <c r="M652" s="18"/>
      <c r="V652" s="18"/>
      <c r="W652" s="18"/>
      <c r="X652" s="18"/>
      <c r="Y652" s="18"/>
      <c r="Z652" s="18"/>
    </row>
    <row r="653" spans="6:26" ht="19.899999999999999" customHeight="1" x14ac:dyDescent="0.15">
      <c r="F653" s="18"/>
      <c r="M653" s="18"/>
      <c r="V653" s="18"/>
      <c r="W653" s="18"/>
      <c r="X653" s="18"/>
      <c r="Y653" s="18"/>
      <c r="Z653" s="18"/>
    </row>
    <row r="654" spans="6:26" ht="19.899999999999999" customHeight="1" x14ac:dyDescent="0.15">
      <c r="F654" s="18"/>
      <c r="M654" s="18"/>
      <c r="V654" s="18"/>
      <c r="W654" s="18"/>
      <c r="X654" s="18"/>
      <c r="Y654" s="18"/>
      <c r="Z654" s="18"/>
    </row>
    <row r="655" spans="6:26" ht="19.899999999999999" customHeight="1" x14ac:dyDescent="0.15">
      <c r="F655" s="18"/>
      <c r="M655" s="18"/>
      <c r="V655" s="18"/>
      <c r="W655" s="18"/>
      <c r="X655" s="18"/>
      <c r="Y655" s="18"/>
      <c r="Z655" s="18"/>
    </row>
    <row r="656" spans="6:26" ht="19.899999999999999" customHeight="1" x14ac:dyDescent="0.15">
      <c r="F656" s="18"/>
      <c r="M656" s="18"/>
      <c r="V656" s="18"/>
      <c r="W656" s="18"/>
      <c r="X656" s="18"/>
      <c r="Y656" s="18"/>
      <c r="Z656" s="18"/>
    </row>
    <row r="657" spans="6:26" ht="19.899999999999999" customHeight="1" x14ac:dyDescent="0.15">
      <c r="F657" s="18"/>
      <c r="M657" s="18"/>
      <c r="V657" s="18"/>
      <c r="W657" s="18"/>
      <c r="X657" s="18"/>
      <c r="Y657" s="18"/>
      <c r="Z657" s="18"/>
    </row>
    <row r="658" spans="6:26" ht="19.899999999999999" customHeight="1" x14ac:dyDescent="0.15">
      <c r="F658" s="18"/>
      <c r="M658" s="18"/>
      <c r="V658" s="18"/>
      <c r="W658" s="18"/>
      <c r="X658" s="18"/>
      <c r="Y658" s="18"/>
      <c r="Z658" s="18"/>
    </row>
    <row r="659" spans="6:26" ht="19.899999999999999" customHeight="1" x14ac:dyDescent="0.15">
      <c r="F659" s="18"/>
      <c r="M659" s="18"/>
      <c r="V659" s="18"/>
      <c r="W659" s="18"/>
      <c r="X659" s="18"/>
      <c r="Y659" s="18"/>
      <c r="Z659" s="18"/>
    </row>
    <row r="660" spans="6:26" ht="19.899999999999999" customHeight="1" x14ac:dyDescent="0.15">
      <c r="F660" s="18"/>
      <c r="M660" s="18"/>
      <c r="V660" s="18"/>
      <c r="W660" s="18"/>
      <c r="X660" s="18"/>
      <c r="Y660" s="18"/>
      <c r="Z660" s="18"/>
    </row>
    <row r="661" spans="6:26" ht="19.899999999999999" customHeight="1" x14ac:dyDescent="0.15">
      <c r="F661" s="18"/>
      <c r="M661" s="18"/>
      <c r="V661" s="18"/>
      <c r="W661" s="18"/>
      <c r="X661" s="18"/>
      <c r="Y661" s="18"/>
      <c r="Z661" s="18"/>
    </row>
    <row r="662" spans="6:26" ht="19.899999999999999" customHeight="1" x14ac:dyDescent="0.15">
      <c r="F662" s="18"/>
      <c r="M662" s="18"/>
      <c r="V662" s="18"/>
      <c r="W662" s="18"/>
      <c r="X662" s="18"/>
      <c r="Y662" s="18"/>
      <c r="Z662" s="18"/>
    </row>
    <row r="663" spans="6:26" ht="19.899999999999999" customHeight="1" x14ac:dyDescent="0.15">
      <c r="F663" s="18"/>
      <c r="M663" s="18"/>
      <c r="V663" s="18"/>
      <c r="W663" s="18"/>
      <c r="X663" s="18"/>
      <c r="Y663" s="18"/>
      <c r="Z663" s="18"/>
    </row>
    <row r="664" spans="6:26" ht="19.899999999999999" customHeight="1" x14ac:dyDescent="0.15">
      <c r="F664" s="18"/>
      <c r="M664" s="18"/>
      <c r="V664" s="18"/>
      <c r="W664" s="18"/>
      <c r="X664" s="18"/>
      <c r="Y664" s="18"/>
      <c r="Z664" s="18"/>
    </row>
    <row r="665" spans="6:26" ht="19.899999999999999" customHeight="1" x14ac:dyDescent="0.15">
      <c r="F665" s="18"/>
      <c r="M665" s="18"/>
      <c r="V665" s="18"/>
      <c r="W665" s="18"/>
      <c r="X665" s="18"/>
      <c r="Y665" s="18"/>
      <c r="Z665" s="18"/>
    </row>
    <row r="666" spans="6:26" ht="19.899999999999999" customHeight="1" x14ac:dyDescent="0.15">
      <c r="F666" s="18"/>
      <c r="M666" s="18"/>
      <c r="V666" s="18"/>
      <c r="W666" s="18"/>
      <c r="X666" s="18"/>
      <c r="Y666" s="18"/>
      <c r="Z666" s="18"/>
    </row>
    <row r="667" spans="6:26" ht="19.899999999999999" customHeight="1" x14ac:dyDescent="0.15">
      <c r="F667" s="18"/>
      <c r="M667" s="18"/>
      <c r="V667" s="18"/>
      <c r="W667" s="18"/>
      <c r="X667" s="18"/>
      <c r="Y667" s="18"/>
      <c r="Z667" s="18"/>
    </row>
    <row r="668" spans="6:26" ht="19.899999999999999" customHeight="1" x14ac:dyDescent="0.15">
      <c r="F668" s="18"/>
      <c r="M668" s="18"/>
      <c r="V668" s="18"/>
      <c r="W668" s="18"/>
      <c r="X668" s="18"/>
      <c r="Y668" s="18"/>
      <c r="Z668" s="18"/>
    </row>
    <row r="669" spans="6:26" ht="19.899999999999999" customHeight="1" x14ac:dyDescent="0.15">
      <c r="F669" s="18"/>
      <c r="M669" s="18"/>
      <c r="V669" s="18"/>
      <c r="W669" s="18"/>
      <c r="X669" s="18"/>
      <c r="Y669" s="18"/>
      <c r="Z669" s="18"/>
    </row>
    <row r="670" spans="6:26" ht="19.899999999999999" customHeight="1" x14ac:dyDescent="0.15">
      <c r="F670" s="18"/>
      <c r="M670" s="18"/>
      <c r="V670" s="18"/>
      <c r="W670" s="18"/>
      <c r="X670" s="18"/>
      <c r="Y670" s="18"/>
      <c r="Z670" s="18"/>
    </row>
    <row r="671" spans="6:26" ht="19.899999999999999" customHeight="1" x14ac:dyDescent="0.15">
      <c r="F671" s="18"/>
      <c r="M671" s="18"/>
      <c r="V671" s="18"/>
      <c r="W671" s="18"/>
      <c r="X671" s="18"/>
      <c r="Y671" s="18"/>
      <c r="Z671" s="18"/>
    </row>
    <row r="672" spans="6:26" ht="19.899999999999999" customHeight="1" x14ac:dyDescent="0.15">
      <c r="F672" s="18"/>
      <c r="M672" s="18"/>
      <c r="V672" s="18"/>
      <c r="W672" s="18"/>
      <c r="X672" s="18"/>
      <c r="Y672" s="18"/>
      <c r="Z672" s="18"/>
    </row>
    <row r="673" spans="6:26" ht="19.899999999999999" customHeight="1" x14ac:dyDescent="0.15">
      <c r="F673" s="18"/>
      <c r="M673" s="18"/>
      <c r="V673" s="18"/>
      <c r="W673" s="18"/>
      <c r="X673" s="18"/>
      <c r="Y673" s="18"/>
      <c r="Z673" s="18"/>
    </row>
    <row r="674" spans="6:26" ht="19.899999999999999" customHeight="1" x14ac:dyDescent="0.15">
      <c r="F674" s="18"/>
      <c r="M674" s="18"/>
      <c r="V674" s="18"/>
      <c r="W674" s="18"/>
      <c r="X674" s="18"/>
      <c r="Y674" s="18"/>
      <c r="Z674" s="18"/>
    </row>
    <row r="675" spans="6:26" ht="19.899999999999999" customHeight="1" x14ac:dyDescent="0.15">
      <c r="F675" s="18"/>
      <c r="M675" s="18"/>
      <c r="V675" s="18"/>
      <c r="W675" s="18"/>
      <c r="X675" s="18"/>
      <c r="Y675" s="18"/>
      <c r="Z675" s="18"/>
    </row>
    <row r="676" spans="6:26" ht="19.899999999999999" customHeight="1" x14ac:dyDescent="0.15">
      <c r="F676" s="18"/>
      <c r="M676" s="18"/>
      <c r="V676" s="18"/>
      <c r="W676" s="18"/>
      <c r="X676" s="18"/>
      <c r="Y676" s="18"/>
      <c r="Z676" s="18"/>
    </row>
    <row r="677" spans="6:26" ht="19.899999999999999" customHeight="1" x14ac:dyDescent="0.15">
      <c r="F677" s="18"/>
      <c r="M677" s="18"/>
      <c r="V677" s="18"/>
      <c r="W677" s="18"/>
      <c r="X677" s="18"/>
      <c r="Y677" s="18"/>
      <c r="Z677" s="18"/>
    </row>
    <row r="678" spans="6:26" ht="19.899999999999999" customHeight="1" x14ac:dyDescent="0.15">
      <c r="F678" s="18"/>
      <c r="M678" s="18"/>
      <c r="V678" s="18"/>
      <c r="W678" s="18"/>
      <c r="X678" s="18"/>
      <c r="Y678" s="18"/>
      <c r="Z678" s="18"/>
    </row>
    <row r="679" spans="6:26" ht="19.899999999999999" customHeight="1" x14ac:dyDescent="0.15">
      <c r="F679" s="18"/>
      <c r="M679" s="18"/>
      <c r="V679" s="18"/>
      <c r="W679" s="18"/>
      <c r="X679" s="18"/>
      <c r="Y679" s="18"/>
      <c r="Z679" s="18"/>
    </row>
    <row r="680" spans="6:26" ht="19.899999999999999" customHeight="1" x14ac:dyDescent="0.15">
      <c r="F680" s="18"/>
      <c r="M680" s="18"/>
      <c r="V680" s="18"/>
      <c r="W680" s="18"/>
      <c r="X680" s="18"/>
      <c r="Y680" s="18"/>
      <c r="Z680" s="18"/>
    </row>
    <row r="681" spans="6:26" ht="19.899999999999999" customHeight="1" x14ac:dyDescent="0.15">
      <c r="F681" s="18"/>
      <c r="M681" s="18"/>
      <c r="V681" s="18"/>
      <c r="W681" s="18"/>
      <c r="X681" s="18"/>
      <c r="Y681" s="18"/>
      <c r="Z681" s="18"/>
    </row>
    <row r="682" spans="6:26" ht="19.899999999999999" customHeight="1" x14ac:dyDescent="0.15">
      <c r="F682" s="18"/>
      <c r="M682" s="18"/>
      <c r="V682" s="18"/>
      <c r="W682" s="18"/>
      <c r="X682" s="18"/>
      <c r="Y682" s="18"/>
      <c r="Z682" s="18"/>
    </row>
    <row r="683" spans="6:26" ht="19.899999999999999" customHeight="1" x14ac:dyDescent="0.15">
      <c r="F683" s="18"/>
      <c r="M683" s="18"/>
      <c r="V683" s="18"/>
      <c r="W683" s="18"/>
      <c r="X683" s="18"/>
      <c r="Y683" s="18"/>
      <c r="Z683" s="18"/>
    </row>
    <row r="684" spans="6:26" ht="19.899999999999999" customHeight="1" x14ac:dyDescent="0.15">
      <c r="F684" s="18"/>
      <c r="M684" s="18"/>
      <c r="V684" s="18"/>
      <c r="W684" s="18"/>
      <c r="X684" s="18"/>
      <c r="Y684" s="18"/>
      <c r="Z684" s="18"/>
    </row>
    <row r="685" spans="6:26" ht="19.899999999999999" customHeight="1" x14ac:dyDescent="0.15">
      <c r="F685" s="18"/>
      <c r="M685" s="18"/>
      <c r="V685" s="18"/>
      <c r="W685" s="18"/>
      <c r="X685" s="18"/>
      <c r="Y685" s="18"/>
      <c r="Z685" s="18"/>
    </row>
    <row r="686" spans="6:26" ht="19.899999999999999" customHeight="1" x14ac:dyDescent="0.15">
      <c r="F686" s="18"/>
      <c r="M686" s="18"/>
      <c r="V686" s="18"/>
      <c r="W686" s="18"/>
      <c r="X686" s="18"/>
      <c r="Y686" s="18"/>
      <c r="Z686" s="18"/>
    </row>
    <row r="687" spans="6:26" ht="19.899999999999999" customHeight="1" x14ac:dyDescent="0.15">
      <c r="F687" s="18"/>
      <c r="M687" s="18"/>
      <c r="V687" s="18"/>
      <c r="W687" s="18"/>
      <c r="X687" s="18"/>
      <c r="Y687" s="18"/>
      <c r="Z687" s="18"/>
    </row>
    <row r="688" spans="6:26" ht="19.899999999999999" customHeight="1" x14ac:dyDescent="0.15">
      <c r="F688" s="18"/>
      <c r="M688" s="18"/>
      <c r="V688" s="18"/>
      <c r="W688" s="18"/>
      <c r="X688" s="18"/>
      <c r="Y688" s="18"/>
      <c r="Z688" s="18"/>
    </row>
    <row r="689" spans="6:26" ht="19.899999999999999" customHeight="1" x14ac:dyDescent="0.15">
      <c r="F689" s="18"/>
      <c r="M689" s="18"/>
      <c r="V689" s="18"/>
      <c r="W689" s="18"/>
      <c r="X689" s="18"/>
      <c r="Y689" s="18"/>
      <c r="Z689" s="18"/>
    </row>
    <row r="690" spans="6:26" ht="19.899999999999999" customHeight="1" x14ac:dyDescent="0.15">
      <c r="F690" s="18"/>
      <c r="M690" s="18"/>
      <c r="V690" s="18"/>
      <c r="W690" s="18"/>
      <c r="X690" s="18"/>
      <c r="Y690" s="18"/>
      <c r="Z690" s="18"/>
    </row>
    <row r="691" spans="6:26" ht="19.899999999999999" customHeight="1" x14ac:dyDescent="0.15">
      <c r="F691" s="18"/>
      <c r="M691" s="18"/>
      <c r="V691" s="18"/>
      <c r="W691" s="18"/>
      <c r="X691" s="18"/>
      <c r="Y691" s="18"/>
      <c r="Z691" s="18"/>
    </row>
    <row r="692" spans="6:26" x14ac:dyDescent="0.15">
      <c r="F692" s="18"/>
      <c r="M692" s="18"/>
      <c r="V692" s="18"/>
      <c r="W692" s="18"/>
      <c r="X692" s="18"/>
      <c r="Y692" s="18"/>
      <c r="Z692" s="18"/>
    </row>
    <row r="693" spans="6:26" x14ac:dyDescent="0.15">
      <c r="F693" s="18"/>
      <c r="M693" s="18"/>
      <c r="V693" s="18"/>
      <c r="W693" s="18"/>
      <c r="X693" s="18"/>
      <c r="Y693" s="18"/>
      <c r="Z693" s="18"/>
    </row>
    <row r="694" spans="6:26" x14ac:dyDescent="0.15">
      <c r="F694" s="18"/>
      <c r="M694" s="18"/>
      <c r="V694" s="18"/>
      <c r="W694" s="18"/>
      <c r="X694" s="18"/>
      <c r="Y694" s="18"/>
      <c r="Z694" s="18"/>
    </row>
    <row r="695" spans="6:26" x14ac:dyDescent="0.15">
      <c r="F695" s="18"/>
      <c r="M695" s="18"/>
      <c r="V695" s="18"/>
      <c r="W695" s="18"/>
      <c r="X695" s="18"/>
      <c r="Y695" s="18"/>
      <c r="Z695" s="18"/>
    </row>
    <row r="696" spans="6:26" x14ac:dyDescent="0.15">
      <c r="F696" s="18"/>
      <c r="M696" s="18"/>
      <c r="V696" s="18"/>
      <c r="W696" s="18"/>
      <c r="X696" s="18"/>
      <c r="Y696" s="18"/>
      <c r="Z696" s="18"/>
    </row>
    <row r="697" spans="6:26" x14ac:dyDescent="0.15">
      <c r="F697" s="18"/>
      <c r="M697" s="18"/>
      <c r="V697" s="18"/>
      <c r="W697" s="18"/>
      <c r="X697" s="18"/>
      <c r="Y697" s="18"/>
      <c r="Z697" s="18"/>
    </row>
    <row r="698" spans="6:26" x14ac:dyDescent="0.15">
      <c r="F698" s="18"/>
      <c r="M698" s="18"/>
      <c r="V698" s="18"/>
      <c r="W698" s="18"/>
      <c r="X698" s="18"/>
      <c r="Y698" s="18"/>
      <c r="Z698" s="18"/>
    </row>
    <row r="699" spans="6:26" x14ac:dyDescent="0.15">
      <c r="F699" s="18"/>
      <c r="M699" s="18"/>
      <c r="V699" s="18"/>
      <c r="W699" s="18"/>
      <c r="X699" s="18"/>
      <c r="Y699" s="18"/>
      <c r="Z699" s="18"/>
    </row>
    <row r="700" spans="6:26" x14ac:dyDescent="0.15">
      <c r="F700" s="18"/>
      <c r="M700" s="18"/>
      <c r="V700" s="18"/>
      <c r="W700" s="18"/>
      <c r="X700" s="18"/>
      <c r="Y700" s="18"/>
      <c r="Z700" s="18"/>
    </row>
    <row r="701" spans="6:26" x14ac:dyDescent="0.15">
      <c r="F701" s="18"/>
      <c r="M701" s="18"/>
      <c r="V701" s="18"/>
      <c r="W701" s="18"/>
      <c r="X701" s="18"/>
      <c r="Y701" s="18"/>
      <c r="Z701" s="18"/>
    </row>
    <row r="702" spans="6:26" x14ac:dyDescent="0.15">
      <c r="F702" s="18"/>
      <c r="M702" s="18"/>
      <c r="V702" s="18"/>
      <c r="W702" s="18"/>
      <c r="X702" s="18"/>
      <c r="Y702" s="18"/>
      <c r="Z702" s="18"/>
    </row>
    <row r="703" spans="6:26" x14ac:dyDescent="0.15">
      <c r="F703" s="18"/>
      <c r="M703" s="18"/>
      <c r="V703" s="18"/>
      <c r="W703" s="18"/>
      <c r="X703" s="18"/>
      <c r="Y703" s="18"/>
      <c r="Z703" s="18"/>
    </row>
    <row r="704" spans="6:26" x14ac:dyDescent="0.15">
      <c r="F704" s="18"/>
      <c r="M704" s="18"/>
      <c r="V704" s="18"/>
      <c r="W704" s="18"/>
      <c r="X704" s="18"/>
      <c r="Y704" s="18"/>
      <c r="Z704" s="18"/>
    </row>
    <row r="705" spans="6:26" x14ac:dyDescent="0.15">
      <c r="F705" s="18"/>
      <c r="M705" s="18"/>
      <c r="V705" s="18"/>
      <c r="W705" s="18"/>
      <c r="X705" s="18"/>
      <c r="Y705" s="18"/>
      <c r="Z705" s="18"/>
    </row>
    <row r="706" spans="6:26" x14ac:dyDescent="0.15">
      <c r="F706" s="18"/>
      <c r="M706" s="18"/>
      <c r="V706" s="18"/>
      <c r="W706" s="18"/>
      <c r="X706" s="18"/>
      <c r="Y706" s="18"/>
      <c r="Z706" s="18"/>
    </row>
    <row r="707" spans="6:26" x14ac:dyDescent="0.15">
      <c r="F707" s="18"/>
      <c r="M707" s="18"/>
      <c r="V707" s="18"/>
      <c r="W707" s="18"/>
      <c r="X707" s="18"/>
      <c r="Y707" s="18"/>
      <c r="Z707" s="18"/>
    </row>
    <row r="708" spans="6:26" x14ac:dyDescent="0.15">
      <c r="F708" s="18"/>
      <c r="M708" s="18"/>
      <c r="V708" s="18"/>
      <c r="W708" s="18"/>
      <c r="X708" s="18"/>
      <c r="Y708" s="18"/>
      <c r="Z708" s="18"/>
    </row>
    <row r="709" spans="6:26" x14ac:dyDescent="0.15">
      <c r="F709" s="18"/>
      <c r="M709" s="18"/>
      <c r="V709" s="18"/>
      <c r="W709" s="18"/>
      <c r="X709" s="18"/>
      <c r="Y709" s="18"/>
      <c r="Z709" s="18"/>
    </row>
    <row r="710" spans="6:26" x14ac:dyDescent="0.15">
      <c r="F710" s="18"/>
      <c r="M710" s="18"/>
      <c r="V710" s="18"/>
      <c r="W710" s="18"/>
      <c r="X710" s="18"/>
      <c r="Y710" s="18"/>
      <c r="Z710" s="18"/>
    </row>
    <row r="711" spans="6:26" x14ac:dyDescent="0.15">
      <c r="F711" s="18"/>
      <c r="M711" s="18"/>
      <c r="V711" s="18"/>
      <c r="W711" s="18"/>
      <c r="X711" s="18"/>
      <c r="Y711" s="18"/>
      <c r="Z711" s="18"/>
    </row>
    <row r="712" spans="6:26" x14ac:dyDescent="0.15">
      <c r="F712" s="18"/>
      <c r="M712" s="18"/>
      <c r="V712" s="18"/>
      <c r="W712" s="18"/>
      <c r="X712" s="18"/>
      <c r="Y712" s="18"/>
      <c r="Z712" s="18"/>
    </row>
    <row r="713" spans="6:26" x14ac:dyDescent="0.15">
      <c r="F713" s="18"/>
      <c r="M713" s="18"/>
      <c r="V713" s="18"/>
      <c r="W713" s="18"/>
      <c r="X713" s="18"/>
      <c r="Y713" s="18"/>
      <c r="Z713" s="18"/>
    </row>
    <row r="714" spans="6:26" x14ac:dyDescent="0.15">
      <c r="F714" s="18"/>
      <c r="M714" s="18"/>
      <c r="V714" s="18"/>
      <c r="W714" s="18"/>
      <c r="X714" s="18"/>
      <c r="Y714" s="18"/>
      <c r="Z714" s="18"/>
    </row>
    <row r="715" spans="6:26" x14ac:dyDescent="0.15">
      <c r="F715" s="18"/>
      <c r="M715" s="18"/>
      <c r="V715" s="18"/>
      <c r="W715" s="18"/>
      <c r="X715" s="18"/>
      <c r="Y715" s="18"/>
      <c r="Z715" s="18"/>
    </row>
    <row r="716" spans="6:26" x14ac:dyDescent="0.15">
      <c r="F716" s="18"/>
      <c r="M716" s="18"/>
      <c r="V716" s="18"/>
      <c r="W716" s="18"/>
      <c r="X716" s="18"/>
      <c r="Y716" s="18"/>
      <c r="Z716" s="18"/>
    </row>
    <row r="717" spans="6:26" x14ac:dyDescent="0.15">
      <c r="F717" s="18"/>
      <c r="M717" s="18"/>
      <c r="V717" s="18"/>
      <c r="W717" s="18"/>
      <c r="X717" s="18"/>
      <c r="Y717" s="18"/>
      <c r="Z717" s="18"/>
    </row>
    <row r="718" spans="6:26" x14ac:dyDescent="0.15">
      <c r="F718" s="18"/>
      <c r="M718" s="18"/>
      <c r="V718" s="18"/>
      <c r="W718" s="18"/>
      <c r="X718" s="18"/>
      <c r="Y718" s="18"/>
      <c r="Z718" s="18"/>
    </row>
    <row r="719" spans="6:26" x14ac:dyDescent="0.15">
      <c r="F719" s="18"/>
      <c r="M719" s="18"/>
      <c r="V719" s="18"/>
      <c r="W719" s="18"/>
      <c r="X719" s="18"/>
      <c r="Y719" s="18"/>
      <c r="Z719" s="18"/>
    </row>
    <row r="720" spans="6:26" x14ac:dyDescent="0.15">
      <c r="F720" s="18"/>
      <c r="M720" s="18"/>
      <c r="V720" s="18"/>
      <c r="W720" s="18"/>
      <c r="X720" s="18"/>
      <c r="Y720" s="18"/>
      <c r="Z720" s="18"/>
    </row>
    <row r="721" spans="6:26" x14ac:dyDescent="0.15">
      <c r="F721" s="18"/>
      <c r="M721" s="18"/>
      <c r="V721" s="18"/>
      <c r="W721" s="18"/>
      <c r="X721" s="18"/>
      <c r="Y721" s="18"/>
      <c r="Z721" s="18"/>
    </row>
    <row r="722" spans="6:26" x14ac:dyDescent="0.15">
      <c r="F722" s="18"/>
      <c r="M722" s="18"/>
      <c r="V722" s="18"/>
      <c r="W722" s="18"/>
      <c r="X722" s="18"/>
      <c r="Y722" s="18"/>
      <c r="Z722" s="18"/>
    </row>
    <row r="723" spans="6:26" x14ac:dyDescent="0.15">
      <c r="F723" s="18"/>
      <c r="M723" s="18"/>
      <c r="V723" s="18"/>
      <c r="W723" s="18"/>
      <c r="X723" s="18"/>
      <c r="Y723" s="18"/>
      <c r="Z723" s="18"/>
    </row>
    <row r="724" spans="6:26" x14ac:dyDescent="0.15">
      <c r="F724" s="18"/>
      <c r="M724" s="18"/>
      <c r="V724" s="18"/>
      <c r="W724" s="18"/>
      <c r="X724" s="18"/>
      <c r="Y724" s="18"/>
      <c r="Z724" s="18"/>
    </row>
    <row r="725" spans="6:26" x14ac:dyDescent="0.15">
      <c r="F725" s="18"/>
      <c r="M725" s="18"/>
      <c r="V725" s="18"/>
      <c r="W725" s="18"/>
      <c r="X725" s="18"/>
      <c r="Y725" s="18"/>
      <c r="Z725" s="18"/>
    </row>
    <row r="726" spans="6:26" x14ac:dyDescent="0.15">
      <c r="F726" s="18"/>
      <c r="M726" s="18"/>
      <c r="V726" s="18"/>
      <c r="W726" s="18"/>
      <c r="X726" s="18"/>
      <c r="Y726" s="18"/>
      <c r="Z726" s="18"/>
    </row>
    <row r="727" spans="6:26" x14ac:dyDescent="0.15">
      <c r="F727" s="18"/>
      <c r="M727" s="18"/>
      <c r="V727" s="18"/>
      <c r="W727" s="18"/>
      <c r="X727" s="18"/>
      <c r="Y727" s="18"/>
      <c r="Z727" s="18"/>
    </row>
    <row r="728" spans="6:26" x14ac:dyDescent="0.15">
      <c r="F728" s="18"/>
      <c r="M728" s="18"/>
      <c r="V728" s="18"/>
      <c r="W728" s="18"/>
      <c r="X728" s="18"/>
      <c r="Y728" s="18"/>
      <c r="Z728" s="18"/>
    </row>
    <row r="729" spans="6:26" x14ac:dyDescent="0.15">
      <c r="F729" s="18"/>
      <c r="M729" s="18"/>
      <c r="V729" s="18"/>
      <c r="W729" s="18"/>
      <c r="X729" s="18"/>
      <c r="Y729" s="18"/>
      <c r="Z729" s="18"/>
    </row>
    <row r="730" spans="6:26" x14ac:dyDescent="0.15">
      <c r="F730" s="18"/>
      <c r="M730" s="18"/>
      <c r="V730" s="18"/>
      <c r="W730" s="18"/>
      <c r="X730" s="18"/>
      <c r="Y730" s="18"/>
      <c r="Z730" s="18"/>
    </row>
    <row r="731" spans="6:26" x14ac:dyDescent="0.15">
      <c r="F731" s="18"/>
      <c r="M731" s="18"/>
      <c r="V731" s="18"/>
      <c r="W731" s="18"/>
      <c r="X731" s="18"/>
      <c r="Y731" s="18"/>
      <c r="Z731" s="18"/>
    </row>
    <row r="732" spans="6:26" x14ac:dyDescent="0.15">
      <c r="F732" s="18"/>
      <c r="M732" s="18"/>
      <c r="V732" s="18"/>
      <c r="W732" s="18"/>
      <c r="X732" s="18"/>
      <c r="Y732" s="18"/>
      <c r="Z732" s="18"/>
    </row>
    <row r="733" spans="6:26" x14ac:dyDescent="0.15">
      <c r="F733" s="18"/>
      <c r="M733" s="18"/>
      <c r="V733" s="18"/>
      <c r="W733" s="18"/>
      <c r="X733" s="18"/>
      <c r="Y733" s="18"/>
      <c r="Z733" s="18"/>
    </row>
    <row r="734" spans="6:26" x14ac:dyDescent="0.15">
      <c r="F734" s="18"/>
      <c r="M734" s="18"/>
      <c r="V734" s="18"/>
      <c r="W734" s="18"/>
      <c r="X734" s="18"/>
      <c r="Y734" s="18"/>
      <c r="Z734" s="18"/>
    </row>
    <row r="735" spans="6:26" x14ac:dyDescent="0.15">
      <c r="F735" s="18"/>
      <c r="M735" s="18"/>
      <c r="V735" s="18"/>
      <c r="W735" s="18"/>
      <c r="X735" s="18"/>
      <c r="Y735" s="18"/>
      <c r="Z735" s="18"/>
    </row>
    <row r="736" spans="6:26" x14ac:dyDescent="0.15">
      <c r="F736" s="18"/>
      <c r="M736" s="18"/>
      <c r="V736" s="18"/>
      <c r="W736" s="18"/>
      <c r="X736" s="18"/>
      <c r="Y736" s="18"/>
      <c r="Z736" s="18"/>
    </row>
    <row r="737" spans="6:26" x14ac:dyDescent="0.15">
      <c r="F737" s="18"/>
      <c r="M737" s="18"/>
      <c r="V737" s="18"/>
      <c r="W737" s="18"/>
      <c r="X737" s="18"/>
      <c r="Y737" s="18"/>
      <c r="Z737" s="18"/>
    </row>
    <row r="738" spans="6:26" x14ac:dyDescent="0.15">
      <c r="F738" s="18"/>
      <c r="M738" s="18"/>
      <c r="V738" s="18"/>
      <c r="W738" s="18"/>
      <c r="X738" s="18"/>
      <c r="Y738" s="18"/>
      <c r="Z738" s="18"/>
    </row>
    <row r="739" spans="6:26" x14ac:dyDescent="0.15">
      <c r="F739" s="18"/>
      <c r="M739" s="18"/>
      <c r="V739" s="18"/>
      <c r="W739" s="18"/>
      <c r="X739" s="18"/>
      <c r="Y739" s="18"/>
      <c r="Z739" s="18"/>
    </row>
    <row r="740" spans="6:26" x14ac:dyDescent="0.15">
      <c r="F740" s="18"/>
      <c r="M740" s="18"/>
      <c r="V740" s="18"/>
      <c r="W740" s="18"/>
      <c r="X740" s="18"/>
      <c r="Y740" s="18"/>
      <c r="Z740" s="18"/>
    </row>
    <row r="741" spans="6:26" x14ac:dyDescent="0.15">
      <c r="F741" s="18"/>
      <c r="M741" s="18"/>
      <c r="V741" s="18"/>
      <c r="W741" s="18"/>
      <c r="X741" s="18"/>
      <c r="Y741" s="18"/>
      <c r="Z741" s="18"/>
    </row>
    <row r="742" spans="6:26" x14ac:dyDescent="0.15">
      <c r="F742" s="18"/>
      <c r="M742" s="18"/>
      <c r="V742" s="18"/>
      <c r="W742" s="18"/>
      <c r="X742" s="18"/>
      <c r="Y742" s="18"/>
      <c r="Z742" s="18"/>
    </row>
    <row r="743" spans="6:26" x14ac:dyDescent="0.15">
      <c r="F743" s="18"/>
      <c r="M743" s="18"/>
      <c r="V743" s="18"/>
      <c r="W743" s="18"/>
      <c r="X743" s="18"/>
      <c r="Y743" s="18"/>
      <c r="Z743" s="18"/>
    </row>
    <row r="744" spans="6:26" x14ac:dyDescent="0.15">
      <c r="F744" s="18"/>
      <c r="M744" s="18"/>
      <c r="V744" s="18"/>
      <c r="W744" s="18"/>
      <c r="X744" s="18"/>
      <c r="Y744" s="18"/>
      <c r="Z744" s="18"/>
    </row>
    <row r="745" spans="6:26" x14ac:dyDescent="0.15">
      <c r="F745" s="18"/>
      <c r="M745" s="18"/>
      <c r="V745" s="18"/>
      <c r="W745" s="18"/>
      <c r="X745" s="18"/>
      <c r="Y745" s="18"/>
      <c r="Z745" s="18"/>
    </row>
    <row r="746" spans="6:26" x14ac:dyDescent="0.15">
      <c r="F746" s="18"/>
      <c r="M746" s="18"/>
      <c r="V746" s="18"/>
      <c r="W746" s="18"/>
      <c r="X746" s="18"/>
      <c r="Y746" s="18"/>
      <c r="Z746" s="18"/>
    </row>
    <row r="747" spans="6:26" x14ac:dyDescent="0.15">
      <c r="F747" s="18"/>
      <c r="M747" s="18"/>
      <c r="V747" s="18"/>
      <c r="W747" s="18"/>
      <c r="X747" s="18"/>
      <c r="Y747" s="18"/>
      <c r="Z747" s="18"/>
    </row>
    <row r="748" spans="6:26" x14ac:dyDescent="0.15">
      <c r="F748" s="18"/>
      <c r="M748" s="18"/>
      <c r="V748" s="18"/>
      <c r="W748" s="18"/>
      <c r="X748" s="18"/>
      <c r="Y748" s="18"/>
      <c r="Z748" s="18"/>
    </row>
    <row r="749" spans="6:26" x14ac:dyDescent="0.15">
      <c r="F749" s="18"/>
      <c r="M749" s="18"/>
      <c r="V749" s="18"/>
      <c r="W749" s="18"/>
      <c r="X749" s="18"/>
      <c r="Y749" s="18"/>
      <c r="Z749" s="18"/>
    </row>
    <row r="750" spans="6:26" x14ac:dyDescent="0.15">
      <c r="F750" s="18"/>
      <c r="M750" s="18"/>
      <c r="V750" s="18"/>
      <c r="W750" s="18"/>
      <c r="X750" s="18"/>
      <c r="Y750" s="18"/>
      <c r="Z750" s="18"/>
    </row>
    <row r="751" spans="6:26" x14ac:dyDescent="0.15">
      <c r="F751" s="18"/>
      <c r="M751" s="18"/>
      <c r="V751" s="18"/>
      <c r="W751" s="18"/>
      <c r="X751" s="18"/>
      <c r="Y751" s="18"/>
      <c r="Z751" s="18"/>
    </row>
    <row r="752" spans="6:26" x14ac:dyDescent="0.15">
      <c r="F752" s="18"/>
      <c r="M752" s="18"/>
      <c r="V752" s="18"/>
      <c r="W752" s="18"/>
      <c r="X752" s="18"/>
      <c r="Y752" s="18"/>
      <c r="Z752" s="18"/>
    </row>
    <row r="753" spans="6:26" x14ac:dyDescent="0.15">
      <c r="F753" s="18"/>
      <c r="M753" s="18"/>
      <c r="V753" s="18"/>
      <c r="W753" s="18"/>
      <c r="X753" s="18"/>
      <c r="Y753" s="18"/>
      <c r="Z753" s="18"/>
    </row>
    <row r="754" spans="6:26" x14ac:dyDescent="0.15">
      <c r="F754" s="18"/>
      <c r="M754" s="18"/>
      <c r="V754" s="18"/>
      <c r="W754" s="18"/>
      <c r="X754" s="18"/>
      <c r="Y754" s="18"/>
      <c r="Z754" s="18"/>
    </row>
    <row r="755" spans="6:26" x14ac:dyDescent="0.15">
      <c r="F755" s="18"/>
      <c r="M755" s="18"/>
      <c r="V755" s="18"/>
      <c r="W755" s="18"/>
      <c r="X755" s="18"/>
      <c r="Y755" s="18"/>
      <c r="Z755" s="18"/>
    </row>
    <row r="756" spans="6:26" x14ac:dyDescent="0.15">
      <c r="F756" s="18"/>
      <c r="M756" s="18"/>
      <c r="V756" s="18"/>
      <c r="W756" s="18"/>
      <c r="X756" s="18"/>
      <c r="Y756" s="18"/>
      <c r="Z756" s="18"/>
    </row>
    <row r="757" spans="6:26" x14ac:dyDescent="0.15">
      <c r="F757" s="18"/>
      <c r="M757" s="18"/>
      <c r="V757" s="18"/>
      <c r="W757" s="18"/>
      <c r="X757" s="18"/>
      <c r="Y757" s="18"/>
      <c r="Z757" s="18"/>
    </row>
    <row r="758" spans="6:26" x14ac:dyDescent="0.15">
      <c r="F758" s="18"/>
      <c r="M758" s="18"/>
      <c r="V758" s="18"/>
      <c r="W758" s="18"/>
      <c r="X758" s="18"/>
      <c r="Y758" s="18"/>
      <c r="Z758" s="18"/>
    </row>
    <row r="759" spans="6:26" x14ac:dyDescent="0.15">
      <c r="F759" s="18"/>
      <c r="M759" s="18"/>
      <c r="V759" s="18"/>
      <c r="W759" s="18"/>
      <c r="X759" s="18"/>
      <c r="Y759" s="18"/>
      <c r="Z759" s="18"/>
    </row>
    <row r="760" spans="6:26" x14ac:dyDescent="0.15">
      <c r="F760" s="18"/>
      <c r="M760" s="18"/>
      <c r="V760" s="18"/>
      <c r="W760" s="18"/>
      <c r="X760" s="18"/>
      <c r="Y760" s="18"/>
      <c r="Z760" s="18"/>
    </row>
    <row r="761" spans="6:26" x14ac:dyDescent="0.15">
      <c r="F761" s="18"/>
      <c r="M761" s="18"/>
      <c r="V761" s="18"/>
      <c r="W761" s="18"/>
      <c r="X761" s="18"/>
      <c r="Y761" s="18"/>
      <c r="Z761" s="18"/>
    </row>
    <row r="762" spans="6:26" x14ac:dyDescent="0.15">
      <c r="F762" s="18"/>
      <c r="M762" s="18"/>
      <c r="V762" s="18"/>
      <c r="W762" s="18"/>
      <c r="X762" s="18"/>
      <c r="Y762" s="18"/>
      <c r="Z762" s="18"/>
    </row>
    <row r="763" spans="6:26" x14ac:dyDescent="0.15">
      <c r="F763" s="18"/>
      <c r="M763" s="18"/>
      <c r="V763" s="18"/>
      <c r="W763" s="18"/>
      <c r="X763" s="18"/>
      <c r="Y763" s="18"/>
      <c r="Z763" s="18"/>
    </row>
    <row r="764" spans="6:26" x14ac:dyDescent="0.15">
      <c r="F764" s="18"/>
      <c r="M764" s="18"/>
      <c r="V764" s="18"/>
      <c r="W764" s="18"/>
      <c r="X764" s="18"/>
      <c r="Y764" s="18"/>
      <c r="Z764" s="18"/>
    </row>
    <row r="765" spans="6:26" x14ac:dyDescent="0.15">
      <c r="F765" s="18"/>
      <c r="M765" s="18"/>
      <c r="V765" s="18"/>
      <c r="W765" s="18"/>
      <c r="X765" s="18"/>
      <c r="Y765" s="18"/>
      <c r="Z765" s="18"/>
    </row>
    <row r="766" spans="6:26" x14ac:dyDescent="0.15">
      <c r="F766" s="18"/>
      <c r="M766" s="18"/>
      <c r="V766" s="18"/>
      <c r="W766" s="18"/>
      <c r="X766" s="18"/>
      <c r="Y766" s="18"/>
      <c r="Z766" s="18"/>
    </row>
    <row r="767" spans="6:26" x14ac:dyDescent="0.15">
      <c r="F767" s="18"/>
      <c r="M767" s="18"/>
      <c r="V767" s="18"/>
      <c r="W767" s="18"/>
      <c r="X767" s="18"/>
      <c r="Y767" s="18"/>
      <c r="Z767" s="18"/>
    </row>
    <row r="768" spans="6:26" x14ac:dyDescent="0.15">
      <c r="F768" s="18"/>
      <c r="M768" s="18"/>
      <c r="V768" s="18"/>
      <c r="W768" s="18"/>
      <c r="X768" s="18"/>
      <c r="Y768" s="18"/>
      <c r="Z768" s="18"/>
    </row>
    <row r="769" spans="6:26" x14ac:dyDescent="0.15">
      <c r="F769" s="18"/>
      <c r="M769" s="18"/>
      <c r="V769" s="18"/>
      <c r="W769" s="18"/>
      <c r="X769" s="18"/>
      <c r="Y769" s="18"/>
      <c r="Z769" s="18"/>
    </row>
    <row r="770" spans="6:26" x14ac:dyDescent="0.15">
      <c r="F770" s="18"/>
      <c r="M770" s="18"/>
      <c r="V770" s="18"/>
      <c r="W770" s="18"/>
      <c r="X770" s="18"/>
      <c r="Y770" s="18"/>
      <c r="Z770" s="18"/>
    </row>
    <row r="771" spans="6:26" x14ac:dyDescent="0.15">
      <c r="F771" s="18"/>
      <c r="M771" s="18"/>
      <c r="V771" s="18"/>
      <c r="W771" s="18"/>
      <c r="X771" s="18"/>
      <c r="Y771" s="18"/>
      <c r="Z771" s="18"/>
    </row>
    <row r="772" spans="6:26" x14ac:dyDescent="0.15">
      <c r="F772" s="18"/>
      <c r="M772" s="18"/>
      <c r="V772" s="18"/>
      <c r="W772" s="18"/>
      <c r="X772" s="18"/>
      <c r="Y772" s="18"/>
      <c r="Z772" s="18"/>
    </row>
    <row r="773" spans="6:26" x14ac:dyDescent="0.15">
      <c r="F773" s="18"/>
      <c r="M773" s="18"/>
      <c r="V773" s="18"/>
      <c r="W773" s="18"/>
      <c r="X773" s="18"/>
      <c r="Y773" s="18"/>
      <c r="Z773" s="18"/>
    </row>
    <row r="774" spans="6:26" x14ac:dyDescent="0.15">
      <c r="F774" s="18"/>
      <c r="M774" s="18"/>
      <c r="V774" s="18"/>
      <c r="W774" s="18"/>
      <c r="X774" s="18"/>
      <c r="Y774" s="18"/>
      <c r="Z774" s="18"/>
    </row>
    <row r="775" spans="6:26" x14ac:dyDescent="0.15">
      <c r="F775" s="18"/>
      <c r="M775" s="18"/>
      <c r="V775" s="18"/>
      <c r="W775" s="18"/>
      <c r="X775" s="18"/>
      <c r="Y775" s="18"/>
      <c r="Z775" s="18"/>
    </row>
    <row r="776" spans="6:26" x14ac:dyDescent="0.15">
      <c r="F776" s="18"/>
      <c r="M776" s="18"/>
      <c r="V776" s="18"/>
      <c r="W776" s="18"/>
      <c r="X776" s="18"/>
      <c r="Y776" s="18"/>
      <c r="Z776" s="18"/>
    </row>
    <row r="777" spans="6:26" x14ac:dyDescent="0.15">
      <c r="F777" s="18"/>
      <c r="M777" s="18"/>
      <c r="V777" s="18"/>
      <c r="W777" s="18"/>
      <c r="X777" s="18"/>
      <c r="Y777" s="18"/>
      <c r="Z777" s="18"/>
    </row>
    <row r="778" spans="6:26" x14ac:dyDescent="0.15">
      <c r="F778" s="18"/>
      <c r="M778" s="18"/>
      <c r="V778" s="18"/>
      <c r="W778" s="18"/>
      <c r="X778" s="18"/>
      <c r="Y778" s="18"/>
      <c r="Z778" s="18"/>
    </row>
    <row r="779" spans="6:26" x14ac:dyDescent="0.15">
      <c r="F779" s="18"/>
      <c r="M779" s="18"/>
      <c r="V779" s="18"/>
      <c r="W779" s="18"/>
      <c r="X779" s="18"/>
      <c r="Y779" s="18"/>
      <c r="Z779" s="18"/>
    </row>
    <row r="780" spans="6:26" x14ac:dyDescent="0.15">
      <c r="F780" s="18"/>
      <c r="M780" s="18"/>
      <c r="V780" s="18"/>
      <c r="W780" s="18"/>
      <c r="X780" s="18"/>
      <c r="Y780" s="18"/>
      <c r="Z780" s="18"/>
    </row>
    <row r="781" spans="6:26" x14ac:dyDescent="0.15">
      <c r="F781" s="18"/>
      <c r="M781" s="18"/>
      <c r="V781" s="18"/>
      <c r="W781" s="18"/>
      <c r="X781" s="18"/>
      <c r="Y781" s="18"/>
      <c r="Z781" s="18"/>
    </row>
    <row r="782" spans="6:26" x14ac:dyDescent="0.15">
      <c r="F782" s="18"/>
      <c r="M782" s="18"/>
      <c r="V782" s="18"/>
      <c r="W782" s="18"/>
      <c r="X782" s="18"/>
      <c r="Y782" s="18"/>
      <c r="Z782" s="18"/>
    </row>
    <row r="783" spans="6:26" x14ac:dyDescent="0.15">
      <c r="F783" s="18"/>
      <c r="M783" s="18"/>
      <c r="V783" s="18"/>
      <c r="W783" s="18"/>
      <c r="X783" s="18"/>
      <c r="Y783" s="18"/>
      <c r="Z783" s="18"/>
    </row>
    <row r="784" spans="6:26" x14ac:dyDescent="0.15">
      <c r="F784" s="18"/>
      <c r="M784" s="18"/>
      <c r="V784" s="18"/>
      <c r="W784" s="18"/>
      <c r="X784" s="18"/>
      <c r="Y784" s="18"/>
      <c r="Z784" s="18"/>
    </row>
    <row r="785" spans="6:26" x14ac:dyDescent="0.15">
      <c r="F785" s="18"/>
      <c r="M785" s="18"/>
      <c r="V785" s="18"/>
      <c r="W785" s="18"/>
      <c r="X785" s="18"/>
      <c r="Y785" s="18"/>
      <c r="Z785" s="18"/>
    </row>
    <row r="786" spans="6:26" x14ac:dyDescent="0.15">
      <c r="F786" s="18"/>
      <c r="M786" s="18"/>
      <c r="V786" s="18"/>
      <c r="W786" s="18"/>
      <c r="X786" s="18"/>
      <c r="Y786" s="18"/>
      <c r="Z786" s="18"/>
    </row>
    <row r="787" spans="6:26" x14ac:dyDescent="0.15">
      <c r="F787" s="18"/>
      <c r="M787" s="18"/>
      <c r="V787" s="18"/>
      <c r="W787" s="18"/>
      <c r="X787" s="18"/>
      <c r="Y787" s="18"/>
      <c r="Z787" s="18"/>
    </row>
    <row r="788" spans="6:26" x14ac:dyDescent="0.15">
      <c r="F788" s="18"/>
      <c r="M788" s="18"/>
      <c r="V788" s="18"/>
      <c r="W788" s="18"/>
      <c r="X788" s="18"/>
      <c r="Y788" s="18"/>
      <c r="Z788" s="18"/>
    </row>
    <row r="789" spans="6:26" x14ac:dyDescent="0.15">
      <c r="F789" s="18"/>
      <c r="M789" s="18"/>
      <c r="V789" s="18"/>
      <c r="W789" s="18"/>
      <c r="X789" s="18"/>
      <c r="Y789" s="18"/>
      <c r="Z789" s="18"/>
    </row>
    <row r="790" spans="6:26" x14ac:dyDescent="0.15">
      <c r="F790" s="18"/>
      <c r="M790" s="18"/>
      <c r="V790" s="18"/>
      <c r="W790" s="18"/>
      <c r="X790" s="18"/>
      <c r="Y790" s="18"/>
      <c r="Z790" s="18"/>
    </row>
    <row r="791" spans="6:26" x14ac:dyDescent="0.15">
      <c r="F791" s="18"/>
      <c r="M791" s="18"/>
      <c r="V791" s="18"/>
      <c r="W791" s="18"/>
      <c r="X791" s="18"/>
      <c r="Y791" s="18"/>
      <c r="Z791" s="18"/>
    </row>
    <row r="792" spans="6:26" x14ac:dyDescent="0.15">
      <c r="F792" s="18"/>
      <c r="M792" s="18"/>
      <c r="V792" s="18"/>
      <c r="W792" s="18"/>
      <c r="X792" s="18"/>
      <c r="Y792" s="18"/>
      <c r="Z792" s="18"/>
    </row>
    <row r="793" spans="6:26" x14ac:dyDescent="0.15">
      <c r="F793" s="18"/>
      <c r="M793" s="18"/>
      <c r="V793" s="18"/>
      <c r="W793" s="18"/>
      <c r="X793" s="18"/>
      <c r="Y793" s="18"/>
      <c r="Z793" s="18"/>
    </row>
    <row r="794" spans="6:26" x14ac:dyDescent="0.15">
      <c r="F794" s="18"/>
      <c r="M794" s="18"/>
      <c r="V794" s="18"/>
      <c r="W794" s="18"/>
      <c r="X794" s="18"/>
      <c r="Y794" s="18"/>
      <c r="Z794" s="18"/>
    </row>
    <row r="795" spans="6:26" x14ac:dyDescent="0.15">
      <c r="F795" s="18"/>
      <c r="M795" s="18"/>
      <c r="V795" s="18"/>
      <c r="W795" s="18"/>
      <c r="X795" s="18"/>
      <c r="Y795" s="18"/>
      <c r="Z795" s="18"/>
    </row>
    <row r="796" spans="6:26" x14ac:dyDescent="0.15">
      <c r="F796" s="18"/>
      <c r="M796" s="18"/>
      <c r="V796" s="18"/>
      <c r="W796" s="18"/>
      <c r="X796" s="18"/>
      <c r="Y796" s="18"/>
      <c r="Z796" s="18"/>
    </row>
    <row r="797" spans="6:26" x14ac:dyDescent="0.15">
      <c r="F797" s="18"/>
      <c r="M797" s="18"/>
      <c r="V797" s="18"/>
      <c r="W797" s="18"/>
      <c r="X797" s="18"/>
      <c r="Y797" s="18"/>
      <c r="Z797" s="18"/>
    </row>
    <row r="798" spans="6:26" x14ac:dyDescent="0.15">
      <c r="F798" s="18"/>
      <c r="M798" s="18"/>
      <c r="V798" s="18"/>
      <c r="W798" s="18"/>
      <c r="X798" s="18"/>
      <c r="Y798" s="18"/>
      <c r="Z798" s="18"/>
    </row>
    <row r="799" spans="6:26" x14ac:dyDescent="0.15">
      <c r="F799" s="18"/>
      <c r="M799" s="18"/>
      <c r="V799" s="18"/>
      <c r="W799" s="18"/>
      <c r="X799" s="18"/>
      <c r="Y799" s="18"/>
      <c r="Z799" s="18"/>
    </row>
    <row r="800" spans="6:26" x14ac:dyDescent="0.15">
      <c r="F800" s="18"/>
      <c r="M800" s="18"/>
      <c r="V800" s="18"/>
      <c r="W800" s="18"/>
      <c r="X800" s="18"/>
      <c r="Y800" s="18"/>
      <c r="Z800" s="18"/>
    </row>
    <row r="801" spans="6:26" x14ac:dyDescent="0.15">
      <c r="F801" s="18"/>
      <c r="M801" s="18"/>
      <c r="V801" s="18"/>
      <c r="W801" s="18"/>
      <c r="X801" s="18"/>
      <c r="Y801" s="18"/>
      <c r="Z801" s="18"/>
    </row>
    <row r="802" spans="6:26" x14ac:dyDescent="0.15">
      <c r="F802" s="18"/>
      <c r="M802" s="18"/>
      <c r="V802" s="18"/>
      <c r="W802" s="18"/>
      <c r="X802" s="18"/>
      <c r="Y802" s="18"/>
      <c r="Z802" s="18"/>
    </row>
    <row r="803" spans="6:26" x14ac:dyDescent="0.15">
      <c r="F803" s="18"/>
      <c r="M803" s="18"/>
      <c r="V803" s="18"/>
      <c r="W803" s="18"/>
      <c r="X803" s="18"/>
      <c r="Y803" s="18"/>
      <c r="Z803" s="18"/>
    </row>
    <row r="804" spans="6:26" x14ac:dyDescent="0.15">
      <c r="F804" s="18"/>
      <c r="M804" s="18"/>
      <c r="V804" s="18"/>
      <c r="W804" s="18"/>
      <c r="X804" s="18"/>
      <c r="Y804" s="18"/>
      <c r="Z804" s="18"/>
    </row>
    <row r="805" spans="6:26" x14ac:dyDescent="0.15">
      <c r="F805" s="18"/>
      <c r="M805" s="18"/>
      <c r="V805" s="18"/>
      <c r="W805" s="18"/>
      <c r="X805" s="18"/>
      <c r="Y805" s="18"/>
      <c r="Z805" s="18"/>
    </row>
    <row r="806" spans="6:26" x14ac:dyDescent="0.15">
      <c r="F806" s="18"/>
      <c r="M806" s="18"/>
      <c r="V806" s="18"/>
      <c r="W806" s="18"/>
      <c r="X806" s="18"/>
      <c r="Y806" s="18"/>
      <c r="Z806" s="18"/>
    </row>
    <row r="807" spans="6:26" x14ac:dyDescent="0.15">
      <c r="F807" s="18"/>
      <c r="M807" s="18"/>
      <c r="V807" s="18"/>
      <c r="W807" s="18"/>
      <c r="X807" s="18"/>
      <c r="Y807" s="18"/>
      <c r="Z807" s="18"/>
    </row>
    <row r="808" spans="6:26" x14ac:dyDescent="0.15">
      <c r="F808" s="18"/>
      <c r="M808" s="18"/>
      <c r="V808" s="18"/>
      <c r="W808" s="18"/>
      <c r="X808" s="18"/>
      <c r="Y808" s="18"/>
      <c r="Z808" s="18"/>
    </row>
    <row r="809" spans="6:26" x14ac:dyDescent="0.15">
      <c r="F809" s="18"/>
      <c r="M809" s="18"/>
      <c r="V809" s="18"/>
      <c r="W809" s="18"/>
      <c r="X809" s="18"/>
      <c r="Y809" s="18"/>
      <c r="Z809" s="18"/>
    </row>
    <row r="810" spans="6:26" x14ac:dyDescent="0.15">
      <c r="F810" s="18"/>
      <c r="M810" s="18"/>
      <c r="V810" s="18"/>
      <c r="W810" s="18"/>
      <c r="X810" s="18"/>
      <c r="Y810" s="18"/>
      <c r="Z810" s="18"/>
    </row>
    <row r="811" spans="6:26" x14ac:dyDescent="0.15">
      <c r="F811" s="18"/>
      <c r="M811" s="18"/>
      <c r="V811" s="18"/>
      <c r="W811" s="18"/>
      <c r="X811" s="18"/>
      <c r="Y811" s="18"/>
      <c r="Z811" s="18"/>
    </row>
    <row r="812" spans="6:26" x14ac:dyDescent="0.15">
      <c r="F812" s="18"/>
      <c r="M812" s="18"/>
      <c r="V812" s="18"/>
      <c r="W812" s="18"/>
      <c r="X812" s="18"/>
      <c r="Y812" s="18"/>
      <c r="Z812" s="18"/>
    </row>
    <row r="813" spans="6:26" x14ac:dyDescent="0.15">
      <c r="F813" s="18"/>
      <c r="M813" s="18"/>
      <c r="V813" s="18"/>
      <c r="W813" s="18"/>
      <c r="X813" s="18"/>
      <c r="Y813" s="18"/>
      <c r="Z813" s="18"/>
    </row>
    <row r="814" spans="6:26" x14ac:dyDescent="0.15">
      <c r="F814" s="18"/>
      <c r="M814" s="18"/>
      <c r="V814" s="18"/>
      <c r="W814" s="18"/>
      <c r="X814" s="18"/>
      <c r="Y814" s="18"/>
      <c r="Z814" s="18"/>
    </row>
    <row r="815" spans="6:26" x14ac:dyDescent="0.15">
      <c r="F815" s="18"/>
      <c r="M815" s="18"/>
      <c r="V815" s="18"/>
      <c r="W815" s="18"/>
      <c r="X815" s="18"/>
      <c r="Y815" s="18"/>
      <c r="Z815" s="18"/>
    </row>
    <row r="816" spans="6:26" x14ac:dyDescent="0.15">
      <c r="F816" s="18"/>
      <c r="M816" s="18"/>
      <c r="V816" s="18"/>
      <c r="W816" s="18"/>
      <c r="X816" s="18"/>
      <c r="Y816" s="18"/>
      <c r="Z816" s="18"/>
    </row>
    <row r="817" spans="6:26" x14ac:dyDescent="0.15">
      <c r="F817" s="18"/>
      <c r="M817" s="18"/>
      <c r="V817" s="18"/>
      <c r="W817" s="18"/>
      <c r="X817" s="18"/>
      <c r="Y817" s="18"/>
      <c r="Z817" s="18"/>
    </row>
    <row r="818" spans="6:26" x14ac:dyDescent="0.15">
      <c r="F818" s="18"/>
      <c r="M818" s="18"/>
      <c r="V818" s="18"/>
      <c r="W818" s="18"/>
      <c r="X818" s="18"/>
      <c r="Y818" s="18"/>
      <c r="Z818" s="18"/>
    </row>
    <row r="819" spans="6:26" x14ac:dyDescent="0.15">
      <c r="F819" s="18"/>
      <c r="M819" s="18"/>
      <c r="V819" s="18"/>
      <c r="W819" s="18"/>
      <c r="X819" s="18"/>
      <c r="Y819" s="18"/>
      <c r="Z819" s="18"/>
    </row>
    <row r="820" spans="6:26" x14ac:dyDescent="0.15">
      <c r="F820" s="18"/>
      <c r="M820" s="18"/>
      <c r="V820" s="18"/>
      <c r="W820" s="18"/>
      <c r="X820" s="18"/>
      <c r="Y820" s="18"/>
      <c r="Z820" s="18"/>
    </row>
    <row r="821" spans="6:26" x14ac:dyDescent="0.15">
      <c r="F821" s="18"/>
      <c r="M821" s="18"/>
      <c r="V821" s="18"/>
      <c r="W821" s="18"/>
      <c r="X821" s="18"/>
      <c r="Y821" s="18"/>
      <c r="Z821" s="18"/>
    </row>
    <row r="822" spans="6:26" x14ac:dyDescent="0.15">
      <c r="F822" s="18"/>
      <c r="M822" s="18"/>
      <c r="V822" s="18"/>
      <c r="W822" s="18"/>
      <c r="X822" s="18"/>
      <c r="Y822" s="18"/>
      <c r="Z822" s="18"/>
    </row>
    <row r="823" spans="6:26" x14ac:dyDescent="0.15">
      <c r="F823" s="18"/>
      <c r="M823" s="18"/>
      <c r="V823" s="18"/>
      <c r="W823" s="18"/>
      <c r="X823" s="18"/>
      <c r="Y823" s="18"/>
      <c r="Z823" s="18"/>
    </row>
    <row r="824" spans="6:26" x14ac:dyDescent="0.15">
      <c r="F824" s="18"/>
      <c r="M824" s="18"/>
      <c r="V824" s="18"/>
      <c r="W824" s="18"/>
      <c r="X824" s="18"/>
      <c r="Y824" s="18"/>
      <c r="Z824" s="18"/>
    </row>
    <row r="825" spans="6:26" x14ac:dyDescent="0.15">
      <c r="F825" s="18"/>
      <c r="M825" s="18"/>
      <c r="V825" s="18"/>
      <c r="W825" s="18"/>
      <c r="X825" s="18"/>
      <c r="Y825" s="18"/>
      <c r="Z825" s="18"/>
    </row>
    <row r="826" spans="6:26" x14ac:dyDescent="0.15">
      <c r="F826" s="18"/>
      <c r="M826" s="18"/>
      <c r="V826" s="18"/>
      <c r="W826" s="18"/>
      <c r="X826" s="18"/>
      <c r="Y826" s="18"/>
      <c r="Z826" s="18"/>
    </row>
    <row r="827" spans="6:26" x14ac:dyDescent="0.15">
      <c r="F827" s="18"/>
      <c r="M827" s="18"/>
      <c r="V827" s="18"/>
      <c r="W827" s="18"/>
      <c r="X827" s="18"/>
      <c r="Y827" s="18"/>
      <c r="Z827" s="18"/>
    </row>
    <row r="828" spans="6:26" x14ac:dyDescent="0.15">
      <c r="F828" s="18"/>
      <c r="M828" s="18"/>
      <c r="V828" s="18"/>
      <c r="W828" s="18"/>
      <c r="X828" s="18"/>
      <c r="Y828" s="18"/>
      <c r="Z828" s="18"/>
    </row>
    <row r="829" spans="6:26" x14ac:dyDescent="0.15">
      <c r="F829" s="18"/>
      <c r="M829" s="18"/>
      <c r="V829" s="18"/>
      <c r="W829" s="18"/>
      <c r="X829" s="18"/>
      <c r="Y829" s="18"/>
      <c r="Z829" s="18"/>
    </row>
    <row r="830" spans="6:26" x14ac:dyDescent="0.15">
      <c r="F830" s="18"/>
      <c r="M830" s="18"/>
      <c r="V830" s="18"/>
      <c r="W830" s="18"/>
      <c r="X830" s="18"/>
      <c r="Y830" s="18"/>
      <c r="Z830" s="18"/>
    </row>
    <row r="831" spans="6:26" x14ac:dyDescent="0.15">
      <c r="F831" s="18"/>
      <c r="M831" s="18"/>
      <c r="V831" s="18"/>
      <c r="W831" s="18"/>
      <c r="X831" s="18"/>
      <c r="Y831" s="18"/>
      <c r="Z831" s="18"/>
    </row>
    <row r="832" spans="6:26" x14ac:dyDescent="0.15">
      <c r="F832" s="18"/>
      <c r="M832" s="18"/>
      <c r="V832" s="18"/>
      <c r="W832" s="18"/>
      <c r="X832" s="18"/>
      <c r="Y832" s="18"/>
      <c r="Z832" s="18"/>
    </row>
    <row r="833" spans="6:26" x14ac:dyDescent="0.15">
      <c r="F833" s="18"/>
      <c r="M833" s="18"/>
      <c r="V833" s="18"/>
      <c r="W833" s="18"/>
      <c r="X833" s="18"/>
      <c r="Y833" s="18"/>
      <c r="Z833" s="18"/>
    </row>
    <row r="834" spans="6:26" x14ac:dyDescent="0.15">
      <c r="F834" s="18"/>
      <c r="M834" s="18"/>
      <c r="V834" s="18"/>
      <c r="W834" s="18"/>
      <c r="X834" s="18"/>
      <c r="Y834" s="18"/>
      <c r="Z834" s="18"/>
    </row>
    <row r="835" spans="6:26" x14ac:dyDescent="0.15">
      <c r="F835" s="18"/>
      <c r="M835" s="18"/>
      <c r="V835" s="18"/>
      <c r="W835" s="18"/>
      <c r="X835" s="18"/>
      <c r="Y835" s="18"/>
      <c r="Z835" s="18"/>
    </row>
    <row r="836" spans="6:26" x14ac:dyDescent="0.15">
      <c r="F836" s="18"/>
      <c r="M836" s="18"/>
      <c r="V836" s="18"/>
      <c r="W836" s="18"/>
      <c r="X836" s="18"/>
      <c r="Y836" s="18"/>
      <c r="Z836" s="18"/>
    </row>
    <row r="837" spans="6:26" x14ac:dyDescent="0.15">
      <c r="F837" s="18"/>
      <c r="M837" s="18"/>
      <c r="V837" s="18"/>
      <c r="W837" s="18"/>
      <c r="X837" s="18"/>
      <c r="Y837" s="18"/>
      <c r="Z837" s="18"/>
    </row>
    <row r="838" spans="6:26" x14ac:dyDescent="0.15">
      <c r="F838" s="18"/>
      <c r="M838" s="18"/>
      <c r="V838" s="18"/>
      <c r="W838" s="18"/>
      <c r="X838" s="18"/>
      <c r="Y838" s="18"/>
      <c r="Z838" s="18"/>
    </row>
    <row r="839" spans="6:26" x14ac:dyDescent="0.15">
      <c r="F839" s="18"/>
      <c r="M839" s="18"/>
      <c r="V839" s="18"/>
      <c r="W839" s="18"/>
      <c r="X839" s="18"/>
      <c r="Y839" s="18"/>
      <c r="Z839" s="18"/>
    </row>
    <row r="840" spans="6:26" x14ac:dyDescent="0.15">
      <c r="F840" s="18"/>
      <c r="M840" s="18"/>
      <c r="V840" s="18"/>
      <c r="W840" s="18"/>
      <c r="X840" s="18"/>
      <c r="Y840" s="18"/>
      <c r="Z840" s="18"/>
    </row>
    <row r="841" spans="6:26" x14ac:dyDescent="0.15">
      <c r="F841" s="18"/>
      <c r="M841" s="18"/>
      <c r="V841" s="18"/>
      <c r="W841" s="18"/>
      <c r="X841" s="18"/>
      <c r="Y841" s="18"/>
      <c r="Z841" s="18"/>
    </row>
    <row r="842" spans="6:26" x14ac:dyDescent="0.15">
      <c r="F842" s="18"/>
      <c r="M842" s="18"/>
      <c r="V842" s="18"/>
      <c r="W842" s="18"/>
      <c r="X842" s="18"/>
      <c r="Y842" s="18"/>
      <c r="Z842" s="18"/>
    </row>
    <row r="843" spans="6:26" x14ac:dyDescent="0.15">
      <c r="F843" s="18"/>
      <c r="M843" s="18"/>
      <c r="V843" s="18"/>
      <c r="W843" s="18"/>
      <c r="X843" s="18"/>
      <c r="Y843" s="18"/>
      <c r="Z843" s="18"/>
    </row>
    <row r="844" spans="6:26" x14ac:dyDescent="0.15">
      <c r="F844" s="18"/>
      <c r="M844" s="18"/>
      <c r="V844" s="18"/>
      <c r="W844" s="18"/>
      <c r="X844" s="18"/>
      <c r="Y844" s="18"/>
      <c r="Z844" s="18"/>
    </row>
    <row r="845" spans="6:26" x14ac:dyDescent="0.15">
      <c r="F845" s="18"/>
      <c r="M845" s="18"/>
      <c r="V845" s="18"/>
      <c r="W845" s="18"/>
      <c r="X845" s="18"/>
      <c r="Y845" s="18"/>
      <c r="Z845" s="18"/>
    </row>
    <row r="846" spans="6:26" x14ac:dyDescent="0.15">
      <c r="F846" s="18"/>
      <c r="M846" s="18"/>
      <c r="V846" s="18"/>
      <c r="W846" s="18"/>
      <c r="X846" s="18"/>
      <c r="Y846" s="18"/>
      <c r="Z846" s="18"/>
    </row>
    <row r="847" spans="6:26" x14ac:dyDescent="0.15">
      <c r="F847" s="18"/>
      <c r="M847" s="18"/>
      <c r="V847" s="18"/>
      <c r="W847" s="18"/>
      <c r="X847" s="18"/>
      <c r="Y847" s="18"/>
      <c r="Z847" s="18"/>
    </row>
    <row r="848" spans="6:26" x14ac:dyDescent="0.15">
      <c r="F848" s="18"/>
      <c r="M848" s="18"/>
      <c r="V848" s="18"/>
      <c r="W848" s="18"/>
      <c r="X848" s="18"/>
      <c r="Y848" s="18"/>
      <c r="Z848" s="18"/>
    </row>
    <row r="849" spans="6:26" x14ac:dyDescent="0.15">
      <c r="F849" s="18"/>
      <c r="M849" s="18"/>
      <c r="V849" s="18"/>
      <c r="W849" s="18"/>
      <c r="X849" s="18"/>
      <c r="Y849" s="18"/>
      <c r="Z849" s="18"/>
    </row>
    <row r="850" spans="6:26" x14ac:dyDescent="0.15">
      <c r="F850" s="18"/>
      <c r="M850" s="18"/>
      <c r="V850" s="18"/>
      <c r="W850" s="18"/>
      <c r="X850" s="18"/>
      <c r="Y850" s="18"/>
      <c r="Z850" s="18"/>
    </row>
    <row r="851" spans="6:26" x14ac:dyDescent="0.15">
      <c r="F851" s="18"/>
      <c r="M851" s="18"/>
      <c r="V851" s="18"/>
      <c r="W851" s="18"/>
      <c r="X851" s="18"/>
      <c r="Y851" s="18"/>
      <c r="Z851" s="18"/>
    </row>
    <row r="852" spans="6:26" x14ac:dyDescent="0.15">
      <c r="F852" s="18"/>
      <c r="M852" s="18"/>
      <c r="V852" s="18"/>
      <c r="W852" s="18"/>
      <c r="X852" s="18"/>
      <c r="Y852" s="18"/>
      <c r="Z852" s="18"/>
    </row>
    <row r="853" spans="6:26" x14ac:dyDescent="0.15">
      <c r="F853" s="18"/>
      <c r="M853" s="18"/>
      <c r="V853" s="18"/>
      <c r="W853" s="18"/>
      <c r="X853" s="18"/>
      <c r="Y853" s="18"/>
      <c r="Z853" s="18"/>
    </row>
    <row r="854" spans="6:26" x14ac:dyDescent="0.15">
      <c r="F854" s="18"/>
      <c r="M854" s="18"/>
      <c r="V854" s="18"/>
      <c r="W854" s="18"/>
      <c r="X854" s="18"/>
      <c r="Y854" s="18"/>
      <c r="Z854" s="18"/>
    </row>
    <row r="855" spans="6:26" x14ac:dyDescent="0.15">
      <c r="F855" s="18"/>
      <c r="M855" s="18"/>
      <c r="V855" s="18"/>
      <c r="W855" s="18"/>
      <c r="X855" s="18"/>
      <c r="Y855" s="18"/>
      <c r="Z855" s="18"/>
    </row>
    <row r="856" spans="6:26" x14ac:dyDescent="0.15">
      <c r="F856" s="18"/>
      <c r="M856" s="18"/>
      <c r="V856" s="18"/>
      <c r="W856" s="18"/>
      <c r="X856" s="18"/>
      <c r="Y856" s="18"/>
      <c r="Z856" s="18"/>
    </row>
    <row r="857" spans="6:26" x14ac:dyDescent="0.15">
      <c r="F857" s="18"/>
      <c r="M857" s="18"/>
      <c r="V857" s="18"/>
      <c r="W857" s="18"/>
      <c r="X857" s="18"/>
      <c r="Y857" s="18"/>
      <c r="Z857" s="18"/>
    </row>
    <row r="858" spans="6:26" x14ac:dyDescent="0.15">
      <c r="F858" s="18"/>
      <c r="M858" s="18"/>
      <c r="V858" s="18"/>
      <c r="W858" s="18"/>
      <c r="X858" s="18"/>
      <c r="Y858" s="18"/>
      <c r="Z858" s="18"/>
    </row>
    <row r="859" spans="6:26" x14ac:dyDescent="0.15">
      <c r="F859" s="18"/>
      <c r="M859" s="18"/>
      <c r="V859" s="18"/>
      <c r="W859" s="18"/>
      <c r="X859" s="18"/>
      <c r="Y859" s="18"/>
      <c r="Z859" s="18"/>
    </row>
    <row r="860" spans="6:26" x14ac:dyDescent="0.15">
      <c r="F860" s="18"/>
      <c r="M860" s="18"/>
      <c r="V860" s="18"/>
      <c r="W860" s="18"/>
      <c r="X860" s="18"/>
      <c r="Y860" s="18"/>
      <c r="Z860" s="18"/>
    </row>
    <row r="861" spans="6:26" x14ac:dyDescent="0.15">
      <c r="F861" s="18"/>
      <c r="M861" s="18"/>
      <c r="V861" s="18"/>
      <c r="W861" s="18"/>
      <c r="X861" s="18"/>
      <c r="Y861" s="18"/>
      <c r="Z861" s="18"/>
    </row>
    <row r="862" spans="6:26" x14ac:dyDescent="0.15">
      <c r="F862" s="18"/>
      <c r="M862" s="18"/>
      <c r="V862" s="18"/>
      <c r="W862" s="18"/>
      <c r="X862" s="18"/>
      <c r="Y862" s="18"/>
      <c r="Z862" s="18"/>
    </row>
    <row r="863" spans="6:26" x14ac:dyDescent="0.15">
      <c r="F863" s="18"/>
      <c r="M863" s="18"/>
      <c r="V863" s="18"/>
      <c r="W863" s="18"/>
      <c r="X863" s="18"/>
      <c r="Y863" s="18"/>
      <c r="Z863" s="18"/>
    </row>
    <row r="864" spans="6:26" x14ac:dyDescent="0.15">
      <c r="F864" s="18"/>
      <c r="M864" s="18"/>
      <c r="V864" s="18"/>
      <c r="W864" s="18"/>
      <c r="X864" s="18"/>
      <c r="Y864" s="18"/>
      <c r="Z864" s="18"/>
    </row>
    <row r="865" spans="6:26" x14ac:dyDescent="0.15">
      <c r="F865" s="18"/>
      <c r="M865" s="18"/>
      <c r="V865" s="18"/>
      <c r="W865" s="18"/>
      <c r="X865" s="18"/>
      <c r="Y865" s="18"/>
      <c r="Z865" s="18"/>
    </row>
    <row r="866" spans="6:26" x14ac:dyDescent="0.15">
      <c r="F866" s="18"/>
      <c r="M866" s="18"/>
      <c r="V866" s="18"/>
      <c r="W866" s="18"/>
      <c r="X866" s="18"/>
      <c r="Y866" s="18"/>
      <c r="Z866" s="18"/>
    </row>
    <row r="867" spans="6:26" x14ac:dyDescent="0.15">
      <c r="F867" s="18"/>
      <c r="M867" s="18"/>
      <c r="V867" s="18"/>
      <c r="W867" s="18"/>
      <c r="X867" s="18"/>
      <c r="Y867" s="18"/>
      <c r="Z867" s="18"/>
    </row>
    <row r="868" spans="6:26" x14ac:dyDescent="0.15">
      <c r="F868" s="18"/>
      <c r="M868" s="18"/>
      <c r="V868" s="18"/>
      <c r="W868" s="18"/>
      <c r="X868" s="18"/>
      <c r="Y868" s="18"/>
      <c r="Z868" s="18"/>
    </row>
    <row r="869" spans="6:26" x14ac:dyDescent="0.15">
      <c r="F869" s="18"/>
      <c r="M869" s="18"/>
      <c r="V869" s="18"/>
      <c r="W869" s="18"/>
      <c r="X869" s="18"/>
      <c r="Y869" s="18"/>
      <c r="Z869" s="18"/>
    </row>
    <row r="870" spans="6:26" x14ac:dyDescent="0.15">
      <c r="F870" s="18"/>
      <c r="M870" s="18"/>
      <c r="V870" s="18"/>
      <c r="W870" s="18"/>
      <c r="X870" s="18"/>
      <c r="Y870" s="18"/>
      <c r="Z870" s="18"/>
    </row>
    <row r="871" spans="6:26" x14ac:dyDescent="0.15">
      <c r="F871" s="18"/>
      <c r="M871" s="18"/>
      <c r="V871" s="18"/>
      <c r="W871" s="18"/>
      <c r="X871" s="18"/>
      <c r="Y871" s="18"/>
      <c r="Z871" s="18"/>
    </row>
    <row r="872" spans="6:26" x14ac:dyDescent="0.15">
      <c r="F872" s="18"/>
      <c r="M872" s="18"/>
      <c r="V872" s="18"/>
      <c r="W872" s="18"/>
      <c r="X872" s="18"/>
      <c r="Y872" s="18"/>
      <c r="Z872" s="18"/>
    </row>
    <row r="873" spans="6:26" x14ac:dyDescent="0.15">
      <c r="F873" s="18"/>
      <c r="M873" s="18"/>
      <c r="V873" s="18"/>
      <c r="W873" s="18"/>
      <c r="X873" s="18"/>
      <c r="Y873" s="18"/>
      <c r="Z873" s="18"/>
    </row>
    <row r="874" spans="6:26" x14ac:dyDescent="0.15">
      <c r="F874" s="18"/>
      <c r="M874" s="18"/>
      <c r="V874" s="18"/>
      <c r="W874" s="18"/>
      <c r="X874" s="18"/>
      <c r="Y874" s="18"/>
      <c r="Z874" s="18"/>
    </row>
    <row r="875" spans="6:26" x14ac:dyDescent="0.15">
      <c r="F875" s="18"/>
      <c r="M875" s="18"/>
      <c r="V875" s="18"/>
      <c r="W875" s="18"/>
      <c r="X875" s="18"/>
      <c r="Y875" s="18"/>
      <c r="Z875" s="18"/>
    </row>
    <row r="876" spans="6:26" x14ac:dyDescent="0.15">
      <c r="F876" s="18"/>
      <c r="M876" s="18"/>
      <c r="V876" s="18"/>
      <c r="W876" s="18"/>
      <c r="X876" s="18"/>
      <c r="Y876" s="18"/>
      <c r="Z876" s="18"/>
    </row>
    <row r="877" spans="6:26" x14ac:dyDescent="0.15">
      <c r="F877" s="18"/>
      <c r="M877" s="18"/>
      <c r="V877" s="18"/>
      <c r="W877" s="18"/>
      <c r="X877" s="18"/>
      <c r="Y877" s="18"/>
      <c r="Z877" s="18"/>
    </row>
    <row r="878" spans="6:26" x14ac:dyDescent="0.15">
      <c r="F878" s="18"/>
      <c r="M878" s="18"/>
      <c r="V878" s="18"/>
      <c r="W878" s="18"/>
      <c r="X878" s="18"/>
      <c r="Y878" s="18"/>
      <c r="Z878" s="18"/>
    </row>
    <row r="879" spans="6:26" x14ac:dyDescent="0.15">
      <c r="F879" s="18"/>
      <c r="M879" s="18"/>
      <c r="V879" s="18"/>
      <c r="W879" s="18"/>
      <c r="X879" s="18"/>
      <c r="Y879" s="18"/>
      <c r="Z879" s="18"/>
    </row>
    <row r="880" spans="6:26" x14ac:dyDescent="0.15">
      <c r="F880" s="18"/>
      <c r="M880" s="18"/>
      <c r="V880" s="18"/>
      <c r="W880" s="18"/>
      <c r="X880" s="18"/>
      <c r="Y880" s="18"/>
      <c r="Z880" s="18"/>
    </row>
    <row r="881" spans="6:26" x14ac:dyDescent="0.15">
      <c r="F881" s="18"/>
      <c r="M881" s="18"/>
      <c r="V881" s="18"/>
      <c r="W881" s="18"/>
      <c r="X881" s="18"/>
      <c r="Y881" s="18"/>
      <c r="Z881" s="18"/>
    </row>
    <row r="882" spans="6:26" x14ac:dyDescent="0.15">
      <c r="F882" s="18"/>
      <c r="M882" s="18"/>
      <c r="V882" s="18"/>
      <c r="W882" s="18"/>
      <c r="X882" s="18"/>
      <c r="Y882" s="18"/>
      <c r="Z882" s="18"/>
    </row>
    <row r="883" spans="6:26" x14ac:dyDescent="0.15">
      <c r="F883" s="18"/>
      <c r="M883" s="18"/>
      <c r="V883" s="18"/>
      <c r="W883" s="18"/>
      <c r="X883" s="18"/>
      <c r="Y883" s="18"/>
      <c r="Z883" s="18"/>
    </row>
    <row r="884" spans="6:26" x14ac:dyDescent="0.15">
      <c r="F884" s="18"/>
      <c r="M884" s="18"/>
      <c r="V884" s="18"/>
      <c r="W884" s="18"/>
      <c r="X884" s="18"/>
      <c r="Y884" s="18"/>
      <c r="Z884" s="18"/>
    </row>
    <row r="885" spans="6:26" x14ac:dyDescent="0.15">
      <c r="F885" s="18"/>
      <c r="M885" s="18"/>
      <c r="V885" s="18"/>
      <c r="W885" s="18"/>
      <c r="X885" s="18"/>
      <c r="Y885" s="18"/>
      <c r="Z885" s="18"/>
    </row>
    <row r="886" spans="6:26" x14ac:dyDescent="0.15">
      <c r="F886" s="18"/>
      <c r="M886" s="18"/>
      <c r="V886" s="18"/>
      <c r="W886" s="18"/>
      <c r="X886" s="18"/>
      <c r="Y886" s="18"/>
      <c r="Z886" s="18"/>
    </row>
    <row r="887" spans="6:26" x14ac:dyDescent="0.15">
      <c r="F887" s="18"/>
      <c r="M887" s="18"/>
      <c r="V887" s="18"/>
      <c r="W887" s="18"/>
      <c r="X887" s="18"/>
      <c r="Y887" s="18"/>
      <c r="Z887" s="18"/>
    </row>
    <row r="888" spans="6:26" x14ac:dyDescent="0.15">
      <c r="F888" s="18"/>
      <c r="M888" s="18"/>
      <c r="V888" s="18"/>
      <c r="W888" s="18"/>
      <c r="X888" s="18"/>
      <c r="Y888" s="18"/>
      <c r="Z888" s="18"/>
    </row>
    <row r="889" spans="6:26" x14ac:dyDescent="0.15">
      <c r="F889" s="18"/>
      <c r="M889" s="18"/>
      <c r="V889" s="18"/>
      <c r="W889" s="18"/>
      <c r="X889" s="18"/>
      <c r="Y889" s="18"/>
      <c r="Z889" s="18"/>
    </row>
    <row r="890" spans="6:26" x14ac:dyDescent="0.15">
      <c r="F890" s="18"/>
      <c r="M890" s="18"/>
      <c r="V890" s="18"/>
      <c r="W890" s="18"/>
      <c r="X890" s="18"/>
      <c r="Y890" s="18"/>
      <c r="Z890" s="18"/>
    </row>
    <row r="891" spans="6:26" x14ac:dyDescent="0.15">
      <c r="F891" s="18"/>
      <c r="M891" s="18"/>
      <c r="V891" s="18"/>
      <c r="W891" s="18"/>
      <c r="X891" s="18"/>
      <c r="Y891" s="18"/>
      <c r="Z891" s="18"/>
    </row>
    <row r="892" spans="6:26" x14ac:dyDescent="0.15">
      <c r="F892" s="18"/>
      <c r="M892" s="18"/>
      <c r="V892" s="18"/>
      <c r="W892" s="18"/>
      <c r="X892" s="18"/>
      <c r="Y892" s="18"/>
      <c r="Z892" s="18"/>
    </row>
    <row r="893" spans="6:26" x14ac:dyDescent="0.15">
      <c r="F893" s="18"/>
      <c r="M893" s="18"/>
      <c r="V893" s="18"/>
      <c r="W893" s="18"/>
      <c r="X893" s="18"/>
      <c r="Y893" s="18"/>
      <c r="Z893" s="18"/>
    </row>
    <row r="894" spans="6:26" x14ac:dyDescent="0.15">
      <c r="F894" s="18"/>
      <c r="M894" s="18"/>
      <c r="V894" s="18"/>
      <c r="W894" s="18"/>
      <c r="X894" s="18"/>
      <c r="Y894" s="18"/>
      <c r="Z894" s="18"/>
    </row>
    <row r="895" spans="6:26" x14ac:dyDescent="0.15">
      <c r="F895" s="18"/>
      <c r="M895" s="18"/>
      <c r="V895" s="18"/>
      <c r="W895" s="18"/>
      <c r="X895" s="18"/>
      <c r="Y895" s="18"/>
      <c r="Z895" s="18"/>
    </row>
    <row r="896" spans="6:26" x14ac:dyDescent="0.15">
      <c r="F896" s="18"/>
      <c r="M896" s="18"/>
      <c r="V896" s="18"/>
      <c r="W896" s="18"/>
      <c r="X896" s="18"/>
      <c r="Y896" s="18"/>
      <c r="Z896" s="18"/>
    </row>
    <row r="897" spans="6:26" x14ac:dyDescent="0.15">
      <c r="F897" s="18"/>
      <c r="M897" s="18"/>
      <c r="V897" s="18"/>
      <c r="W897" s="18"/>
      <c r="X897" s="18"/>
      <c r="Y897" s="18"/>
      <c r="Z897" s="18"/>
    </row>
    <row r="898" spans="6:26" x14ac:dyDescent="0.15">
      <c r="F898" s="18"/>
      <c r="M898" s="18"/>
      <c r="V898" s="18"/>
      <c r="W898" s="18"/>
      <c r="X898" s="18"/>
      <c r="Y898" s="18"/>
      <c r="Z898" s="18"/>
    </row>
    <row r="899" spans="6:26" x14ac:dyDescent="0.15">
      <c r="F899" s="18"/>
      <c r="M899" s="18"/>
      <c r="V899" s="18"/>
      <c r="W899" s="18"/>
      <c r="X899" s="18"/>
      <c r="Y899" s="18"/>
      <c r="Z899" s="18"/>
    </row>
    <row r="900" spans="6:26" x14ac:dyDescent="0.15">
      <c r="F900" s="18"/>
      <c r="M900" s="18"/>
      <c r="V900" s="18"/>
      <c r="W900" s="18"/>
      <c r="X900" s="18"/>
      <c r="Y900" s="18"/>
      <c r="Z900" s="18"/>
    </row>
    <row r="901" spans="6:26" x14ac:dyDescent="0.15">
      <c r="F901" s="18"/>
      <c r="M901" s="18"/>
      <c r="V901" s="18"/>
      <c r="W901" s="18"/>
      <c r="X901" s="18"/>
      <c r="Y901" s="18"/>
      <c r="Z901" s="18"/>
    </row>
    <row r="902" spans="6:26" x14ac:dyDescent="0.15">
      <c r="F902" s="18"/>
      <c r="M902" s="18"/>
      <c r="V902" s="18"/>
      <c r="W902" s="18"/>
      <c r="X902" s="18"/>
      <c r="Y902" s="18"/>
      <c r="Z902" s="18"/>
    </row>
    <row r="903" spans="6:26" x14ac:dyDescent="0.15">
      <c r="F903" s="18"/>
      <c r="M903" s="18"/>
      <c r="V903" s="18"/>
      <c r="W903" s="18"/>
      <c r="X903" s="18"/>
      <c r="Y903" s="18"/>
      <c r="Z903" s="18"/>
    </row>
    <row r="904" spans="6:26" x14ac:dyDescent="0.15">
      <c r="F904" s="18"/>
      <c r="M904" s="18"/>
      <c r="V904" s="18"/>
      <c r="W904" s="18"/>
      <c r="X904" s="18"/>
      <c r="Y904" s="18"/>
      <c r="Z904" s="18"/>
    </row>
    <row r="905" spans="6:26" x14ac:dyDescent="0.15">
      <c r="F905" s="18"/>
      <c r="M905" s="18"/>
      <c r="V905" s="18"/>
      <c r="W905" s="18"/>
      <c r="X905" s="18"/>
      <c r="Y905" s="18"/>
      <c r="Z905" s="18"/>
    </row>
    <row r="906" spans="6:26" x14ac:dyDescent="0.15">
      <c r="F906" s="18"/>
      <c r="M906" s="18"/>
      <c r="V906" s="18"/>
      <c r="W906" s="18"/>
      <c r="X906" s="18"/>
      <c r="Y906" s="18"/>
      <c r="Z906" s="18"/>
    </row>
    <row r="907" spans="6:26" x14ac:dyDescent="0.15">
      <c r="F907" s="18"/>
      <c r="M907" s="18"/>
      <c r="V907" s="18"/>
      <c r="W907" s="18"/>
      <c r="X907" s="18"/>
      <c r="Y907" s="18"/>
      <c r="Z907" s="18"/>
    </row>
    <row r="908" spans="6:26" x14ac:dyDescent="0.15">
      <c r="F908" s="18"/>
      <c r="M908" s="18"/>
      <c r="V908" s="18"/>
      <c r="W908" s="18"/>
      <c r="X908" s="18"/>
      <c r="Y908" s="18"/>
      <c r="Z908" s="18"/>
    </row>
    <row r="909" spans="6:26" x14ac:dyDescent="0.15">
      <c r="F909" s="18"/>
      <c r="M909" s="18"/>
      <c r="V909" s="18"/>
      <c r="W909" s="18"/>
      <c r="X909" s="18"/>
      <c r="Y909" s="18"/>
      <c r="Z909" s="18"/>
    </row>
    <row r="910" spans="6:26" x14ac:dyDescent="0.15">
      <c r="F910" s="18"/>
      <c r="M910" s="18"/>
      <c r="V910" s="18"/>
      <c r="W910" s="18"/>
      <c r="X910" s="18"/>
      <c r="Y910" s="18"/>
      <c r="Z910" s="18"/>
    </row>
    <row r="911" spans="6:26" x14ac:dyDescent="0.15">
      <c r="F911" s="18"/>
      <c r="M911" s="18"/>
      <c r="V911" s="18"/>
      <c r="W911" s="18"/>
      <c r="X911" s="18"/>
      <c r="Y911" s="18"/>
      <c r="Z911" s="18"/>
    </row>
    <row r="912" spans="6:26" x14ac:dyDescent="0.15">
      <c r="F912" s="18"/>
      <c r="M912" s="18"/>
      <c r="V912" s="18"/>
      <c r="W912" s="18"/>
      <c r="X912" s="18"/>
      <c r="Y912" s="18"/>
      <c r="Z912" s="18"/>
    </row>
    <row r="913" spans="6:26" x14ac:dyDescent="0.15">
      <c r="F913" s="18"/>
      <c r="M913" s="18"/>
      <c r="V913" s="18"/>
      <c r="W913" s="18"/>
      <c r="X913" s="18"/>
      <c r="Y913" s="18"/>
      <c r="Z913" s="18"/>
    </row>
    <row r="914" spans="6:26" x14ac:dyDescent="0.15">
      <c r="F914" s="18"/>
      <c r="M914" s="18"/>
      <c r="V914" s="18"/>
      <c r="W914" s="18"/>
      <c r="X914" s="18"/>
      <c r="Y914" s="18"/>
      <c r="Z914" s="18"/>
    </row>
    <row r="915" spans="6:26" x14ac:dyDescent="0.15">
      <c r="F915" s="18"/>
      <c r="M915" s="18"/>
      <c r="V915" s="18"/>
      <c r="W915" s="18"/>
      <c r="X915" s="18"/>
      <c r="Y915" s="18"/>
      <c r="Z915" s="18"/>
    </row>
    <row r="916" spans="6:26" x14ac:dyDescent="0.15">
      <c r="F916" s="18"/>
      <c r="M916" s="18"/>
      <c r="V916" s="18"/>
      <c r="W916" s="18"/>
      <c r="X916" s="18"/>
      <c r="Y916" s="18"/>
      <c r="Z916" s="18"/>
    </row>
    <row r="917" spans="6:26" x14ac:dyDescent="0.15">
      <c r="F917" s="18"/>
      <c r="M917" s="18"/>
      <c r="V917" s="18"/>
      <c r="W917" s="18"/>
      <c r="X917" s="18"/>
      <c r="Y917" s="18"/>
      <c r="Z917" s="18"/>
    </row>
    <row r="918" spans="6:26" x14ac:dyDescent="0.15">
      <c r="F918" s="18"/>
      <c r="M918" s="18"/>
      <c r="V918" s="18"/>
      <c r="W918" s="18"/>
      <c r="X918" s="18"/>
      <c r="Y918" s="18"/>
      <c r="Z918" s="18"/>
    </row>
    <row r="919" spans="6:26" x14ac:dyDescent="0.15">
      <c r="F919" s="18"/>
      <c r="M919" s="18"/>
      <c r="V919" s="18"/>
      <c r="W919" s="18"/>
      <c r="X919" s="18"/>
      <c r="Y919" s="18"/>
      <c r="Z919" s="18"/>
    </row>
    <row r="920" spans="6:26" x14ac:dyDescent="0.15">
      <c r="F920" s="18"/>
      <c r="M920" s="18"/>
      <c r="V920" s="18"/>
      <c r="W920" s="18"/>
      <c r="X920" s="18"/>
      <c r="Y920" s="18"/>
      <c r="Z920" s="18"/>
    </row>
    <row r="921" spans="6:26" x14ac:dyDescent="0.15">
      <c r="F921" s="18"/>
      <c r="M921" s="18"/>
      <c r="V921" s="18"/>
      <c r="W921" s="18"/>
      <c r="X921" s="18"/>
      <c r="Y921" s="18"/>
      <c r="Z921" s="18"/>
    </row>
    <row r="922" spans="6:26" x14ac:dyDescent="0.15">
      <c r="F922" s="18"/>
      <c r="M922" s="18"/>
      <c r="V922" s="18"/>
      <c r="W922" s="18"/>
      <c r="X922" s="18"/>
      <c r="Y922" s="18"/>
      <c r="Z922" s="18"/>
    </row>
    <row r="923" spans="6:26" x14ac:dyDescent="0.15">
      <c r="F923" s="18"/>
      <c r="M923" s="18"/>
      <c r="V923" s="18"/>
      <c r="W923" s="18"/>
      <c r="X923" s="18"/>
      <c r="Y923" s="18"/>
      <c r="Z923" s="18"/>
    </row>
    <row r="924" spans="6:26" x14ac:dyDescent="0.15">
      <c r="F924" s="18"/>
      <c r="M924" s="18"/>
      <c r="V924" s="18"/>
      <c r="W924" s="18"/>
      <c r="X924" s="18"/>
      <c r="Y924" s="18"/>
      <c r="Z924" s="18"/>
    </row>
    <row r="925" spans="6:26" x14ac:dyDescent="0.15">
      <c r="F925" s="18"/>
      <c r="M925" s="18"/>
      <c r="V925" s="18"/>
      <c r="W925" s="18"/>
      <c r="X925" s="18"/>
      <c r="Y925" s="18"/>
      <c r="Z925" s="18"/>
    </row>
    <row r="926" spans="6:26" x14ac:dyDescent="0.15">
      <c r="F926" s="18"/>
      <c r="M926" s="18"/>
      <c r="V926" s="18"/>
      <c r="W926" s="18"/>
      <c r="X926" s="18"/>
      <c r="Y926" s="18"/>
      <c r="Z926" s="18"/>
    </row>
    <row r="927" spans="6:26" x14ac:dyDescent="0.15">
      <c r="F927" s="18"/>
      <c r="M927" s="18"/>
      <c r="V927" s="18"/>
      <c r="W927" s="18"/>
      <c r="X927" s="18"/>
      <c r="Y927" s="18"/>
      <c r="Z927" s="18"/>
    </row>
    <row r="928" spans="6:26" x14ac:dyDescent="0.15">
      <c r="F928" s="18"/>
      <c r="M928" s="18"/>
      <c r="V928" s="18"/>
      <c r="W928" s="18"/>
      <c r="X928" s="18"/>
      <c r="Y928" s="18"/>
      <c r="Z928" s="18"/>
    </row>
    <row r="929" spans="6:26" x14ac:dyDescent="0.15">
      <c r="F929" s="18"/>
      <c r="M929" s="18"/>
      <c r="V929" s="18"/>
      <c r="W929" s="18"/>
      <c r="X929" s="18"/>
      <c r="Y929" s="18"/>
      <c r="Z929" s="18"/>
    </row>
    <row r="930" spans="6:26" x14ac:dyDescent="0.15">
      <c r="F930" s="18"/>
      <c r="M930" s="18"/>
      <c r="V930" s="18"/>
      <c r="W930" s="18"/>
      <c r="X930" s="18"/>
      <c r="Y930" s="18"/>
      <c r="Z930" s="18"/>
    </row>
    <row r="931" spans="6:26" x14ac:dyDescent="0.15">
      <c r="F931" s="18"/>
      <c r="M931" s="18"/>
      <c r="V931" s="18"/>
      <c r="W931" s="18"/>
      <c r="X931" s="18"/>
      <c r="Y931" s="18"/>
      <c r="Z931" s="18"/>
    </row>
    <row r="932" spans="6:26" x14ac:dyDescent="0.15">
      <c r="F932" s="18"/>
      <c r="M932" s="18"/>
      <c r="V932" s="18"/>
      <c r="W932" s="18"/>
      <c r="X932" s="18"/>
      <c r="Y932" s="18"/>
      <c r="Z932" s="18"/>
    </row>
    <row r="933" spans="6:26" x14ac:dyDescent="0.15">
      <c r="F933" s="18"/>
      <c r="M933" s="18"/>
      <c r="V933" s="18"/>
      <c r="W933" s="18"/>
      <c r="X933" s="18"/>
      <c r="Y933" s="18"/>
      <c r="Z933" s="18"/>
    </row>
    <row r="934" spans="6:26" x14ac:dyDescent="0.15">
      <c r="F934" s="18"/>
      <c r="M934" s="18"/>
      <c r="V934" s="18"/>
      <c r="W934" s="18"/>
      <c r="X934" s="18"/>
      <c r="Y934" s="18"/>
      <c r="Z934" s="18"/>
    </row>
    <row r="935" spans="6:26" x14ac:dyDescent="0.15">
      <c r="F935" s="18"/>
      <c r="M935" s="18"/>
      <c r="V935" s="18"/>
      <c r="W935" s="18"/>
      <c r="X935" s="18"/>
      <c r="Y935" s="18"/>
      <c r="Z935" s="18"/>
    </row>
    <row r="936" spans="6:26" x14ac:dyDescent="0.15">
      <c r="F936" s="18"/>
      <c r="M936" s="18"/>
      <c r="V936" s="18"/>
      <c r="W936" s="18"/>
      <c r="X936" s="18"/>
      <c r="Y936" s="18"/>
      <c r="Z936" s="18"/>
    </row>
    <row r="937" spans="6:26" x14ac:dyDescent="0.15">
      <c r="F937" s="18"/>
      <c r="M937" s="18"/>
      <c r="V937" s="18"/>
      <c r="W937" s="18"/>
      <c r="X937" s="18"/>
      <c r="Y937" s="18"/>
      <c r="Z937" s="18"/>
    </row>
    <row r="938" spans="6:26" x14ac:dyDescent="0.15">
      <c r="F938" s="18"/>
      <c r="M938" s="18"/>
      <c r="V938" s="18"/>
      <c r="W938" s="18"/>
      <c r="X938" s="18"/>
      <c r="Y938" s="18"/>
      <c r="Z938" s="18"/>
    </row>
    <row r="939" spans="6:26" x14ac:dyDescent="0.15">
      <c r="F939" s="18"/>
      <c r="M939" s="18"/>
      <c r="V939" s="18"/>
      <c r="W939" s="18"/>
      <c r="X939" s="18"/>
      <c r="Y939" s="18"/>
      <c r="Z939" s="18"/>
    </row>
    <row r="940" spans="6:26" x14ac:dyDescent="0.15">
      <c r="F940" s="18"/>
      <c r="M940" s="18"/>
      <c r="V940" s="18"/>
      <c r="W940" s="18"/>
      <c r="X940" s="18"/>
      <c r="Y940" s="18"/>
      <c r="Z940" s="18"/>
    </row>
    <row r="941" spans="6:26" x14ac:dyDescent="0.15">
      <c r="F941" s="18"/>
      <c r="M941" s="18"/>
      <c r="V941" s="18"/>
      <c r="W941" s="18"/>
      <c r="X941" s="18"/>
      <c r="Y941" s="18"/>
      <c r="Z941" s="18"/>
    </row>
    <row r="942" spans="6:26" x14ac:dyDescent="0.15">
      <c r="F942" s="18"/>
      <c r="M942" s="18"/>
      <c r="V942" s="18"/>
      <c r="W942" s="18"/>
      <c r="X942" s="18"/>
      <c r="Y942" s="18"/>
      <c r="Z942" s="18"/>
    </row>
    <row r="943" spans="6:26" x14ac:dyDescent="0.15">
      <c r="F943" s="18"/>
      <c r="M943" s="18"/>
      <c r="V943" s="18"/>
      <c r="W943" s="18"/>
      <c r="X943" s="18"/>
      <c r="Y943" s="18"/>
      <c r="Z943" s="18"/>
    </row>
    <row r="944" spans="6:26" x14ac:dyDescent="0.15">
      <c r="F944" s="18"/>
      <c r="M944" s="18"/>
      <c r="V944" s="18"/>
      <c r="W944" s="18"/>
      <c r="X944" s="18"/>
      <c r="Y944" s="18"/>
      <c r="Z944" s="18"/>
    </row>
    <row r="945" spans="6:26" x14ac:dyDescent="0.15">
      <c r="F945" s="18"/>
      <c r="M945" s="18"/>
      <c r="V945" s="18"/>
      <c r="W945" s="18"/>
      <c r="X945" s="18"/>
      <c r="Y945" s="18"/>
      <c r="Z945" s="18"/>
    </row>
    <row r="946" spans="6:26" x14ac:dyDescent="0.15">
      <c r="F946" s="18"/>
      <c r="M946" s="18"/>
      <c r="V946" s="18"/>
      <c r="W946" s="18"/>
      <c r="X946" s="18"/>
      <c r="Y946" s="18"/>
      <c r="Z946" s="18"/>
    </row>
    <row r="947" spans="6:26" x14ac:dyDescent="0.15">
      <c r="F947" s="18"/>
      <c r="M947" s="18"/>
      <c r="V947" s="18"/>
      <c r="W947" s="18"/>
      <c r="X947" s="18"/>
      <c r="Y947" s="18"/>
      <c r="Z947" s="18"/>
    </row>
    <row r="948" spans="6:26" x14ac:dyDescent="0.15">
      <c r="F948" s="18"/>
      <c r="M948" s="18"/>
      <c r="V948" s="18"/>
      <c r="W948" s="18"/>
      <c r="X948" s="18"/>
      <c r="Y948" s="18"/>
      <c r="Z948" s="18"/>
    </row>
    <row r="949" spans="6:26" x14ac:dyDescent="0.15">
      <c r="F949" s="18"/>
      <c r="M949" s="18"/>
      <c r="V949" s="18"/>
      <c r="W949" s="18"/>
      <c r="X949" s="18"/>
      <c r="Y949" s="18"/>
      <c r="Z949" s="18"/>
    </row>
    <row r="950" spans="6:26" x14ac:dyDescent="0.15">
      <c r="F950" s="18"/>
      <c r="M950" s="18"/>
      <c r="V950" s="18"/>
      <c r="W950" s="18"/>
      <c r="X950" s="18"/>
      <c r="Y950" s="18"/>
      <c r="Z950" s="18"/>
    </row>
    <row r="951" spans="6:26" x14ac:dyDescent="0.15">
      <c r="F951" s="18"/>
      <c r="M951" s="18"/>
      <c r="V951" s="18"/>
      <c r="W951" s="18"/>
      <c r="X951" s="18"/>
      <c r="Y951" s="18"/>
      <c r="Z951" s="18"/>
    </row>
    <row r="952" spans="6:26" x14ac:dyDescent="0.15">
      <c r="F952" s="18"/>
      <c r="M952" s="18"/>
      <c r="V952" s="18"/>
      <c r="W952" s="18"/>
      <c r="X952" s="18"/>
      <c r="Y952" s="18"/>
      <c r="Z952" s="18"/>
    </row>
    <row r="953" spans="6:26" x14ac:dyDescent="0.15">
      <c r="F953" s="18"/>
      <c r="M953" s="18"/>
      <c r="V953" s="18"/>
      <c r="W953" s="18"/>
      <c r="X953" s="18"/>
      <c r="Y953" s="18"/>
      <c r="Z953" s="18"/>
    </row>
    <row r="954" spans="6:26" x14ac:dyDescent="0.15">
      <c r="F954" s="18"/>
      <c r="M954" s="18"/>
      <c r="V954" s="18"/>
      <c r="W954" s="18"/>
      <c r="X954" s="18"/>
      <c r="Y954" s="18"/>
      <c r="Z954" s="18"/>
    </row>
    <row r="955" spans="6:26" x14ac:dyDescent="0.15">
      <c r="F955" s="18"/>
      <c r="M955" s="18"/>
      <c r="V955" s="18"/>
      <c r="W955" s="18"/>
      <c r="X955" s="18"/>
      <c r="Y955" s="18"/>
      <c r="Z955" s="18"/>
    </row>
    <row r="956" spans="6:26" x14ac:dyDescent="0.15">
      <c r="F956" s="18"/>
      <c r="M956" s="18"/>
      <c r="V956" s="18"/>
      <c r="W956" s="18"/>
      <c r="X956" s="18"/>
      <c r="Y956" s="18"/>
      <c r="Z956" s="18"/>
    </row>
    <row r="957" spans="6:26" x14ac:dyDescent="0.15">
      <c r="F957" s="18"/>
      <c r="M957" s="18"/>
      <c r="V957" s="18"/>
      <c r="W957" s="18"/>
      <c r="X957" s="18"/>
      <c r="Y957" s="18"/>
      <c r="Z957" s="18"/>
    </row>
    <row r="958" spans="6:26" x14ac:dyDescent="0.15">
      <c r="F958" s="18"/>
      <c r="M958" s="18"/>
      <c r="V958" s="18"/>
      <c r="W958" s="18"/>
      <c r="X958" s="18"/>
      <c r="Y958" s="18"/>
      <c r="Z958" s="18"/>
    </row>
    <row r="959" spans="6:26" x14ac:dyDescent="0.15">
      <c r="F959" s="18"/>
      <c r="M959" s="18"/>
      <c r="V959" s="18"/>
      <c r="W959" s="18"/>
      <c r="X959" s="18"/>
      <c r="Y959" s="18"/>
      <c r="Z959" s="18"/>
    </row>
    <row r="960" spans="6:26" x14ac:dyDescent="0.15">
      <c r="F960" s="18"/>
      <c r="M960" s="18"/>
      <c r="V960" s="18"/>
      <c r="W960" s="18"/>
      <c r="X960" s="18"/>
      <c r="Y960" s="18"/>
      <c r="Z960" s="18"/>
    </row>
    <row r="961" spans="6:26" x14ac:dyDescent="0.15">
      <c r="F961" s="18"/>
      <c r="M961" s="18"/>
      <c r="V961" s="18"/>
      <c r="W961" s="18"/>
      <c r="X961" s="18"/>
      <c r="Y961" s="18"/>
      <c r="Z961" s="18"/>
    </row>
    <row r="962" spans="6:26" x14ac:dyDescent="0.15">
      <c r="F962" s="18"/>
      <c r="M962" s="18"/>
      <c r="V962" s="18"/>
      <c r="W962" s="18"/>
      <c r="X962" s="18"/>
      <c r="Y962" s="18"/>
      <c r="Z962" s="18"/>
    </row>
    <row r="963" spans="6:26" x14ac:dyDescent="0.15">
      <c r="F963" s="18"/>
      <c r="M963" s="18"/>
      <c r="V963" s="18"/>
      <c r="W963" s="18"/>
      <c r="X963" s="18"/>
      <c r="Y963" s="18"/>
      <c r="Z963" s="18"/>
    </row>
    <row r="964" spans="6:26" x14ac:dyDescent="0.15">
      <c r="F964" s="18"/>
      <c r="M964" s="18"/>
      <c r="V964" s="18"/>
      <c r="W964" s="18"/>
      <c r="X964" s="18"/>
      <c r="Y964" s="18"/>
      <c r="Z964" s="18"/>
    </row>
    <row r="965" spans="6:26" x14ac:dyDescent="0.15">
      <c r="F965" s="18"/>
      <c r="M965" s="18"/>
      <c r="V965" s="18"/>
      <c r="W965" s="18"/>
      <c r="X965" s="18"/>
      <c r="Y965" s="18"/>
      <c r="Z965" s="18"/>
    </row>
    <row r="966" spans="6:26" x14ac:dyDescent="0.15">
      <c r="F966" s="18"/>
      <c r="M966" s="18"/>
      <c r="V966" s="18"/>
      <c r="W966" s="18"/>
      <c r="X966" s="18"/>
      <c r="Y966" s="18"/>
      <c r="Z966" s="18"/>
    </row>
    <row r="967" spans="6:26" x14ac:dyDescent="0.15">
      <c r="F967" s="18"/>
      <c r="M967" s="18"/>
      <c r="V967" s="18"/>
      <c r="W967" s="18"/>
      <c r="X967" s="18"/>
      <c r="Y967" s="18"/>
      <c r="Z967" s="18"/>
    </row>
    <row r="968" spans="6:26" x14ac:dyDescent="0.15">
      <c r="F968" s="18"/>
      <c r="M968" s="18"/>
      <c r="V968" s="18"/>
      <c r="W968" s="18"/>
      <c r="X968" s="18"/>
      <c r="Y968" s="18"/>
      <c r="Z968" s="18"/>
    </row>
    <row r="969" spans="6:26" x14ac:dyDescent="0.15">
      <c r="F969" s="18"/>
      <c r="M969" s="18"/>
      <c r="V969" s="18"/>
      <c r="W969" s="18"/>
      <c r="X969" s="18"/>
      <c r="Y969" s="18"/>
      <c r="Z969" s="18"/>
    </row>
    <row r="970" spans="6:26" x14ac:dyDescent="0.15">
      <c r="F970" s="18"/>
      <c r="M970" s="18"/>
      <c r="V970" s="18"/>
      <c r="W970" s="18"/>
      <c r="X970" s="18"/>
      <c r="Y970" s="18"/>
      <c r="Z970" s="18"/>
    </row>
    <row r="971" spans="6:26" x14ac:dyDescent="0.15">
      <c r="F971" s="18"/>
      <c r="M971" s="18"/>
      <c r="V971" s="18"/>
      <c r="W971" s="18"/>
      <c r="X971" s="18"/>
      <c r="Y971" s="18"/>
      <c r="Z971" s="18"/>
    </row>
    <row r="972" spans="6:26" x14ac:dyDescent="0.15">
      <c r="F972" s="18"/>
      <c r="M972" s="18"/>
      <c r="V972" s="18"/>
      <c r="W972" s="18"/>
      <c r="X972" s="18"/>
      <c r="Y972" s="18"/>
      <c r="Z972" s="18"/>
    </row>
    <row r="973" spans="6:26" x14ac:dyDescent="0.15">
      <c r="F973" s="18"/>
      <c r="M973" s="18"/>
      <c r="V973" s="18"/>
      <c r="W973" s="18"/>
      <c r="X973" s="18"/>
      <c r="Y973" s="18"/>
      <c r="Z973" s="18"/>
    </row>
    <row r="974" spans="6:26" x14ac:dyDescent="0.15">
      <c r="F974" s="18"/>
      <c r="M974" s="18"/>
      <c r="V974" s="18"/>
      <c r="W974" s="18"/>
      <c r="X974" s="18"/>
      <c r="Y974" s="18"/>
      <c r="Z974" s="18"/>
    </row>
    <row r="975" spans="6:26" x14ac:dyDescent="0.15">
      <c r="F975" s="18"/>
      <c r="M975" s="18"/>
      <c r="V975" s="18"/>
      <c r="W975" s="18"/>
      <c r="X975" s="18"/>
      <c r="Y975" s="18"/>
      <c r="Z975" s="18"/>
    </row>
    <row r="976" spans="6:26" x14ac:dyDescent="0.15">
      <c r="F976" s="18"/>
      <c r="M976" s="18"/>
      <c r="V976" s="18"/>
      <c r="W976" s="18"/>
      <c r="X976" s="18"/>
      <c r="Y976" s="18"/>
      <c r="Z976" s="18"/>
    </row>
    <row r="977" spans="6:26" x14ac:dyDescent="0.15">
      <c r="F977" s="18"/>
      <c r="M977" s="18"/>
      <c r="V977" s="18"/>
      <c r="W977" s="18"/>
      <c r="X977" s="18"/>
      <c r="Y977" s="18"/>
      <c r="Z977" s="18"/>
    </row>
    <row r="978" spans="6:26" x14ac:dyDescent="0.15">
      <c r="F978" s="18"/>
      <c r="M978" s="18"/>
      <c r="V978" s="18"/>
      <c r="W978" s="18"/>
      <c r="X978" s="18"/>
      <c r="Y978" s="18"/>
      <c r="Z978" s="18"/>
    </row>
    <row r="979" spans="6:26" x14ac:dyDescent="0.15">
      <c r="F979" s="18"/>
      <c r="M979" s="18"/>
      <c r="V979" s="18"/>
      <c r="W979" s="18"/>
      <c r="X979" s="18"/>
      <c r="Y979" s="18"/>
      <c r="Z979" s="18"/>
    </row>
    <row r="980" spans="6:26" x14ac:dyDescent="0.15">
      <c r="F980" s="18"/>
      <c r="M980" s="18"/>
      <c r="V980" s="18"/>
      <c r="W980" s="18"/>
      <c r="X980" s="18"/>
      <c r="Y980" s="18"/>
      <c r="Z980" s="18"/>
    </row>
    <row r="981" spans="6:26" x14ac:dyDescent="0.15">
      <c r="F981" s="18"/>
      <c r="M981" s="18"/>
      <c r="V981" s="18"/>
      <c r="W981" s="18"/>
      <c r="X981" s="18"/>
      <c r="Y981" s="18"/>
      <c r="Z981" s="18"/>
    </row>
    <row r="982" spans="6:26" x14ac:dyDescent="0.15">
      <c r="F982" s="18"/>
      <c r="M982" s="18"/>
      <c r="V982" s="18"/>
      <c r="W982" s="18"/>
      <c r="X982" s="18"/>
      <c r="Y982" s="18"/>
      <c r="Z982" s="18"/>
    </row>
    <row r="983" spans="6:26" x14ac:dyDescent="0.15">
      <c r="F983" s="18"/>
      <c r="M983" s="18"/>
      <c r="V983" s="18"/>
      <c r="W983" s="18"/>
      <c r="X983" s="18"/>
      <c r="Y983" s="18"/>
      <c r="Z983" s="18"/>
    </row>
    <row r="984" spans="6:26" x14ac:dyDescent="0.15">
      <c r="F984" s="18"/>
      <c r="M984" s="18"/>
      <c r="V984" s="18"/>
      <c r="W984" s="18"/>
      <c r="X984" s="18"/>
      <c r="Y984" s="18"/>
      <c r="Z984" s="18"/>
    </row>
    <row r="985" spans="6:26" x14ac:dyDescent="0.15">
      <c r="F985" s="18"/>
      <c r="M985" s="18"/>
      <c r="V985" s="18"/>
      <c r="W985" s="18"/>
      <c r="X985" s="18"/>
      <c r="Y985" s="18"/>
      <c r="Z985" s="18"/>
    </row>
    <row r="986" spans="6:26" x14ac:dyDescent="0.15">
      <c r="F986" s="18"/>
      <c r="M986" s="18"/>
      <c r="V986" s="18"/>
      <c r="W986" s="18"/>
      <c r="X986" s="18"/>
      <c r="Y986" s="18"/>
      <c r="Z986" s="18"/>
    </row>
    <row r="987" spans="6:26" x14ac:dyDescent="0.15">
      <c r="F987" s="18"/>
      <c r="M987" s="18"/>
      <c r="V987" s="18"/>
      <c r="W987" s="18"/>
      <c r="X987" s="18"/>
      <c r="Y987" s="18"/>
      <c r="Z987" s="18"/>
    </row>
    <row r="988" spans="6:26" x14ac:dyDescent="0.15">
      <c r="F988" s="18"/>
      <c r="M988" s="18"/>
      <c r="V988" s="18"/>
      <c r="W988" s="18"/>
      <c r="X988" s="18"/>
      <c r="Y988" s="18"/>
      <c r="Z988" s="18"/>
    </row>
    <row r="989" spans="6:26" x14ac:dyDescent="0.15">
      <c r="F989" s="18"/>
      <c r="M989" s="18"/>
      <c r="V989" s="18"/>
      <c r="W989" s="18"/>
      <c r="X989" s="18"/>
      <c r="Y989" s="18"/>
      <c r="Z989" s="18"/>
    </row>
    <row r="990" spans="6:26" x14ac:dyDescent="0.15">
      <c r="F990" s="18"/>
      <c r="M990" s="18"/>
      <c r="V990" s="18"/>
      <c r="W990" s="18"/>
      <c r="X990" s="18"/>
      <c r="Y990" s="18"/>
      <c r="Z990" s="18"/>
    </row>
    <row r="991" spans="6:26" x14ac:dyDescent="0.15">
      <c r="F991" s="18"/>
      <c r="M991" s="18"/>
      <c r="V991" s="18"/>
      <c r="W991" s="18"/>
      <c r="X991" s="18"/>
      <c r="Y991" s="18"/>
      <c r="Z991" s="18"/>
    </row>
    <row r="992" spans="6:26" x14ac:dyDescent="0.15">
      <c r="F992" s="18"/>
      <c r="M992" s="18"/>
      <c r="V992" s="18"/>
      <c r="W992" s="18"/>
      <c r="X992" s="18"/>
      <c r="Y992" s="18"/>
      <c r="Z992" s="18"/>
    </row>
    <row r="993" spans="6:26" x14ac:dyDescent="0.15">
      <c r="F993" s="18"/>
      <c r="M993" s="18"/>
      <c r="V993" s="18"/>
      <c r="W993" s="18"/>
      <c r="X993" s="18"/>
      <c r="Y993" s="18"/>
      <c r="Z993" s="18"/>
    </row>
    <row r="994" spans="6:26" x14ac:dyDescent="0.15">
      <c r="F994" s="18"/>
      <c r="M994" s="18"/>
      <c r="V994" s="18"/>
      <c r="W994" s="18"/>
      <c r="X994" s="18"/>
      <c r="Y994" s="18"/>
      <c r="Z994" s="18"/>
    </row>
    <row r="995" spans="6:26" x14ac:dyDescent="0.15">
      <c r="F995" s="18"/>
      <c r="M995" s="18"/>
      <c r="V995" s="18"/>
      <c r="W995" s="18"/>
      <c r="X995" s="18"/>
      <c r="Y995" s="18"/>
      <c r="Z995" s="18"/>
    </row>
    <row r="996" spans="6:26" x14ac:dyDescent="0.15">
      <c r="F996" s="18"/>
      <c r="M996" s="18"/>
      <c r="V996" s="18"/>
      <c r="W996" s="18"/>
      <c r="X996" s="18"/>
      <c r="Y996" s="18"/>
      <c r="Z996" s="18"/>
    </row>
    <row r="997" spans="6:26" x14ac:dyDescent="0.15">
      <c r="F997" s="18"/>
      <c r="M997" s="18"/>
      <c r="V997" s="18"/>
      <c r="W997" s="18"/>
      <c r="X997" s="18"/>
      <c r="Y997" s="18"/>
      <c r="Z997" s="18"/>
    </row>
    <row r="998" spans="6:26" x14ac:dyDescent="0.15">
      <c r="F998" s="18"/>
      <c r="M998" s="18"/>
      <c r="V998" s="18"/>
      <c r="W998" s="18"/>
      <c r="X998" s="18"/>
      <c r="Y998" s="18"/>
      <c r="Z998" s="18"/>
    </row>
    <row r="999" spans="6:26" x14ac:dyDescent="0.15">
      <c r="F999" s="18"/>
      <c r="M999" s="18"/>
      <c r="V999" s="18"/>
      <c r="W999" s="18"/>
      <c r="X999" s="18"/>
      <c r="Y999" s="18"/>
      <c r="Z999" s="18"/>
    </row>
    <row r="1000" spans="6:26" x14ac:dyDescent="0.15">
      <c r="F1000" s="18"/>
      <c r="M1000" s="18"/>
      <c r="V1000" s="18"/>
      <c r="W1000" s="18"/>
      <c r="X1000" s="18"/>
      <c r="Y1000" s="18"/>
      <c r="Z1000" s="18"/>
    </row>
    <row r="1001" spans="6:26" x14ac:dyDescent="0.15">
      <c r="F1001" s="18"/>
      <c r="M1001" s="18"/>
      <c r="V1001" s="18"/>
      <c r="W1001" s="18"/>
      <c r="X1001" s="18"/>
      <c r="Y1001" s="18"/>
      <c r="Z1001" s="18"/>
    </row>
    <row r="1002" spans="6:26" x14ac:dyDescent="0.15">
      <c r="F1002" s="18"/>
      <c r="M1002" s="18"/>
      <c r="V1002" s="18"/>
      <c r="W1002" s="18"/>
      <c r="X1002" s="18"/>
      <c r="Y1002" s="18"/>
      <c r="Z1002" s="18"/>
    </row>
    <row r="1003" spans="6:26" x14ac:dyDescent="0.15">
      <c r="F1003" s="18"/>
      <c r="M1003" s="18"/>
      <c r="V1003" s="18"/>
      <c r="W1003" s="18"/>
      <c r="X1003" s="18"/>
      <c r="Y1003" s="18"/>
      <c r="Z1003" s="18"/>
    </row>
    <row r="1004" spans="6:26" x14ac:dyDescent="0.15">
      <c r="F1004" s="18"/>
      <c r="M1004" s="18"/>
      <c r="V1004" s="18"/>
      <c r="W1004" s="18"/>
      <c r="X1004" s="18"/>
      <c r="Y1004" s="18"/>
      <c r="Z1004" s="18"/>
    </row>
    <row r="1005" spans="6:26" x14ac:dyDescent="0.15">
      <c r="F1005" s="18"/>
      <c r="M1005" s="18"/>
      <c r="V1005" s="18"/>
      <c r="W1005" s="18"/>
      <c r="X1005" s="18"/>
      <c r="Y1005" s="18"/>
      <c r="Z1005" s="18"/>
    </row>
    <row r="1006" spans="6:26" x14ac:dyDescent="0.15">
      <c r="F1006" s="18"/>
      <c r="M1006" s="18"/>
      <c r="V1006" s="18"/>
      <c r="W1006" s="18"/>
      <c r="X1006" s="18"/>
      <c r="Y1006" s="18"/>
      <c r="Z1006" s="18"/>
    </row>
    <row r="1007" spans="6:26" x14ac:dyDescent="0.15">
      <c r="F1007" s="18"/>
      <c r="M1007" s="18"/>
      <c r="V1007" s="18"/>
      <c r="W1007" s="18"/>
      <c r="X1007" s="18"/>
      <c r="Y1007" s="18"/>
      <c r="Z1007" s="18"/>
    </row>
    <row r="1008" spans="6:26" x14ac:dyDescent="0.15">
      <c r="F1008" s="18"/>
      <c r="M1008" s="18"/>
      <c r="V1008" s="18"/>
      <c r="W1008" s="18"/>
      <c r="X1008" s="18"/>
      <c r="Y1008" s="18"/>
      <c r="Z1008" s="18"/>
    </row>
    <row r="1009" spans="6:26" x14ac:dyDescent="0.15">
      <c r="F1009" s="18"/>
      <c r="M1009" s="18"/>
      <c r="V1009" s="18"/>
      <c r="W1009" s="18"/>
      <c r="X1009" s="18"/>
      <c r="Y1009" s="18"/>
      <c r="Z1009" s="18"/>
    </row>
    <row r="1010" spans="6:26" x14ac:dyDescent="0.15">
      <c r="F1010" s="18"/>
      <c r="M1010" s="18"/>
      <c r="V1010" s="18"/>
      <c r="W1010" s="18"/>
      <c r="X1010" s="18"/>
      <c r="Y1010" s="18"/>
      <c r="Z1010" s="18"/>
    </row>
    <row r="1011" spans="6:26" x14ac:dyDescent="0.15">
      <c r="F1011" s="18"/>
      <c r="M1011" s="18"/>
      <c r="V1011" s="18"/>
      <c r="W1011" s="18"/>
      <c r="X1011" s="18"/>
      <c r="Y1011" s="18"/>
      <c r="Z1011" s="18"/>
    </row>
    <row r="1012" spans="6:26" x14ac:dyDescent="0.15">
      <c r="F1012" s="18"/>
      <c r="M1012" s="18"/>
      <c r="V1012" s="18"/>
      <c r="W1012" s="18"/>
      <c r="X1012" s="18"/>
      <c r="Y1012" s="18"/>
      <c r="Z1012" s="18"/>
    </row>
    <row r="1013" spans="6:26" x14ac:dyDescent="0.15">
      <c r="F1013" s="18"/>
      <c r="M1013" s="18"/>
      <c r="V1013" s="18"/>
      <c r="W1013" s="18"/>
      <c r="X1013" s="18"/>
      <c r="Y1013" s="18"/>
      <c r="Z1013" s="18"/>
    </row>
    <row r="1014" spans="6:26" x14ac:dyDescent="0.15">
      <c r="F1014" s="18"/>
      <c r="M1014" s="18"/>
      <c r="V1014" s="18"/>
      <c r="W1014" s="18"/>
      <c r="X1014" s="18"/>
      <c r="Y1014" s="18"/>
      <c r="Z1014" s="18"/>
    </row>
    <row r="1015" spans="6:26" x14ac:dyDescent="0.15">
      <c r="F1015" s="18"/>
      <c r="M1015" s="18"/>
      <c r="V1015" s="18"/>
      <c r="W1015" s="18"/>
      <c r="X1015" s="18"/>
      <c r="Y1015" s="18"/>
      <c r="Z1015" s="18"/>
    </row>
    <row r="1016" spans="6:26" x14ac:dyDescent="0.15">
      <c r="F1016" s="18"/>
      <c r="M1016" s="18"/>
      <c r="V1016" s="18"/>
      <c r="W1016" s="18"/>
      <c r="X1016" s="18"/>
      <c r="Y1016" s="18"/>
      <c r="Z1016" s="18"/>
    </row>
    <row r="1017" spans="6:26" x14ac:dyDescent="0.15">
      <c r="F1017" s="18"/>
      <c r="M1017" s="18"/>
      <c r="V1017" s="18"/>
      <c r="W1017" s="18"/>
      <c r="X1017" s="18"/>
      <c r="Y1017" s="18"/>
      <c r="Z1017" s="18"/>
    </row>
    <row r="1018" spans="6:26" x14ac:dyDescent="0.15">
      <c r="F1018" s="18"/>
      <c r="M1018" s="18"/>
      <c r="V1018" s="18"/>
      <c r="W1018" s="18"/>
      <c r="X1018" s="18"/>
      <c r="Y1018" s="18"/>
      <c r="Z1018" s="18"/>
    </row>
    <row r="1019" spans="6:26" x14ac:dyDescent="0.15">
      <c r="F1019" s="18"/>
      <c r="M1019" s="18"/>
      <c r="V1019" s="18"/>
      <c r="W1019" s="18"/>
      <c r="X1019" s="18"/>
      <c r="Y1019" s="18"/>
      <c r="Z1019" s="18"/>
    </row>
    <row r="1020" spans="6:26" x14ac:dyDescent="0.15">
      <c r="F1020" s="18"/>
      <c r="M1020" s="18"/>
      <c r="V1020" s="18"/>
      <c r="W1020" s="18"/>
      <c r="X1020" s="18"/>
      <c r="Y1020" s="18"/>
      <c r="Z1020" s="18"/>
    </row>
    <row r="1021" spans="6:26" x14ac:dyDescent="0.15">
      <c r="F1021" s="18"/>
      <c r="M1021" s="18"/>
      <c r="V1021" s="18"/>
      <c r="W1021" s="18"/>
      <c r="X1021" s="18"/>
      <c r="Y1021" s="18"/>
      <c r="Z1021" s="18"/>
    </row>
    <row r="1022" spans="6:26" x14ac:dyDescent="0.15">
      <c r="F1022" s="18"/>
      <c r="M1022" s="18"/>
      <c r="V1022" s="18"/>
      <c r="W1022" s="18"/>
      <c r="X1022" s="18"/>
      <c r="Y1022" s="18"/>
      <c r="Z1022" s="18"/>
    </row>
    <row r="1023" spans="6:26" x14ac:dyDescent="0.15">
      <c r="F1023" s="18"/>
      <c r="M1023" s="18"/>
      <c r="V1023" s="18"/>
      <c r="W1023" s="18"/>
      <c r="X1023" s="18"/>
      <c r="Y1023" s="18"/>
      <c r="Z1023" s="18"/>
    </row>
    <row r="1024" spans="6:26" x14ac:dyDescent="0.15">
      <c r="F1024" s="18"/>
      <c r="M1024" s="18"/>
      <c r="V1024" s="18"/>
      <c r="W1024" s="18"/>
      <c r="X1024" s="18"/>
      <c r="Y1024" s="18"/>
      <c r="Z1024" s="18"/>
    </row>
    <row r="1025" spans="6:26" x14ac:dyDescent="0.15">
      <c r="F1025" s="18"/>
      <c r="M1025" s="18"/>
      <c r="V1025" s="18"/>
      <c r="W1025" s="18"/>
      <c r="X1025" s="18"/>
      <c r="Y1025" s="18"/>
      <c r="Z1025" s="18"/>
    </row>
    <row r="1026" spans="6:26" x14ac:dyDescent="0.15">
      <c r="F1026" s="18"/>
      <c r="M1026" s="18"/>
      <c r="V1026" s="18"/>
      <c r="W1026" s="18"/>
      <c r="X1026" s="18"/>
      <c r="Y1026" s="18"/>
      <c r="Z1026" s="18"/>
    </row>
    <row r="1027" spans="6:26" x14ac:dyDescent="0.15">
      <c r="F1027" s="18"/>
      <c r="M1027" s="18"/>
      <c r="V1027" s="18"/>
      <c r="W1027" s="18"/>
      <c r="X1027" s="18"/>
      <c r="Y1027" s="18"/>
      <c r="Z1027" s="18"/>
    </row>
    <row r="1028" spans="6:26" x14ac:dyDescent="0.15">
      <c r="F1028" s="18"/>
      <c r="M1028" s="18"/>
      <c r="V1028" s="18"/>
      <c r="W1028" s="18"/>
      <c r="X1028" s="18"/>
      <c r="Y1028" s="18"/>
      <c r="Z1028" s="18"/>
    </row>
    <row r="1029" spans="6:26" x14ac:dyDescent="0.15">
      <c r="F1029" s="18"/>
      <c r="M1029" s="18"/>
      <c r="V1029" s="18"/>
      <c r="W1029" s="18"/>
      <c r="X1029" s="18"/>
      <c r="Y1029" s="18"/>
      <c r="Z1029" s="18"/>
    </row>
    <row r="1030" spans="6:26" x14ac:dyDescent="0.15">
      <c r="F1030" s="18"/>
      <c r="M1030" s="18"/>
      <c r="V1030" s="18"/>
      <c r="W1030" s="18"/>
      <c r="X1030" s="18"/>
      <c r="Y1030" s="18"/>
      <c r="Z1030" s="18"/>
    </row>
    <row r="1031" spans="6:26" x14ac:dyDescent="0.15">
      <c r="F1031" s="18"/>
      <c r="M1031" s="18"/>
      <c r="V1031" s="18"/>
      <c r="W1031" s="18"/>
      <c r="X1031" s="18"/>
      <c r="Y1031" s="18"/>
      <c r="Z1031" s="18"/>
    </row>
    <row r="1032" spans="6:26" x14ac:dyDescent="0.15">
      <c r="F1032" s="18"/>
      <c r="M1032" s="18"/>
      <c r="V1032" s="18"/>
      <c r="W1032" s="18"/>
      <c r="X1032" s="18"/>
      <c r="Y1032" s="18"/>
      <c r="Z1032" s="18"/>
    </row>
    <row r="1033" spans="6:26" x14ac:dyDescent="0.15">
      <c r="F1033" s="18"/>
      <c r="M1033" s="18"/>
      <c r="V1033" s="18"/>
      <c r="W1033" s="18"/>
      <c r="X1033" s="18"/>
      <c r="Y1033" s="18"/>
      <c r="Z1033" s="18"/>
    </row>
    <row r="1034" spans="6:26" x14ac:dyDescent="0.15">
      <c r="F1034" s="18"/>
      <c r="M1034" s="18"/>
      <c r="V1034" s="18"/>
      <c r="W1034" s="18"/>
      <c r="X1034" s="18"/>
      <c r="Y1034" s="18"/>
      <c r="Z1034" s="18"/>
    </row>
    <row r="1035" spans="6:26" x14ac:dyDescent="0.15">
      <c r="F1035" s="18"/>
      <c r="M1035" s="18"/>
      <c r="V1035" s="18"/>
      <c r="W1035" s="18"/>
      <c r="X1035" s="18"/>
      <c r="Y1035" s="18"/>
      <c r="Z1035" s="18"/>
    </row>
    <row r="1036" spans="6:26" x14ac:dyDescent="0.15">
      <c r="F1036" s="18"/>
      <c r="M1036" s="18"/>
      <c r="V1036" s="18"/>
      <c r="W1036" s="18"/>
      <c r="X1036" s="18"/>
      <c r="Y1036" s="18"/>
      <c r="Z1036" s="18"/>
    </row>
    <row r="1037" spans="6:26" x14ac:dyDescent="0.15">
      <c r="F1037" s="18"/>
      <c r="M1037" s="18"/>
      <c r="V1037" s="18"/>
      <c r="W1037" s="18"/>
      <c r="X1037" s="18"/>
      <c r="Y1037" s="18"/>
      <c r="Z1037" s="18"/>
    </row>
    <row r="1038" spans="6:26" x14ac:dyDescent="0.15">
      <c r="F1038" s="18"/>
      <c r="M1038" s="18"/>
      <c r="V1038" s="18"/>
      <c r="W1038" s="18"/>
      <c r="X1038" s="18"/>
      <c r="Y1038" s="18"/>
      <c r="Z1038" s="18"/>
    </row>
    <row r="1039" spans="6:26" x14ac:dyDescent="0.15">
      <c r="F1039" s="18"/>
      <c r="M1039" s="18"/>
      <c r="V1039" s="18"/>
      <c r="W1039" s="18"/>
      <c r="X1039" s="18"/>
      <c r="Y1039" s="18"/>
      <c r="Z1039" s="18"/>
    </row>
    <row r="1040" spans="6:26" x14ac:dyDescent="0.15">
      <c r="F1040" s="18"/>
      <c r="M1040" s="18"/>
      <c r="V1040" s="18"/>
      <c r="W1040" s="18"/>
      <c r="X1040" s="18"/>
      <c r="Y1040" s="18"/>
      <c r="Z1040" s="18"/>
    </row>
    <row r="1041" spans="6:26" x14ac:dyDescent="0.15">
      <c r="F1041" s="18"/>
      <c r="M1041" s="18"/>
      <c r="V1041" s="18"/>
      <c r="W1041" s="18"/>
      <c r="X1041" s="18"/>
      <c r="Y1041" s="18"/>
      <c r="Z1041" s="18"/>
    </row>
    <row r="1042" spans="6:26" x14ac:dyDescent="0.15">
      <c r="F1042" s="18"/>
      <c r="M1042" s="18"/>
      <c r="V1042" s="18"/>
      <c r="W1042" s="18"/>
      <c r="X1042" s="18"/>
      <c r="Y1042" s="18"/>
      <c r="Z1042" s="18"/>
    </row>
    <row r="1043" spans="6:26" x14ac:dyDescent="0.15">
      <c r="F1043" s="18"/>
      <c r="M1043" s="18"/>
      <c r="V1043" s="18"/>
      <c r="W1043" s="18"/>
      <c r="X1043" s="18"/>
      <c r="Y1043" s="18"/>
      <c r="Z1043" s="18"/>
    </row>
    <row r="1044" spans="6:26" x14ac:dyDescent="0.15">
      <c r="F1044" s="18"/>
      <c r="M1044" s="18"/>
      <c r="V1044" s="18"/>
      <c r="W1044" s="18"/>
      <c r="X1044" s="18"/>
      <c r="Y1044" s="18"/>
      <c r="Z1044" s="18"/>
    </row>
    <row r="1045" spans="6:26" x14ac:dyDescent="0.15">
      <c r="F1045" s="18"/>
      <c r="M1045" s="18"/>
      <c r="V1045" s="18"/>
      <c r="W1045" s="18"/>
      <c r="X1045" s="18"/>
      <c r="Y1045" s="18"/>
      <c r="Z1045" s="18"/>
    </row>
    <row r="1046" spans="6:26" x14ac:dyDescent="0.15">
      <c r="F1046" s="18"/>
      <c r="M1046" s="18"/>
      <c r="V1046" s="18"/>
      <c r="W1046" s="18"/>
      <c r="X1046" s="18"/>
      <c r="Y1046" s="18"/>
      <c r="Z1046" s="18"/>
    </row>
    <row r="1047" spans="6:26" x14ac:dyDescent="0.15">
      <c r="F1047" s="18"/>
      <c r="M1047" s="18"/>
      <c r="V1047" s="18"/>
      <c r="W1047" s="18"/>
      <c r="X1047" s="18"/>
      <c r="Y1047" s="18"/>
      <c r="Z1047" s="18"/>
    </row>
    <row r="1048" spans="6:26" x14ac:dyDescent="0.15">
      <c r="F1048" s="18"/>
      <c r="M1048" s="18"/>
      <c r="V1048" s="18"/>
      <c r="W1048" s="18"/>
      <c r="X1048" s="18"/>
      <c r="Y1048" s="18"/>
      <c r="Z1048" s="18"/>
    </row>
    <row r="1049" spans="6:26" x14ac:dyDescent="0.15">
      <c r="F1049" s="18"/>
      <c r="M1049" s="18"/>
      <c r="V1049" s="18"/>
      <c r="W1049" s="18"/>
      <c r="X1049" s="18"/>
      <c r="Y1049" s="18"/>
      <c r="Z1049" s="18"/>
    </row>
    <row r="1050" spans="6:26" x14ac:dyDescent="0.15">
      <c r="F1050" s="18"/>
      <c r="M1050" s="18"/>
      <c r="V1050" s="18"/>
      <c r="W1050" s="18"/>
      <c r="X1050" s="18"/>
      <c r="Y1050" s="18"/>
      <c r="Z1050" s="18"/>
    </row>
    <row r="1051" spans="6:26" x14ac:dyDescent="0.15">
      <c r="F1051" s="18"/>
      <c r="M1051" s="18"/>
      <c r="V1051" s="18"/>
      <c r="W1051" s="18"/>
      <c r="X1051" s="18"/>
      <c r="Y1051" s="18"/>
      <c r="Z1051" s="18"/>
    </row>
    <row r="1052" spans="6:26" x14ac:dyDescent="0.15">
      <c r="F1052" s="18"/>
      <c r="M1052" s="18"/>
      <c r="V1052" s="18"/>
      <c r="W1052" s="18"/>
      <c r="X1052" s="18"/>
      <c r="Y1052" s="18"/>
      <c r="Z1052" s="18"/>
    </row>
    <row r="1053" spans="6:26" x14ac:dyDescent="0.15">
      <c r="F1053" s="18"/>
      <c r="M1053" s="18"/>
      <c r="V1053" s="18"/>
      <c r="W1053" s="18"/>
      <c r="X1053" s="18"/>
      <c r="Y1053" s="18"/>
      <c r="Z1053" s="18"/>
    </row>
    <row r="1054" spans="6:26" x14ac:dyDescent="0.15">
      <c r="F1054" s="18"/>
      <c r="M1054" s="18"/>
      <c r="V1054" s="18"/>
      <c r="W1054" s="18"/>
      <c r="X1054" s="18"/>
      <c r="Y1054" s="18"/>
      <c r="Z1054" s="18"/>
    </row>
    <row r="1055" spans="6:26" x14ac:dyDescent="0.15">
      <c r="F1055" s="18"/>
      <c r="M1055" s="18"/>
      <c r="V1055" s="18"/>
      <c r="W1055" s="18"/>
      <c r="X1055" s="18"/>
      <c r="Y1055" s="18"/>
      <c r="Z1055" s="18"/>
    </row>
    <row r="1056" spans="6:26" x14ac:dyDescent="0.15">
      <c r="F1056" s="18"/>
      <c r="M1056" s="18"/>
      <c r="V1056" s="18"/>
      <c r="W1056" s="18"/>
      <c r="X1056" s="18"/>
      <c r="Y1056" s="18"/>
      <c r="Z1056" s="18"/>
    </row>
    <row r="1057" spans="6:26" x14ac:dyDescent="0.15">
      <c r="F1057" s="18"/>
      <c r="M1057" s="18"/>
      <c r="V1057" s="18"/>
      <c r="W1057" s="18"/>
      <c r="X1057" s="18"/>
      <c r="Y1057" s="18"/>
      <c r="Z1057" s="18"/>
    </row>
    <row r="1058" spans="6:26" x14ac:dyDescent="0.15">
      <c r="F1058" s="18"/>
      <c r="M1058" s="18"/>
      <c r="V1058" s="18"/>
      <c r="W1058" s="18"/>
      <c r="X1058" s="18"/>
      <c r="Y1058" s="18"/>
      <c r="Z1058" s="18"/>
    </row>
    <row r="1059" spans="6:26" x14ac:dyDescent="0.15">
      <c r="F1059" s="18"/>
      <c r="M1059" s="18"/>
      <c r="V1059" s="18"/>
      <c r="W1059" s="18"/>
      <c r="X1059" s="18"/>
      <c r="Y1059" s="18"/>
      <c r="Z1059" s="18"/>
    </row>
    <row r="1060" spans="6:26" x14ac:dyDescent="0.15">
      <c r="F1060" s="18"/>
      <c r="M1060" s="18"/>
      <c r="V1060" s="18"/>
      <c r="W1060" s="18"/>
      <c r="X1060" s="18"/>
      <c r="Y1060" s="18"/>
      <c r="Z1060" s="18"/>
    </row>
    <row r="1061" spans="6:26" x14ac:dyDescent="0.15">
      <c r="F1061" s="18"/>
      <c r="M1061" s="18"/>
      <c r="V1061" s="18"/>
      <c r="W1061" s="18"/>
      <c r="X1061" s="18"/>
      <c r="Y1061" s="18"/>
      <c r="Z1061" s="18"/>
    </row>
    <row r="1062" spans="6:26" x14ac:dyDescent="0.15">
      <c r="F1062" s="18"/>
      <c r="M1062" s="18"/>
      <c r="V1062" s="18"/>
      <c r="W1062" s="18"/>
      <c r="X1062" s="18"/>
      <c r="Y1062" s="18"/>
      <c r="Z1062" s="18"/>
    </row>
    <row r="1063" spans="6:26" x14ac:dyDescent="0.15">
      <c r="F1063" s="18"/>
      <c r="M1063" s="18"/>
      <c r="V1063" s="18"/>
      <c r="W1063" s="18"/>
      <c r="X1063" s="18"/>
      <c r="Y1063" s="18"/>
      <c r="Z1063" s="18"/>
    </row>
    <row r="1064" spans="6:26" x14ac:dyDescent="0.15">
      <c r="F1064" s="18"/>
      <c r="M1064" s="18"/>
      <c r="V1064" s="18"/>
      <c r="W1064" s="18"/>
      <c r="X1064" s="18"/>
      <c r="Y1064" s="18"/>
      <c r="Z1064" s="18"/>
    </row>
    <row r="1065" spans="6:26" x14ac:dyDescent="0.15">
      <c r="F1065" s="18"/>
      <c r="M1065" s="18"/>
      <c r="V1065" s="18"/>
      <c r="W1065" s="18"/>
      <c r="X1065" s="18"/>
      <c r="Y1065" s="18"/>
      <c r="Z1065" s="18"/>
    </row>
    <row r="1066" spans="6:26" x14ac:dyDescent="0.15">
      <c r="F1066" s="18"/>
      <c r="M1066" s="18"/>
      <c r="V1066" s="18"/>
      <c r="W1066" s="18"/>
      <c r="X1066" s="18"/>
      <c r="Y1066" s="18"/>
      <c r="Z1066" s="18"/>
    </row>
    <row r="1067" spans="6:26" x14ac:dyDescent="0.15">
      <c r="F1067" s="18"/>
      <c r="M1067" s="18"/>
      <c r="V1067" s="18"/>
      <c r="W1067" s="18"/>
      <c r="X1067" s="18"/>
      <c r="Y1067" s="18"/>
      <c r="Z1067" s="18"/>
    </row>
    <row r="1068" spans="6:26" x14ac:dyDescent="0.15">
      <c r="F1068" s="18"/>
      <c r="M1068" s="18"/>
      <c r="V1068" s="18"/>
      <c r="W1068" s="18"/>
      <c r="X1068" s="18"/>
      <c r="Y1068" s="18"/>
      <c r="Z1068" s="18"/>
    </row>
    <row r="1069" spans="6:26" x14ac:dyDescent="0.15">
      <c r="F1069" s="18"/>
      <c r="M1069" s="18"/>
      <c r="V1069" s="18"/>
      <c r="W1069" s="18"/>
      <c r="X1069" s="18"/>
      <c r="Y1069" s="18"/>
      <c r="Z1069" s="18"/>
    </row>
    <row r="1070" spans="6:26" x14ac:dyDescent="0.15">
      <c r="F1070" s="18"/>
      <c r="M1070" s="18"/>
      <c r="V1070" s="18"/>
      <c r="W1070" s="18"/>
      <c r="X1070" s="18"/>
      <c r="Y1070" s="18"/>
      <c r="Z1070" s="18"/>
    </row>
    <row r="1071" spans="6:26" x14ac:dyDescent="0.15">
      <c r="F1071" s="18"/>
      <c r="M1071" s="18"/>
      <c r="V1071" s="18"/>
      <c r="W1071" s="18"/>
      <c r="X1071" s="18"/>
      <c r="Y1071" s="18"/>
      <c r="Z1071" s="18"/>
    </row>
    <row r="1072" spans="6:26" x14ac:dyDescent="0.15">
      <c r="F1072" s="18"/>
      <c r="M1072" s="18"/>
      <c r="V1072" s="18"/>
      <c r="W1072" s="18"/>
      <c r="X1072" s="18"/>
      <c r="Y1072" s="18"/>
      <c r="Z1072" s="18"/>
    </row>
    <row r="1073" spans="6:26" x14ac:dyDescent="0.15">
      <c r="F1073" s="18"/>
      <c r="M1073" s="18"/>
      <c r="V1073" s="18"/>
      <c r="W1073" s="18"/>
      <c r="X1073" s="18"/>
      <c r="Y1073" s="18"/>
      <c r="Z1073" s="18"/>
    </row>
    <row r="1074" spans="6:26" x14ac:dyDescent="0.15">
      <c r="F1074" s="18"/>
      <c r="M1074" s="18"/>
      <c r="V1074" s="18"/>
      <c r="W1074" s="18"/>
      <c r="X1074" s="18"/>
      <c r="Y1074" s="18"/>
      <c r="Z1074" s="18"/>
    </row>
    <row r="1075" spans="6:26" x14ac:dyDescent="0.15">
      <c r="F1075" s="18"/>
      <c r="M1075" s="18"/>
      <c r="V1075" s="18"/>
      <c r="W1075" s="18"/>
      <c r="X1075" s="18"/>
      <c r="Y1075" s="18"/>
      <c r="Z1075" s="18"/>
    </row>
    <row r="1076" spans="6:26" x14ac:dyDescent="0.15">
      <c r="F1076" s="18"/>
      <c r="M1076" s="18"/>
      <c r="V1076" s="18"/>
      <c r="W1076" s="18"/>
      <c r="X1076" s="18"/>
      <c r="Y1076" s="18"/>
      <c r="Z1076" s="18"/>
    </row>
    <row r="1077" spans="6:26" x14ac:dyDescent="0.15">
      <c r="F1077" s="18"/>
      <c r="M1077" s="18"/>
      <c r="V1077" s="18"/>
      <c r="W1077" s="18"/>
      <c r="X1077" s="18"/>
      <c r="Y1077" s="18"/>
      <c r="Z1077" s="18"/>
    </row>
    <row r="1078" spans="6:26" x14ac:dyDescent="0.15">
      <c r="F1078" s="18"/>
      <c r="M1078" s="18"/>
      <c r="V1078" s="18"/>
      <c r="W1078" s="18"/>
      <c r="X1078" s="18"/>
      <c r="Y1078" s="18"/>
      <c r="Z1078" s="18"/>
    </row>
    <row r="1079" spans="6:26" x14ac:dyDescent="0.15">
      <c r="F1079" s="18"/>
      <c r="M1079" s="18"/>
      <c r="V1079" s="18"/>
      <c r="W1079" s="18"/>
      <c r="X1079" s="18"/>
      <c r="Y1079" s="18"/>
      <c r="Z1079" s="18"/>
    </row>
    <row r="1080" spans="6:26" x14ac:dyDescent="0.15">
      <c r="F1080" s="18"/>
      <c r="M1080" s="18"/>
      <c r="V1080" s="18"/>
      <c r="W1080" s="18"/>
      <c r="X1080" s="18"/>
      <c r="Y1080" s="18"/>
      <c r="Z1080" s="18"/>
    </row>
    <row r="1081" spans="6:26" x14ac:dyDescent="0.15">
      <c r="F1081" s="18"/>
      <c r="M1081" s="18"/>
      <c r="V1081" s="18"/>
      <c r="W1081" s="18"/>
      <c r="X1081" s="18"/>
      <c r="Y1081" s="18"/>
      <c r="Z1081" s="18"/>
    </row>
    <row r="1082" spans="6:26" x14ac:dyDescent="0.15">
      <c r="F1082" s="18"/>
      <c r="M1082" s="18"/>
      <c r="V1082" s="18"/>
      <c r="W1082" s="18"/>
      <c r="X1082" s="18"/>
      <c r="Y1082" s="18"/>
      <c r="Z1082" s="18"/>
    </row>
    <row r="1083" spans="6:26" x14ac:dyDescent="0.15">
      <c r="F1083" s="18"/>
      <c r="M1083" s="18"/>
      <c r="V1083" s="18"/>
      <c r="W1083" s="18"/>
      <c r="X1083" s="18"/>
      <c r="Y1083" s="18"/>
      <c r="Z1083" s="18"/>
    </row>
    <row r="1084" spans="6:26" x14ac:dyDescent="0.15">
      <c r="F1084" s="18"/>
      <c r="M1084" s="18"/>
      <c r="V1084" s="18"/>
      <c r="W1084" s="18"/>
      <c r="X1084" s="18"/>
      <c r="Y1084" s="18"/>
      <c r="Z1084" s="18"/>
    </row>
    <row r="1085" spans="6:26" x14ac:dyDescent="0.15">
      <c r="F1085" s="18"/>
      <c r="M1085" s="18"/>
      <c r="V1085" s="18"/>
      <c r="W1085" s="18"/>
      <c r="X1085" s="18"/>
      <c r="Y1085" s="18"/>
      <c r="Z1085" s="18"/>
    </row>
    <row r="1086" spans="6:26" x14ac:dyDescent="0.15">
      <c r="F1086" s="18"/>
      <c r="M1086" s="18"/>
      <c r="V1086" s="18"/>
      <c r="W1086" s="18"/>
      <c r="X1086" s="18"/>
      <c r="Y1086" s="18"/>
      <c r="Z1086" s="18"/>
    </row>
    <row r="1087" spans="6:26" x14ac:dyDescent="0.15">
      <c r="F1087" s="18"/>
      <c r="M1087" s="18"/>
      <c r="V1087" s="18"/>
      <c r="W1087" s="18"/>
      <c r="X1087" s="18"/>
      <c r="Y1087" s="18"/>
      <c r="Z1087" s="18"/>
    </row>
    <row r="1088" spans="6:26" x14ac:dyDescent="0.15">
      <c r="F1088" s="18"/>
      <c r="M1088" s="18"/>
      <c r="V1088" s="18"/>
      <c r="W1088" s="18"/>
      <c r="X1088" s="18"/>
      <c r="Y1088" s="18"/>
      <c r="Z1088" s="18"/>
    </row>
    <row r="1089" spans="6:26" x14ac:dyDescent="0.15">
      <c r="F1089" s="18"/>
      <c r="M1089" s="18"/>
      <c r="V1089" s="18"/>
      <c r="W1089" s="18"/>
      <c r="X1089" s="18"/>
      <c r="Y1089" s="18"/>
      <c r="Z1089" s="18"/>
    </row>
    <row r="1090" spans="6:26" x14ac:dyDescent="0.15">
      <c r="F1090" s="18"/>
      <c r="M1090" s="18"/>
      <c r="V1090" s="18"/>
      <c r="W1090" s="18"/>
      <c r="X1090" s="18"/>
      <c r="Y1090" s="18"/>
      <c r="Z1090" s="18"/>
    </row>
    <row r="1091" spans="6:26" x14ac:dyDescent="0.15">
      <c r="F1091" s="18"/>
      <c r="M1091" s="18"/>
      <c r="V1091" s="18"/>
      <c r="W1091" s="18"/>
      <c r="X1091" s="18"/>
      <c r="Y1091" s="18"/>
      <c r="Z1091" s="18"/>
    </row>
    <row r="1092" spans="6:26" x14ac:dyDescent="0.15">
      <c r="F1092" s="18"/>
      <c r="M1092" s="18"/>
      <c r="V1092" s="18"/>
      <c r="W1092" s="18"/>
      <c r="X1092" s="18"/>
      <c r="Y1092" s="18"/>
      <c r="Z1092" s="18"/>
    </row>
    <row r="1093" spans="6:26" x14ac:dyDescent="0.15">
      <c r="F1093" s="18"/>
      <c r="M1093" s="18"/>
      <c r="V1093" s="18"/>
      <c r="W1093" s="18"/>
      <c r="X1093" s="18"/>
      <c r="Y1093" s="18"/>
      <c r="Z1093" s="18"/>
    </row>
    <row r="1094" spans="6:26" x14ac:dyDescent="0.15">
      <c r="F1094" s="18"/>
      <c r="M1094" s="18"/>
      <c r="V1094" s="18"/>
      <c r="W1094" s="18"/>
      <c r="X1094" s="18"/>
      <c r="Y1094" s="18"/>
      <c r="Z1094" s="18"/>
    </row>
    <row r="1095" spans="6:26" x14ac:dyDescent="0.15">
      <c r="F1095" s="18"/>
      <c r="M1095" s="18"/>
      <c r="V1095" s="18"/>
      <c r="W1095" s="18"/>
      <c r="X1095" s="18"/>
      <c r="Y1095" s="18"/>
      <c r="Z1095" s="18"/>
    </row>
    <row r="1096" spans="6:26" x14ac:dyDescent="0.15">
      <c r="F1096" s="18"/>
      <c r="M1096" s="18"/>
      <c r="V1096" s="18"/>
      <c r="W1096" s="18"/>
      <c r="X1096" s="18"/>
      <c r="Y1096" s="18"/>
      <c r="Z1096" s="18"/>
    </row>
    <row r="1097" spans="6:26" x14ac:dyDescent="0.15">
      <c r="F1097" s="18"/>
      <c r="M1097" s="18"/>
      <c r="V1097" s="18"/>
      <c r="W1097" s="18"/>
      <c r="X1097" s="18"/>
      <c r="Y1097" s="18"/>
      <c r="Z1097" s="18"/>
    </row>
    <row r="1098" spans="6:26" x14ac:dyDescent="0.15">
      <c r="F1098" s="18"/>
      <c r="M1098" s="18"/>
      <c r="V1098" s="18"/>
      <c r="W1098" s="18"/>
      <c r="X1098" s="18"/>
      <c r="Y1098" s="18"/>
      <c r="Z1098" s="18"/>
    </row>
    <row r="1099" spans="6:26" x14ac:dyDescent="0.15">
      <c r="F1099" s="18"/>
      <c r="M1099" s="18"/>
      <c r="V1099" s="18"/>
      <c r="W1099" s="18"/>
      <c r="X1099" s="18"/>
      <c r="Y1099" s="18"/>
      <c r="Z1099" s="18"/>
    </row>
    <row r="1100" spans="6:26" x14ac:dyDescent="0.15">
      <c r="F1100" s="18"/>
      <c r="M1100" s="18"/>
      <c r="V1100" s="18"/>
      <c r="W1100" s="18"/>
      <c r="X1100" s="18"/>
      <c r="Y1100" s="18"/>
      <c r="Z1100" s="18"/>
    </row>
    <row r="1101" spans="6:26" x14ac:dyDescent="0.15">
      <c r="F1101" s="18"/>
      <c r="M1101" s="18"/>
      <c r="V1101" s="18"/>
      <c r="W1101" s="18"/>
      <c r="X1101" s="18"/>
      <c r="Y1101" s="18"/>
      <c r="Z1101" s="18"/>
    </row>
    <row r="1102" spans="6:26" x14ac:dyDescent="0.15">
      <c r="F1102" s="18"/>
      <c r="M1102" s="18"/>
      <c r="V1102" s="18"/>
      <c r="W1102" s="18"/>
      <c r="X1102" s="18"/>
      <c r="Y1102" s="18"/>
      <c r="Z1102" s="18"/>
    </row>
    <row r="1103" spans="6:26" x14ac:dyDescent="0.15">
      <c r="F1103" s="18"/>
      <c r="M1103" s="18"/>
      <c r="V1103" s="18"/>
      <c r="W1103" s="18"/>
      <c r="X1103" s="18"/>
      <c r="Y1103" s="18"/>
      <c r="Z1103" s="18"/>
    </row>
    <row r="1104" spans="6:26" x14ac:dyDescent="0.15">
      <c r="F1104" s="18"/>
      <c r="M1104" s="18"/>
      <c r="V1104" s="18"/>
      <c r="W1104" s="18"/>
      <c r="X1104" s="18"/>
      <c r="Y1104" s="18"/>
      <c r="Z1104" s="18"/>
    </row>
    <row r="1105" spans="6:26" x14ac:dyDescent="0.15">
      <c r="F1105" s="18"/>
      <c r="M1105" s="18"/>
      <c r="V1105" s="18"/>
      <c r="W1105" s="18"/>
      <c r="X1105" s="18"/>
      <c r="Y1105" s="18"/>
      <c r="Z1105" s="18"/>
    </row>
    <row r="1106" spans="6:26" x14ac:dyDescent="0.15">
      <c r="F1106" s="18"/>
      <c r="M1106" s="18"/>
      <c r="V1106" s="18"/>
      <c r="W1106" s="18"/>
      <c r="X1106" s="18"/>
      <c r="Y1106" s="18"/>
      <c r="Z1106" s="18"/>
    </row>
    <row r="1107" spans="6:26" x14ac:dyDescent="0.15">
      <c r="F1107" s="18"/>
      <c r="M1107" s="18"/>
      <c r="V1107" s="18"/>
      <c r="W1107" s="18"/>
      <c r="X1107" s="18"/>
      <c r="Y1107" s="18"/>
      <c r="Z1107" s="18"/>
    </row>
    <row r="1108" spans="6:26" x14ac:dyDescent="0.15">
      <c r="F1108" s="18"/>
      <c r="M1108" s="18"/>
      <c r="V1108" s="18"/>
      <c r="W1108" s="18"/>
      <c r="X1108" s="18"/>
      <c r="Y1108" s="18"/>
      <c r="Z1108" s="18"/>
    </row>
    <row r="1109" spans="6:26" x14ac:dyDescent="0.15">
      <c r="F1109" s="18"/>
      <c r="M1109" s="18"/>
      <c r="V1109" s="18"/>
      <c r="W1109" s="18"/>
      <c r="X1109" s="18"/>
      <c r="Y1109" s="18"/>
      <c r="Z1109" s="18"/>
    </row>
    <row r="1110" spans="6:26" x14ac:dyDescent="0.15">
      <c r="F1110" s="18"/>
      <c r="M1110" s="18"/>
      <c r="V1110" s="18"/>
      <c r="W1110" s="18"/>
      <c r="X1110" s="18"/>
      <c r="Y1110" s="18"/>
      <c r="Z1110" s="18"/>
    </row>
    <row r="1111" spans="6:26" x14ac:dyDescent="0.15">
      <c r="F1111" s="18"/>
      <c r="M1111" s="18"/>
      <c r="V1111" s="18"/>
      <c r="W1111" s="18"/>
      <c r="X1111" s="18"/>
      <c r="Y1111" s="18"/>
      <c r="Z1111" s="18"/>
    </row>
    <row r="1112" spans="6:26" x14ac:dyDescent="0.15">
      <c r="F1112" s="18"/>
      <c r="M1112" s="18"/>
      <c r="V1112" s="18"/>
      <c r="W1112" s="18"/>
      <c r="X1112" s="18"/>
      <c r="Y1112" s="18"/>
      <c r="Z1112" s="18"/>
    </row>
    <row r="1113" spans="6:26" x14ac:dyDescent="0.15">
      <c r="F1113" s="18"/>
      <c r="M1113" s="18"/>
      <c r="V1113" s="18"/>
      <c r="W1113" s="18"/>
      <c r="X1113" s="18"/>
      <c r="Y1113" s="18"/>
      <c r="Z1113" s="18"/>
    </row>
    <row r="1114" spans="6:26" x14ac:dyDescent="0.15">
      <c r="F1114" s="18"/>
      <c r="M1114" s="18"/>
      <c r="V1114" s="18"/>
      <c r="W1114" s="18"/>
      <c r="X1114" s="18"/>
      <c r="Y1114" s="18"/>
      <c r="Z1114" s="18"/>
    </row>
    <row r="1115" spans="6:26" x14ac:dyDescent="0.15">
      <c r="F1115" s="18"/>
      <c r="M1115" s="18"/>
      <c r="V1115" s="18"/>
      <c r="W1115" s="18"/>
      <c r="X1115" s="18"/>
      <c r="Y1115" s="18"/>
      <c r="Z1115" s="18"/>
    </row>
    <row r="1116" spans="6:26" x14ac:dyDescent="0.15">
      <c r="F1116" s="18"/>
      <c r="M1116" s="18"/>
      <c r="V1116" s="18"/>
      <c r="W1116" s="18"/>
      <c r="X1116" s="18"/>
      <c r="Y1116" s="18"/>
      <c r="Z1116" s="18"/>
    </row>
    <row r="1117" spans="6:26" x14ac:dyDescent="0.15">
      <c r="F1117" s="18"/>
      <c r="M1117" s="18"/>
      <c r="V1117" s="18"/>
      <c r="W1117" s="18"/>
      <c r="X1117" s="18"/>
      <c r="Y1117" s="18"/>
      <c r="Z1117" s="18"/>
    </row>
    <row r="1118" spans="6:26" x14ac:dyDescent="0.15">
      <c r="F1118" s="18"/>
      <c r="M1118" s="18"/>
      <c r="V1118" s="18"/>
      <c r="W1118" s="18"/>
      <c r="X1118" s="18"/>
      <c r="Y1118" s="18"/>
      <c r="Z1118" s="18"/>
    </row>
    <row r="1119" spans="6:26" x14ac:dyDescent="0.15">
      <c r="F1119" s="18"/>
      <c r="M1119" s="18"/>
      <c r="V1119" s="18"/>
      <c r="W1119" s="18"/>
      <c r="X1119" s="18"/>
      <c r="Y1119" s="18"/>
      <c r="Z1119" s="18"/>
    </row>
    <row r="1120" spans="6:26" x14ac:dyDescent="0.15">
      <c r="F1120" s="18"/>
      <c r="M1120" s="18"/>
      <c r="V1120" s="18"/>
      <c r="W1120" s="18"/>
      <c r="X1120" s="18"/>
      <c r="Y1120" s="18"/>
      <c r="Z1120" s="18"/>
    </row>
    <row r="1121" spans="6:26" x14ac:dyDescent="0.15">
      <c r="F1121" s="18"/>
      <c r="M1121" s="18"/>
      <c r="V1121" s="18"/>
      <c r="W1121" s="18"/>
      <c r="X1121" s="18"/>
      <c r="Y1121" s="18"/>
      <c r="Z1121" s="18"/>
    </row>
    <row r="1122" spans="6:26" x14ac:dyDescent="0.15">
      <c r="F1122" s="18"/>
      <c r="M1122" s="18"/>
      <c r="V1122" s="18"/>
      <c r="W1122" s="18"/>
      <c r="X1122" s="18"/>
      <c r="Y1122" s="18"/>
      <c r="Z1122" s="18"/>
    </row>
    <row r="1123" spans="6:26" x14ac:dyDescent="0.15">
      <c r="F1123" s="18"/>
      <c r="M1123" s="18"/>
      <c r="V1123" s="18"/>
      <c r="W1123" s="18"/>
      <c r="X1123" s="18"/>
      <c r="Y1123" s="18"/>
      <c r="Z1123" s="18"/>
    </row>
    <row r="1124" spans="6:26" x14ac:dyDescent="0.15">
      <c r="F1124" s="18"/>
      <c r="M1124" s="18"/>
      <c r="V1124" s="18"/>
      <c r="W1124" s="18"/>
      <c r="X1124" s="18"/>
      <c r="Y1124" s="18"/>
      <c r="Z1124" s="18"/>
    </row>
    <row r="1125" spans="6:26" x14ac:dyDescent="0.15">
      <c r="F1125" s="18"/>
      <c r="M1125" s="18"/>
      <c r="V1125" s="18"/>
      <c r="W1125" s="18"/>
      <c r="X1125" s="18"/>
      <c r="Y1125" s="18"/>
      <c r="Z1125" s="18"/>
    </row>
    <row r="1126" spans="6:26" x14ac:dyDescent="0.15">
      <c r="F1126" s="18"/>
      <c r="M1126" s="18"/>
      <c r="V1126" s="18"/>
      <c r="W1126" s="18"/>
      <c r="X1126" s="18"/>
      <c r="Y1126" s="18"/>
      <c r="Z1126" s="18"/>
    </row>
    <row r="1127" spans="6:26" x14ac:dyDescent="0.15">
      <c r="F1127" s="18"/>
      <c r="M1127" s="18"/>
      <c r="V1127" s="18"/>
      <c r="W1127" s="18"/>
      <c r="X1127" s="18"/>
      <c r="Y1127" s="18"/>
      <c r="Z1127" s="18"/>
    </row>
    <row r="1128" spans="6:26" x14ac:dyDescent="0.15">
      <c r="F1128" s="18"/>
      <c r="M1128" s="18"/>
      <c r="V1128" s="18"/>
      <c r="W1128" s="18"/>
      <c r="X1128" s="18"/>
      <c r="Y1128" s="18"/>
      <c r="Z1128" s="18"/>
    </row>
    <row r="1129" spans="6:26" x14ac:dyDescent="0.15">
      <c r="F1129" s="18"/>
      <c r="M1129" s="18"/>
      <c r="V1129" s="18"/>
      <c r="W1129" s="18"/>
      <c r="X1129" s="18"/>
      <c r="Y1129" s="18"/>
      <c r="Z1129" s="18"/>
    </row>
    <row r="1130" spans="6:26" x14ac:dyDescent="0.15">
      <c r="F1130" s="18"/>
      <c r="M1130" s="18"/>
      <c r="V1130" s="18"/>
      <c r="W1130" s="18"/>
      <c r="X1130" s="18"/>
      <c r="Y1130" s="18"/>
      <c r="Z1130" s="18"/>
    </row>
    <row r="1131" spans="6:26" x14ac:dyDescent="0.15">
      <c r="F1131" s="18"/>
      <c r="M1131" s="18"/>
      <c r="V1131" s="18"/>
      <c r="W1131" s="18"/>
      <c r="X1131" s="18"/>
      <c r="Y1131" s="18"/>
      <c r="Z1131" s="18"/>
    </row>
    <row r="1132" spans="6:26" x14ac:dyDescent="0.15">
      <c r="F1132" s="18"/>
      <c r="M1132" s="18"/>
      <c r="V1132" s="18"/>
      <c r="W1132" s="18"/>
      <c r="X1132" s="18"/>
      <c r="Y1132" s="18"/>
      <c r="Z1132" s="18"/>
    </row>
    <row r="1133" spans="6:26" x14ac:dyDescent="0.15">
      <c r="F1133" s="18"/>
      <c r="M1133" s="18"/>
      <c r="V1133" s="18"/>
      <c r="W1133" s="18"/>
      <c r="X1133" s="18"/>
      <c r="Y1133" s="18"/>
      <c r="Z1133" s="18"/>
    </row>
    <row r="1134" spans="6:26" x14ac:dyDescent="0.15">
      <c r="F1134" s="18"/>
      <c r="M1134" s="18"/>
      <c r="V1134" s="18"/>
      <c r="W1134" s="18"/>
      <c r="X1134" s="18"/>
      <c r="Y1134" s="18"/>
      <c r="Z1134" s="18"/>
    </row>
    <row r="1135" spans="6:26" x14ac:dyDescent="0.15">
      <c r="F1135" s="18"/>
      <c r="M1135" s="18"/>
      <c r="V1135" s="18"/>
      <c r="W1135" s="18"/>
      <c r="X1135" s="18"/>
      <c r="Y1135" s="18"/>
      <c r="Z1135" s="18"/>
    </row>
    <row r="1136" spans="6:26" x14ac:dyDescent="0.15">
      <c r="F1136" s="18"/>
      <c r="M1136" s="18"/>
      <c r="V1136" s="18"/>
      <c r="W1136" s="18"/>
      <c r="X1136" s="18"/>
      <c r="Y1136" s="18"/>
      <c r="Z1136" s="18"/>
    </row>
    <row r="1137" spans="6:26" x14ac:dyDescent="0.15">
      <c r="F1137" s="18"/>
      <c r="M1137" s="18"/>
      <c r="V1137" s="18"/>
      <c r="W1137" s="18"/>
      <c r="X1137" s="18"/>
      <c r="Y1137" s="18"/>
      <c r="Z1137" s="18"/>
    </row>
    <row r="1138" spans="6:26" x14ac:dyDescent="0.15">
      <c r="F1138" s="18"/>
      <c r="M1138" s="18"/>
      <c r="V1138" s="18"/>
      <c r="W1138" s="18"/>
      <c r="X1138" s="18"/>
      <c r="Y1138" s="18"/>
      <c r="Z1138" s="18"/>
    </row>
    <row r="1139" spans="6:26" x14ac:dyDescent="0.15">
      <c r="F1139" s="18"/>
      <c r="M1139" s="18"/>
      <c r="V1139" s="18"/>
      <c r="W1139" s="18"/>
      <c r="X1139" s="18"/>
      <c r="Y1139" s="18"/>
      <c r="Z1139" s="18"/>
    </row>
    <row r="1140" spans="6:26" x14ac:dyDescent="0.15">
      <c r="F1140" s="18"/>
      <c r="M1140" s="18"/>
      <c r="V1140" s="18"/>
      <c r="W1140" s="18"/>
      <c r="X1140" s="18"/>
      <c r="Y1140" s="18"/>
      <c r="Z1140" s="18"/>
    </row>
    <row r="1141" spans="6:26" x14ac:dyDescent="0.15">
      <c r="F1141" s="18"/>
      <c r="M1141" s="18"/>
      <c r="V1141" s="18"/>
      <c r="W1141" s="18"/>
      <c r="X1141" s="18"/>
      <c r="Y1141" s="18"/>
      <c r="Z1141" s="18"/>
    </row>
    <row r="1142" spans="6:26" x14ac:dyDescent="0.15">
      <c r="F1142" s="18"/>
      <c r="M1142" s="18"/>
      <c r="V1142" s="18"/>
      <c r="W1142" s="18"/>
      <c r="X1142" s="18"/>
      <c r="Y1142" s="18"/>
      <c r="Z1142" s="18"/>
    </row>
    <row r="1143" spans="6:26" x14ac:dyDescent="0.15">
      <c r="F1143" s="18"/>
      <c r="M1143" s="18"/>
      <c r="V1143" s="18"/>
      <c r="W1143" s="18"/>
      <c r="X1143" s="18"/>
      <c r="Y1143" s="18"/>
      <c r="Z1143" s="18"/>
    </row>
    <row r="1144" spans="6:26" x14ac:dyDescent="0.15">
      <c r="F1144" s="18"/>
      <c r="M1144" s="18"/>
      <c r="V1144" s="18"/>
      <c r="W1144" s="18"/>
      <c r="X1144" s="18"/>
      <c r="Y1144" s="18"/>
      <c r="Z1144" s="18"/>
    </row>
    <row r="1145" spans="6:26" x14ac:dyDescent="0.15">
      <c r="F1145" s="18"/>
      <c r="M1145" s="18"/>
      <c r="V1145" s="18"/>
      <c r="W1145" s="18"/>
      <c r="X1145" s="18"/>
      <c r="Y1145" s="18"/>
      <c r="Z1145" s="18"/>
    </row>
    <row r="1146" spans="6:26" x14ac:dyDescent="0.15">
      <c r="F1146" s="18"/>
      <c r="M1146" s="18"/>
      <c r="V1146" s="18"/>
      <c r="W1146" s="18"/>
      <c r="X1146" s="18"/>
      <c r="Y1146" s="18"/>
      <c r="Z1146" s="18"/>
    </row>
    <row r="1147" spans="6:26" x14ac:dyDescent="0.15">
      <c r="F1147" s="18"/>
      <c r="M1147" s="18"/>
      <c r="V1147" s="18"/>
      <c r="W1147" s="18"/>
      <c r="X1147" s="18"/>
      <c r="Y1147" s="18"/>
      <c r="Z1147" s="18"/>
    </row>
    <row r="1148" spans="6:26" x14ac:dyDescent="0.15">
      <c r="F1148" s="18"/>
      <c r="M1148" s="18"/>
      <c r="V1148" s="18"/>
      <c r="W1148" s="18"/>
      <c r="X1148" s="18"/>
      <c r="Y1148" s="18"/>
      <c r="Z1148" s="18"/>
    </row>
    <row r="1149" spans="6:26" x14ac:dyDescent="0.15">
      <c r="F1149" s="18"/>
      <c r="M1149" s="18"/>
      <c r="V1149" s="18"/>
      <c r="W1149" s="18"/>
      <c r="X1149" s="18"/>
      <c r="Y1149" s="18"/>
      <c r="Z1149" s="18"/>
    </row>
    <row r="1150" spans="6:26" x14ac:dyDescent="0.15">
      <c r="F1150" s="18"/>
      <c r="M1150" s="18"/>
      <c r="V1150" s="18"/>
      <c r="W1150" s="18"/>
      <c r="X1150" s="18"/>
      <c r="Y1150" s="18"/>
      <c r="Z1150" s="18"/>
    </row>
    <row r="1151" spans="6:26" x14ac:dyDescent="0.15">
      <c r="F1151" s="18"/>
      <c r="M1151" s="18"/>
      <c r="V1151" s="18"/>
      <c r="W1151" s="18"/>
      <c r="X1151" s="18"/>
      <c r="Y1151" s="18"/>
      <c r="Z1151" s="18"/>
    </row>
    <row r="1152" spans="6:26" x14ac:dyDescent="0.15">
      <c r="F1152" s="18"/>
      <c r="M1152" s="18"/>
      <c r="V1152" s="18"/>
      <c r="W1152" s="18"/>
      <c r="X1152" s="18"/>
      <c r="Y1152" s="18"/>
      <c r="Z1152" s="18"/>
    </row>
    <row r="1153" spans="6:26" x14ac:dyDescent="0.15">
      <c r="F1153" s="18"/>
      <c r="M1153" s="18"/>
      <c r="V1153" s="18"/>
      <c r="W1153" s="18"/>
      <c r="X1153" s="18"/>
      <c r="Y1153" s="18"/>
      <c r="Z1153" s="18"/>
    </row>
    <row r="1154" spans="6:26" x14ac:dyDescent="0.15">
      <c r="F1154" s="18"/>
      <c r="M1154" s="18"/>
      <c r="V1154" s="18"/>
      <c r="W1154" s="18"/>
      <c r="X1154" s="18"/>
      <c r="Y1154" s="18"/>
      <c r="Z1154" s="18"/>
    </row>
    <row r="1155" spans="6:26" x14ac:dyDescent="0.15">
      <c r="F1155" s="18"/>
      <c r="M1155" s="18"/>
      <c r="V1155" s="18"/>
      <c r="W1155" s="18"/>
      <c r="X1155" s="18"/>
      <c r="Y1155" s="18"/>
      <c r="Z1155" s="18"/>
    </row>
    <row r="1156" spans="6:26" x14ac:dyDescent="0.15">
      <c r="F1156" s="18"/>
      <c r="M1156" s="18"/>
      <c r="V1156" s="18"/>
      <c r="W1156" s="18"/>
      <c r="X1156" s="18"/>
      <c r="Y1156" s="18"/>
      <c r="Z1156" s="18"/>
    </row>
    <row r="1157" spans="6:26" x14ac:dyDescent="0.15">
      <c r="F1157" s="18"/>
      <c r="M1157" s="18"/>
      <c r="V1157" s="18"/>
      <c r="W1157" s="18"/>
      <c r="X1157" s="18"/>
      <c r="Y1157" s="18"/>
      <c r="Z1157" s="18"/>
    </row>
    <row r="1158" spans="6:26" x14ac:dyDescent="0.15">
      <c r="F1158" s="18"/>
      <c r="M1158" s="18"/>
      <c r="V1158" s="18"/>
      <c r="W1158" s="18"/>
      <c r="X1158" s="18"/>
      <c r="Y1158" s="18"/>
      <c r="Z1158" s="18"/>
    </row>
    <row r="1159" spans="6:26" x14ac:dyDescent="0.15">
      <c r="F1159" s="18"/>
      <c r="M1159" s="18"/>
      <c r="V1159" s="18"/>
      <c r="W1159" s="18"/>
      <c r="X1159" s="18"/>
      <c r="Y1159" s="18"/>
      <c r="Z1159" s="18"/>
    </row>
    <row r="1160" spans="6:26" x14ac:dyDescent="0.15">
      <c r="F1160" s="18"/>
      <c r="M1160" s="18"/>
      <c r="V1160" s="18"/>
      <c r="W1160" s="18"/>
      <c r="X1160" s="18"/>
      <c r="Y1160" s="18"/>
      <c r="Z1160" s="18"/>
    </row>
    <row r="1161" spans="6:26" x14ac:dyDescent="0.15">
      <c r="F1161" s="18"/>
      <c r="M1161" s="18"/>
      <c r="V1161" s="18"/>
      <c r="W1161" s="18"/>
      <c r="X1161" s="18"/>
      <c r="Y1161" s="18"/>
      <c r="Z1161" s="18"/>
    </row>
    <row r="1162" spans="6:26" x14ac:dyDescent="0.15">
      <c r="F1162" s="18"/>
      <c r="M1162" s="18"/>
      <c r="V1162" s="18"/>
      <c r="W1162" s="18"/>
      <c r="X1162" s="18"/>
      <c r="Y1162" s="18"/>
      <c r="Z1162" s="18"/>
    </row>
    <row r="1163" spans="6:26" x14ac:dyDescent="0.15">
      <c r="F1163" s="18"/>
      <c r="M1163" s="18"/>
      <c r="V1163" s="18"/>
      <c r="W1163" s="18"/>
      <c r="X1163" s="18"/>
      <c r="Y1163" s="18"/>
      <c r="Z1163" s="18"/>
    </row>
    <row r="1164" spans="6:26" x14ac:dyDescent="0.15">
      <c r="F1164" s="18"/>
      <c r="M1164" s="18"/>
      <c r="V1164" s="18"/>
      <c r="W1164" s="18"/>
      <c r="X1164" s="18"/>
      <c r="Y1164" s="18"/>
      <c r="Z1164" s="18"/>
    </row>
    <row r="1165" spans="6:26" x14ac:dyDescent="0.15">
      <c r="F1165" s="18"/>
      <c r="M1165" s="18"/>
      <c r="V1165" s="18"/>
      <c r="W1165" s="18"/>
      <c r="X1165" s="18"/>
      <c r="Y1165" s="18"/>
      <c r="Z1165" s="18"/>
    </row>
    <row r="1166" spans="6:26" x14ac:dyDescent="0.15">
      <c r="F1166" s="18"/>
      <c r="M1166" s="18"/>
      <c r="V1166" s="18"/>
      <c r="W1166" s="18"/>
      <c r="X1166" s="18"/>
      <c r="Y1166" s="18"/>
      <c r="Z1166" s="18"/>
    </row>
    <row r="1167" spans="6:26" x14ac:dyDescent="0.15">
      <c r="F1167" s="18"/>
      <c r="M1167" s="18"/>
      <c r="V1167" s="18"/>
      <c r="W1167" s="18"/>
      <c r="X1167" s="18"/>
      <c r="Y1167" s="18"/>
      <c r="Z1167" s="18"/>
    </row>
    <row r="1168" spans="6:26" x14ac:dyDescent="0.15">
      <c r="F1168" s="18"/>
      <c r="M1168" s="18"/>
      <c r="V1168" s="18"/>
      <c r="W1168" s="18"/>
      <c r="X1168" s="18"/>
      <c r="Y1168" s="18"/>
      <c r="Z1168" s="18"/>
    </row>
    <row r="1169" spans="6:26" x14ac:dyDescent="0.15">
      <c r="F1169" s="18"/>
      <c r="M1169" s="18"/>
      <c r="V1169" s="18"/>
      <c r="W1169" s="18"/>
      <c r="X1169" s="18"/>
      <c r="Y1169" s="18"/>
      <c r="Z1169" s="18"/>
    </row>
    <row r="1170" spans="6:26" x14ac:dyDescent="0.15">
      <c r="F1170" s="18"/>
      <c r="M1170" s="18"/>
      <c r="V1170" s="18"/>
      <c r="W1170" s="18"/>
      <c r="X1170" s="18"/>
      <c r="Y1170" s="18"/>
      <c r="Z1170" s="18"/>
    </row>
    <row r="1171" spans="6:26" x14ac:dyDescent="0.15">
      <c r="F1171" s="18"/>
      <c r="M1171" s="18"/>
      <c r="V1171" s="18"/>
      <c r="W1171" s="18"/>
      <c r="X1171" s="18"/>
      <c r="Y1171" s="18"/>
      <c r="Z1171" s="18"/>
    </row>
    <row r="1172" spans="6:26" x14ac:dyDescent="0.15">
      <c r="F1172" s="18"/>
      <c r="M1172" s="18"/>
      <c r="V1172" s="18"/>
      <c r="W1172" s="18"/>
      <c r="X1172" s="18"/>
      <c r="Y1172" s="18"/>
      <c r="Z1172" s="18"/>
    </row>
    <row r="1173" spans="6:26" x14ac:dyDescent="0.15">
      <c r="F1173" s="18"/>
      <c r="M1173" s="18"/>
      <c r="V1173" s="18"/>
      <c r="W1173" s="18"/>
      <c r="X1173" s="18"/>
      <c r="Y1173" s="18"/>
      <c r="Z1173" s="18"/>
    </row>
    <row r="1174" spans="6:26" x14ac:dyDescent="0.15">
      <c r="F1174" s="18"/>
      <c r="M1174" s="18"/>
      <c r="V1174" s="18"/>
      <c r="W1174" s="18"/>
      <c r="X1174" s="18"/>
      <c r="Y1174" s="18"/>
      <c r="Z1174" s="18"/>
    </row>
    <row r="1175" spans="6:26" x14ac:dyDescent="0.15">
      <c r="F1175" s="18"/>
      <c r="M1175" s="18"/>
      <c r="V1175" s="18"/>
      <c r="W1175" s="18"/>
      <c r="X1175" s="18"/>
      <c r="Y1175" s="18"/>
      <c r="Z1175" s="18"/>
    </row>
    <row r="1176" spans="6:26" x14ac:dyDescent="0.15">
      <c r="F1176" s="18"/>
      <c r="M1176" s="18"/>
      <c r="V1176" s="18"/>
      <c r="W1176" s="18"/>
      <c r="X1176" s="18"/>
      <c r="Y1176" s="18"/>
      <c r="Z1176" s="18"/>
    </row>
    <row r="1177" spans="6:26" x14ac:dyDescent="0.15">
      <c r="F1177" s="18"/>
      <c r="M1177" s="18"/>
      <c r="V1177" s="18"/>
      <c r="W1177" s="18"/>
      <c r="X1177" s="18"/>
      <c r="Y1177" s="18"/>
      <c r="Z1177" s="18"/>
    </row>
    <row r="1178" spans="6:26" x14ac:dyDescent="0.15">
      <c r="F1178" s="18"/>
      <c r="M1178" s="18"/>
      <c r="V1178" s="18"/>
      <c r="W1178" s="18"/>
      <c r="X1178" s="18"/>
      <c r="Y1178" s="18"/>
      <c r="Z1178" s="18"/>
    </row>
    <row r="1179" spans="6:26" x14ac:dyDescent="0.15">
      <c r="F1179" s="18"/>
      <c r="M1179" s="18"/>
      <c r="V1179" s="18"/>
      <c r="W1179" s="18"/>
      <c r="X1179" s="18"/>
      <c r="Y1179" s="18"/>
      <c r="Z1179" s="18"/>
    </row>
    <row r="1180" spans="6:26" x14ac:dyDescent="0.15">
      <c r="F1180" s="18"/>
      <c r="M1180" s="18"/>
      <c r="V1180" s="18"/>
      <c r="W1180" s="18"/>
      <c r="X1180" s="18"/>
      <c r="Y1180" s="18"/>
      <c r="Z1180" s="18"/>
    </row>
    <row r="1181" spans="6:26" x14ac:dyDescent="0.15">
      <c r="F1181" s="18"/>
      <c r="M1181" s="18"/>
      <c r="V1181" s="18"/>
      <c r="W1181" s="18"/>
      <c r="X1181" s="18"/>
      <c r="Y1181" s="18"/>
      <c r="Z1181" s="18"/>
    </row>
    <row r="1182" spans="6:26" x14ac:dyDescent="0.15">
      <c r="F1182" s="18"/>
      <c r="M1182" s="18"/>
      <c r="V1182" s="18"/>
      <c r="W1182" s="18"/>
      <c r="X1182" s="18"/>
      <c r="Y1182" s="18"/>
      <c r="Z1182" s="18"/>
    </row>
    <row r="1183" spans="6:26" x14ac:dyDescent="0.15">
      <c r="F1183" s="18"/>
      <c r="M1183" s="18"/>
      <c r="V1183" s="18"/>
      <c r="W1183" s="18"/>
      <c r="X1183" s="18"/>
      <c r="Y1183" s="18"/>
      <c r="Z1183" s="18"/>
    </row>
    <row r="1184" spans="6:26" x14ac:dyDescent="0.15">
      <c r="F1184" s="18"/>
      <c r="M1184" s="18"/>
      <c r="V1184" s="18"/>
      <c r="W1184" s="18"/>
      <c r="X1184" s="18"/>
      <c r="Y1184" s="18"/>
      <c r="Z1184" s="18"/>
    </row>
    <row r="1185" spans="6:26" x14ac:dyDescent="0.15">
      <c r="F1185" s="18"/>
      <c r="M1185" s="18"/>
      <c r="V1185" s="18"/>
      <c r="W1185" s="18"/>
      <c r="X1185" s="18"/>
      <c r="Y1185" s="18"/>
      <c r="Z1185" s="18"/>
    </row>
    <row r="1186" spans="6:26" x14ac:dyDescent="0.15">
      <c r="F1186" s="18"/>
      <c r="M1186" s="18"/>
      <c r="V1186" s="18"/>
      <c r="W1186" s="18"/>
      <c r="X1186" s="18"/>
      <c r="Y1186" s="18"/>
      <c r="Z1186" s="18"/>
    </row>
    <row r="1187" spans="6:26" x14ac:dyDescent="0.15">
      <c r="F1187" s="18"/>
      <c r="M1187" s="18"/>
      <c r="V1187" s="18"/>
      <c r="W1187" s="18"/>
      <c r="X1187" s="18"/>
      <c r="Y1187" s="18"/>
      <c r="Z1187" s="18"/>
    </row>
    <row r="1188" spans="6:26" x14ac:dyDescent="0.15">
      <c r="F1188" s="18"/>
      <c r="M1188" s="18"/>
      <c r="V1188" s="18"/>
      <c r="W1188" s="18"/>
      <c r="X1188" s="18"/>
      <c r="Y1188" s="18"/>
      <c r="Z1188" s="18"/>
    </row>
    <row r="1189" spans="6:26" x14ac:dyDescent="0.15">
      <c r="F1189" s="18"/>
      <c r="M1189" s="18"/>
      <c r="V1189" s="18"/>
      <c r="W1189" s="18"/>
      <c r="X1189" s="18"/>
      <c r="Y1189" s="18"/>
      <c r="Z1189" s="18"/>
    </row>
    <row r="1190" spans="6:26" x14ac:dyDescent="0.15">
      <c r="F1190" s="18"/>
      <c r="M1190" s="18"/>
      <c r="V1190" s="18"/>
      <c r="W1190" s="18"/>
      <c r="X1190" s="18"/>
      <c r="Y1190" s="18"/>
      <c r="Z1190" s="18"/>
    </row>
    <row r="1191" spans="6:26" x14ac:dyDescent="0.15">
      <c r="F1191" s="18"/>
      <c r="M1191" s="18"/>
      <c r="V1191" s="18"/>
      <c r="W1191" s="18"/>
      <c r="X1191" s="18"/>
      <c r="Y1191" s="18"/>
      <c r="Z1191" s="18"/>
    </row>
    <row r="1192" spans="6:26" x14ac:dyDescent="0.15">
      <c r="F1192" s="18"/>
      <c r="M1192" s="18"/>
      <c r="V1192" s="18"/>
      <c r="W1192" s="18"/>
      <c r="X1192" s="18"/>
      <c r="Y1192" s="18"/>
      <c r="Z1192" s="18"/>
    </row>
    <row r="1193" spans="6:26" x14ac:dyDescent="0.15">
      <c r="F1193" s="18"/>
      <c r="M1193" s="18"/>
      <c r="V1193" s="18"/>
      <c r="W1193" s="18"/>
      <c r="X1193" s="18"/>
      <c r="Y1193" s="18"/>
      <c r="Z1193" s="18"/>
    </row>
    <row r="1194" spans="6:26" x14ac:dyDescent="0.15">
      <c r="F1194" s="18"/>
    </row>
    <row r="1195" spans="6:26" x14ac:dyDescent="0.15">
      <c r="F1195" s="18"/>
    </row>
    <row r="1196" spans="6:26" x14ac:dyDescent="0.15">
      <c r="F1196" s="18"/>
    </row>
    <row r="1197" spans="6:26" x14ac:dyDescent="0.15">
      <c r="F1197" s="18"/>
    </row>
    <row r="1198" spans="6:26" x14ac:dyDescent="0.15">
      <c r="F1198" s="18"/>
    </row>
    <row r="1199" spans="6:26" x14ac:dyDescent="0.15">
      <c r="F1199" s="18"/>
    </row>
    <row r="1200" spans="6:26" x14ac:dyDescent="0.15">
      <c r="F1200" s="18"/>
    </row>
    <row r="1201" spans="6:6" x14ac:dyDescent="0.15">
      <c r="F1201" s="18"/>
    </row>
    <row r="1202" spans="6:6" x14ac:dyDescent="0.15">
      <c r="F1202" s="18"/>
    </row>
    <row r="1203" spans="6:6" x14ac:dyDescent="0.15">
      <c r="F1203" s="18"/>
    </row>
    <row r="1204" spans="6:6" x14ac:dyDescent="0.15">
      <c r="F1204" s="18"/>
    </row>
    <row r="1205" spans="6:6" x14ac:dyDescent="0.15">
      <c r="F1205" s="18"/>
    </row>
    <row r="1206" spans="6:6" x14ac:dyDescent="0.15">
      <c r="F1206" s="18"/>
    </row>
    <row r="1207" spans="6:6" x14ac:dyDescent="0.15">
      <c r="F1207" s="18"/>
    </row>
    <row r="1208" spans="6:6" x14ac:dyDescent="0.15">
      <c r="F1208" s="18"/>
    </row>
    <row r="1209" spans="6:6" x14ac:dyDescent="0.15">
      <c r="F1209" s="18"/>
    </row>
    <row r="1210" spans="6:6" x14ac:dyDescent="0.15">
      <c r="F1210" s="18"/>
    </row>
    <row r="1211" spans="6:6" x14ac:dyDescent="0.15">
      <c r="F1211" s="18"/>
    </row>
    <row r="1212" spans="6:6" x14ac:dyDescent="0.15">
      <c r="F1212" s="18"/>
    </row>
    <row r="1213" spans="6:6" x14ac:dyDescent="0.15">
      <c r="F1213" s="18"/>
    </row>
    <row r="1214" spans="6:6" x14ac:dyDescent="0.15">
      <c r="F1214" s="18"/>
    </row>
    <row r="1215" spans="6:6" x14ac:dyDescent="0.15">
      <c r="F1215" s="18"/>
    </row>
    <row r="1216" spans="6:6" x14ac:dyDescent="0.15">
      <c r="F1216" s="18"/>
    </row>
    <row r="1217" spans="6:6" x14ac:dyDescent="0.15">
      <c r="F1217" s="18"/>
    </row>
    <row r="1218" spans="6:6" x14ac:dyDescent="0.15">
      <c r="F1218" s="18"/>
    </row>
    <row r="1219" spans="6:6" x14ac:dyDescent="0.15">
      <c r="F1219" s="18"/>
    </row>
    <row r="1220" spans="6:6" x14ac:dyDescent="0.15">
      <c r="F1220" s="18"/>
    </row>
    <row r="1221" spans="6:6" x14ac:dyDescent="0.15">
      <c r="F1221" s="18"/>
    </row>
    <row r="1222" spans="6:6" x14ac:dyDescent="0.15">
      <c r="F1222" s="18"/>
    </row>
    <row r="1223" spans="6:6" x14ac:dyDescent="0.15">
      <c r="F1223" s="18"/>
    </row>
    <row r="1224" spans="6:6" x14ac:dyDescent="0.15">
      <c r="F1224" s="18"/>
    </row>
    <row r="1225" spans="6:6" x14ac:dyDescent="0.15">
      <c r="F1225" s="18"/>
    </row>
    <row r="1226" spans="6:6" x14ac:dyDescent="0.15">
      <c r="F1226" s="18"/>
    </row>
    <row r="1227" spans="6:6" x14ac:dyDescent="0.15">
      <c r="F1227" s="18"/>
    </row>
    <row r="1228" spans="6:6" x14ac:dyDescent="0.15">
      <c r="F1228" s="18"/>
    </row>
    <row r="1229" spans="6:6" x14ac:dyDescent="0.15">
      <c r="F1229" s="18"/>
    </row>
    <row r="1230" spans="6:6" x14ac:dyDescent="0.15">
      <c r="F1230" s="18"/>
    </row>
    <row r="1231" spans="6:6" x14ac:dyDescent="0.15">
      <c r="F1231" s="18"/>
    </row>
    <row r="1232" spans="6:6" x14ac:dyDescent="0.15">
      <c r="F1232" s="18"/>
    </row>
    <row r="1233" spans="6:6" x14ac:dyDescent="0.15">
      <c r="F1233" s="18"/>
    </row>
    <row r="1234" spans="6:6" x14ac:dyDescent="0.15">
      <c r="F1234" s="18"/>
    </row>
    <row r="1235" spans="6:6" x14ac:dyDescent="0.15">
      <c r="F1235" s="18"/>
    </row>
    <row r="1236" spans="6:6" x14ac:dyDescent="0.15">
      <c r="F1236" s="18"/>
    </row>
    <row r="1237" spans="6:6" x14ac:dyDescent="0.15">
      <c r="F1237" s="18"/>
    </row>
    <row r="1238" spans="6:6" x14ac:dyDescent="0.15">
      <c r="F1238" s="18"/>
    </row>
    <row r="1239" spans="6:6" x14ac:dyDescent="0.15">
      <c r="F1239" s="18"/>
    </row>
    <row r="1240" spans="6:6" x14ac:dyDescent="0.15">
      <c r="F1240" s="18"/>
    </row>
    <row r="1241" spans="6:6" x14ac:dyDescent="0.15">
      <c r="F1241" s="18"/>
    </row>
    <row r="1242" spans="6:6" x14ac:dyDescent="0.15">
      <c r="F1242" s="18"/>
    </row>
    <row r="1243" spans="6:6" x14ac:dyDescent="0.15">
      <c r="F1243" s="18"/>
    </row>
    <row r="1244" spans="6:6" x14ac:dyDescent="0.15">
      <c r="F1244" s="18"/>
    </row>
    <row r="1245" spans="6:6" x14ac:dyDescent="0.15">
      <c r="F1245" s="18"/>
    </row>
    <row r="1246" spans="6:6" x14ac:dyDescent="0.15">
      <c r="F1246" s="18"/>
    </row>
    <row r="1247" spans="6:6" x14ac:dyDescent="0.15">
      <c r="F1247" s="18"/>
    </row>
    <row r="1248" spans="6:6" x14ac:dyDescent="0.15">
      <c r="F1248" s="18"/>
    </row>
    <row r="1249" spans="6:6" x14ac:dyDescent="0.15">
      <c r="F1249" s="18"/>
    </row>
    <row r="1250" spans="6:6" x14ac:dyDescent="0.15">
      <c r="F1250" s="18"/>
    </row>
    <row r="1251" spans="6:6" x14ac:dyDescent="0.15">
      <c r="F1251" s="18"/>
    </row>
    <row r="1252" spans="6:6" x14ac:dyDescent="0.15">
      <c r="F1252" s="18"/>
    </row>
    <row r="1253" spans="6:6" x14ac:dyDescent="0.15">
      <c r="F1253" s="18"/>
    </row>
    <row r="1254" spans="6:6" x14ac:dyDescent="0.15">
      <c r="F1254" s="18"/>
    </row>
    <row r="1255" spans="6:6" x14ac:dyDescent="0.15">
      <c r="F1255" s="18"/>
    </row>
    <row r="1256" spans="6:6" x14ac:dyDescent="0.15">
      <c r="F1256" s="18"/>
    </row>
    <row r="1257" spans="6:6" x14ac:dyDescent="0.15">
      <c r="F1257" s="18"/>
    </row>
    <row r="1258" spans="6:6" x14ac:dyDescent="0.15">
      <c r="F1258" s="18"/>
    </row>
    <row r="1259" spans="6:6" x14ac:dyDescent="0.15">
      <c r="F1259" s="18"/>
    </row>
    <row r="1260" spans="6:6" x14ac:dyDescent="0.15">
      <c r="F1260" s="18"/>
    </row>
    <row r="1261" spans="6:6" x14ac:dyDescent="0.15">
      <c r="F1261" s="18"/>
    </row>
    <row r="1262" spans="6:6" x14ac:dyDescent="0.15">
      <c r="F1262" s="18"/>
    </row>
    <row r="1263" spans="6:6" x14ac:dyDescent="0.15">
      <c r="F1263" s="18"/>
    </row>
    <row r="1264" spans="6:6" x14ac:dyDescent="0.15">
      <c r="F1264" s="18"/>
    </row>
    <row r="1265" spans="6:6" x14ac:dyDescent="0.15">
      <c r="F1265" s="18"/>
    </row>
    <row r="1266" spans="6:6" x14ac:dyDescent="0.15">
      <c r="F1266" s="18"/>
    </row>
    <row r="1267" spans="6:6" x14ac:dyDescent="0.15">
      <c r="F1267" s="18"/>
    </row>
    <row r="1268" spans="6:6" x14ac:dyDescent="0.15">
      <c r="F1268" s="18"/>
    </row>
    <row r="1269" spans="6:6" x14ac:dyDescent="0.15">
      <c r="F1269" s="18"/>
    </row>
    <row r="1270" spans="6:6" x14ac:dyDescent="0.15">
      <c r="F1270" s="18"/>
    </row>
    <row r="1271" spans="6:6" x14ac:dyDescent="0.15">
      <c r="F1271" s="18"/>
    </row>
    <row r="1272" spans="6:6" x14ac:dyDescent="0.15">
      <c r="F1272" s="18"/>
    </row>
    <row r="1273" spans="6:6" x14ac:dyDescent="0.15">
      <c r="F1273" s="18"/>
    </row>
    <row r="1274" spans="6:6" x14ac:dyDescent="0.15">
      <c r="F1274" s="18"/>
    </row>
    <row r="1275" spans="6:6" x14ac:dyDescent="0.15">
      <c r="F1275" s="18"/>
    </row>
    <row r="1276" spans="6:6" x14ac:dyDescent="0.15">
      <c r="F1276" s="18"/>
    </row>
    <row r="1277" spans="6:6" x14ac:dyDescent="0.15">
      <c r="F1277" s="18"/>
    </row>
    <row r="1278" spans="6:6" x14ac:dyDescent="0.15">
      <c r="F1278" s="18"/>
    </row>
    <row r="1279" spans="6:6" x14ac:dyDescent="0.15">
      <c r="F1279" s="18"/>
    </row>
    <row r="1280" spans="6:6" x14ac:dyDescent="0.15">
      <c r="F1280" s="18"/>
    </row>
    <row r="1281" spans="6:6" x14ac:dyDescent="0.15">
      <c r="F1281" s="18"/>
    </row>
    <row r="1282" spans="6:6" x14ac:dyDescent="0.15">
      <c r="F1282" s="18"/>
    </row>
    <row r="1283" spans="6:6" x14ac:dyDescent="0.15">
      <c r="F1283" s="18"/>
    </row>
    <row r="1284" spans="6:6" x14ac:dyDescent="0.15">
      <c r="F1284" s="18"/>
    </row>
    <row r="1285" spans="6:6" x14ac:dyDescent="0.15">
      <c r="F1285" s="18"/>
    </row>
    <row r="1286" spans="6:6" x14ac:dyDescent="0.15">
      <c r="F1286" s="18"/>
    </row>
    <row r="1287" spans="6:6" x14ac:dyDescent="0.15">
      <c r="F1287" s="18"/>
    </row>
    <row r="1288" spans="6:6" x14ac:dyDescent="0.15">
      <c r="F1288" s="18"/>
    </row>
    <row r="1289" spans="6:6" x14ac:dyDescent="0.15">
      <c r="F1289" s="18"/>
    </row>
    <row r="1290" spans="6:6" x14ac:dyDescent="0.15">
      <c r="F1290" s="18"/>
    </row>
    <row r="1291" spans="6:6" x14ac:dyDescent="0.15">
      <c r="F1291" s="18"/>
    </row>
    <row r="1292" spans="6:6" x14ac:dyDescent="0.15">
      <c r="F1292" s="18"/>
    </row>
    <row r="1293" spans="6:6" x14ac:dyDescent="0.15">
      <c r="F1293" s="18"/>
    </row>
    <row r="1294" spans="6:6" x14ac:dyDescent="0.15">
      <c r="F1294" s="18"/>
    </row>
    <row r="1295" spans="6:6" x14ac:dyDescent="0.15">
      <c r="F1295" s="18"/>
    </row>
    <row r="1296" spans="6:6" x14ac:dyDescent="0.15">
      <c r="F1296" s="18"/>
    </row>
    <row r="1297" spans="6:6" x14ac:dyDescent="0.15">
      <c r="F1297" s="18"/>
    </row>
    <row r="1298" spans="6:6" x14ac:dyDescent="0.15">
      <c r="F1298" s="18"/>
    </row>
    <row r="1299" spans="6:6" x14ac:dyDescent="0.15">
      <c r="F1299" s="18"/>
    </row>
    <row r="1300" spans="6:6" x14ac:dyDescent="0.15">
      <c r="F1300" s="18"/>
    </row>
    <row r="1301" spans="6:6" x14ac:dyDescent="0.15">
      <c r="F1301" s="18"/>
    </row>
    <row r="1302" spans="6:6" x14ac:dyDescent="0.15">
      <c r="F1302" s="18"/>
    </row>
    <row r="1303" spans="6:6" x14ac:dyDescent="0.15">
      <c r="F1303" s="18"/>
    </row>
    <row r="1304" spans="6:6" x14ac:dyDescent="0.15">
      <c r="F1304" s="18"/>
    </row>
    <row r="1305" spans="6:6" x14ac:dyDescent="0.15">
      <c r="F1305" s="18"/>
    </row>
    <row r="1306" spans="6:6" x14ac:dyDescent="0.15">
      <c r="F1306" s="18"/>
    </row>
    <row r="1307" spans="6:6" x14ac:dyDescent="0.15">
      <c r="F1307" s="18"/>
    </row>
    <row r="1308" spans="6:6" x14ac:dyDescent="0.15">
      <c r="F1308" s="18"/>
    </row>
    <row r="1309" spans="6:6" x14ac:dyDescent="0.15">
      <c r="F1309" s="18"/>
    </row>
    <row r="1310" spans="6:6" x14ac:dyDescent="0.15">
      <c r="F1310" s="18"/>
    </row>
    <row r="1311" spans="6:6" x14ac:dyDescent="0.15">
      <c r="F1311" s="18"/>
    </row>
    <row r="1312" spans="6:6" x14ac:dyDescent="0.15">
      <c r="F1312" s="18"/>
    </row>
    <row r="1313" spans="6:6" x14ac:dyDescent="0.15">
      <c r="F1313" s="18"/>
    </row>
    <row r="1314" spans="6:6" x14ac:dyDescent="0.15">
      <c r="F1314" s="18"/>
    </row>
    <row r="1315" spans="6:6" x14ac:dyDescent="0.15">
      <c r="F1315" s="18"/>
    </row>
    <row r="1316" spans="6:6" x14ac:dyDescent="0.15">
      <c r="F1316" s="18"/>
    </row>
    <row r="1317" spans="6:6" x14ac:dyDescent="0.15">
      <c r="F1317" s="18"/>
    </row>
    <row r="1318" spans="6:6" x14ac:dyDescent="0.15">
      <c r="F1318" s="18"/>
    </row>
    <row r="1319" spans="6:6" x14ac:dyDescent="0.15">
      <c r="F1319" s="18"/>
    </row>
    <row r="1320" spans="6:6" x14ac:dyDescent="0.15">
      <c r="F1320" s="18"/>
    </row>
    <row r="1321" spans="6:6" x14ac:dyDescent="0.15">
      <c r="F1321" s="18"/>
    </row>
    <row r="1322" spans="6:6" x14ac:dyDescent="0.15">
      <c r="F1322" s="18"/>
    </row>
    <row r="1323" spans="6:6" x14ac:dyDescent="0.15">
      <c r="F1323" s="18"/>
    </row>
    <row r="1324" spans="6:6" x14ac:dyDescent="0.15">
      <c r="F1324" s="18"/>
    </row>
    <row r="1325" spans="6:6" x14ac:dyDescent="0.15">
      <c r="F1325" s="18"/>
    </row>
    <row r="1326" spans="6:6" x14ac:dyDescent="0.15">
      <c r="F1326" s="18"/>
    </row>
    <row r="1327" spans="6:6" x14ac:dyDescent="0.15">
      <c r="F1327" s="18"/>
    </row>
    <row r="1328" spans="6:6" x14ac:dyDescent="0.15">
      <c r="F1328" s="18"/>
    </row>
    <row r="1329" spans="6:6" x14ac:dyDescent="0.15">
      <c r="F1329" s="18"/>
    </row>
    <row r="1330" spans="6:6" x14ac:dyDescent="0.15">
      <c r="F1330" s="18"/>
    </row>
    <row r="1331" spans="6:6" x14ac:dyDescent="0.15">
      <c r="F1331" s="18"/>
    </row>
    <row r="1332" spans="6:6" x14ac:dyDescent="0.15">
      <c r="F1332" s="18"/>
    </row>
    <row r="1333" spans="6:6" x14ac:dyDescent="0.15">
      <c r="F1333" s="18"/>
    </row>
    <row r="1334" spans="6:6" x14ac:dyDescent="0.15">
      <c r="F1334" s="18"/>
    </row>
    <row r="1335" spans="6:6" x14ac:dyDescent="0.15">
      <c r="F1335" s="18"/>
    </row>
    <row r="1336" spans="6:6" x14ac:dyDescent="0.15">
      <c r="F1336" s="18"/>
    </row>
    <row r="1337" spans="6:6" x14ac:dyDescent="0.15">
      <c r="F1337" s="18"/>
    </row>
    <row r="1338" spans="6:6" x14ac:dyDescent="0.15">
      <c r="F1338" s="18"/>
    </row>
    <row r="1339" spans="6:6" x14ac:dyDescent="0.15">
      <c r="F1339" s="18"/>
    </row>
    <row r="1340" spans="6:6" x14ac:dyDescent="0.15">
      <c r="F1340" s="18"/>
    </row>
    <row r="1341" spans="6:6" x14ac:dyDescent="0.15">
      <c r="F1341" s="18"/>
    </row>
    <row r="1342" spans="6:6" x14ac:dyDescent="0.15">
      <c r="F1342" s="18"/>
    </row>
    <row r="1343" spans="6:6" x14ac:dyDescent="0.15">
      <c r="F1343" s="18"/>
    </row>
    <row r="1344" spans="6:6" x14ac:dyDescent="0.15">
      <c r="F1344" s="18"/>
    </row>
    <row r="1345" spans="6:6" x14ac:dyDescent="0.15">
      <c r="F1345" s="18"/>
    </row>
    <row r="1346" spans="6:6" x14ac:dyDescent="0.15">
      <c r="F1346" s="18"/>
    </row>
    <row r="1347" spans="6:6" x14ac:dyDescent="0.15">
      <c r="F1347" s="18"/>
    </row>
    <row r="1348" spans="6:6" x14ac:dyDescent="0.15">
      <c r="F1348" s="18"/>
    </row>
    <row r="1349" spans="6:6" x14ac:dyDescent="0.15">
      <c r="F1349" s="18"/>
    </row>
    <row r="1350" spans="6:6" x14ac:dyDescent="0.15">
      <c r="F1350" s="18"/>
    </row>
    <row r="1351" spans="6:6" x14ac:dyDescent="0.15">
      <c r="F1351" s="18"/>
    </row>
    <row r="1352" spans="6:6" x14ac:dyDescent="0.15">
      <c r="F1352" s="18"/>
    </row>
    <row r="1353" spans="6:6" x14ac:dyDescent="0.15">
      <c r="F1353" s="18"/>
    </row>
    <row r="1354" spans="6:6" x14ac:dyDescent="0.15">
      <c r="F1354" s="18"/>
    </row>
    <row r="1355" spans="6:6" x14ac:dyDescent="0.15">
      <c r="F1355" s="18"/>
    </row>
    <row r="1356" spans="6:6" x14ac:dyDescent="0.15">
      <c r="F1356" s="18"/>
    </row>
    <row r="1357" spans="6:6" x14ac:dyDescent="0.15">
      <c r="F1357" s="18"/>
    </row>
    <row r="1358" spans="6:6" x14ac:dyDescent="0.15">
      <c r="F1358" s="18"/>
    </row>
    <row r="1359" spans="6:6" x14ac:dyDescent="0.15">
      <c r="F1359" s="18"/>
    </row>
    <row r="1360" spans="6:6" x14ac:dyDescent="0.15">
      <c r="F1360" s="18"/>
    </row>
    <row r="1361" spans="6:6" x14ac:dyDescent="0.15">
      <c r="F1361" s="18"/>
    </row>
    <row r="1362" spans="6:6" x14ac:dyDescent="0.15">
      <c r="F1362" s="18"/>
    </row>
    <row r="1363" spans="6:6" x14ac:dyDescent="0.15">
      <c r="F1363" s="18"/>
    </row>
    <row r="1364" spans="6:6" x14ac:dyDescent="0.15">
      <c r="F1364" s="18"/>
    </row>
    <row r="1365" spans="6:6" x14ac:dyDescent="0.15">
      <c r="F1365" s="18"/>
    </row>
    <row r="1366" spans="6:6" x14ac:dyDescent="0.15">
      <c r="F1366" s="18"/>
    </row>
    <row r="1367" spans="6:6" x14ac:dyDescent="0.15">
      <c r="F1367" s="18"/>
    </row>
    <row r="1368" spans="6:6" x14ac:dyDescent="0.15">
      <c r="F1368" s="18"/>
    </row>
    <row r="1369" spans="6:6" x14ac:dyDescent="0.15">
      <c r="F1369" s="18"/>
    </row>
    <row r="1370" spans="6:6" x14ac:dyDescent="0.15">
      <c r="F1370" s="18"/>
    </row>
    <row r="1371" spans="6:6" x14ac:dyDescent="0.15">
      <c r="F1371" s="18"/>
    </row>
    <row r="1372" spans="6:6" x14ac:dyDescent="0.15">
      <c r="F1372" s="18"/>
    </row>
    <row r="1373" spans="6:6" x14ac:dyDescent="0.15">
      <c r="F1373" s="18"/>
    </row>
    <row r="1374" spans="6:6" x14ac:dyDescent="0.15">
      <c r="F1374" s="18"/>
    </row>
    <row r="1375" spans="6:6" x14ac:dyDescent="0.15">
      <c r="F1375" s="18"/>
    </row>
    <row r="1376" spans="6:6" x14ac:dyDescent="0.15">
      <c r="F1376" s="18"/>
    </row>
    <row r="1377" spans="6:6" x14ac:dyDescent="0.15">
      <c r="F1377" s="18"/>
    </row>
    <row r="1378" spans="6:6" x14ac:dyDescent="0.15">
      <c r="F1378" s="18"/>
    </row>
    <row r="1379" spans="6:6" x14ac:dyDescent="0.15">
      <c r="F1379" s="18"/>
    </row>
    <row r="1380" spans="6:6" x14ac:dyDescent="0.15">
      <c r="F1380" s="18"/>
    </row>
    <row r="1381" spans="6:6" x14ac:dyDescent="0.15">
      <c r="F1381" s="18"/>
    </row>
    <row r="1382" spans="6:6" x14ac:dyDescent="0.15">
      <c r="F1382" s="18"/>
    </row>
    <row r="1383" spans="6:6" x14ac:dyDescent="0.15">
      <c r="F1383" s="18"/>
    </row>
    <row r="1384" spans="6:6" x14ac:dyDescent="0.15">
      <c r="F1384" s="18"/>
    </row>
    <row r="1385" spans="6:6" x14ac:dyDescent="0.15">
      <c r="F1385" s="18"/>
    </row>
    <row r="1386" spans="6:6" x14ac:dyDescent="0.15">
      <c r="F1386" s="18"/>
    </row>
    <row r="1387" spans="6:6" x14ac:dyDescent="0.15">
      <c r="F1387" s="18"/>
    </row>
    <row r="1388" spans="6:6" x14ac:dyDescent="0.15">
      <c r="F1388" s="18"/>
    </row>
    <row r="1389" spans="6:6" x14ac:dyDescent="0.15">
      <c r="F1389" s="18"/>
    </row>
    <row r="1390" spans="6:6" x14ac:dyDescent="0.15">
      <c r="F1390" s="18"/>
    </row>
    <row r="1391" spans="6:6" x14ac:dyDescent="0.15">
      <c r="F1391" s="18"/>
    </row>
    <row r="1392" spans="6:6" x14ac:dyDescent="0.15">
      <c r="F1392" s="18"/>
    </row>
    <row r="1393" spans="6:6" x14ac:dyDescent="0.15">
      <c r="F1393" s="18"/>
    </row>
    <row r="1394" spans="6:6" x14ac:dyDescent="0.15">
      <c r="F1394" s="18"/>
    </row>
    <row r="1395" spans="6:6" x14ac:dyDescent="0.15">
      <c r="F1395" s="18"/>
    </row>
    <row r="1396" spans="6:6" x14ac:dyDescent="0.15">
      <c r="F1396" s="18"/>
    </row>
    <row r="1397" spans="6:6" x14ac:dyDescent="0.15">
      <c r="F1397" s="18"/>
    </row>
    <row r="1398" spans="6:6" x14ac:dyDescent="0.15">
      <c r="F1398" s="18"/>
    </row>
    <row r="1399" spans="6:6" x14ac:dyDescent="0.15">
      <c r="F1399" s="18"/>
    </row>
    <row r="1400" spans="6:6" x14ac:dyDescent="0.15">
      <c r="F1400" s="18"/>
    </row>
    <row r="1401" spans="6:6" x14ac:dyDescent="0.15">
      <c r="F1401" s="18"/>
    </row>
    <row r="1402" spans="6:6" x14ac:dyDescent="0.15">
      <c r="F1402" s="18"/>
    </row>
    <row r="1403" spans="6:6" x14ac:dyDescent="0.15">
      <c r="F1403" s="18"/>
    </row>
    <row r="1404" spans="6:6" x14ac:dyDescent="0.15">
      <c r="F1404" s="18"/>
    </row>
    <row r="1405" spans="6:6" x14ac:dyDescent="0.15">
      <c r="F1405" s="18"/>
    </row>
    <row r="1406" spans="6:6" x14ac:dyDescent="0.15">
      <c r="F1406" s="18"/>
    </row>
    <row r="1407" spans="6:6" x14ac:dyDescent="0.15">
      <c r="F1407" s="18"/>
    </row>
    <row r="1408" spans="6:6" x14ac:dyDescent="0.15">
      <c r="F1408" s="18"/>
    </row>
    <row r="1409" spans="6:6" x14ac:dyDescent="0.15">
      <c r="F1409" s="18"/>
    </row>
    <row r="1410" spans="6:6" x14ac:dyDescent="0.15">
      <c r="F1410" s="18"/>
    </row>
    <row r="1411" spans="6:6" x14ac:dyDescent="0.15">
      <c r="F1411" s="18"/>
    </row>
    <row r="1412" spans="6:6" x14ac:dyDescent="0.15">
      <c r="F1412" s="18"/>
    </row>
    <row r="1413" spans="6:6" x14ac:dyDescent="0.15">
      <c r="F1413" s="18"/>
    </row>
    <row r="1414" spans="6:6" x14ac:dyDescent="0.15">
      <c r="F1414" s="18"/>
    </row>
    <row r="1415" spans="6:6" x14ac:dyDescent="0.15">
      <c r="F1415" s="18"/>
    </row>
    <row r="1416" spans="6:6" x14ac:dyDescent="0.15">
      <c r="F1416" s="18"/>
    </row>
    <row r="1417" spans="6:6" x14ac:dyDescent="0.15">
      <c r="F1417" s="18"/>
    </row>
    <row r="1418" spans="6:6" x14ac:dyDescent="0.15">
      <c r="F1418" s="18"/>
    </row>
    <row r="1419" spans="6:6" x14ac:dyDescent="0.15">
      <c r="F1419" s="18"/>
    </row>
    <row r="1420" spans="6:6" x14ac:dyDescent="0.15">
      <c r="F1420" s="18"/>
    </row>
    <row r="1421" spans="6:6" x14ac:dyDescent="0.15">
      <c r="F1421" s="18"/>
    </row>
    <row r="1422" spans="6:6" x14ac:dyDescent="0.15">
      <c r="F1422" s="18"/>
    </row>
    <row r="1423" spans="6:6" x14ac:dyDescent="0.15">
      <c r="F1423" s="18"/>
    </row>
    <row r="1424" spans="6:6" x14ac:dyDescent="0.15">
      <c r="F1424" s="18"/>
    </row>
    <row r="1425" spans="6:6" x14ac:dyDescent="0.15">
      <c r="F1425" s="18"/>
    </row>
    <row r="1426" spans="6:6" x14ac:dyDescent="0.15">
      <c r="F1426" s="18"/>
    </row>
    <row r="1427" spans="6:6" x14ac:dyDescent="0.15">
      <c r="F1427" s="18"/>
    </row>
    <row r="1428" spans="6:6" x14ac:dyDescent="0.15">
      <c r="F1428" s="18"/>
    </row>
    <row r="1429" spans="6:6" x14ac:dyDescent="0.15">
      <c r="F1429" s="18"/>
    </row>
    <row r="1430" spans="6:6" x14ac:dyDescent="0.15">
      <c r="F1430" s="18"/>
    </row>
    <row r="1431" spans="6:6" x14ac:dyDescent="0.15">
      <c r="F1431" s="18"/>
    </row>
    <row r="1432" spans="6:6" x14ac:dyDescent="0.15">
      <c r="F1432" s="18"/>
    </row>
    <row r="1433" spans="6:6" x14ac:dyDescent="0.15">
      <c r="F1433" s="18"/>
    </row>
    <row r="1434" spans="6:6" x14ac:dyDescent="0.15">
      <c r="F1434" s="18"/>
    </row>
    <row r="1435" spans="6:6" x14ac:dyDescent="0.15">
      <c r="F1435" s="18"/>
    </row>
    <row r="1436" spans="6:6" x14ac:dyDescent="0.15">
      <c r="F1436" s="18"/>
    </row>
    <row r="1437" spans="6:6" x14ac:dyDescent="0.15">
      <c r="F1437" s="18"/>
    </row>
    <row r="1438" spans="6:6" x14ac:dyDescent="0.15">
      <c r="F1438" s="18"/>
    </row>
    <row r="1439" spans="6:6" x14ac:dyDescent="0.15">
      <c r="F1439" s="18"/>
    </row>
    <row r="1440" spans="6:6" x14ac:dyDescent="0.15">
      <c r="F1440" s="18"/>
    </row>
    <row r="1441" spans="6:6" x14ac:dyDescent="0.15">
      <c r="F1441" s="18"/>
    </row>
    <row r="1442" spans="6:6" x14ac:dyDescent="0.15">
      <c r="F1442" s="18"/>
    </row>
    <row r="1443" spans="6:6" x14ac:dyDescent="0.15">
      <c r="F1443" s="18"/>
    </row>
    <row r="1444" spans="6:6" x14ac:dyDescent="0.15">
      <c r="F1444" s="18"/>
    </row>
    <row r="1445" spans="6:6" x14ac:dyDescent="0.15">
      <c r="F1445" s="18"/>
    </row>
    <row r="1446" spans="6:6" x14ac:dyDescent="0.15">
      <c r="F1446" s="18"/>
    </row>
    <row r="1447" spans="6:6" x14ac:dyDescent="0.15">
      <c r="F1447" s="18"/>
    </row>
    <row r="1448" spans="6:6" x14ac:dyDescent="0.15">
      <c r="F1448" s="18"/>
    </row>
    <row r="1449" spans="6:6" x14ac:dyDescent="0.15">
      <c r="F1449" s="18"/>
    </row>
    <row r="1450" spans="6:6" x14ac:dyDescent="0.15">
      <c r="F1450" s="18"/>
    </row>
    <row r="1451" spans="6:6" x14ac:dyDescent="0.15">
      <c r="F1451" s="18"/>
    </row>
    <row r="1452" spans="6:6" x14ac:dyDescent="0.15">
      <c r="F1452" s="18"/>
    </row>
    <row r="1453" spans="6:6" x14ac:dyDescent="0.15">
      <c r="F1453" s="18"/>
    </row>
    <row r="1454" spans="6:6" x14ac:dyDescent="0.15">
      <c r="F1454" s="18"/>
    </row>
    <row r="1455" spans="6:6" x14ac:dyDescent="0.15">
      <c r="F1455" s="18"/>
    </row>
    <row r="1456" spans="6:6" x14ac:dyDescent="0.15">
      <c r="F1456" s="18"/>
    </row>
    <row r="1457" spans="6:6" x14ac:dyDescent="0.15">
      <c r="F1457" s="18"/>
    </row>
    <row r="1458" spans="6:6" x14ac:dyDescent="0.15">
      <c r="F1458" s="18"/>
    </row>
    <row r="1459" spans="6:6" x14ac:dyDescent="0.15">
      <c r="F1459" s="18"/>
    </row>
    <row r="1460" spans="6:6" x14ac:dyDescent="0.15">
      <c r="F1460" s="18"/>
    </row>
    <row r="1461" spans="6:6" x14ac:dyDescent="0.15">
      <c r="F1461" s="18"/>
    </row>
    <row r="1462" spans="6:6" x14ac:dyDescent="0.15">
      <c r="F1462" s="18"/>
    </row>
    <row r="1463" spans="6:6" x14ac:dyDescent="0.15">
      <c r="F1463" s="18"/>
    </row>
    <row r="1464" spans="6:6" x14ac:dyDescent="0.15">
      <c r="F1464" s="18"/>
    </row>
    <row r="1465" spans="6:6" x14ac:dyDescent="0.15">
      <c r="F1465" s="18"/>
    </row>
    <row r="1466" spans="6:6" x14ac:dyDescent="0.15">
      <c r="F1466" s="18"/>
    </row>
    <row r="1467" spans="6:6" x14ac:dyDescent="0.15">
      <c r="F1467" s="18"/>
    </row>
    <row r="1468" spans="6:6" x14ac:dyDescent="0.15">
      <c r="F1468" s="18"/>
    </row>
    <row r="1469" spans="6:6" x14ac:dyDescent="0.15">
      <c r="F1469" s="18"/>
    </row>
    <row r="1470" spans="6:6" x14ac:dyDescent="0.15">
      <c r="F1470" s="18"/>
    </row>
    <row r="1471" spans="6:6" x14ac:dyDescent="0.15">
      <c r="F1471" s="18"/>
    </row>
    <row r="1472" spans="6:6" x14ac:dyDescent="0.15">
      <c r="F1472" s="18"/>
    </row>
    <row r="1473" spans="6:6" x14ac:dyDescent="0.15">
      <c r="F1473" s="18"/>
    </row>
    <row r="1474" spans="6:6" x14ac:dyDescent="0.15">
      <c r="F1474" s="18"/>
    </row>
    <row r="1475" spans="6:6" x14ac:dyDescent="0.15">
      <c r="F1475" s="18"/>
    </row>
    <row r="1476" spans="6:6" x14ac:dyDescent="0.15">
      <c r="F1476" s="18"/>
    </row>
    <row r="1477" spans="6:6" x14ac:dyDescent="0.15">
      <c r="F1477" s="18"/>
    </row>
    <row r="1478" spans="6:6" x14ac:dyDescent="0.15">
      <c r="F1478" s="18"/>
    </row>
    <row r="1479" spans="6:6" x14ac:dyDescent="0.15">
      <c r="F1479" s="18"/>
    </row>
    <row r="1480" spans="6:6" x14ac:dyDescent="0.15">
      <c r="F1480" s="18"/>
    </row>
    <row r="1481" spans="6:6" x14ac:dyDescent="0.15">
      <c r="F1481" s="18"/>
    </row>
    <row r="1482" spans="6:6" x14ac:dyDescent="0.15">
      <c r="F1482" s="18"/>
    </row>
    <row r="1483" spans="6:6" x14ac:dyDescent="0.15">
      <c r="F1483" s="18"/>
    </row>
    <row r="1484" spans="6:6" x14ac:dyDescent="0.15">
      <c r="F1484" s="18"/>
    </row>
    <row r="1485" spans="6:6" x14ac:dyDescent="0.15">
      <c r="F1485" s="18"/>
    </row>
    <row r="1486" spans="6:6" x14ac:dyDescent="0.15">
      <c r="F1486" s="18"/>
    </row>
    <row r="1487" spans="6:6" x14ac:dyDescent="0.15">
      <c r="F1487" s="18"/>
    </row>
    <row r="1488" spans="6:6" x14ac:dyDescent="0.15">
      <c r="F1488" s="18"/>
    </row>
    <row r="1489" spans="6:6" x14ac:dyDescent="0.15">
      <c r="F1489" s="18"/>
    </row>
    <row r="1490" spans="6:6" x14ac:dyDescent="0.15">
      <c r="F1490" s="18"/>
    </row>
    <row r="1491" spans="6:6" x14ac:dyDescent="0.15">
      <c r="F1491" s="18"/>
    </row>
    <row r="1492" spans="6:6" x14ac:dyDescent="0.15">
      <c r="F1492" s="18"/>
    </row>
    <row r="1493" spans="6:6" x14ac:dyDescent="0.15">
      <c r="F1493" s="18"/>
    </row>
    <row r="1494" spans="6:6" x14ac:dyDescent="0.15">
      <c r="F1494" s="18"/>
    </row>
    <row r="1495" spans="6:6" x14ac:dyDescent="0.15">
      <c r="F1495" s="18"/>
    </row>
    <row r="1496" spans="6:6" x14ac:dyDescent="0.15">
      <c r="F1496" s="18"/>
    </row>
    <row r="1497" spans="6:6" x14ac:dyDescent="0.15">
      <c r="F1497" s="18"/>
    </row>
    <row r="1498" spans="6:6" x14ac:dyDescent="0.15">
      <c r="F1498" s="18"/>
    </row>
    <row r="1499" spans="6:6" x14ac:dyDescent="0.15">
      <c r="F1499" s="18"/>
    </row>
    <row r="1500" spans="6:6" x14ac:dyDescent="0.15">
      <c r="F1500" s="18"/>
    </row>
    <row r="1501" spans="6:6" x14ac:dyDescent="0.15">
      <c r="F1501" s="18"/>
    </row>
    <row r="1502" spans="6:6" x14ac:dyDescent="0.15">
      <c r="F1502" s="18"/>
    </row>
    <row r="1503" spans="6:6" x14ac:dyDescent="0.15">
      <c r="F1503" s="18"/>
    </row>
    <row r="1504" spans="6:6" x14ac:dyDescent="0.15">
      <c r="F1504" s="18"/>
    </row>
    <row r="1505" spans="6:6" x14ac:dyDescent="0.15">
      <c r="F1505" s="18"/>
    </row>
    <row r="1506" spans="6:6" x14ac:dyDescent="0.15">
      <c r="F1506" s="18"/>
    </row>
    <row r="1507" spans="6:6" x14ac:dyDescent="0.15">
      <c r="F1507" s="18"/>
    </row>
    <row r="1508" spans="6:6" x14ac:dyDescent="0.15">
      <c r="F1508" s="18"/>
    </row>
    <row r="1509" spans="6:6" x14ac:dyDescent="0.15">
      <c r="F1509" s="18"/>
    </row>
    <row r="1510" spans="6:6" x14ac:dyDescent="0.15">
      <c r="F1510" s="18"/>
    </row>
    <row r="1511" spans="6:6" x14ac:dyDescent="0.15">
      <c r="F1511" s="18"/>
    </row>
    <row r="1512" spans="6:6" x14ac:dyDescent="0.15">
      <c r="F1512" s="18"/>
    </row>
    <row r="1513" spans="6:6" x14ac:dyDescent="0.15">
      <c r="F1513" s="18"/>
    </row>
    <row r="1514" spans="6:6" x14ac:dyDescent="0.15">
      <c r="F1514" s="18"/>
    </row>
    <row r="1515" spans="6:6" x14ac:dyDescent="0.15">
      <c r="F1515" s="18"/>
    </row>
    <row r="1516" spans="6:6" x14ac:dyDescent="0.15">
      <c r="F1516" s="18"/>
    </row>
    <row r="1517" spans="6:6" x14ac:dyDescent="0.15">
      <c r="F1517" s="18"/>
    </row>
    <row r="1518" spans="6:6" x14ac:dyDescent="0.15">
      <c r="F1518" s="18"/>
    </row>
    <row r="1519" spans="6:6" x14ac:dyDescent="0.15">
      <c r="F1519" s="18"/>
    </row>
    <row r="1520" spans="6:6" x14ac:dyDescent="0.15">
      <c r="F1520" s="18"/>
    </row>
    <row r="1521" spans="6:6" x14ac:dyDescent="0.15">
      <c r="F1521" s="18"/>
    </row>
    <row r="1522" spans="6:6" x14ac:dyDescent="0.15">
      <c r="F1522" s="18"/>
    </row>
    <row r="1523" spans="6:6" x14ac:dyDescent="0.15">
      <c r="F1523" s="18"/>
    </row>
    <row r="1524" spans="6:6" x14ac:dyDescent="0.15">
      <c r="F1524" s="18"/>
    </row>
    <row r="1525" spans="6:6" x14ac:dyDescent="0.15">
      <c r="F1525" s="18"/>
    </row>
    <row r="1526" spans="6:6" x14ac:dyDescent="0.15">
      <c r="F1526" s="18"/>
    </row>
    <row r="1527" spans="6:6" x14ac:dyDescent="0.15">
      <c r="F1527" s="18"/>
    </row>
    <row r="1528" spans="6:6" x14ac:dyDescent="0.15">
      <c r="F1528" s="18"/>
    </row>
    <row r="1529" spans="6:6" x14ac:dyDescent="0.15">
      <c r="F1529" s="18"/>
    </row>
    <row r="1530" spans="6:6" x14ac:dyDescent="0.15">
      <c r="F1530" s="18"/>
    </row>
    <row r="1531" spans="6:6" x14ac:dyDescent="0.15">
      <c r="F1531" s="18"/>
    </row>
    <row r="1532" spans="6:6" x14ac:dyDescent="0.15">
      <c r="F1532" s="18"/>
    </row>
    <row r="1533" spans="6:6" x14ac:dyDescent="0.15">
      <c r="F1533" s="18"/>
    </row>
    <row r="1534" spans="6:6" x14ac:dyDescent="0.15">
      <c r="F1534" s="18"/>
    </row>
    <row r="1535" spans="6:6" x14ac:dyDescent="0.15">
      <c r="F1535" s="18"/>
    </row>
    <row r="1536" spans="6:6" x14ac:dyDescent="0.15">
      <c r="F1536" s="18"/>
    </row>
    <row r="1537" spans="6:6" x14ac:dyDescent="0.15">
      <c r="F1537" s="18"/>
    </row>
    <row r="1538" spans="6:6" x14ac:dyDescent="0.15">
      <c r="F1538" s="18"/>
    </row>
    <row r="1539" spans="6:6" x14ac:dyDescent="0.15">
      <c r="F1539" s="18"/>
    </row>
    <row r="1540" spans="6:6" x14ac:dyDescent="0.15">
      <c r="F1540" s="18"/>
    </row>
    <row r="1541" spans="6:6" x14ac:dyDescent="0.15">
      <c r="F1541" s="18"/>
    </row>
    <row r="1542" spans="6:6" x14ac:dyDescent="0.15">
      <c r="F1542" s="18"/>
    </row>
    <row r="1543" spans="6:6" x14ac:dyDescent="0.15">
      <c r="F1543" s="18"/>
    </row>
    <row r="1544" spans="6:6" x14ac:dyDescent="0.15">
      <c r="F1544" s="18"/>
    </row>
    <row r="1545" spans="6:6" x14ac:dyDescent="0.15">
      <c r="F1545" s="18"/>
    </row>
    <row r="1546" spans="6:6" x14ac:dyDescent="0.15">
      <c r="F1546" s="18"/>
    </row>
    <row r="1547" spans="6:6" x14ac:dyDescent="0.15">
      <c r="F1547" s="18"/>
    </row>
    <row r="1548" spans="6:6" x14ac:dyDescent="0.15">
      <c r="F1548" s="18"/>
    </row>
    <row r="1549" spans="6:6" x14ac:dyDescent="0.15">
      <c r="F1549" s="18"/>
    </row>
    <row r="1550" spans="6:6" x14ac:dyDescent="0.15">
      <c r="F1550" s="18"/>
    </row>
    <row r="1551" spans="6:6" x14ac:dyDescent="0.15">
      <c r="F1551" s="18"/>
    </row>
    <row r="1552" spans="6:6" x14ac:dyDescent="0.15">
      <c r="F1552" s="18"/>
    </row>
    <row r="1553" spans="6:6" x14ac:dyDescent="0.15">
      <c r="F1553" s="18"/>
    </row>
    <row r="1554" spans="6:6" x14ac:dyDescent="0.15">
      <c r="F1554" s="18"/>
    </row>
    <row r="1555" spans="6:6" x14ac:dyDescent="0.15">
      <c r="F1555" s="18"/>
    </row>
    <row r="1556" spans="6:6" x14ac:dyDescent="0.15">
      <c r="F1556" s="18"/>
    </row>
    <row r="1557" spans="6:6" x14ac:dyDescent="0.15">
      <c r="F1557" s="18"/>
    </row>
    <row r="1558" spans="6:6" x14ac:dyDescent="0.15">
      <c r="F1558" s="18"/>
    </row>
    <row r="1559" spans="6:6" x14ac:dyDescent="0.15">
      <c r="F1559" s="18"/>
    </row>
    <row r="1560" spans="6:6" x14ac:dyDescent="0.15">
      <c r="F1560" s="18"/>
    </row>
    <row r="1561" spans="6:6" x14ac:dyDescent="0.15">
      <c r="F1561" s="18"/>
    </row>
    <row r="1562" spans="6:6" x14ac:dyDescent="0.15">
      <c r="F1562" s="18"/>
    </row>
    <row r="1563" spans="6:6" x14ac:dyDescent="0.15">
      <c r="F1563" s="18"/>
    </row>
    <row r="1564" spans="6:6" x14ac:dyDescent="0.15">
      <c r="F1564" s="18"/>
    </row>
    <row r="1565" spans="6:6" x14ac:dyDescent="0.15">
      <c r="F1565" s="18"/>
    </row>
    <row r="1566" spans="6:6" x14ac:dyDescent="0.15">
      <c r="F1566" s="18"/>
    </row>
    <row r="1567" spans="6:6" x14ac:dyDescent="0.15">
      <c r="F1567" s="18"/>
    </row>
    <row r="1568" spans="6:6" x14ac:dyDescent="0.15">
      <c r="F1568" s="18"/>
    </row>
    <row r="1569" spans="6:6" x14ac:dyDescent="0.15">
      <c r="F1569" s="18"/>
    </row>
    <row r="1570" spans="6:6" x14ac:dyDescent="0.15">
      <c r="F1570" s="18"/>
    </row>
    <row r="1571" spans="6:6" x14ac:dyDescent="0.15">
      <c r="F1571" s="18"/>
    </row>
    <row r="1572" spans="6:6" x14ac:dyDescent="0.15">
      <c r="F1572" s="18"/>
    </row>
    <row r="1573" spans="6:6" x14ac:dyDescent="0.15">
      <c r="F1573" s="18"/>
    </row>
    <row r="1574" spans="6:6" x14ac:dyDescent="0.15">
      <c r="F1574" s="18"/>
    </row>
    <row r="1575" spans="6:6" x14ac:dyDescent="0.15">
      <c r="F1575" s="18"/>
    </row>
    <row r="1576" spans="6:6" x14ac:dyDescent="0.15">
      <c r="F1576" s="18"/>
    </row>
    <row r="1577" spans="6:6" x14ac:dyDescent="0.15">
      <c r="F1577" s="18"/>
    </row>
    <row r="1578" spans="6:6" x14ac:dyDescent="0.15">
      <c r="F1578" s="18"/>
    </row>
    <row r="1579" spans="6:6" x14ac:dyDescent="0.15">
      <c r="F1579" s="18"/>
    </row>
    <row r="1580" spans="6:6" x14ac:dyDescent="0.15">
      <c r="F1580" s="18"/>
    </row>
    <row r="1581" spans="6:6" x14ac:dyDescent="0.15">
      <c r="F1581" s="18"/>
    </row>
    <row r="1582" spans="6:6" x14ac:dyDescent="0.15">
      <c r="F1582" s="18"/>
    </row>
    <row r="1583" spans="6:6" x14ac:dyDescent="0.15">
      <c r="F1583" s="18"/>
    </row>
    <row r="1584" spans="6:6" x14ac:dyDescent="0.15">
      <c r="F1584" s="18"/>
    </row>
    <row r="1585" spans="6:6" x14ac:dyDescent="0.15">
      <c r="F1585" s="18"/>
    </row>
    <row r="1586" spans="6:6" x14ac:dyDescent="0.15">
      <c r="F1586" s="18"/>
    </row>
    <row r="1587" spans="6:6" x14ac:dyDescent="0.15">
      <c r="F1587" s="18"/>
    </row>
    <row r="1588" spans="6:6" x14ac:dyDescent="0.15">
      <c r="F1588" s="18"/>
    </row>
    <row r="1589" spans="6:6" x14ac:dyDescent="0.15">
      <c r="F1589" s="18"/>
    </row>
    <row r="1590" spans="6:6" x14ac:dyDescent="0.15">
      <c r="F1590" s="18"/>
    </row>
    <row r="1591" spans="6:6" x14ac:dyDescent="0.15">
      <c r="F1591" s="18"/>
    </row>
    <row r="1592" spans="6:6" x14ac:dyDescent="0.15">
      <c r="F1592" s="18"/>
    </row>
    <row r="1593" spans="6:6" x14ac:dyDescent="0.15">
      <c r="F1593" s="18"/>
    </row>
    <row r="1594" spans="6:6" x14ac:dyDescent="0.15">
      <c r="F1594" s="18"/>
    </row>
    <row r="1595" spans="6:6" x14ac:dyDescent="0.15">
      <c r="F1595" s="18"/>
    </row>
    <row r="1596" spans="6:6" x14ac:dyDescent="0.15">
      <c r="F1596" s="18"/>
    </row>
    <row r="1597" spans="6:6" x14ac:dyDescent="0.15">
      <c r="F1597" s="18"/>
    </row>
    <row r="1598" spans="6:6" x14ac:dyDescent="0.15">
      <c r="F1598" s="18"/>
    </row>
    <row r="1599" spans="6:6" x14ac:dyDescent="0.15">
      <c r="F1599" s="18"/>
    </row>
    <row r="1600" spans="6:6" x14ac:dyDescent="0.15">
      <c r="F1600" s="18"/>
    </row>
    <row r="1601" spans="6:6" x14ac:dyDescent="0.15">
      <c r="F1601" s="18"/>
    </row>
    <row r="1602" spans="6:6" x14ac:dyDescent="0.15">
      <c r="F1602" s="18"/>
    </row>
    <row r="1603" spans="6:6" x14ac:dyDescent="0.15">
      <c r="F1603" s="18"/>
    </row>
    <row r="1604" spans="6:6" x14ac:dyDescent="0.15">
      <c r="F1604" s="18"/>
    </row>
    <row r="1605" spans="6:6" x14ac:dyDescent="0.15">
      <c r="F1605" s="18"/>
    </row>
    <row r="1606" spans="6:6" x14ac:dyDescent="0.15">
      <c r="F1606" s="18"/>
    </row>
    <row r="1607" spans="6:6" x14ac:dyDescent="0.15">
      <c r="F1607" s="18"/>
    </row>
    <row r="1608" spans="6:6" x14ac:dyDescent="0.15">
      <c r="F1608" s="18"/>
    </row>
    <row r="1609" spans="6:6" x14ac:dyDescent="0.15">
      <c r="F1609" s="18"/>
    </row>
    <row r="1610" spans="6:6" x14ac:dyDescent="0.15">
      <c r="F1610" s="18"/>
    </row>
    <row r="1611" spans="6:6" x14ac:dyDescent="0.15">
      <c r="F1611" s="18"/>
    </row>
    <row r="1612" spans="6:6" x14ac:dyDescent="0.15">
      <c r="F1612" s="18"/>
    </row>
    <row r="1613" spans="6:6" x14ac:dyDescent="0.15">
      <c r="F1613" s="18"/>
    </row>
    <row r="1614" spans="6:6" x14ac:dyDescent="0.15">
      <c r="F1614" s="18"/>
    </row>
    <row r="1615" spans="6:6" x14ac:dyDescent="0.15">
      <c r="F1615" s="18"/>
    </row>
    <row r="1616" spans="6:6" x14ac:dyDescent="0.15">
      <c r="F1616" s="18"/>
    </row>
    <row r="1617" spans="6:6" x14ac:dyDescent="0.15">
      <c r="F1617" s="18"/>
    </row>
    <row r="1618" spans="6:6" x14ac:dyDescent="0.15">
      <c r="F1618" s="18"/>
    </row>
    <row r="1619" spans="6:6" x14ac:dyDescent="0.15">
      <c r="F1619" s="18"/>
    </row>
    <row r="1620" spans="6:6" x14ac:dyDescent="0.15">
      <c r="F1620" s="18"/>
    </row>
    <row r="1621" spans="6:6" x14ac:dyDescent="0.15">
      <c r="F1621" s="18"/>
    </row>
    <row r="1622" spans="6:6" x14ac:dyDescent="0.15">
      <c r="F1622" s="18"/>
    </row>
    <row r="1623" spans="6:6" x14ac:dyDescent="0.15">
      <c r="F1623" s="18"/>
    </row>
    <row r="1624" spans="6:6" x14ac:dyDescent="0.15">
      <c r="F1624" s="18"/>
    </row>
    <row r="1625" spans="6:6" x14ac:dyDescent="0.15">
      <c r="F1625" s="18"/>
    </row>
    <row r="1626" spans="6:6" x14ac:dyDescent="0.15">
      <c r="F1626" s="18"/>
    </row>
    <row r="1627" spans="6:6" x14ac:dyDescent="0.15">
      <c r="F1627" s="18"/>
    </row>
    <row r="1628" spans="6:6" x14ac:dyDescent="0.15">
      <c r="F1628" s="18"/>
    </row>
    <row r="1629" spans="6:6" x14ac:dyDescent="0.15">
      <c r="F1629" s="18"/>
    </row>
    <row r="1630" spans="6:6" x14ac:dyDescent="0.15">
      <c r="F1630" s="18"/>
    </row>
    <row r="1631" spans="6:6" x14ac:dyDescent="0.15">
      <c r="F1631" s="18"/>
    </row>
    <row r="1632" spans="6:6" x14ac:dyDescent="0.15">
      <c r="F1632" s="18"/>
    </row>
    <row r="1633" spans="6:6" x14ac:dyDescent="0.15">
      <c r="F1633" s="18"/>
    </row>
    <row r="1634" spans="6:6" x14ac:dyDescent="0.15">
      <c r="F1634" s="18"/>
    </row>
    <row r="1635" spans="6:6" x14ac:dyDescent="0.15">
      <c r="F1635" s="18"/>
    </row>
    <row r="1636" spans="6:6" x14ac:dyDescent="0.15">
      <c r="F1636" s="18"/>
    </row>
    <row r="1637" spans="6:6" x14ac:dyDescent="0.15">
      <c r="F1637" s="18"/>
    </row>
    <row r="1638" spans="6:6" x14ac:dyDescent="0.15">
      <c r="F1638" s="18"/>
    </row>
    <row r="1639" spans="6:6" x14ac:dyDescent="0.15">
      <c r="F1639" s="18"/>
    </row>
    <row r="1640" spans="6:6" x14ac:dyDescent="0.15">
      <c r="F1640" s="18"/>
    </row>
    <row r="1641" spans="6:6" x14ac:dyDescent="0.15">
      <c r="F1641" s="18"/>
    </row>
    <row r="1642" spans="6:6" x14ac:dyDescent="0.15">
      <c r="F1642" s="18"/>
    </row>
    <row r="1643" spans="6:6" x14ac:dyDescent="0.15">
      <c r="F1643" s="18"/>
    </row>
    <row r="1644" spans="6:6" x14ac:dyDescent="0.15">
      <c r="F1644" s="18"/>
    </row>
    <row r="1645" spans="6:6" x14ac:dyDescent="0.15">
      <c r="F1645" s="18"/>
    </row>
    <row r="1646" spans="6:6" x14ac:dyDescent="0.15">
      <c r="F1646" s="18"/>
    </row>
    <row r="1647" spans="6:6" x14ac:dyDescent="0.15">
      <c r="F1647" s="18"/>
    </row>
    <row r="1648" spans="6:6" x14ac:dyDescent="0.15">
      <c r="F1648" s="18"/>
    </row>
    <row r="1649" spans="6:6" x14ac:dyDescent="0.15">
      <c r="F1649" s="18"/>
    </row>
    <row r="1650" spans="6:6" x14ac:dyDescent="0.15">
      <c r="F1650" s="18"/>
    </row>
    <row r="1651" spans="6:6" x14ac:dyDescent="0.15">
      <c r="F1651" s="18"/>
    </row>
    <row r="1652" spans="6:6" x14ac:dyDescent="0.15">
      <c r="F1652" s="18"/>
    </row>
    <row r="1653" spans="6:6" x14ac:dyDescent="0.15">
      <c r="F1653" s="18"/>
    </row>
    <row r="1654" spans="6:6" x14ac:dyDescent="0.15">
      <c r="F1654" s="18"/>
    </row>
    <row r="1655" spans="6:6" x14ac:dyDescent="0.15">
      <c r="F1655" s="18"/>
    </row>
    <row r="1656" spans="6:6" x14ac:dyDescent="0.15">
      <c r="F1656" s="18"/>
    </row>
    <row r="1657" spans="6:6" x14ac:dyDescent="0.15">
      <c r="F1657" s="18"/>
    </row>
    <row r="1658" spans="6:6" x14ac:dyDescent="0.15">
      <c r="F1658" s="18"/>
    </row>
    <row r="1659" spans="6:6" x14ac:dyDescent="0.15">
      <c r="F1659" s="18"/>
    </row>
    <row r="1660" spans="6:6" x14ac:dyDescent="0.15">
      <c r="F1660" s="18"/>
    </row>
    <row r="1661" spans="6:6" x14ac:dyDescent="0.15">
      <c r="F1661" s="18"/>
    </row>
    <row r="1662" spans="6:6" x14ac:dyDescent="0.15">
      <c r="F1662" s="18"/>
    </row>
    <row r="1663" spans="6:6" x14ac:dyDescent="0.15">
      <c r="F1663" s="18"/>
    </row>
    <row r="1664" spans="6:6" x14ac:dyDescent="0.15">
      <c r="F1664" s="18"/>
    </row>
    <row r="1665" spans="6:6" x14ac:dyDescent="0.15">
      <c r="F1665" s="18"/>
    </row>
    <row r="1666" spans="6:6" x14ac:dyDescent="0.15">
      <c r="F1666" s="18"/>
    </row>
    <row r="1667" spans="6:6" x14ac:dyDescent="0.15">
      <c r="F1667" s="18"/>
    </row>
    <row r="1668" spans="6:6" x14ac:dyDescent="0.15">
      <c r="F1668" s="18"/>
    </row>
    <row r="1669" spans="6:6" x14ac:dyDescent="0.15">
      <c r="F1669" s="18"/>
    </row>
    <row r="1670" spans="6:6" x14ac:dyDescent="0.15">
      <c r="F1670" s="18"/>
    </row>
    <row r="1671" spans="6:6" x14ac:dyDescent="0.15">
      <c r="F1671" s="18"/>
    </row>
    <row r="1672" spans="6:6" x14ac:dyDescent="0.15">
      <c r="F1672" s="18"/>
    </row>
    <row r="1673" spans="6:6" x14ac:dyDescent="0.15">
      <c r="F1673" s="18"/>
    </row>
    <row r="1674" spans="6:6" x14ac:dyDescent="0.15">
      <c r="F1674" s="18"/>
    </row>
    <row r="1675" spans="6:6" x14ac:dyDescent="0.15">
      <c r="F1675" s="18"/>
    </row>
    <row r="1676" spans="6:6" x14ac:dyDescent="0.15">
      <c r="F1676" s="18"/>
    </row>
    <row r="1677" spans="6:6" x14ac:dyDescent="0.15">
      <c r="F1677" s="18"/>
    </row>
    <row r="1678" spans="6:6" x14ac:dyDescent="0.15">
      <c r="F1678" s="18"/>
    </row>
    <row r="1679" spans="6:6" x14ac:dyDescent="0.15">
      <c r="F1679" s="18"/>
    </row>
    <row r="1680" spans="6:6" x14ac:dyDescent="0.15">
      <c r="F1680" s="18"/>
    </row>
    <row r="1681" spans="6:6" x14ac:dyDescent="0.15">
      <c r="F1681" s="18"/>
    </row>
    <row r="1682" spans="6:6" x14ac:dyDescent="0.15">
      <c r="F1682" s="18"/>
    </row>
    <row r="1683" spans="6:6" x14ac:dyDescent="0.15">
      <c r="F1683" s="18"/>
    </row>
    <row r="1684" spans="6:6" x14ac:dyDescent="0.15">
      <c r="F1684" s="18"/>
    </row>
    <row r="1685" spans="6:6" x14ac:dyDescent="0.15">
      <c r="F1685" s="18"/>
    </row>
    <row r="1686" spans="6:6" x14ac:dyDescent="0.15">
      <c r="F1686" s="18"/>
    </row>
    <row r="1687" spans="6:6" x14ac:dyDescent="0.15">
      <c r="F1687" s="18"/>
    </row>
    <row r="1688" spans="6:6" x14ac:dyDescent="0.15">
      <c r="F1688" s="18"/>
    </row>
    <row r="1689" spans="6:6" x14ac:dyDescent="0.15">
      <c r="F1689" s="18"/>
    </row>
    <row r="1690" spans="6:6" x14ac:dyDescent="0.15">
      <c r="F1690" s="18"/>
    </row>
    <row r="1691" spans="6:6" x14ac:dyDescent="0.15">
      <c r="F1691" s="18"/>
    </row>
    <row r="1692" spans="6:6" x14ac:dyDescent="0.15">
      <c r="F1692" s="18"/>
    </row>
    <row r="1693" spans="6:6" x14ac:dyDescent="0.15">
      <c r="F1693" s="18"/>
    </row>
    <row r="1694" spans="6:6" x14ac:dyDescent="0.15">
      <c r="F1694" s="18"/>
    </row>
    <row r="1695" spans="6:6" x14ac:dyDescent="0.15">
      <c r="F1695" s="18"/>
    </row>
    <row r="1696" spans="6:6" x14ac:dyDescent="0.15">
      <c r="F1696" s="18"/>
    </row>
    <row r="1697" spans="6:6" x14ac:dyDescent="0.15">
      <c r="F1697" s="18"/>
    </row>
    <row r="1698" spans="6:6" x14ac:dyDescent="0.15">
      <c r="F1698" s="18"/>
    </row>
    <row r="1699" spans="6:6" x14ac:dyDescent="0.15">
      <c r="F1699" s="18"/>
    </row>
    <row r="1700" spans="6:6" x14ac:dyDescent="0.15">
      <c r="F1700" s="18"/>
    </row>
    <row r="1701" spans="6:6" x14ac:dyDescent="0.15">
      <c r="F1701" s="18"/>
    </row>
    <row r="1702" spans="6:6" x14ac:dyDescent="0.15">
      <c r="F1702" s="18"/>
    </row>
    <row r="1703" spans="6:6" x14ac:dyDescent="0.15">
      <c r="F1703" s="18"/>
    </row>
    <row r="1704" spans="6:6" x14ac:dyDescent="0.15">
      <c r="F1704" s="18"/>
    </row>
    <row r="1705" spans="6:6" x14ac:dyDescent="0.15">
      <c r="F1705" s="18"/>
    </row>
    <row r="1706" spans="6:6" x14ac:dyDescent="0.15">
      <c r="F1706" s="18"/>
    </row>
    <row r="1707" spans="6:6" x14ac:dyDescent="0.15">
      <c r="F1707" s="18"/>
    </row>
    <row r="1708" spans="6:6" x14ac:dyDescent="0.15">
      <c r="F1708" s="18"/>
    </row>
    <row r="1709" spans="6:6" x14ac:dyDescent="0.15">
      <c r="F1709" s="18"/>
    </row>
    <row r="1710" spans="6:6" x14ac:dyDescent="0.15">
      <c r="F1710" s="18"/>
    </row>
    <row r="1711" spans="6:6" x14ac:dyDescent="0.15">
      <c r="F1711" s="18"/>
    </row>
    <row r="1712" spans="6:6" x14ac:dyDescent="0.15">
      <c r="F1712" s="18"/>
    </row>
    <row r="1713" spans="6:6" x14ac:dyDescent="0.15">
      <c r="F1713" s="18"/>
    </row>
    <row r="1714" spans="6:6" x14ac:dyDescent="0.15">
      <c r="F1714" s="18"/>
    </row>
    <row r="1715" spans="6:6" x14ac:dyDescent="0.15">
      <c r="F1715" s="18"/>
    </row>
    <row r="1716" spans="6:6" x14ac:dyDescent="0.15">
      <c r="F1716" s="18"/>
    </row>
    <row r="1717" spans="6:6" x14ac:dyDescent="0.15">
      <c r="F1717" s="18"/>
    </row>
    <row r="1718" spans="6:6" x14ac:dyDescent="0.15">
      <c r="F1718" s="18"/>
    </row>
    <row r="1719" spans="6:6" x14ac:dyDescent="0.15">
      <c r="F1719" s="18"/>
    </row>
    <row r="1720" spans="6:6" x14ac:dyDescent="0.15">
      <c r="F1720" s="18"/>
    </row>
    <row r="1721" spans="6:6" x14ac:dyDescent="0.15">
      <c r="F1721" s="18"/>
    </row>
    <row r="1722" spans="6:6" x14ac:dyDescent="0.15">
      <c r="F1722" s="18"/>
    </row>
    <row r="1723" spans="6:6" x14ac:dyDescent="0.15">
      <c r="F1723" s="18"/>
    </row>
    <row r="1724" spans="6:6" x14ac:dyDescent="0.15">
      <c r="F1724" s="18"/>
    </row>
    <row r="1725" spans="6:6" x14ac:dyDescent="0.15">
      <c r="F1725" s="18"/>
    </row>
    <row r="1726" spans="6:6" x14ac:dyDescent="0.15">
      <c r="F1726" s="18"/>
    </row>
    <row r="1727" spans="6:6" x14ac:dyDescent="0.15">
      <c r="F1727" s="18"/>
    </row>
    <row r="1728" spans="6:6" x14ac:dyDescent="0.15">
      <c r="F1728" s="18"/>
    </row>
    <row r="1729" spans="6:6" x14ac:dyDescent="0.15">
      <c r="F1729" s="18"/>
    </row>
    <row r="1730" spans="6:6" x14ac:dyDescent="0.15">
      <c r="F1730" s="18"/>
    </row>
    <row r="1731" spans="6:6" x14ac:dyDescent="0.15">
      <c r="F1731" s="18"/>
    </row>
    <row r="1732" spans="6:6" x14ac:dyDescent="0.15">
      <c r="F1732" s="18"/>
    </row>
    <row r="1733" spans="6:6" x14ac:dyDescent="0.15">
      <c r="F1733" s="18"/>
    </row>
    <row r="1734" spans="6:6" x14ac:dyDescent="0.15">
      <c r="F1734" s="18"/>
    </row>
    <row r="1735" spans="6:6" x14ac:dyDescent="0.15">
      <c r="F1735" s="18"/>
    </row>
    <row r="1736" spans="6:6" x14ac:dyDescent="0.15">
      <c r="F1736" s="18"/>
    </row>
    <row r="1737" spans="6:6" x14ac:dyDescent="0.15">
      <c r="F1737" s="18"/>
    </row>
    <row r="1738" spans="6:6" x14ac:dyDescent="0.15">
      <c r="F1738" s="18"/>
    </row>
    <row r="1739" spans="6:6" x14ac:dyDescent="0.15">
      <c r="F1739" s="18"/>
    </row>
    <row r="1740" spans="6:6" x14ac:dyDescent="0.15">
      <c r="F1740" s="18"/>
    </row>
    <row r="1741" spans="6:6" x14ac:dyDescent="0.15">
      <c r="F1741" s="18"/>
    </row>
    <row r="1742" spans="6:6" x14ac:dyDescent="0.15">
      <c r="F1742" s="18"/>
    </row>
    <row r="1743" spans="6:6" x14ac:dyDescent="0.15">
      <c r="F1743" s="18"/>
    </row>
    <row r="1744" spans="6:6" x14ac:dyDescent="0.15">
      <c r="F1744" s="18"/>
    </row>
    <row r="1745" spans="6:6" x14ac:dyDescent="0.15">
      <c r="F1745" s="18"/>
    </row>
    <row r="1746" spans="6:6" x14ac:dyDescent="0.15">
      <c r="F1746" s="18"/>
    </row>
    <row r="1747" spans="6:6" x14ac:dyDescent="0.15">
      <c r="F1747" s="18"/>
    </row>
    <row r="1748" spans="6:6" x14ac:dyDescent="0.15">
      <c r="F1748" s="18"/>
    </row>
    <row r="1749" spans="6:6" x14ac:dyDescent="0.15">
      <c r="F1749" s="18"/>
    </row>
    <row r="1750" spans="6:6" x14ac:dyDescent="0.15">
      <c r="F1750" s="18"/>
    </row>
    <row r="1751" spans="6:6" x14ac:dyDescent="0.15">
      <c r="F1751" s="18"/>
    </row>
    <row r="1752" spans="6:6" x14ac:dyDescent="0.15">
      <c r="F1752" s="18"/>
    </row>
    <row r="1753" spans="6:6" x14ac:dyDescent="0.15">
      <c r="F1753" s="18"/>
    </row>
    <row r="1754" spans="6:6" x14ac:dyDescent="0.15">
      <c r="F1754" s="18"/>
    </row>
    <row r="1755" spans="6:6" x14ac:dyDescent="0.15">
      <c r="F1755" s="18"/>
    </row>
    <row r="1756" spans="6:6" x14ac:dyDescent="0.15">
      <c r="F1756" s="18"/>
    </row>
    <row r="1757" spans="6:6" x14ac:dyDescent="0.15">
      <c r="F1757" s="18"/>
    </row>
    <row r="1758" spans="6:6" x14ac:dyDescent="0.15">
      <c r="F1758" s="18"/>
    </row>
    <row r="1759" spans="6:6" x14ac:dyDescent="0.15">
      <c r="F1759" s="18"/>
    </row>
    <row r="1760" spans="6:6" x14ac:dyDescent="0.15">
      <c r="F1760" s="18"/>
    </row>
    <row r="1761" spans="6:6" x14ac:dyDescent="0.15">
      <c r="F1761" s="18"/>
    </row>
    <row r="1762" spans="6:6" x14ac:dyDescent="0.15">
      <c r="F1762" s="18"/>
    </row>
    <row r="1763" spans="6:6" x14ac:dyDescent="0.15">
      <c r="F1763" s="18"/>
    </row>
    <row r="1764" spans="6:6" x14ac:dyDescent="0.15">
      <c r="F1764" s="18"/>
    </row>
    <row r="1765" spans="6:6" x14ac:dyDescent="0.15">
      <c r="F1765" s="18"/>
    </row>
    <row r="1766" spans="6:6" x14ac:dyDescent="0.15">
      <c r="F1766" s="18"/>
    </row>
    <row r="1767" spans="6:6" x14ac:dyDescent="0.15">
      <c r="F1767" s="18"/>
    </row>
    <row r="1768" spans="6:6" x14ac:dyDescent="0.15">
      <c r="F1768" s="18"/>
    </row>
    <row r="1769" spans="6:6" x14ac:dyDescent="0.15">
      <c r="F1769" s="18"/>
    </row>
    <row r="1770" spans="6:6" x14ac:dyDescent="0.15">
      <c r="F1770" s="18"/>
    </row>
    <row r="1771" spans="6:6" x14ac:dyDescent="0.15">
      <c r="F1771" s="18"/>
    </row>
    <row r="1772" spans="6:6" x14ac:dyDescent="0.15">
      <c r="F1772" s="18"/>
    </row>
    <row r="1773" spans="6:6" x14ac:dyDescent="0.15">
      <c r="F1773" s="18"/>
    </row>
    <row r="1774" spans="6:6" x14ac:dyDescent="0.15">
      <c r="F1774" s="18"/>
    </row>
    <row r="1775" spans="6:6" x14ac:dyDescent="0.15">
      <c r="F1775" s="18"/>
    </row>
    <row r="1776" spans="6:6" x14ac:dyDescent="0.15">
      <c r="F1776" s="18"/>
    </row>
    <row r="1777" spans="6:6" x14ac:dyDescent="0.15">
      <c r="F1777" s="18"/>
    </row>
    <row r="1778" spans="6:6" x14ac:dyDescent="0.15">
      <c r="F1778" s="18"/>
    </row>
    <row r="1779" spans="6:6" x14ac:dyDescent="0.15">
      <c r="F1779" s="18"/>
    </row>
    <row r="1780" spans="6:6" x14ac:dyDescent="0.15">
      <c r="F1780" s="18"/>
    </row>
    <row r="1781" spans="6:6" x14ac:dyDescent="0.15">
      <c r="F1781" s="18"/>
    </row>
    <row r="1782" spans="6:6" x14ac:dyDescent="0.15">
      <c r="F1782" s="18"/>
    </row>
    <row r="1783" spans="6:6" x14ac:dyDescent="0.15">
      <c r="F1783" s="18"/>
    </row>
    <row r="1784" spans="6:6" x14ac:dyDescent="0.15">
      <c r="F1784" s="18"/>
    </row>
    <row r="1785" spans="6:6" x14ac:dyDescent="0.15">
      <c r="F1785" s="18"/>
    </row>
    <row r="1786" spans="6:6" x14ac:dyDescent="0.15">
      <c r="F1786" s="18"/>
    </row>
    <row r="1787" spans="6:6" x14ac:dyDescent="0.15">
      <c r="F1787" s="18"/>
    </row>
    <row r="1788" spans="6:6" x14ac:dyDescent="0.15">
      <c r="F1788" s="18"/>
    </row>
    <row r="1789" spans="6:6" x14ac:dyDescent="0.15">
      <c r="F1789" s="18"/>
    </row>
    <row r="1790" spans="6:6" x14ac:dyDescent="0.15">
      <c r="F1790" s="18"/>
    </row>
    <row r="1791" spans="6:6" x14ac:dyDescent="0.15">
      <c r="F1791" s="18"/>
    </row>
    <row r="1792" spans="6:6" x14ac:dyDescent="0.15">
      <c r="F1792" s="18"/>
    </row>
    <row r="1793" spans="6:6" x14ac:dyDescent="0.15">
      <c r="F1793" s="18"/>
    </row>
    <row r="1794" spans="6:6" x14ac:dyDescent="0.15">
      <c r="F1794" s="18"/>
    </row>
    <row r="1795" spans="6:6" x14ac:dyDescent="0.15">
      <c r="F1795" s="18"/>
    </row>
    <row r="1796" spans="6:6" x14ac:dyDescent="0.15">
      <c r="F1796" s="18"/>
    </row>
    <row r="1797" spans="6:6" x14ac:dyDescent="0.15">
      <c r="F1797" s="18"/>
    </row>
    <row r="1798" spans="6:6" x14ac:dyDescent="0.15">
      <c r="F1798" s="18"/>
    </row>
    <row r="1799" spans="6:6" x14ac:dyDescent="0.15">
      <c r="F1799" s="18"/>
    </row>
    <row r="1800" spans="6:6" x14ac:dyDescent="0.15">
      <c r="F1800" s="18"/>
    </row>
    <row r="1801" spans="6:6" x14ac:dyDescent="0.15">
      <c r="F1801" s="18"/>
    </row>
    <row r="1802" spans="6:6" x14ac:dyDescent="0.15">
      <c r="F1802" s="18"/>
    </row>
    <row r="1803" spans="6:6" x14ac:dyDescent="0.15">
      <c r="F1803" s="18"/>
    </row>
    <row r="1804" spans="6:6" x14ac:dyDescent="0.15">
      <c r="F1804" s="18"/>
    </row>
    <row r="1805" spans="6:6" x14ac:dyDescent="0.15">
      <c r="F1805" s="18"/>
    </row>
    <row r="1806" spans="6:6" x14ac:dyDescent="0.15">
      <c r="F1806" s="18"/>
    </row>
    <row r="1807" spans="6:6" x14ac:dyDescent="0.15">
      <c r="F1807" s="18"/>
    </row>
    <row r="1808" spans="6:6" x14ac:dyDescent="0.15">
      <c r="F1808" s="18"/>
    </row>
    <row r="1809" spans="6:6" x14ac:dyDescent="0.15">
      <c r="F1809" s="18"/>
    </row>
    <row r="1810" spans="6:6" x14ac:dyDescent="0.15">
      <c r="F1810" s="18"/>
    </row>
    <row r="1811" spans="6:6" x14ac:dyDescent="0.15">
      <c r="F1811" s="18"/>
    </row>
    <row r="1812" spans="6:6" x14ac:dyDescent="0.15">
      <c r="F1812" s="18"/>
    </row>
    <row r="1813" spans="6:6" x14ac:dyDescent="0.15">
      <c r="F1813" s="18"/>
    </row>
    <row r="1814" spans="6:6" x14ac:dyDescent="0.15">
      <c r="F1814" s="18"/>
    </row>
    <row r="1815" spans="6:6" x14ac:dyDescent="0.15">
      <c r="F1815" s="18"/>
    </row>
    <row r="1816" spans="6:6" x14ac:dyDescent="0.15">
      <c r="F1816" s="18"/>
    </row>
    <row r="1817" spans="6:6" x14ac:dyDescent="0.15">
      <c r="F1817" s="18"/>
    </row>
    <row r="1818" spans="6:6" x14ac:dyDescent="0.15">
      <c r="F1818" s="18"/>
    </row>
    <row r="1819" spans="6:6" x14ac:dyDescent="0.15">
      <c r="F1819" s="18"/>
    </row>
    <row r="1820" spans="6:6" x14ac:dyDescent="0.15">
      <c r="F1820" s="18"/>
    </row>
    <row r="1821" spans="6:6" x14ac:dyDescent="0.15">
      <c r="F1821" s="18"/>
    </row>
    <row r="1822" spans="6:6" x14ac:dyDescent="0.15">
      <c r="F1822" s="18"/>
    </row>
    <row r="1823" spans="6:6" x14ac:dyDescent="0.15">
      <c r="F1823" s="18"/>
    </row>
    <row r="1824" spans="6:6" x14ac:dyDescent="0.15">
      <c r="F1824" s="18"/>
    </row>
    <row r="1825" spans="6:6" x14ac:dyDescent="0.15">
      <c r="F1825" s="18"/>
    </row>
    <row r="1826" spans="6:6" x14ac:dyDescent="0.15">
      <c r="F1826" s="18"/>
    </row>
    <row r="1827" spans="6:6" x14ac:dyDescent="0.15">
      <c r="F1827" s="18"/>
    </row>
    <row r="1828" spans="6:6" x14ac:dyDescent="0.15">
      <c r="F1828" s="18"/>
    </row>
    <row r="1829" spans="6:6" x14ac:dyDescent="0.15">
      <c r="F1829" s="18"/>
    </row>
    <row r="1830" spans="6:6" x14ac:dyDescent="0.15">
      <c r="F1830" s="18"/>
    </row>
    <row r="1831" spans="6:6" x14ac:dyDescent="0.15">
      <c r="F1831" s="18"/>
    </row>
    <row r="1832" spans="6:6" x14ac:dyDescent="0.15">
      <c r="F1832" s="18"/>
    </row>
    <row r="1833" spans="6:6" x14ac:dyDescent="0.15">
      <c r="F1833" s="18"/>
    </row>
    <row r="1834" spans="6:6" x14ac:dyDescent="0.15">
      <c r="F1834" s="18"/>
    </row>
    <row r="1835" spans="6:6" x14ac:dyDescent="0.15">
      <c r="F1835" s="18"/>
    </row>
    <row r="1836" spans="6:6" x14ac:dyDescent="0.15">
      <c r="F1836" s="18"/>
    </row>
    <row r="1837" spans="6:6" x14ac:dyDescent="0.15">
      <c r="F1837" s="18"/>
    </row>
    <row r="1838" spans="6:6" x14ac:dyDescent="0.15">
      <c r="F1838" s="18"/>
    </row>
    <row r="1839" spans="6:6" x14ac:dyDescent="0.15">
      <c r="F1839" s="18"/>
    </row>
    <row r="1840" spans="6:6" x14ac:dyDescent="0.15">
      <c r="F1840" s="18"/>
    </row>
    <row r="1841" spans="6:6" x14ac:dyDescent="0.15">
      <c r="F1841" s="18"/>
    </row>
    <row r="1842" spans="6:6" x14ac:dyDescent="0.15">
      <c r="F1842" s="18"/>
    </row>
    <row r="1843" spans="6:6" x14ac:dyDescent="0.15">
      <c r="F1843" s="18"/>
    </row>
    <row r="1844" spans="6:6" x14ac:dyDescent="0.15">
      <c r="F1844" s="18"/>
    </row>
    <row r="1845" spans="6:6" x14ac:dyDescent="0.15">
      <c r="F1845" s="18"/>
    </row>
    <row r="1846" spans="6:6" x14ac:dyDescent="0.15">
      <c r="F1846" s="18"/>
    </row>
    <row r="1847" spans="6:6" x14ac:dyDescent="0.15">
      <c r="F1847" s="18"/>
    </row>
    <row r="1848" spans="6:6" x14ac:dyDescent="0.15">
      <c r="F1848" s="18"/>
    </row>
    <row r="1849" spans="6:6" x14ac:dyDescent="0.15">
      <c r="F1849" s="18"/>
    </row>
    <row r="1850" spans="6:6" x14ac:dyDescent="0.15">
      <c r="F1850" s="18"/>
    </row>
    <row r="1851" spans="6:6" x14ac:dyDescent="0.15">
      <c r="F1851" s="18"/>
    </row>
    <row r="1852" spans="6:6" x14ac:dyDescent="0.15">
      <c r="F1852" s="18"/>
    </row>
    <row r="1853" spans="6:6" x14ac:dyDescent="0.15">
      <c r="F1853" s="18"/>
    </row>
    <row r="1854" spans="6:6" x14ac:dyDescent="0.15">
      <c r="F1854" s="18"/>
    </row>
    <row r="1855" spans="6:6" x14ac:dyDescent="0.15">
      <c r="F1855" s="18"/>
    </row>
    <row r="1856" spans="6:6" x14ac:dyDescent="0.15">
      <c r="F1856" s="18"/>
    </row>
    <row r="1857" spans="6:6" x14ac:dyDescent="0.15">
      <c r="F1857" s="18"/>
    </row>
    <row r="1858" spans="6:6" x14ac:dyDescent="0.15">
      <c r="F1858" s="18"/>
    </row>
    <row r="1859" spans="6:6" x14ac:dyDescent="0.15">
      <c r="F1859" s="18"/>
    </row>
    <row r="1860" spans="6:6" x14ac:dyDescent="0.15">
      <c r="F1860" s="18"/>
    </row>
    <row r="1861" spans="6:6" x14ac:dyDescent="0.15">
      <c r="F1861" s="18"/>
    </row>
    <row r="1862" spans="6:6" x14ac:dyDescent="0.15">
      <c r="F1862" s="18"/>
    </row>
    <row r="1863" spans="6:6" x14ac:dyDescent="0.15">
      <c r="F1863" s="18"/>
    </row>
    <row r="1864" spans="6:6" x14ac:dyDescent="0.15">
      <c r="F1864" s="18"/>
    </row>
    <row r="1865" spans="6:6" x14ac:dyDescent="0.15">
      <c r="F1865" s="18"/>
    </row>
    <row r="1866" spans="6:6" x14ac:dyDescent="0.15">
      <c r="F1866" s="18"/>
    </row>
    <row r="1867" spans="6:6" x14ac:dyDescent="0.15">
      <c r="F1867" s="18"/>
    </row>
    <row r="1868" spans="6:6" x14ac:dyDescent="0.15">
      <c r="F1868" s="18"/>
    </row>
    <row r="1869" spans="6:6" x14ac:dyDescent="0.15">
      <c r="F1869" s="18"/>
    </row>
    <row r="1870" spans="6:6" x14ac:dyDescent="0.15">
      <c r="F1870" s="18"/>
    </row>
    <row r="1871" spans="6:6" x14ac:dyDescent="0.15">
      <c r="F1871" s="18"/>
    </row>
    <row r="1872" spans="6:6" x14ac:dyDescent="0.15">
      <c r="F1872" s="18"/>
    </row>
    <row r="1873" spans="6:6" x14ac:dyDescent="0.15">
      <c r="F1873" s="18"/>
    </row>
    <row r="1874" spans="6:6" x14ac:dyDescent="0.15">
      <c r="F1874" s="18"/>
    </row>
    <row r="1875" spans="6:6" x14ac:dyDescent="0.15">
      <c r="F1875" s="18"/>
    </row>
    <row r="1876" spans="6:6" x14ac:dyDescent="0.15">
      <c r="F1876" s="18"/>
    </row>
    <row r="1877" spans="6:6" x14ac:dyDescent="0.15">
      <c r="F1877" s="18"/>
    </row>
    <row r="1878" spans="6:6" x14ac:dyDescent="0.15">
      <c r="F1878" s="18"/>
    </row>
    <row r="1879" spans="6:6" x14ac:dyDescent="0.15">
      <c r="F1879" s="18"/>
    </row>
    <row r="1880" spans="6:6" x14ac:dyDescent="0.15">
      <c r="F1880" s="18"/>
    </row>
    <row r="1881" spans="6:6" x14ac:dyDescent="0.15">
      <c r="F1881" s="18"/>
    </row>
    <row r="1882" spans="6:6" x14ac:dyDescent="0.15">
      <c r="F1882" s="18"/>
    </row>
    <row r="1883" spans="6:6" x14ac:dyDescent="0.15">
      <c r="F1883" s="18"/>
    </row>
    <row r="1884" spans="6:6" x14ac:dyDescent="0.15">
      <c r="F1884" s="18"/>
    </row>
    <row r="1885" spans="6:6" x14ac:dyDescent="0.15">
      <c r="F1885" s="18"/>
    </row>
    <row r="1886" spans="6:6" x14ac:dyDescent="0.15">
      <c r="F1886" s="18"/>
    </row>
    <row r="1887" spans="6:6" x14ac:dyDescent="0.15">
      <c r="F1887" s="18"/>
    </row>
    <row r="1888" spans="6:6" x14ac:dyDescent="0.15">
      <c r="F1888" s="18"/>
    </row>
    <row r="1889" spans="6:6" x14ac:dyDescent="0.15">
      <c r="F1889" s="18"/>
    </row>
    <row r="1890" spans="6:6" x14ac:dyDescent="0.15">
      <c r="F1890" s="18"/>
    </row>
    <row r="1891" spans="6:6" x14ac:dyDescent="0.15">
      <c r="F1891" s="18"/>
    </row>
    <row r="1892" spans="6:6" x14ac:dyDescent="0.15">
      <c r="F1892" s="18"/>
    </row>
    <row r="1893" spans="6:6" x14ac:dyDescent="0.15">
      <c r="F1893" s="18"/>
    </row>
    <row r="1894" spans="6:6" x14ac:dyDescent="0.15">
      <c r="F1894" s="18"/>
    </row>
    <row r="1895" spans="6:6" x14ac:dyDescent="0.15">
      <c r="F1895" s="18"/>
    </row>
    <row r="1896" spans="6:6" x14ac:dyDescent="0.15">
      <c r="F1896" s="18"/>
    </row>
    <row r="1897" spans="6:6" x14ac:dyDescent="0.15">
      <c r="F1897" s="18"/>
    </row>
    <row r="1898" spans="6:6" x14ac:dyDescent="0.15">
      <c r="F1898" s="18"/>
    </row>
    <row r="1899" spans="6:6" x14ac:dyDescent="0.15">
      <c r="F1899" s="18"/>
    </row>
    <row r="1900" spans="6:6" x14ac:dyDescent="0.15">
      <c r="F1900" s="18"/>
    </row>
    <row r="1901" spans="6:6" x14ac:dyDescent="0.15">
      <c r="F1901" s="18"/>
    </row>
    <row r="1902" spans="6:6" x14ac:dyDescent="0.15">
      <c r="F1902" s="18"/>
    </row>
    <row r="1903" spans="6:6" x14ac:dyDescent="0.15">
      <c r="F1903" s="18"/>
    </row>
    <row r="1904" spans="6:6" x14ac:dyDescent="0.15">
      <c r="F1904" s="18"/>
    </row>
    <row r="1905" spans="6:6" x14ac:dyDescent="0.15">
      <c r="F1905" s="18"/>
    </row>
    <row r="1906" spans="6:6" x14ac:dyDescent="0.15">
      <c r="F1906" s="18"/>
    </row>
    <row r="1907" spans="6:6" x14ac:dyDescent="0.15">
      <c r="F1907" s="18"/>
    </row>
    <row r="1908" spans="6:6" x14ac:dyDescent="0.15">
      <c r="F1908" s="18"/>
    </row>
    <row r="1909" spans="6:6" x14ac:dyDescent="0.15">
      <c r="F1909" s="18"/>
    </row>
    <row r="1910" spans="6:6" x14ac:dyDescent="0.15">
      <c r="F1910" s="18"/>
    </row>
    <row r="1911" spans="6:6" x14ac:dyDescent="0.15">
      <c r="F1911" s="18"/>
    </row>
    <row r="1912" spans="6:6" x14ac:dyDescent="0.15">
      <c r="F1912" s="18"/>
    </row>
    <row r="1913" spans="6:6" x14ac:dyDescent="0.15">
      <c r="F1913" s="18"/>
    </row>
    <row r="1914" spans="6:6" x14ac:dyDescent="0.15">
      <c r="F1914" s="18"/>
    </row>
    <row r="1915" spans="6:6" x14ac:dyDescent="0.15">
      <c r="F1915" s="18"/>
    </row>
    <row r="1916" spans="6:6" x14ac:dyDescent="0.15">
      <c r="F1916" s="18"/>
    </row>
    <row r="1917" spans="6:6" x14ac:dyDescent="0.15">
      <c r="F1917" s="18"/>
    </row>
    <row r="1918" spans="6:6" x14ac:dyDescent="0.15">
      <c r="F1918" s="18"/>
    </row>
    <row r="1919" spans="6:6" x14ac:dyDescent="0.15">
      <c r="F1919" s="18"/>
    </row>
    <row r="1920" spans="6:6" x14ac:dyDescent="0.15">
      <c r="F1920" s="18"/>
    </row>
    <row r="1921" spans="6:6" x14ac:dyDescent="0.15">
      <c r="F1921" s="18"/>
    </row>
    <row r="1922" spans="6:6" x14ac:dyDescent="0.15">
      <c r="F1922" s="18"/>
    </row>
    <row r="1923" spans="6:6" x14ac:dyDescent="0.15">
      <c r="F1923" s="18"/>
    </row>
    <row r="1924" spans="6:6" x14ac:dyDescent="0.15">
      <c r="F1924" s="18"/>
    </row>
    <row r="1925" spans="6:6" x14ac:dyDescent="0.15">
      <c r="F1925" s="18"/>
    </row>
    <row r="1926" spans="6:6" x14ac:dyDescent="0.15">
      <c r="F1926" s="18"/>
    </row>
    <row r="1927" spans="6:6" x14ac:dyDescent="0.15">
      <c r="F1927" s="18"/>
    </row>
    <row r="1928" spans="6:6" x14ac:dyDescent="0.15">
      <c r="F1928" s="18"/>
    </row>
    <row r="1929" spans="6:6" x14ac:dyDescent="0.15">
      <c r="F1929" s="18"/>
    </row>
    <row r="1930" spans="6:6" x14ac:dyDescent="0.15">
      <c r="F1930" s="18"/>
    </row>
    <row r="1931" spans="6:6" x14ac:dyDescent="0.15">
      <c r="F1931" s="18"/>
    </row>
    <row r="1932" spans="6:6" x14ac:dyDescent="0.15">
      <c r="F1932" s="18"/>
    </row>
    <row r="1933" spans="6:6" x14ac:dyDescent="0.15">
      <c r="F1933" s="18"/>
    </row>
    <row r="1934" spans="6:6" x14ac:dyDescent="0.15">
      <c r="F1934" s="18"/>
    </row>
    <row r="1935" spans="6:6" x14ac:dyDescent="0.15">
      <c r="F1935" s="18"/>
    </row>
    <row r="1936" spans="6:6" x14ac:dyDescent="0.15">
      <c r="F1936" s="18"/>
    </row>
    <row r="1937" spans="6:6" x14ac:dyDescent="0.15">
      <c r="F1937" s="18"/>
    </row>
    <row r="1938" spans="6:6" x14ac:dyDescent="0.15">
      <c r="F1938" s="18"/>
    </row>
    <row r="1939" spans="6:6" x14ac:dyDescent="0.15">
      <c r="F1939" s="18"/>
    </row>
    <row r="1940" spans="6:6" x14ac:dyDescent="0.15">
      <c r="F1940" s="18"/>
    </row>
    <row r="1941" spans="6:6" x14ac:dyDescent="0.15">
      <c r="F1941" s="18"/>
    </row>
    <row r="1942" spans="6:6" x14ac:dyDescent="0.15">
      <c r="F1942" s="18"/>
    </row>
    <row r="1943" spans="6:6" x14ac:dyDescent="0.15">
      <c r="F1943" s="18"/>
    </row>
    <row r="1944" spans="6:6" x14ac:dyDescent="0.15">
      <c r="F1944" s="18"/>
    </row>
    <row r="1945" spans="6:6" x14ac:dyDescent="0.15">
      <c r="F1945" s="18"/>
    </row>
    <row r="1946" spans="6:6" x14ac:dyDescent="0.15">
      <c r="F1946" s="18"/>
    </row>
    <row r="1947" spans="6:6" x14ac:dyDescent="0.15">
      <c r="F1947" s="18"/>
    </row>
    <row r="1948" spans="6:6" x14ac:dyDescent="0.15">
      <c r="F1948" s="18"/>
    </row>
    <row r="1949" spans="6:6" x14ac:dyDescent="0.15">
      <c r="F1949" s="18"/>
    </row>
    <row r="1950" spans="6:6" x14ac:dyDescent="0.15">
      <c r="F1950" s="18"/>
    </row>
    <row r="1951" spans="6:6" x14ac:dyDescent="0.15">
      <c r="F1951" s="18"/>
    </row>
    <row r="1952" spans="6:6" x14ac:dyDescent="0.15">
      <c r="F1952" s="18"/>
    </row>
    <row r="1953" spans="6:6" x14ac:dyDescent="0.15">
      <c r="F1953" s="18"/>
    </row>
    <row r="1954" spans="6:6" x14ac:dyDescent="0.15">
      <c r="F1954" s="18"/>
    </row>
    <row r="1955" spans="6:6" x14ac:dyDescent="0.15">
      <c r="F1955" s="18"/>
    </row>
    <row r="1956" spans="6:6" x14ac:dyDescent="0.15">
      <c r="F1956" s="18"/>
    </row>
    <row r="1957" spans="6:6" x14ac:dyDescent="0.15">
      <c r="F1957" s="18"/>
    </row>
    <row r="1958" spans="6:6" x14ac:dyDescent="0.15">
      <c r="F1958" s="18"/>
    </row>
    <row r="1959" spans="6:6" x14ac:dyDescent="0.15">
      <c r="F1959" s="18"/>
    </row>
    <row r="1960" spans="6:6" x14ac:dyDescent="0.15">
      <c r="F1960" s="18"/>
    </row>
    <row r="1961" spans="6:6" x14ac:dyDescent="0.15">
      <c r="F1961" s="18"/>
    </row>
    <row r="1962" spans="6:6" x14ac:dyDescent="0.15">
      <c r="F1962" s="18"/>
    </row>
    <row r="1963" spans="6:6" x14ac:dyDescent="0.15">
      <c r="F1963" s="18"/>
    </row>
    <row r="1964" spans="6:6" x14ac:dyDescent="0.15">
      <c r="F1964" s="18"/>
    </row>
    <row r="1965" spans="6:6" x14ac:dyDescent="0.15">
      <c r="F1965" s="18"/>
    </row>
    <row r="1966" spans="6:6" x14ac:dyDescent="0.15">
      <c r="F1966" s="18"/>
    </row>
    <row r="1967" spans="6:6" x14ac:dyDescent="0.15">
      <c r="F1967" s="18"/>
    </row>
    <row r="1968" spans="6:6" x14ac:dyDescent="0.15">
      <c r="F1968" s="18"/>
    </row>
    <row r="1969" spans="6:6" x14ac:dyDescent="0.15">
      <c r="F1969" s="18"/>
    </row>
    <row r="1970" spans="6:6" x14ac:dyDescent="0.15">
      <c r="F1970" s="18"/>
    </row>
    <row r="1971" spans="6:6" x14ac:dyDescent="0.15">
      <c r="F1971" s="18"/>
    </row>
    <row r="1972" spans="6:6" x14ac:dyDescent="0.15">
      <c r="F1972" s="18"/>
    </row>
    <row r="1973" spans="6:6" x14ac:dyDescent="0.15">
      <c r="F1973" s="18"/>
    </row>
    <row r="1974" spans="6:6" x14ac:dyDescent="0.15">
      <c r="F1974" s="18"/>
    </row>
    <row r="1975" spans="6:6" x14ac:dyDescent="0.15">
      <c r="F1975" s="18"/>
    </row>
    <row r="1976" spans="6:6" x14ac:dyDescent="0.15">
      <c r="F1976" s="18"/>
    </row>
    <row r="1977" spans="6:6" x14ac:dyDescent="0.15">
      <c r="F1977" s="18"/>
    </row>
    <row r="1978" spans="6:6" x14ac:dyDescent="0.15">
      <c r="F1978" s="18"/>
    </row>
    <row r="1979" spans="6:6" x14ac:dyDescent="0.15">
      <c r="F1979" s="18"/>
    </row>
    <row r="1980" spans="6:6" x14ac:dyDescent="0.15">
      <c r="F1980" s="18"/>
    </row>
    <row r="1981" spans="6:6" x14ac:dyDescent="0.15">
      <c r="F1981" s="18"/>
    </row>
    <row r="1982" spans="6:6" x14ac:dyDescent="0.15">
      <c r="F1982" s="18"/>
    </row>
    <row r="1983" spans="6:6" x14ac:dyDescent="0.15">
      <c r="F1983" s="18"/>
    </row>
    <row r="1984" spans="6:6" x14ac:dyDescent="0.15">
      <c r="F1984" s="18"/>
    </row>
    <row r="1985" spans="6:6" x14ac:dyDescent="0.15">
      <c r="F1985" s="18"/>
    </row>
    <row r="1986" spans="6:6" x14ac:dyDescent="0.15">
      <c r="F1986" s="18"/>
    </row>
    <row r="1987" spans="6:6" x14ac:dyDescent="0.15">
      <c r="F1987" s="18"/>
    </row>
    <row r="1988" spans="6:6" x14ac:dyDescent="0.15">
      <c r="F1988" s="18"/>
    </row>
    <row r="1989" spans="6:6" x14ac:dyDescent="0.15">
      <c r="F1989" s="18"/>
    </row>
    <row r="1990" spans="6:6" x14ac:dyDescent="0.15">
      <c r="F1990" s="18"/>
    </row>
    <row r="1991" spans="6:6" x14ac:dyDescent="0.15">
      <c r="F1991" s="18"/>
    </row>
    <row r="1992" spans="6:6" x14ac:dyDescent="0.15">
      <c r="F1992" s="18"/>
    </row>
    <row r="1993" spans="6:6" x14ac:dyDescent="0.15">
      <c r="F1993" s="18"/>
    </row>
    <row r="1994" spans="6:6" x14ac:dyDescent="0.15">
      <c r="F1994" s="18"/>
    </row>
    <row r="1995" spans="6:6" x14ac:dyDescent="0.15">
      <c r="F1995" s="18"/>
    </row>
    <row r="1996" spans="6:6" x14ac:dyDescent="0.15">
      <c r="F1996" s="18"/>
    </row>
    <row r="1997" spans="6:6" x14ac:dyDescent="0.15">
      <c r="F1997" s="18"/>
    </row>
    <row r="1998" spans="6:6" x14ac:dyDescent="0.15">
      <c r="F1998" s="18"/>
    </row>
    <row r="1999" spans="6:6" x14ac:dyDescent="0.15">
      <c r="F1999" s="18"/>
    </row>
    <row r="2000" spans="6:6" x14ac:dyDescent="0.15">
      <c r="F2000" s="18"/>
    </row>
    <row r="2001" spans="6:6" x14ac:dyDescent="0.15">
      <c r="F2001" s="18"/>
    </row>
    <row r="2002" spans="6:6" x14ac:dyDescent="0.15">
      <c r="F2002" s="18"/>
    </row>
    <row r="2003" spans="6:6" x14ac:dyDescent="0.15">
      <c r="F2003" s="18"/>
    </row>
    <row r="2004" spans="6:6" x14ac:dyDescent="0.15">
      <c r="F2004" s="18"/>
    </row>
    <row r="2005" spans="6:6" x14ac:dyDescent="0.15">
      <c r="F2005" s="18"/>
    </row>
    <row r="2006" spans="6:6" x14ac:dyDescent="0.15">
      <c r="F2006" s="18"/>
    </row>
    <row r="2007" spans="6:6" x14ac:dyDescent="0.15">
      <c r="F2007" s="18"/>
    </row>
    <row r="2008" spans="6:6" x14ac:dyDescent="0.15">
      <c r="F2008" s="18"/>
    </row>
    <row r="2009" spans="6:6" x14ac:dyDescent="0.15">
      <c r="F2009" s="18"/>
    </row>
    <row r="2010" spans="6:6" x14ac:dyDescent="0.15">
      <c r="F2010" s="18"/>
    </row>
    <row r="2011" spans="6:6" x14ac:dyDescent="0.15">
      <c r="F2011" s="18"/>
    </row>
    <row r="2012" spans="6:6" x14ac:dyDescent="0.15">
      <c r="F2012" s="18"/>
    </row>
    <row r="2013" spans="6:6" x14ac:dyDescent="0.15">
      <c r="F2013" s="18"/>
    </row>
    <row r="2014" spans="6:6" x14ac:dyDescent="0.15">
      <c r="F2014" s="18"/>
    </row>
    <row r="2015" spans="6:6" x14ac:dyDescent="0.15">
      <c r="F2015" s="18"/>
    </row>
    <row r="2016" spans="6:6" x14ac:dyDescent="0.15">
      <c r="F2016" s="18"/>
    </row>
    <row r="2017" spans="6:6" x14ac:dyDescent="0.15">
      <c r="F2017" s="18"/>
    </row>
    <row r="2018" spans="6:6" x14ac:dyDescent="0.15">
      <c r="F2018" s="18"/>
    </row>
    <row r="2019" spans="6:6" x14ac:dyDescent="0.15">
      <c r="F2019" s="18"/>
    </row>
    <row r="2020" spans="6:6" x14ac:dyDescent="0.15">
      <c r="F2020" s="18"/>
    </row>
    <row r="2021" spans="6:6" x14ac:dyDescent="0.15">
      <c r="F2021" s="18"/>
    </row>
    <row r="2022" spans="6:6" x14ac:dyDescent="0.15">
      <c r="F2022" s="18"/>
    </row>
    <row r="2023" spans="6:6" x14ac:dyDescent="0.15">
      <c r="F2023" s="18"/>
    </row>
    <row r="2024" spans="6:6" x14ac:dyDescent="0.15">
      <c r="F2024" s="18"/>
    </row>
    <row r="2025" spans="6:6" x14ac:dyDescent="0.15">
      <c r="F2025" s="18"/>
    </row>
    <row r="2026" spans="6:6" x14ac:dyDescent="0.15">
      <c r="F2026" s="18"/>
    </row>
    <row r="2027" spans="6:6" x14ac:dyDescent="0.15">
      <c r="F2027" s="18"/>
    </row>
    <row r="2028" spans="6:6" x14ac:dyDescent="0.15">
      <c r="F2028" s="18"/>
    </row>
    <row r="2029" spans="6:6" x14ac:dyDescent="0.15">
      <c r="F2029" s="18"/>
    </row>
    <row r="2030" spans="6:6" x14ac:dyDescent="0.15">
      <c r="F2030" s="18"/>
    </row>
    <row r="2031" spans="6:6" x14ac:dyDescent="0.15">
      <c r="F2031" s="18"/>
    </row>
    <row r="2032" spans="6:6" x14ac:dyDescent="0.15">
      <c r="F2032" s="18"/>
    </row>
    <row r="2033" spans="6:6" x14ac:dyDescent="0.15">
      <c r="F2033" s="18"/>
    </row>
    <row r="2034" spans="6:6" x14ac:dyDescent="0.15">
      <c r="F2034" s="18"/>
    </row>
    <row r="2035" spans="6:6" x14ac:dyDescent="0.15">
      <c r="F2035" s="18"/>
    </row>
    <row r="2036" spans="6:6" x14ac:dyDescent="0.15">
      <c r="F2036" s="18"/>
    </row>
    <row r="2037" spans="6:6" x14ac:dyDescent="0.15">
      <c r="F2037" s="18"/>
    </row>
    <row r="2038" spans="6:6" x14ac:dyDescent="0.15">
      <c r="F2038" s="18"/>
    </row>
    <row r="2039" spans="6:6" x14ac:dyDescent="0.15">
      <c r="F2039" s="18"/>
    </row>
    <row r="2040" spans="6:6" x14ac:dyDescent="0.15">
      <c r="F2040" s="18"/>
    </row>
    <row r="2041" spans="6:6" x14ac:dyDescent="0.15">
      <c r="F2041" s="18"/>
    </row>
    <row r="2042" spans="6:6" x14ac:dyDescent="0.15">
      <c r="F2042" s="18"/>
    </row>
    <row r="2043" spans="6:6" x14ac:dyDescent="0.15">
      <c r="F2043" s="18"/>
    </row>
    <row r="2044" spans="6:6" x14ac:dyDescent="0.15">
      <c r="F2044" s="18"/>
    </row>
    <row r="2045" spans="6:6" x14ac:dyDescent="0.15">
      <c r="F2045" s="18"/>
    </row>
    <row r="2046" spans="6:6" x14ac:dyDescent="0.15">
      <c r="F2046" s="18"/>
    </row>
    <row r="2047" spans="6:6" x14ac:dyDescent="0.15">
      <c r="F2047" s="18"/>
    </row>
    <row r="2048" spans="6:6" x14ac:dyDescent="0.15">
      <c r="F2048" s="18"/>
    </row>
    <row r="2049" spans="6:6" x14ac:dyDescent="0.15">
      <c r="F2049" s="18"/>
    </row>
    <row r="2050" spans="6:6" x14ac:dyDescent="0.15">
      <c r="F2050" s="18"/>
    </row>
    <row r="2051" spans="6:6" x14ac:dyDescent="0.15">
      <c r="F2051" s="18"/>
    </row>
    <row r="2052" spans="6:6" x14ac:dyDescent="0.15">
      <c r="F2052" s="18"/>
    </row>
    <row r="2053" spans="6:6" x14ac:dyDescent="0.15">
      <c r="F2053" s="18"/>
    </row>
    <row r="2054" spans="6:6" x14ac:dyDescent="0.15">
      <c r="F2054" s="18"/>
    </row>
    <row r="2055" spans="6:6" x14ac:dyDescent="0.15">
      <c r="F2055" s="18"/>
    </row>
    <row r="2056" spans="6:6" x14ac:dyDescent="0.15">
      <c r="F2056" s="18"/>
    </row>
    <row r="2057" spans="6:6" x14ac:dyDescent="0.15">
      <c r="F2057" s="18"/>
    </row>
    <row r="2058" spans="6:6" x14ac:dyDescent="0.15">
      <c r="F2058" s="18"/>
    </row>
    <row r="2059" spans="6:6" x14ac:dyDescent="0.15">
      <c r="F2059" s="18"/>
    </row>
    <row r="2060" spans="6:6" x14ac:dyDescent="0.15">
      <c r="F2060" s="18"/>
    </row>
    <row r="2061" spans="6:6" x14ac:dyDescent="0.15">
      <c r="F2061" s="18"/>
    </row>
    <row r="2062" spans="6:6" x14ac:dyDescent="0.15">
      <c r="F2062" s="18"/>
    </row>
    <row r="2063" spans="6:6" x14ac:dyDescent="0.15">
      <c r="F2063" s="18"/>
    </row>
    <row r="2064" spans="6:6" x14ac:dyDescent="0.15">
      <c r="F2064" s="18"/>
    </row>
    <row r="2065" spans="6:6" x14ac:dyDescent="0.15">
      <c r="F2065" s="18"/>
    </row>
    <row r="2066" spans="6:6" x14ac:dyDescent="0.15">
      <c r="F2066" s="18"/>
    </row>
    <row r="2067" spans="6:6" x14ac:dyDescent="0.15">
      <c r="F2067" s="18"/>
    </row>
    <row r="2068" spans="6:6" x14ac:dyDescent="0.15">
      <c r="F2068" s="18"/>
    </row>
    <row r="2069" spans="6:6" x14ac:dyDescent="0.15">
      <c r="F2069" s="18"/>
    </row>
    <row r="2070" spans="6:6" x14ac:dyDescent="0.15">
      <c r="F2070" s="18"/>
    </row>
    <row r="2071" spans="6:6" x14ac:dyDescent="0.15">
      <c r="F2071" s="18"/>
    </row>
    <row r="2072" spans="6:6" x14ac:dyDescent="0.15">
      <c r="F2072" s="18"/>
    </row>
    <row r="2073" spans="6:6" x14ac:dyDescent="0.15">
      <c r="F2073" s="18"/>
    </row>
    <row r="2074" spans="6:6" x14ac:dyDescent="0.15">
      <c r="F2074" s="18"/>
    </row>
    <row r="2075" spans="6:6" x14ac:dyDescent="0.15">
      <c r="F2075" s="18"/>
    </row>
    <row r="2076" spans="6:6" x14ac:dyDescent="0.15">
      <c r="F2076" s="18"/>
    </row>
    <row r="2077" spans="6:6" x14ac:dyDescent="0.15">
      <c r="F2077" s="18"/>
    </row>
    <row r="2078" spans="6:6" x14ac:dyDescent="0.15">
      <c r="F2078" s="18"/>
    </row>
    <row r="2079" spans="6:6" x14ac:dyDescent="0.15">
      <c r="F2079" s="18"/>
    </row>
    <row r="2080" spans="6:6" x14ac:dyDescent="0.15">
      <c r="F2080" s="18"/>
    </row>
    <row r="2081" spans="6:6" x14ac:dyDescent="0.15">
      <c r="F2081" s="18"/>
    </row>
    <row r="2082" spans="6:6" x14ac:dyDescent="0.15">
      <c r="F2082" s="18"/>
    </row>
    <row r="2083" spans="6:6" x14ac:dyDescent="0.15">
      <c r="F2083" s="18"/>
    </row>
    <row r="2084" spans="6:6" x14ac:dyDescent="0.15">
      <c r="F2084" s="18"/>
    </row>
    <row r="2085" spans="6:6" x14ac:dyDescent="0.15">
      <c r="F2085" s="18"/>
    </row>
    <row r="2086" spans="6:6" x14ac:dyDescent="0.15">
      <c r="F2086" s="18"/>
    </row>
    <row r="2087" spans="6:6" x14ac:dyDescent="0.15">
      <c r="F2087" s="18"/>
    </row>
    <row r="2088" spans="6:6" x14ac:dyDescent="0.15">
      <c r="F2088" s="18"/>
    </row>
    <row r="2089" spans="6:6" x14ac:dyDescent="0.15">
      <c r="F2089" s="18"/>
    </row>
    <row r="2090" spans="6:6" x14ac:dyDescent="0.15">
      <c r="F2090" s="18"/>
    </row>
    <row r="2091" spans="6:6" x14ac:dyDescent="0.15">
      <c r="F2091" s="18"/>
    </row>
    <row r="2092" spans="6:6" x14ac:dyDescent="0.15">
      <c r="F2092" s="18"/>
    </row>
    <row r="2093" spans="6:6" x14ac:dyDescent="0.15">
      <c r="F2093" s="18"/>
    </row>
    <row r="2094" spans="6:6" x14ac:dyDescent="0.15">
      <c r="F2094" s="18"/>
    </row>
    <row r="2095" spans="6:6" x14ac:dyDescent="0.15">
      <c r="F2095" s="18"/>
    </row>
    <row r="2096" spans="6:6" x14ac:dyDescent="0.15">
      <c r="F2096" s="18"/>
    </row>
    <row r="2097" spans="6:6" x14ac:dyDescent="0.15">
      <c r="F2097" s="18"/>
    </row>
    <row r="2098" spans="6:6" x14ac:dyDescent="0.15">
      <c r="F2098" s="18"/>
    </row>
    <row r="2099" spans="6:6" x14ac:dyDescent="0.15">
      <c r="F2099" s="18"/>
    </row>
    <row r="2100" spans="6:6" x14ac:dyDescent="0.15">
      <c r="F2100" s="18"/>
    </row>
    <row r="2101" spans="6:6" x14ac:dyDescent="0.15">
      <c r="F2101" s="18"/>
    </row>
    <row r="2102" spans="6:6" x14ac:dyDescent="0.15">
      <c r="F2102" s="18"/>
    </row>
    <row r="2103" spans="6:6" x14ac:dyDescent="0.15">
      <c r="F2103" s="18"/>
    </row>
    <row r="2104" spans="6:6" x14ac:dyDescent="0.15">
      <c r="F2104" s="18"/>
    </row>
    <row r="2105" spans="6:6" x14ac:dyDescent="0.15">
      <c r="F2105" s="18"/>
    </row>
    <row r="2106" spans="6:6" x14ac:dyDescent="0.15">
      <c r="F2106" s="18"/>
    </row>
    <row r="2107" spans="6:6" x14ac:dyDescent="0.15">
      <c r="F2107" s="18"/>
    </row>
    <row r="2108" spans="6:6" x14ac:dyDescent="0.15">
      <c r="F2108" s="18"/>
    </row>
    <row r="2109" spans="6:6" x14ac:dyDescent="0.15">
      <c r="F2109" s="18"/>
    </row>
    <row r="2110" spans="6:6" x14ac:dyDescent="0.15">
      <c r="F2110" s="18"/>
    </row>
    <row r="2111" spans="6:6" x14ac:dyDescent="0.15">
      <c r="F2111" s="18"/>
    </row>
    <row r="2112" spans="6:6" x14ac:dyDescent="0.15">
      <c r="F2112" s="18"/>
    </row>
    <row r="2113" spans="6:6" x14ac:dyDescent="0.15">
      <c r="F2113" s="18"/>
    </row>
    <row r="2114" spans="6:6" x14ac:dyDescent="0.15">
      <c r="F2114" s="18"/>
    </row>
    <row r="2115" spans="6:6" x14ac:dyDescent="0.15">
      <c r="F2115" s="18"/>
    </row>
    <row r="2116" spans="6:6" x14ac:dyDescent="0.15">
      <c r="F2116" s="18"/>
    </row>
    <row r="2117" spans="6:6" x14ac:dyDescent="0.15">
      <c r="F2117" s="18"/>
    </row>
    <row r="2118" spans="6:6" x14ac:dyDescent="0.15">
      <c r="F2118" s="18"/>
    </row>
    <row r="2119" spans="6:6" x14ac:dyDescent="0.15">
      <c r="F2119" s="18"/>
    </row>
    <row r="2120" spans="6:6" x14ac:dyDescent="0.15">
      <c r="F2120" s="18"/>
    </row>
    <row r="2121" spans="6:6" x14ac:dyDescent="0.15">
      <c r="F2121" s="18"/>
    </row>
    <row r="2122" spans="6:6" x14ac:dyDescent="0.15">
      <c r="F2122" s="18"/>
    </row>
    <row r="2123" spans="6:6" x14ac:dyDescent="0.15">
      <c r="F2123" s="18"/>
    </row>
    <row r="2124" spans="6:6" x14ac:dyDescent="0.15">
      <c r="F2124" s="18"/>
    </row>
    <row r="2125" spans="6:6" x14ac:dyDescent="0.15">
      <c r="F2125" s="18"/>
    </row>
    <row r="2126" spans="6:6" x14ac:dyDescent="0.15">
      <c r="F2126" s="18"/>
    </row>
    <row r="2127" spans="6:6" x14ac:dyDescent="0.15">
      <c r="F2127" s="18"/>
    </row>
    <row r="2128" spans="6:6" x14ac:dyDescent="0.15">
      <c r="F2128" s="18"/>
    </row>
    <row r="2129" spans="6:6" x14ac:dyDescent="0.15">
      <c r="F2129" s="18"/>
    </row>
    <row r="2130" spans="6:6" x14ac:dyDescent="0.15">
      <c r="F2130" s="18"/>
    </row>
    <row r="2131" spans="6:6" x14ac:dyDescent="0.15">
      <c r="F2131" s="18"/>
    </row>
    <row r="2132" spans="6:6" x14ac:dyDescent="0.15">
      <c r="F2132" s="18"/>
    </row>
    <row r="2133" spans="6:6" x14ac:dyDescent="0.15">
      <c r="F2133" s="18"/>
    </row>
    <row r="2134" spans="6:6" x14ac:dyDescent="0.15">
      <c r="F2134" s="18"/>
    </row>
    <row r="2135" spans="6:6" x14ac:dyDescent="0.15">
      <c r="F2135" s="18"/>
    </row>
    <row r="2136" spans="6:6" x14ac:dyDescent="0.15">
      <c r="F2136" s="18"/>
    </row>
    <row r="2137" spans="6:6" x14ac:dyDescent="0.15">
      <c r="F2137" s="18"/>
    </row>
    <row r="2138" spans="6:6" x14ac:dyDescent="0.15">
      <c r="F2138" s="18"/>
    </row>
    <row r="2139" spans="6:6" x14ac:dyDescent="0.15">
      <c r="F2139" s="18"/>
    </row>
    <row r="2140" spans="6:6" x14ac:dyDescent="0.15">
      <c r="F2140" s="18"/>
    </row>
    <row r="2141" spans="6:6" x14ac:dyDescent="0.15">
      <c r="F2141" s="18"/>
    </row>
    <row r="2142" spans="6:6" x14ac:dyDescent="0.15">
      <c r="F2142" s="18"/>
    </row>
    <row r="2143" spans="6:6" x14ac:dyDescent="0.15">
      <c r="F2143" s="18"/>
    </row>
    <row r="2144" spans="6:6" x14ac:dyDescent="0.15">
      <c r="F2144" s="18"/>
    </row>
    <row r="2145" spans="6:6" x14ac:dyDescent="0.15">
      <c r="F2145" s="18"/>
    </row>
    <row r="2146" spans="6:6" x14ac:dyDescent="0.15">
      <c r="F2146" s="18"/>
    </row>
    <row r="2147" spans="6:6" x14ac:dyDescent="0.15">
      <c r="F2147" s="18"/>
    </row>
    <row r="2148" spans="6:6" x14ac:dyDescent="0.15">
      <c r="F2148" s="18"/>
    </row>
    <row r="2149" spans="6:6" x14ac:dyDescent="0.15">
      <c r="F2149" s="18"/>
    </row>
    <row r="2150" spans="6:6" x14ac:dyDescent="0.15">
      <c r="F2150" s="18"/>
    </row>
    <row r="2151" spans="6:6" x14ac:dyDescent="0.15">
      <c r="F2151" s="18"/>
    </row>
    <row r="2152" spans="6:6" x14ac:dyDescent="0.15">
      <c r="F2152" s="18"/>
    </row>
    <row r="2153" spans="6:6" x14ac:dyDescent="0.15">
      <c r="F2153" s="18"/>
    </row>
    <row r="2154" spans="6:6" x14ac:dyDescent="0.15">
      <c r="F2154" s="18"/>
    </row>
    <row r="2155" spans="6:6" x14ac:dyDescent="0.15">
      <c r="F2155" s="18"/>
    </row>
    <row r="2156" spans="6:6" x14ac:dyDescent="0.15">
      <c r="F2156" s="18"/>
    </row>
    <row r="2157" spans="6:6" x14ac:dyDescent="0.15">
      <c r="F2157" s="18"/>
    </row>
    <row r="2158" spans="6:6" x14ac:dyDescent="0.15">
      <c r="F2158" s="18"/>
    </row>
    <row r="2159" spans="6:6" x14ac:dyDescent="0.15">
      <c r="F2159" s="18"/>
    </row>
    <row r="2160" spans="6:6" x14ac:dyDescent="0.15">
      <c r="F2160" s="18"/>
    </row>
    <row r="2161" spans="6:6" x14ac:dyDescent="0.15">
      <c r="F2161" s="18"/>
    </row>
    <row r="2162" spans="6:6" x14ac:dyDescent="0.15">
      <c r="F2162" s="18"/>
    </row>
    <row r="2163" spans="6:6" x14ac:dyDescent="0.15">
      <c r="F2163" s="18"/>
    </row>
    <row r="2164" spans="6:6" x14ac:dyDescent="0.15">
      <c r="F2164" s="18"/>
    </row>
    <row r="2165" spans="6:6" x14ac:dyDescent="0.15">
      <c r="F2165" s="18"/>
    </row>
    <row r="2166" spans="6:6" x14ac:dyDescent="0.15">
      <c r="F2166" s="18"/>
    </row>
    <row r="2167" spans="6:6" x14ac:dyDescent="0.15">
      <c r="F2167" s="18"/>
    </row>
    <row r="2168" spans="6:6" x14ac:dyDescent="0.15">
      <c r="F2168" s="18"/>
    </row>
    <row r="2169" spans="6:6" x14ac:dyDescent="0.15">
      <c r="F2169" s="18"/>
    </row>
    <row r="2170" spans="6:6" x14ac:dyDescent="0.15">
      <c r="F2170" s="18"/>
    </row>
    <row r="2171" spans="6:6" x14ac:dyDescent="0.15">
      <c r="F2171" s="18"/>
    </row>
    <row r="2172" spans="6:6" x14ac:dyDescent="0.15">
      <c r="F2172" s="18"/>
    </row>
    <row r="2173" spans="6:6" x14ac:dyDescent="0.15">
      <c r="F2173" s="18"/>
    </row>
    <row r="2174" spans="6:6" x14ac:dyDescent="0.15">
      <c r="F2174" s="18"/>
    </row>
    <row r="2175" spans="6:6" x14ac:dyDescent="0.15">
      <c r="F2175" s="18"/>
    </row>
    <row r="2176" spans="6:6" x14ac:dyDescent="0.15">
      <c r="F2176" s="18"/>
    </row>
    <row r="2177" spans="6:6" x14ac:dyDescent="0.15">
      <c r="F2177" s="18"/>
    </row>
    <row r="2178" spans="6:6" x14ac:dyDescent="0.15">
      <c r="F2178" s="18"/>
    </row>
    <row r="2179" spans="6:6" x14ac:dyDescent="0.15">
      <c r="F2179" s="18"/>
    </row>
    <row r="2180" spans="6:6" x14ac:dyDescent="0.15">
      <c r="F2180" s="18"/>
    </row>
    <row r="2181" spans="6:6" x14ac:dyDescent="0.15">
      <c r="F2181" s="18"/>
    </row>
    <row r="2182" spans="6:6" x14ac:dyDescent="0.15">
      <c r="F2182" s="18"/>
    </row>
    <row r="2183" spans="6:6" x14ac:dyDescent="0.15">
      <c r="F2183" s="18"/>
    </row>
    <row r="2184" spans="6:6" x14ac:dyDescent="0.15">
      <c r="F2184" s="18"/>
    </row>
    <row r="2185" spans="6:6" x14ac:dyDescent="0.15">
      <c r="F2185" s="18"/>
    </row>
    <row r="2186" spans="6:6" x14ac:dyDescent="0.15">
      <c r="F2186" s="18"/>
    </row>
    <row r="2187" spans="6:6" x14ac:dyDescent="0.15">
      <c r="F2187" s="18"/>
    </row>
    <row r="2188" spans="6:6" x14ac:dyDescent="0.15">
      <c r="F2188" s="18"/>
    </row>
    <row r="2189" spans="6:6" x14ac:dyDescent="0.15">
      <c r="F2189" s="18"/>
    </row>
    <row r="2190" spans="6:6" x14ac:dyDescent="0.15">
      <c r="F2190" s="18"/>
    </row>
    <row r="2191" spans="6:6" x14ac:dyDescent="0.15">
      <c r="F2191" s="18"/>
    </row>
    <row r="2192" spans="6:6" x14ac:dyDescent="0.15">
      <c r="F2192" s="18"/>
    </row>
    <row r="2193" spans="6:6" x14ac:dyDescent="0.15">
      <c r="F2193" s="18"/>
    </row>
    <row r="2194" spans="6:6" x14ac:dyDescent="0.15">
      <c r="F2194" s="18"/>
    </row>
    <row r="2195" spans="6:6" x14ac:dyDescent="0.15">
      <c r="F2195" s="18"/>
    </row>
    <row r="2196" spans="6:6" x14ac:dyDescent="0.15">
      <c r="F2196" s="18"/>
    </row>
    <row r="2197" spans="6:6" x14ac:dyDescent="0.15">
      <c r="F2197" s="18"/>
    </row>
    <row r="2198" spans="6:6" x14ac:dyDescent="0.15">
      <c r="F2198" s="18"/>
    </row>
    <row r="2199" spans="6:6" x14ac:dyDescent="0.15">
      <c r="F2199" s="18"/>
    </row>
    <row r="2200" spans="6:6" x14ac:dyDescent="0.15">
      <c r="F2200" s="18"/>
    </row>
    <row r="2201" spans="6:6" x14ac:dyDescent="0.15">
      <c r="F2201" s="18"/>
    </row>
    <row r="2202" spans="6:6" x14ac:dyDescent="0.15">
      <c r="F2202" s="18"/>
    </row>
    <row r="2203" spans="6:6" x14ac:dyDescent="0.15">
      <c r="F2203" s="18"/>
    </row>
    <row r="2204" spans="6:6" x14ac:dyDescent="0.15">
      <c r="F2204" s="18"/>
    </row>
    <row r="2205" spans="6:6" x14ac:dyDescent="0.15">
      <c r="F2205" s="18"/>
    </row>
    <row r="2206" spans="6:6" x14ac:dyDescent="0.15">
      <c r="F2206" s="18"/>
    </row>
    <row r="2207" spans="6:6" x14ac:dyDescent="0.15">
      <c r="F2207" s="18"/>
    </row>
    <row r="2208" spans="6:6" x14ac:dyDescent="0.15">
      <c r="F2208" s="18"/>
    </row>
    <row r="2209" spans="6:6" x14ac:dyDescent="0.15">
      <c r="F2209" s="18"/>
    </row>
    <row r="2210" spans="6:6" x14ac:dyDescent="0.15">
      <c r="F2210" s="18"/>
    </row>
    <row r="2211" spans="6:6" x14ac:dyDescent="0.15">
      <c r="F2211" s="18"/>
    </row>
    <row r="2212" spans="6:6" x14ac:dyDescent="0.15">
      <c r="F2212" s="18"/>
    </row>
    <row r="2213" spans="6:6" x14ac:dyDescent="0.15">
      <c r="F2213" s="18"/>
    </row>
    <row r="2214" spans="6:6" x14ac:dyDescent="0.15">
      <c r="F2214" s="18"/>
    </row>
    <row r="2215" spans="6:6" x14ac:dyDescent="0.15">
      <c r="F2215" s="18"/>
    </row>
    <row r="2216" spans="6:6" x14ac:dyDescent="0.15">
      <c r="F2216" s="18"/>
    </row>
    <row r="2217" spans="6:6" x14ac:dyDescent="0.15">
      <c r="F2217" s="18"/>
    </row>
    <row r="2218" spans="6:6" x14ac:dyDescent="0.15">
      <c r="F2218" s="18"/>
    </row>
    <row r="2219" spans="6:6" x14ac:dyDescent="0.15">
      <c r="F2219" s="18"/>
    </row>
    <row r="2220" spans="6:6" x14ac:dyDescent="0.15">
      <c r="F2220" s="18"/>
    </row>
    <row r="2221" spans="6:6" x14ac:dyDescent="0.15">
      <c r="F2221" s="18"/>
    </row>
    <row r="2222" spans="6:6" x14ac:dyDescent="0.15">
      <c r="F2222" s="18"/>
    </row>
    <row r="2223" spans="6:6" x14ac:dyDescent="0.15">
      <c r="F2223" s="18"/>
    </row>
    <row r="2224" spans="6:6" x14ac:dyDescent="0.15">
      <c r="F2224" s="18"/>
    </row>
    <row r="2225" spans="6:6" x14ac:dyDescent="0.15">
      <c r="F2225" s="18"/>
    </row>
    <row r="2226" spans="6:6" x14ac:dyDescent="0.15">
      <c r="F2226" s="18"/>
    </row>
    <row r="2227" spans="6:6" x14ac:dyDescent="0.15">
      <c r="F2227" s="18"/>
    </row>
    <row r="2228" spans="6:6" x14ac:dyDescent="0.15">
      <c r="F2228" s="18"/>
    </row>
    <row r="2229" spans="6:6" x14ac:dyDescent="0.15">
      <c r="F2229" s="18"/>
    </row>
    <row r="2230" spans="6:6" x14ac:dyDescent="0.15">
      <c r="F2230" s="18"/>
    </row>
    <row r="2231" spans="6:6" x14ac:dyDescent="0.15">
      <c r="F2231" s="18"/>
    </row>
    <row r="2232" spans="6:6" x14ac:dyDescent="0.15">
      <c r="F2232" s="18"/>
    </row>
    <row r="2233" spans="6:6" x14ac:dyDescent="0.15">
      <c r="F2233" s="18"/>
    </row>
    <row r="2234" spans="6:6" x14ac:dyDescent="0.15">
      <c r="F2234" s="18"/>
    </row>
    <row r="2235" spans="6:6" x14ac:dyDescent="0.15">
      <c r="F2235" s="18"/>
    </row>
    <row r="2236" spans="6:6" x14ac:dyDescent="0.15">
      <c r="F2236" s="18"/>
    </row>
    <row r="2237" spans="6:6" x14ac:dyDescent="0.15">
      <c r="F2237" s="18"/>
    </row>
    <row r="2238" spans="6:6" x14ac:dyDescent="0.15">
      <c r="F2238" s="18"/>
    </row>
    <row r="2239" spans="6:6" x14ac:dyDescent="0.15">
      <c r="F2239" s="18"/>
    </row>
    <row r="2240" spans="6:6" x14ac:dyDescent="0.15">
      <c r="F2240" s="18"/>
    </row>
    <row r="2241" spans="6:6" x14ac:dyDescent="0.15">
      <c r="F2241" s="18"/>
    </row>
    <row r="2242" spans="6:6" x14ac:dyDescent="0.15">
      <c r="F2242" s="18"/>
    </row>
    <row r="2243" spans="6:6" x14ac:dyDescent="0.15">
      <c r="F2243" s="18"/>
    </row>
    <row r="2244" spans="6:6" x14ac:dyDescent="0.15">
      <c r="F2244" s="18"/>
    </row>
    <row r="2245" spans="6:6" x14ac:dyDescent="0.15">
      <c r="F2245" s="18"/>
    </row>
    <row r="2246" spans="6:6" x14ac:dyDescent="0.15">
      <c r="F2246" s="18"/>
    </row>
    <row r="2247" spans="6:6" x14ac:dyDescent="0.15">
      <c r="F2247" s="18"/>
    </row>
    <row r="2248" spans="6:6" x14ac:dyDescent="0.15">
      <c r="F2248" s="18"/>
    </row>
    <row r="2249" spans="6:6" x14ac:dyDescent="0.15">
      <c r="F2249" s="18"/>
    </row>
    <row r="2250" spans="6:6" x14ac:dyDescent="0.15">
      <c r="F2250" s="18"/>
    </row>
    <row r="2251" spans="6:6" x14ac:dyDescent="0.15">
      <c r="F2251" s="18"/>
    </row>
    <row r="2252" spans="6:6" x14ac:dyDescent="0.15">
      <c r="F2252" s="18"/>
    </row>
    <row r="2253" spans="6:6" x14ac:dyDescent="0.15">
      <c r="F2253" s="18"/>
    </row>
    <row r="2254" spans="6:6" x14ac:dyDescent="0.15">
      <c r="F2254" s="18"/>
    </row>
    <row r="2255" spans="6:6" x14ac:dyDescent="0.15">
      <c r="F2255" s="18"/>
    </row>
    <row r="2256" spans="6:6" x14ac:dyDescent="0.15">
      <c r="F2256" s="18"/>
    </row>
    <row r="2257" spans="6:6" x14ac:dyDescent="0.15">
      <c r="F2257" s="18"/>
    </row>
    <row r="2258" spans="6:6" x14ac:dyDescent="0.15">
      <c r="F2258" s="18"/>
    </row>
    <row r="2259" spans="6:6" x14ac:dyDescent="0.15">
      <c r="F2259" s="18"/>
    </row>
    <row r="2260" spans="6:6" x14ac:dyDescent="0.15">
      <c r="F2260" s="18"/>
    </row>
    <row r="2261" spans="6:6" x14ac:dyDescent="0.15">
      <c r="F2261" s="18"/>
    </row>
    <row r="2262" spans="6:6" x14ac:dyDescent="0.15">
      <c r="F2262" s="18"/>
    </row>
    <row r="2263" spans="6:6" x14ac:dyDescent="0.15">
      <c r="F2263" s="18"/>
    </row>
    <row r="2264" spans="6:6" x14ac:dyDescent="0.15">
      <c r="F2264" s="18"/>
    </row>
    <row r="2265" spans="6:6" x14ac:dyDescent="0.15">
      <c r="F2265" s="18"/>
    </row>
    <row r="2266" spans="6:6" x14ac:dyDescent="0.15">
      <c r="F2266" s="18"/>
    </row>
    <row r="2267" spans="6:6" x14ac:dyDescent="0.15">
      <c r="F2267" s="18"/>
    </row>
    <row r="2268" spans="6:6" x14ac:dyDescent="0.15">
      <c r="F2268" s="18"/>
    </row>
    <row r="2269" spans="6:6" x14ac:dyDescent="0.15">
      <c r="F2269" s="18"/>
    </row>
    <row r="2270" spans="6:6" x14ac:dyDescent="0.15">
      <c r="F2270" s="18"/>
    </row>
    <row r="2271" spans="6:6" x14ac:dyDescent="0.15">
      <c r="F2271" s="18"/>
    </row>
    <row r="2272" spans="6:6" x14ac:dyDescent="0.15">
      <c r="F2272" s="18"/>
    </row>
    <row r="2273" spans="6:6" x14ac:dyDescent="0.15">
      <c r="F2273" s="18"/>
    </row>
    <row r="2274" spans="6:6" x14ac:dyDescent="0.15">
      <c r="F2274" s="18"/>
    </row>
    <row r="2275" spans="6:6" x14ac:dyDescent="0.15">
      <c r="F2275" s="18"/>
    </row>
    <row r="2276" spans="6:6" x14ac:dyDescent="0.15">
      <c r="F2276" s="18"/>
    </row>
    <row r="2277" spans="6:6" x14ac:dyDescent="0.15">
      <c r="F2277" s="18"/>
    </row>
    <row r="2278" spans="6:6" x14ac:dyDescent="0.15">
      <c r="F2278" s="18"/>
    </row>
    <row r="2279" spans="6:6" x14ac:dyDescent="0.15">
      <c r="F2279" s="18"/>
    </row>
    <row r="2280" spans="6:6" x14ac:dyDescent="0.15">
      <c r="F2280" s="18"/>
    </row>
    <row r="2281" spans="6:6" x14ac:dyDescent="0.15">
      <c r="F2281" s="18"/>
    </row>
    <row r="2282" spans="6:6" x14ac:dyDescent="0.15">
      <c r="F2282" s="18"/>
    </row>
    <row r="2283" spans="6:6" x14ac:dyDescent="0.15">
      <c r="F2283" s="18"/>
    </row>
    <row r="2284" spans="6:6" x14ac:dyDescent="0.15">
      <c r="F2284" s="18"/>
    </row>
    <row r="2285" spans="6:6" x14ac:dyDescent="0.15">
      <c r="F2285" s="18"/>
    </row>
    <row r="2286" spans="6:6" x14ac:dyDescent="0.15">
      <c r="F2286" s="18"/>
    </row>
    <row r="2287" spans="6:6" x14ac:dyDescent="0.15">
      <c r="F2287" s="18"/>
    </row>
    <row r="2288" spans="6:6" x14ac:dyDescent="0.15">
      <c r="F2288" s="18"/>
    </row>
    <row r="2289" spans="6:6" x14ac:dyDescent="0.15">
      <c r="F2289" s="18"/>
    </row>
    <row r="2290" spans="6:6" x14ac:dyDescent="0.15">
      <c r="F2290" s="18"/>
    </row>
    <row r="2291" spans="6:6" x14ac:dyDescent="0.15">
      <c r="F2291" s="18"/>
    </row>
    <row r="2292" spans="6:6" x14ac:dyDescent="0.15">
      <c r="F2292" s="18"/>
    </row>
    <row r="2293" spans="6:6" x14ac:dyDescent="0.15">
      <c r="F2293" s="18"/>
    </row>
    <row r="2294" spans="6:6" x14ac:dyDescent="0.15">
      <c r="F2294" s="18"/>
    </row>
    <row r="2295" spans="6:6" x14ac:dyDescent="0.15">
      <c r="F2295" s="18"/>
    </row>
    <row r="2296" spans="6:6" x14ac:dyDescent="0.15">
      <c r="F2296" s="18"/>
    </row>
    <row r="2297" spans="6:6" x14ac:dyDescent="0.15">
      <c r="F2297" s="18"/>
    </row>
  </sheetData>
  <mergeCells count="127">
    <mergeCell ref="AM17:AT17"/>
    <mergeCell ref="AT19:AT20"/>
    <mergeCell ref="AT21:AT22"/>
    <mergeCell ref="AT23:AT24"/>
    <mergeCell ref="AT25:AT26"/>
    <mergeCell ref="D19:D20"/>
    <mergeCell ref="D21:D22"/>
    <mergeCell ref="E21:E22"/>
    <mergeCell ref="F21:F22"/>
    <mergeCell ref="G21:G22"/>
    <mergeCell ref="AF4:AL4"/>
    <mergeCell ref="AF17:AL17"/>
    <mergeCell ref="I19:I20"/>
    <mergeCell ref="AF19:AF20"/>
    <mergeCell ref="AG19:AG20"/>
    <mergeCell ref="AH19:AH20"/>
    <mergeCell ref="AI19:AI20"/>
    <mergeCell ref="AJ19:AJ20"/>
    <mergeCell ref="W19:W20"/>
    <mergeCell ref="AL19:AL20"/>
    <mergeCell ref="D4:D5"/>
    <mergeCell ref="AU4:AU5"/>
    <mergeCell ref="AU17:AU18"/>
    <mergeCell ref="B16:AV16"/>
    <mergeCell ref="Y4:AE4"/>
    <mergeCell ref="F4:F5"/>
    <mergeCell ref="K4:W4"/>
    <mergeCell ref="G17:I17"/>
    <mergeCell ref="E17:E18"/>
    <mergeCell ref="AV17:AV18"/>
    <mergeCell ref="C6:C14"/>
    <mergeCell ref="B2:AV2"/>
    <mergeCell ref="B17:B18"/>
    <mergeCell ref="C17:C18"/>
    <mergeCell ref="D17:D18"/>
    <mergeCell ref="F17:F18"/>
    <mergeCell ref="B4:B5"/>
    <mergeCell ref="C4:C5"/>
    <mergeCell ref="AV4:AV5"/>
    <mergeCell ref="B6:B14"/>
    <mergeCell ref="AU19:AU20"/>
    <mergeCell ref="AV19:AV20"/>
    <mergeCell ref="AP19:AP20"/>
    <mergeCell ref="AQ19:AQ20"/>
    <mergeCell ref="AR19:AR20"/>
    <mergeCell ref="AK19:AK20"/>
    <mergeCell ref="AM19:AM20"/>
    <mergeCell ref="AN19:AN20"/>
    <mergeCell ref="AS19:AS20"/>
    <mergeCell ref="AO19:AO20"/>
    <mergeCell ref="AH21:AH22"/>
    <mergeCell ref="AI21:AI22"/>
    <mergeCell ref="AJ21:AJ22"/>
    <mergeCell ref="AK21:AK22"/>
    <mergeCell ref="E19:E20"/>
    <mergeCell ref="F19:F20"/>
    <mergeCell ref="G19:G20"/>
    <mergeCell ref="H19:H20"/>
    <mergeCell ref="H21:H22"/>
    <mergeCell ref="I21:I22"/>
    <mergeCell ref="F23:F24"/>
    <mergeCell ref="F25:F26"/>
    <mergeCell ref="D23:D24"/>
    <mergeCell ref="E23:E24"/>
    <mergeCell ref="D25:D26"/>
    <mergeCell ref="E25:E26"/>
    <mergeCell ref="I23:I24"/>
    <mergeCell ref="I25:I26"/>
    <mergeCell ref="G23:G24"/>
    <mergeCell ref="H23:H24"/>
    <mergeCell ref="G25:G26"/>
    <mergeCell ref="H25:H26"/>
    <mergeCell ref="AL21:AL22"/>
    <mergeCell ref="AF23:AF24"/>
    <mergeCell ref="AG23:AG24"/>
    <mergeCell ref="AH23:AH24"/>
    <mergeCell ref="AI23:AI24"/>
    <mergeCell ref="AJ23:AJ24"/>
    <mergeCell ref="AK23:AK24"/>
    <mergeCell ref="AL23:AL24"/>
    <mergeCell ref="AF21:AF22"/>
    <mergeCell ref="AG21:AG22"/>
    <mergeCell ref="AJ25:AJ26"/>
    <mergeCell ref="AK25:AK26"/>
    <mergeCell ref="AL25:AL26"/>
    <mergeCell ref="AF25:AF26"/>
    <mergeCell ref="AG25:AG26"/>
    <mergeCell ref="AH25:AH26"/>
    <mergeCell ref="AI25:AI26"/>
    <mergeCell ref="AN21:AN22"/>
    <mergeCell ref="AO21:AO22"/>
    <mergeCell ref="AP21:AP22"/>
    <mergeCell ref="AQ21:AQ22"/>
    <mergeCell ref="AM21:AM22"/>
    <mergeCell ref="AM25:AM26"/>
    <mergeCell ref="AM23:AM24"/>
    <mergeCell ref="AN23:AN24"/>
    <mergeCell ref="AO23:AO24"/>
    <mergeCell ref="AP23:AP24"/>
    <mergeCell ref="AQ23:AQ24"/>
    <mergeCell ref="AR23:AR24"/>
    <mergeCell ref="AV25:AV26"/>
    <mergeCell ref="AU21:AU22"/>
    <mergeCell ref="AV21:AV22"/>
    <mergeCell ref="AU23:AU24"/>
    <mergeCell ref="AV23:AV24"/>
    <mergeCell ref="AR21:AR22"/>
    <mergeCell ref="AS21:AS22"/>
    <mergeCell ref="AS23:AS24"/>
    <mergeCell ref="X17:AE17"/>
    <mergeCell ref="B19:B26"/>
    <mergeCell ref="C19:C26"/>
    <mergeCell ref="AU25:AU26"/>
    <mergeCell ref="AR25:AR26"/>
    <mergeCell ref="AS25:AS26"/>
    <mergeCell ref="AN25:AN26"/>
    <mergeCell ref="AO25:AO26"/>
    <mergeCell ref="AP25:AP26"/>
    <mergeCell ref="AQ25:AQ26"/>
    <mergeCell ref="V25:V26"/>
    <mergeCell ref="J17:W17"/>
    <mergeCell ref="V19:V20"/>
    <mergeCell ref="V21:V22"/>
    <mergeCell ref="V23:V24"/>
    <mergeCell ref="W21:W22"/>
    <mergeCell ref="W23:W24"/>
    <mergeCell ref="W25:W26"/>
  </mergeCells>
  <phoneticPr fontId="2" type="noConversion"/>
  <pageMargins left="0.34" right="0.19685039370078741" top="0.47244094488188981" bottom="0.47244094488188981" header="0.23622047244094491" footer="0.51181102362204722"/>
  <pageSetup paperSize="8" scale="65" orientation="landscape" r:id="rId1"/>
  <headerFooter alignWithMargins="0"/>
  <ignoredErrors>
    <ignoredError sqref="Y26:AA26 K22:K26 T25 N22:S22 T23 L23:M23 L25 M25 Y20:AA25 AC20:AE25 AC26:AE26 O24:S24 O23:P23 S23 O26:S26 O25:P25 S2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61"/>
  </sheetPr>
  <dimension ref="A1:AU2226"/>
  <sheetViews>
    <sheetView showGridLines="0" tabSelected="1" zoomScale="90" zoomScaleNormal="90" workbookViewId="0">
      <selection activeCell="W24" sqref="W24"/>
    </sheetView>
  </sheetViews>
  <sheetFormatPr defaultColWidth="8.75" defaultRowHeight="14.25" x14ac:dyDescent="0.15"/>
  <cols>
    <col min="1" max="1" width="2.25" style="1" customWidth="1"/>
    <col min="2" max="2" width="6.5" style="1" customWidth="1"/>
    <col min="3" max="3" width="7.125" style="1" customWidth="1"/>
    <col min="4" max="5" width="6.875" style="1" customWidth="1"/>
    <col min="6" max="6" width="10.875" style="9" customWidth="1"/>
    <col min="7" max="7" width="6.5" style="1" customWidth="1"/>
    <col min="8" max="8" width="6.875" style="1" customWidth="1"/>
    <col min="9" max="9" width="7.875" style="49" hidden="1" customWidth="1"/>
    <col min="10" max="12" width="7.875" style="1" customWidth="1"/>
    <col min="13" max="13" width="7.25" style="1" customWidth="1"/>
    <col min="14" max="14" width="7.875" style="1" customWidth="1"/>
    <col min="15" max="15" width="7.875" style="25" hidden="1" customWidth="1"/>
    <col min="16" max="16" width="7.875" style="1" customWidth="1"/>
    <col min="17" max="17" width="7.875" style="39" customWidth="1"/>
    <col min="18" max="18" width="7.875" style="1" customWidth="1"/>
    <col min="19" max="21" width="7" style="1" customWidth="1"/>
    <col min="22" max="24" width="7.875" style="1" customWidth="1"/>
    <col min="25" max="25" width="7.5" style="36" customWidth="1"/>
    <col min="26" max="26" width="8" style="36" customWidth="1"/>
    <col min="27" max="27" width="7.875" style="1" customWidth="1"/>
    <col min="28" max="28" width="7.875" style="1" hidden="1" customWidth="1"/>
    <col min="29" max="29" width="8.375" style="36" customWidth="1"/>
    <col min="30" max="30" width="7.25" style="1" customWidth="1"/>
    <col min="31" max="31" width="7.875" style="1" customWidth="1"/>
    <col min="32" max="33" width="8.25" style="1" customWidth="1"/>
    <col min="34" max="34" width="7.125" style="1" customWidth="1"/>
    <col min="35" max="35" width="7.875" style="1" hidden="1" customWidth="1"/>
    <col min="36" max="36" width="7.875" style="36" customWidth="1"/>
    <col min="37" max="37" width="5.875" style="1" customWidth="1"/>
    <col min="38" max="38" width="7.25" style="1" customWidth="1"/>
    <col min="39" max="39" width="7.25" style="77" customWidth="1"/>
    <col min="40" max="41" width="7.875" style="1" customWidth="1"/>
    <col min="42" max="42" width="5.625" style="1" customWidth="1"/>
    <col min="43" max="43" width="8.125" style="77" customWidth="1"/>
    <col min="44" max="44" width="8.875" style="1" customWidth="1"/>
    <col min="45" max="45" width="3" style="1" customWidth="1"/>
    <col min="46" max="117" width="8.25" style="1" customWidth="1"/>
    <col min="118" max="16384" width="8.75" style="1"/>
  </cols>
  <sheetData>
    <row r="1" spans="1:47" ht="11.25" customHeight="1" x14ac:dyDescent="0.15"/>
    <row r="2" spans="1:47" ht="54" customHeight="1" thickBot="1" x14ac:dyDescent="0.2">
      <c r="A2" s="27"/>
      <c r="B2" s="145" t="s">
        <v>111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27"/>
      <c r="AQ2" s="78"/>
    </row>
    <row r="3" spans="1:47" ht="28.5" customHeight="1" x14ac:dyDescent="0.15">
      <c r="A3" s="27"/>
      <c r="B3" s="143" t="s">
        <v>41</v>
      </c>
      <c r="C3" s="130" t="s">
        <v>42</v>
      </c>
      <c r="D3" s="130" t="s">
        <v>43</v>
      </c>
      <c r="E3" s="130" t="s">
        <v>112</v>
      </c>
      <c r="F3" s="130" t="s">
        <v>44</v>
      </c>
      <c r="G3" s="126" t="s">
        <v>123</v>
      </c>
      <c r="H3" s="126"/>
      <c r="I3" s="126"/>
      <c r="J3" s="126" t="s">
        <v>129</v>
      </c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7" t="s">
        <v>130</v>
      </c>
      <c r="Y3" s="128"/>
      <c r="Z3" s="128"/>
      <c r="AA3" s="128"/>
      <c r="AB3" s="128"/>
      <c r="AC3" s="128"/>
      <c r="AD3" s="128"/>
      <c r="AE3" s="129"/>
      <c r="AF3" s="127" t="s">
        <v>131</v>
      </c>
      <c r="AG3" s="128"/>
      <c r="AH3" s="128"/>
      <c r="AI3" s="128"/>
      <c r="AJ3" s="128"/>
      <c r="AK3" s="128"/>
      <c r="AL3" s="128"/>
      <c r="AM3" s="129"/>
      <c r="AN3" s="130" t="s">
        <v>121</v>
      </c>
      <c r="AO3" s="132" t="s">
        <v>118</v>
      </c>
      <c r="AP3" s="27"/>
      <c r="AQ3" s="78"/>
    </row>
    <row r="4" spans="1:47" ht="48" customHeight="1" x14ac:dyDescent="0.15">
      <c r="A4" s="27"/>
      <c r="B4" s="144"/>
      <c r="C4" s="131"/>
      <c r="D4" s="131"/>
      <c r="E4" s="131"/>
      <c r="F4" s="131"/>
      <c r="G4" s="6" t="s">
        <v>122</v>
      </c>
      <c r="H4" s="6" t="s">
        <v>37</v>
      </c>
      <c r="I4" s="50" t="s">
        <v>39</v>
      </c>
      <c r="J4" s="6" t="s">
        <v>45</v>
      </c>
      <c r="K4" s="6" t="s">
        <v>46</v>
      </c>
      <c r="L4" s="24" t="s">
        <v>47</v>
      </c>
      <c r="M4" s="6" t="s">
        <v>48</v>
      </c>
      <c r="N4" s="6" t="s">
        <v>49</v>
      </c>
      <c r="O4" s="50" t="s">
        <v>11</v>
      </c>
      <c r="P4" s="6" t="s">
        <v>50</v>
      </c>
      <c r="Q4" s="50" t="s">
        <v>7</v>
      </c>
      <c r="R4" s="57" t="s">
        <v>51</v>
      </c>
      <c r="S4" s="57" t="s">
        <v>52</v>
      </c>
      <c r="T4" s="6" t="s">
        <v>51</v>
      </c>
      <c r="U4" s="6" t="s">
        <v>52</v>
      </c>
      <c r="V4" s="6" t="s">
        <v>53</v>
      </c>
      <c r="W4" s="6" t="s">
        <v>54</v>
      </c>
      <c r="X4" s="6" t="s">
        <v>10</v>
      </c>
      <c r="Y4" s="37" t="s">
        <v>46</v>
      </c>
      <c r="Z4" s="38" t="s">
        <v>47</v>
      </c>
      <c r="AA4" s="6" t="s">
        <v>49</v>
      </c>
      <c r="AB4" s="50" t="s">
        <v>11</v>
      </c>
      <c r="AC4" s="37" t="s">
        <v>50</v>
      </c>
      <c r="AD4" s="6" t="s">
        <v>55</v>
      </c>
      <c r="AE4" s="6" t="s">
        <v>53</v>
      </c>
      <c r="AF4" s="6" t="s">
        <v>46</v>
      </c>
      <c r="AG4" s="38" t="s">
        <v>47</v>
      </c>
      <c r="AH4" s="6" t="s">
        <v>49</v>
      </c>
      <c r="AI4" s="103" t="s">
        <v>11</v>
      </c>
      <c r="AJ4" s="37" t="s">
        <v>50</v>
      </c>
      <c r="AK4" s="6" t="s">
        <v>55</v>
      </c>
      <c r="AL4" s="6" t="s">
        <v>53</v>
      </c>
      <c r="AM4" s="87" t="s">
        <v>135</v>
      </c>
      <c r="AN4" s="131"/>
      <c r="AO4" s="133"/>
      <c r="AP4" s="27"/>
      <c r="AQ4" s="96" t="s">
        <v>136</v>
      </c>
      <c r="AR4" s="96" t="s">
        <v>137</v>
      </c>
      <c r="AU4" s="9"/>
    </row>
    <row r="5" spans="1:47" ht="23.25" customHeight="1" x14ac:dyDescent="0.15">
      <c r="A5" s="27"/>
      <c r="B5" s="134">
        <v>4.5999999999999996</v>
      </c>
      <c r="C5" s="111">
        <v>4</v>
      </c>
      <c r="D5" s="119">
        <v>460</v>
      </c>
      <c r="E5" s="119">
        <v>400</v>
      </c>
      <c r="F5" s="159" t="s">
        <v>102</v>
      </c>
      <c r="G5" s="119">
        <v>70</v>
      </c>
      <c r="H5" s="119">
        <f>G5+D5/2*I5</f>
        <v>76.900000000000006</v>
      </c>
      <c r="I5" s="124">
        <v>0.03</v>
      </c>
      <c r="J5" s="4">
        <v>1</v>
      </c>
      <c r="K5" s="55">
        <f>D5-11</f>
        <v>449</v>
      </c>
      <c r="L5" s="55">
        <f>(G5-7-AB6-AB7-O5/2-AB5/2)/2+15</f>
        <v>44</v>
      </c>
      <c r="M5" s="7">
        <f>(E5-14)/(T5-1)</f>
        <v>9.8974358974358978</v>
      </c>
      <c r="N5" s="66">
        <v>25</v>
      </c>
      <c r="O5" s="31">
        <f t="shared" ref="O5:O22" si="0">IF(N5=16,1.84,IF(N5=20,2.27,IF(N5=22,2.51,IF(N5=25,2.84,IF(N5=28,3.16)))))</f>
        <v>2.84</v>
      </c>
      <c r="P5" s="55">
        <f>K5+2*L5</f>
        <v>537</v>
      </c>
      <c r="Q5" s="63">
        <v>20</v>
      </c>
      <c r="R5" s="4">
        <v>10</v>
      </c>
      <c r="S5" s="29" t="s">
        <v>117</v>
      </c>
      <c r="T5" s="33">
        <f>INT(E5/100*R5)</f>
        <v>40</v>
      </c>
      <c r="U5" s="29" t="s">
        <v>56</v>
      </c>
      <c r="V5" s="7">
        <f>P5*T5/100*((N5/100)^2/4*PI()*7850/100)</f>
        <v>827.70167197344335</v>
      </c>
      <c r="W5" s="111" t="s">
        <v>57</v>
      </c>
      <c r="X5" s="34">
        <v>4</v>
      </c>
      <c r="Y5" s="60">
        <f>(D5-11)/2*SQRT(I5^2+1)/1</f>
        <v>224.60100227959802</v>
      </c>
      <c r="Z5" s="60">
        <f>L5</f>
        <v>44</v>
      </c>
      <c r="AA5" s="66">
        <v>10</v>
      </c>
      <c r="AB5" s="59">
        <f>IF(AA5=10,1.16,IF(AA5=12,1.39,IF(AA5=14,1.61,IF(AA5=16,1.84))))</f>
        <v>1.1599999999999999</v>
      </c>
      <c r="AC5" s="60">
        <f>2*Y5+2*Z5</f>
        <v>537.20200455919598</v>
      </c>
      <c r="AD5" s="34">
        <f>T5</f>
        <v>40</v>
      </c>
      <c r="AE5" s="60">
        <f t="shared" ref="AE5:AE22" si="1">AC5*AD5/100*((AA5/100)^2/4*PI()*7850/100)</f>
        <v>132.48208487482515</v>
      </c>
      <c r="AF5" s="160">
        <f>(AM5-1)*M5+O5+AI5</f>
        <v>53.717179487179493</v>
      </c>
      <c r="AG5" s="108">
        <f>(G5+H5)/2-7-AB7-AB6+AI5</f>
        <v>64.84</v>
      </c>
      <c r="AH5" s="152">
        <v>12</v>
      </c>
      <c r="AI5" s="106">
        <f>IF(AH5=10,1.16,IF(AH5=12,1.39,IF(AH5=25,2.84,IF(AH5=28,3.16))))</f>
        <v>1.39</v>
      </c>
      <c r="AJ5" s="108">
        <f>2*AF5+2*AG5+28</f>
        <v>265.11435897435899</v>
      </c>
      <c r="AK5" s="115">
        <f>37*4</f>
        <v>148</v>
      </c>
      <c r="AL5" s="111">
        <f>AJ5*AK5/100*((AH5/100)^2/4*PI()*7850/100)</f>
        <v>348.35094737925931</v>
      </c>
      <c r="AM5" s="113">
        <v>6</v>
      </c>
      <c r="AN5" s="111">
        <f>V5+V6+V7+AE5+AE6+AE7+AL5</f>
        <v>2565.2556981521834</v>
      </c>
      <c r="AO5" s="104">
        <f>(G5+H5)/2*D5*E5/1000000</f>
        <v>13.514799999999999</v>
      </c>
      <c r="AP5" s="27"/>
      <c r="AQ5" s="89">
        <f>(400-AF5*4-14-2*M5)/3</f>
        <v>50.445470085470077</v>
      </c>
      <c r="AR5" s="89">
        <f>((T5-1-(AM5-1)*4)-2)/3</f>
        <v>5.666666666666667</v>
      </c>
      <c r="AT5" s="158">
        <f>AN5/AO5</f>
        <v>189.81085167018259</v>
      </c>
    </row>
    <row r="6" spans="1:47" ht="23.25" customHeight="1" x14ac:dyDescent="0.15">
      <c r="A6" s="27"/>
      <c r="B6" s="134"/>
      <c r="C6" s="111"/>
      <c r="D6" s="119"/>
      <c r="E6" s="119"/>
      <c r="F6" s="121"/>
      <c r="G6" s="119"/>
      <c r="H6" s="119"/>
      <c r="I6" s="124"/>
      <c r="J6" s="4">
        <v>2</v>
      </c>
      <c r="K6" s="55">
        <f>D5-111-L6*0.707*2</f>
        <v>239.38311429999999</v>
      </c>
      <c r="L6" s="55">
        <f>(G5+55.5*I5-7-AB6-AB7-AB5-2*O6)*1.414</f>
        <v>77.52255000000001</v>
      </c>
      <c r="M6" s="29" t="s">
        <v>56</v>
      </c>
      <c r="N6" s="66">
        <v>25</v>
      </c>
      <c r="O6" s="31">
        <f t="shared" si="0"/>
        <v>2.84</v>
      </c>
      <c r="P6" s="55">
        <f>K6+2*L6+50</f>
        <v>444.42821430000004</v>
      </c>
      <c r="Q6" s="64" t="s">
        <v>117</v>
      </c>
      <c r="R6" s="29" t="s">
        <v>117</v>
      </c>
      <c r="S6" s="4">
        <f>Q5-R5-S7</f>
        <v>5</v>
      </c>
      <c r="T6" s="29" t="s">
        <v>56</v>
      </c>
      <c r="U6" s="34">
        <f>INT(E5/100*S6)</f>
        <v>20</v>
      </c>
      <c r="V6" s="7">
        <f>P6*U6/100*((N6/100)^2/4*PI()*7850/100)</f>
        <v>342.50835758685452</v>
      </c>
      <c r="W6" s="111"/>
      <c r="X6" s="34">
        <v>5</v>
      </c>
      <c r="Y6" s="60">
        <f>E5-2*4.5</f>
        <v>391</v>
      </c>
      <c r="Z6" s="60">
        <v>10</v>
      </c>
      <c r="AA6" s="66">
        <v>10</v>
      </c>
      <c r="AB6" s="59">
        <f t="shared" ref="AB6:AB22" si="2">IF(AA6=10,1.16,IF(AA6=12,1.39,IF(AA6=14,1.61,IF(AA6=16,1.84))))</f>
        <v>1.1599999999999999</v>
      </c>
      <c r="AC6" s="60">
        <f>Y6+2*Z6</f>
        <v>411</v>
      </c>
      <c r="AD6" s="34">
        <f>INT(D5/10-1)</f>
        <v>45</v>
      </c>
      <c r="AE6" s="60">
        <f t="shared" si="1"/>
        <v>114.02862140148108</v>
      </c>
      <c r="AF6" s="160"/>
      <c r="AG6" s="162"/>
      <c r="AH6" s="161"/>
      <c r="AI6" s="106"/>
      <c r="AJ6" s="162"/>
      <c r="AK6" s="115"/>
      <c r="AL6" s="111"/>
      <c r="AM6" s="166"/>
      <c r="AN6" s="111"/>
      <c r="AO6" s="104"/>
      <c r="AP6" s="27"/>
      <c r="AQ6" s="78"/>
      <c r="AT6" s="158"/>
    </row>
    <row r="7" spans="1:47" ht="23.25" customHeight="1" x14ac:dyDescent="0.15">
      <c r="A7" s="27"/>
      <c r="B7" s="134"/>
      <c r="C7" s="111"/>
      <c r="D7" s="119"/>
      <c r="E7" s="119"/>
      <c r="F7" s="121"/>
      <c r="G7" s="119"/>
      <c r="H7" s="119"/>
      <c r="I7" s="124"/>
      <c r="J7" s="4">
        <v>3</v>
      </c>
      <c r="K7" s="55">
        <f>D5-51-L7*0.707*2</f>
        <v>299.38311429999999</v>
      </c>
      <c r="L7" s="55">
        <f>L6</f>
        <v>77.52255000000001</v>
      </c>
      <c r="M7" s="29" t="s">
        <v>56</v>
      </c>
      <c r="N7" s="66">
        <v>25</v>
      </c>
      <c r="O7" s="31">
        <f t="shared" si="0"/>
        <v>2.84</v>
      </c>
      <c r="P7" s="55">
        <f>K7+2*L7+70</f>
        <v>524.42821430000004</v>
      </c>
      <c r="Q7" s="64" t="s">
        <v>117</v>
      </c>
      <c r="R7" s="29" t="s">
        <v>117</v>
      </c>
      <c r="S7" s="4">
        <v>5</v>
      </c>
      <c r="T7" s="29" t="s">
        <v>56</v>
      </c>
      <c r="U7" s="34">
        <f>INT(E5/100*S7)</f>
        <v>20</v>
      </c>
      <c r="V7" s="7">
        <f>P7*U7/100*((N7/100)^2/4*PI()*7850/100)</f>
        <v>404.16211341355421</v>
      </c>
      <c r="W7" s="111"/>
      <c r="X7" s="34">
        <v>6</v>
      </c>
      <c r="Y7" s="60">
        <f>Y6</f>
        <v>391</v>
      </c>
      <c r="Z7" s="74">
        <f>(G5+H5)/2-7-AB6-AB7+AB7</f>
        <v>65.290000000000006</v>
      </c>
      <c r="AA7" s="66">
        <v>16</v>
      </c>
      <c r="AB7" s="59">
        <f t="shared" si="2"/>
        <v>1.84</v>
      </c>
      <c r="AC7" s="74">
        <f>Y7+2*Z7+36</f>
        <v>557.58000000000004</v>
      </c>
      <c r="AD7" s="34">
        <f>AD6</f>
        <v>45</v>
      </c>
      <c r="AE7" s="60">
        <f t="shared" si="1"/>
        <v>396.02190152276597</v>
      </c>
      <c r="AF7" s="160"/>
      <c r="AG7" s="109"/>
      <c r="AH7" s="153"/>
      <c r="AI7" s="106"/>
      <c r="AJ7" s="109"/>
      <c r="AK7" s="115"/>
      <c r="AL7" s="111"/>
      <c r="AM7" s="114"/>
      <c r="AN7" s="111"/>
      <c r="AO7" s="104"/>
      <c r="AP7" s="62">
        <f>86/3/M5</f>
        <v>2.8963730569948187</v>
      </c>
      <c r="AQ7" s="88"/>
      <c r="AT7" s="158"/>
    </row>
    <row r="8" spans="1:47" ht="19.899999999999999" customHeight="1" x14ac:dyDescent="0.15">
      <c r="B8" s="134"/>
      <c r="C8" s="111"/>
      <c r="D8" s="119">
        <v>460</v>
      </c>
      <c r="E8" s="119">
        <v>400</v>
      </c>
      <c r="F8" s="159" t="s">
        <v>114</v>
      </c>
      <c r="G8" s="119">
        <v>70</v>
      </c>
      <c r="H8" s="119">
        <f>G8+D8/2*I8</f>
        <v>76.900000000000006</v>
      </c>
      <c r="I8" s="124">
        <v>0.03</v>
      </c>
      <c r="J8" s="4">
        <v>1</v>
      </c>
      <c r="K8" s="55">
        <f>D8-11</f>
        <v>449</v>
      </c>
      <c r="L8" s="55">
        <f>(G8-7-AB9-AB10-O8/2-AB8/2)/2+15</f>
        <v>43.92</v>
      </c>
      <c r="M8" s="7">
        <f>(E8-14)/(T8-1)</f>
        <v>9.8974358974358978</v>
      </c>
      <c r="N8" s="66">
        <v>28</v>
      </c>
      <c r="O8" s="31">
        <f t="shared" si="0"/>
        <v>3.16</v>
      </c>
      <c r="P8" s="55">
        <f>K8+2*L8</f>
        <v>536.84</v>
      </c>
      <c r="Q8" s="63">
        <v>18</v>
      </c>
      <c r="R8" s="4">
        <v>10</v>
      </c>
      <c r="S8" s="29" t="s">
        <v>117</v>
      </c>
      <c r="T8" s="33">
        <f>INT(E8/100*R8)</f>
        <v>40</v>
      </c>
      <c r="U8" s="29" t="s">
        <v>56</v>
      </c>
      <c r="V8" s="7">
        <f>P8*T8/100*((N8/100)^2/4*PI()*7850/100)</f>
        <v>1037.9596234382516</v>
      </c>
      <c r="W8" s="111" t="s">
        <v>57</v>
      </c>
      <c r="X8" s="34">
        <v>4</v>
      </c>
      <c r="Y8" s="60">
        <f>(D8-11)/2*SQRT(I8^2+1)/1</f>
        <v>224.60100227959802</v>
      </c>
      <c r="Z8" s="60">
        <f>L8</f>
        <v>43.92</v>
      </c>
      <c r="AA8" s="66">
        <v>10</v>
      </c>
      <c r="AB8" s="59">
        <f t="shared" si="2"/>
        <v>1.1599999999999999</v>
      </c>
      <c r="AC8" s="60">
        <f>2*Y8+2*Z8</f>
        <v>537.04200455919602</v>
      </c>
      <c r="AD8" s="34">
        <f>T8</f>
        <v>40</v>
      </c>
      <c r="AE8" s="60">
        <f t="shared" si="1"/>
        <v>132.44262647109605</v>
      </c>
      <c r="AF8" s="160">
        <f>(AM8-1)*M8+O8+AI8</f>
        <v>54.037179487179486</v>
      </c>
      <c r="AG8" s="108">
        <f>(G8+H8)/2-7-AB10-AB9+AI8</f>
        <v>64.84</v>
      </c>
      <c r="AH8" s="152">
        <v>12</v>
      </c>
      <c r="AI8" s="106">
        <f>IF(AH8=10,1.16,IF(AH8=12,1.39,IF(AH8=25,2.84,IF(AH8=28,3.16))))</f>
        <v>1.39</v>
      </c>
      <c r="AJ8" s="108">
        <f>2*AF8+2*AG8+28</f>
        <v>265.75435897435898</v>
      </c>
      <c r="AK8" s="115">
        <f>37*4</f>
        <v>148</v>
      </c>
      <c r="AL8" s="111">
        <f>AJ8*AK8/100*((AH8/100)^2/4*PI()*7850/100)</f>
        <v>349.19188487953363</v>
      </c>
      <c r="AM8" s="113">
        <v>6</v>
      </c>
      <c r="AN8" s="111">
        <f>V8+V9+V10+AE8+AE9+AE10+AL8</f>
        <v>2778.1231467979478</v>
      </c>
      <c r="AO8" s="104">
        <f>(G8+H8)/2*D8*E8/1000000</f>
        <v>13.514799999999999</v>
      </c>
      <c r="AP8" s="62"/>
      <c r="AQ8" s="89">
        <f>(400-AF8*4-14-2*M8)/3</f>
        <v>50.018803418803422</v>
      </c>
      <c r="AR8" s="89">
        <f>((T8-1-(AM8-1)*4)-2)/3</f>
        <v>5.666666666666667</v>
      </c>
      <c r="AT8" s="158">
        <f>AN8/AO8</f>
        <v>205.56154340411607</v>
      </c>
    </row>
    <row r="9" spans="1:47" ht="19.899999999999999" customHeight="1" x14ac:dyDescent="0.15">
      <c r="B9" s="134"/>
      <c r="C9" s="111"/>
      <c r="D9" s="119"/>
      <c r="E9" s="119"/>
      <c r="F9" s="121"/>
      <c r="G9" s="119"/>
      <c r="H9" s="119"/>
      <c r="I9" s="124"/>
      <c r="J9" s="4">
        <v>2</v>
      </c>
      <c r="K9" s="55">
        <f>D8-111-L9*0.707*2</f>
        <v>240.66272773999998</v>
      </c>
      <c r="L9" s="55">
        <f>(G8+55.5*I8-7-AB9-AB10-AB8-2*O9)*1.414</f>
        <v>76.617590000000007</v>
      </c>
      <c r="M9" s="29" t="s">
        <v>56</v>
      </c>
      <c r="N9" s="66">
        <v>28</v>
      </c>
      <c r="O9" s="31">
        <f t="shared" si="0"/>
        <v>3.16</v>
      </c>
      <c r="P9" s="55">
        <f>K9+2*L9+50</f>
        <v>443.89790773999999</v>
      </c>
      <c r="Q9" s="64" t="s">
        <v>117</v>
      </c>
      <c r="R9" s="29" t="s">
        <v>117</v>
      </c>
      <c r="S9" s="4">
        <f>Q8-R8-S10</f>
        <v>4</v>
      </c>
      <c r="T9" s="29" t="s">
        <v>56</v>
      </c>
      <c r="U9" s="34">
        <f>INT(E8/100*S9)</f>
        <v>16</v>
      </c>
      <c r="V9" s="7">
        <f>P9*U9/100*((N9/100)^2/4*PI()*7850/100)</f>
        <v>343.30385601880494</v>
      </c>
      <c r="W9" s="111"/>
      <c r="X9" s="34">
        <v>5</v>
      </c>
      <c r="Y9" s="60">
        <f>E8-2*4.5</f>
        <v>391</v>
      </c>
      <c r="Z9" s="60">
        <v>10</v>
      </c>
      <c r="AA9" s="66">
        <v>10</v>
      </c>
      <c r="AB9" s="59">
        <f t="shared" si="2"/>
        <v>1.1599999999999999</v>
      </c>
      <c r="AC9" s="60">
        <f>Y9+2*Z9</f>
        <v>411</v>
      </c>
      <c r="AD9" s="34">
        <f>INT(D8/10-1)</f>
        <v>45</v>
      </c>
      <c r="AE9" s="60">
        <f t="shared" si="1"/>
        <v>114.02862140148108</v>
      </c>
      <c r="AF9" s="160"/>
      <c r="AG9" s="162"/>
      <c r="AH9" s="161"/>
      <c r="AI9" s="106"/>
      <c r="AJ9" s="162"/>
      <c r="AK9" s="115"/>
      <c r="AL9" s="111"/>
      <c r="AM9" s="166"/>
      <c r="AN9" s="111"/>
      <c r="AO9" s="104"/>
      <c r="AP9" s="62"/>
      <c r="AQ9" s="88"/>
      <c r="AT9" s="158"/>
    </row>
    <row r="10" spans="1:47" ht="19.899999999999999" customHeight="1" x14ac:dyDescent="0.15">
      <c r="B10" s="134"/>
      <c r="C10" s="111"/>
      <c r="D10" s="119"/>
      <c r="E10" s="119"/>
      <c r="F10" s="121"/>
      <c r="G10" s="119"/>
      <c r="H10" s="119"/>
      <c r="I10" s="124"/>
      <c r="J10" s="4">
        <v>3</v>
      </c>
      <c r="K10" s="55">
        <f>D8-51-L10*0.707*2</f>
        <v>300.66272773999998</v>
      </c>
      <c r="L10" s="55">
        <f>L9</f>
        <v>76.617590000000007</v>
      </c>
      <c r="M10" s="29" t="s">
        <v>56</v>
      </c>
      <c r="N10" s="66">
        <v>28</v>
      </c>
      <c r="O10" s="31">
        <f t="shared" si="0"/>
        <v>3.16</v>
      </c>
      <c r="P10" s="55">
        <f>K10+2*L10+70</f>
        <v>523.89790773999994</v>
      </c>
      <c r="Q10" s="64" t="s">
        <v>117</v>
      </c>
      <c r="R10" s="29" t="s">
        <v>117</v>
      </c>
      <c r="S10" s="4">
        <v>4</v>
      </c>
      <c r="T10" s="29" t="s">
        <v>56</v>
      </c>
      <c r="U10" s="34">
        <f>INT(E8/100*S10)</f>
        <v>16</v>
      </c>
      <c r="V10" s="7">
        <f>P10*U10/100*((N10/100)^2/4*PI()*7850/100)</f>
        <v>405.17463306601462</v>
      </c>
      <c r="W10" s="111"/>
      <c r="X10" s="34">
        <v>6</v>
      </c>
      <c r="Y10" s="60">
        <f>Y9</f>
        <v>391</v>
      </c>
      <c r="Z10" s="74">
        <f>(G8+H8)/2-7-AB9-AB10+AB10</f>
        <v>65.290000000000006</v>
      </c>
      <c r="AA10" s="66">
        <v>16</v>
      </c>
      <c r="AB10" s="59">
        <f t="shared" si="2"/>
        <v>1.84</v>
      </c>
      <c r="AC10" s="74">
        <f>Y10+2*Z10+36</f>
        <v>557.58000000000004</v>
      </c>
      <c r="AD10" s="34">
        <f>AD9</f>
        <v>45</v>
      </c>
      <c r="AE10" s="60">
        <f t="shared" si="1"/>
        <v>396.02190152276597</v>
      </c>
      <c r="AF10" s="160"/>
      <c r="AG10" s="109"/>
      <c r="AH10" s="153"/>
      <c r="AI10" s="106"/>
      <c r="AJ10" s="109"/>
      <c r="AK10" s="115"/>
      <c r="AL10" s="111"/>
      <c r="AM10" s="114"/>
      <c r="AN10" s="111"/>
      <c r="AO10" s="104"/>
      <c r="AP10" s="62">
        <f>86/3/M8</f>
        <v>2.8963730569948187</v>
      </c>
      <c r="AQ10" s="88"/>
      <c r="AT10" s="158"/>
    </row>
    <row r="11" spans="1:47" ht="19.899999999999999" customHeight="1" x14ac:dyDescent="0.15">
      <c r="B11" s="134"/>
      <c r="C11" s="111"/>
      <c r="D11" s="119">
        <v>460</v>
      </c>
      <c r="E11" s="119">
        <v>400</v>
      </c>
      <c r="F11" s="159" t="s">
        <v>104</v>
      </c>
      <c r="G11" s="119">
        <v>80</v>
      </c>
      <c r="H11" s="119">
        <f>G11+D11/2*I11</f>
        <v>86.9</v>
      </c>
      <c r="I11" s="124">
        <v>0.03</v>
      </c>
      <c r="J11" s="4">
        <v>1</v>
      </c>
      <c r="K11" s="55">
        <f>D11-11</f>
        <v>449</v>
      </c>
      <c r="L11" s="55">
        <f>(G11-7-AB12-AB13-O11/2-AB11/2)/2+15</f>
        <v>48.92</v>
      </c>
      <c r="M11" s="7">
        <f>(E11-14)/(T11-1)</f>
        <v>9.8974358974358978</v>
      </c>
      <c r="N11" s="66">
        <v>28</v>
      </c>
      <c r="O11" s="31">
        <f t="shared" si="0"/>
        <v>3.16</v>
      </c>
      <c r="P11" s="55">
        <f>K11+2*L11</f>
        <v>546.84</v>
      </c>
      <c r="Q11" s="63">
        <v>19</v>
      </c>
      <c r="R11" s="4">
        <v>10</v>
      </c>
      <c r="S11" s="29" t="s">
        <v>117</v>
      </c>
      <c r="T11" s="33">
        <f>INT(E11/100*R11)</f>
        <v>40</v>
      </c>
      <c r="U11" s="29" t="s">
        <v>56</v>
      </c>
      <c r="V11" s="7">
        <f>P11*T11/100*((N11/100)^2/4*PI()*7850/100)</f>
        <v>1057.2942412655045</v>
      </c>
      <c r="W11" s="111" t="s">
        <v>57</v>
      </c>
      <c r="X11" s="34">
        <v>4</v>
      </c>
      <c r="Y11" s="60">
        <f>(D11-11)/2*SQRT(I11^2+1)/1</f>
        <v>224.60100227959802</v>
      </c>
      <c r="Z11" s="60">
        <f>L11</f>
        <v>48.92</v>
      </c>
      <c r="AA11" s="66">
        <v>10</v>
      </c>
      <c r="AB11" s="59">
        <f t="shared" si="2"/>
        <v>1.1599999999999999</v>
      </c>
      <c r="AC11" s="60">
        <f>2*Y11+2*Z11</f>
        <v>547.04200455919602</v>
      </c>
      <c r="AD11" s="34">
        <f>T11</f>
        <v>40</v>
      </c>
      <c r="AE11" s="60">
        <f t="shared" si="1"/>
        <v>134.90877670416404</v>
      </c>
      <c r="AF11" s="160">
        <f>(AM11-1)*M11+O11+AI11</f>
        <v>24.344871794871796</v>
      </c>
      <c r="AG11" s="108">
        <f>(G11+H11)/2-7-AB13-AB12+AI11</f>
        <v>74.84</v>
      </c>
      <c r="AH11" s="152">
        <v>12</v>
      </c>
      <c r="AI11" s="106">
        <f>IF(AH11=10,1.16,IF(AH11=12,1.39,IF(AH11=25,2.84,IF(AH11=28,3.16))))</f>
        <v>1.39</v>
      </c>
      <c r="AJ11" s="108">
        <f>2*AF11+2*AG11+28</f>
        <v>226.36974358974359</v>
      </c>
      <c r="AK11" s="115">
        <f>37*8</f>
        <v>296</v>
      </c>
      <c r="AL11" s="111">
        <f>AJ11*AK11/100*((AH11/100)^2/4*PI()*7850/100)</f>
        <v>594.88376972530489</v>
      </c>
      <c r="AM11" s="113">
        <v>3</v>
      </c>
      <c r="AN11" s="111">
        <f>V11+V12+V13+AE11+AE12+AE13+AL11</f>
        <v>3175.5331508161348</v>
      </c>
      <c r="AO11" s="104">
        <f>(G11+H11)/2*D11*E11/1000000</f>
        <v>15.354799999999999</v>
      </c>
      <c r="AP11" s="62"/>
      <c r="AQ11" s="89">
        <f>(400-AF11*8-14-2*M11)/7</f>
        <v>24.492307692307691</v>
      </c>
      <c r="AR11" s="89">
        <f>((T11-1-(AM11-1)*8)-2)/7</f>
        <v>3</v>
      </c>
      <c r="AT11" s="158">
        <f>AN11/AO11</f>
        <v>206.81045346185786</v>
      </c>
    </row>
    <row r="12" spans="1:47" ht="19.899999999999999" customHeight="1" x14ac:dyDescent="0.15">
      <c r="B12" s="134"/>
      <c r="C12" s="111"/>
      <c r="D12" s="119"/>
      <c r="E12" s="119"/>
      <c r="F12" s="121"/>
      <c r="G12" s="119"/>
      <c r="H12" s="119"/>
      <c r="I12" s="124"/>
      <c r="J12" s="4">
        <v>2</v>
      </c>
      <c r="K12" s="55">
        <f>D11-111-L12*0.707*2</f>
        <v>220.66876774000002</v>
      </c>
      <c r="L12" s="55">
        <f>(G11+55.5*I11-7-AB12-AB13-AB11-2*O12)*1.414</f>
        <v>90.757589999999993</v>
      </c>
      <c r="M12" s="29" t="s">
        <v>56</v>
      </c>
      <c r="N12" s="66">
        <v>28</v>
      </c>
      <c r="O12" s="31">
        <f t="shared" si="0"/>
        <v>3.16</v>
      </c>
      <c r="P12" s="55">
        <f>K12+2*L12+50</f>
        <v>452.18394774000001</v>
      </c>
      <c r="Q12" s="64" t="s">
        <v>117</v>
      </c>
      <c r="R12" s="29" t="s">
        <v>117</v>
      </c>
      <c r="S12" s="4">
        <f>Q11-R11-S13</f>
        <v>4</v>
      </c>
      <c r="T12" s="29" t="s">
        <v>56</v>
      </c>
      <c r="U12" s="34">
        <f>INT(E11/100*S12)</f>
        <v>16</v>
      </c>
      <c r="V12" s="7">
        <f>P12*U12/100*((N12/100)^2/4*PI()*7850/100)</f>
        <v>349.71215268685825</v>
      </c>
      <c r="W12" s="111"/>
      <c r="X12" s="34">
        <v>5</v>
      </c>
      <c r="Y12" s="60">
        <f>E11-2*4.5</f>
        <v>391</v>
      </c>
      <c r="Z12" s="60">
        <v>10</v>
      </c>
      <c r="AA12" s="66">
        <v>10</v>
      </c>
      <c r="AB12" s="59">
        <f t="shared" si="2"/>
        <v>1.1599999999999999</v>
      </c>
      <c r="AC12" s="60">
        <f>Y12+2*Z12</f>
        <v>411</v>
      </c>
      <c r="AD12" s="34">
        <f>INT(D11/10-1)</f>
        <v>45</v>
      </c>
      <c r="AE12" s="60">
        <f t="shared" si="1"/>
        <v>114.02862140148108</v>
      </c>
      <c r="AF12" s="160"/>
      <c r="AG12" s="162"/>
      <c r="AH12" s="161"/>
      <c r="AI12" s="106"/>
      <c r="AJ12" s="162"/>
      <c r="AK12" s="115"/>
      <c r="AL12" s="111"/>
      <c r="AM12" s="166"/>
      <c r="AN12" s="111"/>
      <c r="AO12" s="104"/>
      <c r="AP12" s="62"/>
      <c r="AQ12" s="88"/>
      <c r="AT12" s="158"/>
    </row>
    <row r="13" spans="1:47" ht="19.899999999999999" customHeight="1" x14ac:dyDescent="0.15">
      <c r="B13" s="134"/>
      <c r="C13" s="111"/>
      <c r="D13" s="119"/>
      <c r="E13" s="119"/>
      <c r="F13" s="121"/>
      <c r="G13" s="119"/>
      <c r="H13" s="119"/>
      <c r="I13" s="124"/>
      <c r="J13" s="4">
        <v>3</v>
      </c>
      <c r="K13" s="55">
        <f>D11-51-L13*0.707*2</f>
        <v>280.66876774000002</v>
      </c>
      <c r="L13" s="55">
        <f>L12</f>
        <v>90.757589999999993</v>
      </c>
      <c r="M13" s="29" t="s">
        <v>56</v>
      </c>
      <c r="N13" s="66">
        <v>28</v>
      </c>
      <c r="O13" s="31">
        <f t="shared" si="0"/>
        <v>3.16</v>
      </c>
      <c r="P13" s="55">
        <f>K13+2*L13+70</f>
        <v>532.18394774000001</v>
      </c>
      <c r="Q13" s="64" t="s">
        <v>117</v>
      </c>
      <c r="R13" s="29" t="s">
        <v>117</v>
      </c>
      <c r="S13" s="4">
        <v>5</v>
      </c>
      <c r="T13" s="29" t="s">
        <v>56</v>
      </c>
      <c r="U13" s="34">
        <f>INT(E11/100*S13)</f>
        <v>20</v>
      </c>
      <c r="V13" s="7">
        <f>P13*U13/100*((N13/100)^2/4*PI()*7850/100)</f>
        <v>514.47866216758484</v>
      </c>
      <c r="W13" s="111"/>
      <c r="X13" s="34">
        <v>6</v>
      </c>
      <c r="Y13" s="60">
        <f>Y12</f>
        <v>391</v>
      </c>
      <c r="Z13" s="74">
        <f>(G11+H11)/2-7-AB12-AB13+AB13</f>
        <v>75.290000000000006</v>
      </c>
      <c r="AA13" s="66">
        <v>16</v>
      </c>
      <c r="AB13" s="59">
        <f t="shared" si="2"/>
        <v>1.84</v>
      </c>
      <c r="AC13" s="74">
        <f>Y13+2*Z13+36</f>
        <v>577.58000000000004</v>
      </c>
      <c r="AD13" s="34">
        <f>AD12</f>
        <v>45</v>
      </c>
      <c r="AE13" s="60">
        <f t="shared" si="1"/>
        <v>410.22692686523754</v>
      </c>
      <c r="AF13" s="160"/>
      <c r="AG13" s="109"/>
      <c r="AH13" s="153"/>
      <c r="AI13" s="106"/>
      <c r="AJ13" s="109"/>
      <c r="AK13" s="115"/>
      <c r="AL13" s="111"/>
      <c r="AM13" s="114"/>
      <c r="AN13" s="111"/>
      <c r="AO13" s="104"/>
      <c r="AP13" s="62">
        <f>86/3/M11</f>
        <v>2.8963730569948187</v>
      </c>
      <c r="AQ13" s="88"/>
      <c r="AT13" s="158"/>
    </row>
    <row r="14" spans="1:47" ht="19.899999999999999" customHeight="1" x14ac:dyDescent="0.15">
      <c r="B14" s="134"/>
      <c r="C14" s="111"/>
      <c r="D14" s="119">
        <v>460</v>
      </c>
      <c r="E14" s="119">
        <v>400</v>
      </c>
      <c r="F14" s="159" t="s">
        <v>105</v>
      </c>
      <c r="G14" s="119">
        <v>80</v>
      </c>
      <c r="H14" s="119">
        <f>G14+D14/2*I14</f>
        <v>86.9</v>
      </c>
      <c r="I14" s="124">
        <v>0.03</v>
      </c>
      <c r="J14" s="4">
        <v>1</v>
      </c>
      <c r="K14" s="55">
        <f>D14-11</f>
        <v>449</v>
      </c>
      <c r="L14" s="55">
        <f>(G14-7-AB15-AB16-O14/2-AB14/2)/2+15</f>
        <v>48.92</v>
      </c>
      <c r="M14" s="7">
        <f>(E14-14)/(T14-1)</f>
        <v>9.8974358974358978</v>
      </c>
      <c r="N14" s="66">
        <v>28</v>
      </c>
      <c r="O14" s="31">
        <f t="shared" si="0"/>
        <v>3.16</v>
      </c>
      <c r="P14" s="55">
        <f>K14+2*L14</f>
        <v>546.84</v>
      </c>
      <c r="Q14" s="63">
        <v>20</v>
      </c>
      <c r="R14" s="4">
        <v>10</v>
      </c>
      <c r="S14" s="29" t="s">
        <v>117</v>
      </c>
      <c r="T14" s="33">
        <f>INT(E14/100*R14)</f>
        <v>40</v>
      </c>
      <c r="U14" s="29" t="s">
        <v>56</v>
      </c>
      <c r="V14" s="7">
        <f>P14*T14/100*((N14/100)^2/4*PI()*7850/100)</f>
        <v>1057.2942412655045</v>
      </c>
      <c r="W14" s="111" t="s">
        <v>57</v>
      </c>
      <c r="X14" s="34">
        <v>4</v>
      </c>
      <c r="Y14" s="60">
        <f>(D14-11)/2*SQRT(I14^2+1)/1</f>
        <v>224.60100227959802</v>
      </c>
      <c r="Z14" s="60">
        <f>L14</f>
        <v>48.92</v>
      </c>
      <c r="AA14" s="66">
        <v>10</v>
      </c>
      <c r="AB14" s="59">
        <f t="shared" si="2"/>
        <v>1.1599999999999999</v>
      </c>
      <c r="AC14" s="60">
        <f>2*Y14+2*Z14</f>
        <v>547.04200455919602</v>
      </c>
      <c r="AD14" s="34">
        <f>T14</f>
        <v>40</v>
      </c>
      <c r="AE14" s="60">
        <f t="shared" si="1"/>
        <v>134.90877670416404</v>
      </c>
      <c r="AF14" s="160">
        <f>(AM14-1)*M14+O14+AI14</f>
        <v>24.344871794871796</v>
      </c>
      <c r="AG14" s="108">
        <f>(G14+H14)/2-7-AB16-AB15+AI14</f>
        <v>74.84</v>
      </c>
      <c r="AH14" s="152">
        <v>12</v>
      </c>
      <c r="AI14" s="106">
        <f>IF(AH14=10,1.16,IF(AH14=12,1.39,IF(AH14=25,2.84,IF(AH14=28,3.16))))</f>
        <v>1.39</v>
      </c>
      <c r="AJ14" s="108">
        <f>2*AF14+2*AG14+28</f>
        <v>226.36974358974359</v>
      </c>
      <c r="AK14" s="115">
        <f>37*8</f>
        <v>296</v>
      </c>
      <c r="AL14" s="111">
        <f>AJ14*AK14/100*((AH14/100)^2/4*PI()*7850/100)</f>
        <v>594.88376972530489</v>
      </c>
      <c r="AM14" s="113">
        <v>3</v>
      </c>
      <c r="AN14" s="111">
        <f>V14+V15+V16+AE14+AE15+AE16+AL14</f>
        <v>3262.9611889878497</v>
      </c>
      <c r="AO14" s="104">
        <f>(G14+H14)/2*D14*E14/1000000</f>
        <v>15.354799999999999</v>
      </c>
      <c r="AP14" s="62"/>
      <c r="AQ14" s="89">
        <f>(400-AF14*8-14-2*M14)/7</f>
        <v>24.492307692307691</v>
      </c>
      <c r="AR14" s="89">
        <f>((T14-1-(AM14-1)*8)-2)/7</f>
        <v>3</v>
      </c>
      <c r="AT14" s="158">
        <f>AN14/AO14</f>
        <v>212.50431063822714</v>
      </c>
    </row>
    <row r="15" spans="1:47" ht="19.899999999999999" customHeight="1" x14ac:dyDescent="0.15">
      <c r="B15" s="134"/>
      <c r="C15" s="111"/>
      <c r="D15" s="119"/>
      <c r="E15" s="119"/>
      <c r="F15" s="121"/>
      <c r="G15" s="119"/>
      <c r="H15" s="119"/>
      <c r="I15" s="124"/>
      <c r="J15" s="4">
        <v>2</v>
      </c>
      <c r="K15" s="55">
        <f>D14-111-L15*0.707*2</f>
        <v>220.66876774000002</v>
      </c>
      <c r="L15" s="55">
        <f>(G14+55.5*I14-7-AB15-AB16-AB14-2*O15)*1.414</f>
        <v>90.757589999999993</v>
      </c>
      <c r="M15" s="29" t="s">
        <v>56</v>
      </c>
      <c r="N15" s="66">
        <v>28</v>
      </c>
      <c r="O15" s="31">
        <f t="shared" si="0"/>
        <v>3.16</v>
      </c>
      <c r="P15" s="55">
        <f>K15+2*L15+50</f>
        <v>452.18394774000001</v>
      </c>
      <c r="Q15" s="64" t="s">
        <v>117</v>
      </c>
      <c r="R15" s="29" t="s">
        <v>117</v>
      </c>
      <c r="S15" s="4">
        <f>Q14-R14-S16</f>
        <v>5</v>
      </c>
      <c r="T15" s="29" t="s">
        <v>56</v>
      </c>
      <c r="U15" s="34">
        <f>INT(E14/100*S15)</f>
        <v>20</v>
      </c>
      <c r="V15" s="7">
        <f>P15*U15/100*((N15/100)^2/4*PI()*7850/100)</f>
        <v>437.14019085857274</v>
      </c>
      <c r="W15" s="111"/>
      <c r="X15" s="34">
        <v>5</v>
      </c>
      <c r="Y15" s="60">
        <f>E14-2*4.5</f>
        <v>391</v>
      </c>
      <c r="Z15" s="60">
        <v>10</v>
      </c>
      <c r="AA15" s="66">
        <v>10</v>
      </c>
      <c r="AB15" s="59">
        <f t="shared" si="2"/>
        <v>1.1599999999999999</v>
      </c>
      <c r="AC15" s="60">
        <f>Y15+2*Z15</f>
        <v>411</v>
      </c>
      <c r="AD15" s="34">
        <f>INT(D14/10-1)</f>
        <v>45</v>
      </c>
      <c r="AE15" s="60">
        <f t="shared" si="1"/>
        <v>114.02862140148108</v>
      </c>
      <c r="AF15" s="160"/>
      <c r="AG15" s="162"/>
      <c r="AH15" s="161"/>
      <c r="AI15" s="106"/>
      <c r="AJ15" s="162"/>
      <c r="AK15" s="115"/>
      <c r="AL15" s="111"/>
      <c r="AM15" s="166"/>
      <c r="AN15" s="111"/>
      <c r="AO15" s="104"/>
      <c r="AP15" s="62"/>
      <c r="AQ15" s="88"/>
      <c r="AT15" s="158"/>
    </row>
    <row r="16" spans="1:47" ht="19.899999999999999" customHeight="1" x14ac:dyDescent="0.15">
      <c r="B16" s="134"/>
      <c r="C16" s="111"/>
      <c r="D16" s="119"/>
      <c r="E16" s="119"/>
      <c r="F16" s="121"/>
      <c r="G16" s="119"/>
      <c r="H16" s="119"/>
      <c r="I16" s="124"/>
      <c r="J16" s="4">
        <v>3</v>
      </c>
      <c r="K16" s="55">
        <f>D14-51-L16*0.707*2</f>
        <v>280.66876774000002</v>
      </c>
      <c r="L16" s="55">
        <f>L15</f>
        <v>90.757589999999993</v>
      </c>
      <c r="M16" s="29" t="s">
        <v>56</v>
      </c>
      <c r="N16" s="66">
        <v>28</v>
      </c>
      <c r="O16" s="31">
        <f t="shared" si="0"/>
        <v>3.16</v>
      </c>
      <c r="P16" s="55">
        <f>K16+2*L16+70</f>
        <v>532.18394774000001</v>
      </c>
      <c r="Q16" s="64" t="s">
        <v>117</v>
      </c>
      <c r="R16" s="29" t="s">
        <v>117</v>
      </c>
      <c r="S16" s="4">
        <v>5</v>
      </c>
      <c r="T16" s="29" t="s">
        <v>56</v>
      </c>
      <c r="U16" s="34">
        <f>INT(E14/100*S16)</f>
        <v>20</v>
      </c>
      <c r="V16" s="7">
        <f>P16*U16/100*((N16/100)^2/4*PI()*7850/100)</f>
        <v>514.47866216758484</v>
      </c>
      <c r="W16" s="111"/>
      <c r="X16" s="34">
        <v>6</v>
      </c>
      <c r="Y16" s="60">
        <f>Y15</f>
        <v>391</v>
      </c>
      <c r="Z16" s="74">
        <f>(G14+H14)/2-7-AB15-AB16+AB16</f>
        <v>75.290000000000006</v>
      </c>
      <c r="AA16" s="66">
        <v>16</v>
      </c>
      <c r="AB16" s="59">
        <f t="shared" si="2"/>
        <v>1.84</v>
      </c>
      <c r="AC16" s="74">
        <f>Y16+2*Z16+36</f>
        <v>577.58000000000004</v>
      </c>
      <c r="AD16" s="34">
        <f>AD15</f>
        <v>45</v>
      </c>
      <c r="AE16" s="60">
        <f t="shared" si="1"/>
        <v>410.22692686523754</v>
      </c>
      <c r="AF16" s="160"/>
      <c r="AG16" s="109"/>
      <c r="AH16" s="153"/>
      <c r="AI16" s="106"/>
      <c r="AJ16" s="109"/>
      <c r="AK16" s="115"/>
      <c r="AL16" s="111"/>
      <c r="AM16" s="114"/>
      <c r="AN16" s="111"/>
      <c r="AO16" s="104"/>
      <c r="AP16" s="62">
        <f>86/3/M14</f>
        <v>2.8963730569948187</v>
      </c>
      <c r="AQ16" s="88"/>
      <c r="AT16" s="158"/>
    </row>
    <row r="17" spans="2:46" ht="19.899999999999999" customHeight="1" x14ac:dyDescent="0.15">
      <c r="B17" s="134"/>
      <c r="C17" s="111"/>
      <c r="D17" s="119">
        <v>460</v>
      </c>
      <c r="E17" s="119">
        <v>400</v>
      </c>
      <c r="F17" s="159" t="s">
        <v>106</v>
      </c>
      <c r="G17" s="119">
        <v>90</v>
      </c>
      <c r="H17" s="119">
        <f>G17+D17/2*I17</f>
        <v>96.9</v>
      </c>
      <c r="I17" s="124">
        <v>0.03</v>
      </c>
      <c r="J17" s="4">
        <v>1</v>
      </c>
      <c r="K17" s="55">
        <f>D17-11</f>
        <v>449</v>
      </c>
      <c r="L17" s="55">
        <f>(G17-7-AB18-AB19-O17/2-AB17/2)/2+15</f>
        <v>53.92</v>
      </c>
      <c r="M17" s="7">
        <f>(E17-14)/(T17-1)</f>
        <v>8.9767441860465116</v>
      </c>
      <c r="N17" s="66">
        <v>28</v>
      </c>
      <c r="O17" s="31">
        <f t="shared" si="0"/>
        <v>3.16</v>
      </c>
      <c r="P17" s="55">
        <f>K17+2*L17</f>
        <v>556.84</v>
      </c>
      <c r="Q17" s="63">
        <v>21</v>
      </c>
      <c r="R17" s="31">
        <v>11</v>
      </c>
      <c r="S17" s="29" t="s">
        <v>117</v>
      </c>
      <c r="T17" s="33">
        <f>INT(E17/100*R17)</f>
        <v>44</v>
      </c>
      <c r="U17" s="29" t="s">
        <v>56</v>
      </c>
      <c r="V17" s="7">
        <f>P17*T17/100*((N17/100)^2/4*PI()*7850/100)</f>
        <v>1184.2917450020334</v>
      </c>
      <c r="W17" s="111" t="s">
        <v>57</v>
      </c>
      <c r="X17" s="34">
        <v>4</v>
      </c>
      <c r="Y17" s="60">
        <f>(D17-11)/2*SQRT(I17^2+1)/1</f>
        <v>224.60100227959802</v>
      </c>
      <c r="Z17" s="60">
        <f>L17</f>
        <v>53.92</v>
      </c>
      <c r="AA17" s="66">
        <v>10</v>
      </c>
      <c r="AB17" s="59">
        <f t="shared" si="2"/>
        <v>1.1599999999999999</v>
      </c>
      <c r="AC17" s="60">
        <f>2*Y17+2*Z17</f>
        <v>557.04200455919602</v>
      </c>
      <c r="AD17" s="34">
        <f>T17</f>
        <v>44</v>
      </c>
      <c r="AE17" s="60">
        <f t="shared" si="1"/>
        <v>151.11241963095526</v>
      </c>
      <c r="AF17" s="160">
        <f>(AM17-1)*M17+O17+AI17</f>
        <v>22.503488372093024</v>
      </c>
      <c r="AG17" s="108">
        <f>(G17+H17)/2-7-AB19-AB18+AI17</f>
        <v>84.84</v>
      </c>
      <c r="AH17" s="152">
        <v>12</v>
      </c>
      <c r="AI17" s="106">
        <f>IF(AH17=10,1.16,IF(AH17=12,1.39,IF(AH17=25,2.84,IF(AH17=28,3.16))))</f>
        <v>1.39</v>
      </c>
      <c r="AJ17" s="108">
        <f>2*AF17+2*AG17+28</f>
        <v>242.68697674418604</v>
      </c>
      <c r="AK17" s="115">
        <f>37*8</f>
        <v>296</v>
      </c>
      <c r="AL17" s="111">
        <f>AJ17*AK17/100*((AH17/100)^2/4*PI()*7850/100)</f>
        <v>637.76431116371145</v>
      </c>
      <c r="AM17" s="113">
        <v>3</v>
      </c>
      <c r="AN17" s="111">
        <f>V17+V18+V19+AE17+AE18+AE19+AL17</f>
        <v>3479.2686441021806</v>
      </c>
      <c r="AO17" s="104">
        <f>(G17+H17)/2*D17*E17/1000000</f>
        <v>17.194800000000001</v>
      </c>
      <c r="AP17" s="62"/>
      <c r="AQ17" s="89">
        <f>(400-AF17*8-14-2*M17)/7</f>
        <v>26.859800664451825</v>
      </c>
      <c r="AR17" s="89">
        <f>((T17-1-(AM17-1)*8)-2)/7</f>
        <v>3.5714285714285716</v>
      </c>
      <c r="AT17" s="158">
        <f>AN17/AO17</f>
        <v>202.34423454196505</v>
      </c>
    </row>
    <row r="18" spans="2:46" ht="19.899999999999999" customHeight="1" x14ac:dyDescent="0.15">
      <c r="B18" s="134"/>
      <c r="C18" s="111"/>
      <c r="D18" s="119"/>
      <c r="E18" s="119"/>
      <c r="F18" s="121"/>
      <c r="G18" s="119"/>
      <c r="H18" s="119"/>
      <c r="I18" s="124"/>
      <c r="J18" s="4">
        <v>2</v>
      </c>
      <c r="K18" s="55">
        <f>D17-111-L18*0.707*2</f>
        <v>200.67480774000001</v>
      </c>
      <c r="L18" s="55">
        <f>(G17+55.5*I17-7-AB18-AB19-AB17-2*O18)*1.414</f>
        <v>104.89758999999999</v>
      </c>
      <c r="M18" s="29" t="s">
        <v>56</v>
      </c>
      <c r="N18" s="66">
        <v>28</v>
      </c>
      <c r="O18" s="31">
        <f t="shared" si="0"/>
        <v>3.16</v>
      </c>
      <c r="P18" s="55">
        <f>K18+2*L18+50</f>
        <v>460.46998773999997</v>
      </c>
      <c r="Q18" s="64" t="s">
        <v>117</v>
      </c>
      <c r="R18" s="29" t="s">
        <v>117</v>
      </c>
      <c r="S18" s="4">
        <f>Q17-R17-S19</f>
        <v>5</v>
      </c>
      <c r="T18" s="29" t="s">
        <v>56</v>
      </c>
      <c r="U18" s="34">
        <f>INT(E17/100*S18)</f>
        <v>20</v>
      </c>
      <c r="V18" s="7">
        <f>P18*U18/100*((N18/100)^2/4*PI()*7850/100)</f>
        <v>445.1505616936393</v>
      </c>
      <c r="W18" s="111"/>
      <c r="X18" s="34">
        <v>5</v>
      </c>
      <c r="Y18" s="60">
        <f>E17-2*4.5</f>
        <v>391</v>
      </c>
      <c r="Z18" s="60">
        <v>10</v>
      </c>
      <c r="AA18" s="66">
        <v>10</v>
      </c>
      <c r="AB18" s="59">
        <f t="shared" si="2"/>
        <v>1.1599999999999999</v>
      </c>
      <c r="AC18" s="60">
        <f>Y18+2*Z18</f>
        <v>411</v>
      </c>
      <c r="AD18" s="34">
        <f>INT(D17/10-1)</f>
        <v>45</v>
      </c>
      <c r="AE18" s="60">
        <f t="shared" si="1"/>
        <v>114.02862140148108</v>
      </c>
      <c r="AF18" s="160"/>
      <c r="AG18" s="162"/>
      <c r="AH18" s="161"/>
      <c r="AI18" s="106"/>
      <c r="AJ18" s="162"/>
      <c r="AK18" s="115"/>
      <c r="AL18" s="111"/>
      <c r="AM18" s="166"/>
      <c r="AN18" s="111"/>
      <c r="AO18" s="104"/>
      <c r="AP18" s="62"/>
      <c r="AQ18" s="88"/>
      <c r="AT18" s="158"/>
    </row>
    <row r="19" spans="2:46" ht="19.899999999999999" customHeight="1" x14ac:dyDescent="0.15">
      <c r="B19" s="134"/>
      <c r="C19" s="111"/>
      <c r="D19" s="119"/>
      <c r="E19" s="119"/>
      <c r="F19" s="121"/>
      <c r="G19" s="119"/>
      <c r="H19" s="119"/>
      <c r="I19" s="124"/>
      <c r="J19" s="4">
        <v>3</v>
      </c>
      <c r="K19" s="55">
        <f>D17-51-L19*0.707*2</f>
        <v>260.67480774000001</v>
      </c>
      <c r="L19" s="55">
        <f>L18</f>
        <v>104.89758999999999</v>
      </c>
      <c r="M19" s="29" t="s">
        <v>56</v>
      </c>
      <c r="N19" s="66">
        <v>28</v>
      </c>
      <c r="O19" s="31">
        <f t="shared" si="0"/>
        <v>3.16</v>
      </c>
      <c r="P19" s="55">
        <f>K19+2*L19+70</f>
        <v>540.46998773999997</v>
      </c>
      <c r="Q19" s="64" t="s">
        <v>117</v>
      </c>
      <c r="R19" s="29" t="s">
        <v>117</v>
      </c>
      <c r="S19" s="4">
        <v>5</v>
      </c>
      <c r="T19" s="29" t="s">
        <v>56</v>
      </c>
      <c r="U19" s="34">
        <f>INT(E17/100*S19)</f>
        <v>20</v>
      </c>
      <c r="V19" s="7">
        <f>P19*U19/100*((N19/100)^2/4*PI()*7850/100)</f>
        <v>522.48903300265135</v>
      </c>
      <c r="W19" s="111"/>
      <c r="X19" s="34">
        <v>6</v>
      </c>
      <c r="Y19" s="60">
        <f>Y18</f>
        <v>391</v>
      </c>
      <c r="Z19" s="74">
        <f>(G17+H17)/2-7-AB18-AB19+AB19</f>
        <v>85.29</v>
      </c>
      <c r="AA19" s="66">
        <v>16</v>
      </c>
      <c r="AB19" s="59">
        <f t="shared" si="2"/>
        <v>1.84</v>
      </c>
      <c r="AC19" s="74">
        <f>Y19+2*Z19+36</f>
        <v>597.58000000000004</v>
      </c>
      <c r="AD19" s="34">
        <f>AD18</f>
        <v>45</v>
      </c>
      <c r="AE19" s="60">
        <f t="shared" si="1"/>
        <v>424.43195220770917</v>
      </c>
      <c r="AF19" s="160"/>
      <c r="AG19" s="109"/>
      <c r="AH19" s="153"/>
      <c r="AI19" s="106"/>
      <c r="AJ19" s="109"/>
      <c r="AK19" s="115"/>
      <c r="AL19" s="111"/>
      <c r="AM19" s="114"/>
      <c r="AN19" s="111"/>
      <c r="AO19" s="104"/>
      <c r="AP19" s="62">
        <f>86/3/M17</f>
        <v>3.1934369602763386</v>
      </c>
      <c r="AQ19" s="88"/>
      <c r="AT19" s="158"/>
    </row>
    <row r="20" spans="2:46" ht="19.899999999999999" customHeight="1" x14ac:dyDescent="0.15">
      <c r="B20" s="134"/>
      <c r="C20" s="111"/>
      <c r="D20" s="119">
        <v>460</v>
      </c>
      <c r="E20" s="119">
        <v>400</v>
      </c>
      <c r="F20" s="159" t="s">
        <v>115</v>
      </c>
      <c r="G20" s="119">
        <v>90</v>
      </c>
      <c r="H20" s="119">
        <f>G20+D20/2*I20</f>
        <v>96.9</v>
      </c>
      <c r="I20" s="124">
        <v>0.03</v>
      </c>
      <c r="J20" s="4">
        <v>1</v>
      </c>
      <c r="K20" s="55">
        <f>D20-11</f>
        <v>449</v>
      </c>
      <c r="L20" s="55">
        <f>(G20-7-AB21-AB22-O20/2-AB20/2)/2+15</f>
        <v>53.92</v>
      </c>
      <c r="M20" s="7">
        <f>(E20-14)/(T20-1)</f>
        <v>8.212765957446809</v>
      </c>
      <c r="N20" s="66">
        <v>28</v>
      </c>
      <c r="O20" s="31">
        <f t="shared" si="0"/>
        <v>3.16</v>
      </c>
      <c r="P20" s="55">
        <f>K20+2*L20</f>
        <v>556.84</v>
      </c>
      <c r="Q20" s="63">
        <v>23</v>
      </c>
      <c r="R20" s="31">
        <v>12</v>
      </c>
      <c r="S20" s="29" t="s">
        <v>117</v>
      </c>
      <c r="T20" s="33">
        <f>INT(E20/100*R20)</f>
        <v>48</v>
      </c>
      <c r="U20" s="29" t="s">
        <v>56</v>
      </c>
      <c r="V20" s="7">
        <f>P20*T20/100*((N20/100)^2/4*PI()*7850/100)</f>
        <v>1291.9546309113091</v>
      </c>
      <c r="W20" s="111" t="s">
        <v>57</v>
      </c>
      <c r="X20" s="34">
        <v>4</v>
      </c>
      <c r="Y20" s="60">
        <f>(D20-11)/2*SQRT(I20^2+1)/1</f>
        <v>224.60100227959802</v>
      </c>
      <c r="Z20" s="60">
        <f>L20</f>
        <v>53.92</v>
      </c>
      <c r="AA20" s="66">
        <v>10</v>
      </c>
      <c r="AB20" s="59">
        <f t="shared" si="2"/>
        <v>1.1599999999999999</v>
      </c>
      <c r="AC20" s="60">
        <f>2*Y20+2*Z20</f>
        <v>557.04200455919602</v>
      </c>
      <c r="AD20" s="34">
        <f>T20</f>
        <v>48</v>
      </c>
      <c r="AE20" s="60">
        <f t="shared" si="1"/>
        <v>164.84991232467846</v>
      </c>
      <c r="AF20" s="160">
        <f>(AM20-1)*M20+O20+AI20</f>
        <v>29.188297872340428</v>
      </c>
      <c r="AG20" s="108">
        <f>(G20+H20)/2-7-AB22-AB21+AI20</f>
        <v>84.84</v>
      </c>
      <c r="AH20" s="152">
        <v>12</v>
      </c>
      <c r="AI20" s="106">
        <f>IF(AH20=10,1.16,IF(AH20=12,1.39,IF(AH20=25,2.84,IF(AH20=28,3.16))))</f>
        <v>1.39</v>
      </c>
      <c r="AJ20" s="108">
        <f>2*AF20+2*AG20+28</f>
        <v>256.05659574468086</v>
      </c>
      <c r="AK20" s="115">
        <f>37*8</f>
        <v>296</v>
      </c>
      <c r="AL20" s="111">
        <f>AJ20*AK20/100*((AH20/100)^2/4*PI()*7850/100)</f>
        <v>672.8987298571368</v>
      </c>
      <c r="AM20" s="113">
        <v>4</v>
      </c>
      <c r="AN20" s="111">
        <f>V20+V21+V22+AE20+AE21+AE22+AL20</f>
        <v>3740.3012479991353</v>
      </c>
      <c r="AO20" s="104">
        <f>(G20+H20)/2*D20*E20/1000000</f>
        <v>17.194800000000001</v>
      </c>
      <c r="AP20" s="62"/>
      <c r="AQ20" s="89">
        <f>(400-AF20*8-14-2*M20)/7</f>
        <v>19.438297872340424</v>
      </c>
      <c r="AR20" s="89">
        <f>((T20-1-(AM20-1)*8)-2)/7</f>
        <v>3</v>
      </c>
      <c r="AT20" s="158">
        <f>AN20/AO20</f>
        <v>217.52513829757456</v>
      </c>
    </row>
    <row r="21" spans="2:46" ht="19.899999999999999" customHeight="1" x14ac:dyDescent="0.15">
      <c r="B21" s="134"/>
      <c r="C21" s="111"/>
      <c r="D21" s="119"/>
      <c r="E21" s="119"/>
      <c r="F21" s="121"/>
      <c r="G21" s="119"/>
      <c r="H21" s="119"/>
      <c r="I21" s="124"/>
      <c r="J21" s="4">
        <v>2</v>
      </c>
      <c r="K21" s="55">
        <f>D20-111-L21*0.707*2</f>
        <v>200.67480774000001</v>
      </c>
      <c r="L21" s="55">
        <f>(G20+55.5*I20-7-AB21-AB22-AB20-2*O21)*1.414</f>
        <v>104.89758999999999</v>
      </c>
      <c r="M21" s="29" t="s">
        <v>56</v>
      </c>
      <c r="N21" s="66">
        <v>28</v>
      </c>
      <c r="O21" s="31">
        <f t="shared" si="0"/>
        <v>3.16</v>
      </c>
      <c r="P21" s="55">
        <f>K21+2*L21+50</f>
        <v>460.46998773999997</v>
      </c>
      <c r="Q21" s="64" t="s">
        <v>117</v>
      </c>
      <c r="R21" s="29" t="s">
        <v>117</v>
      </c>
      <c r="S21" s="4">
        <f>Q20-R20-S22</f>
        <v>5</v>
      </c>
      <c r="T21" s="29" t="s">
        <v>56</v>
      </c>
      <c r="U21" s="34">
        <f>INT(E20/100*S21)</f>
        <v>20</v>
      </c>
      <c r="V21" s="7">
        <f>P21*U21/100*((N21/100)^2/4*PI()*7850/100)</f>
        <v>445.1505616936393</v>
      </c>
      <c r="W21" s="111"/>
      <c r="X21" s="34">
        <v>5</v>
      </c>
      <c r="Y21" s="60">
        <f>E20-2*4.5</f>
        <v>391</v>
      </c>
      <c r="Z21" s="60">
        <v>10</v>
      </c>
      <c r="AA21" s="66">
        <v>10</v>
      </c>
      <c r="AB21" s="59">
        <f t="shared" si="2"/>
        <v>1.1599999999999999</v>
      </c>
      <c r="AC21" s="60">
        <f>Y21+2*Z21</f>
        <v>411</v>
      </c>
      <c r="AD21" s="34">
        <f>INT(D20/10-1)</f>
        <v>45</v>
      </c>
      <c r="AE21" s="60">
        <f t="shared" si="1"/>
        <v>114.02862140148108</v>
      </c>
      <c r="AF21" s="160"/>
      <c r="AG21" s="162"/>
      <c r="AH21" s="161"/>
      <c r="AI21" s="106"/>
      <c r="AJ21" s="162"/>
      <c r="AK21" s="115"/>
      <c r="AL21" s="111"/>
      <c r="AM21" s="166"/>
      <c r="AN21" s="111"/>
      <c r="AO21" s="104"/>
      <c r="AP21" s="62"/>
      <c r="AQ21" s="88"/>
      <c r="AT21" s="158"/>
    </row>
    <row r="22" spans="2:46" ht="19.899999999999999" customHeight="1" thickBot="1" x14ac:dyDescent="0.2">
      <c r="B22" s="135"/>
      <c r="C22" s="112"/>
      <c r="D22" s="120"/>
      <c r="E22" s="120"/>
      <c r="F22" s="122"/>
      <c r="G22" s="120"/>
      <c r="H22" s="120"/>
      <c r="I22" s="165"/>
      <c r="J22" s="5">
        <v>3</v>
      </c>
      <c r="K22" s="53">
        <f>D20-51-L22*0.707*2</f>
        <v>260.67480774000001</v>
      </c>
      <c r="L22" s="53">
        <f>L21</f>
        <v>104.89758999999999</v>
      </c>
      <c r="M22" s="30" t="s">
        <v>56</v>
      </c>
      <c r="N22" s="75">
        <v>28</v>
      </c>
      <c r="O22" s="32">
        <f t="shared" si="0"/>
        <v>3.16</v>
      </c>
      <c r="P22" s="53">
        <f>K22+2*L22+70</f>
        <v>540.46998773999997</v>
      </c>
      <c r="Q22" s="65" t="s">
        <v>117</v>
      </c>
      <c r="R22" s="30" t="s">
        <v>117</v>
      </c>
      <c r="S22" s="5">
        <v>6</v>
      </c>
      <c r="T22" s="30" t="s">
        <v>56</v>
      </c>
      <c r="U22" s="35">
        <f>INT(E20/100*S22)</f>
        <v>24</v>
      </c>
      <c r="V22" s="8">
        <f>P22*U22/100*((N22/100)^2/4*PI()*7850/100)</f>
        <v>626.98683960318169</v>
      </c>
      <c r="W22" s="112"/>
      <c r="X22" s="35">
        <v>6</v>
      </c>
      <c r="Y22" s="61">
        <f>Y21</f>
        <v>391</v>
      </c>
      <c r="Z22" s="76">
        <f>(G20+H20)/2-7-AB21-AB22+AB22</f>
        <v>85.29</v>
      </c>
      <c r="AA22" s="75">
        <v>16</v>
      </c>
      <c r="AB22" s="58">
        <f t="shared" si="2"/>
        <v>1.84</v>
      </c>
      <c r="AC22" s="76">
        <f>Y22+2*Z22+36</f>
        <v>597.58000000000004</v>
      </c>
      <c r="AD22" s="35">
        <f>AD21</f>
        <v>45</v>
      </c>
      <c r="AE22" s="61">
        <f t="shared" si="1"/>
        <v>424.43195220770917</v>
      </c>
      <c r="AF22" s="160"/>
      <c r="AG22" s="163"/>
      <c r="AH22" s="164"/>
      <c r="AI22" s="106"/>
      <c r="AJ22" s="163"/>
      <c r="AK22" s="115"/>
      <c r="AL22" s="112"/>
      <c r="AM22" s="114"/>
      <c r="AN22" s="112"/>
      <c r="AO22" s="105"/>
      <c r="AP22" s="62">
        <f>86/3/M20</f>
        <v>3.4905008635578585</v>
      </c>
      <c r="AQ22" s="88"/>
      <c r="AT22" s="158"/>
    </row>
    <row r="23" spans="2:46" ht="19.899999999999999" customHeight="1" x14ac:dyDescent="0.15">
      <c r="D23" s="2"/>
      <c r="E23" s="2"/>
      <c r="F23" s="18"/>
      <c r="G23" s="2"/>
      <c r="H23" s="2"/>
      <c r="J23" s="2"/>
      <c r="K23" s="2"/>
      <c r="L23" s="2"/>
      <c r="M23" s="3"/>
      <c r="N23" s="2"/>
      <c r="O23" s="26"/>
      <c r="P23" s="2"/>
      <c r="Q23" s="40"/>
      <c r="R23" s="2"/>
      <c r="S23" s="2"/>
      <c r="T23" s="2"/>
      <c r="U23" s="2"/>
      <c r="V23" s="3"/>
      <c r="W23" s="3"/>
      <c r="X23" s="3"/>
      <c r="AA23" s="2"/>
      <c r="AB23" s="2"/>
      <c r="AD23" s="2"/>
      <c r="AE23" s="2"/>
      <c r="AF23" s="2"/>
      <c r="AG23" s="2"/>
      <c r="AH23" s="2"/>
      <c r="AI23" s="2"/>
      <c r="AK23" s="2"/>
      <c r="AL23" s="2"/>
      <c r="AM23" s="86"/>
      <c r="AN23" s="2"/>
      <c r="AO23" s="2"/>
    </row>
    <row r="24" spans="2:46" ht="19.899999999999999" customHeight="1" x14ac:dyDescent="0.15">
      <c r="D24" s="2"/>
      <c r="E24" s="2"/>
      <c r="F24" s="18"/>
      <c r="G24" s="2"/>
      <c r="H24" s="2"/>
      <c r="J24" s="2"/>
      <c r="K24" s="2"/>
      <c r="L24" s="2"/>
      <c r="M24" s="3"/>
      <c r="N24" s="2"/>
      <c r="O24" s="26"/>
      <c r="P24" s="2"/>
      <c r="Q24" s="40"/>
      <c r="R24" s="2"/>
      <c r="S24" s="2"/>
      <c r="T24" s="2"/>
      <c r="U24" s="2"/>
      <c r="V24" s="3"/>
      <c r="W24" s="3"/>
      <c r="X24" s="3"/>
      <c r="AA24" s="2"/>
      <c r="AB24" s="2"/>
      <c r="AD24" s="2"/>
      <c r="AE24" s="2"/>
      <c r="AF24" s="2"/>
      <c r="AG24" s="2"/>
      <c r="AH24" s="2"/>
      <c r="AI24" s="2"/>
      <c r="AK24" s="2"/>
      <c r="AL24" s="2"/>
      <c r="AM24" s="86"/>
      <c r="AN24" s="2"/>
      <c r="AO24" s="2"/>
    </row>
    <row r="25" spans="2:46" ht="19.899999999999999" customHeight="1" x14ac:dyDescent="0.15">
      <c r="D25" s="2"/>
      <c r="E25" s="2"/>
      <c r="F25" s="18"/>
      <c r="G25" s="2"/>
      <c r="H25" s="2"/>
      <c r="J25" s="2"/>
      <c r="K25" s="2"/>
      <c r="L25" s="2"/>
      <c r="M25" s="3"/>
      <c r="N25" s="2"/>
      <c r="O25" s="26"/>
      <c r="P25" s="2"/>
      <c r="Q25" s="40"/>
      <c r="R25" s="2"/>
      <c r="S25" s="2"/>
      <c r="T25" s="2"/>
      <c r="U25" s="2"/>
      <c r="V25" s="3"/>
      <c r="W25" s="3"/>
      <c r="X25" s="3"/>
      <c r="AA25" s="2"/>
      <c r="AB25" s="2"/>
      <c r="AD25" s="2"/>
      <c r="AE25" s="2"/>
      <c r="AF25" s="2"/>
      <c r="AG25" s="2"/>
      <c r="AH25" s="2"/>
      <c r="AI25" s="2"/>
      <c r="AK25" s="2"/>
      <c r="AL25" s="2"/>
      <c r="AM25" s="86"/>
      <c r="AN25" s="2"/>
      <c r="AO25" s="2"/>
    </row>
    <row r="26" spans="2:46" ht="19.899999999999999" customHeight="1" x14ac:dyDescent="0.15">
      <c r="D26" s="2"/>
      <c r="E26" s="2"/>
      <c r="F26" s="18"/>
      <c r="G26" s="2"/>
      <c r="H26" s="2"/>
      <c r="J26" s="2"/>
      <c r="K26" s="2"/>
      <c r="L26" s="2"/>
      <c r="M26" s="3"/>
      <c r="N26" s="2"/>
      <c r="O26" s="26"/>
      <c r="P26" s="2"/>
      <c r="Q26" s="40"/>
      <c r="R26" s="2"/>
      <c r="S26" s="2"/>
      <c r="T26" s="2"/>
      <c r="U26" s="2"/>
      <c r="V26" s="3"/>
      <c r="W26" s="3"/>
      <c r="X26" s="3"/>
      <c r="AA26" s="2"/>
      <c r="AB26" s="2"/>
      <c r="AD26" s="2"/>
      <c r="AE26" s="2"/>
      <c r="AF26" s="2"/>
      <c r="AG26" s="2"/>
      <c r="AH26" s="2"/>
      <c r="AI26" s="2"/>
      <c r="AK26" s="2"/>
      <c r="AL26" s="2"/>
      <c r="AM26" s="86"/>
      <c r="AN26" s="2"/>
      <c r="AO26" s="2"/>
    </row>
    <row r="27" spans="2:46" ht="19.899999999999999" customHeight="1" x14ac:dyDescent="0.15">
      <c r="D27" s="2"/>
      <c r="E27" s="2"/>
      <c r="F27" s="18"/>
      <c r="G27" s="2"/>
      <c r="H27" s="2"/>
      <c r="J27" s="2"/>
      <c r="K27" s="2"/>
      <c r="L27" s="2"/>
      <c r="M27" s="3"/>
      <c r="N27" s="2"/>
      <c r="O27" s="26"/>
      <c r="P27" s="2"/>
      <c r="Q27" s="40"/>
      <c r="R27" s="2"/>
      <c r="S27" s="2"/>
      <c r="T27" s="2"/>
      <c r="U27" s="2"/>
      <c r="V27" s="3"/>
      <c r="W27" s="3"/>
      <c r="X27" s="3"/>
      <c r="AA27" s="2"/>
      <c r="AB27" s="2"/>
      <c r="AD27" s="2"/>
      <c r="AE27" s="2"/>
      <c r="AF27" s="2"/>
      <c r="AG27" s="2"/>
      <c r="AH27" s="2"/>
      <c r="AI27" s="2"/>
      <c r="AK27" s="2"/>
      <c r="AL27" s="2"/>
      <c r="AM27" s="86"/>
      <c r="AN27" s="2"/>
      <c r="AO27" s="2"/>
    </row>
    <row r="28" spans="2:46" ht="19.899999999999999" customHeight="1" x14ac:dyDescent="0.15">
      <c r="D28" s="2"/>
      <c r="E28" s="2"/>
      <c r="F28" s="18"/>
      <c r="G28" s="2"/>
      <c r="H28" s="2"/>
      <c r="J28" s="2"/>
      <c r="K28" s="2"/>
      <c r="L28" s="2"/>
      <c r="M28" s="3"/>
      <c r="N28" s="2"/>
      <c r="O28" s="26"/>
      <c r="P28" s="2"/>
      <c r="Q28" s="40"/>
      <c r="R28" s="2"/>
      <c r="S28" s="2"/>
      <c r="T28" s="2"/>
      <c r="U28" s="2"/>
      <c r="V28" s="3"/>
      <c r="W28" s="3"/>
      <c r="X28" s="3"/>
      <c r="AA28" s="2"/>
      <c r="AB28" s="2"/>
      <c r="AD28" s="2"/>
      <c r="AE28" s="2"/>
      <c r="AF28" s="2"/>
      <c r="AG28" s="2"/>
      <c r="AH28" s="2"/>
      <c r="AI28" s="2"/>
      <c r="AK28" s="2"/>
      <c r="AL28" s="2"/>
      <c r="AM28" s="86"/>
      <c r="AN28" s="2"/>
      <c r="AO28" s="2"/>
    </row>
    <row r="29" spans="2:46" ht="19.899999999999999" customHeight="1" x14ac:dyDescent="0.15">
      <c r="D29" s="2"/>
      <c r="E29" s="2"/>
      <c r="F29" s="18"/>
      <c r="G29" s="2"/>
      <c r="H29" s="2"/>
      <c r="J29" s="2"/>
      <c r="K29" s="2"/>
      <c r="L29" s="2"/>
      <c r="M29" s="3"/>
      <c r="N29" s="2"/>
      <c r="O29" s="26"/>
      <c r="P29" s="2"/>
      <c r="Q29" s="40"/>
      <c r="R29" s="2"/>
      <c r="S29" s="2"/>
      <c r="T29" s="2"/>
      <c r="U29" s="2"/>
      <c r="V29" s="3"/>
      <c r="W29" s="3"/>
      <c r="X29" s="3"/>
      <c r="AA29" s="2"/>
      <c r="AB29" s="2"/>
      <c r="AD29" s="2"/>
      <c r="AE29" s="2"/>
      <c r="AF29" s="2"/>
      <c r="AG29" s="2"/>
      <c r="AH29" s="2"/>
      <c r="AI29" s="2"/>
      <c r="AK29" s="2"/>
      <c r="AL29" s="2"/>
      <c r="AM29" s="86"/>
      <c r="AN29" s="2"/>
      <c r="AO29" s="2"/>
    </row>
    <row r="30" spans="2:46" ht="19.899999999999999" customHeight="1" x14ac:dyDescent="0.15">
      <c r="D30" s="2"/>
      <c r="E30" s="2"/>
      <c r="F30" s="18"/>
      <c r="G30" s="2"/>
      <c r="H30" s="2"/>
      <c r="J30" s="2"/>
      <c r="K30" s="2"/>
      <c r="L30" s="2"/>
      <c r="M30" s="3"/>
      <c r="N30" s="2"/>
      <c r="O30" s="26"/>
      <c r="P30" s="2"/>
      <c r="Q30" s="40"/>
      <c r="R30" s="2"/>
      <c r="S30" s="2"/>
      <c r="T30" s="2"/>
      <c r="U30" s="2"/>
      <c r="V30" s="3"/>
      <c r="W30" s="3"/>
      <c r="X30" s="3"/>
      <c r="AA30" s="2"/>
      <c r="AB30" s="2"/>
      <c r="AD30" s="2"/>
      <c r="AE30" s="2"/>
      <c r="AF30" s="2"/>
      <c r="AG30" s="2"/>
      <c r="AH30" s="2"/>
      <c r="AI30" s="2"/>
      <c r="AK30" s="2"/>
      <c r="AL30" s="2"/>
      <c r="AM30" s="86"/>
      <c r="AN30" s="2"/>
      <c r="AO30" s="2"/>
    </row>
    <row r="31" spans="2:46" ht="19.899999999999999" customHeight="1" x14ac:dyDescent="0.15">
      <c r="D31" s="2"/>
      <c r="E31" s="2"/>
      <c r="F31" s="18"/>
      <c r="G31" s="2"/>
      <c r="H31" s="2"/>
      <c r="J31" s="2"/>
      <c r="K31" s="2"/>
      <c r="L31" s="2"/>
      <c r="M31" s="3"/>
      <c r="N31" s="2"/>
      <c r="O31" s="26"/>
      <c r="P31" s="2"/>
      <c r="Q31" s="40"/>
      <c r="R31" s="2"/>
      <c r="S31" s="2"/>
      <c r="T31" s="2"/>
      <c r="U31" s="2"/>
      <c r="V31" s="3"/>
      <c r="W31" s="3"/>
      <c r="X31" s="3"/>
      <c r="AA31" s="2"/>
      <c r="AB31" s="2"/>
      <c r="AD31" s="2"/>
      <c r="AE31" s="2"/>
      <c r="AF31" s="2"/>
      <c r="AG31" s="2"/>
      <c r="AH31" s="2"/>
      <c r="AI31" s="2"/>
      <c r="AK31" s="2"/>
      <c r="AL31" s="2"/>
      <c r="AM31" s="86"/>
      <c r="AN31" s="2"/>
      <c r="AO31" s="2"/>
    </row>
    <row r="32" spans="2:46" ht="19.899999999999999" customHeight="1" x14ac:dyDescent="0.15">
      <c r="D32" s="2"/>
      <c r="E32" s="2"/>
      <c r="F32" s="18"/>
      <c r="G32" s="2"/>
      <c r="H32" s="2"/>
      <c r="J32" s="2"/>
      <c r="K32" s="2"/>
      <c r="L32" s="2"/>
      <c r="M32" s="3"/>
      <c r="N32" s="2"/>
      <c r="O32" s="26"/>
      <c r="P32" s="2"/>
      <c r="Q32" s="40"/>
      <c r="R32" s="2"/>
      <c r="S32" s="2"/>
      <c r="T32" s="2"/>
      <c r="U32" s="2"/>
      <c r="V32" s="3"/>
      <c r="W32" s="3"/>
      <c r="X32" s="3"/>
      <c r="AA32" s="2"/>
      <c r="AB32" s="2"/>
      <c r="AD32" s="2"/>
      <c r="AE32" s="2"/>
      <c r="AF32" s="2"/>
      <c r="AG32" s="2"/>
      <c r="AH32" s="2"/>
      <c r="AI32" s="2"/>
      <c r="AK32" s="2"/>
      <c r="AL32" s="2"/>
      <c r="AM32" s="86"/>
      <c r="AN32" s="2"/>
      <c r="AO32" s="2"/>
    </row>
    <row r="33" spans="4:41" ht="19.899999999999999" customHeight="1" x14ac:dyDescent="0.15">
      <c r="D33" s="2"/>
      <c r="E33" s="2"/>
      <c r="F33" s="18"/>
      <c r="G33" s="2"/>
      <c r="H33" s="2"/>
      <c r="J33" s="2"/>
      <c r="K33" s="2"/>
      <c r="L33" s="2"/>
      <c r="M33" s="3"/>
      <c r="N33" s="2"/>
      <c r="O33" s="26"/>
      <c r="P33" s="2"/>
      <c r="Q33" s="40"/>
      <c r="R33" s="2"/>
      <c r="S33" s="2"/>
      <c r="T33" s="2"/>
      <c r="U33" s="2"/>
      <c r="V33" s="3"/>
      <c r="W33" s="3"/>
      <c r="X33" s="3"/>
      <c r="AA33" s="2"/>
      <c r="AB33" s="2"/>
      <c r="AD33" s="2"/>
      <c r="AE33" s="2"/>
      <c r="AF33" s="2"/>
      <c r="AG33" s="2"/>
      <c r="AH33" s="2"/>
      <c r="AI33" s="2"/>
      <c r="AK33" s="2"/>
      <c r="AL33" s="2"/>
      <c r="AM33" s="86"/>
      <c r="AN33" s="2"/>
      <c r="AO33" s="2"/>
    </row>
    <row r="34" spans="4:41" ht="19.899999999999999" customHeight="1" x14ac:dyDescent="0.15">
      <c r="D34" s="2"/>
      <c r="E34" s="2"/>
      <c r="F34" s="18"/>
      <c r="G34" s="2"/>
      <c r="H34" s="2"/>
      <c r="J34" s="2"/>
      <c r="K34" s="2"/>
      <c r="L34" s="2"/>
      <c r="M34" s="3"/>
      <c r="N34" s="2"/>
      <c r="O34" s="26"/>
      <c r="P34" s="2"/>
      <c r="Q34" s="40"/>
      <c r="R34" s="2"/>
      <c r="S34" s="2"/>
      <c r="T34" s="2"/>
      <c r="U34" s="2"/>
      <c r="V34" s="3"/>
      <c r="W34" s="3"/>
      <c r="X34" s="3"/>
      <c r="AA34" s="2"/>
      <c r="AB34" s="2"/>
      <c r="AD34" s="2"/>
      <c r="AE34" s="2"/>
      <c r="AF34" s="2"/>
      <c r="AG34" s="2"/>
      <c r="AH34" s="2"/>
      <c r="AI34" s="2"/>
      <c r="AK34" s="2"/>
      <c r="AL34" s="2"/>
      <c r="AM34" s="86"/>
      <c r="AN34" s="2"/>
      <c r="AO34" s="2"/>
    </row>
    <row r="35" spans="4:41" ht="19.899999999999999" customHeight="1" x14ac:dyDescent="0.15">
      <c r="D35" s="2"/>
      <c r="E35" s="2"/>
      <c r="F35" s="18"/>
      <c r="G35" s="2"/>
      <c r="H35" s="2"/>
      <c r="J35" s="2"/>
      <c r="K35" s="2"/>
      <c r="L35" s="2"/>
      <c r="M35" s="3"/>
      <c r="N35" s="2"/>
      <c r="O35" s="26"/>
      <c r="P35" s="2"/>
      <c r="Q35" s="40"/>
      <c r="R35" s="2"/>
      <c r="S35" s="2"/>
      <c r="T35" s="2"/>
      <c r="U35" s="2"/>
      <c r="V35" s="3"/>
      <c r="W35" s="3"/>
      <c r="X35" s="3"/>
      <c r="AA35" s="2"/>
      <c r="AB35" s="2"/>
      <c r="AD35" s="2"/>
      <c r="AE35" s="2"/>
      <c r="AF35" s="2"/>
      <c r="AG35" s="2"/>
      <c r="AH35" s="2"/>
      <c r="AI35" s="2"/>
      <c r="AK35" s="2"/>
      <c r="AL35" s="2"/>
      <c r="AM35" s="86"/>
      <c r="AN35" s="2"/>
      <c r="AO35" s="2"/>
    </row>
    <row r="36" spans="4:41" ht="19.899999999999999" customHeight="1" x14ac:dyDescent="0.15">
      <c r="D36" s="2"/>
      <c r="E36" s="2"/>
      <c r="F36" s="18"/>
      <c r="G36" s="2"/>
      <c r="H36" s="2"/>
      <c r="J36" s="2"/>
      <c r="K36" s="2"/>
      <c r="L36" s="2"/>
      <c r="M36" s="3"/>
      <c r="N36" s="2"/>
      <c r="O36" s="26"/>
      <c r="P36" s="2"/>
      <c r="Q36" s="40"/>
      <c r="R36" s="2"/>
      <c r="S36" s="2"/>
      <c r="T36" s="2"/>
      <c r="U36" s="2"/>
      <c r="V36" s="3"/>
      <c r="W36" s="3"/>
      <c r="X36" s="3"/>
      <c r="AA36" s="2"/>
      <c r="AB36" s="2"/>
      <c r="AD36" s="2"/>
      <c r="AE36" s="2"/>
      <c r="AF36" s="2"/>
      <c r="AG36" s="2"/>
      <c r="AH36" s="2"/>
      <c r="AI36" s="2"/>
      <c r="AK36" s="2"/>
      <c r="AL36" s="2"/>
      <c r="AM36" s="86"/>
      <c r="AN36" s="2"/>
      <c r="AO36" s="2"/>
    </row>
    <row r="37" spans="4:41" ht="19.899999999999999" customHeight="1" x14ac:dyDescent="0.15">
      <c r="D37" s="2"/>
      <c r="E37" s="2"/>
      <c r="F37" s="18"/>
      <c r="G37" s="2"/>
      <c r="H37" s="2"/>
      <c r="J37" s="2"/>
      <c r="K37" s="2"/>
      <c r="L37" s="2"/>
      <c r="M37" s="3"/>
      <c r="N37" s="2"/>
      <c r="O37" s="26"/>
      <c r="P37" s="2"/>
      <c r="Q37" s="40"/>
      <c r="R37" s="2"/>
      <c r="S37" s="2"/>
      <c r="T37" s="2"/>
      <c r="U37" s="2"/>
      <c r="V37" s="3"/>
      <c r="W37" s="3"/>
      <c r="X37" s="3"/>
      <c r="AA37" s="2"/>
      <c r="AB37" s="2"/>
      <c r="AD37" s="2"/>
      <c r="AE37" s="2"/>
      <c r="AF37" s="2"/>
      <c r="AG37" s="2"/>
      <c r="AH37" s="2"/>
      <c r="AI37" s="2"/>
      <c r="AK37" s="2"/>
      <c r="AL37" s="2"/>
      <c r="AM37" s="86"/>
      <c r="AN37" s="2"/>
      <c r="AO37" s="2"/>
    </row>
    <row r="38" spans="4:41" ht="19.899999999999999" customHeight="1" x14ac:dyDescent="0.15">
      <c r="D38" s="2"/>
      <c r="E38" s="2"/>
      <c r="F38" s="18"/>
      <c r="G38" s="2"/>
      <c r="H38" s="2"/>
      <c r="J38" s="2"/>
      <c r="K38" s="2"/>
      <c r="L38" s="2"/>
      <c r="M38" s="3"/>
      <c r="N38" s="2"/>
      <c r="O38" s="26"/>
      <c r="P38" s="2"/>
      <c r="Q38" s="40"/>
      <c r="R38" s="2"/>
      <c r="S38" s="2"/>
      <c r="T38" s="2"/>
      <c r="U38" s="2"/>
      <c r="V38" s="3"/>
      <c r="W38" s="3"/>
      <c r="X38" s="3"/>
      <c r="AA38" s="2"/>
      <c r="AB38" s="2"/>
      <c r="AD38" s="2"/>
      <c r="AE38" s="2"/>
      <c r="AF38" s="2"/>
      <c r="AG38" s="2"/>
      <c r="AH38" s="2"/>
      <c r="AI38" s="2"/>
      <c r="AK38" s="2"/>
      <c r="AL38" s="2"/>
      <c r="AM38" s="86"/>
      <c r="AN38" s="2"/>
      <c r="AO38" s="2"/>
    </row>
    <row r="39" spans="4:41" ht="19.899999999999999" customHeight="1" x14ac:dyDescent="0.15">
      <c r="D39" s="2"/>
      <c r="E39" s="2"/>
      <c r="F39" s="18"/>
      <c r="G39" s="2"/>
      <c r="H39" s="2"/>
      <c r="J39" s="2"/>
      <c r="K39" s="2"/>
      <c r="L39" s="2"/>
      <c r="M39" s="3"/>
      <c r="N39" s="2"/>
      <c r="O39" s="26"/>
      <c r="P39" s="2"/>
      <c r="Q39" s="40"/>
      <c r="R39" s="2"/>
      <c r="S39" s="2"/>
      <c r="T39" s="2"/>
      <c r="U39" s="2"/>
      <c r="V39" s="3"/>
      <c r="W39" s="3"/>
      <c r="X39" s="3"/>
      <c r="AA39" s="2"/>
      <c r="AB39" s="2"/>
      <c r="AD39" s="2"/>
      <c r="AE39" s="2"/>
      <c r="AF39" s="2"/>
      <c r="AG39" s="2"/>
      <c r="AH39" s="2"/>
      <c r="AI39" s="2"/>
      <c r="AK39" s="2"/>
      <c r="AL39" s="2"/>
      <c r="AM39" s="86"/>
      <c r="AN39" s="2"/>
      <c r="AO39" s="2"/>
    </row>
    <row r="40" spans="4:41" ht="19.899999999999999" customHeight="1" x14ac:dyDescent="0.15">
      <c r="D40" s="2"/>
      <c r="E40" s="2"/>
      <c r="F40" s="18"/>
      <c r="G40" s="2"/>
      <c r="H40" s="2"/>
      <c r="J40" s="2"/>
      <c r="K40" s="2"/>
      <c r="L40" s="2"/>
      <c r="M40" s="3"/>
      <c r="N40" s="2"/>
      <c r="O40" s="26"/>
      <c r="P40" s="2"/>
      <c r="Q40" s="40"/>
      <c r="R40" s="2"/>
      <c r="S40" s="2"/>
      <c r="T40" s="2"/>
      <c r="U40" s="2"/>
      <c r="V40" s="3"/>
      <c r="W40" s="3"/>
      <c r="X40" s="3"/>
      <c r="AA40" s="2"/>
      <c r="AB40" s="2"/>
      <c r="AD40" s="2"/>
      <c r="AE40" s="2"/>
      <c r="AF40" s="2"/>
      <c r="AG40" s="2"/>
      <c r="AH40" s="2"/>
      <c r="AI40" s="2"/>
      <c r="AK40" s="2"/>
      <c r="AL40" s="2"/>
      <c r="AM40" s="86"/>
      <c r="AN40" s="2"/>
      <c r="AO40" s="2"/>
    </row>
    <row r="41" spans="4:41" ht="19.899999999999999" customHeight="1" x14ac:dyDescent="0.15">
      <c r="D41" s="2"/>
      <c r="E41" s="2"/>
      <c r="F41" s="18"/>
      <c r="G41" s="2"/>
      <c r="H41" s="2"/>
      <c r="J41" s="2"/>
      <c r="K41" s="2"/>
      <c r="L41" s="2"/>
      <c r="M41" s="3"/>
      <c r="N41" s="2"/>
      <c r="O41" s="26"/>
      <c r="P41" s="2"/>
      <c r="Q41" s="40"/>
      <c r="R41" s="2"/>
      <c r="S41" s="2"/>
      <c r="T41" s="2"/>
      <c r="U41" s="2"/>
      <c r="V41" s="3"/>
      <c r="W41" s="3"/>
      <c r="X41" s="3"/>
      <c r="AA41" s="2"/>
      <c r="AB41" s="2"/>
      <c r="AD41" s="2"/>
      <c r="AE41" s="2"/>
      <c r="AF41" s="2"/>
      <c r="AG41" s="2"/>
      <c r="AH41" s="2"/>
      <c r="AI41" s="2"/>
      <c r="AK41" s="2"/>
      <c r="AL41" s="2"/>
      <c r="AM41" s="86"/>
      <c r="AN41" s="2"/>
      <c r="AO41" s="2"/>
    </row>
    <row r="42" spans="4:41" ht="19.899999999999999" customHeight="1" x14ac:dyDescent="0.15">
      <c r="D42" s="2"/>
      <c r="E42" s="2"/>
      <c r="F42" s="18"/>
      <c r="G42" s="2"/>
      <c r="H42" s="2"/>
      <c r="J42" s="2"/>
      <c r="K42" s="2"/>
      <c r="L42" s="2"/>
      <c r="M42" s="3"/>
      <c r="N42" s="2"/>
      <c r="O42" s="26"/>
      <c r="P42" s="2"/>
      <c r="Q42" s="40"/>
      <c r="R42" s="2"/>
      <c r="S42" s="2"/>
      <c r="T42" s="2"/>
      <c r="U42" s="2"/>
      <c r="V42" s="3"/>
      <c r="W42" s="3"/>
      <c r="X42" s="3"/>
      <c r="AA42" s="2"/>
      <c r="AB42" s="2"/>
      <c r="AD42" s="2"/>
      <c r="AE42" s="2"/>
      <c r="AF42" s="2"/>
      <c r="AG42" s="2"/>
      <c r="AH42" s="2"/>
      <c r="AI42" s="2"/>
      <c r="AK42" s="2"/>
      <c r="AL42" s="2"/>
      <c r="AM42" s="86"/>
      <c r="AN42" s="2"/>
      <c r="AO42" s="2"/>
    </row>
    <row r="43" spans="4:41" ht="19.899999999999999" customHeight="1" x14ac:dyDescent="0.15">
      <c r="D43" s="2"/>
      <c r="E43" s="2"/>
      <c r="F43" s="18"/>
      <c r="G43" s="2"/>
      <c r="H43" s="2"/>
      <c r="J43" s="2"/>
      <c r="K43" s="2"/>
      <c r="L43" s="2"/>
      <c r="M43" s="3"/>
      <c r="N43" s="2"/>
      <c r="O43" s="26"/>
      <c r="P43" s="2"/>
      <c r="Q43" s="40"/>
      <c r="R43" s="2"/>
      <c r="S43" s="2"/>
      <c r="T43" s="2"/>
      <c r="U43" s="2"/>
      <c r="V43" s="3"/>
      <c r="W43" s="3"/>
      <c r="X43" s="3"/>
      <c r="AA43" s="2"/>
      <c r="AB43" s="2"/>
      <c r="AD43" s="2"/>
      <c r="AE43" s="2"/>
      <c r="AF43" s="2"/>
      <c r="AG43" s="2"/>
      <c r="AH43" s="2"/>
      <c r="AI43" s="2"/>
      <c r="AK43" s="2"/>
      <c r="AL43" s="2"/>
      <c r="AM43" s="86"/>
      <c r="AN43" s="2"/>
      <c r="AO43" s="2"/>
    </row>
    <row r="44" spans="4:41" ht="19.899999999999999" customHeight="1" x14ac:dyDescent="0.15">
      <c r="D44" s="2"/>
      <c r="E44" s="2"/>
      <c r="F44" s="18"/>
      <c r="G44" s="2"/>
      <c r="H44" s="2"/>
      <c r="J44" s="2"/>
      <c r="K44" s="2"/>
      <c r="L44" s="2"/>
      <c r="M44" s="3"/>
      <c r="N44" s="2"/>
      <c r="O44" s="26"/>
      <c r="P44" s="2"/>
      <c r="Q44" s="40"/>
      <c r="R44" s="2"/>
      <c r="S44" s="2"/>
      <c r="T44" s="2"/>
      <c r="U44" s="2"/>
      <c r="V44" s="3"/>
      <c r="W44" s="3"/>
      <c r="X44" s="3"/>
      <c r="AA44" s="2"/>
      <c r="AB44" s="2"/>
      <c r="AD44" s="2"/>
      <c r="AE44" s="2"/>
      <c r="AF44" s="2"/>
      <c r="AG44" s="2"/>
      <c r="AH44" s="2"/>
      <c r="AI44" s="2"/>
      <c r="AK44" s="2"/>
      <c r="AL44" s="2"/>
      <c r="AM44" s="86"/>
      <c r="AN44" s="2"/>
      <c r="AO44" s="2"/>
    </row>
    <row r="45" spans="4:41" ht="19.899999999999999" customHeight="1" x14ac:dyDescent="0.15">
      <c r="D45" s="2"/>
      <c r="E45" s="2"/>
      <c r="F45" s="18"/>
      <c r="G45" s="2"/>
      <c r="H45" s="2"/>
      <c r="J45" s="2"/>
      <c r="K45" s="2"/>
      <c r="L45" s="2"/>
      <c r="M45" s="3"/>
      <c r="N45" s="2"/>
      <c r="O45" s="26"/>
      <c r="P45" s="2"/>
      <c r="Q45" s="40"/>
      <c r="R45" s="2"/>
      <c r="S45" s="2"/>
      <c r="T45" s="2"/>
      <c r="U45" s="2"/>
      <c r="V45" s="3"/>
      <c r="W45" s="3"/>
      <c r="X45" s="3"/>
      <c r="AA45" s="2"/>
      <c r="AB45" s="2"/>
      <c r="AD45" s="2"/>
      <c r="AE45" s="2"/>
      <c r="AF45" s="2"/>
      <c r="AG45" s="2"/>
      <c r="AH45" s="2"/>
      <c r="AI45" s="2"/>
      <c r="AK45" s="2"/>
      <c r="AL45" s="2"/>
      <c r="AM45" s="86"/>
      <c r="AN45" s="2"/>
      <c r="AO45" s="2"/>
    </row>
    <row r="46" spans="4:41" ht="19.899999999999999" customHeight="1" x14ac:dyDescent="0.15">
      <c r="D46" s="2"/>
      <c r="E46" s="2"/>
      <c r="F46" s="18"/>
      <c r="G46" s="2"/>
      <c r="H46" s="2"/>
      <c r="J46" s="2"/>
      <c r="K46" s="2"/>
      <c r="L46" s="2"/>
      <c r="M46" s="3"/>
      <c r="N46" s="2"/>
      <c r="O46" s="26"/>
      <c r="P46" s="2"/>
      <c r="Q46" s="40"/>
      <c r="R46" s="2"/>
      <c r="S46" s="2"/>
      <c r="T46" s="2"/>
      <c r="U46" s="2"/>
      <c r="V46" s="3"/>
      <c r="W46" s="3"/>
      <c r="X46" s="3"/>
      <c r="AA46" s="2"/>
      <c r="AB46" s="2"/>
      <c r="AD46" s="2"/>
      <c r="AE46" s="2"/>
      <c r="AF46" s="2"/>
      <c r="AG46" s="2"/>
      <c r="AH46" s="2"/>
      <c r="AI46" s="2"/>
      <c r="AK46" s="2"/>
      <c r="AL46" s="2"/>
      <c r="AM46" s="86"/>
      <c r="AN46" s="2"/>
      <c r="AO46" s="2"/>
    </row>
    <row r="47" spans="4:41" ht="19.899999999999999" customHeight="1" x14ac:dyDescent="0.15">
      <c r="D47" s="2"/>
      <c r="E47" s="2"/>
      <c r="F47" s="18"/>
      <c r="G47" s="2"/>
      <c r="H47" s="2"/>
      <c r="J47" s="2"/>
      <c r="K47" s="2"/>
      <c r="L47" s="2"/>
      <c r="M47" s="3"/>
      <c r="N47" s="2"/>
      <c r="O47" s="26"/>
      <c r="P47" s="2"/>
      <c r="Q47" s="40"/>
      <c r="R47" s="2"/>
      <c r="S47" s="2"/>
      <c r="T47" s="2"/>
      <c r="U47" s="2"/>
      <c r="V47" s="3"/>
      <c r="W47" s="3"/>
      <c r="X47" s="3"/>
      <c r="AA47" s="2"/>
      <c r="AB47" s="2"/>
      <c r="AD47" s="2"/>
      <c r="AE47" s="2"/>
      <c r="AF47" s="2"/>
      <c r="AG47" s="2"/>
      <c r="AH47" s="2"/>
      <c r="AI47" s="2"/>
      <c r="AK47" s="2"/>
      <c r="AL47" s="2"/>
      <c r="AM47" s="86"/>
      <c r="AN47" s="2"/>
      <c r="AO47" s="2"/>
    </row>
    <row r="48" spans="4:41" ht="19.899999999999999" customHeight="1" x14ac:dyDescent="0.15">
      <c r="D48" s="2"/>
      <c r="E48" s="2"/>
      <c r="F48" s="18"/>
      <c r="G48" s="2"/>
      <c r="H48" s="2"/>
      <c r="J48" s="2"/>
      <c r="K48" s="2"/>
      <c r="L48" s="2"/>
      <c r="M48" s="3"/>
      <c r="N48" s="2"/>
      <c r="O48" s="26"/>
      <c r="P48" s="2"/>
      <c r="Q48" s="40"/>
      <c r="R48" s="2"/>
      <c r="S48" s="2"/>
      <c r="T48" s="2"/>
      <c r="U48" s="2"/>
      <c r="V48" s="3"/>
      <c r="W48" s="3"/>
      <c r="X48" s="3"/>
      <c r="AA48" s="2"/>
      <c r="AB48" s="2"/>
      <c r="AD48" s="2"/>
      <c r="AE48" s="2"/>
      <c r="AF48" s="2"/>
      <c r="AG48" s="2"/>
      <c r="AH48" s="2"/>
      <c r="AI48" s="2"/>
      <c r="AK48" s="2"/>
      <c r="AL48" s="2"/>
      <c r="AM48" s="86"/>
      <c r="AN48" s="2"/>
      <c r="AO48" s="2"/>
    </row>
    <row r="49" spans="4:41" ht="19.899999999999999" customHeight="1" x14ac:dyDescent="0.15">
      <c r="D49" s="2"/>
      <c r="E49" s="2"/>
      <c r="F49" s="18"/>
      <c r="G49" s="2"/>
      <c r="H49" s="2"/>
      <c r="J49" s="2"/>
      <c r="K49" s="2"/>
      <c r="L49" s="2"/>
      <c r="M49" s="3"/>
      <c r="N49" s="2"/>
      <c r="O49" s="26"/>
      <c r="P49" s="2"/>
      <c r="Q49" s="40"/>
      <c r="R49" s="2"/>
      <c r="S49" s="2"/>
      <c r="T49" s="2"/>
      <c r="U49" s="2"/>
      <c r="V49" s="3"/>
      <c r="W49" s="3"/>
      <c r="X49" s="3"/>
      <c r="AA49" s="2"/>
      <c r="AB49" s="2"/>
      <c r="AD49" s="2"/>
      <c r="AE49" s="2"/>
      <c r="AF49" s="2"/>
      <c r="AG49" s="2"/>
      <c r="AH49" s="2"/>
      <c r="AI49" s="2"/>
      <c r="AK49" s="2"/>
      <c r="AL49" s="2"/>
      <c r="AM49" s="86"/>
      <c r="AN49" s="2"/>
      <c r="AO49" s="2"/>
    </row>
    <row r="50" spans="4:41" ht="19.899999999999999" customHeight="1" x14ac:dyDescent="0.15">
      <c r="D50" s="2"/>
      <c r="E50" s="2"/>
      <c r="F50" s="18"/>
      <c r="G50" s="2"/>
      <c r="H50" s="2"/>
      <c r="J50" s="2"/>
      <c r="K50" s="2"/>
      <c r="L50" s="2"/>
      <c r="M50" s="3"/>
      <c r="N50" s="2"/>
      <c r="O50" s="26"/>
      <c r="P50" s="2"/>
      <c r="Q50" s="40"/>
      <c r="R50" s="2"/>
      <c r="S50" s="2"/>
      <c r="T50" s="2"/>
      <c r="U50" s="2"/>
      <c r="V50" s="3"/>
      <c r="W50" s="3"/>
      <c r="X50" s="3"/>
      <c r="AA50" s="2"/>
      <c r="AB50" s="2"/>
      <c r="AD50" s="2"/>
      <c r="AE50" s="2"/>
      <c r="AF50" s="2"/>
      <c r="AG50" s="2"/>
      <c r="AH50" s="2"/>
      <c r="AI50" s="2"/>
      <c r="AK50" s="2"/>
      <c r="AL50" s="2"/>
      <c r="AM50" s="86"/>
      <c r="AN50" s="2"/>
      <c r="AO50" s="2"/>
    </row>
    <row r="51" spans="4:41" ht="19.899999999999999" customHeight="1" x14ac:dyDescent="0.15">
      <c r="D51" s="2"/>
      <c r="E51" s="2"/>
      <c r="F51" s="18"/>
      <c r="G51" s="2"/>
      <c r="H51" s="2"/>
      <c r="J51" s="2"/>
      <c r="K51" s="2"/>
      <c r="L51" s="2"/>
      <c r="M51" s="3"/>
      <c r="N51" s="2"/>
      <c r="O51" s="26"/>
      <c r="P51" s="2"/>
      <c r="Q51" s="40"/>
      <c r="R51" s="2"/>
      <c r="S51" s="2"/>
      <c r="T51" s="2"/>
      <c r="U51" s="2"/>
      <c r="V51" s="3"/>
      <c r="W51" s="3"/>
      <c r="X51" s="3"/>
      <c r="AA51" s="2"/>
      <c r="AB51" s="2"/>
      <c r="AD51" s="2"/>
      <c r="AE51" s="2"/>
      <c r="AF51" s="2"/>
      <c r="AG51" s="2"/>
      <c r="AH51" s="2"/>
      <c r="AI51" s="2"/>
      <c r="AK51" s="2"/>
      <c r="AL51" s="2"/>
      <c r="AM51" s="86"/>
      <c r="AN51" s="2"/>
      <c r="AO51" s="2"/>
    </row>
    <row r="52" spans="4:41" ht="19.899999999999999" customHeight="1" x14ac:dyDescent="0.15">
      <c r="D52" s="2"/>
      <c r="E52" s="2"/>
      <c r="F52" s="18"/>
      <c r="G52" s="2"/>
      <c r="H52" s="2"/>
      <c r="J52" s="2"/>
      <c r="K52" s="2"/>
      <c r="L52" s="2"/>
      <c r="M52" s="3"/>
      <c r="N52" s="2"/>
      <c r="O52" s="26"/>
      <c r="P52" s="2"/>
      <c r="Q52" s="40"/>
      <c r="R52" s="2"/>
      <c r="S52" s="2"/>
      <c r="T52" s="2"/>
      <c r="U52" s="2"/>
      <c r="V52" s="3"/>
      <c r="W52" s="3"/>
      <c r="X52" s="3"/>
      <c r="AA52" s="2"/>
      <c r="AB52" s="2"/>
      <c r="AD52" s="2"/>
      <c r="AE52" s="2"/>
      <c r="AF52" s="2"/>
      <c r="AG52" s="2"/>
      <c r="AH52" s="2"/>
      <c r="AI52" s="2"/>
      <c r="AK52" s="2"/>
      <c r="AL52" s="2"/>
      <c r="AM52" s="86"/>
      <c r="AN52" s="2"/>
      <c r="AO52" s="2"/>
    </row>
    <row r="53" spans="4:41" ht="19.899999999999999" customHeight="1" x14ac:dyDescent="0.15">
      <c r="D53" s="2"/>
      <c r="E53" s="2"/>
      <c r="F53" s="18"/>
      <c r="G53" s="2"/>
      <c r="H53" s="2"/>
      <c r="J53" s="2"/>
      <c r="K53" s="2"/>
      <c r="L53" s="2"/>
      <c r="M53" s="3"/>
      <c r="N53" s="2"/>
      <c r="O53" s="26"/>
      <c r="P53" s="2"/>
      <c r="Q53" s="40"/>
      <c r="R53" s="2"/>
      <c r="S53" s="2"/>
      <c r="T53" s="2"/>
      <c r="U53" s="2"/>
      <c r="V53" s="3"/>
      <c r="W53" s="3"/>
      <c r="X53" s="3"/>
      <c r="AA53" s="2"/>
      <c r="AB53" s="2"/>
      <c r="AD53" s="2"/>
      <c r="AE53" s="2"/>
      <c r="AF53" s="2"/>
      <c r="AG53" s="2"/>
      <c r="AH53" s="2"/>
      <c r="AI53" s="2"/>
      <c r="AK53" s="2"/>
      <c r="AL53" s="2"/>
      <c r="AM53" s="86"/>
      <c r="AN53" s="2"/>
      <c r="AO53" s="2"/>
    </row>
    <row r="54" spans="4:41" ht="19.899999999999999" customHeight="1" x14ac:dyDescent="0.15">
      <c r="D54" s="2"/>
      <c r="E54" s="2"/>
      <c r="F54" s="18"/>
      <c r="G54" s="2"/>
      <c r="H54" s="2"/>
      <c r="J54" s="2"/>
      <c r="K54" s="2"/>
      <c r="L54" s="2"/>
      <c r="M54" s="3"/>
      <c r="N54" s="2"/>
      <c r="O54" s="26"/>
      <c r="P54" s="2"/>
      <c r="Q54" s="40"/>
      <c r="R54" s="2"/>
      <c r="S54" s="2"/>
      <c r="T54" s="2"/>
      <c r="U54" s="2"/>
      <c r="V54" s="3"/>
      <c r="W54" s="3"/>
      <c r="X54" s="3"/>
      <c r="AA54" s="2"/>
      <c r="AB54" s="2"/>
      <c r="AD54" s="2"/>
      <c r="AE54" s="2"/>
      <c r="AF54" s="2"/>
      <c r="AG54" s="2"/>
      <c r="AH54" s="2"/>
      <c r="AI54" s="2"/>
      <c r="AK54" s="2"/>
      <c r="AL54" s="2"/>
      <c r="AM54" s="86"/>
      <c r="AN54" s="2"/>
      <c r="AO54" s="2"/>
    </row>
    <row r="55" spans="4:41" ht="19.899999999999999" customHeight="1" x14ac:dyDescent="0.15">
      <c r="D55" s="2"/>
      <c r="E55" s="2"/>
      <c r="F55" s="18"/>
      <c r="G55" s="2"/>
      <c r="H55" s="2"/>
      <c r="J55" s="2"/>
      <c r="K55" s="2"/>
      <c r="L55" s="2"/>
      <c r="M55" s="3"/>
      <c r="N55" s="2"/>
      <c r="O55" s="26"/>
      <c r="P55" s="2"/>
      <c r="Q55" s="40"/>
      <c r="R55" s="2"/>
      <c r="S55" s="2"/>
      <c r="T55" s="2"/>
      <c r="U55" s="2"/>
      <c r="V55" s="3"/>
      <c r="W55" s="3"/>
      <c r="X55" s="3"/>
      <c r="AA55" s="2"/>
      <c r="AB55" s="2"/>
      <c r="AD55" s="2"/>
      <c r="AE55" s="2"/>
      <c r="AF55" s="2"/>
      <c r="AG55" s="2"/>
      <c r="AH55" s="2"/>
      <c r="AI55" s="2"/>
      <c r="AK55" s="2"/>
      <c r="AL55" s="2"/>
      <c r="AM55" s="86"/>
      <c r="AN55" s="2"/>
      <c r="AO55" s="2"/>
    </row>
    <row r="56" spans="4:41" ht="19.899999999999999" customHeight="1" x14ac:dyDescent="0.15">
      <c r="D56" s="2"/>
      <c r="E56" s="2"/>
      <c r="F56" s="18"/>
      <c r="G56" s="2"/>
      <c r="H56" s="2"/>
      <c r="J56" s="2"/>
      <c r="K56" s="2"/>
      <c r="L56" s="2"/>
      <c r="M56" s="3"/>
      <c r="N56" s="2"/>
      <c r="O56" s="26"/>
      <c r="P56" s="2"/>
      <c r="Q56" s="40"/>
      <c r="R56" s="2"/>
      <c r="S56" s="2"/>
      <c r="T56" s="2"/>
      <c r="U56" s="2"/>
      <c r="V56" s="3"/>
      <c r="W56" s="3"/>
      <c r="X56" s="3"/>
      <c r="AA56" s="2"/>
      <c r="AB56" s="2"/>
      <c r="AD56" s="2"/>
      <c r="AE56" s="2"/>
      <c r="AF56" s="2"/>
      <c r="AG56" s="2"/>
      <c r="AH56" s="2"/>
      <c r="AI56" s="2"/>
      <c r="AK56" s="2"/>
      <c r="AL56" s="2"/>
      <c r="AM56" s="86"/>
      <c r="AN56" s="2"/>
      <c r="AO56" s="2"/>
    </row>
    <row r="57" spans="4:41" ht="19.899999999999999" customHeight="1" x14ac:dyDescent="0.15">
      <c r="D57" s="2"/>
      <c r="E57" s="2"/>
      <c r="F57" s="18"/>
      <c r="G57" s="2"/>
      <c r="H57" s="2"/>
      <c r="J57" s="2"/>
      <c r="K57" s="2"/>
      <c r="L57" s="2"/>
      <c r="M57" s="3"/>
      <c r="N57" s="2"/>
      <c r="O57" s="26"/>
      <c r="P57" s="2"/>
      <c r="Q57" s="40"/>
      <c r="R57" s="2"/>
      <c r="S57" s="2"/>
      <c r="T57" s="2"/>
      <c r="U57" s="2"/>
      <c r="V57" s="3"/>
      <c r="W57" s="3"/>
      <c r="X57" s="3"/>
      <c r="AA57" s="2"/>
      <c r="AB57" s="2"/>
      <c r="AD57" s="2"/>
      <c r="AE57" s="2"/>
      <c r="AF57" s="2"/>
      <c r="AG57" s="2"/>
      <c r="AH57" s="2"/>
      <c r="AI57" s="2"/>
      <c r="AK57" s="2"/>
      <c r="AL57" s="2"/>
      <c r="AM57" s="86"/>
      <c r="AN57" s="2"/>
      <c r="AO57" s="2"/>
    </row>
    <row r="58" spans="4:41" ht="19.899999999999999" customHeight="1" x14ac:dyDescent="0.15">
      <c r="D58" s="2"/>
      <c r="E58" s="2"/>
      <c r="F58" s="18"/>
      <c r="G58" s="2"/>
      <c r="H58" s="2"/>
      <c r="J58" s="2"/>
      <c r="K58" s="2"/>
      <c r="L58" s="2"/>
      <c r="M58" s="3"/>
      <c r="N58" s="2"/>
      <c r="O58" s="26"/>
      <c r="P58" s="2"/>
      <c r="Q58" s="40"/>
      <c r="R58" s="2"/>
      <c r="S58" s="2"/>
      <c r="T58" s="2"/>
      <c r="U58" s="2"/>
      <c r="V58" s="3"/>
      <c r="W58" s="3"/>
      <c r="X58" s="3"/>
      <c r="AA58" s="2"/>
      <c r="AB58" s="2"/>
      <c r="AD58" s="2"/>
      <c r="AE58" s="2"/>
      <c r="AF58" s="2"/>
      <c r="AG58" s="2"/>
      <c r="AH58" s="2"/>
      <c r="AI58" s="2"/>
      <c r="AK58" s="2"/>
      <c r="AL58" s="2"/>
      <c r="AM58" s="86"/>
      <c r="AN58" s="2"/>
      <c r="AO58" s="2"/>
    </row>
    <row r="59" spans="4:41" ht="19.899999999999999" customHeight="1" x14ac:dyDescent="0.15">
      <c r="D59" s="2"/>
      <c r="E59" s="2"/>
      <c r="F59" s="18"/>
      <c r="G59" s="2"/>
      <c r="H59" s="2"/>
      <c r="J59" s="2"/>
      <c r="K59" s="2"/>
      <c r="L59" s="2"/>
      <c r="M59" s="3"/>
      <c r="N59" s="2"/>
      <c r="O59" s="26"/>
      <c r="P59" s="2"/>
      <c r="Q59" s="40"/>
      <c r="R59" s="2"/>
      <c r="S59" s="2"/>
      <c r="T59" s="2"/>
      <c r="U59" s="2"/>
      <c r="V59" s="3"/>
      <c r="W59" s="3"/>
      <c r="X59" s="3"/>
      <c r="AA59" s="2"/>
      <c r="AB59" s="2"/>
      <c r="AD59" s="2"/>
      <c r="AE59" s="2"/>
      <c r="AF59" s="2"/>
      <c r="AG59" s="2"/>
      <c r="AH59" s="2"/>
      <c r="AI59" s="2"/>
      <c r="AK59" s="2"/>
      <c r="AL59" s="2"/>
      <c r="AM59" s="86"/>
      <c r="AN59" s="2"/>
      <c r="AO59" s="2"/>
    </row>
    <row r="60" spans="4:41" ht="19.899999999999999" customHeight="1" x14ac:dyDescent="0.15">
      <c r="D60" s="2"/>
      <c r="E60" s="2"/>
      <c r="F60" s="18"/>
      <c r="G60" s="2"/>
      <c r="H60" s="2"/>
      <c r="J60" s="2"/>
      <c r="K60" s="2"/>
      <c r="L60" s="2"/>
      <c r="M60" s="3"/>
      <c r="N60" s="2"/>
      <c r="O60" s="26"/>
      <c r="P60" s="2"/>
      <c r="Q60" s="40"/>
      <c r="R60" s="2"/>
      <c r="S60" s="2"/>
      <c r="T60" s="2"/>
      <c r="U60" s="2"/>
      <c r="V60" s="3"/>
      <c r="W60" s="3"/>
      <c r="X60" s="3"/>
      <c r="AA60" s="2"/>
      <c r="AB60" s="2"/>
      <c r="AD60" s="2"/>
      <c r="AE60" s="2"/>
      <c r="AF60" s="2"/>
      <c r="AG60" s="2"/>
      <c r="AH60" s="2"/>
      <c r="AI60" s="2"/>
      <c r="AK60" s="2"/>
      <c r="AL60" s="2"/>
      <c r="AM60" s="86"/>
      <c r="AN60" s="2"/>
      <c r="AO60" s="2"/>
    </row>
    <row r="61" spans="4:41" ht="19.899999999999999" customHeight="1" x14ac:dyDescent="0.15">
      <c r="D61" s="2"/>
      <c r="E61" s="2"/>
      <c r="F61" s="18"/>
      <c r="G61" s="2"/>
      <c r="H61" s="2"/>
      <c r="J61" s="2"/>
      <c r="K61" s="2"/>
      <c r="L61" s="2"/>
      <c r="M61" s="3"/>
      <c r="N61" s="2"/>
      <c r="O61" s="26"/>
      <c r="P61" s="2"/>
      <c r="Q61" s="40"/>
      <c r="R61" s="2"/>
      <c r="S61" s="2"/>
      <c r="T61" s="2"/>
      <c r="U61" s="2"/>
      <c r="V61" s="3"/>
      <c r="W61" s="3"/>
      <c r="X61" s="3"/>
      <c r="AA61" s="2"/>
      <c r="AB61" s="2"/>
      <c r="AD61" s="2"/>
      <c r="AE61" s="2"/>
      <c r="AF61" s="2"/>
      <c r="AG61" s="2"/>
      <c r="AH61" s="2"/>
      <c r="AI61" s="2"/>
      <c r="AK61" s="2"/>
      <c r="AL61" s="2"/>
      <c r="AM61" s="86"/>
      <c r="AN61" s="2"/>
      <c r="AO61" s="2"/>
    </row>
    <row r="62" spans="4:41" ht="19.899999999999999" customHeight="1" x14ac:dyDescent="0.15">
      <c r="D62" s="2"/>
      <c r="E62" s="2"/>
      <c r="F62" s="18"/>
      <c r="G62" s="2"/>
      <c r="H62" s="2"/>
      <c r="J62" s="2"/>
      <c r="K62" s="2"/>
      <c r="L62" s="2"/>
      <c r="M62" s="3"/>
      <c r="N62" s="2"/>
      <c r="O62" s="26"/>
      <c r="P62" s="2"/>
      <c r="Q62" s="40"/>
      <c r="R62" s="2"/>
      <c r="S62" s="2"/>
      <c r="T62" s="2"/>
      <c r="U62" s="2"/>
      <c r="V62" s="3"/>
      <c r="W62" s="3"/>
      <c r="X62" s="3"/>
      <c r="AA62" s="2"/>
      <c r="AB62" s="2"/>
      <c r="AD62" s="2"/>
      <c r="AE62" s="2"/>
      <c r="AF62" s="2"/>
      <c r="AG62" s="2"/>
      <c r="AH62" s="2"/>
      <c r="AI62" s="2"/>
      <c r="AK62" s="2"/>
      <c r="AL62" s="2"/>
      <c r="AM62" s="86"/>
      <c r="AN62" s="2"/>
      <c r="AO62" s="2"/>
    </row>
    <row r="63" spans="4:41" ht="19.899999999999999" customHeight="1" x14ac:dyDescent="0.15">
      <c r="D63" s="2"/>
      <c r="E63" s="2"/>
      <c r="F63" s="18"/>
      <c r="G63" s="2"/>
      <c r="H63" s="2"/>
      <c r="J63" s="2"/>
      <c r="K63" s="2"/>
      <c r="L63" s="2"/>
      <c r="M63" s="3"/>
      <c r="N63" s="2"/>
      <c r="O63" s="26"/>
      <c r="P63" s="2"/>
      <c r="Q63" s="40"/>
      <c r="R63" s="2"/>
      <c r="S63" s="2"/>
      <c r="T63" s="2"/>
      <c r="U63" s="2"/>
      <c r="V63" s="3"/>
      <c r="W63" s="3"/>
      <c r="X63" s="3"/>
      <c r="AA63" s="2"/>
      <c r="AB63" s="2"/>
      <c r="AD63" s="2"/>
      <c r="AE63" s="2"/>
      <c r="AF63" s="2"/>
      <c r="AG63" s="2"/>
      <c r="AH63" s="2"/>
      <c r="AI63" s="2"/>
      <c r="AK63" s="2"/>
      <c r="AL63" s="2"/>
      <c r="AM63" s="86"/>
      <c r="AN63" s="2"/>
      <c r="AO63" s="2"/>
    </row>
    <row r="64" spans="4:41" ht="19.899999999999999" customHeight="1" x14ac:dyDescent="0.15">
      <c r="D64" s="2"/>
      <c r="E64" s="2"/>
      <c r="F64" s="18"/>
      <c r="G64" s="2"/>
      <c r="H64" s="2"/>
      <c r="J64" s="2"/>
      <c r="K64" s="2"/>
      <c r="L64" s="2"/>
      <c r="M64" s="3"/>
      <c r="N64" s="2"/>
      <c r="O64" s="26"/>
      <c r="P64" s="2"/>
      <c r="Q64" s="40"/>
      <c r="R64" s="2"/>
      <c r="S64" s="2"/>
      <c r="T64" s="2"/>
      <c r="U64" s="2"/>
      <c r="V64" s="3"/>
      <c r="W64" s="3"/>
      <c r="X64" s="3"/>
      <c r="AA64" s="2"/>
      <c r="AB64" s="2"/>
      <c r="AD64" s="2"/>
      <c r="AE64" s="2"/>
      <c r="AF64" s="2"/>
      <c r="AG64" s="2"/>
      <c r="AH64" s="2"/>
      <c r="AI64" s="2"/>
      <c r="AK64" s="2"/>
      <c r="AL64" s="2"/>
      <c r="AM64" s="86"/>
      <c r="AN64" s="2"/>
      <c r="AO64" s="2"/>
    </row>
    <row r="65" spans="4:41" ht="19.899999999999999" customHeight="1" x14ac:dyDescent="0.15">
      <c r="D65" s="2"/>
      <c r="E65" s="2"/>
      <c r="F65" s="18"/>
      <c r="G65" s="2"/>
      <c r="H65" s="2"/>
      <c r="J65" s="2"/>
      <c r="K65" s="2"/>
      <c r="L65" s="2"/>
      <c r="M65" s="3"/>
      <c r="N65" s="2"/>
      <c r="O65" s="26"/>
      <c r="P65" s="2"/>
      <c r="Q65" s="40"/>
      <c r="R65" s="2"/>
      <c r="S65" s="2"/>
      <c r="T65" s="2"/>
      <c r="U65" s="2"/>
      <c r="V65" s="3"/>
      <c r="W65" s="3"/>
      <c r="X65" s="3"/>
      <c r="AA65" s="2"/>
      <c r="AB65" s="2"/>
      <c r="AD65" s="2"/>
      <c r="AE65" s="2"/>
      <c r="AF65" s="2"/>
      <c r="AG65" s="2"/>
      <c r="AH65" s="2"/>
      <c r="AI65" s="2"/>
      <c r="AK65" s="2"/>
      <c r="AL65" s="2"/>
      <c r="AM65" s="86"/>
      <c r="AN65" s="2"/>
      <c r="AO65" s="2"/>
    </row>
    <row r="66" spans="4:41" ht="19.899999999999999" customHeight="1" x14ac:dyDescent="0.15">
      <c r="D66" s="2"/>
      <c r="E66" s="2"/>
      <c r="F66" s="18"/>
      <c r="G66" s="2"/>
      <c r="H66" s="2"/>
      <c r="J66" s="2"/>
      <c r="K66" s="2"/>
      <c r="L66" s="2"/>
      <c r="M66" s="3"/>
      <c r="N66" s="2"/>
      <c r="O66" s="26"/>
      <c r="P66" s="2"/>
      <c r="Q66" s="40"/>
      <c r="R66" s="2"/>
      <c r="S66" s="2"/>
      <c r="T66" s="2"/>
      <c r="U66" s="2"/>
      <c r="V66" s="3"/>
      <c r="W66" s="3"/>
      <c r="X66" s="3"/>
      <c r="AA66" s="2"/>
      <c r="AB66" s="2"/>
      <c r="AD66" s="2"/>
      <c r="AE66" s="2"/>
      <c r="AF66" s="2"/>
      <c r="AG66" s="2"/>
      <c r="AH66" s="2"/>
      <c r="AI66" s="2"/>
      <c r="AK66" s="2"/>
      <c r="AL66" s="2"/>
      <c r="AM66" s="86"/>
      <c r="AN66" s="2"/>
      <c r="AO66" s="2"/>
    </row>
    <row r="67" spans="4:41" ht="19.899999999999999" customHeight="1" x14ac:dyDescent="0.15">
      <c r="D67" s="2"/>
      <c r="E67" s="2"/>
      <c r="F67" s="18"/>
      <c r="G67" s="2"/>
      <c r="H67" s="2"/>
      <c r="J67" s="2"/>
      <c r="K67" s="2"/>
      <c r="L67" s="2"/>
      <c r="M67" s="3"/>
      <c r="N67" s="2"/>
      <c r="O67" s="26"/>
      <c r="P67" s="2"/>
      <c r="Q67" s="40"/>
      <c r="R67" s="2"/>
      <c r="S67" s="2"/>
      <c r="T67" s="2"/>
      <c r="U67" s="2"/>
      <c r="V67" s="3"/>
      <c r="W67" s="3"/>
      <c r="X67" s="3"/>
      <c r="AA67" s="2"/>
      <c r="AB67" s="2"/>
      <c r="AD67" s="2"/>
      <c r="AE67" s="2"/>
      <c r="AF67" s="2"/>
      <c r="AG67" s="2"/>
      <c r="AH67" s="2"/>
      <c r="AI67" s="2"/>
      <c r="AK67" s="2"/>
      <c r="AL67" s="2"/>
      <c r="AM67" s="86"/>
      <c r="AN67" s="2"/>
      <c r="AO67" s="2"/>
    </row>
    <row r="68" spans="4:41" ht="19.899999999999999" customHeight="1" x14ac:dyDescent="0.15">
      <c r="D68" s="2"/>
      <c r="E68" s="2"/>
      <c r="F68" s="18"/>
      <c r="G68" s="2"/>
      <c r="H68" s="2"/>
      <c r="J68" s="2"/>
      <c r="K68" s="2"/>
      <c r="L68" s="2"/>
      <c r="M68" s="3"/>
      <c r="N68" s="2"/>
      <c r="O68" s="26"/>
      <c r="P68" s="2"/>
      <c r="Q68" s="40"/>
      <c r="R68" s="2"/>
      <c r="S68" s="2"/>
      <c r="T68" s="2"/>
      <c r="U68" s="2"/>
      <c r="V68" s="3"/>
      <c r="W68" s="3"/>
      <c r="X68" s="3"/>
      <c r="AA68" s="2"/>
      <c r="AB68" s="2"/>
      <c r="AD68" s="2"/>
      <c r="AE68" s="2"/>
      <c r="AF68" s="2"/>
      <c r="AG68" s="2"/>
      <c r="AH68" s="2"/>
      <c r="AI68" s="2"/>
      <c r="AK68" s="2"/>
      <c r="AL68" s="2"/>
      <c r="AM68" s="86"/>
      <c r="AN68" s="2"/>
      <c r="AO68" s="2"/>
    </row>
    <row r="69" spans="4:41" ht="19.899999999999999" customHeight="1" x14ac:dyDescent="0.15">
      <c r="D69" s="2"/>
      <c r="E69" s="2"/>
      <c r="F69" s="18"/>
      <c r="G69" s="2"/>
      <c r="H69" s="2"/>
      <c r="J69" s="2"/>
      <c r="K69" s="2"/>
      <c r="L69" s="2"/>
      <c r="M69" s="3"/>
      <c r="N69" s="2"/>
      <c r="O69" s="26"/>
      <c r="P69" s="2"/>
      <c r="Q69" s="40"/>
      <c r="R69" s="2"/>
      <c r="S69" s="2"/>
      <c r="T69" s="2"/>
      <c r="U69" s="2"/>
      <c r="V69" s="3"/>
      <c r="W69" s="3"/>
      <c r="X69" s="3"/>
      <c r="AA69" s="2"/>
      <c r="AB69" s="2"/>
      <c r="AD69" s="2"/>
      <c r="AE69" s="2"/>
      <c r="AF69" s="2"/>
      <c r="AG69" s="2"/>
      <c r="AH69" s="2"/>
      <c r="AI69" s="2"/>
      <c r="AK69" s="2"/>
      <c r="AL69" s="2"/>
      <c r="AM69" s="86"/>
      <c r="AN69" s="2"/>
      <c r="AO69" s="2"/>
    </row>
    <row r="70" spans="4:41" ht="19.899999999999999" customHeight="1" x14ac:dyDescent="0.15">
      <c r="D70" s="2"/>
      <c r="E70" s="2"/>
      <c r="F70" s="18"/>
      <c r="G70" s="2"/>
      <c r="H70" s="2"/>
      <c r="J70" s="2"/>
      <c r="K70" s="2"/>
      <c r="L70" s="2"/>
      <c r="M70" s="3"/>
      <c r="N70" s="2"/>
      <c r="O70" s="26"/>
      <c r="P70" s="2"/>
      <c r="Q70" s="40"/>
      <c r="R70" s="2"/>
      <c r="S70" s="2"/>
      <c r="T70" s="2"/>
      <c r="U70" s="2"/>
      <c r="V70" s="3"/>
      <c r="W70" s="3"/>
      <c r="X70" s="3"/>
      <c r="AA70" s="2"/>
      <c r="AB70" s="2"/>
      <c r="AD70" s="2"/>
      <c r="AE70" s="2"/>
      <c r="AF70" s="2"/>
      <c r="AG70" s="2"/>
      <c r="AH70" s="2"/>
      <c r="AI70" s="2"/>
      <c r="AK70" s="2"/>
      <c r="AL70" s="2"/>
      <c r="AM70" s="86"/>
      <c r="AN70" s="2"/>
      <c r="AO70" s="2"/>
    </row>
    <row r="71" spans="4:41" ht="19.899999999999999" customHeight="1" x14ac:dyDescent="0.15">
      <c r="D71" s="2"/>
      <c r="E71" s="2"/>
      <c r="F71" s="18"/>
      <c r="G71" s="2"/>
      <c r="H71" s="2"/>
      <c r="J71" s="2"/>
      <c r="K71" s="2"/>
      <c r="L71" s="2"/>
      <c r="M71" s="3"/>
      <c r="N71" s="2"/>
      <c r="O71" s="26"/>
      <c r="P71" s="2"/>
      <c r="Q71" s="40"/>
      <c r="R71" s="2"/>
      <c r="S71" s="2"/>
      <c r="T71" s="2"/>
      <c r="U71" s="2"/>
      <c r="V71" s="3"/>
      <c r="W71" s="3"/>
      <c r="X71" s="3"/>
      <c r="AA71" s="2"/>
      <c r="AB71" s="2"/>
      <c r="AD71" s="2"/>
      <c r="AE71" s="2"/>
      <c r="AF71" s="2"/>
      <c r="AG71" s="2"/>
      <c r="AH71" s="2"/>
      <c r="AI71" s="2"/>
      <c r="AK71" s="2"/>
      <c r="AL71" s="2"/>
      <c r="AM71" s="86"/>
      <c r="AN71" s="2"/>
      <c r="AO71" s="2"/>
    </row>
    <row r="72" spans="4:41" ht="19.899999999999999" customHeight="1" x14ac:dyDescent="0.15">
      <c r="D72" s="2"/>
      <c r="E72" s="2"/>
      <c r="F72" s="18"/>
      <c r="G72" s="2"/>
      <c r="H72" s="2"/>
      <c r="J72" s="2"/>
      <c r="K72" s="2"/>
      <c r="L72" s="2"/>
      <c r="M72" s="3"/>
      <c r="N72" s="2"/>
      <c r="O72" s="26"/>
      <c r="P72" s="2"/>
      <c r="Q72" s="40"/>
      <c r="R72" s="2"/>
      <c r="S72" s="2"/>
      <c r="T72" s="2"/>
      <c r="U72" s="2"/>
      <c r="V72" s="3"/>
      <c r="W72" s="3"/>
      <c r="X72" s="3"/>
      <c r="AA72" s="2"/>
      <c r="AB72" s="2"/>
      <c r="AD72" s="2"/>
      <c r="AE72" s="2"/>
      <c r="AF72" s="2"/>
      <c r="AG72" s="2"/>
      <c r="AH72" s="2"/>
      <c r="AI72" s="2"/>
      <c r="AK72" s="2"/>
      <c r="AL72" s="2"/>
      <c r="AM72" s="86"/>
      <c r="AN72" s="2"/>
      <c r="AO72" s="2"/>
    </row>
    <row r="73" spans="4:41" ht="19.899999999999999" customHeight="1" x14ac:dyDescent="0.15">
      <c r="D73" s="2"/>
      <c r="E73" s="2"/>
      <c r="F73" s="18"/>
      <c r="G73" s="2"/>
      <c r="H73" s="2"/>
      <c r="J73" s="2"/>
      <c r="K73" s="2"/>
      <c r="L73" s="2"/>
      <c r="M73" s="3"/>
      <c r="N73" s="2"/>
      <c r="O73" s="26"/>
      <c r="P73" s="2"/>
      <c r="Q73" s="40"/>
      <c r="R73" s="2"/>
      <c r="S73" s="2"/>
      <c r="T73" s="2"/>
      <c r="U73" s="2"/>
      <c r="V73" s="3"/>
      <c r="W73" s="3"/>
      <c r="X73" s="3"/>
      <c r="AA73" s="2"/>
      <c r="AB73" s="2"/>
      <c r="AD73" s="2"/>
      <c r="AE73" s="2"/>
      <c r="AF73" s="2"/>
      <c r="AG73" s="2"/>
      <c r="AH73" s="2"/>
      <c r="AI73" s="2"/>
      <c r="AK73" s="2"/>
      <c r="AL73" s="2"/>
      <c r="AM73" s="86"/>
      <c r="AN73" s="2"/>
      <c r="AO73" s="2"/>
    </row>
    <row r="74" spans="4:41" ht="19.899999999999999" customHeight="1" x14ac:dyDescent="0.15">
      <c r="D74" s="2"/>
      <c r="E74" s="2"/>
      <c r="F74" s="18"/>
      <c r="G74" s="2"/>
      <c r="H74" s="2"/>
      <c r="J74" s="2"/>
      <c r="K74" s="2"/>
      <c r="L74" s="2"/>
      <c r="M74" s="3"/>
      <c r="N74" s="2"/>
      <c r="O74" s="26"/>
      <c r="P74" s="2"/>
      <c r="Q74" s="40"/>
      <c r="R74" s="2"/>
      <c r="S74" s="2"/>
      <c r="T74" s="2"/>
      <c r="U74" s="2"/>
      <c r="V74" s="3"/>
      <c r="W74" s="3"/>
      <c r="X74" s="3"/>
      <c r="AA74" s="2"/>
      <c r="AB74" s="2"/>
      <c r="AD74" s="2"/>
      <c r="AE74" s="2"/>
      <c r="AF74" s="2"/>
      <c r="AG74" s="2"/>
      <c r="AH74" s="2"/>
      <c r="AI74" s="2"/>
      <c r="AK74" s="2"/>
      <c r="AL74" s="2"/>
      <c r="AM74" s="86"/>
      <c r="AN74" s="2"/>
      <c r="AO74" s="2"/>
    </row>
    <row r="75" spans="4:41" ht="19.899999999999999" customHeight="1" x14ac:dyDescent="0.15">
      <c r="D75" s="2"/>
      <c r="E75" s="2"/>
      <c r="F75" s="18"/>
      <c r="G75" s="2"/>
      <c r="H75" s="2"/>
      <c r="J75" s="2"/>
      <c r="K75" s="2"/>
      <c r="L75" s="2"/>
      <c r="M75" s="3"/>
      <c r="N75" s="2"/>
      <c r="O75" s="26"/>
      <c r="P75" s="2"/>
      <c r="Q75" s="40"/>
      <c r="R75" s="2"/>
      <c r="S75" s="2"/>
      <c r="T75" s="2"/>
      <c r="U75" s="2"/>
      <c r="V75" s="3"/>
      <c r="W75" s="3"/>
      <c r="X75" s="3"/>
      <c r="AA75" s="2"/>
      <c r="AB75" s="2"/>
      <c r="AD75" s="2"/>
      <c r="AE75" s="2"/>
      <c r="AF75" s="2"/>
      <c r="AG75" s="2"/>
      <c r="AH75" s="2"/>
      <c r="AI75" s="2"/>
      <c r="AK75" s="2"/>
      <c r="AL75" s="2"/>
      <c r="AM75" s="86"/>
      <c r="AN75" s="2"/>
      <c r="AO75" s="2"/>
    </row>
    <row r="76" spans="4:41" ht="19.899999999999999" customHeight="1" x14ac:dyDescent="0.15">
      <c r="D76" s="2"/>
      <c r="E76" s="2"/>
      <c r="F76" s="18"/>
      <c r="G76" s="2"/>
      <c r="H76" s="2"/>
      <c r="J76" s="2"/>
      <c r="K76" s="2"/>
      <c r="L76" s="2"/>
      <c r="M76" s="3"/>
      <c r="N76" s="2"/>
      <c r="O76" s="26"/>
      <c r="P76" s="2"/>
      <c r="Q76" s="40"/>
      <c r="R76" s="2"/>
      <c r="S76" s="2"/>
      <c r="T76" s="2"/>
      <c r="U76" s="2"/>
      <c r="V76" s="3"/>
      <c r="W76" s="3"/>
      <c r="X76" s="3"/>
      <c r="AA76" s="2"/>
      <c r="AB76" s="2"/>
      <c r="AD76" s="2"/>
      <c r="AE76" s="2"/>
      <c r="AF76" s="2"/>
      <c r="AG76" s="2"/>
      <c r="AH76" s="2"/>
      <c r="AI76" s="2"/>
      <c r="AK76" s="2"/>
      <c r="AL76" s="2"/>
      <c r="AM76" s="86"/>
      <c r="AN76" s="2"/>
      <c r="AO76" s="2"/>
    </row>
    <row r="77" spans="4:41" ht="19.899999999999999" customHeight="1" x14ac:dyDescent="0.15">
      <c r="D77" s="2"/>
      <c r="E77" s="2"/>
      <c r="F77" s="18"/>
      <c r="G77" s="2"/>
      <c r="H77" s="2"/>
      <c r="J77" s="2"/>
      <c r="K77" s="2"/>
      <c r="L77" s="2"/>
      <c r="M77" s="3"/>
      <c r="N77" s="2"/>
      <c r="O77" s="26"/>
      <c r="P77" s="2"/>
      <c r="Q77" s="40"/>
      <c r="R77" s="2"/>
      <c r="S77" s="2"/>
      <c r="T77" s="2"/>
      <c r="U77" s="2"/>
      <c r="V77" s="3"/>
      <c r="W77" s="3"/>
      <c r="X77" s="3"/>
      <c r="AA77" s="2"/>
      <c r="AB77" s="2"/>
      <c r="AD77" s="2"/>
      <c r="AE77" s="2"/>
      <c r="AF77" s="2"/>
      <c r="AG77" s="2"/>
      <c r="AH77" s="2"/>
      <c r="AI77" s="2"/>
      <c r="AK77" s="2"/>
      <c r="AL77" s="2"/>
      <c r="AM77" s="86"/>
      <c r="AN77" s="2"/>
      <c r="AO77" s="2"/>
    </row>
    <row r="78" spans="4:41" ht="19.899999999999999" customHeight="1" x14ac:dyDescent="0.15">
      <c r="D78" s="2"/>
      <c r="E78" s="2"/>
      <c r="F78" s="18"/>
      <c r="G78" s="2"/>
      <c r="H78" s="2"/>
      <c r="J78" s="2"/>
      <c r="K78" s="2"/>
      <c r="L78" s="2"/>
      <c r="M78" s="3"/>
      <c r="N78" s="2"/>
      <c r="O78" s="26"/>
      <c r="P78" s="2"/>
      <c r="Q78" s="40"/>
      <c r="R78" s="2"/>
      <c r="S78" s="2"/>
      <c r="T78" s="2"/>
      <c r="U78" s="2"/>
      <c r="V78" s="3"/>
      <c r="W78" s="3"/>
      <c r="X78" s="3"/>
      <c r="AA78" s="2"/>
      <c r="AB78" s="2"/>
      <c r="AD78" s="2"/>
      <c r="AE78" s="2"/>
      <c r="AF78" s="2"/>
      <c r="AG78" s="2"/>
      <c r="AH78" s="2"/>
      <c r="AI78" s="2"/>
      <c r="AK78" s="2"/>
      <c r="AL78" s="2"/>
      <c r="AM78" s="86"/>
      <c r="AN78" s="2"/>
      <c r="AO78" s="2"/>
    </row>
    <row r="79" spans="4:41" ht="19.899999999999999" customHeight="1" x14ac:dyDescent="0.15">
      <c r="D79" s="2"/>
      <c r="E79" s="2"/>
      <c r="F79" s="18"/>
      <c r="G79" s="2"/>
      <c r="H79" s="2"/>
      <c r="J79" s="2"/>
      <c r="K79" s="2"/>
      <c r="L79" s="2"/>
      <c r="M79" s="3"/>
      <c r="N79" s="2"/>
      <c r="O79" s="26"/>
      <c r="P79" s="2"/>
      <c r="Q79" s="40"/>
      <c r="R79" s="2"/>
      <c r="S79" s="2"/>
      <c r="T79" s="2"/>
      <c r="U79" s="2"/>
      <c r="V79" s="3"/>
      <c r="W79" s="3"/>
      <c r="X79" s="3"/>
      <c r="AA79" s="2"/>
      <c r="AB79" s="2"/>
      <c r="AD79" s="2"/>
      <c r="AE79" s="2"/>
      <c r="AF79" s="2"/>
      <c r="AG79" s="2"/>
      <c r="AH79" s="2"/>
      <c r="AI79" s="2"/>
      <c r="AK79" s="2"/>
      <c r="AL79" s="2"/>
      <c r="AM79" s="86"/>
      <c r="AN79" s="2"/>
      <c r="AO79" s="2"/>
    </row>
    <row r="80" spans="4:41" ht="19.899999999999999" customHeight="1" x14ac:dyDescent="0.15">
      <c r="D80" s="2"/>
      <c r="E80" s="2"/>
      <c r="F80" s="18"/>
      <c r="G80" s="2"/>
      <c r="H80" s="2"/>
      <c r="J80" s="2"/>
      <c r="K80" s="2"/>
      <c r="L80" s="2"/>
      <c r="M80" s="3"/>
      <c r="N80" s="2"/>
      <c r="O80" s="26"/>
      <c r="P80" s="2"/>
      <c r="Q80" s="40"/>
      <c r="R80" s="2"/>
      <c r="S80" s="2"/>
      <c r="T80" s="2"/>
      <c r="U80" s="2"/>
      <c r="V80" s="3"/>
      <c r="W80" s="3"/>
      <c r="X80" s="3"/>
      <c r="AA80" s="2"/>
      <c r="AB80" s="2"/>
      <c r="AD80" s="2"/>
      <c r="AE80" s="2"/>
      <c r="AF80" s="2"/>
      <c r="AG80" s="2"/>
      <c r="AH80" s="2"/>
      <c r="AI80" s="2"/>
      <c r="AK80" s="2"/>
      <c r="AL80" s="2"/>
      <c r="AM80" s="86"/>
      <c r="AN80" s="2"/>
      <c r="AO80" s="2"/>
    </row>
    <row r="81" spans="4:41" ht="19.899999999999999" customHeight="1" x14ac:dyDescent="0.15">
      <c r="D81" s="2"/>
      <c r="E81" s="2"/>
      <c r="F81" s="18"/>
      <c r="G81" s="2"/>
      <c r="H81" s="2"/>
      <c r="J81" s="2"/>
      <c r="K81" s="2"/>
      <c r="L81" s="2"/>
      <c r="M81" s="3"/>
      <c r="N81" s="2"/>
      <c r="O81" s="26"/>
      <c r="P81" s="2"/>
      <c r="Q81" s="40"/>
      <c r="R81" s="2"/>
      <c r="S81" s="2"/>
      <c r="T81" s="2"/>
      <c r="U81" s="2"/>
      <c r="V81" s="3"/>
      <c r="W81" s="3"/>
      <c r="X81" s="3"/>
      <c r="AA81" s="2"/>
      <c r="AB81" s="2"/>
      <c r="AD81" s="2"/>
      <c r="AE81" s="2"/>
      <c r="AF81" s="2"/>
      <c r="AG81" s="2"/>
      <c r="AH81" s="2"/>
      <c r="AI81" s="2"/>
      <c r="AK81" s="2"/>
      <c r="AL81" s="2"/>
      <c r="AM81" s="86"/>
      <c r="AN81" s="2"/>
      <c r="AO81" s="2"/>
    </row>
    <row r="82" spans="4:41" ht="19.899999999999999" customHeight="1" x14ac:dyDescent="0.15">
      <c r="D82" s="2"/>
      <c r="E82" s="2"/>
      <c r="F82" s="18"/>
      <c r="G82" s="2"/>
      <c r="H82" s="2"/>
      <c r="J82" s="2"/>
      <c r="K82" s="2"/>
      <c r="L82" s="2"/>
      <c r="M82" s="3"/>
      <c r="N82" s="2"/>
      <c r="O82" s="26"/>
      <c r="P82" s="2"/>
      <c r="Q82" s="40"/>
      <c r="R82" s="2"/>
      <c r="S82" s="2"/>
      <c r="T82" s="2"/>
      <c r="U82" s="2"/>
      <c r="V82" s="3"/>
      <c r="W82" s="3"/>
      <c r="X82" s="3"/>
      <c r="AA82" s="2"/>
      <c r="AB82" s="2"/>
      <c r="AD82" s="2"/>
      <c r="AE82" s="2"/>
      <c r="AF82" s="2"/>
      <c r="AG82" s="2"/>
      <c r="AH82" s="2"/>
      <c r="AI82" s="2"/>
      <c r="AK82" s="2"/>
      <c r="AL82" s="2"/>
      <c r="AM82" s="86"/>
      <c r="AN82" s="2"/>
      <c r="AO82" s="2"/>
    </row>
    <row r="83" spans="4:41" ht="19.899999999999999" customHeight="1" x14ac:dyDescent="0.15">
      <c r="D83" s="2"/>
      <c r="E83" s="2"/>
      <c r="F83" s="18"/>
      <c r="G83" s="2"/>
      <c r="H83" s="2"/>
      <c r="J83" s="2"/>
      <c r="K83" s="2"/>
      <c r="L83" s="2"/>
      <c r="M83" s="3"/>
      <c r="N83" s="2"/>
      <c r="O83" s="26"/>
      <c r="P83" s="2"/>
      <c r="Q83" s="40"/>
      <c r="R83" s="2"/>
      <c r="S83" s="2"/>
      <c r="T83" s="2"/>
      <c r="U83" s="2"/>
      <c r="V83" s="3"/>
      <c r="W83" s="3"/>
      <c r="X83" s="3"/>
      <c r="AA83" s="2"/>
      <c r="AB83" s="2"/>
      <c r="AD83" s="2"/>
      <c r="AE83" s="2"/>
      <c r="AF83" s="2"/>
      <c r="AG83" s="2"/>
      <c r="AH83" s="2"/>
      <c r="AI83" s="2"/>
      <c r="AK83" s="2"/>
      <c r="AL83" s="2"/>
      <c r="AM83" s="86"/>
      <c r="AN83" s="2"/>
      <c r="AO83" s="2"/>
    </row>
    <row r="84" spans="4:41" ht="19.899999999999999" customHeight="1" x14ac:dyDescent="0.15">
      <c r="D84" s="2"/>
      <c r="E84" s="2"/>
      <c r="F84" s="18"/>
      <c r="G84" s="2"/>
      <c r="H84" s="2"/>
      <c r="J84" s="2"/>
      <c r="K84" s="2"/>
      <c r="L84" s="2"/>
      <c r="M84" s="3"/>
      <c r="N84" s="2"/>
      <c r="O84" s="26"/>
      <c r="P84" s="2"/>
      <c r="Q84" s="40"/>
      <c r="R84" s="2"/>
      <c r="S84" s="2"/>
      <c r="T84" s="2"/>
      <c r="U84" s="2"/>
      <c r="V84" s="3"/>
      <c r="W84" s="3"/>
      <c r="X84" s="3"/>
      <c r="AA84" s="2"/>
      <c r="AB84" s="2"/>
      <c r="AD84" s="2"/>
      <c r="AE84" s="2"/>
      <c r="AF84" s="2"/>
      <c r="AG84" s="2"/>
      <c r="AH84" s="2"/>
      <c r="AI84" s="2"/>
      <c r="AK84" s="2"/>
      <c r="AL84" s="2"/>
      <c r="AM84" s="86"/>
      <c r="AN84" s="2"/>
      <c r="AO84" s="2"/>
    </row>
    <row r="85" spans="4:41" ht="19.899999999999999" customHeight="1" x14ac:dyDescent="0.15">
      <c r="D85" s="2"/>
      <c r="E85" s="2"/>
      <c r="F85" s="18"/>
      <c r="G85" s="2"/>
      <c r="H85" s="2"/>
      <c r="J85" s="2"/>
      <c r="K85" s="2"/>
      <c r="L85" s="2"/>
      <c r="M85" s="3"/>
      <c r="N85" s="2"/>
      <c r="O85" s="26"/>
      <c r="P85" s="2"/>
      <c r="Q85" s="40"/>
      <c r="R85" s="2"/>
      <c r="S85" s="2"/>
      <c r="T85" s="2"/>
      <c r="U85" s="2"/>
      <c r="V85" s="3"/>
      <c r="W85" s="3"/>
      <c r="X85" s="3"/>
      <c r="AA85" s="2"/>
      <c r="AB85" s="2"/>
      <c r="AD85" s="2"/>
      <c r="AE85" s="2"/>
      <c r="AF85" s="2"/>
      <c r="AG85" s="2"/>
      <c r="AH85" s="2"/>
      <c r="AI85" s="2"/>
      <c r="AK85" s="2"/>
      <c r="AL85" s="2"/>
      <c r="AM85" s="86"/>
      <c r="AN85" s="2"/>
      <c r="AO85" s="2"/>
    </row>
    <row r="86" spans="4:41" ht="19.899999999999999" customHeight="1" x14ac:dyDescent="0.15">
      <c r="D86" s="2"/>
      <c r="E86" s="2"/>
      <c r="F86" s="18"/>
      <c r="G86" s="2"/>
      <c r="H86" s="2"/>
      <c r="J86" s="2"/>
      <c r="K86" s="2"/>
      <c r="L86" s="2"/>
      <c r="M86" s="3"/>
      <c r="N86" s="2"/>
      <c r="O86" s="26"/>
      <c r="P86" s="2"/>
      <c r="Q86" s="40"/>
      <c r="R86" s="2"/>
      <c r="S86" s="2"/>
      <c r="T86" s="2"/>
      <c r="U86" s="2"/>
      <c r="V86" s="3"/>
      <c r="W86" s="3"/>
      <c r="X86" s="3"/>
      <c r="AA86" s="2"/>
      <c r="AB86" s="2"/>
      <c r="AD86" s="2"/>
      <c r="AE86" s="2"/>
      <c r="AF86" s="2"/>
      <c r="AG86" s="2"/>
      <c r="AH86" s="2"/>
      <c r="AI86" s="2"/>
      <c r="AK86" s="2"/>
      <c r="AL86" s="2"/>
      <c r="AM86" s="86"/>
      <c r="AN86" s="2"/>
      <c r="AO86" s="2"/>
    </row>
    <row r="87" spans="4:41" ht="19.899999999999999" customHeight="1" x14ac:dyDescent="0.15">
      <c r="D87" s="2"/>
      <c r="E87" s="2"/>
      <c r="F87" s="18"/>
      <c r="G87" s="2"/>
      <c r="H87" s="2"/>
      <c r="J87" s="2"/>
      <c r="K87" s="2"/>
      <c r="L87" s="2"/>
      <c r="M87" s="3"/>
      <c r="N87" s="2"/>
      <c r="O87" s="26"/>
      <c r="P87" s="2"/>
      <c r="Q87" s="40"/>
      <c r="R87" s="2"/>
      <c r="S87" s="2"/>
      <c r="T87" s="2"/>
      <c r="U87" s="2"/>
      <c r="V87" s="3"/>
      <c r="W87" s="3"/>
      <c r="X87" s="3"/>
      <c r="AA87" s="2"/>
      <c r="AB87" s="2"/>
      <c r="AD87" s="2"/>
      <c r="AE87" s="2"/>
      <c r="AF87" s="2"/>
      <c r="AG87" s="2"/>
      <c r="AH87" s="2"/>
      <c r="AI87" s="2"/>
      <c r="AK87" s="2"/>
      <c r="AL87" s="2"/>
      <c r="AM87" s="86"/>
      <c r="AN87" s="2"/>
      <c r="AO87" s="2"/>
    </row>
    <row r="88" spans="4:41" ht="19.899999999999999" customHeight="1" x14ac:dyDescent="0.15">
      <c r="D88" s="2"/>
      <c r="E88" s="2"/>
      <c r="F88" s="18"/>
      <c r="G88" s="2"/>
      <c r="H88" s="2"/>
      <c r="J88" s="2"/>
      <c r="K88" s="2"/>
      <c r="L88" s="2"/>
      <c r="M88" s="3"/>
      <c r="N88" s="2"/>
      <c r="O88" s="26"/>
      <c r="P88" s="2"/>
      <c r="Q88" s="40"/>
      <c r="R88" s="2"/>
      <c r="S88" s="2"/>
      <c r="T88" s="2"/>
      <c r="U88" s="2"/>
      <c r="V88" s="3"/>
      <c r="W88" s="3"/>
      <c r="X88" s="3"/>
      <c r="AA88" s="2"/>
      <c r="AB88" s="2"/>
      <c r="AD88" s="2"/>
      <c r="AE88" s="2"/>
      <c r="AF88" s="2"/>
      <c r="AG88" s="2"/>
      <c r="AH88" s="2"/>
      <c r="AI88" s="2"/>
      <c r="AK88" s="2"/>
      <c r="AL88" s="2"/>
      <c r="AM88" s="86"/>
      <c r="AN88" s="2"/>
      <c r="AO88" s="2"/>
    </row>
    <row r="89" spans="4:41" ht="19.899999999999999" customHeight="1" x14ac:dyDescent="0.15">
      <c r="D89" s="2"/>
      <c r="E89" s="2"/>
      <c r="F89" s="18"/>
      <c r="G89" s="2"/>
      <c r="H89" s="2"/>
      <c r="J89" s="2"/>
      <c r="K89" s="2"/>
      <c r="L89" s="2"/>
      <c r="M89" s="3"/>
      <c r="N89" s="2"/>
      <c r="O89" s="26"/>
      <c r="P89" s="2"/>
      <c r="Q89" s="40"/>
      <c r="R89" s="2"/>
      <c r="S89" s="2"/>
      <c r="T89" s="2"/>
      <c r="U89" s="2"/>
      <c r="V89" s="3"/>
      <c r="W89" s="3"/>
      <c r="X89" s="3"/>
      <c r="AA89" s="2"/>
      <c r="AB89" s="2"/>
      <c r="AD89" s="2"/>
      <c r="AE89" s="2"/>
      <c r="AF89" s="2"/>
      <c r="AG89" s="2"/>
      <c r="AH89" s="2"/>
      <c r="AI89" s="2"/>
      <c r="AK89" s="2"/>
      <c r="AL89" s="2"/>
      <c r="AM89" s="86"/>
      <c r="AN89" s="2"/>
      <c r="AO89" s="2"/>
    </row>
    <row r="90" spans="4:41" ht="19.899999999999999" customHeight="1" x14ac:dyDescent="0.15">
      <c r="D90" s="2"/>
      <c r="E90" s="2"/>
      <c r="F90" s="18"/>
      <c r="G90" s="2"/>
      <c r="H90" s="2"/>
      <c r="J90" s="2"/>
      <c r="K90" s="2"/>
      <c r="L90" s="2"/>
      <c r="M90" s="3"/>
      <c r="N90" s="2"/>
      <c r="O90" s="26"/>
      <c r="P90" s="2"/>
      <c r="Q90" s="40"/>
      <c r="R90" s="2"/>
      <c r="S90" s="2"/>
      <c r="T90" s="2"/>
      <c r="U90" s="2"/>
      <c r="V90" s="3"/>
      <c r="W90" s="3"/>
      <c r="X90" s="3"/>
      <c r="AA90" s="2"/>
      <c r="AB90" s="2"/>
      <c r="AD90" s="2"/>
      <c r="AE90" s="2"/>
      <c r="AF90" s="2"/>
      <c r="AG90" s="2"/>
      <c r="AH90" s="2"/>
      <c r="AI90" s="2"/>
      <c r="AK90" s="2"/>
      <c r="AL90" s="2"/>
      <c r="AM90" s="86"/>
      <c r="AN90" s="2"/>
      <c r="AO90" s="2"/>
    </row>
    <row r="91" spans="4:41" ht="19.899999999999999" customHeight="1" x14ac:dyDescent="0.15">
      <c r="D91" s="2"/>
      <c r="E91" s="2"/>
      <c r="F91" s="18"/>
      <c r="G91" s="2"/>
      <c r="H91" s="2"/>
      <c r="J91" s="2"/>
      <c r="K91" s="2"/>
      <c r="L91" s="2"/>
      <c r="M91" s="3"/>
      <c r="N91" s="2"/>
      <c r="O91" s="26"/>
      <c r="P91" s="2"/>
      <c r="Q91" s="40"/>
      <c r="R91" s="2"/>
      <c r="S91" s="2"/>
      <c r="T91" s="2"/>
      <c r="U91" s="2"/>
      <c r="V91" s="3"/>
      <c r="W91" s="3"/>
      <c r="X91" s="3"/>
      <c r="AA91" s="2"/>
      <c r="AB91" s="2"/>
      <c r="AD91" s="2"/>
      <c r="AE91" s="2"/>
      <c r="AF91" s="2"/>
      <c r="AG91" s="2"/>
      <c r="AH91" s="2"/>
      <c r="AI91" s="2"/>
      <c r="AK91" s="2"/>
      <c r="AL91" s="2"/>
      <c r="AM91" s="86"/>
      <c r="AN91" s="2"/>
      <c r="AO91" s="2"/>
    </row>
    <row r="92" spans="4:41" ht="19.899999999999999" customHeight="1" x14ac:dyDescent="0.15">
      <c r="D92" s="2"/>
      <c r="E92" s="2"/>
      <c r="F92" s="18"/>
      <c r="G92" s="2"/>
      <c r="H92" s="2"/>
      <c r="J92" s="2"/>
      <c r="K92" s="2"/>
      <c r="L92" s="2"/>
      <c r="M92" s="3"/>
      <c r="N92" s="2"/>
      <c r="O92" s="26"/>
      <c r="P92" s="2"/>
      <c r="Q92" s="40"/>
      <c r="R92" s="2"/>
      <c r="S92" s="2"/>
      <c r="T92" s="2"/>
      <c r="U92" s="2"/>
      <c r="V92" s="3"/>
      <c r="W92" s="3"/>
      <c r="X92" s="3"/>
      <c r="AA92" s="2"/>
      <c r="AB92" s="2"/>
      <c r="AD92" s="2"/>
      <c r="AE92" s="2"/>
      <c r="AF92" s="2"/>
      <c r="AG92" s="2"/>
      <c r="AH92" s="2"/>
      <c r="AI92" s="2"/>
      <c r="AK92" s="2"/>
      <c r="AL92" s="2"/>
      <c r="AM92" s="86"/>
      <c r="AN92" s="2"/>
      <c r="AO92" s="2"/>
    </row>
    <row r="93" spans="4:41" ht="19.899999999999999" customHeight="1" x14ac:dyDescent="0.15">
      <c r="D93" s="2"/>
      <c r="E93" s="2"/>
      <c r="F93" s="18"/>
      <c r="G93" s="2"/>
      <c r="H93" s="2"/>
      <c r="J93" s="2"/>
      <c r="K93" s="2"/>
      <c r="L93" s="2"/>
      <c r="M93" s="3"/>
      <c r="N93" s="2"/>
      <c r="O93" s="26"/>
      <c r="P93" s="2"/>
      <c r="Q93" s="40"/>
      <c r="R93" s="2"/>
      <c r="S93" s="2"/>
      <c r="T93" s="2"/>
      <c r="U93" s="2"/>
      <c r="V93" s="3"/>
      <c r="W93" s="3"/>
      <c r="X93" s="3"/>
      <c r="AA93" s="2"/>
      <c r="AB93" s="2"/>
      <c r="AD93" s="2"/>
      <c r="AE93" s="2"/>
      <c r="AF93" s="2"/>
      <c r="AG93" s="2"/>
      <c r="AH93" s="2"/>
      <c r="AI93" s="2"/>
      <c r="AK93" s="2"/>
      <c r="AL93" s="2"/>
      <c r="AM93" s="86"/>
      <c r="AN93" s="2"/>
      <c r="AO93" s="2"/>
    </row>
    <row r="94" spans="4:41" ht="19.899999999999999" customHeight="1" x14ac:dyDescent="0.15">
      <c r="D94" s="2"/>
      <c r="E94" s="2"/>
      <c r="F94" s="18"/>
      <c r="G94" s="2"/>
      <c r="H94" s="2"/>
      <c r="J94" s="2"/>
      <c r="K94" s="2"/>
      <c r="L94" s="2"/>
      <c r="M94" s="3"/>
      <c r="N94" s="2"/>
      <c r="O94" s="26"/>
      <c r="P94" s="2"/>
      <c r="Q94" s="40"/>
      <c r="R94" s="2"/>
      <c r="S94" s="2"/>
      <c r="T94" s="2"/>
      <c r="U94" s="2"/>
      <c r="V94" s="3"/>
      <c r="W94" s="3"/>
      <c r="X94" s="3"/>
      <c r="AA94" s="2"/>
      <c r="AB94" s="2"/>
      <c r="AD94" s="2"/>
      <c r="AE94" s="2"/>
      <c r="AF94" s="2"/>
      <c r="AG94" s="2"/>
      <c r="AH94" s="2"/>
      <c r="AI94" s="2"/>
      <c r="AK94" s="2"/>
      <c r="AL94" s="2"/>
      <c r="AM94" s="86"/>
      <c r="AN94" s="2"/>
      <c r="AO94" s="2"/>
    </row>
    <row r="95" spans="4:41" ht="19.899999999999999" customHeight="1" x14ac:dyDescent="0.15">
      <c r="D95" s="2"/>
      <c r="E95" s="2"/>
      <c r="F95" s="18"/>
      <c r="G95" s="2"/>
      <c r="H95" s="2"/>
      <c r="J95" s="2"/>
      <c r="K95" s="2"/>
      <c r="L95" s="2"/>
      <c r="M95" s="3"/>
      <c r="N95" s="2"/>
      <c r="O95" s="26"/>
      <c r="P95" s="2"/>
      <c r="Q95" s="40"/>
      <c r="R95" s="2"/>
      <c r="S95" s="2"/>
      <c r="T95" s="2"/>
      <c r="U95" s="2"/>
      <c r="V95" s="3"/>
      <c r="W95" s="3"/>
      <c r="X95" s="3"/>
      <c r="AA95" s="2"/>
      <c r="AB95" s="2"/>
      <c r="AD95" s="2"/>
      <c r="AE95" s="2"/>
      <c r="AF95" s="2"/>
      <c r="AG95" s="2"/>
      <c r="AH95" s="2"/>
      <c r="AI95" s="2"/>
      <c r="AK95" s="2"/>
      <c r="AL95" s="2"/>
      <c r="AM95" s="86"/>
      <c r="AN95" s="2"/>
      <c r="AO95" s="2"/>
    </row>
    <row r="96" spans="4:41" ht="19.899999999999999" customHeight="1" x14ac:dyDescent="0.15">
      <c r="D96" s="2"/>
      <c r="E96" s="2"/>
      <c r="F96" s="18"/>
      <c r="G96" s="2"/>
      <c r="H96" s="2"/>
      <c r="J96" s="2"/>
      <c r="K96" s="2"/>
      <c r="L96" s="2"/>
      <c r="M96" s="3"/>
      <c r="N96" s="2"/>
      <c r="O96" s="26"/>
      <c r="P96" s="2"/>
      <c r="Q96" s="40"/>
      <c r="R96" s="2"/>
      <c r="S96" s="2"/>
      <c r="T96" s="2"/>
      <c r="U96" s="2"/>
      <c r="V96" s="3"/>
      <c r="W96" s="3"/>
      <c r="X96" s="3"/>
      <c r="AA96" s="2"/>
      <c r="AB96" s="2"/>
      <c r="AD96" s="2"/>
      <c r="AE96" s="2"/>
      <c r="AF96" s="2"/>
      <c r="AG96" s="2"/>
      <c r="AH96" s="2"/>
      <c r="AI96" s="2"/>
      <c r="AK96" s="2"/>
      <c r="AL96" s="2"/>
      <c r="AM96" s="86"/>
      <c r="AN96" s="2"/>
      <c r="AO96" s="2"/>
    </row>
    <row r="97" spans="4:41" ht="19.899999999999999" customHeight="1" x14ac:dyDescent="0.15">
      <c r="D97" s="2"/>
      <c r="E97" s="2"/>
      <c r="F97" s="18"/>
      <c r="G97" s="2"/>
      <c r="H97" s="2"/>
      <c r="J97" s="2"/>
      <c r="K97" s="2"/>
      <c r="L97" s="2"/>
      <c r="M97" s="3"/>
      <c r="N97" s="2"/>
      <c r="O97" s="26"/>
      <c r="P97" s="2"/>
      <c r="Q97" s="40"/>
      <c r="R97" s="2"/>
      <c r="S97" s="2"/>
      <c r="T97" s="2"/>
      <c r="U97" s="2"/>
      <c r="V97" s="3"/>
      <c r="W97" s="3"/>
      <c r="X97" s="3"/>
      <c r="AA97" s="2"/>
      <c r="AB97" s="2"/>
      <c r="AD97" s="2"/>
      <c r="AE97" s="2"/>
      <c r="AF97" s="2"/>
      <c r="AG97" s="2"/>
      <c r="AH97" s="2"/>
      <c r="AI97" s="2"/>
      <c r="AK97" s="2"/>
      <c r="AL97" s="2"/>
      <c r="AM97" s="86"/>
      <c r="AN97" s="2"/>
      <c r="AO97" s="2"/>
    </row>
    <row r="98" spans="4:41" ht="19.899999999999999" customHeight="1" x14ac:dyDescent="0.15">
      <c r="D98" s="2"/>
      <c r="E98" s="2"/>
      <c r="F98" s="18"/>
      <c r="G98" s="2"/>
      <c r="H98" s="2"/>
      <c r="J98" s="2"/>
      <c r="K98" s="2"/>
      <c r="L98" s="2"/>
      <c r="M98" s="3"/>
      <c r="N98" s="2"/>
      <c r="O98" s="26"/>
      <c r="P98" s="2"/>
      <c r="Q98" s="40"/>
      <c r="R98" s="2"/>
      <c r="S98" s="2"/>
      <c r="T98" s="2"/>
      <c r="U98" s="2"/>
      <c r="V98" s="3"/>
      <c r="W98" s="3"/>
      <c r="X98" s="3"/>
      <c r="AA98" s="2"/>
      <c r="AB98" s="2"/>
      <c r="AD98" s="2"/>
      <c r="AE98" s="2"/>
      <c r="AF98" s="2"/>
      <c r="AG98" s="2"/>
      <c r="AH98" s="2"/>
      <c r="AI98" s="2"/>
      <c r="AK98" s="2"/>
      <c r="AL98" s="2"/>
      <c r="AM98" s="86"/>
      <c r="AN98" s="2"/>
      <c r="AO98" s="2"/>
    </row>
    <row r="99" spans="4:41" ht="19.899999999999999" customHeight="1" x14ac:dyDescent="0.15">
      <c r="D99" s="2"/>
      <c r="E99" s="2"/>
      <c r="F99" s="18"/>
      <c r="G99" s="2"/>
      <c r="H99" s="2"/>
      <c r="J99" s="2"/>
      <c r="K99" s="2"/>
      <c r="L99" s="2"/>
      <c r="M99" s="3"/>
      <c r="N99" s="2"/>
      <c r="O99" s="26"/>
      <c r="P99" s="2"/>
      <c r="Q99" s="40"/>
      <c r="R99" s="2"/>
      <c r="S99" s="2"/>
      <c r="T99" s="2"/>
      <c r="U99" s="2"/>
      <c r="V99" s="3"/>
      <c r="W99" s="3"/>
      <c r="X99" s="3"/>
      <c r="AA99" s="2"/>
      <c r="AB99" s="2"/>
      <c r="AD99" s="2"/>
      <c r="AE99" s="2"/>
      <c r="AF99" s="2"/>
      <c r="AG99" s="2"/>
      <c r="AH99" s="2"/>
      <c r="AI99" s="2"/>
      <c r="AK99" s="2"/>
      <c r="AL99" s="2"/>
      <c r="AM99" s="86"/>
      <c r="AN99" s="2"/>
      <c r="AO99" s="2"/>
    </row>
    <row r="100" spans="4:41" ht="19.899999999999999" customHeight="1" x14ac:dyDescent="0.15">
      <c r="D100" s="2"/>
      <c r="E100" s="2"/>
      <c r="F100" s="18"/>
      <c r="G100" s="2"/>
      <c r="H100" s="2"/>
      <c r="J100" s="2"/>
      <c r="K100" s="2"/>
      <c r="L100" s="2"/>
      <c r="M100" s="3"/>
      <c r="N100" s="2"/>
      <c r="O100" s="26"/>
      <c r="P100" s="2"/>
      <c r="Q100" s="40"/>
      <c r="R100" s="2"/>
      <c r="S100" s="2"/>
      <c r="T100" s="2"/>
      <c r="U100" s="2"/>
      <c r="V100" s="3"/>
      <c r="W100" s="3"/>
      <c r="X100" s="3"/>
      <c r="AA100" s="2"/>
      <c r="AB100" s="2"/>
      <c r="AD100" s="2"/>
      <c r="AE100" s="2"/>
      <c r="AF100" s="2"/>
      <c r="AG100" s="2"/>
      <c r="AH100" s="2"/>
      <c r="AI100" s="2"/>
      <c r="AK100" s="2"/>
      <c r="AL100" s="2"/>
      <c r="AM100" s="86"/>
      <c r="AN100" s="2"/>
      <c r="AO100" s="2"/>
    </row>
    <row r="101" spans="4:41" ht="19.899999999999999" customHeight="1" x14ac:dyDescent="0.15">
      <c r="D101" s="2"/>
      <c r="E101" s="2"/>
      <c r="F101" s="18"/>
      <c r="G101" s="2"/>
      <c r="H101" s="2"/>
      <c r="J101" s="2"/>
      <c r="K101" s="2"/>
      <c r="L101" s="2"/>
      <c r="M101" s="3"/>
      <c r="N101" s="2"/>
      <c r="O101" s="26"/>
      <c r="P101" s="2"/>
      <c r="Q101" s="40"/>
      <c r="R101" s="2"/>
      <c r="S101" s="2"/>
      <c r="T101" s="2"/>
      <c r="U101" s="2"/>
      <c r="V101" s="3"/>
      <c r="W101" s="3"/>
      <c r="X101" s="3"/>
      <c r="AA101" s="2"/>
      <c r="AB101" s="2"/>
      <c r="AD101" s="2"/>
      <c r="AE101" s="2"/>
      <c r="AF101" s="2"/>
      <c r="AG101" s="2"/>
      <c r="AH101" s="2"/>
      <c r="AI101" s="2"/>
      <c r="AK101" s="2"/>
      <c r="AL101" s="2"/>
      <c r="AM101" s="86"/>
      <c r="AN101" s="2"/>
      <c r="AO101" s="2"/>
    </row>
    <row r="102" spans="4:41" ht="19.899999999999999" customHeight="1" x14ac:dyDescent="0.15">
      <c r="D102" s="2"/>
      <c r="E102" s="2"/>
      <c r="F102" s="18"/>
      <c r="G102" s="2"/>
      <c r="H102" s="2"/>
      <c r="J102" s="2"/>
      <c r="K102" s="2"/>
      <c r="L102" s="2"/>
      <c r="M102" s="3"/>
      <c r="N102" s="2"/>
      <c r="O102" s="26"/>
      <c r="P102" s="2"/>
      <c r="Q102" s="40"/>
      <c r="R102" s="2"/>
      <c r="S102" s="2"/>
      <c r="T102" s="2"/>
      <c r="U102" s="2"/>
      <c r="V102" s="3"/>
      <c r="W102" s="3"/>
      <c r="X102" s="3"/>
      <c r="AA102" s="2"/>
      <c r="AB102" s="2"/>
      <c r="AD102" s="2"/>
      <c r="AE102" s="2"/>
      <c r="AF102" s="2"/>
      <c r="AG102" s="2"/>
      <c r="AH102" s="2"/>
      <c r="AI102" s="2"/>
      <c r="AK102" s="2"/>
      <c r="AL102" s="2"/>
      <c r="AM102" s="86"/>
      <c r="AN102" s="2"/>
      <c r="AO102" s="2"/>
    </row>
    <row r="103" spans="4:41" ht="19.899999999999999" customHeight="1" x14ac:dyDescent="0.15">
      <c r="D103" s="2"/>
      <c r="E103" s="2"/>
      <c r="F103" s="18"/>
      <c r="G103" s="2"/>
      <c r="H103" s="2"/>
      <c r="J103" s="2"/>
      <c r="K103" s="2"/>
      <c r="L103" s="2"/>
      <c r="M103" s="3"/>
      <c r="N103" s="2"/>
      <c r="O103" s="26"/>
      <c r="P103" s="2"/>
      <c r="Q103" s="40"/>
      <c r="R103" s="2"/>
      <c r="S103" s="2"/>
      <c r="T103" s="2"/>
      <c r="U103" s="2"/>
      <c r="V103" s="3"/>
      <c r="W103" s="3"/>
      <c r="X103" s="3"/>
      <c r="AA103" s="2"/>
      <c r="AB103" s="2"/>
      <c r="AD103" s="2"/>
      <c r="AE103" s="2"/>
      <c r="AF103" s="2"/>
      <c r="AG103" s="2"/>
      <c r="AH103" s="2"/>
      <c r="AI103" s="2"/>
      <c r="AK103" s="2"/>
      <c r="AL103" s="2"/>
      <c r="AM103" s="86"/>
      <c r="AN103" s="2"/>
      <c r="AO103" s="2"/>
    </row>
    <row r="104" spans="4:41" ht="19.899999999999999" customHeight="1" x14ac:dyDescent="0.15">
      <c r="D104" s="2"/>
      <c r="E104" s="2"/>
      <c r="F104" s="18"/>
      <c r="G104" s="2"/>
      <c r="H104" s="2"/>
      <c r="J104" s="2"/>
      <c r="K104" s="2"/>
      <c r="L104" s="2"/>
      <c r="M104" s="3"/>
      <c r="N104" s="2"/>
      <c r="O104" s="26"/>
      <c r="P104" s="2"/>
      <c r="Q104" s="40"/>
      <c r="R104" s="2"/>
      <c r="S104" s="2"/>
      <c r="T104" s="2"/>
      <c r="U104" s="2"/>
      <c r="V104" s="3"/>
      <c r="W104" s="3"/>
      <c r="X104" s="3"/>
      <c r="AA104" s="2"/>
      <c r="AB104" s="2"/>
      <c r="AD104" s="2"/>
      <c r="AE104" s="2"/>
      <c r="AF104" s="2"/>
      <c r="AG104" s="2"/>
      <c r="AH104" s="2"/>
      <c r="AI104" s="2"/>
      <c r="AK104" s="2"/>
      <c r="AL104" s="2"/>
      <c r="AM104" s="86"/>
      <c r="AN104" s="2"/>
      <c r="AO104" s="2"/>
    </row>
    <row r="105" spans="4:41" ht="19.899999999999999" customHeight="1" x14ac:dyDescent="0.15">
      <c r="D105" s="2"/>
      <c r="E105" s="2"/>
      <c r="F105" s="18"/>
      <c r="G105" s="2"/>
      <c r="H105" s="2"/>
      <c r="J105" s="2"/>
      <c r="K105" s="2"/>
      <c r="L105" s="2"/>
      <c r="M105" s="3"/>
      <c r="N105" s="2"/>
      <c r="O105" s="26"/>
      <c r="P105" s="2"/>
      <c r="Q105" s="40"/>
      <c r="R105" s="2"/>
      <c r="S105" s="2"/>
      <c r="T105" s="2"/>
      <c r="U105" s="2"/>
      <c r="V105" s="3"/>
      <c r="W105" s="3"/>
      <c r="X105" s="3"/>
      <c r="AA105" s="2"/>
      <c r="AB105" s="2"/>
      <c r="AD105" s="2"/>
      <c r="AE105" s="2"/>
      <c r="AF105" s="2"/>
      <c r="AG105" s="2"/>
      <c r="AH105" s="2"/>
      <c r="AI105" s="2"/>
      <c r="AK105" s="2"/>
      <c r="AL105" s="2"/>
      <c r="AM105" s="86"/>
      <c r="AN105" s="2"/>
      <c r="AO105" s="2"/>
    </row>
    <row r="106" spans="4:41" ht="19.899999999999999" customHeight="1" x14ac:dyDescent="0.15">
      <c r="D106" s="2"/>
      <c r="E106" s="2"/>
      <c r="F106" s="18"/>
      <c r="G106" s="2"/>
      <c r="H106" s="2"/>
      <c r="J106" s="2"/>
      <c r="K106" s="2"/>
      <c r="L106" s="2"/>
      <c r="M106" s="3"/>
      <c r="N106" s="2"/>
      <c r="O106" s="26"/>
      <c r="P106" s="2"/>
      <c r="Q106" s="40"/>
      <c r="R106" s="2"/>
      <c r="S106" s="2"/>
      <c r="T106" s="2"/>
      <c r="U106" s="2"/>
      <c r="V106" s="3"/>
      <c r="W106" s="3"/>
      <c r="X106" s="3"/>
      <c r="AA106" s="2"/>
      <c r="AB106" s="2"/>
      <c r="AD106" s="2"/>
      <c r="AE106" s="2"/>
      <c r="AF106" s="2"/>
      <c r="AG106" s="2"/>
      <c r="AH106" s="2"/>
      <c r="AI106" s="2"/>
      <c r="AK106" s="2"/>
      <c r="AL106" s="2"/>
      <c r="AM106" s="86"/>
      <c r="AN106" s="2"/>
      <c r="AO106" s="2"/>
    </row>
    <row r="107" spans="4:41" ht="19.899999999999999" customHeight="1" x14ac:dyDescent="0.15">
      <c r="D107" s="2"/>
      <c r="E107" s="2"/>
      <c r="F107" s="18"/>
      <c r="G107" s="2"/>
      <c r="H107" s="2"/>
      <c r="J107" s="2"/>
      <c r="K107" s="2"/>
      <c r="L107" s="2"/>
      <c r="M107" s="3"/>
      <c r="N107" s="2"/>
      <c r="O107" s="26"/>
      <c r="P107" s="2"/>
      <c r="Q107" s="40"/>
      <c r="R107" s="2"/>
      <c r="S107" s="2"/>
      <c r="T107" s="2"/>
      <c r="U107" s="2"/>
      <c r="V107" s="3"/>
      <c r="W107" s="3"/>
      <c r="X107" s="3"/>
      <c r="AA107" s="2"/>
      <c r="AB107" s="2"/>
      <c r="AD107" s="2"/>
      <c r="AE107" s="2"/>
      <c r="AF107" s="2"/>
      <c r="AG107" s="2"/>
      <c r="AH107" s="2"/>
      <c r="AI107" s="2"/>
      <c r="AK107" s="2"/>
      <c r="AL107" s="2"/>
      <c r="AM107" s="86"/>
      <c r="AN107" s="2"/>
      <c r="AO107" s="2"/>
    </row>
    <row r="108" spans="4:41" ht="19.899999999999999" customHeight="1" x14ac:dyDescent="0.15">
      <c r="D108" s="2"/>
      <c r="E108" s="2"/>
      <c r="F108" s="18"/>
      <c r="G108" s="2"/>
      <c r="H108" s="2"/>
      <c r="J108" s="2"/>
      <c r="K108" s="2"/>
      <c r="L108" s="2"/>
      <c r="M108" s="3"/>
      <c r="N108" s="2"/>
      <c r="O108" s="26"/>
      <c r="P108" s="2"/>
      <c r="Q108" s="40"/>
      <c r="R108" s="2"/>
      <c r="S108" s="2"/>
      <c r="T108" s="2"/>
      <c r="U108" s="2"/>
      <c r="V108" s="3"/>
      <c r="W108" s="3"/>
      <c r="X108" s="3"/>
      <c r="AA108" s="2"/>
      <c r="AB108" s="2"/>
      <c r="AD108" s="2"/>
      <c r="AE108" s="2"/>
      <c r="AF108" s="2"/>
      <c r="AG108" s="2"/>
      <c r="AH108" s="2"/>
      <c r="AI108" s="2"/>
      <c r="AK108" s="2"/>
      <c r="AL108" s="2"/>
      <c r="AM108" s="86"/>
      <c r="AN108" s="2"/>
      <c r="AO108" s="2"/>
    </row>
    <row r="109" spans="4:41" ht="19.899999999999999" customHeight="1" x14ac:dyDescent="0.15">
      <c r="D109" s="2"/>
      <c r="E109" s="2"/>
      <c r="F109" s="18"/>
      <c r="G109" s="2"/>
      <c r="H109" s="2"/>
      <c r="J109" s="2"/>
      <c r="K109" s="2"/>
      <c r="L109" s="2"/>
      <c r="M109" s="3"/>
      <c r="N109" s="2"/>
      <c r="O109" s="26"/>
      <c r="P109" s="2"/>
      <c r="Q109" s="40"/>
      <c r="R109" s="2"/>
      <c r="S109" s="2"/>
      <c r="T109" s="2"/>
      <c r="U109" s="2"/>
      <c r="V109" s="3"/>
      <c r="W109" s="3"/>
      <c r="X109" s="3"/>
      <c r="AA109" s="2"/>
      <c r="AB109" s="2"/>
      <c r="AD109" s="2"/>
      <c r="AE109" s="2"/>
      <c r="AF109" s="2"/>
      <c r="AG109" s="2"/>
      <c r="AH109" s="2"/>
      <c r="AI109" s="2"/>
      <c r="AK109" s="2"/>
      <c r="AL109" s="2"/>
      <c r="AM109" s="86"/>
      <c r="AN109" s="2"/>
      <c r="AO109" s="2"/>
    </row>
    <row r="110" spans="4:41" ht="19.899999999999999" customHeight="1" x14ac:dyDescent="0.15">
      <c r="D110" s="2"/>
      <c r="E110" s="2"/>
      <c r="F110" s="18"/>
      <c r="G110" s="2"/>
      <c r="H110" s="2"/>
      <c r="J110" s="2"/>
      <c r="K110" s="2"/>
      <c r="L110" s="2"/>
      <c r="M110" s="3"/>
      <c r="N110" s="2"/>
      <c r="O110" s="26"/>
      <c r="P110" s="2"/>
      <c r="Q110" s="40"/>
      <c r="R110" s="2"/>
      <c r="S110" s="2"/>
      <c r="T110" s="2"/>
      <c r="U110" s="2"/>
      <c r="V110" s="3"/>
      <c r="W110" s="3"/>
      <c r="X110" s="3"/>
      <c r="AA110" s="2"/>
      <c r="AB110" s="2"/>
      <c r="AD110" s="2"/>
      <c r="AE110" s="2"/>
      <c r="AF110" s="2"/>
      <c r="AG110" s="2"/>
      <c r="AH110" s="2"/>
      <c r="AI110" s="2"/>
      <c r="AK110" s="2"/>
      <c r="AL110" s="2"/>
      <c r="AM110" s="86"/>
      <c r="AN110" s="2"/>
      <c r="AO110" s="2"/>
    </row>
    <row r="111" spans="4:41" ht="19.899999999999999" customHeight="1" x14ac:dyDescent="0.15">
      <c r="D111" s="2"/>
      <c r="E111" s="2"/>
      <c r="F111" s="18"/>
      <c r="G111" s="2"/>
      <c r="H111" s="2"/>
      <c r="J111" s="2"/>
      <c r="K111" s="2"/>
      <c r="L111" s="2"/>
      <c r="M111" s="3"/>
      <c r="N111" s="2"/>
      <c r="O111" s="26"/>
      <c r="P111" s="2"/>
      <c r="Q111" s="40"/>
      <c r="R111" s="2"/>
      <c r="S111" s="2"/>
      <c r="T111" s="2"/>
      <c r="U111" s="2"/>
      <c r="V111" s="3"/>
      <c r="W111" s="3"/>
      <c r="X111" s="3"/>
      <c r="AA111" s="2"/>
      <c r="AB111" s="2"/>
      <c r="AD111" s="2"/>
      <c r="AE111" s="2"/>
      <c r="AF111" s="2"/>
      <c r="AG111" s="2"/>
      <c r="AH111" s="2"/>
      <c r="AI111" s="2"/>
      <c r="AK111" s="2"/>
      <c r="AL111" s="2"/>
      <c r="AM111" s="86"/>
      <c r="AN111" s="2"/>
      <c r="AO111" s="2"/>
    </row>
    <row r="112" spans="4:41" ht="19.899999999999999" customHeight="1" x14ac:dyDescent="0.15">
      <c r="D112" s="2"/>
      <c r="E112" s="2"/>
      <c r="F112" s="18"/>
      <c r="G112" s="2"/>
      <c r="H112" s="2"/>
      <c r="J112" s="2"/>
      <c r="K112" s="2"/>
      <c r="L112" s="2"/>
      <c r="M112" s="3"/>
      <c r="N112" s="2"/>
      <c r="O112" s="26"/>
      <c r="P112" s="2"/>
      <c r="Q112" s="40"/>
      <c r="R112" s="2"/>
      <c r="S112" s="2"/>
      <c r="T112" s="2"/>
      <c r="U112" s="2"/>
      <c r="V112" s="3"/>
      <c r="W112" s="3"/>
      <c r="X112" s="3"/>
      <c r="AA112" s="2"/>
      <c r="AB112" s="2"/>
      <c r="AD112" s="2"/>
      <c r="AE112" s="2"/>
      <c r="AF112" s="2"/>
      <c r="AG112" s="2"/>
      <c r="AH112" s="2"/>
      <c r="AI112" s="2"/>
      <c r="AK112" s="2"/>
      <c r="AL112" s="2"/>
      <c r="AM112" s="86"/>
      <c r="AN112" s="2"/>
      <c r="AO112" s="2"/>
    </row>
    <row r="113" spans="4:41" ht="19.899999999999999" customHeight="1" x14ac:dyDescent="0.15">
      <c r="D113" s="2"/>
      <c r="E113" s="2"/>
      <c r="F113" s="18"/>
      <c r="G113" s="2"/>
      <c r="H113" s="2"/>
      <c r="J113" s="2"/>
      <c r="K113" s="2"/>
      <c r="L113" s="2"/>
      <c r="M113" s="3"/>
      <c r="N113" s="2"/>
      <c r="O113" s="26"/>
      <c r="P113" s="2"/>
      <c r="Q113" s="40"/>
      <c r="R113" s="2"/>
      <c r="S113" s="2"/>
      <c r="T113" s="2"/>
      <c r="U113" s="2"/>
      <c r="V113" s="3"/>
      <c r="W113" s="3"/>
      <c r="X113" s="3"/>
      <c r="AA113" s="2"/>
      <c r="AB113" s="2"/>
      <c r="AD113" s="2"/>
      <c r="AE113" s="2"/>
      <c r="AF113" s="2"/>
      <c r="AG113" s="2"/>
      <c r="AH113" s="2"/>
      <c r="AI113" s="2"/>
      <c r="AK113" s="2"/>
      <c r="AL113" s="2"/>
      <c r="AM113" s="86"/>
      <c r="AN113" s="2"/>
      <c r="AO113" s="2"/>
    </row>
    <row r="114" spans="4:41" ht="19.899999999999999" customHeight="1" x14ac:dyDescent="0.15">
      <c r="D114" s="2"/>
      <c r="E114" s="2"/>
      <c r="F114" s="18"/>
      <c r="G114" s="2"/>
      <c r="H114" s="2"/>
      <c r="J114" s="2"/>
      <c r="K114" s="2"/>
      <c r="L114" s="2"/>
      <c r="M114" s="3"/>
      <c r="N114" s="2"/>
      <c r="O114" s="26"/>
      <c r="P114" s="2"/>
      <c r="Q114" s="40"/>
      <c r="R114" s="2"/>
      <c r="S114" s="2"/>
      <c r="T114" s="2"/>
      <c r="U114" s="2"/>
      <c r="V114" s="3"/>
      <c r="W114" s="3"/>
      <c r="X114" s="3"/>
      <c r="AA114" s="2"/>
      <c r="AB114" s="2"/>
      <c r="AD114" s="2"/>
      <c r="AE114" s="2"/>
      <c r="AF114" s="2"/>
      <c r="AG114" s="2"/>
      <c r="AH114" s="2"/>
      <c r="AI114" s="2"/>
      <c r="AK114" s="2"/>
      <c r="AL114" s="2"/>
      <c r="AM114" s="86"/>
      <c r="AN114" s="2"/>
      <c r="AO114" s="2"/>
    </row>
    <row r="115" spans="4:41" ht="19.899999999999999" customHeight="1" x14ac:dyDescent="0.15">
      <c r="D115" s="2"/>
      <c r="E115" s="2"/>
      <c r="F115" s="18"/>
      <c r="G115" s="2"/>
      <c r="H115" s="2"/>
      <c r="J115" s="2"/>
      <c r="K115" s="2"/>
      <c r="L115" s="2"/>
      <c r="M115" s="3"/>
      <c r="N115" s="2"/>
      <c r="O115" s="26"/>
      <c r="P115" s="2"/>
      <c r="Q115" s="40"/>
      <c r="R115" s="2"/>
      <c r="S115" s="2"/>
      <c r="T115" s="2"/>
      <c r="U115" s="2"/>
      <c r="V115" s="3"/>
      <c r="W115" s="3"/>
      <c r="X115" s="3"/>
      <c r="AA115" s="2"/>
      <c r="AB115" s="2"/>
      <c r="AD115" s="2"/>
      <c r="AE115" s="2"/>
      <c r="AF115" s="2"/>
      <c r="AG115" s="2"/>
      <c r="AH115" s="2"/>
      <c r="AI115" s="2"/>
      <c r="AK115" s="2"/>
      <c r="AL115" s="2"/>
      <c r="AM115" s="86"/>
      <c r="AN115" s="2"/>
      <c r="AO115" s="2"/>
    </row>
    <row r="116" spans="4:41" ht="19.899999999999999" customHeight="1" x14ac:dyDescent="0.15">
      <c r="D116" s="2"/>
      <c r="E116" s="2"/>
      <c r="F116" s="18"/>
      <c r="G116" s="2"/>
      <c r="H116" s="2"/>
      <c r="J116" s="2"/>
      <c r="K116" s="2"/>
      <c r="L116" s="2"/>
      <c r="M116" s="3"/>
      <c r="N116" s="2"/>
      <c r="O116" s="26"/>
      <c r="P116" s="2"/>
      <c r="Q116" s="40"/>
      <c r="R116" s="2"/>
      <c r="S116" s="2"/>
      <c r="T116" s="2"/>
      <c r="U116" s="2"/>
      <c r="V116" s="3"/>
      <c r="W116" s="3"/>
      <c r="X116" s="3"/>
      <c r="AA116" s="2"/>
      <c r="AB116" s="2"/>
      <c r="AD116" s="2"/>
      <c r="AE116" s="2"/>
      <c r="AF116" s="2"/>
      <c r="AG116" s="2"/>
      <c r="AH116" s="2"/>
      <c r="AI116" s="2"/>
      <c r="AK116" s="2"/>
      <c r="AL116" s="2"/>
      <c r="AM116" s="86"/>
      <c r="AN116" s="2"/>
      <c r="AO116" s="2"/>
    </row>
    <row r="117" spans="4:41" ht="19.899999999999999" customHeight="1" x14ac:dyDescent="0.15">
      <c r="D117" s="2"/>
      <c r="E117" s="2"/>
      <c r="F117" s="18"/>
      <c r="G117" s="2"/>
      <c r="H117" s="2"/>
      <c r="J117" s="2"/>
      <c r="K117" s="2"/>
      <c r="L117" s="2"/>
      <c r="M117" s="3"/>
      <c r="N117" s="2"/>
      <c r="O117" s="26"/>
      <c r="P117" s="2"/>
      <c r="Q117" s="40"/>
      <c r="R117" s="2"/>
      <c r="S117" s="2"/>
      <c r="T117" s="2"/>
      <c r="U117" s="2"/>
      <c r="V117" s="3"/>
      <c r="W117" s="3"/>
      <c r="X117" s="3"/>
      <c r="AA117" s="2"/>
      <c r="AB117" s="2"/>
      <c r="AD117" s="2"/>
      <c r="AE117" s="2"/>
      <c r="AF117" s="2"/>
      <c r="AG117" s="2"/>
      <c r="AH117" s="2"/>
      <c r="AI117" s="2"/>
      <c r="AK117" s="2"/>
      <c r="AL117" s="2"/>
      <c r="AM117" s="86"/>
      <c r="AN117" s="2"/>
      <c r="AO117" s="2"/>
    </row>
    <row r="118" spans="4:41" ht="19.899999999999999" customHeight="1" x14ac:dyDescent="0.15">
      <c r="D118" s="2"/>
      <c r="E118" s="2"/>
      <c r="F118" s="18"/>
      <c r="G118" s="2"/>
      <c r="H118" s="2"/>
      <c r="J118" s="2"/>
      <c r="K118" s="2"/>
      <c r="L118" s="2"/>
      <c r="M118" s="3"/>
      <c r="N118" s="2"/>
      <c r="O118" s="26"/>
      <c r="P118" s="2"/>
      <c r="Q118" s="40"/>
      <c r="R118" s="2"/>
      <c r="S118" s="2"/>
      <c r="T118" s="2"/>
      <c r="U118" s="2"/>
      <c r="V118" s="3"/>
      <c r="W118" s="3"/>
      <c r="X118" s="3"/>
      <c r="AA118" s="2"/>
      <c r="AB118" s="2"/>
      <c r="AD118" s="2"/>
      <c r="AE118" s="2"/>
      <c r="AF118" s="2"/>
      <c r="AG118" s="2"/>
      <c r="AH118" s="2"/>
      <c r="AI118" s="2"/>
      <c r="AK118" s="2"/>
      <c r="AL118" s="2"/>
      <c r="AM118" s="86"/>
      <c r="AN118" s="2"/>
      <c r="AO118" s="2"/>
    </row>
    <row r="119" spans="4:41" ht="19.899999999999999" customHeight="1" x14ac:dyDescent="0.15">
      <c r="D119" s="2"/>
      <c r="E119" s="2"/>
      <c r="F119" s="18"/>
      <c r="G119" s="2"/>
      <c r="H119" s="2"/>
      <c r="J119" s="2"/>
      <c r="K119" s="2"/>
      <c r="L119" s="2"/>
      <c r="M119" s="3"/>
      <c r="N119" s="2"/>
      <c r="O119" s="26"/>
      <c r="P119" s="2"/>
      <c r="Q119" s="40"/>
      <c r="R119" s="2"/>
      <c r="S119" s="2"/>
      <c r="T119" s="2"/>
      <c r="U119" s="2"/>
      <c r="V119" s="3"/>
      <c r="W119" s="3"/>
      <c r="X119" s="3"/>
      <c r="AA119" s="2"/>
      <c r="AB119" s="2"/>
      <c r="AD119" s="2"/>
      <c r="AE119" s="2"/>
      <c r="AF119" s="2"/>
      <c r="AG119" s="2"/>
      <c r="AH119" s="2"/>
      <c r="AI119" s="2"/>
      <c r="AK119" s="2"/>
      <c r="AL119" s="2"/>
      <c r="AM119" s="86"/>
      <c r="AN119" s="2"/>
      <c r="AO119" s="2"/>
    </row>
    <row r="120" spans="4:41" ht="19.899999999999999" customHeight="1" x14ac:dyDescent="0.15">
      <c r="D120" s="2"/>
      <c r="E120" s="2"/>
      <c r="F120" s="18"/>
      <c r="G120" s="2"/>
      <c r="H120" s="2"/>
      <c r="J120" s="2"/>
      <c r="K120" s="2"/>
      <c r="L120" s="2"/>
      <c r="M120" s="3"/>
      <c r="N120" s="2"/>
      <c r="O120" s="26"/>
      <c r="P120" s="2"/>
      <c r="Q120" s="40"/>
      <c r="R120" s="2"/>
      <c r="S120" s="2"/>
      <c r="T120" s="2"/>
      <c r="U120" s="2"/>
      <c r="V120" s="3"/>
      <c r="W120" s="3"/>
      <c r="X120" s="3"/>
      <c r="AA120" s="2"/>
      <c r="AB120" s="2"/>
      <c r="AD120" s="2"/>
      <c r="AE120" s="2"/>
      <c r="AF120" s="2"/>
      <c r="AG120" s="2"/>
      <c r="AH120" s="2"/>
      <c r="AI120" s="2"/>
      <c r="AK120" s="2"/>
      <c r="AL120" s="2"/>
      <c r="AM120" s="86"/>
      <c r="AN120" s="2"/>
      <c r="AO120" s="2"/>
    </row>
    <row r="121" spans="4:41" ht="19.899999999999999" customHeight="1" x14ac:dyDescent="0.15">
      <c r="D121" s="2"/>
      <c r="E121" s="2"/>
      <c r="F121" s="18"/>
      <c r="G121" s="2"/>
      <c r="H121" s="2"/>
      <c r="J121" s="2"/>
      <c r="K121" s="2"/>
      <c r="L121" s="2"/>
      <c r="M121" s="3"/>
      <c r="N121" s="2"/>
      <c r="O121" s="26"/>
      <c r="P121" s="2"/>
      <c r="Q121" s="40"/>
      <c r="R121" s="2"/>
      <c r="S121" s="2"/>
      <c r="T121" s="2"/>
      <c r="U121" s="2"/>
      <c r="V121" s="3"/>
      <c r="W121" s="3"/>
      <c r="X121" s="3"/>
      <c r="AA121" s="2"/>
      <c r="AB121" s="2"/>
      <c r="AD121" s="2"/>
      <c r="AE121" s="2"/>
      <c r="AF121" s="2"/>
      <c r="AG121" s="2"/>
      <c r="AH121" s="2"/>
      <c r="AI121" s="2"/>
      <c r="AK121" s="2"/>
      <c r="AL121" s="2"/>
      <c r="AM121" s="86"/>
      <c r="AN121" s="2"/>
      <c r="AO121" s="2"/>
    </row>
    <row r="122" spans="4:41" ht="19.899999999999999" customHeight="1" x14ac:dyDescent="0.15">
      <c r="D122" s="2"/>
      <c r="E122" s="2"/>
      <c r="F122" s="18"/>
      <c r="G122" s="2"/>
      <c r="H122" s="2"/>
      <c r="J122" s="2"/>
      <c r="K122" s="2"/>
      <c r="L122" s="2"/>
      <c r="M122" s="3"/>
      <c r="N122" s="2"/>
      <c r="O122" s="26"/>
      <c r="P122" s="2"/>
      <c r="Q122" s="40"/>
      <c r="R122" s="2"/>
      <c r="S122" s="2"/>
      <c r="T122" s="2"/>
      <c r="U122" s="2"/>
      <c r="V122" s="3"/>
      <c r="W122" s="3"/>
      <c r="X122" s="3"/>
      <c r="AA122" s="2"/>
      <c r="AB122" s="2"/>
      <c r="AD122" s="2"/>
      <c r="AE122" s="2"/>
      <c r="AF122" s="2"/>
      <c r="AG122" s="2"/>
      <c r="AH122" s="2"/>
      <c r="AI122" s="2"/>
      <c r="AK122" s="2"/>
      <c r="AL122" s="2"/>
      <c r="AM122" s="86"/>
      <c r="AN122" s="2"/>
      <c r="AO122" s="2"/>
    </row>
    <row r="123" spans="4:41" ht="19.899999999999999" customHeight="1" x14ac:dyDescent="0.15">
      <c r="D123" s="2"/>
      <c r="E123" s="2"/>
      <c r="F123" s="18"/>
      <c r="G123" s="2"/>
      <c r="H123" s="2"/>
      <c r="J123" s="2"/>
      <c r="K123" s="2"/>
      <c r="L123" s="2"/>
      <c r="M123" s="3"/>
      <c r="N123" s="2"/>
      <c r="O123" s="26"/>
      <c r="P123" s="2"/>
      <c r="Q123" s="40"/>
      <c r="R123" s="2"/>
      <c r="S123" s="2"/>
      <c r="T123" s="2"/>
      <c r="U123" s="2"/>
      <c r="V123" s="3"/>
      <c r="W123" s="3"/>
      <c r="X123" s="3"/>
      <c r="AA123" s="2"/>
      <c r="AB123" s="2"/>
      <c r="AD123" s="2"/>
      <c r="AE123" s="2"/>
      <c r="AF123" s="2"/>
      <c r="AG123" s="2"/>
      <c r="AH123" s="2"/>
      <c r="AI123" s="2"/>
      <c r="AK123" s="2"/>
      <c r="AL123" s="2"/>
      <c r="AM123" s="86"/>
      <c r="AN123" s="2"/>
      <c r="AO123" s="2"/>
    </row>
    <row r="124" spans="4:41" ht="19.899999999999999" customHeight="1" x14ac:dyDescent="0.15">
      <c r="D124" s="2"/>
      <c r="E124" s="2"/>
      <c r="F124" s="18"/>
      <c r="G124" s="2"/>
      <c r="H124" s="2"/>
      <c r="J124" s="2"/>
      <c r="K124" s="2"/>
      <c r="L124" s="2"/>
      <c r="M124" s="3"/>
      <c r="N124" s="2"/>
      <c r="O124" s="26"/>
      <c r="P124" s="2"/>
      <c r="Q124" s="40"/>
      <c r="R124" s="2"/>
      <c r="S124" s="2"/>
      <c r="T124" s="2"/>
      <c r="U124" s="2"/>
      <c r="V124" s="3"/>
      <c r="W124" s="3"/>
      <c r="X124" s="3"/>
      <c r="AA124" s="2"/>
      <c r="AB124" s="2"/>
      <c r="AD124" s="2"/>
      <c r="AE124" s="2"/>
      <c r="AF124" s="2"/>
      <c r="AG124" s="2"/>
      <c r="AH124" s="2"/>
      <c r="AI124" s="2"/>
      <c r="AK124" s="2"/>
      <c r="AL124" s="2"/>
      <c r="AM124" s="86"/>
      <c r="AN124" s="2"/>
      <c r="AO124" s="2"/>
    </row>
    <row r="125" spans="4:41" ht="19.899999999999999" customHeight="1" x14ac:dyDescent="0.15">
      <c r="D125" s="2"/>
      <c r="E125" s="2"/>
      <c r="F125" s="18"/>
      <c r="G125" s="2"/>
      <c r="H125" s="2"/>
      <c r="J125" s="2"/>
      <c r="K125" s="2"/>
      <c r="L125" s="2"/>
      <c r="M125" s="3"/>
      <c r="N125" s="2"/>
      <c r="O125" s="26"/>
      <c r="P125" s="2"/>
      <c r="Q125" s="40"/>
      <c r="R125" s="2"/>
      <c r="S125" s="2"/>
      <c r="T125" s="2"/>
      <c r="U125" s="2"/>
      <c r="V125" s="3"/>
      <c r="W125" s="3"/>
      <c r="X125" s="3"/>
      <c r="AA125" s="2"/>
      <c r="AB125" s="2"/>
      <c r="AD125" s="2"/>
      <c r="AE125" s="2"/>
      <c r="AF125" s="2"/>
      <c r="AG125" s="2"/>
      <c r="AH125" s="2"/>
      <c r="AI125" s="2"/>
      <c r="AK125" s="2"/>
      <c r="AL125" s="2"/>
      <c r="AM125" s="86"/>
      <c r="AN125" s="2"/>
      <c r="AO125" s="2"/>
    </row>
    <row r="126" spans="4:41" ht="19.899999999999999" customHeight="1" x14ac:dyDescent="0.15">
      <c r="D126" s="2"/>
      <c r="E126" s="2"/>
      <c r="F126" s="18"/>
      <c r="G126" s="2"/>
      <c r="H126" s="2"/>
      <c r="J126" s="2"/>
      <c r="K126" s="2"/>
      <c r="L126" s="2"/>
      <c r="M126" s="3"/>
      <c r="N126" s="2"/>
      <c r="O126" s="26"/>
      <c r="P126" s="2"/>
      <c r="Q126" s="40"/>
      <c r="R126" s="2"/>
      <c r="S126" s="2"/>
      <c r="T126" s="2"/>
      <c r="U126" s="2"/>
      <c r="V126" s="3"/>
      <c r="W126" s="3"/>
      <c r="X126" s="3"/>
      <c r="AA126" s="2"/>
      <c r="AB126" s="2"/>
      <c r="AD126" s="2"/>
      <c r="AE126" s="2"/>
      <c r="AF126" s="2"/>
      <c r="AG126" s="2"/>
      <c r="AH126" s="2"/>
      <c r="AI126" s="2"/>
      <c r="AK126" s="2"/>
      <c r="AL126" s="2"/>
      <c r="AM126" s="86"/>
      <c r="AN126" s="2"/>
      <c r="AO126" s="2"/>
    </row>
    <row r="127" spans="4:41" ht="19.899999999999999" customHeight="1" x14ac:dyDescent="0.15">
      <c r="D127" s="2"/>
      <c r="E127" s="2"/>
      <c r="F127" s="18"/>
      <c r="G127" s="2"/>
      <c r="H127" s="2"/>
      <c r="J127" s="2"/>
      <c r="K127" s="2"/>
      <c r="L127" s="2"/>
      <c r="M127" s="3"/>
      <c r="N127" s="2"/>
      <c r="O127" s="26"/>
      <c r="P127" s="2"/>
      <c r="Q127" s="40"/>
      <c r="R127" s="2"/>
      <c r="S127" s="2"/>
      <c r="T127" s="2"/>
      <c r="U127" s="2"/>
      <c r="V127" s="3"/>
      <c r="W127" s="3"/>
      <c r="X127" s="3"/>
      <c r="AA127" s="2"/>
      <c r="AB127" s="2"/>
      <c r="AD127" s="2"/>
      <c r="AE127" s="2"/>
      <c r="AF127" s="2"/>
      <c r="AG127" s="2"/>
      <c r="AH127" s="2"/>
      <c r="AI127" s="2"/>
      <c r="AK127" s="2"/>
      <c r="AL127" s="2"/>
      <c r="AM127" s="86"/>
      <c r="AN127" s="2"/>
      <c r="AO127" s="2"/>
    </row>
    <row r="128" spans="4:41" ht="19.899999999999999" customHeight="1" x14ac:dyDescent="0.15">
      <c r="D128" s="2"/>
      <c r="E128" s="2"/>
      <c r="F128" s="18"/>
      <c r="G128" s="2"/>
      <c r="H128" s="2"/>
      <c r="J128" s="2"/>
      <c r="K128" s="2"/>
      <c r="L128" s="2"/>
      <c r="M128" s="3"/>
      <c r="N128" s="2"/>
      <c r="O128" s="26"/>
      <c r="P128" s="2"/>
      <c r="Q128" s="40"/>
      <c r="R128" s="2"/>
      <c r="S128" s="2"/>
      <c r="T128" s="2"/>
      <c r="U128" s="2"/>
      <c r="V128" s="3"/>
      <c r="W128" s="3"/>
      <c r="X128" s="3"/>
      <c r="AA128" s="2"/>
      <c r="AB128" s="2"/>
      <c r="AD128" s="2"/>
      <c r="AE128" s="2"/>
      <c r="AF128" s="2"/>
      <c r="AG128" s="2"/>
      <c r="AH128" s="2"/>
      <c r="AI128" s="2"/>
      <c r="AK128" s="2"/>
      <c r="AL128" s="2"/>
      <c r="AM128" s="86"/>
      <c r="AN128" s="2"/>
      <c r="AO128" s="2"/>
    </row>
    <row r="129" spans="4:41" ht="19.899999999999999" customHeight="1" x14ac:dyDescent="0.15">
      <c r="D129" s="2"/>
      <c r="E129" s="2"/>
      <c r="F129" s="18"/>
      <c r="G129" s="2"/>
      <c r="H129" s="2"/>
      <c r="J129" s="2"/>
      <c r="K129" s="2"/>
      <c r="L129" s="2"/>
      <c r="M129" s="3"/>
      <c r="N129" s="2"/>
      <c r="O129" s="26"/>
      <c r="P129" s="2"/>
      <c r="Q129" s="40"/>
      <c r="R129" s="2"/>
      <c r="S129" s="2"/>
      <c r="T129" s="2"/>
      <c r="U129" s="2"/>
      <c r="V129" s="3"/>
      <c r="W129" s="3"/>
      <c r="X129" s="3"/>
      <c r="AA129" s="2"/>
      <c r="AB129" s="2"/>
      <c r="AD129" s="2"/>
      <c r="AE129" s="2"/>
      <c r="AF129" s="2"/>
      <c r="AG129" s="2"/>
      <c r="AH129" s="2"/>
      <c r="AI129" s="2"/>
      <c r="AK129" s="2"/>
      <c r="AL129" s="2"/>
      <c r="AM129" s="86"/>
      <c r="AN129" s="2"/>
      <c r="AO129" s="2"/>
    </row>
    <row r="130" spans="4:41" ht="19.899999999999999" customHeight="1" x14ac:dyDescent="0.15">
      <c r="D130" s="2"/>
      <c r="E130" s="2"/>
      <c r="F130" s="18"/>
      <c r="G130" s="2"/>
      <c r="H130" s="2"/>
      <c r="J130" s="2"/>
      <c r="K130" s="2"/>
      <c r="L130" s="2"/>
      <c r="M130" s="3"/>
      <c r="N130" s="2"/>
      <c r="O130" s="26"/>
      <c r="P130" s="2"/>
      <c r="Q130" s="40"/>
      <c r="R130" s="2"/>
      <c r="S130" s="2"/>
      <c r="T130" s="2"/>
      <c r="U130" s="2"/>
      <c r="V130" s="3"/>
      <c r="W130" s="3"/>
      <c r="X130" s="3"/>
      <c r="AA130" s="2"/>
      <c r="AB130" s="2"/>
      <c r="AD130" s="2"/>
      <c r="AE130" s="2"/>
      <c r="AF130" s="2"/>
      <c r="AG130" s="2"/>
      <c r="AH130" s="2"/>
      <c r="AI130" s="2"/>
      <c r="AK130" s="2"/>
      <c r="AL130" s="2"/>
      <c r="AM130" s="86"/>
      <c r="AN130" s="2"/>
      <c r="AO130" s="2"/>
    </row>
    <row r="131" spans="4:41" ht="19.899999999999999" customHeight="1" x14ac:dyDescent="0.15">
      <c r="D131" s="2"/>
      <c r="E131" s="2"/>
      <c r="F131" s="18"/>
      <c r="G131" s="2"/>
      <c r="H131" s="2"/>
      <c r="J131" s="2"/>
      <c r="K131" s="2"/>
      <c r="L131" s="2"/>
      <c r="M131" s="3"/>
      <c r="N131" s="2"/>
      <c r="O131" s="26"/>
      <c r="P131" s="2"/>
      <c r="Q131" s="40"/>
      <c r="R131" s="2"/>
      <c r="S131" s="2"/>
      <c r="T131" s="2"/>
      <c r="U131" s="2"/>
      <c r="V131" s="3"/>
      <c r="W131" s="3"/>
      <c r="X131" s="3"/>
      <c r="AA131" s="2"/>
      <c r="AB131" s="2"/>
      <c r="AD131" s="2"/>
      <c r="AE131" s="2"/>
      <c r="AF131" s="2"/>
      <c r="AG131" s="2"/>
      <c r="AH131" s="2"/>
      <c r="AI131" s="2"/>
      <c r="AK131" s="2"/>
      <c r="AL131" s="2"/>
      <c r="AM131" s="86"/>
      <c r="AN131" s="2"/>
      <c r="AO131" s="2"/>
    </row>
    <row r="132" spans="4:41" ht="19.899999999999999" customHeight="1" x14ac:dyDescent="0.15">
      <c r="D132" s="2"/>
      <c r="E132" s="2"/>
      <c r="F132" s="18"/>
      <c r="G132" s="2"/>
      <c r="H132" s="2"/>
      <c r="J132" s="2"/>
      <c r="K132" s="2"/>
      <c r="L132" s="2"/>
      <c r="M132" s="3"/>
      <c r="N132" s="2"/>
      <c r="O132" s="26"/>
      <c r="P132" s="2"/>
      <c r="Q132" s="40"/>
      <c r="R132" s="2"/>
      <c r="S132" s="2"/>
      <c r="T132" s="2"/>
      <c r="U132" s="2"/>
      <c r="V132" s="3"/>
      <c r="W132" s="3"/>
      <c r="X132" s="3"/>
      <c r="AA132" s="2"/>
      <c r="AB132" s="2"/>
      <c r="AD132" s="2"/>
      <c r="AE132" s="2"/>
      <c r="AF132" s="2"/>
      <c r="AG132" s="2"/>
      <c r="AH132" s="2"/>
      <c r="AI132" s="2"/>
      <c r="AK132" s="2"/>
      <c r="AL132" s="2"/>
      <c r="AM132" s="86"/>
      <c r="AN132" s="2"/>
      <c r="AO132" s="2"/>
    </row>
    <row r="133" spans="4:41" ht="19.899999999999999" customHeight="1" x14ac:dyDescent="0.15">
      <c r="D133" s="2"/>
      <c r="E133" s="2"/>
      <c r="F133" s="18"/>
      <c r="G133" s="2"/>
      <c r="H133" s="2"/>
      <c r="J133" s="2"/>
      <c r="K133" s="2"/>
      <c r="L133" s="2"/>
      <c r="M133" s="3"/>
      <c r="N133" s="2"/>
      <c r="O133" s="26"/>
      <c r="P133" s="2"/>
      <c r="Q133" s="40"/>
      <c r="R133" s="2"/>
      <c r="S133" s="2"/>
      <c r="T133" s="2"/>
      <c r="U133" s="2"/>
      <c r="V133" s="3"/>
      <c r="W133" s="3"/>
      <c r="X133" s="3"/>
      <c r="AA133" s="2"/>
      <c r="AB133" s="2"/>
      <c r="AD133" s="2"/>
      <c r="AE133" s="2"/>
      <c r="AF133" s="2"/>
      <c r="AG133" s="2"/>
      <c r="AH133" s="2"/>
      <c r="AI133" s="2"/>
      <c r="AK133" s="2"/>
      <c r="AL133" s="2"/>
      <c r="AM133" s="86"/>
      <c r="AN133" s="2"/>
      <c r="AO133" s="2"/>
    </row>
    <row r="134" spans="4:41" ht="19.899999999999999" customHeight="1" x14ac:dyDescent="0.15">
      <c r="D134" s="2"/>
      <c r="E134" s="2"/>
      <c r="F134" s="18"/>
      <c r="G134" s="2"/>
      <c r="H134" s="2"/>
      <c r="J134" s="2"/>
      <c r="K134" s="2"/>
      <c r="L134" s="2"/>
      <c r="M134" s="3"/>
      <c r="N134" s="2"/>
      <c r="O134" s="26"/>
      <c r="P134" s="2"/>
      <c r="Q134" s="40"/>
      <c r="R134" s="2"/>
      <c r="S134" s="2"/>
      <c r="T134" s="2"/>
      <c r="U134" s="2"/>
      <c r="V134" s="3"/>
      <c r="W134" s="3"/>
      <c r="X134" s="3"/>
      <c r="AA134" s="2"/>
      <c r="AB134" s="2"/>
      <c r="AD134" s="2"/>
      <c r="AE134" s="2"/>
      <c r="AF134" s="2"/>
      <c r="AG134" s="2"/>
      <c r="AH134" s="2"/>
      <c r="AI134" s="2"/>
      <c r="AK134" s="2"/>
      <c r="AL134" s="2"/>
      <c r="AM134" s="86"/>
      <c r="AN134" s="2"/>
      <c r="AO134" s="2"/>
    </row>
    <row r="135" spans="4:41" ht="19.899999999999999" customHeight="1" x14ac:dyDescent="0.15">
      <c r="D135" s="2"/>
      <c r="E135" s="2"/>
      <c r="F135" s="18"/>
      <c r="G135" s="2"/>
      <c r="H135" s="2"/>
      <c r="J135" s="2"/>
      <c r="K135" s="2"/>
      <c r="L135" s="2"/>
      <c r="M135" s="3"/>
      <c r="N135" s="2"/>
      <c r="O135" s="26"/>
      <c r="P135" s="2"/>
      <c r="Q135" s="40"/>
      <c r="R135" s="2"/>
      <c r="S135" s="2"/>
      <c r="T135" s="2"/>
      <c r="U135" s="2"/>
      <c r="V135" s="3"/>
      <c r="W135" s="3"/>
      <c r="X135" s="3"/>
      <c r="AA135" s="2"/>
      <c r="AB135" s="2"/>
      <c r="AD135" s="2"/>
      <c r="AE135" s="2"/>
      <c r="AF135" s="2"/>
      <c r="AG135" s="2"/>
      <c r="AH135" s="2"/>
      <c r="AI135" s="2"/>
      <c r="AK135" s="2"/>
      <c r="AL135" s="2"/>
      <c r="AM135" s="86"/>
      <c r="AN135" s="2"/>
      <c r="AO135" s="2"/>
    </row>
    <row r="136" spans="4:41" ht="19.899999999999999" customHeight="1" x14ac:dyDescent="0.15">
      <c r="D136" s="2"/>
      <c r="E136" s="2"/>
      <c r="F136" s="18"/>
      <c r="G136" s="2"/>
      <c r="H136" s="2"/>
      <c r="J136" s="2"/>
      <c r="K136" s="2"/>
      <c r="L136" s="2"/>
      <c r="M136" s="3"/>
      <c r="N136" s="2"/>
      <c r="O136" s="26"/>
      <c r="P136" s="2"/>
      <c r="Q136" s="40"/>
      <c r="R136" s="2"/>
      <c r="S136" s="2"/>
      <c r="T136" s="2"/>
      <c r="U136" s="2"/>
      <c r="V136" s="3"/>
      <c r="W136" s="3"/>
      <c r="X136" s="3"/>
      <c r="AA136" s="2"/>
      <c r="AB136" s="2"/>
      <c r="AD136" s="2"/>
      <c r="AE136" s="2"/>
      <c r="AF136" s="2"/>
      <c r="AG136" s="2"/>
      <c r="AH136" s="2"/>
      <c r="AI136" s="2"/>
      <c r="AK136" s="2"/>
      <c r="AL136" s="2"/>
      <c r="AM136" s="86"/>
      <c r="AN136" s="2"/>
      <c r="AO136" s="2"/>
    </row>
    <row r="137" spans="4:41" ht="19.899999999999999" customHeight="1" x14ac:dyDescent="0.15">
      <c r="D137" s="2"/>
      <c r="E137" s="2"/>
      <c r="F137" s="18"/>
      <c r="G137" s="2"/>
      <c r="H137" s="2"/>
      <c r="J137" s="2"/>
      <c r="K137" s="2"/>
      <c r="L137" s="2"/>
      <c r="M137" s="3"/>
      <c r="N137" s="2"/>
      <c r="O137" s="26"/>
      <c r="P137" s="2"/>
      <c r="Q137" s="40"/>
      <c r="R137" s="2"/>
      <c r="S137" s="2"/>
      <c r="T137" s="2"/>
      <c r="U137" s="2"/>
      <c r="V137" s="3"/>
      <c r="W137" s="3"/>
      <c r="X137" s="3"/>
      <c r="AA137" s="2"/>
      <c r="AB137" s="2"/>
      <c r="AD137" s="2"/>
      <c r="AE137" s="2"/>
      <c r="AF137" s="2"/>
      <c r="AG137" s="2"/>
      <c r="AH137" s="2"/>
      <c r="AI137" s="2"/>
      <c r="AK137" s="2"/>
      <c r="AL137" s="2"/>
      <c r="AM137" s="86"/>
      <c r="AN137" s="2"/>
      <c r="AO137" s="2"/>
    </row>
    <row r="138" spans="4:41" ht="19.899999999999999" customHeight="1" x14ac:dyDescent="0.15">
      <c r="D138" s="2"/>
      <c r="E138" s="2"/>
      <c r="F138" s="18"/>
      <c r="G138" s="2"/>
      <c r="H138" s="2"/>
      <c r="J138" s="2"/>
      <c r="K138" s="2"/>
      <c r="L138" s="2"/>
      <c r="M138" s="3"/>
      <c r="N138" s="2"/>
      <c r="O138" s="26"/>
      <c r="P138" s="2"/>
      <c r="Q138" s="40"/>
      <c r="R138" s="2"/>
      <c r="S138" s="2"/>
      <c r="T138" s="2"/>
      <c r="U138" s="2"/>
      <c r="V138" s="3"/>
      <c r="W138" s="3"/>
      <c r="X138" s="3"/>
      <c r="AA138" s="2"/>
      <c r="AB138" s="2"/>
      <c r="AD138" s="2"/>
      <c r="AE138" s="2"/>
      <c r="AF138" s="2"/>
      <c r="AG138" s="2"/>
      <c r="AH138" s="2"/>
      <c r="AI138" s="2"/>
      <c r="AK138" s="2"/>
      <c r="AL138" s="2"/>
      <c r="AM138" s="86"/>
      <c r="AN138" s="2"/>
      <c r="AO138" s="2"/>
    </row>
    <row r="139" spans="4:41" ht="19.899999999999999" customHeight="1" x14ac:dyDescent="0.15">
      <c r="D139" s="2"/>
      <c r="E139" s="2"/>
      <c r="F139" s="18"/>
      <c r="G139" s="2"/>
      <c r="H139" s="2"/>
      <c r="J139" s="2"/>
      <c r="K139" s="2"/>
      <c r="L139" s="2"/>
      <c r="M139" s="3"/>
      <c r="N139" s="2"/>
      <c r="O139" s="26"/>
      <c r="P139" s="2"/>
      <c r="Q139" s="40"/>
      <c r="R139" s="2"/>
      <c r="S139" s="2"/>
      <c r="T139" s="2"/>
      <c r="U139" s="2"/>
      <c r="V139" s="3"/>
      <c r="W139" s="3"/>
      <c r="X139" s="3"/>
      <c r="AA139" s="2"/>
      <c r="AB139" s="2"/>
      <c r="AD139" s="2"/>
      <c r="AE139" s="2"/>
      <c r="AF139" s="2"/>
      <c r="AG139" s="2"/>
      <c r="AH139" s="2"/>
      <c r="AI139" s="2"/>
      <c r="AK139" s="2"/>
      <c r="AL139" s="2"/>
      <c r="AM139" s="86"/>
      <c r="AN139" s="2"/>
      <c r="AO139" s="2"/>
    </row>
    <row r="140" spans="4:41" ht="19.899999999999999" customHeight="1" x14ac:dyDescent="0.15">
      <c r="D140" s="2"/>
      <c r="E140" s="2"/>
      <c r="F140" s="18"/>
      <c r="G140" s="2"/>
      <c r="H140" s="2"/>
      <c r="J140" s="2"/>
      <c r="K140" s="2"/>
      <c r="L140" s="2"/>
      <c r="M140" s="3"/>
      <c r="N140" s="2"/>
      <c r="O140" s="26"/>
      <c r="P140" s="2"/>
      <c r="Q140" s="40"/>
      <c r="R140" s="2"/>
      <c r="S140" s="2"/>
      <c r="T140" s="2"/>
      <c r="U140" s="2"/>
      <c r="V140" s="3"/>
      <c r="W140" s="3"/>
      <c r="X140" s="3"/>
      <c r="AA140" s="2"/>
      <c r="AB140" s="2"/>
      <c r="AD140" s="2"/>
      <c r="AE140" s="2"/>
      <c r="AF140" s="2"/>
      <c r="AG140" s="2"/>
      <c r="AH140" s="2"/>
      <c r="AI140" s="2"/>
      <c r="AK140" s="2"/>
      <c r="AL140" s="2"/>
      <c r="AM140" s="86"/>
      <c r="AN140" s="2"/>
      <c r="AO140" s="2"/>
    </row>
    <row r="141" spans="4:41" ht="19.899999999999999" customHeight="1" x14ac:dyDescent="0.15">
      <c r="D141" s="2"/>
      <c r="E141" s="2"/>
      <c r="F141" s="18"/>
      <c r="G141" s="2"/>
      <c r="H141" s="2"/>
      <c r="J141" s="2"/>
      <c r="K141" s="2"/>
      <c r="L141" s="2"/>
      <c r="M141" s="3"/>
      <c r="N141" s="2"/>
      <c r="O141" s="26"/>
      <c r="P141" s="2"/>
      <c r="Q141" s="40"/>
      <c r="R141" s="2"/>
      <c r="S141" s="2"/>
      <c r="T141" s="2"/>
      <c r="U141" s="2"/>
      <c r="V141" s="3"/>
      <c r="W141" s="3"/>
      <c r="X141" s="3"/>
      <c r="AA141" s="2"/>
      <c r="AB141" s="2"/>
      <c r="AD141" s="2"/>
      <c r="AE141" s="2"/>
      <c r="AF141" s="2"/>
      <c r="AG141" s="2"/>
      <c r="AH141" s="2"/>
      <c r="AI141" s="2"/>
      <c r="AK141" s="2"/>
      <c r="AL141" s="2"/>
      <c r="AM141" s="86"/>
      <c r="AN141" s="2"/>
      <c r="AO141" s="2"/>
    </row>
    <row r="142" spans="4:41" ht="19.899999999999999" customHeight="1" x14ac:dyDescent="0.15">
      <c r="D142" s="2"/>
      <c r="E142" s="2"/>
      <c r="F142" s="18"/>
      <c r="G142" s="2"/>
      <c r="H142" s="2"/>
      <c r="J142" s="2"/>
      <c r="K142" s="2"/>
      <c r="L142" s="2"/>
      <c r="M142" s="3"/>
      <c r="N142" s="2"/>
      <c r="O142" s="26"/>
      <c r="P142" s="2"/>
      <c r="Q142" s="40"/>
      <c r="R142" s="2"/>
      <c r="S142" s="2"/>
      <c r="T142" s="2"/>
      <c r="U142" s="2"/>
      <c r="V142" s="3"/>
      <c r="W142" s="3"/>
      <c r="X142" s="3"/>
      <c r="AA142" s="2"/>
      <c r="AB142" s="2"/>
      <c r="AD142" s="2"/>
      <c r="AE142" s="2"/>
      <c r="AF142" s="2"/>
      <c r="AG142" s="2"/>
      <c r="AH142" s="2"/>
      <c r="AI142" s="2"/>
      <c r="AK142" s="2"/>
      <c r="AL142" s="2"/>
      <c r="AM142" s="86"/>
      <c r="AN142" s="2"/>
      <c r="AO142" s="2"/>
    </row>
    <row r="143" spans="4:41" ht="19.899999999999999" customHeight="1" x14ac:dyDescent="0.15">
      <c r="D143" s="2"/>
      <c r="E143" s="2"/>
      <c r="F143" s="18"/>
      <c r="G143" s="2"/>
      <c r="H143" s="2"/>
      <c r="J143" s="2"/>
      <c r="K143" s="2"/>
      <c r="L143" s="2"/>
      <c r="M143" s="3"/>
      <c r="N143" s="2"/>
      <c r="O143" s="26"/>
      <c r="P143" s="2"/>
      <c r="Q143" s="40"/>
      <c r="R143" s="2"/>
      <c r="S143" s="2"/>
      <c r="T143" s="2"/>
      <c r="U143" s="2"/>
      <c r="V143" s="3"/>
      <c r="W143" s="3"/>
      <c r="X143" s="3"/>
      <c r="AA143" s="2"/>
      <c r="AB143" s="2"/>
      <c r="AD143" s="2"/>
      <c r="AE143" s="2"/>
      <c r="AF143" s="2"/>
      <c r="AG143" s="2"/>
      <c r="AH143" s="2"/>
      <c r="AI143" s="2"/>
      <c r="AK143" s="2"/>
      <c r="AL143" s="2"/>
      <c r="AM143" s="86"/>
      <c r="AN143" s="2"/>
      <c r="AO143" s="2"/>
    </row>
    <row r="144" spans="4:41" ht="19.899999999999999" customHeight="1" x14ac:dyDescent="0.15">
      <c r="D144" s="2"/>
      <c r="E144" s="2"/>
      <c r="F144" s="18"/>
      <c r="G144" s="2"/>
      <c r="H144" s="2"/>
      <c r="J144" s="2"/>
      <c r="K144" s="2"/>
      <c r="L144" s="2"/>
      <c r="M144" s="3"/>
      <c r="N144" s="2"/>
      <c r="O144" s="26"/>
      <c r="P144" s="2"/>
      <c r="Q144" s="40"/>
      <c r="R144" s="2"/>
      <c r="S144" s="2"/>
      <c r="T144" s="2"/>
      <c r="U144" s="2"/>
      <c r="V144" s="3"/>
      <c r="W144" s="3"/>
      <c r="X144" s="3"/>
      <c r="AA144" s="2"/>
      <c r="AB144" s="2"/>
      <c r="AD144" s="2"/>
      <c r="AE144" s="2"/>
      <c r="AF144" s="2"/>
      <c r="AG144" s="2"/>
      <c r="AH144" s="2"/>
      <c r="AI144" s="2"/>
      <c r="AK144" s="2"/>
      <c r="AL144" s="2"/>
      <c r="AM144" s="86"/>
      <c r="AN144" s="2"/>
      <c r="AO144" s="2"/>
    </row>
    <row r="145" spans="4:41" ht="19.899999999999999" customHeight="1" x14ac:dyDescent="0.15">
      <c r="D145" s="2"/>
      <c r="E145" s="2"/>
      <c r="F145" s="18"/>
      <c r="G145" s="2"/>
      <c r="H145" s="2"/>
      <c r="J145" s="2"/>
      <c r="K145" s="2"/>
      <c r="L145" s="2"/>
      <c r="M145" s="3"/>
      <c r="N145" s="2"/>
      <c r="O145" s="26"/>
      <c r="P145" s="2"/>
      <c r="Q145" s="40"/>
      <c r="R145" s="2"/>
      <c r="S145" s="2"/>
      <c r="T145" s="2"/>
      <c r="U145" s="2"/>
      <c r="V145" s="3"/>
      <c r="W145" s="3"/>
      <c r="X145" s="3"/>
      <c r="AA145" s="2"/>
      <c r="AB145" s="2"/>
      <c r="AD145" s="2"/>
      <c r="AE145" s="2"/>
      <c r="AF145" s="2"/>
      <c r="AG145" s="2"/>
      <c r="AH145" s="2"/>
      <c r="AI145" s="2"/>
      <c r="AK145" s="2"/>
      <c r="AL145" s="2"/>
      <c r="AM145" s="86"/>
      <c r="AN145" s="2"/>
      <c r="AO145" s="2"/>
    </row>
    <row r="146" spans="4:41" ht="19.899999999999999" customHeight="1" x14ac:dyDescent="0.15">
      <c r="D146" s="2"/>
      <c r="E146" s="2"/>
      <c r="F146" s="18"/>
      <c r="G146" s="2"/>
      <c r="H146" s="2"/>
      <c r="J146" s="2"/>
      <c r="K146" s="2"/>
      <c r="L146" s="2"/>
      <c r="M146" s="3"/>
      <c r="N146" s="2"/>
      <c r="O146" s="26"/>
      <c r="P146" s="2"/>
      <c r="Q146" s="40"/>
      <c r="R146" s="2"/>
      <c r="S146" s="2"/>
      <c r="T146" s="2"/>
      <c r="U146" s="2"/>
      <c r="V146" s="3"/>
      <c r="W146" s="3"/>
      <c r="X146" s="3"/>
      <c r="AA146" s="2"/>
      <c r="AB146" s="2"/>
      <c r="AD146" s="2"/>
      <c r="AE146" s="2"/>
      <c r="AF146" s="2"/>
      <c r="AG146" s="2"/>
      <c r="AH146" s="2"/>
      <c r="AI146" s="2"/>
      <c r="AK146" s="2"/>
      <c r="AL146" s="2"/>
      <c r="AM146" s="86"/>
      <c r="AN146" s="2"/>
      <c r="AO146" s="2"/>
    </row>
    <row r="147" spans="4:41" ht="19.899999999999999" customHeight="1" x14ac:dyDescent="0.15">
      <c r="D147" s="2"/>
      <c r="E147" s="2"/>
      <c r="F147" s="18"/>
      <c r="G147" s="2"/>
      <c r="H147" s="2"/>
      <c r="J147" s="2"/>
      <c r="K147" s="2"/>
      <c r="L147" s="2"/>
      <c r="M147" s="3"/>
      <c r="N147" s="2"/>
      <c r="O147" s="26"/>
      <c r="P147" s="2"/>
      <c r="Q147" s="40"/>
      <c r="R147" s="2"/>
      <c r="S147" s="2"/>
      <c r="T147" s="2"/>
      <c r="U147" s="2"/>
      <c r="V147" s="3"/>
      <c r="W147" s="3"/>
      <c r="X147" s="3"/>
      <c r="AA147" s="2"/>
      <c r="AB147" s="2"/>
      <c r="AD147" s="2"/>
      <c r="AE147" s="2"/>
      <c r="AF147" s="2"/>
      <c r="AG147" s="2"/>
      <c r="AH147" s="2"/>
      <c r="AI147" s="2"/>
      <c r="AK147" s="2"/>
      <c r="AL147" s="2"/>
      <c r="AM147" s="86"/>
      <c r="AN147" s="2"/>
      <c r="AO147" s="2"/>
    </row>
    <row r="148" spans="4:41" ht="19.899999999999999" customHeight="1" x14ac:dyDescent="0.15">
      <c r="D148" s="2"/>
      <c r="E148" s="2"/>
      <c r="F148" s="18"/>
      <c r="G148" s="2"/>
      <c r="H148" s="2"/>
      <c r="J148" s="2"/>
      <c r="K148" s="2"/>
      <c r="L148" s="2"/>
      <c r="M148" s="3"/>
      <c r="N148" s="2"/>
      <c r="O148" s="26"/>
      <c r="P148" s="2"/>
      <c r="Q148" s="40"/>
      <c r="R148" s="2"/>
      <c r="S148" s="2"/>
      <c r="T148" s="2"/>
      <c r="U148" s="2"/>
      <c r="V148" s="3"/>
      <c r="W148" s="3"/>
      <c r="X148" s="3"/>
      <c r="AA148" s="2"/>
      <c r="AB148" s="2"/>
      <c r="AD148" s="2"/>
      <c r="AE148" s="2"/>
      <c r="AF148" s="2"/>
      <c r="AG148" s="2"/>
      <c r="AH148" s="2"/>
      <c r="AI148" s="2"/>
      <c r="AK148" s="2"/>
      <c r="AL148" s="2"/>
      <c r="AM148" s="86"/>
      <c r="AN148" s="2"/>
      <c r="AO148" s="2"/>
    </row>
    <row r="149" spans="4:41" ht="19.899999999999999" customHeight="1" x14ac:dyDescent="0.15">
      <c r="D149" s="2"/>
      <c r="E149" s="2"/>
      <c r="F149" s="18"/>
      <c r="G149" s="2"/>
      <c r="H149" s="2"/>
      <c r="J149" s="2"/>
      <c r="K149" s="2"/>
      <c r="L149" s="2"/>
      <c r="M149" s="3"/>
      <c r="N149" s="2"/>
      <c r="O149" s="26"/>
      <c r="P149" s="2"/>
      <c r="Q149" s="40"/>
      <c r="R149" s="2"/>
      <c r="S149" s="2"/>
      <c r="T149" s="2"/>
      <c r="U149" s="2"/>
      <c r="V149" s="3"/>
      <c r="W149" s="3"/>
      <c r="X149" s="3"/>
      <c r="AA149" s="2"/>
      <c r="AB149" s="2"/>
      <c r="AD149" s="2"/>
      <c r="AE149" s="2"/>
      <c r="AF149" s="2"/>
      <c r="AG149" s="2"/>
      <c r="AH149" s="2"/>
      <c r="AI149" s="2"/>
      <c r="AK149" s="2"/>
      <c r="AL149" s="2"/>
      <c r="AM149" s="86"/>
      <c r="AN149" s="2"/>
      <c r="AO149" s="2"/>
    </row>
    <row r="150" spans="4:41" ht="19.899999999999999" customHeight="1" x14ac:dyDescent="0.15">
      <c r="D150" s="2"/>
      <c r="E150" s="2"/>
      <c r="F150" s="18"/>
      <c r="G150" s="2"/>
      <c r="H150" s="2"/>
      <c r="J150" s="2"/>
      <c r="K150" s="2"/>
      <c r="L150" s="2"/>
      <c r="M150" s="3"/>
      <c r="N150" s="2"/>
      <c r="O150" s="26"/>
      <c r="P150" s="2"/>
      <c r="Q150" s="40"/>
      <c r="R150" s="2"/>
      <c r="S150" s="2"/>
      <c r="T150" s="2"/>
      <c r="U150" s="2"/>
      <c r="V150" s="3"/>
      <c r="W150" s="3"/>
      <c r="X150" s="3"/>
      <c r="AA150" s="2"/>
      <c r="AB150" s="2"/>
      <c r="AD150" s="2"/>
      <c r="AE150" s="2"/>
      <c r="AF150" s="2"/>
      <c r="AG150" s="2"/>
      <c r="AH150" s="2"/>
      <c r="AI150" s="2"/>
      <c r="AK150" s="2"/>
      <c r="AL150" s="2"/>
      <c r="AM150" s="86"/>
      <c r="AN150" s="2"/>
      <c r="AO150" s="2"/>
    </row>
    <row r="151" spans="4:41" ht="19.899999999999999" customHeight="1" x14ac:dyDescent="0.15">
      <c r="D151" s="2"/>
      <c r="E151" s="2"/>
      <c r="F151" s="18"/>
      <c r="G151" s="2"/>
      <c r="H151" s="2"/>
      <c r="J151" s="2"/>
      <c r="K151" s="2"/>
      <c r="L151" s="2"/>
      <c r="M151" s="3"/>
      <c r="N151" s="2"/>
      <c r="O151" s="26"/>
      <c r="P151" s="2"/>
      <c r="Q151" s="40"/>
      <c r="R151" s="2"/>
      <c r="S151" s="2"/>
      <c r="T151" s="2"/>
      <c r="U151" s="2"/>
      <c r="V151" s="3"/>
      <c r="W151" s="3"/>
      <c r="X151" s="3"/>
      <c r="AA151" s="2"/>
      <c r="AB151" s="2"/>
      <c r="AD151" s="2"/>
      <c r="AE151" s="2"/>
      <c r="AF151" s="2"/>
      <c r="AG151" s="2"/>
      <c r="AH151" s="2"/>
      <c r="AI151" s="2"/>
      <c r="AK151" s="2"/>
      <c r="AL151" s="2"/>
      <c r="AM151" s="86"/>
      <c r="AN151" s="2"/>
      <c r="AO151" s="2"/>
    </row>
    <row r="152" spans="4:41" ht="19.899999999999999" customHeight="1" x14ac:dyDescent="0.15">
      <c r="D152" s="2"/>
      <c r="E152" s="2"/>
      <c r="F152" s="18"/>
      <c r="G152" s="2"/>
      <c r="H152" s="2"/>
      <c r="J152" s="2"/>
      <c r="K152" s="2"/>
      <c r="L152" s="2"/>
      <c r="M152" s="3"/>
      <c r="N152" s="2"/>
      <c r="O152" s="26"/>
      <c r="P152" s="2"/>
      <c r="Q152" s="40"/>
      <c r="R152" s="2"/>
      <c r="S152" s="2"/>
      <c r="T152" s="2"/>
      <c r="U152" s="2"/>
      <c r="V152" s="3"/>
      <c r="W152" s="3"/>
      <c r="X152" s="3"/>
      <c r="AA152" s="2"/>
      <c r="AB152" s="2"/>
      <c r="AD152" s="2"/>
      <c r="AE152" s="2"/>
      <c r="AF152" s="2"/>
      <c r="AG152" s="2"/>
      <c r="AH152" s="2"/>
      <c r="AI152" s="2"/>
      <c r="AK152" s="2"/>
      <c r="AL152" s="2"/>
      <c r="AM152" s="86"/>
      <c r="AN152" s="2"/>
      <c r="AO152" s="2"/>
    </row>
    <row r="153" spans="4:41" ht="19.899999999999999" customHeight="1" x14ac:dyDescent="0.15">
      <c r="D153" s="2"/>
      <c r="E153" s="2"/>
      <c r="F153" s="18"/>
      <c r="G153" s="2"/>
      <c r="H153" s="2"/>
      <c r="J153" s="2"/>
      <c r="K153" s="2"/>
      <c r="L153" s="2"/>
      <c r="M153" s="3"/>
      <c r="N153" s="2"/>
      <c r="O153" s="26"/>
      <c r="P153" s="2"/>
      <c r="Q153" s="40"/>
      <c r="R153" s="2"/>
      <c r="S153" s="2"/>
      <c r="T153" s="2"/>
      <c r="U153" s="2"/>
      <c r="V153" s="3"/>
      <c r="W153" s="3"/>
      <c r="X153" s="3"/>
      <c r="AA153" s="2"/>
      <c r="AB153" s="2"/>
      <c r="AD153" s="2"/>
      <c r="AE153" s="2"/>
      <c r="AF153" s="2"/>
      <c r="AG153" s="2"/>
      <c r="AH153" s="2"/>
      <c r="AI153" s="2"/>
      <c r="AK153" s="2"/>
      <c r="AL153" s="2"/>
      <c r="AM153" s="86"/>
      <c r="AN153" s="2"/>
      <c r="AO153" s="2"/>
    </row>
    <row r="154" spans="4:41" ht="19.899999999999999" customHeight="1" x14ac:dyDescent="0.15">
      <c r="D154" s="2"/>
      <c r="E154" s="2"/>
      <c r="F154" s="18"/>
      <c r="G154" s="2"/>
      <c r="H154" s="2"/>
      <c r="J154" s="2"/>
      <c r="K154" s="2"/>
      <c r="L154" s="2"/>
      <c r="M154" s="3"/>
      <c r="N154" s="2"/>
      <c r="O154" s="26"/>
      <c r="P154" s="2"/>
      <c r="Q154" s="40"/>
      <c r="R154" s="2"/>
      <c r="S154" s="2"/>
      <c r="T154" s="2"/>
      <c r="U154" s="2"/>
      <c r="V154" s="3"/>
      <c r="W154" s="3"/>
      <c r="X154" s="3"/>
      <c r="AA154" s="2"/>
      <c r="AB154" s="2"/>
      <c r="AD154" s="2"/>
      <c r="AE154" s="2"/>
      <c r="AF154" s="2"/>
      <c r="AG154" s="2"/>
      <c r="AH154" s="2"/>
      <c r="AI154" s="2"/>
      <c r="AK154" s="2"/>
      <c r="AL154" s="2"/>
      <c r="AM154" s="86"/>
      <c r="AN154" s="2"/>
      <c r="AO154" s="2"/>
    </row>
    <row r="155" spans="4:41" ht="19.899999999999999" customHeight="1" x14ac:dyDescent="0.15">
      <c r="D155" s="2"/>
      <c r="E155" s="2"/>
      <c r="F155" s="18"/>
      <c r="G155" s="2"/>
      <c r="H155" s="2"/>
      <c r="J155" s="2"/>
      <c r="K155" s="2"/>
      <c r="L155" s="2"/>
      <c r="M155" s="3"/>
      <c r="N155" s="2"/>
      <c r="O155" s="26"/>
      <c r="P155" s="2"/>
      <c r="Q155" s="40"/>
      <c r="R155" s="2"/>
      <c r="S155" s="2"/>
      <c r="T155" s="2"/>
      <c r="U155" s="2"/>
      <c r="V155" s="3"/>
      <c r="W155" s="3"/>
      <c r="X155" s="3"/>
      <c r="AA155" s="2"/>
      <c r="AB155" s="2"/>
      <c r="AD155" s="2"/>
      <c r="AE155" s="2"/>
      <c r="AF155" s="2"/>
      <c r="AG155" s="2"/>
      <c r="AH155" s="2"/>
      <c r="AI155" s="2"/>
      <c r="AK155" s="2"/>
      <c r="AL155" s="2"/>
      <c r="AM155" s="86"/>
      <c r="AN155" s="2"/>
      <c r="AO155" s="2"/>
    </row>
    <row r="156" spans="4:41" ht="19.899999999999999" customHeight="1" x14ac:dyDescent="0.15">
      <c r="D156" s="2"/>
      <c r="E156" s="2"/>
      <c r="F156" s="18"/>
      <c r="G156" s="2"/>
      <c r="H156" s="2"/>
      <c r="J156" s="2"/>
      <c r="K156" s="2"/>
      <c r="L156" s="2"/>
      <c r="M156" s="3"/>
      <c r="N156" s="2"/>
      <c r="O156" s="26"/>
      <c r="P156" s="2"/>
      <c r="Q156" s="40"/>
      <c r="R156" s="2"/>
      <c r="S156" s="2"/>
      <c r="T156" s="2"/>
      <c r="U156" s="2"/>
      <c r="V156" s="3"/>
      <c r="W156" s="3"/>
      <c r="X156" s="3"/>
      <c r="AA156" s="2"/>
      <c r="AB156" s="2"/>
      <c r="AD156" s="2"/>
      <c r="AE156" s="2"/>
      <c r="AF156" s="2"/>
      <c r="AG156" s="2"/>
      <c r="AH156" s="2"/>
      <c r="AI156" s="2"/>
      <c r="AK156" s="2"/>
      <c r="AL156" s="2"/>
      <c r="AM156" s="86"/>
      <c r="AN156" s="2"/>
      <c r="AO156" s="2"/>
    </row>
    <row r="157" spans="4:41" ht="19.899999999999999" customHeight="1" x14ac:dyDescent="0.15">
      <c r="D157" s="2"/>
      <c r="E157" s="2"/>
      <c r="F157" s="18"/>
      <c r="G157" s="2"/>
      <c r="H157" s="2"/>
      <c r="J157" s="2"/>
      <c r="K157" s="2"/>
      <c r="L157" s="2"/>
      <c r="M157" s="3"/>
      <c r="N157" s="2"/>
      <c r="O157" s="26"/>
      <c r="P157" s="2"/>
      <c r="Q157" s="40"/>
      <c r="R157" s="2"/>
      <c r="S157" s="2"/>
      <c r="T157" s="2"/>
      <c r="U157" s="2"/>
      <c r="V157" s="3"/>
      <c r="W157" s="3"/>
      <c r="X157" s="3"/>
      <c r="AA157" s="2"/>
      <c r="AB157" s="2"/>
      <c r="AD157" s="2"/>
      <c r="AE157" s="2"/>
      <c r="AF157" s="2"/>
      <c r="AG157" s="2"/>
      <c r="AH157" s="2"/>
      <c r="AI157" s="2"/>
      <c r="AK157" s="2"/>
      <c r="AL157" s="2"/>
      <c r="AM157" s="86"/>
      <c r="AN157" s="2"/>
      <c r="AO157" s="2"/>
    </row>
    <row r="158" spans="4:41" ht="19.899999999999999" customHeight="1" x14ac:dyDescent="0.15">
      <c r="D158" s="2"/>
      <c r="E158" s="2"/>
      <c r="F158" s="18"/>
      <c r="G158" s="2"/>
      <c r="H158" s="2"/>
      <c r="J158" s="2"/>
      <c r="K158" s="2"/>
      <c r="L158" s="2"/>
      <c r="M158" s="3"/>
      <c r="N158" s="2"/>
      <c r="O158" s="26"/>
      <c r="P158" s="2"/>
      <c r="Q158" s="40"/>
      <c r="R158" s="2"/>
      <c r="S158" s="2"/>
      <c r="T158" s="2"/>
      <c r="U158" s="2"/>
      <c r="V158" s="3"/>
      <c r="W158" s="3"/>
      <c r="X158" s="3"/>
      <c r="AA158" s="2"/>
      <c r="AB158" s="2"/>
      <c r="AD158" s="2"/>
      <c r="AE158" s="2"/>
      <c r="AF158" s="2"/>
      <c r="AG158" s="2"/>
      <c r="AH158" s="2"/>
      <c r="AI158" s="2"/>
      <c r="AK158" s="2"/>
      <c r="AL158" s="2"/>
      <c r="AM158" s="86"/>
      <c r="AN158" s="2"/>
      <c r="AO158" s="2"/>
    </row>
    <row r="159" spans="4:41" ht="19.899999999999999" customHeight="1" x14ac:dyDescent="0.15">
      <c r="D159" s="2"/>
      <c r="E159" s="2"/>
      <c r="F159" s="18"/>
      <c r="G159" s="2"/>
      <c r="H159" s="2"/>
      <c r="J159" s="2"/>
      <c r="K159" s="2"/>
      <c r="L159" s="2"/>
      <c r="M159" s="3"/>
      <c r="N159" s="2"/>
      <c r="O159" s="26"/>
      <c r="P159" s="2"/>
      <c r="Q159" s="40"/>
      <c r="R159" s="2"/>
      <c r="S159" s="2"/>
      <c r="T159" s="2"/>
      <c r="U159" s="2"/>
      <c r="V159" s="3"/>
      <c r="W159" s="3"/>
      <c r="X159" s="3"/>
      <c r="AA159" s="2"/>
      <c r="AB159" s="2"/>
      <c r="AD159" s="2"/>
      <c r="AE159" s="2"/>
      <c r="AF159" s="2"/>
      <c r="AG159" s="2"/>
      <c r="AH159" s="2"/>
      <c r="AI159" s="2"/>
      <c r="AK159" s="2"/>
      <c r="AL159" s="2"/>
      <c r="AM159" s="86"/>
      <c r="AN159" s="2"/>
      <c r="AO159" s="2"/>
    </row>
    <row r="160" spans="4:41" ht="19.899999999999999" customHeight="1" x14ac:dyDescent="0.15">
      <c r="D160" s="2"/>
      <c r="E160" s="2"/>
      <c r="F160" s="18"/>
      <c r="G160" s="2"/>
      <c r="H160" s="2"/>
      <c r="J160" s="2"/>
      <c r="K160" s="2"/>
      <c r="L160" s="2"/>
      <c r="M160" s="3"/>
      <c r="N160" s="2"/>
      <c r="O160" s="26"/>
      <c r="P160" s="2"/>
      <c r="Q160" s="40"/>
      <c r="R160" s="2"/>
      <c r="S160" s="2"/>
      <c r="T160" s="2"/>
      <c r="U160" s="2"/>
      <c r="V160" s="3"/>
      <c r="W160" s="3"/>
      <c r="X160" s="3"/>
      <c r="AA160" s="2"/>
      <c r="AB160" s="2"/>
      <c r="AD160" s="2"/>
      <c r="AE160" s="2"/>
      <c r="AF160" s="2"/>
      <c r="AG160" s="2"/>
      <c r="AH160" s="2"/>
      <c r="AI160" s="2"/>
      <c r="AK160" s="2"/>
      <c r="AL160" s="2"/>
      <c r="AM160" s="86"/>
      <c r="AN160" s="2"/>
      <c r="AO160" s="2"/>
    </row>
    <row r="161" spans="4:41" ht="19.899999999999999" customHeight="1" x14ac:dyDescent="0.15">
      <c r="D161" s="2"/>
      <c r="E161" s="2"/>
      <c r="F161" s="18"/>
      <c r="G161" s="2"/>
      <c r="H161" s="2"/>
      <c r="J161" s="2"/>
      <c r="K161" s="2"/>
      <c r="L161" s="2"/>
      <c r="M161" s="3"/>
      <c r="N161" s="2"/>
      <c r="O161" s="26"/>
      <c r="P161" s="2"/>
      <c r="Q161" s="40"/>
      <c r="R161" s="2"/>
      <c r="S161" s="2"/>
      <c r="T161" s="2"/>
      <c r="U161" s="2"/>
      <c r="V161" s="3"/>
      <c r="W161" s="3"/>
      <c r="X161" s="3"/>
      <c r="AA161" s="2"/>
      <c r="AB161" s="2"/>
      <c r="AD161" s="2"/>
      <c r="AE161" s="2"/>
      <c r="AF161" s="2"/>
      <c r="AG161" s="2"/>
      <c r="AH161" s="2"/>
      <c r="AI161" s="2"/>
      <c r="AK161" s="2"/>
      <c r="AL161" s="2"/>
      <c r="AM161" s="86"/>
      <c r="AN161" s="2"/>
      <c r="AO161" s="2"/>
    </row>
    <row r="162" spans="4:41" ht="19.899999999999999" customHeight="1" x14ac:dyDescent="0.15">
      <c r="D162" s="2"/>
      <c r="E162" s="2"/>
      <c r="F162" s="18"/>
      <c r="G162" s="2"/>
      <c r="H162" s="2"/>
      <c r="J162" s="2"/>
      <c r="K162" s="2"/>
      <c r="L162" s="2"/>
      <c r="M162" s="3"/>
      <c r="N162" s="2"/>
      <c r="O162" s="26"/>
      <c r="P162" s="2"/>
      <c r="Q162" s="40"/>
      <c r="R162" s="2"/>
      <c r="S162" s="2"/>
      <c r="T162" s="2"/>
      <c r="U162" s="2"/>
      <c r="V162" s="3"/>
      <c r="W162" s="3"/>
      <c r="X162" s="3"/>
      <c r="AA162" s="2"/>
      <c r="AB162" s="2"/>
      <c r="AD162" s="2"/>
      <c r="AE162" s="2"/>
      <c r="AF162" s="2"/>
      <c r="AG162" s="2"/>
      <c r="AH162" s="2"/>
      <c r="AI162" s="2"/>
      <c r="AK162" s="2"/>
      <c r="AL162" s="2"/>
      <c r="AM162" s="86"/>
      <c r="AN162" s="2"/>
      <c r="AO162" s="2"/>
    </row>
    <row r="163" spans="4:41" ht="19.899999999999999" customHeight="1" x14ac:dyDescent="0.15">
      <c r="D163" s="2"/>
      <c r="E163" s="2"/>
      <c r="F163" s="18"/>
      <c r="G163" s="2"/>
      <c r="H163" s="2"/>
      <c r="J163" s="2"/>
      <c r="K163" s="2"/>
      <c r="L163" s="2"/>
      <c r="M163" s="3"/>
      <c r="N163" s="2"/>
      <c r="O163" s="26"/>
      <c r="P163" s="2"/>
      <c r="Q163" s="40"/>
      <c r="R163" s="2"/>
      <c r="S163" s="2"/>
      <c r="T163" s="2"/>
      <c r="U163" s="2"/>
      <c r="V163" s="3"/>
      <c r="W163" s="3"/>
      <c r="X163" s="3"/>
      <c r="AA163" s="2"/>
      <c r="AB163" s="2"/>
      <c r="AD163" s="2"/>
      <c r="AE163" s="2"/>
      <c r="AF163" s="2"/>
      <c r="AG163" s="2"/>
      <c r="AH163" s="2"/>
      <c r="AI163" s="2"/>
      <c r="AK163" s="2"/>
      <c r="AL163" s="2"/>
      <c r="AM163" s="86"/>
      <c r="AN163" s="2"/>
      <c r="AO163" s="2"/>
    </row>
    <row r="164" spans="4:41" ht="19.899999999999999" customHeight="1" x14ac:dyDescent="0.15">
      <c r="D164" s="2"/>
      <c r="E164" s="2"/>
      <c r="F164" s="18"/>
      <c r="G164" s="2"/>
      <c r="H164" s="2"/>
      <c r="J164" s="2"/>
      <c r="K164" s="2"/>
      <c r="L164" s="2"/>
      <c r="M164" s="3"/>
      <c r="N164" s="2"/>
      <c r="O164" s="26"/>
      <c r="P164" s="2"/>
      <c r="Q164" s="40"/>
      <c r="R164" s="2"/>
      <c r="S164" s="2"/>
      <c r="T164" s="2"/>
      <c r="U164" s="2"/>
      <c r="V164" s="3"/>
      <c r="W164" s="3"/>
      <c r="X164" s="3"/>
      <c r="AA164" s="2"/>
      <c r="AB164" s="2"/>
      <c r="AD164" s="2"/>
      <c r="AE164" s="2"/>
      <c r="AF164" s="2"/>
      <c r="AG164" s="2"/>
      <c r="AH164" s="2"/>
      <c r="AI164" s="2"/>
      <c r="AK164" s="2"/>
      <c r="AL164" s="2"/>
      <c r="AM164" s="86"/>
      <c r="AN164" s="2"/>
      <c r="AO164" s="2"/>
    </row>
    <row r="165" spans="4:41" ht="19.899999999999999" customHeight="1" x14ac:dyDescent="0.15">
      <c r="D165" s="2"/>
      <c r="E165" s="2"/>
      <c r="F165" s="18"/>
      <c r="G165" s="2"/>
      <c r="H165" s="2"/>
      <c r="J165" s="2"/>
      <c r="K165" s="2"/>
      <c r="L165" s="2"/>
      <c r="M165" s="3"/>
      <c r="N165" s="2"/>
      <c r="O165" s="26"/>
      <c r="P165" s="2"/>
      <c r="Q165" s="40"/>
      <c r="R165" s="2"/>
      <c r="S165" s="2"/>
      <c r="T165" s="2"/>
      <c r="U165" s="2"/>
      <c r="V165" s="3"/>
      <c r="W165" s="3"/>
      <c r="X165" s="3"/>
      <c r="AA165" s="2"/>
      <c r="AB165" s="2"/>
      <c r="AD165" s="2"/>
      <c r="AE165" s="2"/>
      <c r="AF165" s="2"/>
      <c r="AG165" s="2"/>
      <c r="AH165" s="2"/>
      <c r="AI165" s="2"/>
      <c r="AK165" s="2"/>
      <c r="AL165" s="2"/>
      <c r="AM165" s="86"/>
      <c r="AN165" s="2"/>
      <c r="AO165" s="2"/>
    </row>
    <row r="166" spans="4:41" ht="19.899999999999999" customHeight="1" x14ac:dyDescent="0.15">
      <c r="D166" s="2"/>
      <c r="E166" s="2"/>
      <c r="F166" s="18"/>
      <c r="G166" s="2"/>
      <c r="H166" s="2"/>
      <c r="J166" s="2"/>
      <c r="K166" s="2"/>
      <c r="L166" s="2"/>
      <c r="M166" s="3"/>
      <c r="N166" s="2"/>
      <c r="O166" s="26"/>
      <c r="P166" s="2"/>
      <c r="Q166" s="40"/>
      <c r="R166" s="2"/>
      <c r="S166" s="2"/>
      <c r="T166" s="2"/>
      <c r="U166" s="2"/>
      <c r="V166" s="3"/>
      <c r="W166" s="3"/>
      <c r="X166" s="3"/>
      <c r="AA166" s="2"/>
      <c r="AB166" s="2"/>
      <c r="AD166" s="2"/>
      <c r="AE166" s="2"/>
      <c r="AF166" s="2"/>
      <c r="AG166" s="2"/>
      <c r="AH166" s="2"/>
      <c r="AI166" s="2"/>
      <c r="AK166" s="2"/>
      <c r="AL166" s="2"/>
      <c r="AM166" s="86"/>
      <c r="AN166" s="2"/>
      <c r="AO166" s="2"/>
    </row>
    <row r="167" spans="4:41" ht="19.899999999999999" customHeight="1" x14ac:dyDescent="0.15">
      <c r="D167" s="2"/>
      <c r="E167" s="2"/>
      <c r="F167" s="18"/>
      <c r="G167" s="2"/>
      <c r="H167" s="2"/>
      <c r="J167" s="2"/>
      <c r="K167" s="2"/>
      <c r="L167" s="2"/>
      <c r="M167" s="3"/>
      <c r="N167" s="2"/>
      <c r="O167" s="26"/>
      <c r="P167" s="2"/>
      <c r="Q167" s="40"/>
      <c r="R167" s="2"/>
      <c r="S167" s="2"/>
      <c r="T167" s="2"/>
      <c r="U167" s="2"/>
      <c r="V167" s="3"/>
      <c r="W167" s="3"/>
      <c r="X167" s="3"/>
      <c r="AA167" s="2"/>
      <c r="AB167" s="2"/>
      <c r="AD167" s="2"/>
      <c r="AE167" s="2"/>
      <c r="AF167" s="2"/>
      <c r="AG167" s="2"/>
      <c r="AH167" s="2"/>
      <c r="AI167" s="2"/>
      <c r="AK167" s="2"/>
      <c r="AL167" s="2"/>
      <c r="AM167" s="86"/>
      <c r="AN167" s="2"/>
      <c r="AO167" s="2"/>
    </row>
    <row r="168" spans="4:41" ht="19.899999999999999" customHeight="1" x14ac:dyDescent="0.15">
      <c r="D168" s="2"/>
      <c r="E168" s="2"/>
      <c r="F168" s="18"/>
      <c r="G168" s="2"/>
      <c r="H168" s="2"/>
      <c r="J168" s="2"/>
      <c r="K168" s="2"/>
      <c r="L168" s="2"/>
      <c r="M168" s="3"/>
      <c r="N168" s="2"/>
      <c r="O168" s="26"/>
      <c r="P168" s="2"/>
      <c r="Q168" s="40"/>
      <c r="R168" s="2"/>
      <c r="S168" s="2"/>
      <c r="T168" s="2"/>
      <c r="U168" s="2"/>
      <c r="V168" s="3"/>
      <c r="W168" s="3"/>
      <c r="X168" s="3"/>
      <c r="AA168" s="2"/>
      <c r="AB168" s="2"/>
      <c r="AD168" s="2"/>
      <c r="AE168" s="2"/>
      <c r="AF168" s="2"/>
      <c r="AG168" s="2"/>
      <c r="AH168" s="2"/>
      <c r="AI168" s="2"/>
      <c r="AK168" s="2"/>
      <c r="AL168" s="2"/>
      <c r="AM168" s="86"/>
      <c r="AN168" s="2"/>
      <c r="AO168" s="2"/>
    </row>
    <row r="169" spans="4:41" ht="19.899999999999999" customHeight="1" x14ac:dyDescent="0.15">
      <c r="D169" s="2"/>
      <c r="E169" s="2"/>
      <c r="F169" s="18"/>
      <c r="G169" s="2"/>
      <c r="H169" s="2"/>
      <c r="J169" s="2"/>
      <c r="K169" s="2"/>
      <c r="L169" s="2"/>
      <c r="M169" s="3"/>
      <c r="N169" s="2"/>
      <c r="O169" s="26"/>
      <c r="P169" s="2"/>
      <c r="Q169" s="40"/>
      <c r="R169" s="2"/>
      <c r="S169" s="2"/>
      <c r="T169" s="2"/>
      <c r="U169" s="2"/>
      <c r="V169" s="3"/>
      <c r="W169" s="3"/>
      <c r="X169" s="3"/>
      <c r="AA169" s="2"/>
      <c r="AB169" s="2"/>
      <c r="AD169" s="2"/>
      <c r="AE169" s="2"/>
      <c r="AF169" s="2"/>
      <c r="AG169" s="2"/>
      <c r="AH169" s="2"/>
      <c r="AI169" s="2"/>
      <c r="AK169" s="2"/>
      <c r="AL169" s="2"/>
      <c r="AM169" s="86"/>
      <c r="AN169" s="2"/>
      <c r="AO169" s="2"/>
    </row>
    <row r="170" spans="4:41" ht="19.899999999999999" customHeight="1" x14ac:dyDescent="0.15">
      <c r="D170" s="2"/>
      <c r="E170" s="2"/>
      <c r="F170" s="18"/>
      <c r="G170" s="2"/>
      <c r="H170" s="2"/>
      <c r="J170" s="2"/>
      <c r="K170" s="2"/>
      <c r="L170" s="2"/>
      <c r="M170" s="3"/>
      <c r="N170" s="2"/>
      <c r="O170" s="26"/>
      <c r="P170" s="2"/>
      <c r="Q170" s="40"/>
      <c r="R170" s="2"/>
      <c r="S170" s="2"/>
      <c r="T170" s="2"/>
      <c r="U170" s="2"/>
      <c r="V170" s="3"/>
      <c r="W170" s="3"/>
      <c r="X170" s="3"/>
      <c r="AA170" s="2"/>
      <c r="AB170" s="2"/>
      <c r="AD170" s="2"/>
      <c r="AE170" s="2"/>
      <c r="AF170" s="2"/>
      <c r="AG170" s="2"/>
      <c r="AH170" s="2"/>
      <c r="AI170" s="2"/>
      <c r="AK170" s="2"/>
      <c r="AL170" s="2"/>
      <c r="AM170" s="86"/>
      <c r="AN170" s="2"/>
      <c r="AO170" s="2"/>
    </row>
    <row r="171" spans="4:41" ht="19.899999999999999" customHeight="1" x14ac:dyDescent="0.15">
      <c r="D171" s="2"/>
      <c r="E171" s="2"/>
      <c r="F171" s="18"/>
      <c r="G171" s="2"/>
      <c r="H171" s="2"/>
      <c r="J171" s="2"/>
      <c r="K171" s="2"/>
      <c r="L171" s="2"/>
      <c r="M171" s="3"/>
      <c r="N171" s="2"/>
      <c r="O171" s="26"/>
      <c r="P171" s="2"/>
      <c r="Q171" s="40"/>
      <c r="R171" s="2"/>
      <c r="S171" s="2"/>
      <c r="T171" s="2"/>
      <c r="U171" s="2"/>
      <c r="V171" s="3"/>
      <c r="W171" s="3"/>
      <c r="X171" s="3"/>
      <c r="AA171" s="2"/>
      <c r="AB171" s="2"/>
      <c r="AD171" s="2"/>
      <c r="AE171" s="2"/>
      <c r="AF171" s="2"/>
      <c r="AG171" s="2"/>
      <c r="AH171" s="2"/>
      <c r="AI171" s="2"/>
      <c r="AK171" s="2"/>
      <c r="AL171" s="2"/>
      <c r="AM171" s="86"/>
      <c r="AN171" s="2"/>
      <c r="AO171" s="2"/>
    </row>
    <row r="172" spans="4:41" ht="19.899999999999999" customHeight="1" x14ac:dyDescent="0.15">
      <c r="D172" s="2"/>
      <c r="E172" s="2"/>
      <c r="F172" s="18"/>
      <c r="G172" s="2"/>
      <c r="H172" s="2"/>
      <c r="J172" s="2"/>
      <c r="K172" s="2"/>
      <c r="L172" s="2"/>
      <c r="M172" s="3"/>
      <c r="N172" s="2"/>
      <c r="O172" s="26"/>
      <c r="P172" s="2"/>
      <c r="Q172" s="40"/>
      <c r="R172" s="2"/>
      <c r="S172" s="2"/>
      <c r="T172" s="2"/>
      <c r="U172" s="2"/>
      <c r="V172" s="3"/>
      <c r="W172" s="3"/>
      <c r="X172" s="3"/>
      <c r="AA172" s="2"/>
      <c r="AB172" s="2"/>
      <c r="AD172" s="2"/>
      <c r="AE172" s="2"/>
      <c r="AF172" s="2"/>
      <c r="AG172" s="2"/>
      <c r="AH172" s="2"/>
      <c r="AI172" s="2"/>
      <c r="AK172" s="2"/>
      <c r="AL172" s="2"/>
      <c r="AM172" s="86"/>
      <c r="AN172" s="2"/>
      <c r="AO172" s="2"/>
    </row>
    <row r="173" spans="4:41" ht="19.899999999999999" customHeight="1" x14ac:dyDescent="0.15">
      <c r="D173" s="2"/>
      <c r="E173" s="2"/>
      <c r="F173" s="18"/>
      <c r="G173" s="2"/>
      <c r="H173" s="2"/>
      <c r="J173" s="2"/>
      <c r="K173" s="2"/>
      <c r="L173" s="2"/>
      <c r="M173" s="3"/>
      <c r="N173" s="2"/>
      <c r="O173" s="26"/>
      <c r="P173" s="2"/>
      <c r="Q173" s="40"/>
      <c r="R173" s="2"/>
      <c r="S173" s="2"/>
      <c r="T173" s="2"/>
      <c r="U173" s="2"/>
      <c r="V173" s="3"/>
      <c r="W173" s="3"/>
      <c r="X173" s="3"/>
      <c r="AA173" s="2"/>
      <c r="AB173" s="2"/>
      <c r="AD173" s="2"/>
      <c r="AE173" s="2"/>
      <c r="AF173" s="2"/>
      <c r="AG173" s="2"/>
      <c r="AH173" s="2"/>
      <c r="AI173" s="2"/>
      <c r="AK173" s="2"/>
      <c r="AL173" s="2"/>
      <c r="AM173" s="86"/>
      <c r="AN173" s="2"/>
      <c r="AO173" s="2"/>
    </row>
    <row r="174" spans="4:41" ht="19.899999999999999" customHeight="1" x14ac:dyDescent="0.15">
      <c r="D174" s="2"/>
      <c r="E174" s="2"/>
      <c r="F174" s="18"/>
      <c r="G174" s="2"/>
      <c r="H174" s="2"/>
      <c r="J174" s="2"/>
      <c r="K174" s="2"/>
      <c r="L174" s="2"/>
      <c r="M174" s="3"/>
      <c r="N174" s="2"/>
      <c r="O174" s="26"/>
      <c r="P174" s="2"/>
      <c r="Q174" s="40"/>
      <c r="R174" s="2"/>
      <c r="S174" s="2"/>
      <c r="T174" s="2"/>
      <c r="U174" s="2"/>
      <c r="V174" s="3"/>
      <c r="W174" s="3"/>
      <c r="X174" s="3"/>
      <c r="AA174" s="2"/>
      <c r="AB174" s="2"/>
      <c r="AD174" s="2"/>
      <c r="AE174" s="2"/>
      <c r="AF174" s="2"/>
      <c r="AG174" s="2"/>
      <c r="AH174" s="2"/>
      <c r="AI174" s="2"/>
      <c r="AK174" s="2"/>
      <c r="AL174" s="2"/>
      <c r="AM174" s="86"/>
      <c r="AN174" s="2"/>
      <c r="AO174" s="2"/>
    </row>
    <row r="175" spans="4:41" ht="19.899999999999999" customHeight="1" x14ac:dyDescent="0.15">
      <c r="D175" s="2"/>
      <c r="E175" s="2"/>
      <c r="F175" s="18"/>
      <c r="G175" s="2"/>
      <c r="H175" s="2"/>
      <c r="J175" s="2"/>
      <c r="K175" s="2"/>
      <c r="L175" s="2"/>
      <c r="M175" s="3"/>
      <c r="N175" s="2"/>
      <c r="O175" s="26"/>
      <c r="P175" s="2"/>
      <c r="Q175" s="40"/>
      <c r="R175" s="2"/>
      <c r="S175" s="2"/>
      <c r="T175" s="2"/>
      <c r="U175" s="2"/>
      <c r="V175" s="3"/>
      <c r="W175" s="3"/>
      <c r="X175" s="3"/>
      <c r="AA175" s="2"/>
      <c r="AB175" s="2"/>
      <c r="AD175" s="2"/>
      <c r="AE175" s="2"/>
      <c r="AF175" s="2"/>
      <c r="AG175" s="2"/>
      <c r="AH175" s="2"/>
      <c r="AI175" s="2"/>
      <c r="AK175" s="2"/>
      <c r="AL175" s="2"/>
      <c r="AM175" s="86"/>
      <c r="AN175" s="2"/>
      <c r="AO175" s="2"/>
    </row>
    <row r="176" spans="4:41" ht="19.899999999999999" customHeight="1" x14ac:dyDescent="0.15">
      <c r="D176" s="2"/>
      <c r="E176" s="2"/>
      <c r="F176" s="18"/>
      <c r="G176" s="2"/>
      <c r="H176" s="2"/>
      <c r="J176" s="2"/>
      <c r="K176" s="2"/>
      <c r="L176" s="2"/>
      <c r="M176" s="3"/>
      <c r="N176" s="2"/>
      <c r="O176" s="26"/>
      <c r="P176" s="2"/>
      <c r="Q176" s="40"/>
      <c r="R176" s="2"/>
      <c r="S176" s="2"/>
      <c r="T176" s="2"/>
      <c r="U176" s="2"/>
      <c r="V176" s="3"/>
      <c r="W176" s="3"/>
      <c r="X176" s="3"/>
      <c r="AA176" s="2"/>
      <c r="AB176" s="2"/>
      <c r="AD176" s="2"/>
      <c r="AE176" s="2"/>
      <c r="AF176" s="2"/>
      <c r="AG176" s="2"/>
      <c r="AH176" s="2"/>
      <c r="AI176" s="2"/>
      <c r="AK176" s="2"/>
      <c r="AL176" s="2"/>
      <c r="AM176" s="86"/>
      <c r="AN176" s="2"/>
      <c r="AO176" s="2"/>
    </row>
    <row r="177" spans="4:41" ht="19.899999999999999" customHeight="1" x14ac:dyDescent="0.15">
      <c r="D177" s="2"/>
      <c r="E177" s="2"/>
      <c r="F177" s="18"/>
      <c r="G177" s="2"/>
      <c r="H177" s="2"/>
      <c r="J177" s="2"/>
      <c r="K177" s="2"/>
      <c r="L177" s="2"/>
      <c r="M177" s="3"/>
      <c r="N177" s="2"/>
      <c r="O177" s="26"/>
      <c r="P177" s="2"/>
      <c r="Q177" s="40"/>
      <c r="R177" s="2"/>
      <c r="S177" s="2"/>
      <c r="T177" s="2"/>
      <c r="U177" s="2"/>
      <c r="V177" s="3"/>
      <c r="W177" s="3"/>
      <c r="X177" s="3"/>
      <c r="AA177" s="2"/>
      <c r="AB177" s="2"/>
      <c r="AD177" s="2"/>
      <c r="AE177" s="2"/>
      <c r="AF177" s="2"/>
      <c r="AG177" s="2"/>
      <c r="AH177" s="2"/>
      <c r="AI177" s="2"/>
      <c r="AK177" s="2"/>
      <c r="AL177" s="2"/>
      <c r="AM177" s="86"/>
      <c r="AN177" s="2"/>
      <c r="AO177" s="2"/>
    </row>
    <row r="178" spans="4:41" ht="19.899999999999999" customHeight="1" x14ac:dyDescent="0.15">
      <c r="D178" s="2"/>
      <c r="E178" s="2"/>
      <c r="F178" s="18"/>
      <c r="G178" s="2"/>
      <c r="H178" s="2"/>
      <c r="J178" s="2"/>
      <c r="K178" s="2"/>
      <c r="L178" s="2"/>
      <c r="M178" s="3"/>
      <c r="N178" s="2"/>
      <c r="O178" s="26"/>
      <c r="P178" s="2"/>
      <c r="Q178" s="40"/>
      <c r="R178" s="2"/>
      <c r="S178" s="2"/>
      <c r="T178" s="2"/>
      <c r="U178" s="2"/>
      <c r="V178" s="3"/>
      <c r="W178" s="3"/>
      <c r="X178" s="3"/>
      <c r="AA178" s="2"/>
      <c r="AB178" s="2"/>
      <c r="AD178" s="2"/>
      <c r="AE178" s="2"/>
      <c r="AF178" s="2"/>
      <c r="AG178" s="2"/>
      <c r="AH178" s="2"/>
      <c r="AI178" s="2"/>
      <c r="AK178" s="2"/>
      <c r="AL178" s="2"/>
      <c r="AM178" s="86"/>
      <c r="AN178" s="2"/>
      <c r="AO178" s="2"/>
    </row>
    <row r="179" spans="4:41" ht="19.899999999999999" customHeight="1" x14ac:dyDescent="0.15">
      <c r="D179" s="2"/>
      <c r="E179" s="2"/>
      <c r="F179" s="18"/>
      <c r="G179" s="2"/>
      <c r="H179" s="2"/>
      <c r="J179" s="2"/>
      <c r="K179" s="2"/>
      <c r="L179" s="2"/>
      <c r="M179" s="3"/>
      <c r="N179" s="2"/>
      <c r="O179" s="26"/>
      <c r="P179" s="2"/>
      <c r="Q179" s="40"/>
      <c r="R179" s="2"/>
      <c r="S179" s="2"/>
      <c r="T179" s="2"/>
      <c r="U179" s="2"/>
      <c r="V179" s="3"/>
      <c r="W179" s="3"/>
      <c r="X179" s="3"/>
      <c r="AA179" s="2"/>
      <c r="AB179" s="2"/>
      <c r="AD179" s="2"/>
      <c r="AE179" s="2"/>
      <c r="AF179" s="2"/>
      <c r="AG179" s="2"/>
      <c r="AH179" s="2"/>
      <c r="AI179" s="2"/>
      <c r="AK179" s="2"/>
      <c r="AL179" s="2"/>
      <c r="AM179" s="86"/>
      <c r="AN179" s="2"/>
      <c r="AO179" s="2"/>
    </row>
    <row r="180" spans="4:41" ht="19.899999999999999" customHeight="1" x14ac:dyDescent="0.15">
      <c r="D180" s="2"/>
      <c r="E180" s="2"/>
      <c r="F180" s="18"/>
      <c r="G180" s="2"/>
      <c r="H180" s="2"/>
      <c r="J180" s="2"/>
      <c r="K180" s="2"/>
      <c r="L180" s="2"/>
      <c r="M180" s="3"/>
      <c r="N180" s="2"/>
      <c r="O180" s="26"/>
      <c r="P180" s="2"/>
      <c r="Q180" s="40"/>
      <c r="R180" s="2"/>
      <c r="S180" s="2"/>
      <c r="T180" s="2"/>
      <c r="U180" s="2"/>
      <c r="V180" s="3"/>
      <c r="W180" s="3"/>
      <c r="X180" s="3"/>
      <c r="AA180" s="2"/>
      <c r="AB180" s="2"/>
      <c r="AD180" s="2"/>
      <c r="AE180" s="2"/>
      <c r="AF180" s="2"/>
      <c r="AG180" s="2"/>
      <c r="AH180" s="2"/>
      <c r="AI180" s="2"/>
      <c r="AK180" s="2"/>
      <c r="AL180" s="2"/>
      <c r="AM180" s="86"/>
      <c r="AN180" s="2"/>
      <c r="AO180" s="2"/>
    </row>
    <row r="181" spans="4:41" ht="19.899999999999999" customHeight="1" x14ac:dyDescent="0.15">
      <c r="D181" s="2"/>
      <c r="E181" s="2"/>
      <c r="F181" s="18"/>
      <c r="G181" s="2"/>
      <c r="H181" s="2"/>
      <c r="J181" s="2"/>
      <c r="K181" s="2"/>
      <c r="L181" s="2"/>
      <c r="M181" s="3"/>
      <c r="N181" s="2"/>
      <c r="O181" s="26"/>
      <c r="P181" s="2"/>
      <c r="Q181" s="40"/>
      <c r="R181" s="2"/>
      <c r="S181" s="2"/>
      <c r="T181" s="2"/>
      <c r="U181" s="2"/>
      <c r="V181" s="3"/>
      <c r="W181" s="3"/>
      <c r="X181" s="3"/>
      <c r="AA181" s="2"/>
      <c r="AB181" s="2"/>
      <c r="AD181" s="2"/>
      <c r="AE181" s="2"/>
      <c r="AF181" s="2"/>
      <c r="AG181" s="2"/>
      <c r="AH181" s="2"/>
      <c r="AI181" s="2"/>
      <c r="AK181" s="2"/>
      <c r="AL181" s="2"/>
      <c r="AM181" s="86"/>
      <c r="AN181" s="2"/>
      <c r="AO181" s="2"/>
    </row>
    <row r="182" spans="4:41" ht="19.899999999999999" customHeight="1" x14ac:dyDescent="0.15">
      <c r="D182" s="2"/>
      <c r="E182" s="2"/>
      <c r="F182" s="18"/>
      <c r="G182" s="2"/>
      <c r="H182" s="2"/>
      <c r="J182" s="2"/>
      <c r="K182" s="2"/>
      <c r="L182" s="2"/>
      <c r="M182" s="3"/>
      <c r="N182" s="2"/>
      <c r="O182" s="26"/>
      <c r="P182" s="2"/>
      <c r="Q182" s="40"/>
      <c r="R182" s="2"/>
      <c r="S182" s="2"/>
      <c r="T182" s="2"/>
      <c r="U182" s="2"/>
      <c r="V182" s="3"/>
      <c r="W182" s="3"/>
      <c r="X182" s="3"/>
      <c r="AA182" s="2"/>
      <c r="AB182" s="2"/>
      <c r="AD182" s="2"/>
      <c r="AE182" s="2"/>
      <c r="AF182" s="2"/>
      <c r="AG182" s="2"/>
      <c r="AH182" s="2"/>
      <c r="AI182" s="2"/>
      <c r="AK182" s="2"/>
      <c r="AL182" s="2"/>
      <c r="AM182" s="86"/>
      <c r="AN182" s="2"/>
      <c r="AO182" s="2"/>
    </row>
    <row r="183" spans="4:41" ht="19.899999999999999" customHeight="1" x14ac:dyDescent="0.15">
      <c r="D183" s="2"/>
      <c r="E183" s="2"/>
      <c r="F183" s="18"/>
      <c r="G183" s="2"/>
      <c r="H183" s="2"/>
      <c r="J183" s="2"/>
      <c r="K183" s="2"/>
      <c r="L183" s="2"/>
      <c r="M183" s="3"/>
      <c r="N183" s="2"/>
      <c r="O183" s="26"/>
      <c r="P183" s="2"/>
      <c r="Q183" s="40"/>
      <c r="R183" s="2"/>
      <c r="S183" s="2"/>
      <c r="T183" s="2"/>
      <c r="U183" s="2"/>
      <c r="V183" s="3"/>
      <c r="W183" s="3"/>
      <c r="X183" s="3"/>
      <c r="AA183" s="2"/>
      <c r="AB183" s="2"/>
      <c r="AD183" s="2"/>
      <c r="AE183" s="2"/>
      <c r="AF183" s="2"/>
      <c r="AG183" s="2"/>
      <c r="AH183" s="2"/>
      <c r="AI183" s="2"/>
      <c r="AK183" s="2"/>
      <c r="AL183" s="2"/>
      <c r="AM183" s="86"/>
      <c r="AN183" s="2"/>
      <c r="AO183" s="2"/>
    </row>
    <row r="184" spans="4:41" ht="19.899999999999999" customHeight="1" x14ac:dyDescent="0.15">
      <c r="D184" s="2"/>
      <c r="E184" s="2"/>
      <c r="F184" s="18"/>
      <c r="G184" s="2"/>
      <c r="H184" s="2"/>
      <c r="J184" s="2"/>
      <c r="K184" s="2"/>
      <c r="L184" s="2"/>
      <c r="M184" s="3"/>
      <c r="N184" s="2"/>
      <c r="O184" s="26"/>
      <c r="P184" s="2"/>
      <c r="Q184" s="40"/>
      <c r="R184" s="2"/>
      <c r="S184" s="2"/>
      <c r="T184" s="2"/>
      <c r="U184" s="2"/>
      <c r="V184" s="3"/>
      <c r="W184" s="3"/>
      <c r="X184" s="3"/>
      <c r="AA184" s="2"/>
      <c r="AB184" s="2"/>
      <c r="AD184" s="2"/>
      <c r="AE184" s="2"/>
      <c r="AF184" s="2"/>
      <c r="AG184" s="2"/>
      <c r="AH184" s="2"/>
      <c r="AI184" s="2"/>
      <c r="AK184" s="2"/>
      <c r="AL184" s="2"/>
      <c r="AM184" s="86"/>
      <c r="AN184" s="2"/>
      <c r="AO184" s="2"/>
    </row>
    <row r="185" spans="4:41" ht="19.899999999999999" customHeight="1" x14ac:dyDescent="0.15">
      <c r="D185" s="2"/>
      <c r="E185" s="2"/>
      <c r="F185" s="18"/>
      <c r="G185" s="2"/>
      <c r="H185" s="2"/>
      <c r="J185" s="2"/>
      <c r="K185" s="2"/>
      <c r="L185" s="2"/>
      <c r="M185" s="3"/>
      <c r="N185" s="2"/>
      <c r="O185" s="26"/>
      <c r="P185" s="2"/>
      <c r="Q185" s="40"/>
      <c r="R185" s="2"/>
      <c r="S185" s="2"/>
      <c r="T185" s="2"/>
      <c r="U185" s="2"/>
      <c r="V185" s="3"/>
      <c r="W185" s="3"/>
      <c r="X185" s="3"/>
      <c r="AA185" s="2"/>
      <c r="AB185" s="2"/>
      <c r="AD185" s="2"/>
      <c r="AE185" s="2"/>
      <c r="AF185" s="2"/>
      <c r="AG185" s="2"/>
      <c r="AH185" s="2"/>
      <c r="AI185" s="2"/>
      <c r="AK185" s="2"/>
      <c r="AL185" s="2"/>
      <c r="AM185" s="86"/>
      <c r="AN185" s="2"/>
      <c r="AO185" s="2"/>
    </row>
    <row r="186" spans="4:41" ht="19.899999999999999" customHeight="1" x14ac:dyDescent="0.15">
      <c r="D186" s="2"/>
      <c r="E186" s="2"/>
      <c r="F186" s="18"/>
      <c r="G186" s="2"/>
      <c r="H186" s="2"/>
      <c r="J186" s="2"/>
      <c r="K186" s="2"/>
      <c r="L186" s="2"/>
      <c r="M186" s="3"/>
      <c r="N186" s="2"/>
      <c r="O186" s="26"/>
      <c r="P186" s="2"/>
      <c r="Q186" s="40"/>
      <c r="R186" s="2"/>
      <c r="S186" s="2"/>
      <c r="T186" s="2"/>
      <c r="U186" s="2"/>
      <c r="V186" s="3"/>
      <c r="W186" s="3"/>
      <c r="X186" s="3"/>
      <c r="AA186" s="2"/>
      <c r="AB186" s="2"/>
      <c r="AD186" s="2"/>
      <c r="AE186" s="2"/>
      <c r="AF186" s="2"/>
      <c r="AG186" s="2"/>
      <c r="AH186" s="2"/>
      <c r="AI186" s="2"/>
      <c r="AK186" s="2"/>
      <c r="AL186" s="2"/>
      <c r="AM186" s="86"/>
      <c r="AN186" s="2"/>
      <c r="AO186" s="2"/>
    </row>
    <row r="187" spans="4:41" ht="19.899999999999999" customHeight="1" x14ac:dyDescent="0.15">
      <c r="D187" s="2"/>
      <c r="E187" s="2"/>
      <c r="F187" s="18"/>
      <c r="G187" s="2"/>
      <c r="H187" s="2"/>
      <c r="J187" s="2"/>
      <c r="K187" s="2"/>
      <c r="L187" s="2"/>
      <c r="M187" s="3"/>
      <c r="N187" s="2"/>
      <c r="O187" s="26"/>
      <c r="P187" s="2"/>
      <c r="Q187" s="40"/>
      <c r="R187" s="2"/>
      <c r="S187" s="2"/>
      <c r="T187" s="2"/>
      <c r="U187" s="2"/>
      <c r="V187" s="3"/>
      <c r="W187" s="3"/>
      <c r="X187" s="3"/>
      <c r="AA187" s="2"/>
      <c r="AB187" s="2"/>
      <c r="AD187" s="2"/>
      <c r="AE187" s="2"/>
      <c r="AF187" s="2"/>
      <c r="AG187" s="2"/>
      <c r="AH187" s="2"/>
      <c r="AI187" s="2"/>
      <c r="AK187" s="2"/>
      <c r="AL187" s="2"/>
      <c r="AM187" s="86"/>
      <c r="AN187" s="2"/>
      <c r="AO187" s="2"/>
    </row>
    <row r="188" spans="4:41" ht="19.899999999999999" customHeight="1" x14ac:dyDescent="0.15">
      <c r="D188" s="2"/>
      <c r="E188" s="2"/>
      <c r="F188" s="18"/>
      <c r="G188" s="2"/>
      <c r="H188" s="2"/>
      <c r="J188" s="2"/>
      <c r="K188" s="2"/>
      <c r="L188" s="2"/>
      <c r="M188" s="3"/>
      <c r="N188" s="2"/>
      <c r="O188" s="26"/>
      <c r="P188" s="2"/>
      <c r="Q188" s="40"/>
      <c r="R188" s="2"/>
      <c r="S188" s="2"/>
      <c r="T188" s="2"/>
      <c r="U188" s="2"/>
      <c r="V188" s="3"/>
      <c r="W188" s="3"/>
      <c r="X188" s="3"/>
      <c r="AA188" s="2"/>
      <c r="AB188" s="2"/>
      <c r="AD188" s="2"/>
      <c r="AE188" s="2"/>
      <c r="AF188" s="2"/>
      <c r="AG188" s="2"/>
      <c r="AH188" s="2"/>
      <c r="AI188" s="2"/>
      <c r="AK188" s="2"/>
      <c r="AL188" s="2"/>
      <c r="AM188" s="86"/>
      <c r="AN188" s="2"/>
      <c r="AO188" s="2"/>
    </row>
    <row r="189" spans="4:41" ht="19.899999999999999" customHeight="1" x14ac:dyDescent="0.15">
      <c r="D189" s="2"/>
      <c r="E189" s="2"/>
      <c r="F189" s="18"/>
      <c r="G189" s="2"/>
      <c r="H189" s="2"/>
      <c r="J189" s="2"/>
      <c r="K189" s="2"/>
      <c r="L189" s="2"/>
      <c r="M189" s="3"/>
      <c r="N189" s="2"/>
      <c r="O189" s="26"/>
      <c r="P189" s="2"/>
      <c r="Q189" s="40"/>
      <c r="R189" s="2"/>
      <c r="S189" s="2"/>
      <c r="T189" s="2"/>
      <c r="U189" s="2"/>
      <c r="V189" s="3"/>
      <c r="W189" s="3"/>
      <c r="X189" s="3"/>
      <c r="AA189" s="2"/>
      <c r="AB189" s="2"/>
      <c r="AD189" s="2"/>
      <c r="AE189" s="2"/>
      <c r="AF189" s="2"/>
      <c r="AG189" s="2"/>
      <c r="AH189" s="2"/>
      <c r="AI189" s="2"/>
      <c r="AK189" s="2"/>
      <c r="AL189" s="2"/>
      <c r="AM189" s="86"/>
      <c r="AN189" s="2"/>
      <c r="AO189" s="2"/>
    </row>
    <row r="190" spans="4:41" ht="19.899999999999999" customHeight="1" x14ac:dyDescent="0.15">
      <c r="D190" s="2"/>
      <c r="E190" s="2"/>
      <c r="F190" s="18"/>
      <c r="G190" s="2"/>
      <c r="H190" s="2"/>
      <c r="J190" s="2"/>
      <c r="K190" s="2"/>
      <c r="L190" s="2"/>
      <c r="M190" s="3"/>
      <c r="N190" s="2"/>
      <c r="O190" s="26"/>
      <c r="P190" s="2"/>
      <c r="Q190" s="40"/>
      <c r="R190" s="2"/>
      <c r="S190" s="2"/>
      <c r="T190" s="2"/>
      <c r="U190" s="2"/>
      <c r="V190" s="3"/>
      <c r="W190" s="3"/>
      <c r="X190" s="3"/>
      <c r="AA190" s="2"/>
      <c r="AB190" s="2"/>
      <c r="AD190" s="2"/>
      <c r="AE190" s="2"/>
      <c r="AF190" s="2"/>
      <c r="AG190" s="2"/>
      <c r="AH190" s="2"/>
      <c r="AI190" s="2"/>
      <c r="AK190" s="2"/>
      <c r="AL190" s="2"/>
      <c r="AM190" s="86"/>
      <c r="AN190" s="2"/>
      <c r="AO190" s="2"/>
    </row>
    <row r="191" spans="4:41" ht="19.899999999999999" customHeight="1" x14ac:dyDescent="0.15">
      <c r="D191" s="2"/>
      <c r="E191" s="2"/>
      <c r="F191" s="18"/>
      <c r="G191" s="2"/>
      <c r="H191" s="2"/>
      <c r="J191" s="2"/>
      <c r="K191" s="2"/>
      <c r="L191" s="2"/>
      <c r="M191" s="3"/>
      <c r="N191" s="2"/>
      <c r="O191" s="26"/>
      <c r="P191" s="2"/>
      <c r="Q191" s="40"/>
      <c r="R191" s="2"/>
      <c r="S191" s="2"/>
      <c r="T191" s="2"/>
      <c r="U191" s="2"/>
      <c r="V191" s="3"/>
      <c r="W191" s="3"/>
      <c r="X191" s="3"/>
      <c r="AA191" s="2"/>
      <c r="AB191" s="2"/>
      <c r="AD191" s="2"/>
      <c r="AE191" s="2"/>
      <c r="AF191" s="2"/>
      <c r="AG191" s="2"/>
      <c r="AH191" s="2"/>
      <c r="AI191" s="2"/>
      <c r="AK191" s="2"/>
      <c r="AL191" s="2"/>
      <c r="AM191" s="86"/>
      <c r="AN191" s="2"/>
      <c r="AO191" s="2"/>
    </row>
    <row r="192" spans="4:41" ht="19.899999999999999" customHeight="1" x14ac:dyDescent="0.15">
      <c r="D192" s="2"/>
      <c r="E192" s="2"/>
      <c r="F192" s="18"/>
      <c r="G192" s="2"/>
      <c r="H192" s="2"/>
      <c r="J192" s="2"/>
      <c r="K192" s="2"/>
      <c r="L192" s="2"/>
      <c r="M192" s="3"/>
      <c r="N192" s="2"/>
      <c r="O192" s="26"/>
      <c r="P192" s="2"/>
      <c r="Q192" s="40"/>
      <c r="R192" s="2"/>
      <c r="S192" s="2"/>
      <c r="T192" s="2"/>
      <c r="U192" s="2"/>
      <c r="V192" s="3"/>
      <c r="W192" s="3"/>
      <c r="X192" s="3"/>
      <c r="AA192" s="2"/>
      <c r="AB192" s="2"/>
      <c r="AD192" s="2"/>
      <c r="AE192" s="2"/>
      <c r="AF192" s="2"/>
      <c r="AG192" s="2"/>
      <c r="AH192" s="2"/>
      <c r="AI192" s="2"/>
      <c r="AK192" s="2"/>
      <c r="AL192" s="2"/>
      <c r="AM192" s="86"/>
      <c r="AN192" s="2"/>
      <c r="AO192" s="2"/>
    </row>
    <row r="193" spans="4:41" ht="19.899999999999999" customHeight="1" x14ac:dyDescent="0.15">
      <c r="D193" s="2"/>
      <c r="E193" s="2"/>
      <c r="F193" s="18"/>
      <c r="G193" s="2"/>
      <c r="H193" s="2"/>
      <c r="J193" s="2"/>
      <c r="K193" s="2"/>
      <c r="L193" s="2"/>
      <c r="M193" s="3"/>
      <c r="N193" s="2"/>
      <c r="O193" s="26"/>
      <c r="P193" s="2"/>
      <c r="Q193" s="40"/>
      <c r="R193" s="2"/>
      <c r="S193" s="2"/>
      <c r="T193" s="2"/>
      <c r="U193" s="2"/>
      <c r="V193" s="3"/>
      <c r="W193" s="3"/>
      <c r="X193" s="3"/>
      <c r="AA193" s="2"/>
      <c r="AB193" s="2"/>
      <c r="AD193" s="2"/>
      <c r="AE193" s="2"/>
      <c r="AF193" s="2"/>
      <c r="AG193" s="2"/>
      <c r="AH193" s="2"/>
      <c r="AI193" s="2"/>
      <c r="AK193" s="2"/>
      <c r="AL193" s="2"/>
      <c r="AM193" s="86"/>
      <c r="AN193" s="2"/>
      <c r="AO193" s="2"/>
    </row>
    <row r="194" spans="4:41" ht="19.899999999999999" customHeight="1" x14ac:dyDescent="0.15">
      <c r="D194" s="2"/>
      <c r="E194" s="2"/>
      <c r="F194" s="18"/>
      <c r="G194" s="2"/>
      <c r="H194" s="2"/>
      <c r="J194" s="2"/>
      <c r="K194" s="2"/>
      <c r="L194" s="2"/>
      <c r="M194" s="3"/>
      <c r="N194" s="2"/>
      <c r="O194" s="26"/>
      <c r="P194" s="2"/>
      <c r="Q194" s="40"/>
      <c r="R194" s="2"/>
      <c r="S194" s="2"/>
      <c r="T194" s="2"/>
      <c r="U194" s="2"/>
      <c r="V194" s="3"/>
      <c r="W194" s="3"/>
      <c r="X194" s="3"/>
      <c r="AA194" s="2"/>
      <c r="AB194" s="2"/>
      <c r="AD194" s="2"/>
      <c r="AE194" s="2"/>
      <c r="AF194" s="2"/>
      <c r="AG194" s="2"/>
      <c r="AH194" s="2"/>
      <c r="AI194" s="2"/>
      <c r="AK194" s="2"/>
      <c r="AL194" s="2"/>
      <c r="AM194" s="86"/>
      <c r="AN194" s="2"/>
      <c r="AO194" s="2"/>
    </row>
    <row r="195" spans="4:41" ht="19.899999999999999" customHeight="1" x14ac:dyDescent="0.15">
      <c r="D195" s="2"/>
      <c r="E195" s="2"/>
      <c r="F195" s="18"/>
      <c r="G195" s="2"/>
      <c r="H195" s="2"/>
      <c r="J195" s="2"/>
      <c r="K195" s="2"/>
      <c r="L195" s="2"/>
      <c r="M195" s="3"/>
      <c r="N195" s="2"/>
      <c r="O195" s="26"/>
      <c r="P195" s="2"/>
      <c r="Q195" s="40"/>
      <c r="R195" s="2"/>
      <c r="S195" s="2"/>
      <c r="T195" s="2"/>
      <c r="U195" s="2"/>
      <c r="V195" s="3"/>
      <c r="W195" s="3"/>
      <c r="X195" s="3"/>
      <c r="AA195" s="2"/>
      <c r="AB195" s="2"/>
      <c r="AD195" s="2"/>
      <c r="AE195" s="2"/>
      <c r="AF195" s="2"/>
      <c r="AG195" s="2"/>
      <c r="AH195" s="2"/>
      <c r="AI195" s="2"/>
      <c r="AK195" s="2"/>
      <c r="AL195" s="2"/>
      <c r="AM195" s="86"/>
      <c r="AN195" s="2"/>
      <c r="AO195" s="2"/>
    </row>
    <row r="196" spans="4:41" ht="19.899999999999999" customHeight="1" x14ac:dyDescent="0.15">
      <c r="D196" s="2"/>
      <c r="E196" s="2"/>
      <c r="F196" s="18"/>
      <c r="G196" s="2"/>
      <c r="H196" s="2"/>
      <c r="J196" s="2"/>
      <c r="K196" s="2"/>
      <c r="L196" s="2"/>
      <c r="M196" s="3"/>
      <c r="N196" s="2"/>
      <c r="O196" s="26"/>
      <c r="P196" s="2"/>
      <c r="Q196" s="40"/>
      <c r="R196" s="2"/>
      <c r="S196" s="2"/>
      <c r="T196" s="2"/>
      <c r="U196" s="2"/>
      <c r="V196" s="3"/>
      <c r="W196" s="3"/>
      <c r="X196" s="3"/>
      <c r="AA196" s="2"/>
      <c r="AB196" s="2"/>
      <c r="AD196" s="2"/>
      <c r="AE196" s="2"/>
      <c r="AF196" s="2"/>
      <c r="AG196" s="2"/>
      <c r="AH196" s="2"/>
      <c r="AI196" s="2"/>
      <c r="AK196" s="2"/>
      <c r="AL196" s="2"/>
      <c r="AM196" s="86"/>
      <c r="AN196" s="2"/>
      <c r="AO196" s="2"/>
    </row>
    <row r="197" spans="4:41" ht="19.899999999999999" customHeight="1" x14ac:dyDescent="0.15">
      <c r="D197" s="2"/>
      <c r="E197" s="2"/>
      <c r="F197" s="18"/>
      <c r="G197" s="2"/>
      <c r="H197" s="2"/>
      <c r="J197" s="2"/>
      <c r="K197" s="2"/>
      <c r="L197" s="2"/>
      <c r="M197" s="3"/>
      <c r="N197" s="2"/>
      <c r="O197" s="26"/>
      <c r="P197" s="2"/>
      <c r="Q197" s="40"/>
      <c r="R197" s="2"/>
      <c r="S197" s="2"/>
      <c r="T197" s="2"/>
      <c r="U197" s="2"/>
      <c r="V197" s="3"/>
      <c r="W197" s="3"/>
      <c r="X197" s="3"/>
      <c r="AA197" s="2"/>
      <c r="AB197" s="2"/>
      <c r="AD197" s="2"/>
      <c r="AE197" s="2"/>
      <c r="AF197" s="2"/>
      <c r="AG197" s="2"/>
      <c r="AH197" s="2"/>
      <c r="AI197" s="2"/>
      <c r="AK197" s="2"/>
      <c r="AL197" s="2"/>
      <c r="AM197" s="86"/>
      <c r="AN197" s="2"/>
      <c r="AO197" s="2"/>
    </row>
    <row r="198" spans="4:41" ht="19.899999999999999" customHeight="1" x14ac:dyDescent="0.15">
      <c r="D198" s="2"/>
      <c r="E198" s="2"/>
      <c r="F198" s="18"/>
      <c r="G198" s="2"/>
      <c r="H198" s="2"/>
      <c r="J198" s="2"/>
      <c r="K198" s="2"/>
      <c r="L198" s="2"/>
      <c r="M198" s="3"/>
      <c r="N198" s="2"/>
      <c r="O198" s="26"/>
      <c r="P198" s="2"/>
      <c r="Q198" s="40"/>
      <c r="R198" s="2"/>
      <c r="S198" s="2"/>
      <c r="T198" s="2"/>
      <c r="U198" s="2"/>
      <c r="V198" s="3"/>
      <c r="W198" s="3"/>
      <c r="X198" s="3"/>
      <c r="AA198" s="2"/>
      <c r="AB198" s="2"/>
      <c r="AD198" s="2"/>
      <c r="AE198" s="2"/>
      <c r="AF198" s="2"/>
      <c r="AG198" s="2"/>
      <c r="AH198" s="2"/>
      <c r="AI198" s="2"/>
      <c r="AK198" s="2"/>
      <c r="AL198" s="2"/>
      <c r="AM198" s="86"/>
      <c r="AN198" s="2"/>
      <c r="AO198" s="2"/>
    </row>
    <row r="199" spans="4:41" ht="19.899999999999999" customHeight="1" x14ac:dyDescent="0.15">
      <c r="D199" s="2"/>
      <c r="E199" s="2"/>
      <c r="F199" s="18"/>
      <c r="G199" s="2"/>
      <c r="H199" s="2"/>
      <c r="J199" s="2"/>
      <c r="K199" s="2"/>
      <c r="L199" s="2"/>
      <c r="M199" s="3"/>
      <c r="N199" s="2"/>
      <c r="O199" s="26"/>
      <c r="P199" s="2"/>
      <c r="Q199" s="40"/>
      <c r="R199" s="2"/>
      <c r="S199" s="2"/>
      <c r="T199" s="2"/>
      <c r="U199" s="2"/>
      <c r="V199" s="3"/>
      <c r="W199" s="3"/>
      <c r="X199" s="3"/>
      <c r="AA199" s="2"/>
      <c r="AB199" s="2"/>
      <c r="AD199" s="2"/>
      <c r="AE199" s="2"/>
      <c r="AF199" s="2"/>
      <c r="AG199" s="2"/>
      <c r="AH199" s="2"/>
      <c r="AI199" s="2"/>
      <c r="AK199" s="2"/>
      <c r="AL199" s="2"/>
      <c r="AM199" s="86"/>
      <c r="AN199" s="2"/>
      <c r="AO199" s="2"/>
    </row>
    <row r="200" spans="4:41" ht="19.899999999999999" customHeight="1" x14ac:dyDescent="0.15">
      <c r="D200" s="2"/>
      <c r="E200" s="2"/>
      <c r="F200" s="18"/>
      <c r="G200" s="2"/>
      <c r="H200" s="2"/>
      <c r="J200" s="2"/>
      <c r="K200" s="2"/>
      <c r="L200" s="2"/>
      <c r="M200" s="3"/>
      <c r="N200" s="2"/>
      <c r="O200" s="26"/>
      <c r="P200" s="2"/>
      <c r="Q200" s="40"/>
      <c r="R200" s="2"/>
      <c r="S200" s="2"/>
      <c r="T200" s="2"/>
      <c r="U200" s="2"/>
      <c r="V200" s="3"/>
      <c r="W200" s="3"/>
      <c r="X200" s="3"/>
      <c r="AA200" s="2"/>
      <c r="AB200" s="2"/>
      <c r="AD200" s="2"/>
      <c r="AE200" s="2"/>
      <c r="AF200" s="2"/>
      <c r="AG200" s="2"/>
      <c r="AH200" s="2"/>
      <c r="AI200" s="2"/>
      <c r="AK200" s="2"/>
      <c r="AL200" s="2"/>
      <c r="AM200" s="86"/>
      <c r="AN200" s="2"/>
      <c r="AO200" s="2"/>
    </row>
    <row r="201" spans="4:41" ht="19.899999999999999" customHeight="1" x14ac:dyDescent="0.15">
      <c r="D201" s="2"/>
      <c r="E201" s="2"/>
      <c r="F201" s="18"/>
      <c r="G201" s="2"/>
      <c r="H201" s="2"/>
      <c r="J201" s="2"/>
      <c r="K201" s="2"/>
      <c r="L201" s="2"/>
      <c r="M201" s="3"/>
      <c r="N201" s="2"/>
      <c r="O201" s="26"/>
      <c r="P201" s="2"/>
      <c r="Q201" s="40"/>
      <c r="R201" s="2"/>
      <c r="S201" s="2"/>
      <c r="T201" s="2"/>
      <c r="U201" s="2"/>
      <c r="V201" s="3"/>
      <c r="W201" s="3"/>
      <c r="X201" s="3"/>
      <c r="AA201" s="2"/>
      <c r="AB201" s="2"/>
      <c r="AD201" s="2"/>
      <c r="AE201" s="2"/>
      <c r="AF201" s="2"/>
      <c r="AG201" s="2"/>
      <c r="AH201" s="2"/>
      <c r="AI201" s="2"/>
      <c r="AK201" s="2"/>
      <c r="AL201" s="2"/>
      <c r="AM201" s="86"/>
      <c r="AN201" s="2"/>
      <c r="AO201" s="2"/>
    </row>
    <row r="202" spans="4:41" ht="19.899999999999999" customHeight="1" x14ac:dyDescent="0.15">
      <c r="D202" s="2"/>
      <c r="E202" s="2"/>
      <c r="F202" s="18"/>
      <c r="G202" s="2"/>
      <c r="H202" s="2"/>
      <c r="J202" s="2"/>
      <c r="K202" s="2"/>
      <c r="L202" s="2"/>
      <c r="M202" s="3"/>
      <c r="N202" s="2"/>
      <c r="O202" s="26"/>
      <c r="P202" s="2"/>
      <c r="Q202" s="40"/>
      <c r="R202" s="2"/>
      <c r="S202" s="2"/>
      <c r="T202" s="2"/>
      <c r="U202" s="2"/>
      <c r="V202" s="3"/>
      <c r="W202" s="3"/>
      <c r="X202" s="3"/>
      <c r="AA202" s="2"/>
      <c r="AB202" s="2"/>
      <c r="AD202" s="2"/>
      <c r="AE202" s="2"/>
      <c r="AF202" s="2"/>
      <c r="AG202" s="2"/>
      <c r="AH202" s="2"/>
      <c r="AI202" s="2"/>
      <c r="AK202" s="2"/>
      <c r="AL202" s="2"/>
      <c r="AM202" s="86"/>
      <c r="AN202" s="2"/>
      <c r="AO202" s="2"/>
    </row>
    <row r="203" spans="4:41" ht="19.899999999999999" customHeight="1" x14ac:dyDescent="0.15">
      <c r="D203" s="2"/>
      <c r="E203" s="2"/>
      <c r="F203" s="18"/>
      <c r="G203" s="2"/>
      <c r="H203" s="2"/>
      <c r="J203" s="2"/>
      <c r="K203" s="2"/>
      <c r="L203" s="2"/>
      <c r="M203" s="3"/>
      <c r="N203" s="2"/>
      <c r="O203" s="26"/>
      <c r="P203" s="2"/>
      <c r="Q203" s="40"/>
      <c r="R203" s="2"/>
      <c r="S203" s="2"/>
      <c r="T203" s="2"/>
      <c r="U203" s="2"/>
      <c r="V203" s="3"/>
      <c r="W203" s="3"/>
      <c r="X203" s="3"/>
      <c r="AA203" s="2"/>
      <c r="AB203" s="2"/>
      <c r="AD203" s="2"/>
      <c r="AE203" s="2"/>
      <c r="AF203" s="2"/>
      <c r="AG203" s="2"/>
      <c r="AH203" s="2"/>
      <c r="AI203" s="2"/>
      <c r="AK203" s="2"/>
      <c r="AL203" s="2"/>
      <c r="AM203" s="86"/>
      <c r="AN203" s="2"/>
      <c r="AO203" s="2"/>
    </row>
    <row r="204" spans="4:41" ht="19.899999999999999" customHeight="1" x14ac:dyDescent="0.15">
      <c r="D204" s="2"/>
      <c r="E204" s="2"/>
      <c r="F204" s="18"/>
      <c r="G204" s="2"/>
      <c r="H204" s="2"/>
      <c r="J204" s="2"/>
      <c r="K204" s="2"/>
      <c r="L204" s="2"/>
      <c r="M204" s="3"/>
      <c r="N204" s="2"/>
      <c r="O204" s="26"/>
      <c r="P204" s="2"/>
      <c r="Q204" s="40"/>
      <c r="R204" s="2"/>
      <c r="S204" s="2"/>
      <c r="T204" s="2"/>
      <c r="U204" s="2"/>
      <c r="V204" s="3"/>
      <c r="W204" s="3"/>
      <c r="X204" s="3"/>
      <c r="AA204" s="2"/>
      <c r="AB204" s="2"/>
      <c r="AD204" s="2"/>
      <c r="AE204" s="2"/>
      <c r="AF204" s="2"/>
      <c r="AG204" s="2"/>
      <c r="AH204" s="2"/>
      <c r="AI204" s="2"/>
      <c r="AK204" s="2"/>
      <c r="AL204" s="2"/>
      <c r="AM204" s="86"/>
      <c r="AN204" s="2"/>
      <c r="AO204" s="2"/>
    </row>
    <row r="205" spans="4:41" ht="19.899999999999999" customHeight="1" x14ac:dyDescent="0.15">
      <c r="D205" s="2"/>
      <c r="E205" s="2"/>
      <c r="F205" s="18"/>
      <c r="G205" s="2"/>
      <c r="H205" s="2"/>
      <c r="J205" s="2"/>
      <c r="K205" s="2"/>
      <c r="L205" s="2"/>
      <c r="M205" s="3"/>
      <c r="N205" s="2"/>
      <c r="O205" s="26"/>
      <c r="P205" s="2"/>
      <c r="Q205" s="40"/>
      <c r="R205" s="2"/>
      <c r="S205" s="2"/>
      <c r="T205" s="2"/>
      <c r="U205" s="2"/>
      <c r="V205" s="3"/>
      <c r="W205" s="3"/>
      <c r="X205" s="3"/>
      <c r="AA205" s="2"/>
      <c r="AB205" s="2"/>
      <c r="AD205" s="2"/>
      <c r="AE205" s="2"/>
      <c r="AF205" s="2"/>
      <c r="AG205" s="2"/>
      <c r="AH205" s="2"/>
      <c r="AI205" s="2"/>
      <c r="AK205" s="2"/>
      <c r="AL205" s="2"/>
      <c r="AM205" s="86"/>
      <c r="AN205" s="2"/>
      <c r="AO205" s="2"/>
    </row>
    <row r="206" spans="4:41" ht="19.899999999999999" customHeight="1" x14ac:dyDescent="0.15">
      <c r="D206" s="2"/>
      <c r="E206" s="2"/>
      <c r="F206" s="18"/>
      <c r="G206" s="2"/>
      <c r="H206" s="2"/>
      <c r="J206" s="2"/>
      <c r="K206" s="2"/>
      <c r="L206" s="2"/>
      <c r="M206" s="3"/>
      <c r="N206" s="2"/>
      <c r="O206" s="26"/>
      <c r="P206" s="2"/>
      <c r="Q206" s="40"/>
      <c r="R206" s="2"/>
      <c r="S206" s="2"/>
      <c r="T206" s="2"/>
      <c r="U206" s="2"/>
      <c r="V206" s="3"/>
      <c r="W206" s="3"/>
      <c r="X206" s="3"/>
      <c r="AA206" s="2"/>
      <c r="AB206" s="2"/>
      <c r="AD206" s="2"/>
      <c r="AE206" s="2"/>
      <c r="AF206" s="2"/>
      <c r="AG206" s="2"/>
      <c r="AH206" s="2"/>
      <c r="AI206" s="2"/>
      <c r="AK206" s="2"/>
      <c r="AL206" s="2"/>
      <c r="AM206" s="86"/>
      <c r="AN206" s="2"/>
      <c r="AO206" s="2"/>
    </row>
    <row r="207" spans="4:41" ht="19.899999999999999" customHeight="1" x14ac:dyDescent="0.15">
      <c r="D207" s="2"/>
      <c r="E207" s="2"/>
      <c r="F207" s="18"/>
      <c r="G207" s="2"/>
      <c r="H207" s="2"/>
      <c r="J207" s="2"/>
      <c r="K207" s="2"/>
      <c r="L207" s="2"/>
      <c r="M207" s="3"/>
      <c r="N207" s="2"/>
      <c r="O207" s="26"/>
      <c r="P207" s="2"/>
      <c r="Q207" s="40"/>
      <c r="R207" s="2"/>
      <c r="S207" s="2"/>
      <c r="T207" s="2"/>
      <c r="U207" s="2"/>
      <c r="V207" s="3"/>
      <c r="W207" s="3"/>
      <c r="X207" s="3"/>
      <c r="AA207" s="2"/>
      <c r="AB207" s="2"/>
      <c r="AD207" s="2"/>
      <c r="AE207" s="2"/>
      <c r="AF207" s="2"/>
      <c r="AG207" s="2"/>
      <c r="AH207" s="2"/>
      <c r="AI207" s="2"/>
      <c r="AK207" s="2"/>
      <c r="AL207" s="2"/>
      <c r="AM207" s="86"/>
      <c r="AN207" s="2"/>
      <c r="AO207" s="2"/>
    </row>
    <row r="208" spans="4:41" ht="19.899999999999999" customHeight="1" x14ac:dyDescent="0.15">
      <c r="D208" s="2"/>
      <c r="E208" s="2"/>
      <c r="F208" s="18"/>
      <c r="G208" s="2"/>
      <c r="H208" s="2"/>
      <c r="J208" s="2"/>
      <c r="K208" s="2"/>
      <c r="L208" s="2"/>
      <c r="M208" s="3"/>
      <c r="N208" s="2"/>
      <c r="O208" s="26"/>
      <c r="P208" s="2"/>
      <c r="Q208" s="40"/>
      <c r="R208" s="2"/>
      <c r="S208" s="2"/>
      <c r="T208" s="2"/>
      <c r="U208" s="2"/>
      <c r="V208" s="3"/>
      <c r="W208" s="3"/>
      <c r="X208" s="3"/>
      <c r="AA208" s="2"/>
      <c r="AB208" s="2"/>
      <c r="AD208" s="2"/>
      <c r="AE208" s="2"/>
      <c r="AF208" s="2"/>
      <c r="AG208" s="2"/>
      <c r="AH208" s="2"/>
      <c r="AI208" s="2"/>
      <c r="AK208" s="2"/>
      <c r="AL208" s="2"/>
      <c r="AM208" s="86"/>
      <c r="AN208" s="2"/>
      <c r="AO208" s="2"/>
    </row>
    <row r="209" spans="4:41" ht="19.899999999999999" customHeight="1" x14ac:dyDescent="0.15">
      <c r="D209" s="2"/>
      <c r="E209" s="2"/>
      <c r="F209" s="18"/>
      <c r="G209" s="2"/>
      <c r="H209" s="2"/>
      <c r="J209" s="2"/>
      <c r="K209" s="2"/>
      <c r="L209" s="2"/>
      <c r="M209" s="3"/>
      <c r="N209" s="2"/>
      <c r="O209" s="26"/>
      <c r="P209" s="2"/>
      <c r="Q209" s="40"/>
      <c r="R209" s="2"/>
      <c r="S209" s="2"/>
      <c r="T209" s="2"/>
      <c r="U209" s="2"/>
      <c r="V209" s="3"/>
      <c r="W209" s="3"/>
      <c r="X209" s="3"/>
      <c r="AA209" s="2"/>
      <c r="AB209" s="2"/>
      <c r="AD209" s="2"/>
      <c r="AE209" s="2"/>
      <c r="AF209" s="2"/>
      <c r="AG209" s="2"/>
      <c r="AH209" s="2"/>
      <c r="AI209" s="2"/>
      <c r="AK209" s="2"/>
      <c r="AL209" s="2"/>
      <c r="AM209" s="86"/>
      <c r="AN209" s="2"/>
      <c r="AO209" s="2"/>
    </row>
    <row r="210" spans="4:41" ht="19.899999999999999" customHeight="1" x14ac:dyDescent="0.15">
      <c r="D210" s="2"/>
      <c r="E210" s="2"/>
      <c r="F210" s="18"/>
      <c r="G210" s="2"/>
      <c r="H210" s="2"/>
      <c r="J210" s="2"/>
      <c r="K210" s="2"/>
      <c r="L210" s="2"/>
      <c r="M210" s="3"/>
      <c r="N210" s="2"/>
      <c r="O210" s="26"/>
      <c r="P210" s="2"/>
      <c r="Q210" s="40"/>
      <c r="R210" s="2"/>
      <c r="S210" s="2"/>
      <c r="T210" s="2"/>
      <c r="U210" s="2"/>
      <c r="V210" s="3"/>
      <c r="W210" s="3"/>
      <c r="X210" s="3"/>
      <c r="AA210" s="2"/>
      <c r="AB210" s="2"/>
      <c r="AD210" s="2"/>
      <c r="AE210" s="2"/>
      <c r="AF210" s="2"/>
      <c r="AG210" s="2"/>
      <c r="AH210" s="2"/>
      <c r="AI210" s="2"/>
      <c r="AK210" s="2"/>
      <c r="AL210" s="2"/>
      <c r="AM210" s="86"/>
      <c r="AN210" s="2"/>
      <c r="AO210" s="2"/>
    </row>
    <row r="211" spans="4:41" ht="19.899999999999999" customHeight="1" x14ac:dyDescent="0.15">
      <c r="D211" s="2"/>
      <c r="E211" s="2"/>
      <c r="F211" s="18"/>
      <c r="G211" s="2"/>
      <c r="H211" s="2"/>
      <c r="J211" s="2"/>
      <c r="K211" s="2"/>
      <c r="L211" s="2"/>
      <c r="M211" s="3"/>
      <c r="N211" s="2"/>
      <c r="O211" s="26"/>
      <c r="P211" s="2"/>
      <c r="Q211" s="40"/>
      <c r="R211" s="2"/>
      <c r="S211" s="2"/>
      <c r="T211" s="2"/>
      <c r="U211" s="2"/>
      <c r="V211" s="3"/>
      <c r="W211" s="3"/>
      <c r="X211" s="3"/>
      <c r="AA211" s="2"/>
      <c r="AB211" s="2"/>
      <c r="AD211" s="2"/>
      <c r="AE211" s="2"/>
      <c r="AF211" s="2"/>
      <c r="AG211" s="2"/>
      <c r="AH211" s="2"/>
      <c r="AI211" s="2"/>
      <c r="AK211" s="2"/>
      <c r="AL211" s="2"/>
      <c r="AM211" s="86"/>
      <c r="AN211" s="2"/>
      <c r="AO211" s="2"/>
    </row>
    <row r="212" spans="4:41" ht="19.899999999999999" customHeight="1" x14ac:dyDescent="0.15">
      <c r="D212" s="2"/>
      <c r="E212" s="2"/>
      <c r="F212" s="18"/>
      <c r="G212" s="2"/>
      <c r="H212" s="2"/>
      <c r="J212" s="2"/>
      <c r="K212" s="2"/>
      <c r="L212" s="2"/>
      <c r="M212" s="3"/>
      <c r="N212" s="2"/>
      <c r="O212" s="26"/>
      <c r="P212" s="2"/>
      <c r="Q212" s="40"/>
      <c r="R212" s="2"/>
      <c r="S212" s="2"/>
      <c r="T212" s="2"/>
      <c r="U212" s="2"/>
      <c r="V212" s="3"/>
      <c r="W212" s="3"/>
      <c r="X212" s="3"/>
      <c r="AA212" s="2"/>
      <c r="AB212" s="2"/>
      <c r="AD212" s="2"/>
      <c r="AE212" s="2"/>
      <c r="AF212" s="2"/>
      <c r="AG212" s="2"/>
      <c r="AH212" s="2"/>
      <c r="AI212" s="2"/>
      <c r="AK212" s="2"/>
      <c r="AL212" s="2"/>
      <c r="AM212" s="86"/>
      <c r="AN212" s="2"/>
      <c r="AO212" s="2"/>
    </row>
    <row r="213" spans="4:41" ht="19.899999999999999" customHeight="1" x14ac:dyDescent="0.15">
      <c r="D213" s="2"/>
      <c r="E213" s="2"/>
      <c r="F213" s="18"/>
      <c r="G213" s="2"/>
      <c r="H213" s="2"/>
      <c r="J213" s="2"/>
      <c r="K213" s="2"/>
      <c r="L213" s="2"/>
      <c r="M213" s="3"/>
      <c r="N213" s="2"/>
      <c r="O213" s="26"/>
      <c r="P213" s="2"/>
      <c r="Q213" s="40"/>
      <c r="R213" s="2"/>
      <c r="S213" s="2"/>
      <c r="T213" s="2"/>
      <c r="U213" s="2"/>
      <c r="V213" s="3"/>
      <c r="W213" s="3"/>
      <c r="X213" s="3"/>
      <c r="AA213" s="2"/>
      <c r="AB213" s="2"/>
      <c r="AD213" s="2"/>
      <c r="AE213" s="2"/>
      <c r="AF213" s="2"/>
      <c r="AG213" s="2"/>
      <c r="AH213" s="2"/>
      <c r="AI213" s="2"/>
      <c r="AK213" s="2"/>
      <c r="AL213" s="2"/>
      <c r="AM213" s="86"/>
      <c r="AN213" s="2"/>
      <c r="AO213" s="2"/>
    </row>
    <row r="214" spans="4:41" ht="19.899999999999999" customHeight="1" x14ac:dyDescent="0.15">
      <c r="D214" s="2"/>
      <c r="E214" s="2"/>
      <c r="F214" s="18"/>
      <c r="G214" s="2"/>
      <c r="H214" s="2"/>
      <c r="J214" s="2"/>
      <c r="K214" s="2"/>
      <c r="L214" s="2"/>
      <c r="M214" s="3"/>
      <c r="N214" s="2"/>
      <c r="O214" s="26"/>
      <c r="P214" s="2"/>
      <c r="Q214" s="40"/>
      <c r="R214" s="2"/>
      <c r="S214" s="2"/>
      <c r="T214" s="2"/>
      <c r="U214" s="2"/>
      <c r="V214" s="3"/>
      <c r="W214" s="3"/>
      <c r="X214" s="3"/>
      <c r="AA214" s="2"/>
      <c r="AB214" s="2"/>
      <c r="AD214" s="2"/>
      <c r="AE214" s="2"/>
      <c r="AF214" s="2"/>
      <c r="AG214" s="2"/>
      <c r="AH214" s="2"/>
      <c r="AI214" s="2"/>
      <c r="AK214" s="2"/>
      <c r="AL214" s="2"/>
      <c r="AM214" s="86"/>
      <c r="AN214" s="2"/>
      <c r="AO214" s="2"/>
    </row>
    <row r="215" spans="4:41" ht="19.899999999999999" customHeight="1" x14ac:dyDescent="0.15">
      <c r="D215" s="2"/>
      <c r="E215" s="2"/>
      <c r="F215" s="18"/>
      <c r="G215" s="2"/>
      <c r="H215" s="2"/>
      <c r="J215" s="2"/>
      <c r="K215" s="2"/>
      <c r="L215" s="2"/>
      <c r="M215" s="3"/>
      <c r="N215" s="2"/>
      <c r="O215" s="26"/>
      <c r="P215" s="2"/>
      <c r="Q215" s="40"/>
      <c r="R215" s="2"/>
      <c r="S215" s="2"/>
      <c r="T215" s="2"/>
      <c r="U215" s="2"/>
      <c r="V215" s="3"/>
      <c r="W215" s="3"/>
      <c r="X215" s="3"/>
      <c r="AA215" s="2"/>
      <c r="AB215" s="2"/>
      <c r="AD215" s="2"/>
      <c r="AE215" s="2"/>
      <c r="AF215" s="2"/>
      <c r="AG215" s="2"/>
      <c r="AH215" s="2"/>
      <c r="AI215" s="2"/>
      <c r="AK215" s="2"/>
      <c r="AL215" s="2"/>
      <c r="AM215" s="86"/>
      <c r="AN215" s="2"/>
      <c r="AO215" s="2"/>
    </row>
    <row r="216" spans="4:41" ht="19.899999999999999" customHeight="1" x14ac:dyDescent="0.15">
      <c r="D216" s="2"/>
      <c r="E216" s="2"/>
      <c r="F216" s="18"/>
      <c r="G216" s="2"/>
      <c r="H216" s="2"/>
      <c r="J216" s="2"/>
      <c r="K216" s="2"/>
      <c r="L216" s="2"/>
      <c r="M216" s="3"/>
      <c r="N216" s="2"/>
      <c r="O216" s="26"/>
      <c r="P216" s="2"/>
      <c r="Q216" s="40"/>
      <c r="R216" s="2"/>
      <c r="S216" s="2"/>
      <c r="T216" s="2"/>
      <c r="U216" s="2"/>
      <c r="V216" s="3"/>
      <c r="W216" s="3"/>
      <c r="X216" s="3"/>
      <c r="AA216" s="2"/>
      <c r="AB216" s="2"/>
      <c r="AD216" s="2"/>
      <c r="AE216" s="2"/>
      <c r="AF216" s="2"/>
      <c r="AG216" s="2"/>
      <c r="AH216" s="2"/>
      <c r="AI216" s="2"/>
      <c r="AK216" s="2"/>
      <c r="AL216" s="2"/>
      <c r="AM216" s="86"/>
      <c r="AN216" s="2"/>
      <c r="AO216" s="2"/>
    </row>
    <row r="217" spans="4:41" ht="19.899999999999999" customHeight="1" x14ac:dyDescent="0.15">
      <c r="D217" s="2"/>
      <c r="E217" s="2"/>
      <c r="F217" s="18"/>
      <c r="G217" s="2"/>
      <c r="H217" s="2"/>
      <c r="J217" s="2"/>
      <c r="K217" s="2"/>
      <c r="L217" s="2"/>
      <c r="M217" s="3"/>
      <c r="N217" s="2"/>
      <c r="O217" s="26"/>
      <c r="P217" s="2"/>
      <c r="Q217" s="40"/>
      <c r="R217" s="2"/>
      <c r="S217" s="2"/>
      <c r="T217" s="2"/>
      <c r="U217" s="2"/>
      <c r="V217" s="3"/>
      <c r="W217" s="3"/>
      <c r="X217" s="3"/>
      <c r="AA217" s="2"/>
      <c r="AB217" s="2"/>
      <c r="AD217" s="2"/>
      <c r="AE217" s="2"/>
      <c r="AF217" s="2"/>
      <c r="AG217" s="2"/>
      <c r="AH217" s="2"/>
      <c r="AI217" s="2"/>
      <c r="AK217" s="2"/>
      <c r="AL217" s="2"/>
      <c r="AM217" s="86"/>
      <c r="AN217" s="2"/>
      <c r="AO217" s="2"/>
    </row>
    <row r="218" spans="4:41" ht="19.899999999999999" customHeight="1" x14ac:dyDescent="0.15">
      <c r="D218" s="2"/>
      <c r="E218" s="2"/>
      <c r="F218" s="18"/>
      <c r="G218" s="2"/>
      <c r="H218" s="2"/>
      <c r="J218" s="2"/>
      <c r="K218" s="2"/>
      <c r="L218" s="2"/>
      <c r="M218" s="3"/>
      <c r="N218" s="2"/>
      <c r="O218" s="26"/>
      <c r="P218" s="2"/>
      <c r="Q218" s="40"/>
      <c r="R218" s="2"/>
      <c r="S218" s="2"/>
      <c r="T218" s="2"/>
      <c r="U218" s="2"/>
      <c r="V218" s="3"/>
      <c r="W218" s="3"/>
      <c r="X218" s="3"/>
      <c r="AA218" s="2"/>
      <c r="AB218" s="2"/>
      <c r="AD218" s="2"/>
      <c r="AE218" s="2"/>
      <c r="AF218" s="2"/>
      <c r="AG218" s="2"/>
      <c r="AH218" s="2"/>
      <c r="AI218" s="2"/>
      <c r="AK218" s="2"/>
      <c r="AL218" s="2"/>
      <c r="AM218" s="86"/>
      <c r="AN218" s="2"/>
      <c r="AO218" s="2"/>
    </row>
    <row r="219" spans="4:41" ht="19.899999999999999" customHeight="1" x14ac:dyDescent="0.15">
      <c r="D219" s="2"/>
      <c r="E219" s="2"/>
      <c r="F219" s="18"/>
      <c r="G219" s="2"/>
      <c r="H219" s="2"/>
      <c r="J219" s="2"/>
      <c r="K219" s="2"/>
      <c r="L219" s="2"/>
      <c r="M219" s="3"/>
      <c r="N219" s="2"/>
      <c r="O219" s="26"/>
      <c r="P219" s="2"/>
      <c r="Q219" s="40"/>
      <c r="R219" s="2"/>
      <c r="S219" s="2"/>
      <c r="T219" s="2"/>
      <c r="U219" s="2"/>
      <c r="V219" s="3"/>
      <c r="W219" s="3"/>
      <c r="X219" s="3"/>
      <c r="AA219" s="2"/>
      <c r="AB219" s="2"/>
      <c r="AD219" s="2"/>
      <c r="AE219" s="2"/>
      <c r="AF219" s="2"/>
      <c r="AG219" s="2"/>
      <c r="AH219" s="2"/>
      <c r="AI219" s="2"/>
      <c r="AK219" s="2"/>
      <c r="AL219" s="2"/>
      <c r="AM219" s="86"/>
      <c r="AN219" s="2"/>
      <c r="AO219" s="2"/>
    </row>
    <row r="220" spans="4:41" ht="19.899999999999999" customHeight="1" x14ac:dyDescent="0.15">
      <c r="D220" s="2"/>
      <c r="E220" s="2"/>
      <c r="F220" s="18"/>
      <c r="G220" s="2"/>
      <c r="H220" s="2"/>
      <c r="J220" s="2"/>
      <c r="K220" s="2"/>
      <c r="L220" s="2"/>
      <c r="M220" s="3"/>
      <c r="N220" s="2"/>
      <c r="O220" s="26"/>
      <c r="P220" s="2"/>
      <c r="Q220" s="40"/>
      <c r="R220" s="2"/>
      <c r="S220" s="2"/>
      <c r="T220" s="2"/>
      <c r="U220" s="2"/>
      <c r="V220" s="3"/>
      <c r="W220" s="3"/>
      <c r="X220" s="3"/>
      <c r="AA220" s="2"/>
      <c r="AB220" s="2"/>
      <c r="AD220" s="2"/>
      <c r="AE220" s="2"/>
      <c r="AF220" s="2"/>
      <c r="AG220" s="2"/>
      <c r="AH220" s="2"/>
      <c r="AI220" s="2"/>
      <c r="AK220" s="2"/>
      <c r="AL220" s="2"/>
      <c r="AM220" s="86"/>
      <c r="AN220" s="2"/>
      <c r="AO220" s="2"/>
    </row>
    <row r="221" spans="4:41" ht="19.899999999999999" customHeight="1" x14ac:dyDescent="0.15">
      <c r="D221" s="2"/>
      <c r="E221" s="2"/>
      <c r="F221" s="18"/>
      <c r="G221" s="2"/>
      <c r="H221" s="2"/>
      <c r="J221" s="2"/>
      <c r="K221" s="2"/>
      <c r="L221" s="2"/>
      <c r="M221" s="3"/>
      <c r="N221" s="2"/>
      <c r="O221" s="26"/>
      <c r="P221" s="2"/>
      <c r="Q221" s="40"/>
      <c r="R221" s="2"/>
      <c r="S221" s="2"/>
      <c r="T221" s="2"/>
      <c r="U221" s="2"/>
      <c r="V221" s="3"/>
      <c r="W221" s="3"/>
      <c r="X221" s="3"/>
      <c r="AA221" s="2"/>
      <c r="AB221" s="2"/>
      <c r="AD221" s="2"/>
      <c r="AE221" s="2"/>
      <c r="AF221" s="2"/>
      <c r="AG221" s="2"/>
      <c r="AH221" s="2"/>
      <c r="AI221" s="2"/>
      <c r="AK221" s="2"/>
      <c r="AL221" s="2"/>
      <c r="AM221" s="86"/>
      <c r="AN221" s="2"/>
      <c r="AO221" s="2"/>
    </row>
    <row r="222" spans="4:41" ht="19.899999999999999" customHeight="1" x14ac:dyDescent="0.15">
      <c r="D222" s="2"/>
      <c r="E222" s="2"/>
      <c r="F222" s="18"/>
      <c r="G222" s="2"/>
      <c r="H222" s="2"/>
      <c r="J222" s="2"/>
      <c r="K222" s="2"/>
      <c r="L222" s="2"/>
      <c r="M222" s="3"/>
      <c r="N222" s="2"/>
      <c r="O222" s="26"/>
      <c r="P222" s="2"/>
      <c r="Q222" s="40"/>
      <c r="R222" s="2"/>
      <c r="S222" s="2"/>
      <c r="T222" s="2"/>
      <c r="U222" s="2"/>
      <c r="V222" s="3"/>
      <c r="W222" s="3"/>
      <c r="X222" s="3"/>
      <c r="AA222" s="2"/>
      <c r="AB222" s="2"/>
      <c r="AD222" s="2"/>
      <c r="AE222" s="2"/>
      <c r="AF222" s="2"/>
      <c r="AG222" s="2"/>
      <c r="AH222" s="2"/>
      <c r="AI222" s="2"/>
      <c r="AK222" s="2"/>
      <c r="AL222" s="2"/>
      <c r="AM222" s="86"/>
      <c r="AN222" s="2"/>
      <c r="AO222" s="2"/>
    </row>
    <row r="223" spans="4:41" ht="19.899999999999999" customHeight="1" x14ac:dyDescent="0.15">
      <c r="D223" s="2"/>
      <c r="E223" s="2"/>
      <c r="F223" s="18"/>
      <c r="G223" s="2"/>
      <c r="H223" s="2"/>
      <c r="J223" s="2"/>
      <c r="K223" s="2"/>
      <c r="L223" s="2"/>
      <c r="M223" s="3"/>
      <c r="N223" s="2"/>
      <c r="O223" s="26"/>
      <c r="P223" s="2"/>
      <c r="Q223" s="40"/>
      <c r="R223" s="2"/>
      <c r="S223" s="2"/>
      <c r="T223" s="2"/>
      <c r="U223" s="2"/>
      <c r="V223" s="3"/>
      <c r="W223" s="3"/>
      <c r="X223" s="3"/>
      <c r="AA223" s="2"/>
      <c r="AB223" s="2"/>
      <c r="AD223" s="2"/>
      <c r="AE223" s="2"/>
      <c r="AF223" s="2"/>
      <c r="AG223" s="2"/>
      <c r="AH223" s="2"/>
      <c r="AI223" s="2"/>
      <c r="AK223" s="2"/>
      <c r="AL223" s="2"/>
      <c r="AM223" s="86"/>
      <c r="AN223" s="2"/>
      <c r="AO223" s="2"/>
    </row>
    <row r="224" spans="4:41" ht="19.899999999999999" customHeight="1" x14ac:dyDescent="0.15">
      <c r="D224" s="2"/>
      <c r="E224" s="2"/>
      <c r="F224" s="18"/>
      <c r="G224" s="2"/>
      <c r="H224" s="2"/>
      <c r="J224" s="2"/>
      <c r="K224" s="2"/>
      <c r="L224" s="2"/>
      <c r="M224" s="3"/>
      <c r="N224" s="2"/>
      <c r="O224" s="26"/>
      <c r="P224" s="2"/>
      <c r="Q224" s="40"/>
      <c r="R224" s="2"/>
      <c r="S224" s="2"/>
      <c r="T224" s="2"/>
      <c r="U224" s="2"/>
      <c r="V224" s="3"/>
      <c r="W224" s="3"/>
      <c r="X224" s="3"/>
      <c r="AA224" s="2"/>
      <c r="AB224" s="2"/>
      <c r="AD224" s="2"/>
      <c r="AE224" s="2"/>
      <c r="AF224" s="2"/>
      <c r="AG224" s="2"/>
      <c r="AH224" s="2"/>
      <c r="AI224" s="2"/>
      <c r="AK224" s="2"/>
      <c r="AL224" s="2"/>
      <c r="AM224" s="86"/>
      <c r="AN224" s="2"/>
      <c r="AO224" s="2"/>
    </row>
    <row r="225" spans="4:41" ht="19.899999999999999" customHeight="1" x14ac:dyDescent="0.15">
      <c r="D225" s="2"/>
      <c r="E225" s="2"/>
      <c r="F225" s="18"/>
      <c r="G225" s="2"/>
      <c r="H225" s="2"/>
      <c r="J225" s="2"/>
      <c r="K225" s="2"/>
      <c r="L225" s="2"/>
      <c r="M225" s="3"/>
      <c r="N225" s="2"/>
      <c r="O225" s="26"/>
      <c r="P225" s="2"/>
      <c r="Q225" s="40"/>
      <c r="R225" s="2"/>
      <c r="S225" s="2"/>
      <c r="T225" s="2"/>
      <c r="U225" s="2"/>
      <c r="V225" s="3"/>
      <c r="W225" s="3"/>
      <c r="X225" s="3"/>
      <c r="AA225" s="2"/>
      <c r="AB225" s="2"/>
      <c r="AD225" s="2"/>
      <c r="AE225" s="2"/>
      <c r="AF225" s="2"/>
      <c r="AG225" s="2"/>
      <c r="AH225" s="2"/>
      <c r="AI225" s="2"/>
      <c r="AK225" s="2"/>
      <c r="AL225" s="2"/>
      <c r="AM225" s="86"/>
      <c r="AN225" s="2"/>
      <c r="AO225" s="2"/>
    </row>
    <row r="226" spans="4:41" ht="19.899999999999999" customHeight="1" x14ac:dyDescent="0.15">
      <c r="D226" s="2"/>
      <c r="E226" s="2"/>
      <c r="F226" s="18"/>
      <c r="G226" s="2"/>
      <c r="H226" s="2"/>
      <c r="J226" s="2"/>
      <c r="K226" s="2"/>
      <c r="L226" s="2"/>
      <c r="M226" s="3"/>
      <c r="N226" s="2"/>
      <c r="O226" s="26"/>
      <c r="P226" s="2"/>
      <c r="Q226" s="40"/>
      <c r="R226" s="2"/>
      <c r="S226" s="2"/>
      <c r="T226" s="2"/>
      <c r="U226" s="2"/>
      <c r="V226" s="3"/>
      <c r="W226" s="3"/>
      <c r="X226" s="3"/>
      <c r="AA226" s="2"/>
      <c r="AB226" s="2"/>
      <c r="AD226" s="2"/>
      <c r="AE226" s="2"/>
      <c r="AF226" s="2"/>
      <c r="AG226" s="2"/>
      <c r="AH226" s="2"/>
      <c r="AI226" s="2"/>
      <c r="AK226" s="2"/>
      <c r="AL226" s="2"/>
      <c r="AM226" s="86"/>
      <c r="AN226" s="2"/>
      <c r="AO226" s="2"/>
    </row>
    <row r="227" spans="4:41" ht="19.899999999999999" customHeight="1" x14ac:dyDescent="0.15">
      <c r="D227" s="2"/>
      <c r="E227" s="2"/>
      <c r="F227" s="18"/>
      <c r="G227" s="2"/>
      <c r="H227" s="2"/>
      <c r="J227" s="2"/>
      <c r="K227" s="2"/>
      <c r="L227" s="2"/>
      <c r="M227" s="3"/>
      <c r="N227" s="2"/>
      <c r="O227" s="26"/>
      <c r="P227" s="2"/>
      <c r="Q227" s="40"/>
      <c r="R227" s="2"/>
      <c r="S227" s="2"/>
      <c r="T227" s="2"/>
      <c r="U227" s="2"/>
      <c r="V227" s="3"/>
      <c r="W227" s="3"/>
      <c r="X227" s="3"/>
      <c r="AA227" s="2"/>
      <c r="AB227" s="2"/>
      <c r="AD227" s="2"/>
      <c r="AE227" s="2"/>
      <c r="AF227" s="2"/>
      <c r="AG227" s="2"/>
      <c r="AH227" s="2"/>
      <c r="AI227" s="2"/>
      <c r="AK227" s="2"/>
      <c r="AL227" s="2"/>
      <c r="AM227" s="86"/>
      <c r="AN227" s="2"/>
      <c r="AO227" s="2"/>
    </row>
    <row r="228" spans="4:41" ht="19.899999999999999" customHeight="1" x14ac:dyDescent="0.15">
      <c r="D228" s="2"/>
      <c r="E228" s="2"/>
      <c r="F228" s="18"/>
      <c r="G228" s="2"/>
      <c r="H228" s="2"/>
      <c r="J228" s="2"/>
      <c r="K228" s="2"/>
      <c r="L228" s="2"/>
      <c r="M228" s="3"/>
      <c r="N228" s="2"/>
      <c r="O228" s="26"/>
      <c r="P228" s="2"/>
      <c r="Q228" s="40"/>
      <c r="R228" s="2"/>
      <c r="S228" s="2"/>
      <c r="T228" s="2"/>
      <c r="U228" s="2"/>
      <c r="V228" s="3"/>
      <c r="W228" s="3"/>
      <c r="X228" s="3"/>
      <c r="AA228" s="2"/>
      <c r="AB228" s="2"/>
      <c r="AD228" s="2"/>
      <c r="AE228" s="2"/>
      <c r="AF228" s="2"/>
      <c r="AG228" s="2"/>
      <c r="AH228" s="2"/>
      <c r="AI228" s="2"/>
      <c r="AK228" s="2"/>
      <c r="AL228" s="2"/>
      <c r="AM228" s="86"/>
      <c r="AN228" s="2"/>
      <c r="AO228" s="2"/>
    </row>
    <row r="229" spans="4:41" ht="19.899999999999999" customHeight="1" x14ac:dyDescent="0.15">
      <c r="D229" s="2"/>
      <c r="E229" s="2"/>
      <c r="F229" s="18"/>
      <c r="G229" s="2"/>
      <c r="H229" s="2"/>
      <c r="J229" s="2"/>
      <c r="K229" s="2"/>
      <c r="L229" s="2"/>
      <c r="M229" s="3"/>
      <c r="N229" s="2"/>
      <c r="O229" s="26"/>
      <c r="P229" s="2"/>
      <c r="Q229" s="40"/>
      <c r="R229" s="2"/>
      <c r="S229" s="2"/>
      <c r="T229" s="2"/>
      <c r="U229" s="2"/>
      <c r="V229" s="3"/>
      <c r="W229" s="3"/>
      <c r="X229" s="3"/>
      <c r="AA229" s="2"/>
      <c r="AB229" s="2"/>
      <c r="AD229" s="2"/>
      <c r="AE229" s="2"/>
      <c r="AF229" s="2"/>
      <c r="AG229" s="2"/>
      <c r="AH229" s="2"/>
      <c r="AI229" s="2"/>
      <c r="AK229" s="2"/>
      <c r="AL229" s="2"/>
      <c r="AM229" s="86"/>
      <c r="AN229" s="2"/>
      <c r="AO229" s="2"/>
    </row>
    <row r="230" spans="4:41" ht="19.899999999999999" customHeight="1" x14ac:dyDescent="0.15">
      <c r="D230" s="2"/>
      <c r="E230" s="2"/>
      <c r="F230" s="18"/>
      <c r="G230" s="2"/>
      <c r="H230" s="2"/>
      <c r="J230" s="2"/>
      <c r="K230" s="2"/>
      <c r="L230" s="2"/>
      <c r="M230" s="3"/>
      <c r="N230" s="2"/>
      <c r="O230" s="26"/>
      <c r="P230" s="2"/>
      <c r="Q230" s="40"/>
      <c r="R230" s="2"/>
      <c r="S230" s="2"/>
      <c r="T230" s="2"/>
      <c r="U230" s="2"/>
      <c r="V230" s="3"/>
      <c r="W230" s="3"/>
      <c r="X230" s="3"/>
      <c r="AA230" s="2"/>
      <c r="AB230" s="2"/>
      <c r="AD230" s="2"/>
      <c r="AE230" s="2"/>
      <c r="AF230" s="2"/>
      <c r="AG230" s="2"/>
      <c r="AH230" s="2"/>
      <c r="AI230" s="2"/>
      <c r="AK230" s="2"/>
      <c r="AL230" s="2"/>
      <c r="AM230" s="86"/>
      <c r="AN230" s="2"/>
      <c r="AO230" s="2"/>
    </row>
    <row r="231" spans="4:41" ht="19.899999999999999" customHeight="1" x14ac:dyDescent="0.15">
      <c r="D231" s="2"/>
      <c r="E231" s="2"/>
      <c r="F231" s="18"/>
      <c r="G231" s="2"/>
      <c r="H231" s="2"/>
      <c r="J231" s="2"/>
      <c r="K231" s="2"/>
      <c r="L231" s="2"/>
      <c r="M231" s="3"/>
      <c r="N231" s="2"/>
      <c r="O231" s="26"/>
      <c r="P231" s="2"/>
      <c r="Q231" s="40"/>
      <c r="R231" s="2"/>
      <c r="S231" s="2"/>
      <c r="T231" s="2"/>
      <c r="U231" s="2"/>
      <c r="V231" s="3"/>
      <c r="W231" s="3"/>
      <c r="X231" s="3"/>
      <c r="AA231" s="2"/>
      <c r="AB231" s="2"/>
      <c r="AD231" s="2"/>
      <c r="AE231" s="2"/>
      <c r="AF231" s="2"/>
      <c r="AG231" s="2"/>
      <c r="AH231" s="2"/>
      <c r="AI231" s="2"/>
      <c r="AK231" s="2"/>
      <c r="AL231" s="2"/>
      <c r="AM231" s="86"/>
      <c r="AN231" s="2"/>
      <c r="AO231" s="2"/>
    </row>
    <row r="232" spans="4:41" ht="19.899999999999999" customHeight="1" x14ac:dyDescent="0.15">
      <c r="D232" s="2"/>
      <c r="E232" s="2"/>
      <c r="F232" s="18"/>
      <c r="G232" s="2"/>
      <c r="H232" s="2"/>
      <c r="J232" s="2"/>
      <c r="K232" s="2"/>
      <c r="L232" s="2"/>
      <c r="M232" s="3"/>
      <c r="N232" s="2"/>
      <c r="O232" s="26"/>
      <c r="P232" s="2"/>
      <c r="Q232" s="40"/>
      <c r="R232" s="2"/>
      <c r="S232" s="2"/>
      <c r="T232" s="2"/>
      <c r="U232" s="2"/>
      <c r="V232" s="3"/>
      <c r="W232" s="3"/>
      <c r="X232" s="3"/>
      <c r="AA232" s="2"/>
      <c r="AB232" s="2"/>
      <c r="AD232" s="2"/>
      <c r="AE232" s="2"/>
      <c r="AF232" s="2"/>
      <c r="AG232" s="2"/>
      <c r="AH232" s="2"/>
      <c r="AI232" s="2"/>
      <c r="AK232" s="2"/>
      <c r="AL232" s="2"/>
      <c r="AM232" s="86"/>
      <c r="AN232" s="2"/>
      <c r="AO232" s="2"/>
    </row>
    <row r="233" spans="4:41" ht="19.899999999999999" customHeight="1" x14ac:dyDescent="0.15">
      <c r="D233" s="2"/>
      <c r="E233" s="2"/>
      <c r="F233" s="18"/>
      <c r="G233" s="2"/>
      <c r="H233" s="2"/>
      <c r="J233" s="2"/>
      <c r="K233" s="2"/>
      <c r="L233" s="2"/>
      <c r="M233" s="3"/>
      <c r="N233" s="2"/>
      <c r="O233" s="26"/>
      <c r="P233" s="2"/>
      <c r="Q233" s="40"/>
      <c r="R233" s="2"/>
      <c r="S233" s="2"/>
      <c r="T233" s="2"/>
      <c r="U233" s="2"/>
      <c r="V233" s="3"/>
      <c r="W233" s="3"/>
      <c r="X233" s="3"/>
      <c r="AA233" s="2"/>
      <c r="AB233" s="2"/>
      <c r="AD233" s="2"/>
      <c r="AE233" s="2"/>
      <c r="AF233" s="2"/>
      <c r="AG233" s="2"/>
      <c r="AH233" s="2"/>
      <c r="AI233" s="2"/>
      <c r="AK233" s="2"/>
      <c r="AL233" s="2"/>
      <c r="AM233" s="86"/>
      <c r="AN233" s="2"/>
      <c r="AO233" s="2"/>
    </row>
    <row r="234" spans="4:41" ht="19.899999999999999" customHeight="1" x14ac:dyDescent="0.15">
      <c r="D234" s="2"/>
      <c r="E234" s="2"/>
      <c r="F234" s="18"/>
      <c r="G234" s="2"/>
      <c r="H234" s="2"/>
      <c r="J234" s="2"/>
      <c r="K234" s="2"/>
      <c r="L234" s="2"/>
      <c r="M234" s="3"/>
      <c r="N234" s="2"/>
      <c r="O234" s="26"/>
      <c r="P234" s="2"/>
      <c r="Q234" s="40"/>
      <c r="R234" s="2"/>
      <c r="S234" s="2"/>
      <c r="T234" s="2"/>
      <c r="U234" s="2"/>
      <c r="V234" s="3"/>
      <c r="W234" s="3"/>
      <c r="X234" s="3"/>
      <c r="AA234" s="2"/>
      <c r="AB234" s="2"/>
      <c r="AD234" s="2"/>
      <c r="AE234" s="2"/>
      <c r="AF234" s="2"/>
      <c r="AG234" s="2"/>
      <c r="AH234" s="2"/>
      <c r="AI234" s="2"/>
      <c r="AK234" s="2"/>
      <c r="AL234" s="2"/>
      <c r="AM234" s="86"/>
      <c r="AN234" s="2"/>
      <c r="AO234" s="2"/>
    </row>
    <row r="235" spans="4:41" ht="19.899999999999999" customHeight="1" x14ac:dyDescent="0.15">
      <c r="D235" s="2"/>
      <c r="E235" s="2"/>
      <c r="F235" s="18"/>
      <c r="G235" s="2"/>
      <c r="H235" s="2"/>
      <c r="J235" s="2"/>
      <c r="K235" s="2"/>
      <c r="L235" s="2"/>
      <c r="M235" s="3"/>
      <c r="N235" s="2"/>
      <c r="O235" s="26"/>
      <c r="P235" s="2"/>
      <c r="Q235" s="40"/>
      <c r="R235" s="2"/>
      <c r="S235" s="2"/>
      <c r="T235" s="2"/>
      <c r="U235" s="2"/>
      <c r="V235" s="3"/>
      <c r="W235" s="3"/>
      <c r="X235" s="3"/>
      <c r="AA235" s="2"/>
      <c r="AB235" s="2"/>
      <c r="AD235" s="2"/>
      <c r="AE235" s="2"/>
      <c r="AF235" s="2"/>
      <c r="AG235" s="2"/>
      <c r="AH235" s="2"/>
      <c r="AI235" s="2"/>
      <c r="AK235" s="2"/>
      <c r="AL235" s="2"/>
      <c r="AM235" s="86"/>
      <c r="AN235" s="2"/>
      <c r="AO235" s="2"/>
    </row>
    <row r="236" spans="4:41" ht="19.899999999999999" customHeight="1" x14ac:dyDescent="0.15">
      <c r="D236" s="2"/>
      <c r="E236" s="2"/>
      <c r="F236" s="18"/>
      <c r="G236" s="2"/>
      <c r="H236" s="2"/>
      <c r="J236" s="2"/>
      <c r="K236" s="2"/>
      <c r="L236" s="2"/>
      <c r="M236" s="3"/>
      <c r="N236" s="2"/>
      <c r="O236" s="26"/>
      <c r="P236" s="2"/>
      <c r="Q236" s="40"/>
      <c r="R236" s="2"/>
      <c r="S236" s="2"/>
      <c r="T236" s="2"/>
      <c r="U236" s="2"/>
      <c r="V236" s="3"/>
      <c r="W236" s="3"/>
      <c r="X236" s="3"/>
      <c r="AA236" s="2"/>
      <c r="AB236" s="2"/>
      <c r="AD236" s="2"/>
      <c r="AE236" s="2"/>
      <c r="AF236" s="2"/>
      <c r="AG236" s="2"/>
      <c r="AH236" s="2"/>
      <c r="AI236" s="2"/>
      <c r="AK236" s="2"/>
      <c r="AL236" s="2"/>
      <c r="AM236" s="86"/>
      <c r="AN236" s="2"/>
      <c r="AO236" s="2"/>
    </row>
    <row r="237" spans="4:41" ht="19.899999999999999" customHeight="1" x14ac:dyDescent="0.15">
      <c r="D237" s="2"/>
      <c r="E237" s="2"/>
      <c r="F237" s="18"/>
      <c r="G237" s="2"/>
      <c r="H237" s="2"/>
      <c r="J237" s="2"/>
      <c r="K237" s="2"/>
      <c r="L237" s="2"/>
      <c r="M237" s="3"/>
      <c r="N237" s="2"/>
      <c r="O237" s="26"/>
      <c r="P237" s="2"/>
      <c r="Q237" s="40"/>
      <c r="R237" s="2"/>
      <c r="S237" s="2"/>
      <c r="T237" s="2"/>
      <c r="U237" s="2"/>
      <c r="V237" s="3"/>
      <c r="W237" s="3"/>
      <c r="X237" s="3"/>
      <c r="AA237" s="2"/>
      <c r="AB237" s="2"/>
      <c r="AD237" s="2"/>
      <c r="AE237" s="2"/>
      <c r="AF237" s="2"/>
      <c r="AG237" s="2"/>
      <c r="AH237" s="2"/>
      <c r="AI237" s="2"/>
      <c r="AK237" s="2"/>
      <c r="AL237" s="2"/>
      <c r="AM237" s="86"/>
      <c r="AN237" s="2"/>
      <c r="AO237" s="2"/>
    </row>
    <row r="238" spans="4:41" ht="19.899999999999999" customHeight="1" x14ac:dyDescent="0.15">
      <c r="D238" s="2"/>
      <c r="E238" s="2"/>
      <c r="F238" s="18"/>
      <c r="G238" s="2"/>
      <c r="H238" s="2"/>
      <c r="J238" s="2"/>
      <c r="K238" s="2"/>
      <c r="L238" s="2"/>
      <c r="M238" s="3"/>
      <c r="N238" s="2"/>
      <c r="O238" s="26"/>
      <c r="P238" s="2"/>
      <c r="Q238" s="40"/>
      <c r="R238" s="2"/>
      <c r="S238" s="2"/>
      <c r="T238" s="2"/>
      <c r="U238" s="2"/>
      <c r="V238" s="3"/>
      <c r="W238" s="3"/>
      <c r="X238" s="3"/>
      <c r="AA238" s="2"/>
      <c r="AB238" s="2"/>
      <c r="AD238" s="2"/>
      <c r="AE238" s="2"/>
      <c r="AF238" s="2"/>
      <c r="AG238" s="2"/>
      <c r="AH238" s="2"/>
      <c r="AI238" s="2"/>
      <c r="AK238" s="2"/>
      <c r="AL238" s="2"/>
      <c r="AM238" s="86"/>
      <c r="AN238" s="2"/>
      <c r="AO238" s="2"/>
    </row>
    <row r="239" spans="4:41" ht="19.899999999999999" customHeight="1" x14ac:dyDescent="0.15">
      <c r="D239" s="2"/>
      <c r="E239" s="2"/>
      <c r="F239" s="18"/>
      <c r="G239" s="2"/>
      <c r="H239" s="2"/>
      <c r="J239" s="2"/>
      <c r="K239" s="2"/>
      <c r="L239" s="2"/>
      <c r="M239" s="3"/>
      <c r="N239" s="2"/>
      <c r="O239" s="26"/>
      <c r="P239" s="2"/>
      <c r="Q239" s="40"/>
      <c r="R239" s="2"/>
      <c r="S239" s="2"/>
      <c r="T239" s="2"/>
      <c r="U239" s="2"/>
      <c r="V239" s="3"/>
      <c r="W239" s="3"/>
      <c r="X239" s="3"/>
      <c r="AA239" s="2"/>
      <c r="AB239" s="2"/>
      <c r="AD239" s="2"/>
      <c r="AE239" s="2"/>
      <c r="AF239" s="2"/>
      <c r="AG239" s="2"/>
      <c r="AH239" s="2"/>
      <c r="AI239" s="2"/>
      <c r="AK239" s="2"/>
      <c r="AL239" s="2"/>
      <c r="AM239" s="86"/>
      <c r="AN239" s="2"/>
      <c r="AO239" s="2"/>
    </row>
    <row r="240" spans="4:41" ht="19.899999999999999" customHeight="1" x14ac:dyDescent="0.15">
      <c r="D240" s="2"/>
      <c r="E240" s="2"/>
      <c r="F240" s="18"/>
      <c r="G240" s="2"/>
      <c r="H240" s="2"/>
      <c r="J240" s="2"/>
      <c r="K240" s="2"/>
      <c r="L240" s="2"/>
      <c r="M240" s="3"/>
      <c r="N240" s="2"/>
      <c r="O240" s="26"/>
      <c r="P240" s="2"/>
      <c r="Q240" s="40"/>
      <c r="R240" s="2"/>
      <c r="S240" s="2"/>
      <c r="T240" s="2"/>
      <c r="U240" s="2"/>
      <c r="V240" s="3"/>
      <c r="W240" s="3"/>
      <c r="X240" s="3"/>
      <c r="AA240" s="2"/>
      <c r="AB240" s="2"/>
      <c r="AD240" s="2"/>
      <c r="AE240" s="2"/>
      <c r="AF240" s="2"/>
      <c r="AG240" s="2"/>
      <c r="AH240" s="2"/>
      <c r="AI240" s="2"/>
      <c r="AK240" s="2"/>
      <c r="AL240" s="2"/>
      <c r="AM240" s="86"/>
      <c r="AN240" s="2"/>
      <c r="AO240" s="2"/>
    </row>
    <row r="241" spans="4:41" ht="19.899999999999999" customHeight="1" x14ac:dyDescent="0.15">
      <c r="D241" s="2"/>
      <c r="E241" s="2"/>
      <c r="F241" s="18"/>
      <c r="G241" s="2"/>
      <c r="H241" s="2"/>
      <c r="J241" s="2"/>
      <c r="K241" s="2"/>
      <c r="L241" s="2"/>
      <c r="M241" s="3"/>
      <c r="N241" s="2"/>
      <c r="O241" s="26"/>
      <c r="P241" s="2"/>
      <c r="Q241" s="40"/>
      <c r="R241" s="2"/>
      <c r="S241" s="2"/>
      <c r="T241" s="2"/>
      <c r="U241" s="2"/>
      <c r="V241" s="3"/>
      <c r="W241" s="3"/>
      <c r="X241" s="3"/>
      <c r="AA241" s="2"/>
      <c r="AB241" s="2"/>
      <c r="AD241" s="2"/>
      <c r="AE241" s="2"/>
      <c r="AF241" s="2"/>
      <c r="AG241" s="2"/>
      <c r="AH241" s="2"/>
      <c r="AI241" s="2"/>
      <c r="AK241" s="2"/>
      <c r="AL241" s="2"/>
      <c r="AM241" s="86"/>
      <c r="AN241" s="2"/>
      <c r="AO241" s="2"/>
    </row>
    <row r="242" spans="4:41" ht="19.899999999999999" customHeight="1" x14ac:dyDescent="0.15">
      <c r="D242" s="2"/>
      <c r="E242" s="2"/>
      <c r="F242" s="18"/>
      <c r="G242" s="2"/>
      <c r="H242" s="2"/>
      <c r="J242" s="2"/>
      <c r="K242" s="2"/>
      <c r="L242" s="2"/>
      <c r="M242" s="3"/>
      <c r="N242" s="2"/>
      <c r="O242" s="26"/>
      <c r="P242" s="2"/>
      <c r="Q242" s="40"/>
      <c r="R242" s="2"/>
      <c r="S242" s="2"/>
      <c r="T242" s="2"/>
      <c r="U242" s="2"/>
      <c r="V242" s="3"/>
      <c r="W242" s="3"/>
      <c r="X242" s="3"/>
      <c r="AA242" s="2"/>
      <c r="AB242" s="2"/>
      <c r="AD242" s="2"/>
      <c r="AE242" s="2"/>
      <c r="AF242" s="2"/>
      <c r="AG242" s="2"/>
      <c r="AH242" s="2"/>
      <c r="AI242" s="2"/>
      <c r="AK242" s="2"/>
      <c r="AL242" s="2"/>
      <c r="AM242" s="86"/>
      <c r="AN242" s="2"/>
      <c r="AO242" s="2"/>
    </row>
    <row r="243" spans="4:41" ht="19.899999999999999" customHeight="1" x14ac:dyDescent="0.15">
      <c r="D243" s="2"/>
      <c r="E243" s="2"/>
      <c r="F243" s="18"/>
      <c r="G243" s="2"/>
      <c r="H243" s="2"/>
      <c r="J243" s="2"/>
      <c r="K243" s="2"/>
      <c r="L243" s="2"/>
      <c r="M243" s="3"/>
      <c r="N243" s="2"/>
      <c r="O243" s="26"/>
      <c r="P243" s="2"/>
      <c r="Q243" s="40"/>
      <c r="R243" s="2"/>
      <c r="S243" s="2"/>
      <c r="T243" s="2"/>
      <c r="U243" s="2"/>
      <c r="V243" s="3"/>
      <c r="W243" s="3"/>
      <c r="X243" s="3"/>
      <c r="AA243" s="2"/>
      <c r="AB243" s="2"/>
      <c r="AD243" s="2"/>
      <c r="AE243" s="2"/>
      <c r="AF243" s="2"/>
      <c r="AG243" s="2"/>
      <c r="AH243" s="2"/>
      <c r="AI243" s="2"/>
      <c r="AK243" s="2"/>
      <c r="AL243" s="2"/>
      <c r="AM243" s="86"/>
      <c r="AN243" s="2"/>
      <c r="AO243" s="2"/>
    </row>
    <row r="244" spans="4:41" ht="19.899999999999999" customHeight="1" x14ac:dyDescent="0.15">
      <c r="D244" s="2"/>
      <c r="E244" s="2"/>
      <c r="F244" s="18"/>
      <c r="G244" s="2"/>
      <c r="H244" s="2"/>
      <c r="J244" s="2"/>
      <c r="K244" s="2"/>
      <c r="L244" s="2"/>
      <c r="M244" s="3"/>
      <c r="N244" s="2"/>
      <c r="O244" s="26"/>
      <c r="P244" s="2"/>
      <c r="Q244" s="40"/>
      <c r="R244" s="2"/>
      <c r="S244" s="2"/>
      <c r="T244" s="2"/>
      <c r="U244" s="2"/>
      <c r="V244" s="3"/>
      <c r="W244" s="3"/>
      <c r="X244" s="3"/>
      <c r="AA244" s="2"/>
      <c r="AB244" s="2"/>
      <c r="AD244" s="2"/>
      <c r="AE244" s="2"/>
      <c r="AF244" s="2"/>
      <c r="AG244" s="2"/>
      <c r="AH244" s="2"/>
      <c r="AI244" s="2"/>
      <c r="AK244" s="2"/>
      <c r="AL244" s="2"/>
      <c r="AM244" s="86"/>
      <c r="AN244" s="2"/>
      <c r="AO244" s="2"/>
    </row>
    <row r="245" spans="4:41" ht="19.899999999999999" customHeight="1" x14ac:dyDescent="0.15">
      <c r="D245" s="2"/>
      <c r="E245" s="2"/>
      <c r="F245" s="18"/>
      <c r="G245" s="2"/>
      <c r="H245" s="2"/>
      <c r="J245" s="2"/>
      <c r="K245" s="2"/>
      <c r="L245" s="2"/>
      <c r="M245" s="3"/>
      <c r="N245" s="2"/>
      <c r="O245" s="26"/>
      <c r="P245" s="2"/>
      <c r="Q245" s="40"/>
      <c r="R245" s="2"/>
      <c r="S245" s="2"/>
      <c r="T245" s="2"/>
      <c r="U245" s="2"/>
      <c r="V245" s="3"/>
      <c r="W245" s="3"/>
      <c r="X245" s="3"/>
      <c r="AA245" s="2"/>
      <c r="AB245" s="2"/>
      <c r="AD245" s="2"/>
      <c r="AE245" s="2"/>
      <c r="AF245" s="2"/>
      <c r="AG245" s="2"/>
      <c r="AH245" s="2"/>
      <c r="AI245" s="2"/>
      <c r="AK245" s="2"/>
      <c r="AL245" s="2"/>
      <c r="AM245" s="86"/>
      <c r="AN245" s="2"/>
      <c r="AO245" s="2"/>
    </row>
    <row r="246" spans="4:41" ht="19.899999999999999" customHeight="1" x14ac:dyDescent="0.15">
      <c r="D246" s="2"/>
      <c r="E246" s="2"/>
      <c r="F246" s="18"/>
      <c r="G246" s="2"/>
      <c r="H246" s="2"/>
      <c r="J246" s="2"/>
      <c r="K246" s="2"/>
      <c r="L246" s="2"/>
      <c r="M246" s="3"/>
      <c r="N246" s="2"/>
      <c r="O246" s="26"/>
      <c r="P246" s="2"/>
      <c r="Q246" s="40"/>
      <c r="R246" s="2"/>
      <c r="S246" s="2"/>
      <c r="T246" s="2"/>
      <c r="U246" s="2"/>
      <c r="V246" s="3"/>
      <c r="W246" s="3"/>
      <c r="X246" s="3"/>
      <c r="AA246" s="2"/>
      <c r="AB246" s="2"/>
      <c r="AD246" s="2"/>
      <c r="AE246" s="2"/>
      <c r="AF246" s="2"/>
      <c r="AG246" s="2"/>
      <c r="AH246" s="2"/>
      <c r="AI246" s="2"/>
      <c r="AK246" s="2"/>
      <c r="AL246" s="2"/>
      <c r="AM246" s="86"/>
      <c r="AN246" s="2"/>
      <c r="AO246" s="2"/>
    </row>
    <row r="247" spans="4:41" ht="19.899999999999999" customHeight="1" x14ac:dyDescent="0.15">
      <c r="D247" s="2"/>
      <c r="E247" s="2"/>
      <c r="F247" s="18"/>
      <c r="G247" s="2"/>
      <c r="H247" s="2"/>
      <c r="J247" s="2"/>
      <c r="K247" s="2"/>
      <c r="L247" s="2"/>
      <c r="M247" s="3"/>
      <c r="N247" s="2"/>
      <c r="O247" s="26"/>
      <c r="P247" s="2"/>
      <c r="Q247" s="40"/>
      <c r="R247" s="2"/>
      <c r="S247" s="2"/>
      <c r="T247" s="2"/>
      <c r="U247" s="2"/>
      <c r="V247" s="3"/>
      <c r="W247" s="3"/>
      <c r="X247" s="3"/>
      <c r="AA247" s="2"/>
      <c r="AB247" s="2"/>
      <c r="AD247" s="2"/>
      <c r="AE247" s="2"/>
      <c r="AF247" s="2"/>
      <c r="AG247" s="2"/>
      <c r="AH247" s="2"/>
      <c r="AI247" s="2"/>
      <c r="AK247" s="2"/>
      <c r="AL247" s="2"/>
      <c r="AM247" s="86"/>
      <c r="AN247" s="2"/>
      <c r="AO247" s="2"/>
    </row>
    <row r="248" spans="4:41" ht="19.899999999999999" customHeight="1" x14ac:dyDescent="0.15">
      <c r="D248" s="2"/>
      <c r="E248" s="2"/>
      <c r="F248" s="18"/>
      <c r="G248" s="2"/>
      <c r="H248" s="2"/>
      <c r="J248" s="2"/>
      <c r="K248" s="2"/>
      <c r="L248" s="2"/>
      <c r="M248" s="3"/>
      <c r="N248" s="2"/>
      <c r="O248" s="26"/>
      <c r="P248" s="2"/>
      <c r="Q248" s="40"/>
      <c r="R248" s="2"/>
      <c r="S248" s="2"/>
      <c r="T248" s="2"/>
      <c r="U248" s="2"/>
      <c r="V248" s="3"/>
      <c r="W248" s="3"/>
      <c r="X248" s="3"/>
      <c r="AA248" s="2"/>
      <c r="AB248" s="2"/>
      <c r="AD248" s="2"/>
      <c r="AE248" s="2"/>
      <c r="AF248" s="2"/>
      <c r="AG248" s="2"/>
      <c r="AH248" s="2"/>
      <c r="AI248" s="2"/>
      <c r="AK248" s="2"/>
      <c r="AL248" s="2"/>
      <c r="AM248" s="86"/>
      <c r="AN248" s="2"/>
      <c r="AO248" s="2"/>
    </row>
    <row r="249" spans="4:41" ht="19.899999999999999" customHeight="1" x14ac:dyDescent="0.15">
      <c r="D249" s="2"/>
      <c r="E249" s="2"/>
      <c r="F249" s="18"/>
      <c r="G249" s="2"/>
      <c r="H249" s="2"/>
      <c r="J249" s="2"/>
      <c r="K249" s="2"/>
      <c r="L249" s="2"/>
      <c r="M249" s="3"/>
      <c r="N249" s="2"/>
      <c r="O249" s="26"/>
      <c r="P249" s="2"/>
      <c r="Q249" s="40"/>
      <c r="R249" s="2"/>
      <c r="S249" s="2"/>
      <c r="T249" s="2"/>
      <c r="U249" s="2"/>
      <c r="V249" s="3"/>
      <c r="W249" s="3"/>
      <c r="X249" s="3"/>
      <c r="AA249" s="2"/>
      <c r="AB249" s="2"/>
      <c r="AD249" s="2"/>
      <c r="AE249" s="2"/>
      <c r="AF249" s="2"/>
      <c r="AG249" s="2"/>
      <c r="AH249" s="2"/>
      <c r="AI249" s="2"/>
      <c r="AK249" s="2"/>
      <c r="AL249" s="2"/>
      <c r="AM249" s="86"/>
      <c r="AN249" s="2"/>
      <c r="AO249" s="2"/>
    </row>
    <row r="250" spans="4:41" ht="19.899999999999999" customHeight="1" x14ac:dyDescent="0.15">
      <c r="D250" s="2"/>
      <c r="E250" s="2"/>
      <c r="F250" s="18"/>
      <c r="G250" s="2"/>
      <c r="H250" s="2"/>
      <c r="J250" s="2"/>
      <c r="K250" s="2"/>
      <c r="L250" s="2"/>
      <c r="M250" s="3"/>
      <c r="N250" s="2"/>
      <c r="O250" s="26"/>
      <c r="P250" s="2"/>
      <c r="Q250" s="40"/>
      <c r="R250" s="2"/>
      <c r="S250" s="2"/>
      <c r="T250" s="2"/>
      <c r="U250" s="2"/>
      <c r="V250" s="3"/>
      <c r="W250" s="3"/>
      <c r="X250" s="3"/>
      <c r="AA250" s="2"/>
      <c r="AB250" s="2"/>
      <c r="AD250" s="2"/>
      <c r="AE250" s="2"/>
      <c r="AF250" s="2"/>
      <c r="AG250" s="2"/>
      <c r="AH250" s="2"/>
      <c r="AI250" s="2"/>
      <c r="AK250" s="2"/>
      <c r="AL250" s="2"/>
      <c r="AM250" s="86"/>
      <c r="AN250" s="2"/>
      <c r="AO250" s="2"/>
    </row>
    <row r="251" spans="4:41" ht="19.899999999999999" customHeight="1" x14ac:dyDescent="0.15">
      <c r="D251" s="2"/>
      <c r="E251" s="2"/>
      <c r="F251" s="18"/>
      <c r="G251" s="2"/>
      <c r="H251" s="2"/>
      <c r="J251" s="2"/>
      <c r="K251" s="2"/>
      <c r="L251" s="2"/>
      <c r="M251" s="3"/>
      <c r="N251" s="2"/>
      <c r="O251" s="26"/>
      <c r="P251" s="2"/>
      <c r="Q251" s="40"/>
      <c r="R251" s="2"/>
      <c r="S251" s="2"/>
      <c r="T251" s="2"/>
      <c r="U251" s="2"/>
      <c r="V251" s="3"/>
      <c r="W251" s="3"/>
      <c r="X251" s="3"/>
      <c r="AA251" s="2"/>
      <c r="AB251" s="2"/>
      <c r="AD251" s="2"/>
      <c r="AE251" s="2"/>
      <c r="AF251" s="2"/>
      <c r="AG251" s="2"/>
      <c r="AH251" s="2"/>
      <c r="AI251" s="2"/>
      <c r="AK251" s="2"/>
      <c r="AL251" s="2"/>
      <c r="AM251" s="86"/>
      <c r="AN251" s="2"/>
      <c r="AO251" s="2"/>
    </row>
    <row r="252" spans="4:41" ht="19.899999999999999" customHeight="1" x14ac:dyDescent="0.15">
      <c r="D252" s="2"/>
      <c r="E252" s="2"/>
      <c r="F252" s="18"/>
      <c r="G252" s="2"/>
      <c r="H252" s="2"/>
      <c r="J252" s="2"/>
      <c r="K252" s="2"/>
      <c r="L252" s="2"/>
      <c r="M252" s="3"/>
      <c r="N252" s="2"/>
      <c r="O252" s="26"/>
      <c r="P252" s="2"/>
      <c r="Q252" s="40"/>
      <c r="R252" s="2"/>
      <c r="S252" s="2"/>
      <c r="T252" s="2"/>
      <c r="U252" s="2"/>
      <c r="V252" s="3"/>
      <c r="W252" s="3"/>
      <c r="X252" s="3"/>
      <c r="AA252" s="2"/>
      <c r="AB252" s="2"/>
      <c r="AD252" s="2"/>
      <c r="AE252" s="2"/>
      <c r="AF252" s="2"/>
      <c r="AG252" s="2"/>
      <c r="AH252" s="2"/>
      <c r="AI252" s="2"/>
      <c r="AK252" s="2"/>
      <c r="AL252" s="2"/>
      <c r="AM252" s="86"/>
      <c r="AN252" s="2"/>
      <c r="AO252" s="2"/>
    </row>
    <row r="253" spans="4:41" ht="19.899999999999999" customHeight="1" x14ac:dyDescent="0.15">
      <c r="D253" s="2"/>
      <c r="E253" s="2"/>
      <c r="F253" s="18"/>
      <c r="G253" s="2"/>
      <c r="H253" s="2"/>
      <c r="J253" s="2"/>
      <c r="K253" s="2"/>
      <c r="L253" s="2"/>
      <c r="M253" s="3"/>
      <c r="N253" s="2"/>
      <c r="O253" s="26"/>
      <c r="P253" s="2"/>
      <c r="Q253" s="40"/>
      <c r="R253" s="2"/>
      <c r="S253" s="2"/>
      <c r="T253" s="2"/>
      <c r="U253" s="2"/>
      <c r="V253" s="3"/>
      <c r="W253" s="3"/>
      <c r="X253" s="3"/>
      <c r="AA253" s="2"/>
      <c r="AB253" s="2"/>
      <c r="AD253" s="2"/>
      <c r="AE253" s="2"/>
      <c r="AF253" s="2"/>
      <c r="AG253" s="2"/>
      <c r="AH253" s="2"/>
      <c r="AI253" s="2"/>
      <c r="AK253" s="2"/>
      <c r="AL253" s="2"/>
      <c r="AM253" s="86"/>
      <c r="AN253" s="2"/>
      <c r="AO253" s="2"/>
    </row>
    <row r="254" spans="4:41" ht="19.899999999999999" customHeight="1" x14ac:dyDescent="0.15">
      <c r="D254" s="2"/>
      <c r="E254" s="2"/>
      <c r="F254" s="18"/>
      <c r="G254" s="2"/>
      <c r="H254" s="2"/>
      <c r="J254" s="2"/>
      <c r="K254" s="2"/>
      <c r="L254" s="2"/>
      <c r="M254" s="3"/>
      <c r="N254" s="2"/>
      <c r="O254" s="26"/>
      <c r="P254" s="2"/>
      <c r="Q254" s="40"/>
      <c r="R254" s="2"/>
      <c r="S254" s="2"/>
      <c r="T254" s="2"/>
      <c r="U254" s="2"/>
      <c r="V254" s="3"/>
      <c r="W254" s="3"/>
      <c r="X254" s="3"/>
      <c r="AA254" s="2"/>
      <c r="AB254" s="2"/>
      <c r="AD254" s="2"/>
      <c r="AE254" s="2"/>
      <c r="AF254" s="2"/>
      <c r="AG254" s="2"/>
      <c r="AH254" s="2"/>
      <c r="AI254" s="2"/>
      <c r="AK254" s="2"/>
      <c r="AL254" s="2"/>
      <c r="AM254" s="86"/>
      <c r="AN254" s="2"/>
      <c r="AO254" s="2"/>
    </row>
    <row r="255" spans="4:41" ht="19.899999999999999" customHeight="1" x14ac:dyDescent="0.15">
      <c r="D255" s="2"/>
      <c r="E255" s="2"/>
      <c r="F255" s="18"/>
      <c r="G255" s="2"/>
      <c r="H255" s="2"/>
      <c r="J255" s="2"/>
      <c r="K255" s="2"/>
      <c r="L255" s="2"/>
      <c r="M255" s="3"/>
      <c r="N255" s="2"/>
      <c r="O255" s="26"/>
      <c r="P255" s="2"/>
      <c r="Q255" s="40"/>
      <c r="R255" s="2"/>
      <c r="S255" s="2"/>
      <c r="T255" s="2"/>
      <c r="U255" s="2"/>
      <c r="V255" s="3"/>
      <c r="W255" s="3"/>
      <c r="X255" s="3"/>
      <c r="AA255" s="2"/>
      <c r="AB255" s="2"/>
      <c r="AD255" s="2"/>
      <c r="AE255" s="2"/>
      <c r="AF255" s="2"/>
      <c r="AG255" s="2"/>
      <c r="AH255" s="2"/>
      <c r="AI255" s="2"/>
      <c r="AK255" s="2"/>
      <c r="AL255" s="2"/>
      <c r="AM255" s="86"/>
      <c r="AN255" s="2"/>
      <c r="AO255" s="2"/>
    </row>
    <row r="256" spans="4:41" ht="19.899999999999999" customHeight="1" x14ac:dyDescent="0.15">
      <c r="D256" s="2"/>
      <c r="E256" s="2"/>
      <c r="F256" s="18"/>
      <c r="G256" s="2"/>
      <c r="H256" s="2"/>
      <c r="J256" s="2"/>
      <c r="K256" s="2"/>
      <c r="L256" s="2"/>
      <c r="M256" s="3"/>
      <c r="N256" s="2"/>
      <c r="O256" s="26"/>
      <c r="P256" s="2"/>
      <c r="Q256" s="40"/>
      <c r="R256" s="2"/>
      <c r="S256" s="2"/>
      <c r="T256" s="2"/>
      <c r="U256" s="2"/>
      <c r="V256" s="3"/>
      <c r="W256" s="3"/>
      <c r="X256" s="3"/>
      <c r="AA256" s="2"/>
      <c r="AB256" s="2"/>
      <c r="AD256" s="2"/>
      <c r="AE256" s="2"/>
      <c r="AF256" s="2"/>
      <c r="AG256" s="2"/>
      <c r="AH256" s="2"/>
      <c r="AI256" s="2"/>
      <c r="AK256" s="2"/>
      <c r="AL256" s="2"/>
      <c r="AM256" s="86"/>
      <c r="AN256" s="2"/>
      <c r="AO256" s="2"/>
    </row>
    <row r="257" spans="4:41" ht="19.899999999999999" customHeight="1" x14ac:dyDescent="0.15">
      <c r="D257" s="2"/>
      <c r="E257" s="2"/>
      <c r="F257" s="18"/>
      <c r="G257" s="2"/>
      <c r="H257" s="2"/>
      <c r="J257" s="2"/>
      <c r="K257" s="2"/>
      <c r="L257" s="2"/>
      <c r="M257" s="3"/>
      <c r="N257" s="2"/>
      <c r="O257" s="26"/>
      <c r="P257" s="2"/>
      <c r="Q257" s="40"/>
      <c r="R257" s="2"/>
      <c r="S257" s="2"/>
      <c r="T257" s="2"/>
      <c r="U257" s="2"/>
      <c r="V257" s="3"/>
      <c r="W257" s="3"/>
      <c r="X257" s="3"/>
      <c r="AA257" s="2"/>
      <c r="AB257" s="2"/>
      <c r="AD257" s="2"/>
      <c r="AE257" s="2"/>
      <c r="AF257" s="2"/>
      <c r="AG257" s="2"/>
      <c r="AH257" s="2"/>
      <c r="AI257" s="2"/>
      <c r="AK257" s="2"/>
      <c r="AL257" s="2"/>
      <c r="AM257" s="86"/>
      <c r="AN257" s="2"/>
      <c r="AO257" s="2"/>
    </row>
    <row r="258" spans="4:41" ht="19.899999999999999" customHeight="1" x14ac:dyDescent="0.15">
      <c r="D258" s="2"/>
      <c r="E258" s="2"/>
      <c r="F258" s="18"/>
      <c r="G258" s="2"/>
      <c r="H258" s="2"/>
      <c r="J258" s="2"/>
      <c r="K258" s="2"/>
      <c r="L258" s="2"/>
      <c r="M258" s="3"/>
      <c r="N258" s="2"/>
      <c r="O258" s="26"/>
      <c r="P258" s="2"/>
      <c r="Q258" s="40"/>
      <c r="R258" s="2"/>
      <c r="S258" s="2"/>
      <c r="T258" s="2"/>
      <c r="U258" s="2"/>
      <c r="V258" s="3"/>
      <c r="W258" s="3"/>
      <c r="X258" s="3"/>
      <c r="AA258" s="2"/>
      <c r="AB258" s="2"/>
      <c r="AD258" s="2"/>
      <c r="AE258" s="2"/>
      <c r="AF258" s="2"/>
      <c r="AG258" s="2"/>
      <c r="AH258" s="2"/>
      <c r="AI258" s="2"/>
      <c r="AK258" s="2"/>
      <c r="AL258" s="2"/>
      <c r="AM258" s="86"/>
      <c r="AN258" s="2"/>
      <c r="AO258" s="2"/>
    </row>
    <row r="259" spans="4:41" ht="19.899999999999999" customHeight="1" x14ac:dyDescent="0.15">
      <c r="D259" s="2"/>
      <c r="E259" s="2"/>
      <c r="F259" s="18"/>
      <c r="G259" s="2"/>
      <c r="H259" s="2"/>
      <c r="J259" s="2"/>
      <c r="K259" s="2"/>
      <c r="L259" s="2"/>
      <c r="M259" s="3"/>
      <c r="N259" s="2"/>
      <c r="O259" s="26"/>
      <c r="P259" s="2"/>
      <c r="Q259" s="40"/>
      <c r="R259" s="2"/>
      <c r="S259" s="2"/>
      <c r="T259" s="2"/>
      <c r="U259" s="2"/>
      <c r="V259" s="3"/>
      <c r="W259" s="3"/>
      <c r="X259" s="3"/>
      <c r="AA259" s="2"/>
      <c r="AB259" s="2"/>
      <c r="AD259" s="2"/>
      <c r="AE259" s="2"/>
      <c r="AF259" s="2"/>
      <c r="AG259" s="2"/>
      <c r="AH259" s="2"/>
      <c r="AI259" s="2"/>
      <c r="AK259" s="2"/>
      <c r="AL259" s="2"/>
      <c r="AM259" s="86"/>
      <c r="AN259" s="2"/>
      <c r="AO259" s="2"/>
    </row>
    <row r="260" spans="4:41" ht="19.899999999999999" customHeight="1" x14ac:dyDescent="0.15">
      <c r="D260" s="2"/>
      <c r="E260" s="2"/>
      <c r="F260" s="18"/>
      <c r="G260" s="2"/>
      <c r="H260" s="2"/>
      <c r="J260" s="2"/>
      <c r="K260" s="2"/>
      <c r="L260" s="2"/>
      <c r="M260" s="3"/>
      <c r="N260" s="2"/>
      <c r="O260" s="26"/>
      <c r="P260" s="2"/>
      <c r="Q260" s="40"/>
      <c r="R260" s="2"/>
      <c r="S260" s="2"/>
      <c r="T260" s="2"/>
      <c r="U260" s="2"/>
      <c r="V260" s="3"/>
      <c r="W260" s="3"/>
      <c r="X260" s="3"/>
      <c r="AA260" s="2"/>
      <c r="AB260" s="2"/>
      <c r="AD260" s="2"/>
      <c r="AE260" s="2"/>
      <c r="AF260" s="2"/>
      <c r="AG260" s="2"/>
      <c r="AH260" s="2"/>
      <c r="AI260" s="2"/>
      <c r="AK260" s="2"/>
      <c r="AL260" s="2"/>
      <c r="AM260" s="86"/>
      <c r="AN260" s="2"/>
      <c r="AO260" s="2"/>
    </row>
    <row r="261" spans="4:41" ht="19.899999999999999" customHeight="1" x14ac:dyDescent="0.15">
      <c r="D261" s="2"/>
      <c r="E261" s="2"/>
      <c r="F261" s="18"/>
      <c r="G261" s="2"/>
      <c r="H261" s="2"/>
      <c r="J261" s="2"/>
      <c r="K261" s="2"/>
      <c r="L261" s="2"/>
      <c r="M261" s="3"/>
      <c r="N261" s="2"/>
      <c r="O261" s="26"/>
      <c r="P261" s="2"/>
      <c r="Q261" s="40"/>
      <c r="R261" s="2"/>
      <c r="S261" s="2"/>
      <c r="T261" s="2"/>
      <c r="U261" s="2"/>
      <c r="V261" s="3"/>
      <c r="W261" s="3"/>
      <c r="X261" s="3"/>
      <c r="AA261" s="2"/>
      <c r="AB261" s="2"/>
      <c r="AD261" s="2"/>
      <c r="AE261" s="2"/>
      <c r="AF261" s="2"/>
      <c r="AG261" s="2"/>
      <c r="AH261" s="2"/>
      <c r="AI261" s="2"/>
      <c r="AK261" s="2"/>
      <c r="AL261" s="2"/>
      <c r="AM261" s="86"/>
      <c r="AN261" s="2"/>
      <c r="AO261" s="2"/>
    </row>
    <row r="262" spans="4:41" ht="19.899999999999999" customHeight="1" x14ac:dyDescent="0.15">
      <c r="D262" s="2"/>
      <c r="E262" s="2"/>
      <c r="F262" s="18"/>
      <c r="G262" s="2"/>
      <c r="H262" s="2"/>
      <c r="J262" s="2"/>
      <c r="K262" s="2"/>
      <c r="L262" s="2"/>
      <c r="M262" s="3"/>
      <c r="N262" s="2"/>
      <c r="O262" s="26"/>
      <c r="P262" s="2"/>
      <c r="Q262" s="40"/>
      <c r="R262" s="2"/>
      <c r="S262" s="2"/>
      <c r="T262" s="2"/>
      <c r="U262" s="2"/>
      <c r="V262" s="3"/>
      <c r="W262" s="3"/>
      <c r="X262" s="3"/>
      <c r="AA262" s="2"/>
      <c r="AB262" s="2"/>
      <c r="AD262" s="2"/>
      <c r="AE262" s="2"/>
      <c r="AF262" s="2"/>
      <c r="AG262" s="2"/>
      <c r="AH262" s="2"/>
      <c r="AI262" s="2"/>
      <c r="AK262" s="2"/>
      <c r="AL262" s="2"/>
      <c r="AM262" s="86"/>
      <c r="AN262" s="2"/>
      <c r="AO262" s="2"/>
    </row>
    <row r="263" spans="4:41" ht="19.899999999999999" customHeight="1" x14ac:dyDescent="0.15">
      <c r="D263" s="2"/>
      <c r="E263" s="2"/>
      <c r="F263" s="18"/>
      <c r="G263" s="2"/>
      <c r="H263" s="2"/>
      <c r="J263" s="2"/>
      <c r="K263" s="2"/>
      <c r="L263" s="2"/>
      <c r="M263" s="3"/>
      <c r="N263" s="2"/>
      <c r="O263" s="26"/>
      <c r="P263" s="2"/>
      <c r="Q263" s="40"/>
      <c r="R263" s="2"/>
      <c r="S263" s="2"/>
      <c r="T263" s="2"/>
      <c r="U263" s="2"/>
      <c r="V263" s="3"/>
      <c r="W263" s="3"/>
      <c r="X263" s="3"/>
      <c r="AA263" s="2"/>
      <c r="AB263" s="2"/>
      <c r="AD263" s="2"/>
      <c r="AE263" s="2"/>
      <c r="AF263" s="2"/>
      <c r="AG263" s="2"/>
      <c r="AH263" s="2"/>
      <c r="AI263" s="2"/>
      <c r="AK263" s="2"/>
      <c r="AL263" s="2"/>
      <c r="AM263" s="86"/>
      <c r="AN263" s="2"/>
      <c r="AO263" s="2"/>
    </row>
    <row r="264" spans="4:41" ht="19.899999999999999" customHeight="1" x14ac:dyDescent="0.15">
      <c r="D264" s="2"/>
      <c r="E264" s="2"/>
      <c r="F264" s="18"/>
      <c r="G264" s="2"/>
      <c r="H264" s="2"/>
      <c r="J264" s="2"/>
      <c r="K264" s="2"/>
      <c r="L264" s="2"/>
      <c r="M264" s="3"/>
      <c r="N264" s="2"/>
      <c r="O264" s="26"/>
      <c r="P264" s="2"/>
      <c r="Q264" s="40"/>
      <c r="R264" s="2"/>
      <c r="S264" s="2"/>
      <c r="T264" s="2"/>
      <c r="U264" s="2"/>
      <c r="V264" s="3"/>
      <c r="W264" s="3"/>
      <c r="X264" s="3"/>
      <c r="AA264" s="2"/>
      <c r="AB264" s="2"/>
      <c r="AD264" s="2"/>
      <c r="AE264" s="2"/>
      <c r="AF264" s="2"/>
      <c r="AG264" s="2"/>
      <c r="AH264" s="2"/>
      <c r="AI264" s="2"/>
      <c r="AK264" s="2"/>
      <c r="AL264" s="2"/>
      <c r="AM264" s="86"/>
      <c r="AN264" s="2"/>
      <c r="AO264" s="2"/>
    </row>
    <row r="265" spans="4:41" ht="19.899999999999999" customHeight="1" x14ac:dyDescent="0.15">
      <c r="D265" s="2"/>
      <c r="E265" s="2"/>
      <c r="F265" s="18"/>
      <c r="G265" s="2"/>
      <c r="H265" s="2"/>
      <c r="J265" s="2"/>
      <c r="K265" s="2"/>
      <c r="L265" s="2"/>
      <c r="M265" s="3"/>
      <c r="N265" s="2"/>
      <c r="O265" s="26"/>
      <c r="P265" s="2"/>
      <c r="Q265" s="40"/>
      <c r="R265" s="2"/>
      <c r="S265" s="2"/>
      <c r="T265" s="2"/>
      <c r="U265" s="2"/>
      <c r="V265" s="3"/>
      <c r="W265" s="3"/>
      <c r="X265" s="3"/>
      <c r="AA265" s="2"/>
      <c r="AB265" s="2"/>
      <c r="AD265" s="2"/>
      <c r="AE265" s="2"/>
      <c r="AF265" s="2"/>
      <c r="AG265" s="2"/>
      <c r="AH265" s="2"/>
      <c r="AI265" s="2"/>
      <c r="AK265" s="2"/>
      <c r="AL265" s="2"/>
      <c r="AM265" s="86"/>
      <c r="AN265" s="2"/>
      <c r="AO265" s="2"/>
    </row>
    <row r="266" spans="4:41" ht="19.899999999999999" customHeight="1" x14ac:dyDescent="0.15">
      <c r="D266" s="2"/>
      <c r="E266" s="2"/>
      <c r="F266" s="18"/>
      <c r="G266" s="2"/>
      <c r="H266" s="2"/>
      <c r="J266" s="2"/>
      <c r="K266" s="2"/>
      <c r="L266" s="2"/>
      <c r="M266" s="3"/>
      <c r="N266" s="2"/>
      <c r="O266" s="26"/>
      <c r="P266" s="2"/>
      <c r="Q266" s="40"/>
      <c r="R266" s="2"/>
      <c r="S266" s="2"/>
      <c r="T266" s="2"/>
      <c r="U266" s="2"/>
      <c r="V266" s="3"/>
      <c r="W266" s="3"/>
      <c r="X266" s="3"/>
      <c r="AA266" s="2"/>
      <c r="AB266" s="2"/>
      <c r="AD266" s="2"/>
      <c r="AE266" s="2"/>
      <c r="AF266" s="2"/>
      <c r="AG266" s="2"/>
      <c r="AH266" s="2"/>
      <c r="AI266" s="2"/>
      <c r="AK266" s="2"/>
      <c r="AL266" s="2"/>
      <c r="AM266" s="86"/>
      <c r="AN266" s="2"/>
      <c r="AO266" s="2"/>
    </row>
    <row r="267" spans="4:41" ht="19.899999999999999" customHeight="1" x14ac:dyDescent="0.15">
      <c r="D267" s="2"/>
      <c r="E267" s="2"/>
      <c r="F267" s="18"/>
      <c r="G267" s="2"/>
      <c r="H267" s="2"/>
      <c r="J267" s="2"/>
      <c r="K267" s="2"/>
      <c r="L267" s="2"/>
      <c r="M267" s="3"/>
      <c r="N267" s="2"/>
      <c r="O267" s="26"/>
      <c r="P267" s="2"/>
      <c r="Q267" s="40"/>
      <c r="R267" s="2"/>
      <c r="S267" s="2"/>
      <c r="T267" s="2"/>
      <c r="U267" s="2"/>
      <c r="V267" s="3"/>
      <c r="W267" s="3"/>
      <c r="X267" s="3"/>
      <c r="AA267" s="2"/>
      <c r="AB267" s="2"/>
      <c r="AD267" s="2"/>
      <c r="AE267" s="2"/>
      <c r="AF267" s="2"/>
      <c r="AG267" s="2"/>
      <c r="AH267" s="2"/>
      <c r="AI267" s="2"/>
      <c r="AK267" s="2"/>
      <c r="AL267" s="2"/>
      <c r="AM267" s="86"/>
      <c r="AN267" s="2"/>
      <c r="AO267" s="2"/>
    </row>
    <row r="268" spans="4:41" ht="19.899999999999999" customHeight="1" x14ac:dyDescent="0.15">
      <c r="D268" s="2"/>
      <c r="E268" s="2"/>
      <c r="F268" s="18"/>
      <c r="G268" s="2"/>
      <c r="H268" s="2"/>
      <c r="J268" s="2"/>
      <c r="K268" s="2"/>
      <c r="L268" s="2"/>
      <c r="M268" s="3"/>
      <c r="N268" s="2"/>
      <c r="O268" s="26"/>
      <c r="P268" s="2"/>
      <c r="Q268" s="40"/>
      <c r="R268" s="2"/>
      <c r="S268" s="2"/>
      <c r="T268" s="2"/>
      <c r="U268" s="2"/>
      <c r="V268" s="3"/>
      <c r="W268" s="3"/>
      <c r="X268" s="3"/>
      <c r="AA268" s="2"/>
      <c r="AB268" s="2"/>
      <c r="AD268" s="2"/>
      <c r="AE268" s="2"/>
      <c r="AF268" s="2"/>
      <c r="AG268" s="2"/>
      <c r="AH268" s="2"/>
      <c r="AI268" s="2"/>
      <c r="AK268" s="2"/>
      <c r="AL268" s="2"/>
      <c r="AM268" s="86"/>
      <c r="AN268" s="2"/>
      <c r="AO268" s="2"/>
    </row>
    <row r="269" spans="4:41" ht="19.899999999999999" customHeight="1" x14ac:dyDescent="0.15">
      <c r="D269" s="2"/>
      <c r="E269" s="2"/>
      <c r="F269" s="18"/>
      <c r="G269" s="2"/>
      <c r="H269" s="2"/>
      <c r="J269" s="2"/>
      <c r="K269" s="2"/>
      <c r="L269" s="2"/>
      <c r="M269" s="3"/>
      <c r="N269" s="2"/>
      <c r="O269" s="26"/>
      <c r="P269" s="2"/>
      <c r="Q269" s="40"/>
      <c r="R269" s="2"/>
      <c r="S269" s="2"/>
      <c r="T269" s="2"/>
      <c r="U269" s="2"/>
      <c r="V269" s="3"/>
      <c r="W269" s="3"/>
      <c r="X269" s="3"/>
      <c r="AA269" s="2"/>
      <c r="AB269" s="2"/>
      <c r="AD269" s="2"/>
      <c r="AE269" s="2"/>
      <c r="AF269" s="2"/>
      <c r="AG269" s="2"/>
      <c r="AH269" s="2"/>
      <c r="AI269" s="2"/>
      <c r="AK269" s="2"/>
      <c r="AL269" s="2"/>
      <c r="AM269" s="86"/>
      <c r="AN269" s="2"/>
      <c r="AO269" s="2"/>
    </row>
    <row r="270" spans="4:41" ht="19.899999999999999" customHeight="1" x14ac:dyDescent="0.15">
      <c r="D270" s="2"/>
      <c r="E270" s="2"/>
      <c r="F270" s="18"/>
      <c r="G270" s="2"/>
      <c r="H270" s="2"/>
      <c r="J270" s="2"/>
      <c r="K270" s="2"/>
      <c r="L270" s="2"/>
      <c r="M270" s="3"/>
      <c r="N270" s="2"/>
      <c r="O270" s="26"/>
      <c r="P270" s="2"/>
      <c r="Q270" s="40"/>
      <c r="R270" s="2"/>
      <c r="S270" s="2"/>
      <c r="T270" s="2"/>
      <c r="U270" s="2"/>
      <c r="V270" s="3"/>
      <c r="W270" s="3"/>
      <c r="X270" s="3"/>
      <c r="AA270" s="2"/>
      <c r="AB270" s="2"/>
      <c r="AD270" s="2"/>
      <c r="AE270" s="2"/>
      <c r="AF270" s="2"/>
      <c r="AG270" s="2"/>
      <c r="AH270" s="2"/>
      <c r="AI270" s="2"/>
      <c r="AK270" s="2"/>
      <c r="AL270" s="2"/>
      <c r="AM270" s="86"/>
      <c r="AN270" s="2"/>
      <c r="AO270" s="2"/>
    </row>
    <row r="271" spans="4:41" ht="19.899999999999999" customHeight="1" x14ac:dyDescent="0.15">
      <c r="D271" s="2"/>
      <c r="E271" s="2"/>
      <c r="F271" s="18"/>
      <c r="G271" s="2"/>
      <c r="H271" s="2"/>
      <c r="J271" s="2"/>
      <c r="K271" s="2"/>
      <c r="L271" s="2"/>
      <c r="M271" s="3"/>
      <c r="N271" s="2"/>
      <c r="O271" s="26"/>
      <c r="P271" s="2"/>
      <c r="Q271" s="40"/>
      <c r="R271" s="2"/>
      <c r="S271" s="2"/>
      <c r="T271" s="2"/>
      <c r="U271" s="2"/>
      <c r="V271" s="3"/>
      <c r="W271" s="3"/>
      <c r="X271" s="3"/>
      <c r="AA271" s="2"/>
      <c r="AB271" s="2"/>
      <c r="AD271" s="2"/>
      <c r="AE271" s="2"/>
      <c r="AF271" s="2"/>
      <c r="AG271" s="2"/>
      <c r="AH271" s="2"/>
      <c r="AI271" s="2"/>
      <c r="AK271" s="2"/>
      <c r="AL271" s="2"/>
      <c r="AM271" s="86"/>
      <c r="AN271" s="2"/>
      <c r="AO271" s="2"/>
    </row>
    <row r="272" spans="4:41" ht="19.899999999999999" customHeight="1" x14ac:dyDescent="0.15">
      <c r="D272" s="2"/>
      <c r="E272" s="2"/>
      <c r="F272" s="18"/>
      <c r="G272" s="2"/>
      <c r="H272" s="2"/>
      <c r="J272" s="2"/>
      <c r="K272" s="2"/>
      <c r="L272" s="2"/>
      <c r="M272" s="3"/>
      <c r="N272" s="2"/>
      <c r="O272" s="26"/>
      <c r="P272" s="2"/>
      <c r="Q272" s="40"/>
      <c r="R272" s="2"/>
      <c r="S272" s="2"/>
      <c r="T272" s="2"/>
      <c r="U272" s="2"/>
      <c r="V272" s="3"/>
      <c r="W272" s="3"/>
      <c r="X272" s="3"/>
      <c r="AA272" s="2"/>
      <c r="AB272" s="2"/>
      <c r="AD272" s="2"/>
      <c r="AE272" s="2"/>
      <c r="AF272" s="2"/>
      <c r="AG272" s="2"/>
      <c r="AH272" s="2"/>
      <c r="AI272" s="2"/>
      <c r="AK272" s="2"/>
      <c r="AL272" s="2"/>
      <c r="AM272" s="86"/>
      <c r="AN272" s="2"/>
      <c r="AO272" s="2"/>
    </row>
    <row r="273" spans="4:41" ht="19.899999999999999" customHeight="1" x14ac:dyDescent="0.15">
      <c r="D273" s="2"/>
      <c r="E273" s="2"/>
      <c r="F273" s="18"/>
      <c r="G273" s="2"/>
      <c r="H273" s="2"/>
      <c r="J273" s="2"/>
      <c r="K273" s="2"/>
      <c r="L273" s="2"/>
      <c r="M273" s="3"/>
      <c r="N273" s="2"/>
      <c r="O273" s="26"/>
      <c r="P273" s="2"/>
      <c r="Q273" s="40"/>
      <c r="R273" s="2"/>
      <c r="S273" s="2"/>
      <c r="T273" s="2"/>
      <c r="U273" s="2"/>
      <c r="V273" s="3"/>
      <c r="W273" s="3"/>
      <c r="X273" s="3"/>
      <c r="AA273" s="2"/>
      <c r="AB273" s="2"/>
      <c r="AD273" s="2"/>
      <c r="AE273" s="2"/>
      <c r="AF273" s="2"/>
      <c r="AG273" s="2"/>
      <c r="AH273" s="2"/>
      <c r="AI273" s="2"/>
      <c r="AK273" s="2"/>
      <c r="AL273" s="2"/>
      <c r="AM273" s="86"/>
      <c r="AN273" s="2"/>
      <c r="AO273" s="2"/>
    </row>
    <row r="274" spans="4:41" ht="19.899999999999999" customHeight="1" x14ac:dyDescent="0.15">
      <c r="D274" s="2"/>
      <c r="E274" s="2"/>
      <c r="F274" s="18"/>
      <c r="G274" s="2"/>
      <c r="H274" s="2"/>
      <c r="J274" s="2"/>
      <c r="K274" s="2"/>
      <c r="L274" s="2"/>
      <c r="M274" s="3"/>
      <c r="N274" s="2"/>
      <c r="O274" s="26"/>
      <c r="P274" s="2"/>
      <c r="Q274" s="40"/>
      <c r="R274" s="2"/>
      <c r="S274" s="2"/>
      <c r="T274" s="2"/>
      <c r="U274" s="2"/>
      <c r="V274" s="3"/>
      <c r="W274" s="3"/>
      <c r="X274" s="3"/>
      <c r="AA274" s="2"/>
      <c r="AB274" s="2"/>
      <c r="AD274" s="2"/>
      <c r="AE274" s="2"/>
      <c r="AF274" s="2"/>
      <c r="AG274" s="2"/>
      <c r="AH274" s="2"/>
      <c r="AI274" s="2"/>
      <c r="AK274" s="2"/>
      <c r="AL274" s="2"/>
      <c r="AM274" s="86"/>
      <c r="AN274" s="2"/>
      <c r="AO274" s="2"/>
    </row>
    <row r="275" spans="4:41" ht="19.899999999999999" customHeight="1" x14ac:dyDescent="0.15">
      <c r="D275" s="2"/>
      <c r="E275" s="2"/>
      <c r="F275" s="18"/>
      <c r="G275" s="2"/>
      <c r="H275" s="2"/>
      <c r="J275" s="2"/>
      <c r="K275" s="2"/>
      <c r="L275" s="2"/>
      <c r="M275" s="3"/>
      <c r="N275" s="2"/>
      <c r="O275" s="26"/>
      <c r="P275" s="2"/>
      <c r="Q275" s="40"/>
      <c r="R275" s="2"/>
      <c r="S275" s="2"/>
      <c r="T275" s="2"/>
      <c r="U275" s="2"/>
      <c r="V275" s="3"/>
      <c r="W275" s="3"/>
      <c r="X275" s="3"/>
      <c r="AA275" s="2"/>
      <c r="AB275" s="2"/>
      <c r="AD275" s="2"/>
      <c r="AE275" s="2"/>
      <c r="AF275" s="2"/>
      <c r="AG275" s="2"/>
      <c r="AH275" s="2"/>
      <c r="AI275" s="2"/>
      <c r="AK275" s="2"/>
      <c r="AL275" s="2"/>
      <c r="AM275" s="86"/>
      <c r="AN275" s="2"/>
      <c r="AO275" s="2"/>
    </row>
    <row r="276" spans="4:41" ht="19.899999999999999" customHeight="1" x14ac:dyDescent="0.15">
      <c r="D276" s="2"/>
      <c r="E276" s="2"/>
      <c r="F276" s="18"/>
      <c r="G276" s="2"/>
      <c r="H276" s="2"/>
      <c r="J276" s="2"/>
      <c r="K276" s="2"/>
      <c r="L276" s="2"/>
      <c r="M276" s="3"/>
      <c r="N276" s="2"/>
      <c r="O276" s="26"/>
      <c r="P276" s="2"/>
      <c r="Q276" s="40"/>
      <c r="R276" s="2"/>
      <c r="S276" s="2"/>
      <c r="T276" s="2"/>
      <c r="U276" s="2"/>
      <c r="V276" s="3"/>
      <c r="W276" s="3"/>
      <c r="X276" s="3"/>
      <c r="AA276" s="2"/>
      <c r="AB276" s="2"/>
      <c r="AD276" s="2"/>
      <c r="AE276" s="2"/>
      <c r="AF276" s="2"/>
      <c r="AG276" s="2"/>
      <c r="AH276" s="2"/>
      <c r="AI276" s="2"/>
      <c r="AK276" s="2"/>
      <c r="AL276" s="2"/>
      <c r="AM276" s="86"/>
      <c r="AN276" s="2"/>
      <c r="AO276" s="2"/>
    </row>
    <row r="277" spans="4:41" ht="19.899999999999999" customHeight="1" x14ac:dyDescent="0.15">
      <c r="D277" s="2"/>
      <c r="E277" s="2"/>
      <c r="F277" s="18"/>
      <c r="G277" s="2"/>
      <c r="H277" s="2"/>
      <c r="J277" s="2"/>
      <c r="K277" s="2"/>
      <c r="L277" s="2"/>
      <c r="M277" s="3"/>
      <c r="N277" s="2"/>
      <c r="O277" s="26"/>
      <c r="P277" s="2"/>
      <c r="Q277" s="40"/>
      <c r="R277" s="2"/>
      <c r="S277" s="2"/>
      <c r="T277" s="2"/>
      <c r="U277" s="2"/>
      <c r="V277" s="3"/>
      <c r="W277" s="3"/>
      <c r="X277" s="3"/>
      <c r="AA277" s="2"/>
      <c r="AB277" s="2"/>
      <c r="AD277" s="2"/>
      <c r="AE277" s="2"/>
      <c r="AF277" s="2"/>
      <c r="AG277" s="2"/>
      <c r="AH277" s="2"/>
      <c r="AI277" s="2"/>
      <c r="AK277" s="2"/>
      <c r="AL277" s="2"/>
      <c r="AM277" s="86"/>
      <c r="AN277" s="2"/>
      <c r="AO277" s="2"/>
    </row>
    <row r="278" spans="4:41" ht="19.899999999999999" customHeight="1" x14ac:dyDescent="0.15">
      <c r="D278" s="2"/>
      <c r="E278" s="2"/>
      <c r="F278" s="18"/>
      <c r="G278" s="2"/>
      <c r="H278" s="2"/>
      <c r="J278" s="2"/>
      <c r="K278" s="2"/>
      <c r="L278" s="2"/>
      <c r="M278" s="3"/>
      <c r="N278" s="2"/>
      <c r="O278" s="26"/>
      <c r="P278" s="2"/>
      <c r="Q278" s="40"/>
      <c r="R278" s="2"/>
      <c r="S278" s="2"/>
      <c r="T278" s="2"/>
      <c r="U278" s="2"/>
      <c r="V278" s="3"/>
      <c r="W278" s="3"/>
      <c r="X278" s="3"/>
      <c r="AA278" s="2"/>
      <c r="AB278" s="2"/>
      <c r="AD278" s="2"/>
      <c r="AE278" s="2"/>
      <c r="AF278" s="2"/>
      <c r="AG278" s="2"/>
      <c r="AH278" s="2"/>
      <c r="AI278" s="2"/>
      <c r="AK278" s="2"/>
      <c r="AL278" s="2"/>
      <c r="AM278" s="86"/>
      <c r="AN278" s="2"/>
      <c r="AO278" s="2"/>
    </row>
    <row r="279" spans="4:41" ht="19.899999999999999" customHeight="1" x14ac:dyDescent="0.15">
      <c r="D279" s="2"/>
      <c r="E279" s="2"/>
      <c r="F279" s="18"/>
      <c r="G279" s="2"/>
      <c r="H279" s="2"/>
      <c r="J279" s="2"/>
      <c r="K279" s="2"/>
      <c r="L279" s="2"/>
      <c r="M279" s="3"/>
      <c r="N279" s="2"/>
      <c r="O279" s="26"/>
      <c r="P279" s="2"/>
      <c r="Q279" s="40"/>
      <c r="R279" s="2"/>
      <c r="S279" s="2"/>
      <c r="T279" s="2"/>
      <c r="U279" s="2"/>
      <c r="V279" s="3"/>
      <c r="W279" s="3"/>
      <c r="X279" s="3"/>
      <c r="AA279" s="2"/>
      <c r="AB279" s="2"/>
      <c r="AD279" s="2"/>
      <c r="AE279" s="2"/>
      <c r="AF279" s="2"/>
      <c r="AG279" s="2"/>
      <c r="AH279" s="2"/>
      <c r="AI279" s="2"/>
      <c r="AK279" s="2"/>
      <c r="AL279" s="2"/>
      <c r="AM279" s="86"/>
      <c r="AN279" s="2"/>
      <c r="AO279" s="2"/>
    </row>
    <row r="280" spans="4:41" ht="19.899999999999999" customHeight="1" x14ac:dyDescent="0.15">
      <c r="D280" s="2"/>
      <c r="E280" s="2"/>
      <c r="F280" s="18"/>
      <c r="G280" s="2"/>
      <c r="H280" s="2"/>
      <c r="J280" s="2"/>
      <c r="K280" s="2"/>
      <c r="L280" s="2"/>
      <c r="M280" s="3"/>
      <c r="N280" s="2"/>
      <c r="O280" s="26"/>
      <c r="P280" s="2"/>
      <c r="Q280" s="40"/>
      <c r="R280" s="2"/>
      <c r="S280" s="2"/>
      <c r="T280" s="2"/>
      <c r="U280" s="2"/>
      <c r="V280" s="3"/>
      <c r="W280" s="3"/>
      <c r="X280" s="3"/>
      <c r="AA280" s="2"/>
      <c r="AB280" s="2"/>
      <c r="AD280" s="2"/>
      <c r="AE280" s="2"/>
      <c r="AF280" s="2"/>
      <c r="AG280" s="2"/>
      <c r="AH280" s="2"/>
      <c r="AI280" s="2"/>
      <c r="AK280" s="2"/>
      <c r="AL280" s="2"/>
      <c r="AM280" s="86"/>
      <c r="AN280" s="2"/>
      <c r="AO280" s="2"/>
    </row>
    <row r="281" spans="4:41" ht="19.899999999999999" customHeight="1" x14ac:dyDescent="0.15">
      <c r="D281" s="2"/>
      <c r="E281" s="2"/>
      <c r="F281" s="18"/>
      <c r="G281" s="2"/>
      <c r="H281" s="2"/>
      <c r="J281" s="2"/>
      <c r="K281" s="2"/>
      <c r="L281" s="2"/>
      <c r="M281" s="3"/>
      <c r="N281" s="2"/>
      <c r="O281" s="26"/>
      <c r="P281" s="2"/>
      <c r="Q281" s="40"/>
      <c r="R281" s="2"/>
      <c r="S281" s="2"/>
      <c r="T281" s="2"/>
      <c r="U281" s="2"/>
      <c r="V281" s="3"/>
      <c r="W281" s="3"/>
      <c r="X281" s="3"/>
      <c r="AA281" s="2"/>
      <c r="AB281" s="2"/>
      <c r="AD281" s="2"/>
      <c r="AE281" s="2"/>
      <c r="AF281" s="2"/>
      <c r="AG281" s="2"/>
      <c r="AH281" s="2"/>
      <c r="AI281" s="2"/>
      <c r="AK281" s="2"/>
      <c r="AL281" s="2"/>
      <c r="AM281" s="86"/>
      <c r="AN281" s="2"/>
      <c r="AO281" s="2"/>
    </row>
    <row r="282" spans="4:41" ht="19.899999999999999" customHeight="1" x14ac:dyDescent="0.15">
      <c r="D282" s="2"/>
      <c r="E282" s="2"/>
      <c r="F282" s="18"/>
      <c r="G282" s="2"/>
      <c r="H282" s="2"/>
      <c r="J282" s="2"/>
      <c r="K282" s="2"/>
      <c r="L282" s="2"/>
      <c r="M282" s="3"/>
      <c r="N282" s="2"/>
      <c r="O282" s="26"/>
      <c r="P282" s="2"/>
      <c r="Q282" s="40"/>
      <c r="R282" s="2"/>
      <c r="S282" s="2"/>
      <c r="T282" s="2"/>
      <c r="U282" s="2"/>
      <c r="V282" s="3"/>
      <c r="W282" s="3"/>
      <c r="X282" s="3"/>
      <c r="AA282" s="2"/>
      <c r="AB282" s="2"/>
      <c r="AD282" s="2"/>
      <c r="AE282" s="2"/>
      <c r="AF282" s="2"/>
      <c r="AG282" s="2"/>
      <c r="AH282" s="2"/>
      <c r="AI282" s="2"/>
      <c r="AK282" s="2"/>
      <c r="AL282" s="2"/>
      <c r="AM282" s="86"/>
      <c r="AN282" s="2"/>
      <c r="AO282" s="2"/>
    </row>
    <row r="283" spans="4:41" ht="19.899999999999999" customHeight="1" x14ac:dyDescent="0.15">
      <c r="D283" s="2"/>
      <c r="E283" s="2"/>
      <c r="F283" s="18"/>
      <c r="G283" s="2"/>
      <c r="H283" s="2"/>
      <c r="J283" s="2"/>
      <c r="K283" s="2"/>
      <c r="L283" s="2"/>
      <c r="M283" s="3"/>
      <c r="N283" s="2"/>
      <c r="O283" s="26"/>
      <c r="P283" s="2"/>
      <c r="Q283" s="40"/>
      <c r="R283" s="2"/>
      <c r="S283" s="2"/>
      <c r="T283" s="2"/>
      <c r="U283" s="2"/>
      <c r="V283" s="3"/>
      <c r="W283" s="3"/>
      <c r="X283" s="3"/>
      <c r="AA283" s="2"/>
      <c r="AB283" s="2"/>
      <c r="AD283" s="2"/>
      <c r="AE283" s="2"/>
      <c r="AF283" s="2"/>
      <c r="AG283" s="2"/>
      <c r="AH283" s="2"/>
      <c r="AI283" s="2"/>
      <c r="AK283" s="2"/>
      <c r="AL283" s="2"/>
      <c r="AM283" s="86"/>
      <c r="AN283" s="2"/>
      <c r="AO283" s="2"/>
    </row>
    <row r="284" spans="4:41" ht="19.899999999999999" customHeight="1" x14ac:dyDescent="0.15">
      <c r="D284" s="2"/>
      <c r="E284" s="2"/>
      <c r="F284" s="18"/>
      <c r="G284" s="2"/>
      <c r="H284" s="2"/>
      <c r="J284" s="2"/>
      <c r="K284" s="2"/>
      <c r="L284" s="2"/>
      <c r="M284" s="3"/>
      <c r="N284" s="2"/>
      <c r="O284" s="26"/>
      <c r="P284" s="2"/>
      <c r="Q284" s="40"/>
      <c r="R284" s="2"/>
      <c r="S284" s="2"/>
      <c r="T284" s="2"/>
      <c r="U284" s="2"/>
      <c r="V284" s="3"/>
      <c r="W284" s="3"/>
      <c r="X284" s="3"/>
      <c r="AA284" s="2"/>
      <c r="AB284" s="2"/>
      <c r="AD284" s="2"/>
      <c r="AE284" s="2"/>
      <c r="AF284" s="2"/>
      <c r="AG284" s="2"/>
      <c r="AH284" s="2"/>
      <c r="AI284" s="2"/>
      <c r="AK284" s="2"/>
      <c r="AL284" s="2"/>
      <c r="AM284" s="86"/>
      <c r="AN284" s="2"/>
      <c r="AO284" s="2"/>
    </row>
    <row r="285" spans="4:41" ht="19.899999999999999" customHeight="1" x14ac:dyDescent="0.15">
      <c r="D285" s="2"/>
      <c r="E285" s="2"/>
      <c r="F285" s="18"/>
      <c r="G285" s="2"/>
      <c r="H285" s="2"/>
      <c r="J285" s="2"/>
      <c r="K285" s="2"/>
      <c r="L285" s="2"/>
      <c r="M285" s="3"/>
      <c r="N285" s="2"/>
      <c r="O285" s="26"/>
      <c r="P285" s="2"/>
      <c r="Q285" s="40"/>
      <c r="R285" s="2"/>
      <c r="S285" s="2"/>
      <c r="T285" s="2"/>
      <c r="U285" s="2"/>
      <c r="V285" s="3"/>
      <c r="W285" s="3"/>
      <c r="X285" s="3"/>
      <c r="AA285" s="2"/>
      <c r="AB285" s="2"/>
      <c r="AD285" s="2"/>
      <c r="AE285" s="2"/>
      <c r="AF285" s="2"/>
      <c r="AG285" s="2"/>
      <c r="AH285" s="2"/>
      <c r="AI285" s="2"/>
      <c r="AK285" s="2"/>
      <c r="AL285" s="2"/>
      <c r="AM285" s="86"/>
      <c r="AN285" s="2"/>
      <c r="AO285" s="2"/>
    </row>
    <row r="286" spans="4:41" ht="19.899999999999999" customHeight="1" x14ac:dyDescent="0.15">
      <c r="D286" s="2"/>
      <c r="E286" s="2"/>
      <c r="F286" s="18"/>
      <c r="G286" s="2"/>
      <c r="H286" s="2"/>
      <c r="J286" s="2"/>
      <c r="K286" s="2"/>
      <c r="L286" s="2"/>
      <c r="M286" s="3"/>
      <c r="N286" s="2"/>
      <c r="O286" s="26"/>
      <c r="P286" s="2"/>
      <c r="Q286" s="40"/>
      <c r="R286" s="2"/>
      <c r="S286" s="2"/>
      <c r="T286" s="2"/>
      <c r="U286" s="2"/>
      <c r="V286" s="3"/>
      <c r="W286" s="3"/>
      <c r="X286" s="3"/>
      <c r="AA286" s="2"/>
      <c r="AB286" s="2"/>
      <c r="AD286" s="2"/>
      <c r="AE286" s="2"/>
      <c r="AF286" s="2"/>
      <c r="AG286" s="2"/>
      <c r="AH286" s="2"/>
      <c r="AI286" s="2"/>
      <c r="AK286" s="2"/>
      <c r="AL286" s="2"/>
      <c r="AM286" s="86"/>
      <c r="AN286" s="2"/>
      <c r="AO286" s="2"/>
    </row>
    <row r="287" spans="4:41" ht="19.899999999999999" customHeight="1" x14ac:dyDescent="0.15">
      <c r="D287" s="2"/>
      <c r="E287" s="2"/>
      <c r="F287" s="18"/>
      <c r="G287" s="2"/>
      <c r="H287" s="2"/>
      <c r="J287" s="2"/>
      <c r="K287" s="2"/>
      <c r="L287" s="2"/>
      <c r="M287" s="3"/>
      <c r="N287" s="2"/>
      <c r="O287" s="26"/>
      <c r="P287" s="2"/>
      <c r="Q287" s="40"/>
      <c r="R287" s="2"/>
      <c r="S287" s="2"/>
      <c r="T287" s="2"/>
      <c r="U287" s="2"/>
      <c r="V287" s="3"/>
      <c r="W287" s="3"/>
      <c r="X287" s="3"/>
      <c r="AA287" s="2"/>
      <c r="AB287" s="2"/>
      <c r="AD287" s="2"/>
      <c r="AE287" s="2"/>
      <c r="AF287" s="2"/>
      <c r="AG287" s="2"/>
      <c r="AH287" s="2"/>
      <c r="AI287" s="2"/>
      <c r="AK287" s="2"/>
      <c r="AL287" s="2"/>
      <c r="AM287" s="86"/>
      <c r="AN287" s="2"/>
      <c r="AO287" s="2"/>
    </row>
    <row r="288" spans="4:41" ht="19.899999999999999" customHeight="1" x14ac:dyDescent="0.15">
      <c r="D288" s="2"/>
      <c r="E288" s="2"/>
      <c r="F288" s="18"/>
      <c r="G288" s="2"/>
      <c r="H288" s="2"/>
      <c r="J288" s="2"/>
      <c r="K288" s="2"/>
      <c r="L288" s="2"/>
      <c r="M288" s="3"/>
      <c r="N288" s="2"/>
      <c r="O288" s="26"/>
      <c r="P288" s="2"/>
      <c r="Q288" s="40"/>
      <c r="R288" s="2"/>
      <c r="S288" s="2"/>
      <c r="T288" s="2"/>
      <c r="U288" s="2"/>
      <c r="V288" s="3"/>
      <c r="W288" s="3"/>
      <c r="X288" s="3"/>
      <c r="AA288" s="2"/>
      <c r="AB288" s="2"/>
      <c r="AD288" s="2"/>
      <c r="AE288" s="2"/>
      <c r="AF288" s="2"/>
      <c r="AG288" s="2"/>
      <c r="AH288" s="2"/>
      <c r="AI288" s="2"/>
      <c r="AK288" s="2"/>
      <c r="AL288" s="2"/>
      <c r="AM288" s="86"/>
      <c r="AN288" s="2"/>
      <c r="AO288" s="2"/>
    </row>
    <row r="289" spans="4:41" ht="19.899999999999999" customHeight="1" x14ac:dyDescent="0.15">
      <c r="D289" s="2"/>
      <c r="E289" s="2"/>
      <c r="F289" s="18"/>
      <c r="G289" s="2"/>
      <c r="H289" s="2"/>
      <c r="J289" s="2"/>
      <c r="K289" s="2"/>
      <c r="L289" s="2"/>
      <c r="M289" s="3"/>
      <c r="N289" s="2"/>
      <c r="O289" s="26"/>
      <c r="P289" s="2"/>
      <c r="Q289" s="40"/>
      <c r="R289" s="2"/>
      <c r="S289" s="2"/>
      <c r="T289" s="2"/>
      <c r="U289" s="2"/>
      <c r="V289" s="3"/>
      <c r="W289" s="3"/>
      <c r="X289" s="3"/>
      <c r="AA289" s="2"/>
      <c r="AB289" s="2"/>
      <c r="AD289" s="2"/>
      <c r="AE289" s="2"/>
      <c r="AF289" s="2"/>
      <c r="AG289" s="2"/>
      <c r="AH289" s="2"/>
      <c r="AI289" s="2"/>
      <c r="AK289" s="2"/>
      <c r="AL289" s="2"/>
      <c r="AM289" s="86"/>
      <c r="AN289" s="2"/>
      <c r="AO289" s="2"/>
    </row>
    <row r="290" spans="4:41" ht="19.899999999999999" customHeight="1" x14ac:dyDescent="0.15">
      <c r="D290" s="2"/>
      <c r="E290" s="2"/>
      <c r="F290" s="18"/>
      <c r="G290" s="2"/>
      <c r="H290" s="2"/>
      <c r="J290" s="2"/>
      <c r="K290" s="2"/>
      <c r="L290" s="2"/>
      <c r="M290" s="3"/>
      <c r="N290" s="2"/>
      <c r="O290" s="26"/>
      <c r="P290" s="2"/>
      <c r="Q290" s="40"/>
      <c r="R290" s="2"/>
      <c r="S290" s="2"/>
      <c r="T290" s="2"/>
      <c r="U290" s="2"/>
      <c r="V290" s="3"/>
      <c r="W290" s="3"/>
      <c r="X290" s="3"/>
      <c r="AA290" s="2"/>
      <c r="AB290" s="2"/>
      <c r="AD290" s="2"/>
      <c r="AE290" s="2"/>
      <c r="AF290" s="2"/>
      <c r="AG290" s="2"/>
      <c r="AH290" s="2"/>
      <c r="AI290" s="2"/>
      <c r="AK290" s="2"/>
      <c r="AL290" s="2"/>
      <c r="AM290" s="86"/>
      <c r="AN290" s="2"/>
      <c r="AO290" s="2"/>
    </row>
    <row r="291" spans="4:41" ht="19.899999999999999" customHeight="1" x14ac:dyDescent="0.15">
      <c r="D291" s="2"/>
      <c r="E291" s="2"/>
      <c r="F291" s="18"/>
      <c r="G291" s="2"/>
      <c r="H291" s="2"/>
      <c r="J291" s="2"/>
      <c r="K291" s="2"/>
      <c r="L291" s="2"/>
      <c r="M291" s="3"/>
      <c r="N291" s="2"/>
      <c r="O291" s="26"/>
      <c r="P291" s="2"/>
      <c r="Q291" s="40"/>
      <c r="R291" s="2"/>
      <c r="S291" s="2"/>
      <c r="T291" s="2"/>
      <c r="U291" s="2"/>
      <c r="V291" s="3"/>
      <c r="W291" s="3"/>
      <c r="X291" s="3"/>
      <c r="AA291" s="2"/>
      <c r="AB291" s="2"/>
      <c r="AD291" s="2"/>
      <c r="AE291" s="2"/>
      <c r="AF291" s="2"/>
      <c r="AG291" s="2"/>
      <c r="AH291" s="2"/>
      <c r="AI291" s="2"/>
      <c r="AK291" s="2"/>
      <c r="AL291" s="2"/>
      <c r="AM291" s="86"/>
      <c r="AN291" s="2"/>
      <c r="AO291" s="2"/>
    </row>
    <row r="292" spans="4:41" ht="19.899999999999999" customHeight="1" x14ac:dyDescent="0.15">
      <c r="D292" s="2"/>
      <c r="E292" s="2"/>
      <c r="F292" s="18"/>
      <c r="G292" s="2"/>
      <c r="H292" s="2"/>
      <c r="J292" s="2"/>
      <c r="K292" s="2"/>
      <c r="L292" s="2"/>
      <c r="M292" s="3"/>
      <c r="N292" s="2"/>
      <c r="O292" s="26"/>
      <c r="P292" s="2"/>
      <c r="Q292" s="40"/>
      <c r="R292" s="2"/>
      <c r="S292" s="2"/>
      <c r="T292" s="2"/>
      <c r="U292" s="2"/>
      <c r="V292" s="3"/>
      <c r="W292" s="3"/>
      <c r="X292" s="3"/>
      <c r="AA292" s="2"/>
      <c r="AB292" s="2"/>
      <c r="AD292" s="2"/>
      <c r="AE292" s="2"/>
      <c r="AF292" s="2"/>
      <c r="AG292" s="2"/>
      <c r="AH292" s="2"/>
      <c r="AI292" s="2"/>
      <c r="AK292" s="2"/>
      <c r="AL292" s="2"/>
      <c r="AM292" s="86"/>
      <c r="AN292" s="2"/>
      <c r="AO292" s="2"/>
    </row>
    <row r="293" spans="4:41" ht="19.899999999999999" customHeight="1" x14ac:dyDescent="0.15">
      <c r="D293" s="2"/>
      <c r="E293" s="2"/>
      <c r="F293" s="18"/>
      <c r="G293" s="2"/>
      <c r="H293" s="2"/>
      <c r="J293" s="2"/>
      <c r="K293" s="2"/>
      <c r="L293" s="2"/>
      <c r="M293" s="3"/>
      <c r="N293" s="2"/>
      <c r="O293" s="26"/>
      <c r="P293" s="2"/>
      <c r="Q293" s="40"/>
      <c r="R293" s="2"/>
      <c r="S293" s="2"/>
      <c r="T293" s="2"/>
      <c r="U293" s="2"/>
      <c r="V293" s="3"/>
      <c r="W293" s="3"/>
      <c r="X293" s="3"/>
      <c r="AA293" s="2"/>
      <c r="AB293" s="2"/>
      <c r="AD293" s="2"/>
      <c r="AE293" s="2"/>
      <c r="AF293" s="2"/>
      <c r="AG293" s="2"/>
      <c r="AH293" s="2"/>
      <c r="AI293" s="2"/>
      <c r="AK293" s="2"/>
      <c r="AL293" s="2"/>
      <c r="AM293" s="86"/>
      <c r="AN293" s="2"/>
      <c r="AO293" s="2"/>
    </row>
    <row r="294" spans="4:41" ht="19.899999999999999" customHeight="1" x14ac:dyDescent="0.15">
      <c r="D294" s="2"/>
      <c r="E294" s="2"/>
      <c r="F294" s="18"/>
      <c r="G294" s="2"/>
      <c r="H294" s="2"/>
      <c r="J294" s="2"/>
      <c r="K294" s="2"/>
      <c r="L294" s="2"/>
      <c r="M294" s="3"/>
      <c r="N294" s="2"/>
      <c r="O294" s="26"/>
      <c r="P294" s="2"/>
      <c r="Q294" s="40"/>
      <c r="R294" s="2"/>
      <c r="S294" s="2"/>
      <c r="T294" s="2"/>
      <c r="U294" s="2"/>
      <c r="V294" s="3"/>
      <c r="W294" s="3"/>
      <c r="X294" s="3"/>
      <c r="AA294" s="2"/>
      <c r="AB294" s="2"/>
      <c r="AD294" s="2"/>
      <c r="AE294" s="2"/>
      <c r="AF294" s="2"/>
      <c r="AG294" s="2"/>
      <c r="AH294" s="2"/>
      <c r="AI294" s="2"/>
      <c r="AK294" s="2"/>
      <c r="AL294" s="2"/>
      <c r="AM294" s="86"/>
      <c r="AN294" s="2"/>
      <c r="AO294" s="2"/>
    </row>
    <row r="295" spans="4:41" ht="19.899999999999999" customHeight="1" x14ac:dyDescent="0.15">
      <c r="D295" s="2"/>
      <c r="E295" s="2"/>
      <c r="F295" s="18"/>
      <c r="G295" s="2"/>
      <c r="H295" s="2"/>
      <c r="J295" s="2"/>
      <c r="K295" s="2"/>
      <c r="L295" s="2"/>
      <c r="M295" s="3"/>
      <c r="N295" s="2"/>
      <c r="O295" s="26"/>
      <c r="P295" s="2"/>
      <c r="Q295" s="40"/>
      <c r="R295" s="2"/>
      <c r="S295" s="2"/>
      <c r="T295" s="2"/>
      <c r="U295" s="2"/>
      <c r="V295" s="3"/>
      <c r="W295" s="3"/>
      <c r="X295" s="3"/>
      <c r="AA295" s="2"/>
      <c r="AB295" s="2"/>
      <c r="AD295" s="2"/>
      <c r="AE295" s="2"/>
      <c r="AF295" s="2"/>
      <c r="AG295" s="2"/>
      <c r="AH295" s="2"/>
      <c r="AI295" s="2"/>
      <c r="AK295" s="2"/>
      <c r="AL295" s="2"/>
      <c r="AM295" s="86"/>
      <c r="AN295" s="2"/>
      <c r="AO295" s="2"/>
    </row>
    <row r="296" spans="4:41" ht="19.899999999999999" customHeight="1" x14ac:dyDescent="0.15">
      <c r="D296" s="2"/>
      <c r="E296" s="2"/>
      <c r="F296" s="18"/>
      <c r="G296" s="2"/>
      <c r="H296" s="2"/>
      <c r="J296" s="2"/>
      <c r="K296" s="2"/>
      <c r="L296" s="2"/>
      <c r="M296" s="3"/>
      <c r="N296" s="2"/>
      <c r="O296" s="26"/>
      <c r="P296" s="2"/>
      <c r="Q296" s="40"/>
      <c r="R296" s="2"/>
      <c r="S296" s="2"/>
      <c r="T296" s="2"/>
      <c r="U296" s="2"/>
      <c r="V296" s="3"/>
      <c r="W296" s="3"/>
      <c r="X296" s="3"/>
      <c r="AA296" s="2"/>
      <c r="AB296" s="2"/>
      <c r="AD296" s="2"/>
      <c r="AE296" s="2"/>
      <c r="AF296" s="2"/>
      <c r="AG296" s="2"/>
      <c r="AH296" s="2"/>
      <c r="AI296" s="2"/>
      <c r="AK296" s="2"/>
      <c r="AL296" s="2"/>
      <c r="AM296" s="86"/>
      <c r="AN296" s="2"/>
      <c r="AO296" s="2"/>
    </row>
    <row r="297" spans="4:41" ht="19.899999999999999" customHeight="1" x14ac:dyDescent="0.15">
      <c r="D297" s="2"/>
      <c r="E297" s="2"/>
      <c r="F297" s="18"/>
      <c r="G297" s="2"/>
      <c r="H297" s="2"/>
      <c r="J297" s="2"/>
      <c r="K297" s="2"/>
      <c r="L297" s="2"/>
      <c r="M297" s="3"/>
      <c r="N297" s="2"/>
      <c r="O297" s="26"/>
      <c r="P297" s="2"/>
      <c r="Q297" s="40"/>
      <c r="R297" s="2"/>
      <c r="S297" s="2"/>
      <c r="T297" s="2"/>
      <c r="U297" s="2"/>
      <c r="V297" s="3"/>
      <c r="W297" s="3"/>
      <c r="X297" s="3"/>
      <c r="AA297" s="2"/>
      <c r="AB297" s="2"/>
      <c r="AD297" s="2"/>
      <c r="AE297" s="2"/>
      <c r="AF297" s="2"/>
      <c r="AG297" s="2"/>
      <c r="AH297" s="2"/>
      <c r="AI297" s="2"/>
      <c r="AK297" s="2"/>
      <c r="AL297" s="2"/>
      <c r="AM297" s="86"/>
      <c r="AN297" s="2"/>
      <c r="AO297" s="2"/>
    </row>
    <row r="298" spans="4:41" ht="19.899999999999999" customHeight="1" x14ac:dyDescent="0.15">
      <c r="D298" s="2"/>
      <c r="E298" s="2"/>
      <c r="F298" s="18"/>
      <c r="G298" s="2"/>
      <c r="H298" s="2"/>
      <c r="J298" s="2"/>
      <c r="K298" s="2"/>
      <c r="L298" s="2"/>
      <c r="M298" s="3"/>
      <c r="N298" s="2"/>
      <c r="O298" s="26"/>
      <c r="P298" s="2"/>
      <c r="Q298" s="40"/>
      <c r="R298" s="2"/>
      <c r="S298" s="2"/>
      <c r="T298" s="2"/>
      <c r="U298" s="2"/>
      <c r="V298" s="3"/>
      <c r="W298" s="3"/>
      <c r="X298" s="3"/>
      <c r="AA298" s="2"/>
      <c r="AB298" s="2"/>
      <c r="AD298" s="2"/>
      <c r="AE298" s="2"/>
      <c r="AF298" s="2"/>
      <c r="AG298" s="2"/>
      <c r="AH298" s="2"/>
      <c r="AI298" s="2"/>
      <c r="AK298" s="2"/>
      <c r="AL298" s="2"/>
      <c r="AM298" s="86"/>
      <c r="AN298" s="2"/>
      <c r="AO298" s="2"/>
    </row>
    <row r="299" spans="4:41" ht="19.899999999999999" customHeight="1" x14ac:dyDescent="0.15">
      <c r="D299" s="2"/>
      <c r="E299" s="2"/>
      <c r="F299" s="18"/>
      <c r="G299" s="2"/>
      <c r="H299" s="2"/>
      <c r="J299" s="2"/>
      <c r="K299" s="2"/>
      <c r="L299" s="2"/>
      <c r="M299" s="3"/>
      <c r="N299" s="2"/>
      <c r="O299" s="26"/>
      <c r="P299" s="2"/>
      <c r="Q299" s="40"/>
      <c r="R299" s="2"/>
      <c r="S299" s="2"/>
      <c r="T299" s="2"/>
      <c r="U299" s="2"/>
      <c r="V299" s="3"/>
      <c r="W299" s="3"/>
      <c r="X299" s="3"/>
      <c r="AA299" s="2"/>
      <c r="AB299" s="2"/>
      <c r="AD299" s="2"/>
      <c r="AE299" s="2"/>
      <c r="AF299" s="2"/>
      <c r="AG299" s="2"/>
      <c r="AH299" s="2"/>
      <c r="AI299" s="2"/>
      <c r="AK299" s="2"/>
      <c r="AL299" s="2"/>
      <c r="AM299" s="86"/>
      <c r="AN299" s="2"/>
      <c r="AO299" s="2"/>
    </row>
    <row r="300" spans="4:41" ht="19.899999999999999" customHeight="1" x14ac:dyDescent="0.15">
      <c r="D300" s="2"/>
      <c r="E300" s="2"/>
      <c r="F300" s="18"/>
      <c r="G300" s="2"/>
      <c r="H300" s="2"/>
      <c r="J300" s="2"/>
      <c r="K300" s="2"/>
      <c r="L300" s="2"/>
      <c r="M300" s="3"/>
      <c r="N300" s="2"/>
      <c r="O300" s="26"/>
      <c r="P300" s="2"/>
      <c r="Q300" s="40"/>
      <c r="R300" s="2"/>
      <c r="S300" s="2"/>
      <c r="T300" s="2"/>
      <c r="U300" s="2"/>
      <c r="V300" s="3"/>
      <c r="W300" s="3"/>
      <c r="X300" s="3"/>
      <c r="AA300" s="2"/>
      <c r="AB300" s="2"/>
      <c r="AD300" s="2"/>
      <c r="AE300" s="2"/>
      <c r="AF300" s="2"/>
      <c r="AG300" s="2"/>
      <c r="AH300" s="2"/>
      <c r="AI300" s="2"/>
      <c r="AK300" s="2"/>
      <c r="AL300" s="2"/>
      <c r="AM300" s="86"/>
      <c r="AN300" s="2"/>
      <c r="AO300" s="2"/>
    </row>
    <row r="301" spans="4:41" ht="19.899999999999999" customHeight="1" x14ac:dyDescent="0.15">
      <c r="D301" s="2"/>
      <c r="E301" s="2"/>
      <c r="F301" s="18"/>
      <c r="G301" s="2"/>
      <c r="H301" s="2"/>
      <c r="J301" s="2"/>
      <c r="K301" s="2"/>
      <c r="L301" s="2"/>
      <c r="M301" s="3"/>
      <c r="N301" s="2"/>
      <c r="O301" s="26"/>
      <c r="P301" s="2"/>
      <c r="Q301" s="40"/>
      <c r="R301" s="2"/>
      <c r="S301" s="2"/>
      <c r="T301" s="2"/>
      <c r="U301" s="2"/>
      <c r="V301" s="3"/>
      <c r="W301" s="3"/>
      <c r="X301" s="3"/>
      <c r="AA301" s="2"/>
      <c r="AB301" s="2"/>
      <c r="AD301" s="2"/>
      <c r="AE301" s="2"/>
      <c r="AF301" s="2"/>
      <c r="AG301" s="2"/>
      <c r="AH301" s="2"/>
      <c r="AI301" s="2"/>
      <c r="AK301" s="2"/>
      <c r="AL301" s="2"/>
      <c r="AM301" s="86"/>
      <c r="AN301" s="2"/>
      <c r="AO301" s="2"/>
    </row>
    <row r="302" spans="4:41" ht="19.899999999999999" customHeight="1" x14ac:dyDescent="0.15">
      <c r="D302" s="2"/>
      <c r="E302" s="2"/>
      <c r="F302" s="18"/>
      <c r="G302" s="2"/>
      <c r="H302" s="2"/>
      <c r="J302" s="2"/>
      <c r="K302" s="2"/>
      <c r="L302" s="2"/>
      <c r="M302" s="3"/>
      <c r="N302" s="2"/>
      <c r="O302" s="26"/>
      <c r="P302" s="2"/>
      <c r="Q302" s="40"/>
      <c r="R302" s="2"/>
      <c r="S302" s="2"/>
      <c r="T302" s="2"/>
      <c r="U302" s="2"/>
      <c r="V302" s="3"/>
      <c r="W302" s="3"/>
      <c r="X302" s="3"/>
      <c r="AA302" s="2"/>
      <c r="AB302" s="2"/>
      <c r="AD302" s="2"/>
      <c r="AE302" s="2"/>
      <c r="AF302" s="2"/>
      <c r="AG302" s="2"/>
      <c r="AH302" s="2"/>
      <c r="AI302" s="2"/>
      <c r="AK302" s="2"/>
      <c r="AL302" s="2"/>
      <c r="AM302" s="86"/>
      <c r="AN302" s="2"/>
      <c r="AO302" s="2"/>
    </row>
    <row r="303" spans="4:41" ht="19.899999999999999" customHeight="1" x14ac:dyDescent="0.15">
      <c r="D303" s="2"/>
      <c r="E303" s="2"/>
      <c r="F303" s="18"/>
      <c r="G303" s="2"/>
      <c r="H303" s="2"/>
      <c r="J303" s="2"/>
      <c r="K303" s="2"/>
      <c r="L303" s="2"/>
      <c r="M303" s="3"/>
      <c r="N303" s="2"/>
      <c r="O303" s="26"/>
      <c r="P303" s="2"/>
      <c r="Q303" s="40"/>
      <c r="R303" s="2"/>
      <c r="S303" s="2"/>
      <c r="T303" s="2"/>
      <c r="U303" s="2"/>
      <c r="V303" s="3"/>
      <c r="W303" s="3"/>
      <c r="X303" s="3"/>
      <c r="AA303" s="2"/>
      <c r="AB303" s="2"/>
      <c r="AD303" s="2"/>
      <c r="AE303" s="2"/>
      <c r="AF303" s="2"/>
      <c r="AG303" s="2"/>
      <c r="AH303" s="2"/>
      <c r="AI303" s="2"/>
      <c r="AK303" s="2"/>
      <c r="AL303" s="2"/>
      <c r="AM303" s="86"/>
      <c r="AN303" s="2"/>
      <c r="AO303" s="2"/>
    </row>
    <row r="304" spans="4:41" ht="19.899999999999999" customHeight="1" x14ac:dyDescent="0.15">
      <c r="D304" s="2"/>
      <c r="E304" s="2"/>
      <c r="F304" s="18"/>
      <c r="G304" s="2"/>
      <c r="H304" s="2"/>
      <c r="J304" s="2"/>
      <c r="K304" s="2"/>
      <c r="L304" s="2"/>
      <c r="M304" s="3"/>
      <c r="N304" s="2"/>
      <c r="O304" s="26"/>
      <c r="P304" s="2"/>
      <c r="Q304" s="40"/>
      <c r="R304" s="2"/>
      <c r="S304" s="2"/>
      <c r="T304" s="2"/>
      <c r="U304" s="2"/>
      <c r="V304" s="3"/>
      <c r="W304" s="3"/>
      <c r="X304" s="3"/>
      <c r="AA304" s="2"/>
      <c r="AB304" s="2"/>
      <c r="AD304" s="2"/>
      <c r="AE304" s="2"/>
      <c r="AF304" s="2"/>
      <c r="AG304" s="2"/>
      <c r="AH304" s="2"/>
      <c r="AI304" s="2"/>
      <c r="AK304" s="2"/>
      <c r="AL304" s="2"/>
      <c r="AM304" s="86"/>
      <c r="AN304" s="2"/>
      <c r="AO304" s="2"/>
    </row>
    <row r="305" spans="4:41" ht="19.899999999999999" customHeight="1" x14ac:dyDescent="0.15">
      <c r="D305" s="2"/>
      <c r="E305" s="2"/>
      <c r="F305" s="18"/>
      <c r="G305" s="2"/>
      <c r="H305" s="2"/>
      <c r="J305" s="2"/>
      <c r="K305" s="2"/>
      <c r="L305" s="2"/>
      <c r="M305" s="3"/>
      <c r="N305" s="2"/>
      <c r="O305" s="26"/>
      <c r="P305" s="2"/>
      <c r="Q305" s="40"/>
      <c r="R305" s="2"/>
      <c r="S305" s="2"/>
      <c r="T305" s="2"/>
      <c r="U305" s="2"/>
      <c r="V305" s="3"/>
      <c r="W305" s="3"/>
      <c r="X305" s="3"/>
      <c r="AA305" s="2"/>
      <c r="AB305" s="2"/>
      <c r="AD305" s="2"/>
      <c r="AE305" s="2"/>
      <c r="AF305" s="2"/>
      <c r="AG305" s="2"/>
      <c r="AH305" s="2"/>
      <c r="AI305" s="2"/>
      <c r="AK305" s="2"/>
      <c r="AL305" s="2"/>
      <c r="AM305" s="86"/>
      <c r="AN305" s="2"/>
      <c r="AO305" s="2"/>
    </row>
    <row r="306" spans="4:41" ht="19.899999999999999" customHeight="1" x14ac:dyDescent="0.15">
      <c r="D306" s="2"/>
      <c r="E306" s="2"/>
      <c r="F306" s="18"/>
      <c r="G306" s="2"/>
      <c r="H306" s="2"/>
      <c r="J306" s="2"/>
      <c r="K306" s="2"/>
      <c r="L306" s="2"/>
      <c r="M306" s="3"/>
      <c r="N306" s="2"/>
      <c r="O306" s="26"/>
      <c r="P306" s="2"/>
      <c r="Q306" s="40"/>
      <c r="R306" s="2"/>
      <c r="S306" s="2"/>
      <c r="T306" s="2"/>
      <c r="U306" s="2"/>
      <c r="V306" s="3"/>
      <c r="W306" s="3"/>
      <c r="X306" s="3"/>
      <c r="AA306" s="2"/>
      <c r="AB306" s="2"/>
      <c r="AD306" s="2"/>
      <c r="AE306" s="2"/>
      <c r="AF306" s="2"/>
      <c r="AG306" s="2"/>
      <c r="AH306" s="2"/>
      <c r="AI306" s="2"/>
      <c r="AK306" s="2"/>
      <c r="AL306" s="2"/>
      <c r="AM306" s="86"/>
      <c r="AN306" s="2"/>
      <c r="AO306" s="2"/>
    </row>
    <row r="307" spans="4:41" ht="19.899999999999999" customHeight="1" x14ac:dyDescent="0.15">
      <c r="D307" s="2"/>
      <c r="E307" s="2"/>
      <c r="F307" s="18"/>
      <c r="G307" s="2"/>
      <c r="H307" s="2"/>
      <c r="J307" s="2"/>
      <c r="K307" s="2"/>
      <c r="L307" s="2"/>
      <c r="M307" s="3"/>
      <c r="N307" s="2"/>
      <c r="O307" s="26"/>
      <c r="P307" s="2"/>
      <c r="Q307" s="40"/>
      <c r="R307" s="2"/>
      <c r="S307" s="2"/>
      <c r="T307" s="2"/>
      <c r="U307" s="2"/>
      <c r="V307" s="3"/>
      <c r="W307" s="3"/>
      <c r="X307" s="3"/>
      <c r="AA307" s="2"/>
      <c r="AB307" s="2"/>
      <c r="AD307" s="2"/>
      <c r="AE307" s="2"/>
      <c r="AF307" s="2"/>
      <c r="AG307" s="2"/>
      <c r="AH307" s="2"/>
      <c r="AI307" s="2"/>
      <c r="AK307" s="2"/>
      <c r="AL307" s="2"/>
      <c r="AM307" s="86"/>
      <c r="AN307" s="2"/>
      <c r="AO307" s="2"/>
    </row>
    <row r="308" spans="4:41" ht="19.899999999999999" customHeight="1" x14ac:dyDescent="0.15">
      <c r="D308" s="2"/>
      <c r="E308" s="2"/>
      <c r="F308" s="18"/>
      <c r="G308" s="2"/>
      <c r="H308" s="2"/>
      <c r="J308" s="2"/>
      <c r="K308" s="2"/>
      <c r="L308" s="2"/>
      <c r="M308" s="3"/>
      <c r="N308" s="2"/>
      <c r="O308" s="26"/>
      <c r="P308" s="2"/>
      <c r="Q308" s="40"/>
      <c r="R308" s="2"/>
      <c r="S308" s="2"/>
      <c r="T308" s="2"/>
      <c r="U308" s="2"/>
      <c r="V308" s="3"/>
      <c r="W308" s="3"/>
      <c r="X308" s="3"/>
      <c r="AA308" s="2"/>
      <c r="AB308" s="2"/>
      <c r="AD308" s="2"/>
      <c r="AE308" s="2"/>
      <c r="AF308" s="2"/>
      <c r="AG308" s="2"/>
      <c r="AH308" s="2"/>
      <c r="AI308" s="2"/>
      <c r="AK308" s="2"/>
      <c r="AL308" s="2"/>
      <c r="AM308" s="86"/>
      <c r="AN308" s="2"/>
      <c r="AO308" s="2"/>
    </row>
    <row r="309" spans="4:41" ht="19.899999999999999" customHeight="1" x14ac:dyDescent="0.15">
      <c r="D309" s="2"/>
      <c r="E309" s="2"/>
      <c r="F309" s="18"/>
      <c r="G309" s="2"/>
      <c r="H309" s="2"/>
      <c r="J309" s="2"/>
      <c r="K309" s="2"/>
      <c r="L309" s="2"/>
      <c r="M309" s="3"/>
      <c r="N309" s="2"/>
      <c r="O309" s="26"/>
      <c r="P309" s="2"/>
      <c r="Q309" s="40"/>
      <c r="R309" s="2"/>
      <c r="S309" s="2"/>
      <c r="T309" s="2"/>
      <c r="U309" s="2"/>
      <c r="V309" s="3"/>
      <c r="W309" s="3"/>
      <c r="X309" s="3"/>
      <c r="AA309" s="2"/>
      <c r="AB309" s="2"/>
      <c r="AD309" s="2"/>
      <c r="AE309" s="2"/>
      <c r="AF309" s="2"/>
      <c r="AG309" s="2"/>
      <c r="AH309" s="2"/>
      <c r="AI309" s="2"/>
      <c r="AK309" s="2"/>
      <c r="AL309" s="2"/>
      <c r="AM309" s="86"/>
      <c r="AN309" s="2"/>
      <c r="AO309" s="2"/>
    </row>
    <row r="310" spans="4:41" ht="19.899999999999999" customHeight="1" x14ac:dyDescent="0.15">
      <c r="D310" s="2"/>
      <c r="E310" s="2"/>
      <c r="F310" s="18"/>
      <c r="G310" s="2"/>
      <c r="H310" s="2"/>
      <c r="J310" s="2"/>
      <c r="K310" s="2"/>
      <c r="L310" s="2"/>
      <c r="M310" s="3"/>
      <c r="N310" s="2"/>
      <c r="O310" s="26"/>
      <c r="P310" s="2"/>
      <c r="Q310" s="40"/>
      <c r="R310" s="2"/>
      <c r="S310" s="2"/>
      <c r="T310" s="2"/>
      <c r="U310" s="2"/>
      <c r="V310" s="3"/>
      <c r="W310" s="3"/>
      <c r="X310" s="3"/>
      <c r="AA310" s="2"/>
      <c r="AB310" s="2"/>
      <c r="AD310" s="2"/>
      <c r="AE310" s="2"/>
      <c r="AF310" s="2"/>
      <c r="AG310" s="2"/>
      <c r="AH310" s="2"/>
      <c r="AI310" s="2"/>
      <c r="AK310" s="2"/>
      <c r="AL310" s="2"/>
      <c r="AM310" s="86"/>
      <c r="AN310" s="2"/>
      <c r="AO310" s="2"/>
    </row>
    <row r="311" spans="4:41" ht="19.899999999999999" customHeight="1" x14ac:dyDescent="0.15">
      <c r="D311" s="2"/>
      <c r="E311" s="2"/>
      <c r="F311" s="18"/>
      <c r="G311" s="2"/>
      <c r="H311" s="2"/>
      <c r="J311" s="2"/>
      <c r="K311" s="2"/>
      <c r="L311" s="2"/>
      <c r="M311" s="3"/>
      <c r="N311" s="2"/>
      <c r="O311" s="26"/>
      <c r="P311" s="2"/>
      <c r="Q311" s="40"/>
      <c r="R311" s="2"/>
      <c r="S311" s="2"/>
      <c r="T311" s="2"/>
      <c r="U311" s="2"/>
      <c r="V311" s="3"/>
      <c r="W311" s="3"/>
      <c r="X311" s="3"/>
      <c r="AA311" s="2"/>
      <c r="AB311" s="2"/>
      <c r="AD311" s="2"/>
      <c r="AE311" s="2"/>
      <c r="AF311" s="2"/>
      <c r="AG311" s="2"/>
      <c r="AH311" s="2"/>
      <c r="AI311" s="2"/>
      <c r="AK311" s="2"/>
      <c r="AL311" s="2"/>
      <c r="AM311" s="86"/>
      <c r="AN311" s="2"/>
      <c r="AO311" s="2"/>
    </row>
    <row r="312" spans="4:41" ht="19.899999999999999" customHeight="1" x14ac:dyDescent="0.15">
      <c r="D312" s="2"/>
      <c r="E312" s="2"/>
      <c r="F312" s="18"/>
      <c r="G312" s="2"/>
      <c r="H312" s="2"/>
      <c r="J312" s="2"/>
      <c r="K312" s="2"/>
      <c r="L312" s="2"/>
      <c r="M312" s="3"/>
      <c r="N312" s="2"/>
      <c r="O312" s="26"/>
      <c r="P312" s="2"/>
      <c r="Q312" s="40"/>
      <c r="R312" s="2"/>
      <c r="S312" s="2"/>
      <c r="T312" s="2"/>
      <c r="U312" s="2"/>
      <c r="V312" s="3"/>
      <c r="W312" s="3"/>
      <c r="X312" s="3"/>
      <c r="AA312" s="2"/>
      <c r="AB312" s="2"/>
      <c r="AD312" s="2"/>
      <c r="AE312" s="2"/>
      <c r="AF312" s="2"/>
      <c r="AG312" s="2"/>
      <c r="AH312" s="2"/>
      <c r="AI312" s="2"/>
      <c r="AK312" s="2"/>
      <c r="AL312" s="2"/>
      <c r="AM312" s="86"/>
      <c r="AN312" s="2"/>
      <c r="AO312" s="2"/>
    </row>
    <row r="313" spans="4:41" ht="19.899999999999999" customHeight="1" x14ac:dyDescent="0.15">
      <c r="F313" s="18"/>
      <c r="M313" s="3"/>
      <c r="V313" s="3"/>
      <c r="W313" s="3"/>
      <c r="X313" s="3"/>
    </row>
    <row r="314" spans="4:41" ht="19.899999999999999" customHeight="1" x14ac:dyDescent="0.15">
      <c r="F314" s="18"/>
      <c r="M314" s="3"/>
      <c r="V314" s="3"/>
      <c r="W314" s="3"/>
      <c r="X314" s="3"/>
    </row>
    <row r="315" spans="4:41" ht="19.899999999999999" customHeight="1" x14ac:dyDescent="0.15">
      <c r="F315" s="18"/>
      <c r="M315" s="3"/>
      <c r="V315" s="3"/>
      <c r="W315" s="3"/>
      <c r="X315" s="3"/>
    </row>
    <row r="316" spans="4:41" ht="19.899999999999999" customHeight="1" x14ac:dyDescent="0.15">
      <c r="F316" s="18"/>
      <c r="M316" s="3"/>
      <c r="V316" s="3"/>
      <c r="W316" s="3"/>
      <c r="X316" s="3"/>
    </row>
    <row r="317" spans="4:41" ht="19.899999999999999" customHeight="1" x14ac:dyDescent="0.15">
      <c r="F317" s="18"/>
      <c r="M317" s="3"/>
      <c r="V317" s="3"/>
      <c r="W317" s="3"/>
      <c r="X317" s="3"/>
    </row>
    <row r="318" spans="4:41" ht="19.899999999999999" customHeight="1" x14ac:dyDescent="0.15">
      <c r="F318" s="18"/>
      <c r="M318" s="3"/>
      <c r="V318" s="3"/>
      <c r="W318" s="3"/>
      <c r="X318" s="3"/>
    </row>
    <row r="319" spans="4:41" ht="19.899999999999999" customHeight="1" x14ac:dyDescent="0.15">
      <c r="F319" s="18"/>
      <c r="M319" s="3"/>
      <c r="V319" s="3"/>
      <c r="W319" s="3"/>
      <c r="X319" s="3"/>
    </row>
    <row r="320" spans="4:41" ht="19.899999999999999" customHeight="1" x14ac:dyDescent="0.15">
      <c r="F320" s="18"/>
      <c r="M320" s="3"/>
      <c r="V320" s="3"/>
      <c r="W320" s="3"/>
      <c r="X320" s="3"/>
    </row>
    <row r="321" spans="6:24" ht="19.899999999999999" customHeight="1" x14ac:dyDescent="0.15">
      <c r="F321" s="18"/>
      <c r="M321" s="3"/>
      <c r="V321" s="3"/>
      <c r="W321" s="3"/>
      <c r="X321" s="3"/>
    </row>
    <row r="322" spans="6:24" ht="19.899999999999999" customHeight="1" x14ac:dyDescent="0.15">
      <c r="F322" s="18"/>
      <c r="M322" s="3"/>
      <c r="V322" s="3"/>
      <c r="W322" s="3"/>
      <c r="X322" s="3"/>
    </row>
    <row r="323" spans="6:24" ht="19.899999999999999" customHeight="1" x14ac:dyDescent="0.15">
      <c r="F323" s="18"/>
      <c r="M323" s="3"/>
      <c r="V323" s="3"/>
      <c r="W323" s="3"/>
      <c r="X323" s="3"/>
    </row>
    <row r="324" spans="6:24" ht="19.899999999999999" customHeight="1" x14ac:dyDescent="0.15">
      <c r="F324" s="18"/>
      <c r="M324" s="3"/>
      <c r="V324" s="3"/>
      <c r="W324" s="3"/>
      <c r="X324" s="3"/>
    </row>
    <row r="325" spans="6:24" ht="19.899999999999999" customHeight="1" x14ac:dyDescent="0.15">
      <c r="F325" s="18"/>
      <c r="M325" s="3"/>
      <c r="V325" s="3"/>
      <c r="W325" s="3"/>
      <c r="X325" s="3"/>
    </row>
    <row r="326" spans="6:24" ht="19.899999999999999" customHeight="1" x14ac:dyDescent="0.15">
      <c r="F326" s="18"/>
      <c r="M326" s="3"/>
      <c r="V326" s="3"/>
      <c r="W326" s="3"/>
      <c r="X326" s="3"/>
    </row>
    <row r="327" spans="6:24" ht="19.899999999999999" customHeight="1" x14ac:dyDescent="0.15">
      <c r="F327" s="18"/>
      <c r="M327" s="3"/>
      <c r="V327" s="3"/>
      <c r="W327" s="3"/>
      <c r="X327" s="3"/>
    </row>
    <row r="328" spans="6:24" ht="19.899999999999999" customHeight="1" x14ac:dyDescent="0.15">
      <c r="F328" s="18"/>
      <c r="M328" s="3"/>
      <c r="V328" s="3"/>
      <c r="W328" s="3"/>
      <c r="X328" s="3"/>
    </row>
    <row r="329" spans="6:24" ht="19.899999999999999" customHeight="1" x14ac:dyDescent="0.15">
      <c r="F329" s="18"/>
      <c r="M329" s="3"/>
      <c r="V329" s="3"/>
      <c r="W329" s="3"/>
      <c r="X329" s="3"/>
    </row>
    <row r="330" spans="6:24" ht="19.899999999999999" customHeight="1" x14ac:dyDescent="0.15">
      <c r="F330" s="18"/>
      <c r="M330" s="3"/>
      <c r="V330" s="3"/>
      <c r="W330" s="3"/>
      <c r="X330" s="3"/>
    </row>
    <row r="331" spans="6:24" ht="19.899999999999999" customHeight="1" x14ac:dyDescent="0.15">
      <c r="F331" s="18"/>
      <c r="M331" s="3"/>
      <c r="V331" s="3"/>
      <c r="W331" s="3"/>
      <c r="X331" s="3"/>
    </row>
    <row r="332" spans="6:24" ht="19.899999999999999" customHeight="1" x14ac:dyDescent="0.15">
      <c r="F332" s="18"/>
      <c r="M332" s="3"/>
      <c r="V332" s="3"/>
      <c r="W332" s="3"/>
      <c r="X332" s="3"/>
    </row>
    <row r="333" spans="6:24" ht="19.899999999999999" customHeight="1" x14ac:dyDescent="0.15">
      <c r="F333" s="18"/>
      <c r="M333" s="3"/>
      <c r="V333" s="3"/>
      <c r="W333" s="3"/>
      <c r="X333" s="3"/>
    </row>
    <row r="334" spans="6:24" ht="19.899999999999999" customHeight="1" x14ac:dyDescent="0.15">
      <c r="F334" s="18"/>
      <c r="M334" s="3"/>
      <c r="V334" s="3"/>
      <c r="W334" s="3"/>
      <c r="X334" s="3"/>
    </row>
    <row r="335" spans="6:24" ht="19.899999999999999" customHeight="1" x14ac:dyDescent="0.15">
      <c r="F335" s="18"/>
      <c r="M335" s="3"/>
      <c r="V335" s="3"/>
      <c r="W335" s="3"/>
      <c r="X335" s="3"/>
    </row>
    <row r="336" spans="6:24" ht="19.899999999999999" customHeight="1" x14ac:dyDescent="0.15">
      <c r="F336" s="18"/>
      <c r="M336" s="3"/>
      <c r="V336" s="3"/>
      <c r="W336" s="3"/>
      <c r="X336" s="3"/>
    </row>
    <row r="337" spans="6:24" ht="19.899999999999999" customHeight="1" x14ac:dyDescent="0.15">
      <c r="F337" s="18"/>
      <c r="M337" s="3"/>
      <c r="V337" s="3"/>
      <c r="W337" s="3"/>
      <c r="X337" s="3"/>
    </row>
    <row r="338" spans="6:24" ht="19.899999999999999" customHeight="1" x14ac:dyDescent="0.15">
      <c r="F338" s="18"/>
      <c r="M338" s="3"/>
      <c r="V338" s="3"/>
      <c r="W338" s="3"/>
      <c r="X338" s="3"/>
    </row>
    <row r="339" spans="6:24" ht="19.899999999999999" customHeight="1" x14ac:dyDescent="0.15">
      <c r="F339" s="18"/>
      <c r="M339" s="3"/>
      <c r="V339" s="3"/>
      <c r="W339" s="3"/>
      <c r="X339" s="3"/>
    </row>
    <row r="340" spans="6:24" ht="19.899999999999999" customHeight="1" x14ac:dyDescent="0.15">
      <c r="F340" s="18"/>
      <c r="M340" s="3"/>
      <c r="V340" s="3"/>
      <c r="W340" s="3"/>
      <c r="X340" s="3"/>
    </row>
    <row r="341" spans="6:24" ht="19.899999999999999" customHeight="1" x14ac:dyDescent="0.15">
      <c r="F341" s="18"/>
      <c r="M341" s="3"/>
      <c r="V341" s="3"/>
      <c r="W341" s="3"/>
      <c r="X341" s="3"/>
    </row>
    <row r="342" spans="6:24" ht="19.899999999999999" customHeight="1" x14ac:dyDescent="0.15">
      <c r="F342" s="18"/>
      <c r="M342" s="3"/>
      <c r="V342" s="3"/>
      <c r="W342" s="3"/>
      <c r="X342" s="3"/>
    </row>
    <row r="343" spans="6:24" ht="19.899999999999999" customHeight="1" x14ac:dyDescent="0.15">
      <c r="F343" s="18"/>
      <c r="M343" s="3"/>
      <c r="V343" s="3"/>
      <c r="W343" s="3"/>
      <c r="X343" s="3"/>
    </row>
    <row r="344" spans="6:24" ht="19.899999999999999" customHeight="1" x14ac:dyDescent="0.15">
      <c r="F344" s="18"/>
      <c r="M344" s="3"/>
      <c r="V344" s="3"/>
      <c r="W344" s="3"/>
      <c r="X344" s="3"/>
    </row>
    <row r="345" spans="6:24" ht="19.899999999999999" customHeight="1" x14ac:dyDescent="0.15">
      <c r="F345" s="18"/>
      <c r="M345" s="3"/>
      <c r="V345" s="3"/>
      <c r="W345" s="3"/>
      <c r="X345" s="3"/>
    </row>
    <row r="346" spans="6:24" ht="19.899999999999999" customHeight="1" x14ac:dyDescent="0.15">
      <c r="F346" s="18"/>
      <c r="M346" s="3"/>
      <c r="V346" s="3"/>
      <c r="W346" s="3"/>
      <c r="X346" s="3"/>
    </row>
    <row r="347" spans="6:24" ht="19.899999999999999" customHeight="1" x14ac:dyDescent="0.15">
      <c r="F347" s="18"/>
      <c r="M347" s="3"/>
      <c r="V347" s="3"/>
      <c r="W347" s="3"/>
      <c r="X347" s="3"/>
    </row>
    <row r="348" spans="6:24" ht="19.899999999999999" customHeight="1" x14ac:dyDescent="0.15">
      <c r="F348" s="18"/>
      <c r="M348" s="3"/>
      <c r="V348" s="3"/>
      <c r="W348" s="3"/>
      <c r="X348" s="3"/>
    </row>
    <row r="349" spans="6:24" ht="19.899999999999999" customHeight="1" x14ac:dyDescent="0.15">
      <c r="F349" s="18"/>
      <c r="M349" s="3"/>
      <c r="V349" s="3"/>
      <c r="W349" s="3"/>
      <c r="X349" s="3"/>
    </row>
    <row r="350" spans="6:24" ht="19.899999999999999" customHeight="1" x14ac:dyDescent="0.15">
      <c r="F350" s="18"/>
      <c r="M350" s="3"/>
      <c r="V350" s="3"/>
      <c r="W350" s="3"/>
      <c r="X350" s="3"/>
    </row>
    <row r="351" spans="6:24" ht="19.899999999999999" customHeight="1" x14ac:dyDescent="0.15">
      <c r="F351" s="18"/>
      <c r="M351" s="3"/>
      <c r="V351" s="3"/>
      <c r="W351" s="3"/>
      <c r="X351" s="3"/>
    </row>
    <row r="352" spans="6:24" ht="19.899999999999999" customHeight="1" x14ac:dyDescent="0.15">
      <c r="F352" s="18"/>
      <c r="M352" s="3"/>
      <c r="V352" s="3"/>
      <c r="W352" s="3"/>
      <c r="X352" s="3"/>
    </row>
    <row r="353" spans="6:24" ht="19.899999999999999" customHeight="1" x14ac:dyDescent="0.15">
      <c r="F353" s="18"/>
      <c r="M353" s="3"/>
      <c r="V353" s="3"/>
      <c r="W353" s="3"/>
      <c r="X353" s="3"/>
    </row>
    <row r="354" spans="6:24" ht="19.899999999999999" customHeight="1" x14ac:dyDescent="0.15">
      <c r="F354" s="18"/>
      <c r="M354" s="3"/>
      <c r="V354" s="3"/>
      <c r="W354" s="3"/>
      <c r="X354" s="3"/>
    </row>
    <row r="355" spans="6:24" ht="19.899999999999999" customHeight="1" x14ac:dyDescent="0.15">
      <c r="F355" s="18"/>
      <c r="M355" s="3"/>
      <c r="V355" s="3"/>
      <c r="W355" s="3"/>
      <c r="X355" s="3"/>
    </row>
    <row r="356" spans="6:24" ht="19.899999999999999" customHeight="1" x14ac:dyDescent="0.15">
      <c r="F356" s="18"/>
      <c r="M356" s="3"/>
      <c r="V356" s="3"/>
      <c r="W356" s="3"/>
      <c r="X356" s="3"/>
    </row>
    <row r="357" spans="6:24" ht="19.899999999999999" customHeight="1" x14ac:dyDescent="0.15">
      <c r="F357" s="18"/>
      <c r="M357" s="3"/>
      <c r="V357" s="3"/>
      <c r="W357" s="3"/>
      <c r="X357" s="3"/>
    </row>
    <row r="358" spans="6:24" ht="19.899999999999999" customHeight="1" x14ac:dyDescent="0.15">
      <c r="F358" s="18"/>
      <c r="M358" s="3"/>
      <c r="V358" s="3"/>
      <c r="W358" s="3"/>
      <c r="X358" s="3"/>
    </row>
    <row r="359" spans="6:24" ht="19.899999999999999" customHeight="1" x14ac:dyDescent="0.15">
      <c r="F359" s="18"/>
      <c r="M359" s="3"/>
      <c r="V359" s="3"/>
      <c r="W359" s="3"/>
      <c r="X359" s="3"/>
    </row>
    <row r="360" spans="6:24" ht="19.899999999999999" customHeight="1" x14ac:dyDescent="0.15">
      <c r="F360" s="18"/>
      <c r="M360" s="3"/>
      <c r="V360" s="3"/>
      <c r="W360" s="3"/>
      <c r="X360" s="3"/>
    </row>
    <row r="361" spans="6:24" ht="19.899999999999999" customHeight="1" x14ac:dyDescent="0.15">
      <c r="F361" s="18"/>
      <c r="M361" s="3"/>
      <c r="V361" s="3"/>
      <c r="W361" s="3"/>
      <c r="X361" s="3"/>
    </row>
    <row r="362" spans="6:24" ht="19.899999999999999" customHeight="1" x14ac:dyDescent="0.15">
      <c r="F362" s="18"/>
      <c r="M362" s="3"/>
      <c r="V362" s="3"/>
      <c r="W362" s="3"/>
      <c r="X362" s="3"/>
    </row>
    <row r="363" spans="6:24" ht="19.899999999999999" customHeight="1" x14ac:dyDescent="0.15">
      <c r="F363" s="18"/>
      <c r="M363" s="3"/>
      <c r="V363" s="3"/>
      <c r="W363" s="3"/>
      <c r="X363" s="3"/>
    </row>
    <row r="364" spans="6:24" ht="19.899999999999999" customHeight="1" x14ac:dyDescent="0.15">
      <c r="F364" s="18"/>
      <c r="M364" s="3"/>
      <c r="V364" s="3"/>
      <c r="W364" s="3"/>
      <c r="X364" s="3"/>
    </row>
    <row r="365" spans="6:24" ht="19.899999999999999" customHeight="1" x14ac:dyDescent="0.15">
      <c r="F365" s="18"/>
      <c r="M365" s="3"/>
      <c r="V365" s="3"/>
      <c r="W365" s="3"/>
      <c r="X365" s="3"/>
    </row>
    <row r="366" spans="6:24" ht="19.899999999999999" customHeight="1" x14ac:dyDescent="0.15">
      <c r="F366" s="18"/>
      <c r="M366" s="3"/>
      <c r="V366" s="3"/>
      <c r="W366" s="3"/>
      <c r="X366" s="3"/>
    </row>
    <row r="367" spans="6:24" ht="19.899999999999999" customHeight="1" x14ac:dyDescent="0.15">
      <c r="F367" s="18"/>
      <c r="M367" s="3"/>
      <c r="V367" s="3"/>
      <c r="W367" s="3"/>
      <c r="X367" s="3"/>
    </row>
    <row r="368" spans="6:24" ht="19.899999999999999" customHeight="1" x14ac:dyDescent="0.15">
      <c r="F368" s="18"/>
      <c r="M368" s="3"/>
      <c r="V368" s="3"/>
      <c r="W368" s="3"/>
      <c r="X368" s="3"/>
    </row>
    <row r="369" spans="6:24" ht="19.899999999999999" customHeight="1" x14ac:dyDescent="0.15">
      <c r="F369" s="18"/>
      <c r="M369" s="3"/>
      <c r="V369" s="3"/>
      <c r="W369" s="3"/>
      <c r="X369" s="3"/>
    </row>
    <row r="370" spans="6:24" ht="19.899999999999999" customHeight="1" x14ac:dyDescent="0.15">
      <c r="F370" s="18"/>
      <c r="M370" s="3"/>
      <c r="V370" s="3"/>
      <c r="W370" s="3"/>
      <c r="X370" s="3"/>
    </row>
    <row r="371" spans="6:24" ht="19.899999999999999" customHeight="1" x14ac:dyDescent="0.15">
      <c r="F371" s="18"/>
      <c r="M371" s="3"/>
      <c r="V371" s="3"/>
      <c r="W371" s="3"/>
      <c r="X371" s="3"/>
    </row>
    <row r="372" spans="6:24" ht="19.899999999999999" customHeight="1" x14ac:dyDescent="0.15">
      <c r="F372" s="18"/>
      <c r="M372" s="3"/>
      <c r="V372" s="3"/>
      <c r="W372" s="3"/>
      <c r="X372" s="3"/>
    </row>
    <row r="373" spans="6:24" ht="19.899999999999999" customHeight="1" x14ac:dyDescent="0.15">
      <c r="F373" s="18"/>
      <c r="M373" s="3"/>
      <c r="V373" s="3"/>
      <c r="W373" s="3"/>
      <c r="X373" s="3"/>
    </row>
    <row r="374" spans="6:24" ht="19.899999999999999" customHeight="1" x14ac:dyDescent="0.15">
      <c r="F374" s="18"/>
      <c r="M374" s="3"/>
      <c r="V374" s="3"/>
      <c r="W374" s="3"/>
      <c r="X374" s="3"/>
    </row>
    <row r="375" spans="6:24" ht="19.899999999999999" customHeight="1" x14ac:dyDescent="0.15">
      <c r="F375" s="18"/>
      <c r="M375" s="3"/>
      <c r="V375" s="3"/>
      <c r="W375" s="3"/>
      <c r="X375" s="3"/>
    </row>
    <row r="376" spans="6:24" ht="19.899999999999999" customHeight="1" x14ac:dyDescent="0.15">
      <c r="F376" s="18"/>
      <c r="M376" s="3"/>
      <c r="V376" s="3"/>
      <c r="W376" s="3"/>
      <c r="X376" s="3"/>
    </row>
    <row r="377" spans="6:24" ht="19.899999999999999" customHeight="1" x14ac:dyDescent="0.15">
      <c r="F377" s="18"/>
      <c r="M377" s="3"/>
      <c r="V377" s="3"/>
      <c r="W377" s="3"/>
      <c r="X377" s="3"/>
    </row>
    <row r="378" spans="6:24" ht="19.899999999999999" customHeight="1" x14ac:dyDescent="0.15">
      <c r="F378" s="18"/>
      <c r="M378" s="3"/>
      <c r="V378" s="3"/>
      <c r="W378" s="3"/>
      <c r="X378" s="3"/>
    </row>
    <row r="379" spans="6:24" ht="19.899999999999999" customHeight="1" x14ac:dyDescent="0.15">
      <c r="F379" s="18"/>
      <c r="M379" s="3"/>
      <c r="V379" s="3"/>
      <c r="W379" s="3"/>
      <c r="X379" s="3"/>
    </row>
    <row r="380" spans="6:24" ht="19.899999999999999" customHeight="1" x14ac:dyDescent="0.15">
      <c r="F380" s="18"/>
      <c r="M380" s="3"/>
      <c r="V380" s="3"/>
      <c r="W380" s="3"/>
      <c r="X380" s="3"/>
    </row>
    <row r="381" spans="6:24" ht="19.899999999999999" customHeight="1" x14ac:dyDescent="0.15">
      <c r="F381" s="18"/>
      <c r="M381" s="3"/>
      <c r="V381" s="3"/>
      <c r="W381" s="3"/>
      <c r="X381" s="3"/>
    </row>
    <row r="382" spans="6:24" ht="19.899999999999999" customHeight="1" x14ac:dyDescent="0.15">
      <c r="F382" s="18"/>
      <c r="M382" s="3"/>
      <c r="V382" s="3"/>
      <c r="W382" s="3"/>
      <c r="X382" s="3"/>
    </row>
    <row r="383" spans="6:24" ht="19.899999999999999" customHeight="1" x14ac:dyDescent="0.15">
      <c r="F383" s="18"/>
      <c r="M383" s="3"/>
      <c r="V383" s="3"/>
      <c r="W383" s="3"/>
      <c r="X383" s="3"/>
    </row>
    <row r="384" spans="6:24" ht="19.899999999999999" customHeight="1" x14ac:dyDescent="0.15">
      <c r="F384" s="18"/>
      <c r="M384" s="3"/>
      <c r="V384" s="3"/>
      <c r="W384" s="3"/>
      <c r="X384" s="3"/>
    </row>
    <row r="385" spans="6:24" ht="19.899999999999999" customHeight="1" x14ac:dyDescent="0.15">
      <c r="F385" s="18"/>
      <c r="M385" s="3"/>
      <c r="V385" s="3"/>
      <c r="W385" s="3"/>
      <c r="X385" s="3"/>
    </row>
    <row r="386" spans="6:24" ht="19.899999999999999" customHeight="1" x14ac:dyDescent="0.15">
      <c r="F386" s="18"/>
      <c r="M386" s="3"/>
      <c r="V386" s="3"/>
      <c r="W386" s="3"/>
      <c r="X386" s="3"/>
    </row>
    <row r="387" spans="6:24" ht="19.899999999999999" customHeight="1" x14ac:dyDescent="0.15">
      <c r="F387" s="18"/>
      <c r="M387" s="3"/>
      <c r="V387" s="3"/>
      <c r="W387" s="3"/>
      <c r="X387" s="3"/>
    </row>
    <row r="388" spans="6:24" ht="19.899999999999999" customHeight="1" x14ac:dyDescent="0.15">
      <c r="F388" s="18"/>
      <c r="M388" s="3"/>
      <c r="V388" s="3"/>
      <c r="W388" s="3"/>
      <c r="X388" s="3"/>
    </row>
    <row r="389" spans="6:24" ht="19.899999999999999" customHeight="1" x14ac:dyDescent="0.15">
      <c r="F389" s="18"/>
      <c r="M389" s="3"/>
      <c r="V389" s="3"/>
      <c r="W389" s="3"/>
      <c r="X389" s="3"/>
    </row>
    <row r="390" spans="6:24" ht="19.899999999999999" customHeight="1" x14ac:dyDescent="0.15">
      <c r="F390" s="18"/>
      <c r="M390" s="3"/>
      <c r="V390" s="3"/>
      <c r="W390" s="3"/>
      <c r="X390" s="3"/>
    </row>
    <row r="391" spans="6:24" ht="19.899999999999999" customHeight="1" x14ac:dyDescent="0.15">
      <c r="F391" s="18"/>
      <c r="M391" s="3"/>
      <c r="V391" s="3"/>
      <c r="W391" s="3"/>
      <c r="X391" s="3"/>
    </row>
    <row r="392" spans="6:24" ht="19.899999999999999" customHeight="1" x14ac:dyDescent="0.15">
      <c r="F392" s="18"/>
      <c r="M392" s="3"/>
      <c r="V392" s="3"/>
      <c r="W392" s="3"/>
      <c r="X392" s="3"/>
    </row>
    <row r="393" spans="6:24" ht="19.899999999999999" customHeight="1" x14ac:dyDescent="0.15">
      <c r="F393" s="18"/>
      <c r="M393" s="3"/>
      <c r="V393" s="3"/>
      <c r="W393" s="3"/>
      <c r="X393" s="3"/>
    </row>
    <row r="394" spans="6:24" ht="19.899999999999999" customHeight="1" x14ac:dyDescent="0.15">
      <c r="F394" s="18"/>
      <c r="M394" s="3"/>
      <c r="V394" s="3"/>
      <c r="W394" s="3"/>
      <c r="X394" s="3"/>
    </row>
    <row r="395" spans="6:24" ht="19.899999999999999" customHeight="1" x14ac:dyDescent="0.15">
      <c r="F395" s="18"/>
      <c r="M395" s="3"/>
      <c r="V395" s="3"/>
      <c r="W395" s="3"/>
      <c r="X395" s="3"/>
    </row>
    <row r="396" spans="6:24" ht="19.899999999999999" customHeight="1" x14ac:dyDescent="0.15">
      <c r="F396" s="18"/>
      <c r="M396" s="3"/>
      <c r="V396" s="3"/>
      <c r="W396" s="3"/>
      <c r="X396" s="3"/>
    </row>
    <row r="397" spans="6:24" ht="19.899999999999999" customHeight="1" x14ac:dyDescent="0.15">
      <c r="F397" s="18"/>
      <c r="M397" s="3"/>
      <c r="V397" s="3"/>
      <c r="W397" s="3"/>
      <c r="X397" s="3"/>
    </row>
    <row r="398" spans="6:24" ht="19.899999999999999" customHeight="1" x14ac:dyDescent="0.15">
      <c r="F398" s="18"/>
      <c r="M398" s="3"/>
      <c r="V398" s="3"/>
      <c r="W398" s="3"/>
      <c r="X398" s="3"/>
    </row>
    <row r="399" spans="6:24" ht="19.899999999999999" customHeight="1" x14ac:dyDescent="0.15">
      <c r="F399" s="18"/>
      <c r="M399" s="3"/>
      <c r="V399" s="3"/>
      <c r="W399" s="3"/>
      <c r="X399" s="3"/>
    </row>
    <row r="400" spans="6:24" ht="19.899999999999999" customHeight="1" x14ac:dyDescent="0.15">
      <c r="F400" s="18"/>
      <c r="M400" s="3"/>
      <c r="V400" s="3"/>
      <c r="W400" s="3"/>
      <c r="X400" s="3"/>
    </row>
    <row r="401" spans="6:24" ht="19.899999999999999" customHeight="1" x14ac:dyDescent="0.15">
      <c r="F401" s="18"/>
      <c r="M401" s="3"/>
      <c r="V401" s="3"/>
      <c r="W401" s="3"/>
      <c r="X401" s="3"/>
    </row>
    <row r="402" spans="6:24" ht="19.899999999999999" customHeight="1" x14ac:dyDescent="0.15">
      <c r="F402" s="18"/>
      <c r="M402" s="3"/>
      <c r="V402" s="3"/>
      <c r="W402" s="3"/>
      <c r="X402" s="3"/>
    </row>
    <row r="403" spans="6:24" ht="19.899999999999999" customHeight="1" x14ac:dyDescent="0.15">
      <c r="F403" s="18"/>
      <c r="M403" s="3"/>
      <c r="V403" s="3"/>
      <c r="W403" s="3"/>
      <c r="X403" s="3"/>
    </row>
    <row r="404" spans="6:24" ht="19.899999999999999" customHeight="1" x14ac:dyDescent="0.15">
      <c r="F404" s="18"/>
      <c r="M404" s="3"/>
      <c r="V404" s="3"/>
      <c r="W404" s="3"/>
      <c r="X404" s="3"/>
    </row>
    <row r="405" spans="6:24" ht="19.899999999999999" customHeight="1" x14ac:dyDescent="0.15">
      <c r="F405" s="18"/>
      <c r="M405" s="3"/>
      <c r="V405" s="3"/>
      <c r="W405" s="3"/>
      <c r="X405" s="3"/>
    </row>
    <row r="406" spans="6:24" ht="19.899999999999999" customHeight="1" x14ac:dyDescent="0.15">
      <c r="F406" s="18"/>
      <c r="M406" s="3"/>
      <c r="V406" s="3"/>
      <c r="W406" s="3"/>
      <c r="X406" s="3"/>
    </row>
    <row r="407" spans="6:24" ht="19.899999999999999" customHeight="1" x14ac:dyDescent="0.15">
      <c r="F407" s="18"/>
      <c r="M407" s="3"/>
      <c r="V407" s="3"/>
      <c r="W407" s="3"/>
      <c r="X407" s="3"/>
    </row>
    <row r="408" spans="6:24" ht="19.899999999999999" customHeight="1" x14ac:dyDescent="0.15">
      <c r="F408" s="18"/>
      <c r="M408" s="3"/>
      <c r="V408" s="3"/>
      <c r="W408" s="3"/>
      <c r="X408" s="3"/>
    </row>
    <row r="409" spans="6:24" ht="19.899999999999999" customHeight="1" x14ac:dyDescent="0.15">
      <c r="F409" s="18"/>
      <c r="M409" s="3"/>
      <c r="V409" s="3"/>
      <c r="W409" s="3"/>
      <c r="X409" s="3"/>
    </row>
    <row r="410" spans="6:24" ht="19.899999999999999" customHeight="1" x14ac:dyDescent="0.15">
      <c r="F410" s="18"/>
      <c r="M410" s="3"/>
      <c r="V410" s="3"/>
      <c r="W410" s="3"/>
      <c r="X410" s="3"/>
    </row>
    <row r="411" spans="6:24" ht="19.899999999999999" customHeight="1" x14ac:dyDescent="0.15">
      <c r="F411" s="18"/>
      <c r="M411" s="3"/>
      <c r="V411" s="3"/>
      <c r="W411" s="3"/>
      <c r="X411" s="3"/>
    </row>
    <row r="412" spans="6:24" ht="19.899999999999999" customHeight="1" x14ac:dyDescent="0.15">
      <c r="F412" s="18"/>
      <c r="M412" s="3"/>
      <c r="V412" s="3"/>
      <c r="W412" s="3"/>
      <c r="X412" s="3"/>
    </row>
    <row r="413" spans="6:24" ht="19.899999999999999" customHeight="1" x14ac:dyDescent="0.15">
      <c r="F413" s="18"/>
      <c r="M413" s="3"/>
      <c r="V413" s="3"/>
      <c r="W413" s="3"/>
      <c r="X413" s="3"/>
    </row>
    <row r="414" spans="6:24" ht="19.899999999999999" customHeight="1" x14ac:dyDescent="0.15">
      <c r="F414" s="18"/>
      <c r="M414" s="3"/>
      <c r="V414" s="3"/>
      <c r="W414" s="3"/>
      <c r="X414" s="3"/>
    </row>
    <row r="415" spans="6:24" ht="19.899999999999999" customHeight="1" x14ac:dyDescent="0.15">
      <c r="F415" s="18"/>
      <c r="M415" s="3"/>
      <c r="V415" s="3"/>
      <c r="W415" s="3"/>
      <c r="X415" s="3"/>
    </row>
    <row r="416" spans="6:24" ht="19.899999999999999" customHeight="1" x14ac:dyDescent="0.15">
      <c r="F416" s="18"/>
      <c r="M416" s="3"/>
      <c r="V416" s="3"/>
      <c r="W416" s="3"/>
      <c r="X416" s="3"/>
    </row>
    <row r="417" spans="6:24" ht="19.899999999999999" customHeight="1" x14ac:dyDescent="0.15">
      <c r="F417" s="18"/>
      <c r="M417" s="3"/>
      <c r="V417" s="3"/>
      <c r="W417" s="3"/>
      <c r="X417" s="3"/>
    </row>
    <row r="418" spans="6:24" ht="19.899999999999999" customHeight="1" x14ac:dyDescent="0.15">
      <c r="F418" s="18"/>
      <c r="M418" s="3"/>
      <c r="V418" s="3"/>
      <c r="W418" s="3"/>
      <c r="X418" s="3"/>
    </row>
    <row r="419" spans="6:24" ht="19.899999999999999" customHeight="1" x14ac:dyDescent="0.15">
      <c r="F419" s="18"/>
      <c r="M419" s="3"/>
      <c r="V419" s="3"/>
      <c r="W419" s="3"/>
      <c r="X419" s="3"/>
    </row>
    <row r="420" spans="6:24" ht="19.899999999999999" customHeight="1" x14ac:dyDescent="0.15">
      <c r="F420" s="18"/>
      <c r="M420" s="3"/>
      <c r="V420" s="3"/>
      <c r="W420" s="3"/>
      <c r="X420" s="3"/>
    </row>
    <row r="421" spans="6:24" ht="19.899999999999999" customHeight="1" x14ac:dyDescent="0.15">
      <c r="F421" s="18"/>
      <c r="M421" s="3"/>
      <c r="V421" s="3"/>
      <c r="W421" s="3"/>
      <c r="X421" s="3"/>
    </row>
    <row r="422" spans="6:24" ht="19.899999999999999" customHeight="1" x14ac:dyDescent="0.15">
      <c r="F422" s="18"/>
      <c r="M422" s="3"/>
      <c r="V422" s="3"/>
      <c r="W422" s="3"/>
      <c r="X422" s="3"/>
    </row>
    <row r="423" spans="6:24" ht="19.899999999999999" customHeight="1" x14ac:dyDescent="0.15">
      <c r="F423" s="18"/>
      <c r="M423" s="3"/>
      <c r="V423" s="3"/>
      <c r="W423" s="3"/>
      <c r="X423" s="3"/>
    </row>
    <row r="424" spans="6:24" ht="19.899999999999999" customHeight="1" x14ac:dyDescent="0.15">
      <c r="F424" s="18"/>
      <c r="M424" s="3"/>
      <c r="V424" s="3"/>
      <c r="W424" s="3"/>
      <c r="X424" s="3"/>
    </row>
    <row r="425" spans="6:24" ht="19.899999999999999" customHeight="1" x14ac:dyDescent="0.15">
      <c r="F425" s="18"/>
      <c r="M425" s="3"/>
      <c r="V425" s="3"/>
      <c r="W425" s="3"/>
      <c r="X425" s="3"/>
    </row>
    <row r="426" spans="6:24" ht="19.899999999999999" customHeight="1" x14ac:dyDescent="0.15">
      <c r="F426" s="18"/>
      <c r="M426" s="3"/>
      <c r="V426" s="3"/>
      <c r="W426" s="3"/>
      <c r="X426" s="3"/>
    </row>
    <row r="427" spans="6:24" ht="19.899999999999999" customHeight="1" x14ac:dyDescent="0.15">
      <c r="F427" s="18"/>
      <c r="M427" s="3"/>
      <c r="V427" s="3"/>
      <c r="W427" s="3"/>
      <c r="X427" s="3"/>
    </row>
    <row r="428" spans="6:24" ht="19.899999999999999" customHeight="1" x14ac:dyDescent="0.15">
      <c r="F428" s="18"/>
      <c r="M428" s="3"/>
      <c r="V428" s="3"/>
      <c r="W428" s="3"/>
      <c r="X428" s="3"/>
    </row>
    <row r="429" spans="6:24" ht="19.899999999999999" customHeight="1" x14ac:dyDescent="0.15">
      <c r="F429" s="18"/>
      <c r="M429" s="3"/>
      <c r="V429" s="3"/>
      <c r="W429" s="3"/>
      <c r="X429" s="3"/>
    </row>
    <row r="430" spans="6:24" ht="19.899999999999999" customHeight="1" x14ac:dyDescent="0.15">
      <c r="F430" s="18"/>
      <c r="M430" s="3"/>
      <c r="V430" s="3"/>
      <c r="W430" s="3"/>
      <c r="X430" s="3"/>
    </row>
    <row r="431" spans="6:24" ht="19.899999999999999" customHeight="1" x14ac:dyDescent="0.15">
      <c r="F431" s="18"/>
      <c r="M431" s="3"/>
      <c r="V431" s="3"/>
      <c r="W431" s="3"/>
      <c r="X431" s="3"/>
    </row>
    <row r="432" spans="6:24" ht="19.899999999999999" customHeight="1" x14ac:dyDescent="0.15">
      <c r="F432" s="18"/>
      <c r="M432" s="3"/>
      <c r="V432" s="3"/>
      <c r="W432" s="3"/>
      <c r="X432" s="3"/>
    </row>
    <row r="433" spans="6:24" ht="19.899999999999999" customHeight="1" x14ac:dyDescent="0.15">
      <c r="F433" s="18"/>
      <c r="M433" s="3"/>
      <c r="V433" s="3"/>
      <c r="W433" s="3"/>
      <c r="X433" s="3"/>
    </row>
    <row r="434" spans="6:24" ht="19.899999999999999" customHeight="1" x14ac:dyDescent="0.15">
      <c r="F434" s="18"/>
      <c r="M434" s="3"/>
      <c r="V434" s="3"/>
      <c r="W434" s="3"/>
      <c r="X434" s="3"/>
    </row>
    <row r="435" spans="6:24" ht="19.899999999999999" customHeight="1" x14ac:dyDescent="0.15">
      <c r="F435" s="18"/>
      <c r="M435" s="3"/>
      <c r="V435" s="3"/>
      <c r="W435" s="3"/>
      <c r="X435" s="3"/>
    </row>
    <row r="436" spans="6:24" ht="19.899999999999999" customHeight="1" x14ac:dyDescent="0.15">
      <c r="F436" s="18"/>
      <c r="M436" s="3"/>
      <c r="V436" s="3"/>
      <c r="W436" s="3"/>
      <c r="X436" s="3"/>
    </row>
    <row r="437" spans="6:24" ht="19.899999999999999" customHeight="1" x14ac:dyDescent="0.15">
      <c r="F437" s="18"/>
      <c r="M437" s="3"/>
      <c r="V437" s="3"/>
      <c r="W437" s="3"/>
      <c r="X437" s="3"/>
    </row>
    <row r="438" spans="6:24" ht="19.899999999999999" customHeight="1" x14ac:dyDescent="0.15">
      <c r="F438" s="18"/>
      <c r="M438" s="3"/>
      <c r="V438" s="3"/>
      <c r="W438" s="3"/>
      <c r="X438" s="3"/>
    </row>
    <row r="439" spans="6:24" ht="19.899999999999999" customHeight="1" x14ac:dyDescent="0.15">
      <c r="F439" s="18"/>
      <c r="M439" s="3"/>
      <c r="V439" s="3"/>
      <c r="W439" s="3"/>
      <c r="X439" s="3"/>
    </row>
    <row r="440" spans="6:24" ht="19.899999999999999" customHeight="1" x14ac:dyDescent="0.15">
      <c r="F440" s="18"/>
      <c r="M440" s="3"/>
      <c r="V440" s="3"/>
      <c r="W440" s="3"/>
      <c r="X440" s="3"/>
    </row>
    <row r="441" spans="6:24" ht="19.899999999999999" customHeight="1" x14ac:dyDescent="0.15">
      <c r="F441" s="18"/>
      <c r="M441" s="3"/>
      <c r="V441" s="3"/>
      <c r="W441" s="3"/>
      <c r="X441" s="3"/>
    </row>
    <row r="442" spans="6:24" ht="19.899999999999999" customHeight="1" x14ac:dyDescent="0.15">
      <c r="F442" s="18"/>
      <c r="M442" s="3"/>
      <c r="V442" s="3"/>
      <c r="W442" s="3"/>
      <c r="X442" s="3"/>
    </row>
    <row r="443" spans="6:24" ht="19.899999999999999" customHeight="1" x14ac:dyDescent="0.15">
      <c r="F443" s="18"/>
      <c r="M443" s="3"/>
      <c r="V443" s="3"/>
      <c r="W443" s="3"/>
      <c r="X443" s="3"/>
    </row>
    <row r="444" spans="6:24" ht="19.899999999999999" customHeight="1" x14ac:dyDescent="0.15">
      <c r="F444" s="18"/>
      <c r="M444" s="3"/>
      <c r="V444" s="3"/>
      <c r="W444" s="3"/>
      <c r="X444" s="3"/>
    </row>
    <row r="445" spans="6:24" ht="19.899999999999999" customHeight="1" x14ac:dyDescent="0.15">
      <c r="F445" s="18"/>
      <c r="M445" s="3"/>
      <c r="V445" s="3"/>
      <c r="W445" s="3"/>
      <c r="X445" s="3"/>
    </row>
    <row r="446" spans="6:24" ht="19.899999999999999" customHeight="1" x14ac:dyDescent="0.15">
      <c r="F446" s="18"/>
      <c r="M446" s="3"/>
      <c r="V446" s="3"/>
      <c r="W446" s="3"/>
      <c r="X446" s="3"/>
    </row>
    <row r="447" spans="6:24" ht="19.899999999999999" customHeight="1" x14ac:dyDescent="0.15">
      <c r="F447" s="18"/>
      <c r="M447" s="3"/>
      <c r="V447" s="3"/>
      <c r="W447" s="3"/>
      <c r="X447" s="3"/>
    </row>
    <row r="448" spans="6:24" ht="19.899999999999999" customHeight="1" x14ac:dyDescent="0.15">
      <c r="F448" s="18"/>
      <c r="M448" s="3"/>
      <c r="V448" s="3"/>
      <c r="W448" s="3"/>
      <c r="X448" s="3"/>
    </row>
    <row r="449" spans="6:24" ht="19.899999999999999" customHeight="1" x14ac:dyDescent="0.15">
      <c r="F449" s="18"/>
      <c r="M449" s="3"/>
      <c r="V449" s="3"/>
      <c r="W449" s="3"/>
      <c r="X449" s="3"/>
    </row>
    <row r="450" spans="6:24" ht="19.899999999999999" customHeight="1" x14ac:dyDescent="0.15">
      <c r="F450" s="18"/>
      <c r="M450" s="3"/>
      <c r="V450" s="3"/>
      <c r="W450" s="3"/>
      <c r="X450" s="3"/>
    </row>
    <row r="451" spans="6:24" ht="19.899999999999999" customHeight="1" x14ac:dyDescent="0.15">
      <c r="F451" s="18"/>
      <c r="M451" s="3"/>
      <c r="V451" s="3"/>
      <c r="W451" s="3"/>
      <c r="X451" s="3"/>
    </row>
    <row r="452" spans="6:24" ht="19.899999999999999" customHeight="1" x14ac:dyDescent="0.15">
      <c r="F452" s="18"/>
      <c r="M452" s="3"/>
      <c r="V452" s="3"/>
      <c r="W452" s="3"/>
      <c r="X452" s="3"/>
    </row>
    <row r="453" spans="6:24" ht="19.899999999999999" customHeight="1" x14ac:dyDescent="0.15">
      <c r="F453" s="18"/>
      <c r="M453" s="3"/>
      <c r="V453" s="3"/>
      <c r="W453" s="3"/>
      <c r="X453" s="3"/>
    </row>
    <row r="454" spans="6:24" ht="19.899999999999999" customHeight="1" x14ac:dyDescent="0.15">
      <c r="F454" s="18"/>
      <c r="M454" s="3"/>
      <c r="V454" s="3"/>
      <c r="W454" s="3"/>
      <c r="X454" s="3"/>
    </row>
    <row r="455" spans="6:24" ht="19.899999999999999" customHeight="1" x14ac:dyDescent="0.15">
      <c r="F455" s="18"/>
      <c r="M455" s="3"/>
      <c r="V455" s="3"/>
      <c r="W455" s="3"/>
      <c r="X455" s="3"/>
    </row>
    <row r="456" spans="6:24" ht="19.899999999999999" customHeight="1" x14ac:dyDescent="0.15">
      <c r="F456" s="18"/>
      <c r="M456" s="3"/>
      <c r="V456" s="3"/>
      <c r="W456" s="3"/>
      <c r="X456" s="3"/>
    </row>
    <row r="457" spans="6:24" ht="19.899999999999999" customHeight="1" x14ac:dyDescent="0.15">
      <c r="F457" s="18"/>
      <c r="M457" s="3"/>
      <c r="V457" s="3"/>
      <c r="W457" s="3"/>
      <c r="X457" s="3"/>
    </row>
    <row r="458" spans="6:24" ht="19.899999999999999" customHeight="1" x14ac:dyDescent="0.15">
      <c r="F458" s="18"/>
      <c r="M458" s="3"/>
      <c r="V458" s="3"/>
      <c r="W458" s="3"/>
      <c r="X458" s="3"/>
    </row>
    <row r="459" spans="6:24" ht="19.899999999999999" customHeight="1" x14ac:dyDescent="0.15">
      <c r="F459" s="18"/>
      <c r="M459" s="3"/>
      <c r="V459" s="3"/>
      <c r="W459" s="3"/>
      <c r="X459" s="3"/>
    </row>
    <row r="460" spans="6:24" ht="19.899999999999999" customHeight="1" x14ac:dyDescent="0.15">
      <c r="F460" s="18"/>
      <c r="M460" s="3"/>
      <c r="V460" s="3"/>
      <c r="W460" s="3"/>
      <c r="X460" s="3"/>
    </row>
    <row r="461" spans="6:24" ht="19.899999999999999" customHeight="1" x14ac:dyDescent="0.15">
      <c r="F461" s="18"/>
      <c r="M461" s="3"/>
      <c r="V461" s="3"/>
      <c r="W461" s="3"/>
      <c r="X461" s="3"/>
    </row>
    <row r="462" spans="6:24" ht="19.899999999999999" customHeight="1" x14ac:dyDescent="0.15">
      <c r="F462" s="18"/>
      <c r="M462" s="3"/>
      <c r="V462" s="3"/>
      <c r="W462" s="3"/>
      <c r="X462" s="3"/>
    </row>
    <row r="463" spans="6:24" ht="19.899999999999999" customHeight="1" x14ac:dyDescent="0.15">
      <c r="F463" s="18"/>
      <c r="M463" s="3"/>
      <c r="V463" s="3"/>
      <c r="W463" s="3"/>
      <c r="X463" s="3"/>
    </row>
    <row r="464" spans="6:24" ht="19.899999999999999" customHeight="1" x14ac:dyDescent="0.15">
      <c r="F464" s="18"/>
      <c r="M464" s="3"/>
      <c r="V464" s="3"/>
      <c r="W464" s="3"/>
      <c r="X464" s="3"/>
    </row>
    <row r="465" spans="6:24" ht="19.899999999999999" customHeight="1" x14ac:dyDescent="0.15">
      <c r="F465" s="18"/>
      <c r="M465" s="3"/>
      <c r="V465" s="3"/>
      <c r="W465" s="3"/>
      <c r="X465" s="3"/>
    </row>
    <row r="466" spans="6:24" ht="19.899999999999999" customHeight="1" x14ac:dyDescent="0.15">
      <c r="F466" s="18"/>
      <c r="M466" s="3"/>
      <c r="V466" s="3"/>
      <c r="W466" s="3"/>
      <c r="X466" s="3"/>
    </row>
    <row r="467" spans="6:24" ht="19.899999999999999" customHeight="1" x14ac:dyDescent="0.15">
      <c r="F467" s="18"/>
      <c r="M467" s="3"/>
      <c r="V467" s="3"/>
      <c r="W467" s="3"/>
      <c r="X467" s="3"/>
    </row>
    <row r="468" spans="6:24" ht="19.899999999999999" customHeight="1" x14ac:dyDescent="0.15">
      <c r="F468" s="18"/>
      <c r="M468" s="3"/>
      <c r="V468" s="3"/>
      <c r="W468" s="3"/>
      <c r="X468" s="3"/>
    </row>
    <row r="469" spans="6:24" ht="19.899999999999999" customHeight="1" x14ac:dyDescent="0.15">
      <c r="F469" s="18"/>
      <c r="M469" s="3"/>
      <c r="V469" s="3"/>
      <c r="W469" s="3"/>
      <c r="X469" s="3"/>
    </row>
    <row r="470" spans="6:24" ht="19.899999999999999" customHeight="1" x14ac:dyDescent="0.15">
      <c r="F470" s="18"/>
      <c r="M470" s="3"/>
      <c r="V470" s="3"/>
      <c r="W470" s="3"/>
      <c r="X470" s="3"/>
    </row>
    <row r="471" spans="6:24" ht="19.899999999999999" customHeight="1" x14ac:dyDescent="0.15">
      <c r="F471" s="18"/>
      <c r="M471" s="3"/>
      <c r="V471" s="3"/>
      <c r="W471" s="3"/>
      <c r="X471" s="3"/>
    </row>
    <row r="472" spans="6:24" ht="19.899999999999999" customHeight="1" x14ac:dyDescent="0.15">
      <c r="F472" s="18"/>
      <c r="M472" s="3"/>
      <c r="V472" s="3"/>
      <c r="W472" s="3"/>
      <c r="X472" s="3"/>
    </row>
    <row r="473" spans="6:24" ht="19.899999999999999" customHeight="1" x14ac:dyDescent="0.15">
      <c r="F473" s="18"/>
      <c r="M473" s="3"/>
      <c r="V473" s="3"/>
      <c r="W473" s="3"/>
      <c r="X473" s="3"/>
    </row>
    <row r="474" spans="6:24" ht="19.899999999999999" customHeight="1" x14ac:dyDescent="0.15">
      <c r="F474" s="18"/>
      <c r="M474" s="3"/>
      <c r="V474" s="3"/>
      <c r="W474" s="3"/>
      <c r="X474" s="3"/>
    </row>
    <row r="475" spans="6:24" ht="19.899999999999999" customHeight="1" x14ac:dyDescent="0.15">
      <c r="F475" s="18"/>
      <c r="M475" s="3"/>
      <c r="V475" s="3"/>
      <c r="W475" s="3"/>
      <c r="X475" s="3"/>
    </row>
    <row r="476" spans="6:24" ht="19.899999999999999" customHeight="1" x14ac:dyDescent="0.15">
      <c r="F476" s="18"/>
      <c r="M476" s="3"/>
      <c r="V476" s="3"/>
      <c r="W476" s="3"/>
      <c r="X476" s="3"/>
    </row>
    <row r="477" spans="6:24" ht="19.899999999999999" customHeight="1" x14ac:dyDescent="0.15">
      <c r="F477" s="18"/>
      <c r="M477" s="3"/>
      <c r="V477" s="3"/>
      <c r="W477" s="3"/>
      <c r="X477" s="3"/>
    </row>
    <row r="478" spans="6:24" ht="19.899999999999999" customHeight="1" x14ac:dyDescent="0.15">
      <c r="F478" s="18"/>
      <c r="M478" s="3"/>
      <c r="V478" s="3"/>
      <c r="W478" s="3"/>
      <c r="X478" s="3"/>
    </row>
    <row r="479" spans="6:24" ht="19.899999999999999" customHeight="1" x14ac:dyDescent="0.15">
      <c r="F479" s="18"/>
      <c r="M479" s="3"/>
      <c r="V479" s="3"/>
      <c r="W479" s="3"/>
      <c r="X479" s="3"/>
    </row>
    <row r="480" spans="6:24" ht="19.899999999999999" customHeight="1" x14ac:dyDescent="0.15">
      <c r="F480" s="18"/>
      <c r="M480" s="3"/>
      <c r="V480" s="3"/>
      <c r="W480" s="3"/>
      <c r="X480" s="3"/>
    </row>
    <row r="481" spans="6:24" ht="19.899999999999999" customHeight="1" x14ac:dyDescent="0.15">
      <c r="F481" s="18"/>
      <c r="M481" s="3"/>
      <c r="V481" s="3"/>
      <c r="W481" s="3"/>
      <c r="X481" s="3"/>
    </row>
    <row r="482" spans="6:24" ht="19.899999999999999" customHeight="1" x14ac:dyDescent="0.15">
      <c r="F482" s="18"/>
      <c r="M482" s="3"/>
      <c r="V482" s="3"/>
      <c r="W482" s="3"/>
      <c r="X482" s="3"/>
    </row>
    <row r="483" spans="6:24" ht="19.899999999999999" customHeight="1" x14ac:dyDescent="0.15">
      <c r="F483" s="18"/>
      <c r="M483" s="3"/>
      <c r="V483" s="3"/>
      <c r="W483" s="3"/>
      <c r="X483" s="3"/>
    </row>
    <row r="484" spans="6:24" ht="19.899999999999999" customHeight="1" x14ac:dyDescent="0.15">
      <c r="F484" s="18"/>
      <c r="M484" s="3"/>
      <c r="V484" s="3"/>
      <c r="W484" s="3"/>
      <c r="X484" s="3"/>
    </row>
    <row r="485" spans="6:24" ht="19.899999999999999" customHeight="1" x14ac:dyDescent="0.15">
      <c r="F485" s="18"/>
      <c r="M485" s="3"/>
      <c r="V485" s="3"/>
      <c r="W485" s="3"/>
      <c r="X485" s="3"/>
    </row>
    <row r="486" spans="6:24" ht="19.899999999999999" customHeight="1" x14ac:dyDescent="0.15">
      <c r="F486" s="18"/>
      <c r="M486" s="3"/>
      <c r="V486" s="3"/>
      <c r="W486" s="3"/>
      <c r="X486" s="3"/>
    </row>
    <row r="487" spans="6:24" ht="19.899999999999999" customHeight="1" x14ac:dyDescent="0.15">
      <c r="F487" s="18"/>
      <c r="M487" s="3"/>
      <c r="V487" s="3"/>
      <c r="W487" s="3"/>
      <c r="X487" s="3"/>
    </row>
    <row r="488" spans="6:24" ht="19.899999999999999" customHeight="1" x14ac:dyDescent="0.15">
      <c r="F488" s="18"/>
      <c r="M488" s="3"/>
      <c r="V488" s="3"/>
      <c r="W488" s="3"/>
      <c r="X488" s="3"/>
    </row>
    <row r="489" spans="6:24" ht="19.899999999999999" customHeight="1" x14ac:dyDescent="0.15">
      <c r="F489" s="18"/>
      <c r="M489" s="3"/>
      <c r="V489" s="3"/>
      <c r="W489" s="3"/>
      <c r="X489" s="3"/>
    </row>
    <row r="490" spans="6:24" ht="19.899999999999999" customHeight="1" x14ac:dyDescent="0.15">
      <c r="F490" s="18"/>
      <c r="M490" s="3"/>
      <c r="V490" s="3"/>
      <c r="W490" s="3"/>
      <c r="X490" s="3"/>
    </row>
    <row r="491" spans="6:24" ht="19.899999999999999" customHeight="1" x14ac:dyDescent="0.15">
      <c r="F491" s="18"/>
      <c r="M491" s="3"/>
      <c r="V491" s="3"/>
      <c r="W491" s="3"/>
      <c r="X491" s="3"/>
    </row>
    <row r="492" spans="6:24" ht="19.899999999999999" customHeight="1" x14ac:dyDescent="0.15">
      <c r="F492" s="18"/>
      <c r="M492" s="3"/>
      <c r="V492" s="3"/>
      <c r="W492" s="3"/>
      <c r="X492" s="3"/>
    </row>
    <row r="493" spans="6:24" ht="19.899999999999999" customHeight="1" x14ac:dyDescent="0.15">
      <c r="F493" s="18"/>
      <c r="M493" s="3"/>
      <c r="V493" s="3"/>
      <c r="W493" s="3"/>
      <c r="X493" s="3"/>
    </row>
    <row r="494" spans="6:24" ht="19.899999999999999" customHeight="1" x14ac:dyDescent="0.15">
      <c r="F494" s="18"/>
      <c r="M494" s="3"/>
      <c r="V494" s="3"/>
      <c r="W494" s="3"/>
      <c r="X494" s="3"/>
    </row>
    <row r="495" spans="6:24" ht="19.899999999999999" customHeight="1" x14ac:dyDescent="0.15">
      <c r="F495" s="18"/>
      <c r="M495" s="3"/>
      <c r="V495" s="3"/>
      <c r="W495" s="3"/>
      <c r="X495" s="3"/>
    </row>
    <row r="496" spans="6:24" ht="19.899999999999999" customHeight="1" x14ac:dyDescent="0.15">
      <c r="F496" s="18"/>
      <c r="M496" s="3"/>
      <c r="V496" s="3"/>
      <c r="W496" s="3"/>
      <c r="X496" s="3"/>
    </row>
    <row r="497" spans="6:24" ht="19.899999999999999" customHeight="1" x14ac:dyDescent="0.15">
      <c r="F497" s="18"/>
      <c r="M497" s="3"/>
      <c r="V497" s="3"/>
      <c r="W497" s="3"/>
      <c r="X497" s="3"/>
    </row>
    <row r="498" spans="6:24" ht="19.899999999999999" customHeight="1" x14ac:dyDescent="0.15">
      <c r="F498" s="18"/>
      <c r="M498" s="3"/>
      <c r="V498" s="3"/>
      <c r="W498" s="3"/>
      <c r="X498" s="3"/>
    </row>
    <row r="499" spans="6:24" ht="19.899999999999999" customHeight="1" x14ac:dyDescent="0.15">
      <c r="F499" s="18"/>
      <c r="M499" s="3"/>
      <c r="V499" s="3"/>
      <c r="W499" s="3"/>
      <c r="X499" s="3"/>
    </row>
    <row r="500" spans="6:24" ht="19.899999999999999" customHeight="1" x14ac:dyDescent="0.15">
      <c r="F500" s="18"/>
      <c r="M500" s="3"/>
      <c r="V500" s="3"/>
      <c r="W500" s="3"/>
      <c r="X500" s="3"/>
    </row>
    <row r="501" spans="6:24" ht="19.899999999999999" customHeight="1" x14ac:dyDescent="0.15">
      <c r="F501" s="18"/>
      <c r="M501" s="3"/>
      <c r="V501" s="3"/>
      <c r="W501" s="3"/>
      <c r="X501" s="3"/>
    </row>
    <row r="502" spans="6:24" ht="19.899999999999999" customHeight="1" x14ac:dyDescent="0.15">
      <c r="F502" s="18"/>
      <c r="M502" s="3"/>
      <c r="V502" s="3"/>
      <c r="W502" s="3"/>
      <c r="X502" s="3"/>
    </row>
    <row r="503" spans="6:24" ht="19.899999999999999" customHeight="1" x14ac:dyDescent="0.15">
      <c r="F503" s="18"/>
      <c r="M503" s="3"/>
      <c r="V503" s="3"/>
      <c r="W503" s="3"/>
      <c r="X503" s="3"/>
    </row>
    <row r="504" spans="6:24" ht="19.899999999999999" customHeight="1" x14ac:dyDescent="0.15">
      <c r="F504" s="18"/>
      <c r="M504" s="3"/>
      <c r="V504" s="3"/>
      <c r="W504" s="3"/>
      <c r="X504" s="3"/>
    </row>
    <row r="505" spans="6:24" ht="19.899999999999999" customHeight="1" x14ac:dyDescent="0.15">
      <c r="F505" s="18"/>
      <c r="M505" s="3"/>
      <c r="V505" s="3"/>
      <c r="W505" s="3"/>
      <c r="X505" s="3"/>
    </row>
    <row r="506" spans="6:24" ht="19.899999999999999" customHeight="1" x14ac:dyDescent="0.15">
      <c r="F506" s="18"/>
      <c r="M506" s="3"/>
      <c r="V506" s="3"/>
      <c r="W506" s="3"/>
      <c r="X506" s="3"/>
    </row>
    <row r="507" spans="6:24" ht="19.899999999999999" customHeight="1" x14ac:dyDescent="0.15">
      <c r="F507" s="18"/>
      <c r="M507" s="3"/>
      <c r="V507" s="3"/>
      <c r="W507" s="3"/>
      <c r="X507" s="3"/>
    </row>
    <row r="508" spans="6:24" ht="19.899999999999999" customHeight="1" x14ac:dyDescent="0.15">
      <c r="F508" s="18"/>
      <c r="M508" s="3"/>
      <c r="V508" s="3"/>
      <c r="W508" s="3"/>
      <c r="X508" s="3"/>
    </row>
    <row r="509" spans="6:24" ht="19.899999999999999" customHeight="1" x14ac:dyDescent="0.15">
      <c r="F509" s="18"/>
      <c r="M509" s="3"/>
      <c r="V509" s="3"/>
      <c r="W509" s="3"/>
      <c r="X509" s="3"/>
    </row>
    <row r="510" spans="6:24" ht="19.899999999999999" customHeight="1" x14ac:dyDescent="0.15">
      <c r="F510" s="18"/>
      <c r="M510" s="3"/>
      <c r="V510" s="3"/>
      <c r="W510" s="3"/>
      <c r="X510" s="3"/>
    </row>
    <row r="511" spans="6:24" ht="19.899999999999999" customHeight="1" x14ac:dyDescent="0.15">
      <c r="F511" s="18"/>
      <c r="M511" s="3"/>
      <c r="V511" s="3"/>
      <c r="W511" s="3"/>
      <c r="X511" s="3"/>
    </row>
    <row r="512" spans="6:24" ht="19.899999999999999" customHeight="1" x14ac:dyDescent="0.15">
      <c r="F512" s="18"/>
      <c r="M512" s="3"/>
      <c r="V512" s="3"/>
      <c r="W512" s="3"/>
      <c r="X512" s="3"/>
    </row>
    <row r="513" spans="6:24" ht="19.899999999999999" customHeight="1" x14ac:dyDescent="0.15">
      <c r="F513" s="18"/>
      <c r="M513" s="3"/>
      <c r="V513" s="3"/>
      <c r="W513" s="3"/>
      <c r="X513" s="3"/>
    </row>
    <row r="514" spans="6:24" ht="19.899999999999999" customHeight="1" x14ac:dyDescent="0.15">
      <c r="F514" s="18"/>
      <c r="M514" s="3"/>
      <c r="V514" s="3"/>
      <c r="W514" s="3"/>
      <c r="X514" s="3"/>
    </row>
    <row r="515" spans="6:24" ht="19.899999999999999" customHeight="1" x14ac:dyDescent="0.15">
      <c r="F515" s="18"/>
      <c r="M515" s="3"/>
      <c r="V515" s="3"/>
      <c r="W515" s="3"/>
      <c r="X515" s="3"/>
    </row>
    <row r="516" spans="6:24" ht="19.899999999999999" customHeight="1" x14ac:dyDescent="0.15">
      <c r="F516" s="18"/>
      <c r="M516" s="3"/>
      <c r="V516" s="3"/>
      <c r="W516" s="3"/>
      <c r="X516" s="3"/>
    </row>
    <row r="517" spans="6:24" ht="19.899999999999999" customHeight="1" x14ac:dyDescent="0.15">
      <c r="F517" s="18"/>
      <c r="M517" s="3"/>
      <c r="V517" s="3"/>
      <c r="W517" s="3"/>
      <c r="X517" s="3"/>
    </row>
    <row r="518" spans="6:24" ht="19.899999999999999" customHeight="1" x14ac:dyDescent="0.15">
      <c r="F518" s="18"/>
      <c r="M518" s="3"/>
      <c r="V518" s="3"/>
      <c r="W518" s="3"/>
      <c r="X518" s="3"/>
    </row>
    <row r="519" spans="6:24" ht="19.899999999999999" customHeight="1" x14ac:dyDescent="0.15">
      <c r="F519" s="18"/>
      <c r="M519" s="3"/>
      <c r="V519" s="3"/>
      <c r="W519" s="3"/>
      <c r="X519" s="3"/>
    </row>
    <row r="520" spans="6:24" ht="19.899999999999999" customHeight="1" x14ac:dyDescent="0.15">
      <c r="F520" s="18"/>
      <c r="M520" s="3"/>
      <c r="V520" s="3"/>
      <c r="W520" s="3"/>
      <c r="X520" s="3"/>
    </row>
    <row r="521" spans="6:24" ht="19.899999999999999" customHeight="1" x14ac:dyDescent="0.15">
      <c r="F521" s="18"/>
      <c r="M521" s="3"/>
      <c r="V521" s="3"/>
      <c r="W521" s="3"/>
      <c r="X521" s="3"/>
    </row>
    <row r="522" spans="6:24" ht="19.899999999999999" customHeight="1" x14ac:dyDescent="0.15">
      <c r="F522" s="18"/>
      <c r="M522" s="3"/>
      <c r="V522" s="3"/>
      <c r="W522" s="3"/>
      <c r="X522" s="3"/>
    </row>
    <row r="523" spans="6:24" ht="19.899999999999999" customHeight="1" x14ac:dyDescent="0.15">
      <c r="F523" s="18"/>
      <c r="M523" s="3"/>
      <c r="V523" s="3"/>
      <c r="W523" s="3"/>
      <c r="X523" s="3"/>
    </row>
    <row r="524" spans="6:24" ht="19.899999999999999" customHeight="1" x14ac:dyDescent="0.15">
      <c r="F524" s="18"/>
      <c r="M524" s="3"/>
      <c r="V524" s="3"/>
      <c r="W524" s="3"/>
      <c r="X524" s="3"/>
    </row>
    <row r="525" spans="6:24" ht="19.899999999999999" customHeight="1" x14ac:dyDescent="0.15">
      <c r="F525" s="18"/>
      <c r="M525" s="3"/>
      <c r="V525" s="3"/>
      <c r="W525" s="3"/>
      <c r="X525" s="3"/>
    </row>
    <row r="526" spans="6:24" ht="19.899999999999999" customHeight="1" x14ac:dyDescent="0.15">
      <c r="F526" s="18"/>
      <c r="M526" s="3"/>
      <c r="V526" s="3"/>
      <c r="W526" s="3"/>
      <c r="X526" s="3"/>
    </row>
    <row r="527" spans="6:24" ht="19.899999999999999" customHeight="1" x14ac:dyDescent="0.15">
      <c r="F527" s="18"/>
      <c r="M527" s="3"/>
      <c r="V527" s="3"/>
      <c r="W527" s="3"/>
      <c r="X527" s="3"/>
    </row>
    <row r="528" spans="6:24" ht="19.899999999999999" customHeight="1" x14ac:dyDescent="0.15">
      <c r="F528" s="18"/>
      <c r="M528" s="3"/>
      <c r="V528" s="3"/>
      <c r="W528" s="3"/>
      <c r="X528" s="3"/>
    </row>
    <row r="529" spans="6:24" ht="19.899999999999999" customHeight="1" x14ac:dyDescent="0.15">
      <c r="F529" s="18"/>
      <c r="M529" s="3"/>
      <c r="V529" s="3"/>
      <c r="W529" s="3"/>
      <c r="X529" s="3"/>
    </row>
    <row r="530" spans="6:24" ht="19.899999999999999" customHeight="1" x14ac:dyDescent="0.15">
      <c r="F530" s="18"/>
      <c r="M530" s="3"/>
      <c r="V530" s="3"/>
      <c r="W530" s="3"/>
      <c r="X530" s="3"/>
    </row>
    <row r="531" spans="6:24" ht="19.899999999999999" customHeight="1" x14ac:dyDescent="0.15">
      <c r="F531" s="18"/>
      <c r="M531" s="3"/>
      <c r="V531" s="3"/>
      <c r="W531" s="3"/>
      <c r="X531" s="3"/>
    </row>
    <row r="532" spans="6:24" ht="19.899999999999999" customHeight="1" x14ac:dyDescent="0.15">
      <c r="F532" s="18"/>
      <c r="M532" s="3"/>
      <c r="V532" s="3"/>
      <c r="W532" s="3"/>
      <c r="X532" s="3"/>
    </row>
    <row r="533" spans="6:24" ht="19.899999999999999" customHeight="1" x14ac:dyDescent="0.15">
      <c r="F533" s="18"/>
      <c r="M533" s="3"/>
      <c r="V533" s="3"/>
      <c r="W533" s="3"/>
      <c r="X533" s="3"/>
    </row>
    <row r="534" spans="6:24" ht="19.899999999999999" customHeight="1" x14ac:dyDescent="0.15">
      <c r="F534" s="18"/>
      <c r="M534" s="3"/>
      <c r="V534" s="3"/>
      <c r="W534" s="3"/>
      <c r="X534" s="3"/>
    </row>
    <row r="535" spans="6:24" ht="19.899999999999999" customHeight="1" x14ac:dyDescent="0.15">
      <c r="F535" s="18"/>
      <c r="M535" s="3"/>
      <c r="V535" s="3"/>
      <c r="W535" s="3"/>
      <c r="X535" s="3"/>
    </row>
    <row r="536" spans="6:24" ht="19.899999999999999" customHeight="1" x14ac:dyDescent="0.15">
      <c r="F536" s="18"/>
      <c r="M536" s="3"/>
      <c r="V536" s="3"/>
      <c r="W536" s="3"/>
      <c r="X536" s="3"/>
    </row>
    <row r="537" spans="6:24" ht="19.899999999999999" customHeight="1" x14ac:dyDescent="0.15">
      <c r="F537" s="18"/>
      <c r="M537" s="3"/>
      <c r="V537" s="3"/>
      <c r="W537" s="3"/>
      <c r="X537" s="3"/>
    </row>
    <row r="538" spans="6:24" ht="19.899999999999999" customHeight="1" x14ac:dyDescent="0.15">
      <c r="F538" s="18"/>
      <c r="M538" s="3"/>
      <c r="V538" s="3"/>
      <c r="W538" s="3"/>
      <c r="X538" s="3"/>
    </row>
    <row r="539" spans="6:24" ht="19.899999999999999" customHeight="1" x14ac:dyDescent="0.15">
      <c r="F539" s="18"/>
      <c r="M539" s="3"/>
      <c r="V539" s="3"/>
      <c r="W539" s="3"/>
      <c r="X539" s="3"/>
    </row>
    <row r="540" spans="6:24" ht="19.899999999999999" customHeight="1" x14ac:dyDescent="0.15">
      <c r="F540" s="18"/>
      <c r="M540" s="3"/>
      <c r="V540" s="3"/>
      <c r="W540" s="3"/>
      <c r="X540" s="3"/>
    </row>
    <row r="541" spans="6:24" ht="19.899999999999999" customHeight="1" x14ac:dyDescent="0.15">
      <c r="F541" s="18"/>
      <c r="M541" s="3"/>
      <c r="V541" s="3"/>
      <c r="W541" s="3"/>
      <c r="X541" s="3"/>
    </row>
    <row r="542" spans="6:24" ht="19.899999999999999" customHeight="1" x14ac:dyDescent="0.15">
      <c r="F542" s="18"/>
      <c r="M542" s="3"/>
      <c r="V542" s="3"/>
      <c r="W542" s="3"/>
      <c r="X542" s="3"/>
    </row>
    <row r="543" spans="6:24" ht="19.899999999999999" customHeight="1" x14ac:dyDescent="0.15">
      <c r="F543" s="18"/>
      <c r="M543" s="3"/>
      <c r="V543" s="3"/>
      <c r="W543" s="3"/>
      <c r="X543" s="3"/>
    </row>
    <row r="544" spans="6:24" ht="19.899999999999999" customHeight="1" x14ac:dyDescent="0.15">
      <c r="F544" s="18"/>
      <c r="M544" s="3"/>
      <c r="V544" s="3"/>
      <c r="W544" s="3"/>
      <c r="X544" s="3"/>
    </row>
    <row r="545" spans="6:24" ht="19.899999999999999" customHeight="1" x14ac:dyDescent="0.15">
      <c r="F545" s="18"/>
      <c r="M545" s="3"/>
      <c r="V545" s="3"/>
      <c r="W545" s="3"/>
      <c r="X545" s="3"/>
    </row>
    <row r="546" spans="6:24" ht="19.899999999999999" customHeight="1" x14ac:dyDescent="0.15">
      <c r="F546" s="18"/>
      <c r="M546" s="3"/>
      <c r="V546" s="3"/>
      <c r="W546" s="3"/>
      <c r="X546" s="3"/>
    </row>
    <row r="547" spans="6:24" ht="19.899999999999999" customHeight="1" x14ac:dyDescent="0.15">
      <c r="F547" s="18"/>
      <c r="M547" s="3"/>
      <c r="V547" s="3"/>
      <c r="W547" s="3"/>
      <c r="X547" s="3"/>
    </row>
    <row r="548" spans="6:24" ht="19.899999999999999" customHeight="1" x14ac:dyDescent="0.15">
      <c r="F548" s="18"/>
      <c r="M548" s="3"/>
      <c r="V548" s="3"/>
      <c r="W548" s="3"/>
      <c r="X548" s="3"/>
    </row>
    <row r="549" spans="6:24" ht="19.899999999999999" customHeight="1" x14ac:dyDescent="0.15">
      <c r="F549" s="18"/>
      <c r="M549" s="3"/>
      <c r="V549" s="3"/>
      <c r="W549" s="3"/>
      <c r="X549" s="3"/>
    </row>
    <row r="550" spans="6:24" ht="19.899999999999999" customHeight="1" x14ac:dyDescent="0.15">
      <c r="F550" s="18"/>
      <c r="M550" s="3"/>
      <c r="V550" s="3"/>
      <c r="W550" s="3"/>
      <c r="X550" s="3"/>
    </row>
    <row r="551" spans="6:24" ht="19.899999999999999" customHeight="1" x14ac:dyDescent="0.15">
      <c r="F551" s="18"/>
      <c r="M551" s="3"/>
      <c r="V551" s="3"/>
      <c r="W551" s="3"/>
      <c r="X551" s="3"/>
    </row>
    <row r="552" spans="6:24" ht="19.899999999999999" customHeight="1" x14ac:dyDescent="0.15">
      <c r="F552" s="18"/>
      <c r="M552" s="3"/>
      <c r="V552" s="3"/>
      <c r="W552" s="3"/>
      <c r="X552" s="3"/>
    </row>
    <row r="553" spans="6:24" ht="19.899999999999999" customHeight="1" x14ac:dyDescent="0.15">
      <c r="F553" s="18"/>
      <c r="M553" s="3"/>
      <c r="V553" s="3"/>
      <c r="W553" s="3"/>
      <c r="X553" s="3"/>
    </row>
    <row r="554" spans="6:24" ht="19.899999999999999" customHeight="1" x14ac:dyDescent="0.15">
      <c r="F554" s="18"/>
      <c r="M554" s="3"/>
      <c r="V554" s="3"/>
      <c r="W554" s="3"/>
      <c r="X554" s="3"/>
    </row>
    <row r="555" spans="6:24" ht="19.899999999999999" customHeight="1" x14ac:dyDescent="0.15">
      <c r="F555" s="18"/>
      <c r="M555" s="3"/>
      <c r="V555" s="3"/>
      <c r="W555" s="3"/>
      <c r="X555" s="3"/>
    </row>
    <row r="556" spans="6:24" ht="19.899999999999999" customHeight="1" x14ac:dyDescent="0.15">
      <c r="F556" s="18"/>
      <c r="M556" s="3"/>
      <c r="V556" s="3"/>
      <c r="W556" s="3"/>
      <c r="X556" s="3"/>
    </row>
    <row r="557" spans="6:24" ht="19.899999999999999" customHeight="1" x14ac:dyDescent="0.15">
      <c r="F557" s="18"/>
      <c r="M557" s="3"/>
      <c r="V557" s="3"/>
      <c r="W557" s="3"/>
      <c r="X557" s="3"/>
    </row>
    <row r="558" spans="6:24" ht="19.899999999999999" customHeight="1" x14ac:dyDescent="0.15">
      <c r="F558" s="18"/>
      <c r="M558" s="3"/>
      <c r="V558" s="3"/>
      <c r="W558" s="3"/>
      <c r="X558" s="3"/>
    </row>
    <row r="559" spans="6:24" ht="19.899999999999999" customHeight="1" x14ac:dyDescent="0.15">
      <c r="F559" s="18"/>
      <c r="M559" s="3"/>
      <c r="V559" s="3"/>
      <c r="W559" s="3"/>
      <c r="X559" s="3"/>
    </row>
    <row r="560" spans="6:24" ht="19.899999999999999" customHeight="1" x14ac:dyDescent="0.15">
      <c r="F560" s="18"/>
      <c r="M560" s="3"/>
      <c r="V560" s="3"/>
      <c r="W560" s="3"/>
      <c r="X560" s="3"/>
    </row>
    <row r="561" spans="6:24" ht="19.899999999999999" customHeight="1" x14ac:dyDescent="0.15">
      <c r="F561" s="18"/>
      <c r="M561" s="3"/>
      <c r="V561" s="3"/>
      <c r="W561" s="3"/>
      <c r="X561" s="3"/>
    </row>
    <row r="562" spans="6:24" ht="19.899999999999999" customHeight="1" x14ac:dyDescent="0.15">
      <c r="F562" s="18"/>
      <c r="M562" s="3"/>
      <c r="V562" s="3"/>
      <c r="W562" s="3"/>
      <c r="X562" s="3"/>
    </row>
    <row r="563" spans="6:24" ht="19.899999999999999" customHeight="1" x14ac:dyDescent="0.15">
      <c r="F563" s="18"/>
      <c r="M563" s="3"/>
      <c r="V563" s="3"/>
      <c r="W563" s="3"/>
      <c r="X563" s="3"/>
    </row>
    <row r="564" spans="6:24" ht="19.899999999999999" customHeight="1" x14ac:dyDescent="0.15">
      <c r="F564" s="18"/>
      <c r="M564" s="3"/>
      <c r="V564" s="3"/>
      <c r="W564" s="3"/>
      <c r="X564" s="3"/>
    </row>
    <row r="565" spans="6:24" ht="19.899999999999999" customHeight="1" x14ac:dyDescent="0.15">
      <c r="F565" s="18"/>
      <c r="M565" s="3"/>
      <c r="V565" s="3"/>
      <c r="W565" s="3"/>
      <c r="X565" s="3"/>
    </row>
    <row r="566" spans="6:24" ht="19.899999999999999" customHeight="1" x14ac:dyDescent="0.15">
      <c r="F566" s="18"/>
      <c r="M566" s="3"/>
      <c r="V566" s="3"/>
      <c r="W566" s="3"/>
      <c r="X566" s="3"/>
    </row>
    <row r="567" spans="6:24" ht="19.899999999999999" customHeight="1" x14ac:dyDescent="0.15">
      <c r="F567" s="18"/>
      <c r="M567" s="3"/>
      <c r="V567" s="3"/>
      <c r="W567" s="3"/>
      <c r="X567" s="3"/>
    </row>
    <row r="568" spans="6:24" ht="19.899999999999999" customHeight="1" x14ac:dyDescent="0.15">
      <c r="F568" s="18"/>
      <c r="M568" s="3"/>
      <c r="V568" s="3"/>
      <c r="W568" s="3"/>
      <c r="X568" s="3"/>
    </row>
    <row r="569" spans="6:24" ht="19.899999999999999" customHeight="1" x14ac:dyDescent="0.15">
      <c r="F569" s="18"/>
      <c r="M569" s="3"/>
      <c r="V569" s="3"/>
      <c r="W569" s="3"/>
      <c r="X569" s="3"/>
    </row>
    <row r="570" spans="6:24" ht="19.899999999999999" customHeight="1" x14ac:dyDescent="0.15">
      <c r="F570" s="18"/>
      <c r="M570" s="3"/>
      <c r="V570" s="3"/>
      <c r="W570" s="3"/>
      <c r="X570" s="3"/>
    </row>
    <row r="571" spans="6:24" ht="19.899999999999999" customHeight="1" x14ac:dyDescent="0.15">
      <c r="F571" s="18"/>
      <c r="M571" s="3"/>
      <c r="V571" s="3"/>
      <c r="W571" s="3"/>
      <c r="X571" s="3"/>
    </row>
    <row r="572" spans="6:24" ht="19.899999999999999" customHeight="1" x14ac:dyDescent="0.15">
      <c r="F572" s="18"/>
      <c r="M572" s="3"/>
      <c r="V572" s="3"/>
      <c r="W572" s="3"/>
      <c r="X572" s="3"/>
    </row>
    <row r="573" spans="6:24" ht="19.899999999999999" customHeight="1" x14ac:dyDescent="0.15">
      <c r="F573" s="18"/>
      <c r="M573" s="3"/>
      <c r="V573" s="3"/>
      <c r="W573" s="3"/>
      <c r="X573" s="3"/>
    </row>
    <row r="574" spans="6:24" ht="19.899999999999999" customHeight="1" x14ac:dyDescent="0.15">
      <c r="F574" s="18"/>
      <c r="M574" s="3"/>
      <c r="V574" s="3"/>
      <c r="W574" s="3"/>
      <c r="X574" s="3"/>
    </row>
    <row r="575" spans="6:24" ht="19.899999999999999" customHeight="1" x14ac:dyDescent="0.15">
      <c r="F575" s="18"/>
      <c r="M575" s="3"/>
      <c r="V575" s="3"/>
      <c r="W575" s="3"/>
      <c r="X575" s="3"/>
    </row>
    <row r="576" spans="6:24" ht="19.899999999999999" customHeight="1" x14ac:dyDescent="0.15">
      <c r="F576" s="18"/>
      <c r="M576" s="3"/>
      <c r="V576" s="3"/>
      <c r="W576" s="3"/>
      <c r="X576" s="3"/>
    </row>
    <row r="577" spans="6:24" ht="19.899999999999999" customHeight="1" x14ac:dyDescent="0.15">
      <c r="F577" s="18"/>
      <c r="M577" s="3"/>
      <c r="V577" s="3"/>
      <c r="W577" s="3"/>
      <c r="X577" s="3"/>
    </row>
    <row r="578" spans="6:24" ht="19.899999999999999" customHeight="1" x14ac:dyDescent="0.15">
      <c r="F578" s="18"/>
      <c r="M578" s="3"/>
      <c r="V578" s="3"/>
      <c r="W578" s="3"/>
      <c r="X578" s="3"/>
    </row>
    <row r="579" spans="6:24" ht="19.899999999999999" customHeight="1" x14ac:dyDescent="0.15">
      <c r="F579" s="18"/>
      <c r="M579" s="3"/>
      <c r="V579" s="3"/>
      <c r="W579" s="3"/>
      <c r="X579" s="3"/>
    </row>
    <row r="580" spans="6:24" ht="19.899999999999999" customHeight="1" x14ac:dyDescent="0.15">
      <c r="F580" s="18"/>
      <c r="M580" s="3"/>
      <c r="V580" s="3"/>
      <c r="W580" s="3"/>
      <c r="X580" s="3"/>
    </row>
    <row r="581" spans="6:24" ht="19.899999999999999" customHeight="1" x14ac:dyDescent="0.15">
      <c r="F581" s="18"/>
      <c r="M581" s="3"/>
      <c r="V581" s="3"/>
      <c r="W581" s="3"/>
      <c r="X581" s="3"/>
    </row>
    <row r="582" spans="6:24" ht="19.899999999999999" customHeight="1" x14ac:dyDescent="0.15">
      <c r="F582" s="18"/>
      <c r="M582" s="3"/>
      <c r="V582" s="3"/>
      <c r="W582" s="3"/>
      <c r="X582" s="3"/>
    </row>
    <row r="583" spans="6:24" ht="19.899999999999999" customHeight="1" x14ac:dyDescent="0.15">
      <c r="F583" s="18"/>
      <c r="M583" s="3"/>
      <c r="V583" s="3"/>
      <c r="W583" s="3"/>
      <c r="X583" s="3"/>
    </row>
    <row r="584" spans="6:24" ht="19.899999999999999" customHeight="1" x14ac:dyDescent="0.15">
      <c r="F584" s="18"/>
      <c r="M584" s="3"/>
      <c r="V584" s="3"/>
      <c r="W584" s="3"/>
      <c r="X584" s="3"/>
    </row>
    <row r="585" spans="6:24" ht="19.899999999999999" customHeight="1" x14ac:dyDescent="0.15">
      <c r="F585" s="18"/>
      <c r="M585" s="3"/>
      <c r="V585" s="3"/>
      <c r="W585" s="3"/>
      <c r="X585" s="3"/>
    </row>
    <row r="586" spans="6:24" ht="19.899999999999999" customHeight="1" x14ac:dyDescent="0.15">
      <c r="F586" s="18"/>
      <c r="M586" s="3"/>
      <c r="V586" s="3"/>
      <c r="W586" s="3"/>
      <c r="X586" s="3"/>
    </row>
    <row r="587" spans="6:24" ht="19.899999999999999" customHeight="1" x14ac:dyDescent="0.15">
      <c r="F587" s="18"/>
      <c r="M587" s="3"/>
      <c r="V587" s="3"/>
      <c r="W587" s="3"/>
      <c r="X587" s="3"/>
    </row>
    <row r="588" spans="6:24" ht="19.899999999999999" customHeight="1" x14ac:dyDescent="0.15">
      <c r="F588" s="18"/>
      <c r="M588" s="3"/>
      <c r="V588" s="3"/>
      <c r="W588" s="3"/>
      <c r="X588" s="3"/>
    </row>
    <row r="589" spans="6:24" ht="19.899999999999999" customHeight="1" x14ac:dyDescent="0.15">
      <c r="F589" s="18"/>
      <c r="M589" s="3"/>
      <c r="V589" s="3"/>
      <c r="W589" s="3"/>
      <c r="X589" s="3"/>
    </row>
    <row r="590" spans="6:24" ht="19.899999999999999" customHeight="1" x14ac:dyDescent="0.15">
      <c r="F590" s="18"/>
      <c r="M590" s="3"/>
      <c r="V590" s="3"/>
      <c r="W590" s="3"/>
      <c r="X590" s="3"/>
    </row>
    <row r="591" spans="6:24" ht="19.899999999999999" customHeight="1" x14ac:dyDescent="0.15">
      <c r="F591" s="18"/>
      <c r="M591" s="3"/>
      <c r="V591" s="3"/>
      <c r="W591" s="3"/>
      <c r="X591" s="3"/>
    </row>
    <row r="592" spans="6:24" ht="19.899999999999999" customHeight="1" x14ac:dyDescent="0.15">
      <c r="F592" s="18"/>
      <c r="M592" s="3"/>
      <c r="V592" s="3"/>
      <c r="W592" s="3"/>
      <c r="X592" s="3"/>
    </row>
    <row r="593" spans="6:24" ht="19.899999999999999" customHeight="1" x14ac:dyDescent="0.15">
      <c r="F593" s="18"/>
      <c r="M593" s="3"/>
      <c r="V593" s="3"/>
      <c r="W593" s="3"/>
      <c r="X593" s="3"/>
    </row>
    <row r="594" spans="6:24" ht="19.899999999999999" customHeight="1" x14ac:dyDescent="0.15">
      <c r="F594" s="18"/>
      <c r="M594" s="3"/>
      <c r="V594" s="3"/>
      <c r="W594" s="3"/>
      <c r="X594" s="3"/>
    </row>
    <row r="595" spans="6:24" ht="19.899999999999999" customHeight="1" x14ac:dyDescent="0.15">
      <c r="F595" s="18"/>
      <c r="M595" s="3"/>
      <c r="V595" s="3"/>
      <c r="W595" s="3"/>
      <c r="X595" s="3"/>
    </row>
    <row r="596" spans="6:24" ht="19.899999999999999" customHeight="1" x14ac:dyDescent="0.15">
      <c r="F596" s="18"/>
      <c r="M596" s="3"/>
      <c r="V596" s="3"/>
      <c r="W596" s="3"/>
      <c r="X596" s="3"/>
    </row>
    <row r="597" spans="6:24" ht="19.899999999999999" customHeight="1" x14ac:dyDescent="0.15">
      <c r="F597" s="18"/>
      <c r="M597" s="3"/>
      <c r="V597" s="3"/>
      <c r="W597" s="3"/>
      <c r="X597" s="3"/>
    </row>
    <row r="598" spans="6:24" ht="19.899999999999999" customHeight="1" x14ac:dyDescent="0.15">
      <c r="F598" s="18"/>
      <c r="M598" s="3"/>
      <c r="V598" s="3"/>
      <c r="W598" s="3"/>
      <c r="X598" s="3"/>
    </row>
    <row r="599" spans="6:24" ht="19.899999999999999" customHeight="1" x14ac:dyDescent="0.15">
      <c r="F599" s="18"/>
      <c r="M599" s="3"/>
      <c r="V599" s="3"/>
      <c r="W599" s="3"/>
      <c r="X599" s="3"/>
    </row>
    <row r="600" spans="6:24" ht="19.899999999999999" customHeight="1" x14ac:dyDescent="0.15">
      <c r="F600" s="18"/>
      <c r="M600" s="3"/>
      <c r="V600" s="3"/>
      <c r="W600" s="3"/>
      <c r="X600" s="3"/>
    </row>
    <row r="601" spans="6:24" ht="19.899999999999999" customHeight="1" x14ac:dyDescent="0.15">
      <c r="F601" s="18"/>
      <c r="M601" s="3"/>
      <c r="V601" s="3"/>
      <c r="W601" s="3"/>
      <c r="X601" s="3"/>
    </row>
    <row r="602" spans="6:24" ht="19.899999999999999" customHeight="1" x14ac:dyDescent="0.15">
      <c r="F602" s="18"/>
      <c r="M602" s="3"/>
      <c r="V602" s="3"/>
      <c r="W602" s="3"/>
      <c r="X602" s="3"/>
    </row>
    <row r="603" spans="6:24" ht="19.899999999999999" customHeight="1" x14ac:dyDescent="0.15">
      <c r="F603" s="18"/>
      <c r="M603" s="3"/>
      <c r="V603" s="3"/>
      <c r="W603" s="3"/>
      <c r="X603" s="3"/>
    </row>
    <row r="604" spans="6:24" ht="19.899999999999999" customHeight="1" x14ac:dyDescent="0.15">
      <c r="F604" s="18"/>
      <c r="M604" s="3"/>
      <c r="V604" s="3"/>
      <c r="W604" s="3"/>
      <c r="X604" s="3"/>
    </row>
    <row r="605" spans="6:24" ht="19.899999999999999" customHeight="1" x14ac:dyDescent="0.15">
      <c r="F605" s="18"/>
      <c r="M605" s="3"/>
      <c r="V605" s="3"/>
      <c r="W605" s="3"/>
      <c r="X605" s="3"/>
    </row>
    <row r="606" spans="6:24" ht="19.899999999999999" customHeight="1" x14ac:dyDescent="0.15">
      <c r="F606" s="18"/>
      <c r="M606" s="3"/>
      <c r="V606" s="3"/>
      <c r="W606" s="3"/>
      <c r="X606" s="3"/>
    </row>
    <row r="607" spans="6:24" ht="19.899999999999999" customHeight="1" x14ac:dyDescent="0.15">
      <c r="F607" s="18"/>
      <c r="M607" s="3"/>
      <c r="V607" s="3"/>
      <c r="W607" s="3"/>
      <c r="X607" s="3"/>
    </row>
    <row r="608" spans="6:24" ht="19.899999999999999" customHeight="1" x14ac:dyDescent="0.15">
      <c r="F608" s="18"/>
      <c r="M608" s="3"/>
      <c r="V608" s="3"/>
      <c r="W608" s="3"/>
      <c r="X608" s="3"/>
    </row>
    <row r="609" spans="6:24" ht="19.899999999999999" customHeight="1" x14ac:dyDescent="0.15">
      <c r="F609" s="18"/>
      <c r="M609" s="3"/>
      <c r="V609" s="3"/>
      <c r="W609" s="3"/>
      <c r="X609" s="3"/>
    </row>
    <row r="610" spans="6:24" ht="19.899999999999999" customHeight="1" x14ac:dyDescent="0.15">
      <c r="F610" s="18"/>
      <c r="M610" s="3"/>
      <c r="V610" s="3"/>
      <c r="W610" s="3"/>
      <c r="X610" s="3"/>
    </row>
    <row r="611" spans="6:24" ht="19.899999999999999" customHeight="1" x14ac:dyDescent="0.15">
      <c r="F611" s="18"/>
      <c r="M611" s="3"/>
      <c r="V611" s="3"/>
      <c r="W611" s="3"/>
      <c r="X611" s="3"/>
    </row>
    <row r="612" spans="6:24" ht="19.899999999999999" customHeight="1" x14ac:dyDescent="0.15">
      <c r="F612" s="18"/>
      <c r="M612" s="3"/>
      <c r="V612" s="3"/>
      <c r="W612" s="3"/>
      <c r="X612" s="3"/>
    </row>
    <row r="613" spans="6:24" ht="19.899999999999999" customHeight="1" x14ac:dyDescent="0.15">
      <c r="F613" s="18"/>
      <c r="M613" s="3"/>
      <c r="V613" s="3"/>
      <c r="W613" s="3"/>
      <c r="X613" s="3"/>
    </row>
    <row r="614" spans="6:24" ht="19.899999999999999" customHeight="1" x14ac:dyDescent="0.15">
      <c r="F614" s="18"/>
      <c r="M614" s="3"/>
      <c r="V614" s="3"/>
      <c r="W614" s="3"/>
      <c r="X614" s="3"/>
    </row>
    <row r="615" spans="6:24" ht="19.899999999999999" customHeight="1" x14ac:dyDescent="0.15">
      <c r="F615" s="18"/>
      <c r="M615" s="3"/>
      <c r="V615" s="3"/>
      <c r="W615" s="3"/>
      <c r="X615" s="3"/>
    </row>
    <row r="616" spans="6:24" ht="19.899999999999999" customHeight="1" x14ac:dyDescent="0.15">
      <c r="F616" s="18"/>
      <c r="M616" s="3"/>
      <c r="V616" s="3"/>
      <c r="W616" s="3"/>
      <c r="X616" s="3"/>
    </row>
    <row r="617" spans="6:24" ht="19.899999999999999" customHeight="1" x14ac:dyDescent="0.15">
      <c r="F617" s="18"/>
      <c r="M617" s="3"/>
      <c r="V617" s="3"/>
      <c r="W617" s="3"/>
      <c r="X617" s="3"/>
    </row>
    <row r="618" spans="6:24" ht="19.899999999999999" customHeight="1" x14ac:dyDescent="0.15">
      <c r="F618" s="18"/>
      <c r="M618" s="3"/>
      <c r="V618" s="3"/>
      <c r="W618" s="3"/>
      <c r="X618" s="3"/>
    </row>
    <row r="619" spans="6:24" ht="19.899999999999999" customHeight="1" x14ac:dyDescent="0.15">
      <c r="F619" s="18"/>
      <c r="M619" s="3"/>
      <c r="V619" s="3"/>
      <c r="W619" s="3"/>
      <c r="X619" s="3"/>
    </row>
    <row r="620" spans="6:24" ht="19.899999999999999" customHeight="1" x14ac:dyDescent="0.15">
      <c r="F620" s="18"/>
      <c r="M620" s="3"/>
      <c r="V620" s="3"/>
      <c r="W620" s="3"/>
      <c r="X620" s="3"/>
    </row>
    <row r="621" spans="6:24" x14ac:dyDescent="0.15">
      <c r="F621" s="18"/>
      <c r="M621" s="3"/>
      <c r="V621" s="3"/>
      <c r="W621" s="3"/>
      <c r="X621" s="3"/>
    </row>
    <row r="622" spans="6:24" x14ac:dyDescent="0.15">
      <c r="F622" s="18"/>
      <c r="M622" s="3"/>
      <c r="V622" s="3"/>
      <c r="W622" s="3"/>
      <c r="X622" s="3"/>
    </row>
    <row r="623" spans="6:24" x14ac:dyDescent="0.15">
      <c r="F623" s="18"/>
      <c r="M623" s="3"/>
      <c r="V623" s="3"/>
      <c r="W623" s="3"/>
      <c r="X623" s="3"/>
    </row>
    <row r="624" spans="6:24" x14ac:dyDescent="0.15">
      <c r="F624" s="18"/>
      <c r="M624" s="3"/>
      <c r="V624" s="3"/>
      <c r="W624" s="3"/>
      <c r="X624" s="3"/>
    </row>
    <row r="625" spans="6:24" x14ac:dyDescent="0.15">
      <c r="F625" s="18"/>
      <c r="M625" s="3"/>
      <c r="V625" s="3"/>
      <c r="W625" s="3"/>
      <c r="X625" s="3"/>
    </row>
    <row r="626" spans="6:24" x14ac:dyDescent="0.15">
      <c r="F626" s="18"/>
      <c r="M626" s="3"/>
      <c r="V626" s="3"/>
      <c r="W626" s="3"/>
      <c r="X626" s="3"/>
    </row>
    <row r="627" spans="6:24" x14ac:dyDescent="0.15">
      <c r="F627" s="18"/>
      <c r="M627" s="3"/>
      <c r="V627" s="3"/>
      <c r="W627" s="3"/>
      <c r="X627" s="3"/>
    </row>
    <row r="628" spans="6:24" x14ac:dyDescent="0.15">
      <c r="F628" s="18"/>
      <c r="M628" s="3"/>
      <c r="V628" s="3"/>
      <c r="W628" s="3"/>
      <c r="X628" s="3"/>
    </row>
    <row r="629" spans="6:24" x14ac:dyDescent="0.15">
      <c r="F629" s="18"/>
      <c r="M629" s="3"/>
      <c r="V629" s="3"/>
      <c r="W629" s="3"/>
      <c r="X629" s="3"/>
    </row>
    <row r="630" spans="6:24" x14ac:dyDescent="0.15">
      <c r="F630" s="18"/>
      <c r="M630" s="3"/>
      <c r="V630" s="3"/>
      <c r="W630" s="3"/>
      <c r="X630" s="3"/>
    </row>
    <row r="631" spans="6:24" x14ac:dyDescent="0.15">
      <c r="F631" s="18"/>
      <c r="M631" s="3"/>
      <c r="V631" s="3"/>
      <c r="W631" s="3"/>
      <c r="X631" s="3"/>
    </row>
    <row r="632" spans="6:24" x14ac:dyDescent="0.15">
      <c r="F632" s="18"/>
      <c r="M632" s="3"/>
      <c r="V632" s="3"/>
      <c r="W632" s="3"/>
      <c r="X632" s="3"/>
    </row>
    <row r="633" spans="6:24" x14ac:dyDescent="0.15">
      <c r="F633" s="18"/>
      <c r="M633" s="3"/>
      <c r="V633" s="3"/>
      <c r="W633" s="3"/>
      <c r="X633" s="3"/>
    </row>
    <row r="634" spans="6:24" x14ac:dyDescent="0.15">
      <c r="F634" s="18"/>
      <c r="M634" s="3"/>
      <c r="V634" s="3"/>
      <c r="W634" s="3"/>
      <c r="X634" s="3"/>
    </row>
    <row r="635" spans="6:24" x14ac:dyDescent="0.15">
      <c r="F635" s="18"/>
      <c r="M635" s="3"/>
      <c r="V635" s="3"/>
      <c r="W635" s="3"/>
      <c r="X635" s="3"/>
    </row>
    <row r="636" spans="6:24" x14ac:dyDescent="0.15">
      <c r="F636" s="18"/>
      <c r="M636" s="3"/>
      <c r="V636" s="3"/>
      <c r="W636" s="3"/>
      <c r="X636" s="3"/>
    </row>
    <row r="637" spans="6:24" x14ac:dyDescent="0.15">
      <c r="F637" s="18"/>
      <c r="M637" s="3"/>
      <c r="V637" s="3"/>
      <c r="W637" s="3"/>
      <c r="X637" s="3"/>
    </row>
    <row r="638" spans="6:24" x14ac:dyDescent="0.15">
      <c r="F638" s="18"/>
      <c r="M638" s="3"/>
      <c r="V638" s="3"/>
      <c r="W638" s="3"/>
      <c r="X638" s="3"/>
    </row>
    <row r="639" spans="6:24" x14ac:dyDescent="0.15">
      <c r="F639" s="18"/>
      <c r="M639" s="3"/>
      <c r="V639" s="3"/>
      <c r="W639" s="3"/>
      <c r="X639" s="3"/>
    </row>
    <row r="640" spans="6:24" x14ac:dyDescent="0.15">
      <c r="F640" s="18"/>
      <c r="M640" s="3"/>
      <c r="V640" s="3"/>
      <c r="W640" s="3"/>
      <c r="X640" s="3"/>
    </row>
    <row r="641" spans="6:24" x14ac:dyDescent="0.15">
      <c r="F641" s="18"/>
      <c r="M641" s="3"/>
      <c r="V641" s="3"/>
      <c r="W641" s="3"/>
      <c r="X641" s="3"/>
    </row>
    <row r="642" spans="6:24" x14ac:dyDescent="0.15">
      <c r="F642" s="18"/>
      <c r="M642" s="3"/>
      <c r="V642" s="3"/>
      <c r="W642" s="3"/>
      <c r="X642" s="3"/>
    </row>
    <row r="643" spans="6:24" x14ac:dyDescent="0.15">
      <c r="F643" s="18"/>
      <c r="M643" s="3"/>
      <c r="V643" s="3"/>
      <c r="W643" s="3"/>
      <c r="X643" s="3"/>
    </row>
    <row r="644" spans="6:24" x14ac:dyDescent="0.15">
      <c r="F644" s="18"/>
      <c r="M644" s="3"/>
      <c r="V644" s="3"/>
      <c r="W644" s="3"/>
      <c r="X644" s="3"/>
    </row>
    <row r="645" spans="6:24" x14ac:dyDescent="0.15">
      <c r="F645" s="18"/>
      <c r="M645" s="3"/>
      <c r="V645" s="3"/>
      <c r="W645" s="3"/>
      <c r="X645" s="3"/>
    </row>
    <row r="646" spans="6:24" x14ac:dyDescent="0.15">
      <c r="F646" s="18"/>
      <c r="M646" s="3"/>
      <c r="V646" s="3"/>
      <c r="W646" s="3"/>
      <c r="X646" s="3"/>
    </row>
    <row r="647" spans="6:24" x14ac:dyDescent="0.15">
      <c r="F647" s="18"/>
      <c r="M647" s="3"/>
      <c r="V647" s="3"/>
      <c r="W647" s="3"/>
      <c r="X647" s="3"/>
    </row>
    <row r="648" spans="6:24" x14ac:dyDescent="0.15">
      <c r="F648" s="18"/>
      <c r="M648" s="3"/>
      <c r="V648" s="3"/>
      <c r="W648" s="3"/>
      <c r="X648" s="3"/>
    </row>
    <row r="649" spans="6:24" x14ac:dyDescent="0.15">
      <c r="F649" s="18"/>
      <c r="M649" s="3"/>
      <c r="V649" s="3"/>
      <c r="W649" s="3"/>
      <c r="X649" s="3"/>
    </row>
    <row r="650" spans="6:24" x14ac:dyDescent="0.15">
      <c r="F650" s="18"/>
      <c r="M650" s="3"/>
      <c r="V650" s="3"/>
      <c r="W650" s="3"/>
      <c r="X650" s="3"/>
    </row>
    <row r="651" spans="6:24" x14ac:dyDescent="0.15">
      <c r="F651" s="18"/>
      <c r="M651" s="3"/>
      <c r="V651" s="3"/>
      <c r="W651" s="3"/>
      <c r="X651" s="3"/>
    </row>
    <row r="652" spans="6:24" x14ac:dyDescent="0.15">
      <c r="F652" s="18"/>
      <c r="M652" s="3"/>
      <c r="V652" s="3"/>
      <c r="W652" s="3"/>
      <c r="X652" s="3"/>
    </row>
    <row r="653" spans="6:24" x14ac:dyDescent="0.15">
      <c r="F653" s="18"/>
      <c r="M653" s="3"/>
      <c r="V653" s="3"/>
      <c r="W653" s="3"/>
      <c r="X653" s="3"/>
    </row>
    <row r="654" spans="6:24" x14ac:dyDescent="0.15">
      <c r="F654" s="18"/>
      <c r="M654" s="3"/>
      <c r="V654" s="3"/>
      <c r="W654" s="3"/>
      <c r="X654" s="3"/>
    </row>
    <row r="655" spans="6:24" x14ac:dyDescent="0.15">
      <c r="F655" s="18"/>
      <c r="M655" s="3"/>
      <c r="V655" s="3"/>
      <c r="W655" s="3"/>
      <c r="X655" s="3"/>
    </row>
    <row r="656" spans="6:24" x14ac:dyDescent="0.15">
      <c r="F656" s="18"/>
      <c r="M656" s="3"/>
      <c r="V656" s="3"/>
      <c r="W656" s="3"/>
      <c r="X656" s="3"/>
    </row>
    <row r="657" spans="6:24" x14ac:dyDescent="0.15">
      <c r="F657" s="18"/>
      <c r="M657" s="3"/>
      <c r="V657" s="3"/>
      <c r="W657" s="3"/>
      <c r="X657" s="3"/>
    </row>
    <row r="658" spans="6:24" x14ac:dyDescent="0.15">
      <c r="F658" s="18"/>
      <c r="M658" s="3"/>
      <c r="V658" s="3"/>
      <c r="W658" s="3"/>
      <c r="X658" s="3"/>
    </row>
    <row r="659" spans="6:24" x14ac:dyDescent="0.15">
      <c r="F659" s="18"/>
      <c r="M659" s="3"/>
      <c r="V659" s="3"/>
      <c r="W659" s="3"/>
      <c r="X659" s="3"/>
    </row>
    <row r="660" spans="6:24" x14ac:dyDescent="0.15">
      <c r="F660" s="18"/>
      <c r="M660" s="3"/>
      <c r="V660" s="3"/>
      <c r="W660" s="3"/>
      <c r="X660" s="3"/>
    </row>
    <row r="661" spans="6:24" x14ac:dyDescent="0.15">
      <c r="F661" s="18"/>
      <c r="M661" s="3"/>
      <c r="V661" s="3"/>
      <c r="W661" s="3"/>
      <c r="X661" s="3"/>
    </row>
    <row r="662" spans="6:24" x14ac:dyDescent="0.15">
      <c r="F662" s="18"/>
      <c r="M662" s="3"/>
      <c r="V662" s="3"/>
      <c r="W662" s="3"/>
      <c r="X662" s="3"/>
    </row>
    <row r="663" spans="6:24" x14ac:dyDescent="0.15">
      <c r="F663" s="18"/>
      <c r="M663" s="3"/>
      <c r="V663" s="3"/>
      <c r="W663" s="3"/>
      <c r="X663" s="3"/>
    </row>
    <row r="664" spans="6:24" x14ac:dyDescent="0.15">
      <c r="F664" s="18"/>
      <c r="M664" s="3"/>
      <c r="V664" s="3"/>
      <c r="W664" s="3"/>
      <c r="X664" s="3"/>
    </row>
    <row r="665" spans="6:24" x14ac:dyDescent="0.15">
      <c r="F665" s="18"/>
      <c r="M665" s="3"/>
      <c r="V665" s="3"/>
      <c r="W665" s="3"/>
      <c r="X665" s="3"/>
    </row>
    <row r="666" spans="6:24" x14ac:dyDescent="0.15">
      <c r="F666" s="18"/>
      <c r="M666" s="3"/>
      <c r="V666" s="3"/>
      <c r="W666" s="3"/>
      <c r="X666" s="3"/>
    </row>
    <row r="667" spans="6:24" x14ac:dyDescent="0.15">
      <c r="F667" s="18"/>
      <c r="M667" s="3"/>
      <c r="V667" s="3"/>
      <c r="W667" s="3"/>
      <c r="X667" s="3"/>
    </row>
    <row r="668" spans="6:24" x14ac:dyDescent="0.15">
      <c r="F668" s="18"/>
      <c r="M668" s="3"/>
      <c r="V668" s="3"/>
      <c r="W668" s="3"/>
      <c r="X668" s="3"/>
    </row>
    <row r="669" spans="6:24" x14ac:dyDescent="0.15">
      <c r="F669" s="18"/>
      <c r="M669" s="3"/>
      <c r="V669" s="3"/>
      <c r="W669" s="3"/>
      <c r="X669" s="3"/>
    </row>
    <row r="670" spans="6:24" x14ac:dyDescent="0.15">
      <c r="F670" s="18"/>
      <c r="M670" s="3"/>
      <c r="V670" s="3"/>
      <c r="W670" s="3"/>
      <c r="X670" s="3"/>
    </row>
    <row r="671" spans="6:24" x14ac:dyDescent="0.15">
      <c r="F671" s="18"/>
      <c r="M671" s="3"/>
      <c r="V671" s="3"/>
      <c r="W671" s="3"/>
      <c r="X671" s="3"/>
    </row>
    <row r="672" spans="6:24" x14ac:dyDescent="0.15">
      <c r="F672" s="18"/>
      <c r="M672" s="3"/>
      <c r="V672" s="3"/>
      <c r="W672" s="3"/>
      <c r="X672" s="3"/>
    </row>
    <row r="673" spans="6:24" x14ac:dyDescent="0.15">
      <c r="F673" s="18"/>
      <c r="M673" s="3"/>
      <c r="V673" s="3"/>
      <c r="W673" s="3"/>
      <c r="X673" s="3"/>
    </row>
    <row r="674" spans="6:24" x14ac:dyDescent="0.15">
      <c r="F674" s="18"/>
      <c r="M674" s="3"/>
      <c r="V674" s="3"/>
      <c r="W674" s="3"/>
      <c r="X674" s="3"/>
    </row>
    <row r="675" spans="6:24" x14ac:dyDescent="0.15">
      <c r="F675" s="18"/>
      <c r="M675" s="3"/>
      <c r="V675" s="3"/>
      <c r="W675" s="3"/>
      <c r="X675" s="3"/>
    </row>
    <row r="676" spans="6:24" x14ac:dyDescent="0.15">
      <c r="F676" s="18"/>
      <c r="M676" s="3"/>
      <c r="V676" s="3"/>
      <c r="W676" s="3"/>
      <c r="X676" s="3"/>
    </row>
    <row r="677" spans="6:24" x14ac:dyDescent="0.15">
      <c r="F677" s="18"/>
      <c r="M677" s="3"/>
      <c r="V677" s="3"/>
      <c r="W677" s="3"/>
      <c r="X677" s="3"/>
    </row>
    <row r="678" spans="6:24" x14ac:dyDescent="0.15">
      <c r="F678" s="18"/>
      <c r="M678" s="3"/>
      <c r="V678" s="3"/>
      <c r="W678" s="3"/>
      <c r="X678" s="3"/>
    </row>
    <row r="679" spans="6:24" x14ac:dyDescent="0.15">
      <c r="F679" s="18"/>
      <c r="M679" s="3"/>
      <c r="V679" s="3"/>
      <c r="W679" s="3"/>
      <c r="X679" s="3"/>
    </row>
    <row r="680" spans="6:24" x14ac:dyDescent="0.15">
      <c r="F680" s="18"/>
      <c r="M680" s="3"/>
      <c r="V680" s="3"/>
      <c r="W680" s="3"/>
      <c r="X680" s="3"/>
    </row>
    <row r="681" spans="6:24" x14ac:dyDescent="0.15">
      <c r="F681" s="18"/>
      <c r="M681" s="3"/>
      <c r="V681" s="3"/>
      <c r="W681" s="3"/>
      <c r="X681" s="3"/>
    </row>
    <row r="682" spans="6:24" x14ac:dyDescent="0.15">
      <c r="F682" s="18"/>
      <c r="M682" s="3"/>
      <c r="V682" s="3"/>
      <c r="W682" s="3"/>
      <c r="X682" s="3"/>
    </row>
    <row r="683" spans="6:24" x14ac:dyDescent="0.15">
      <c r="F683" s="18"/>
      <c r="M683" s="3"/>
      <c r="V683" s="3"/>
      <c r="W683" s="3"/>
      <c r="X683" s="3"/>
    </row>
    <row r="684" spans="6:24" x14ac:dyDescent="0.15">
      <c r="F684" s="18"/>
      <c r="M684" s="3"/>
      <c r="V684" s="3"/>
      <c r="W684" s="3"/>
      <c r="X684" s="3"/>
    </row>
    <row r="685" spans="6:24" x14ac:dyDescent="0.15">
      <c r="F685" s="18"/>
      <c r="M685" s="3"/>
      <c r="V685" s="3"/>
      <c r="W685" s="3"/>
      <c r="X685" s="3"/>
    </row>
    <row r="686" spans="6:24" x14ac:dyDescent="0.15">
      <c r="F686" s="18"/>
      <c r="M686" s="3"/>
      <c r="V686" s="3"/>
      <c r="W686" s="3"/>
      <c r="X686" s="3"/>
    </row>
    <row r="687" spans="6:24" x14ac:dyDescent="0.15">
      <c r="F687" s="18"/>
      <c r="M687" s="3"/>
      <c r="V687" s="3"/>
      <c r="W687" s="3"/>
      <c r="X687" s="3"/>
    </row>
    <row r="688" spans="6:24" x14ac:dyDescent="0.15">
      <c r="F688" s="18"/>
      <c r="M688" s="3"/>
      <c r="V688" s="3"/>
      <c r="W688" s="3"/>
      <c r="X688" s="3"/>
    </row>
    <row r="689" spans="6:24" x14ac:dyDescent="0.15">
      <c r="F689" s="18"/>
      <c r="M689" s="3"/>
      <c r="V689" s="3"/>
      <c r="W689" s="3"/>
      <c r="X689" s="3"/>
    </row>
    <row r="690" spans="6:24" x14ac:dyDescent="0.15">
      <c r="F690" s="18"/>
      <c r="M690" s="3"/>
      <c r="V690" s="3"/>
      <c r="W690" s="3"/>
      <c r="X690" s="3"/>
    </row>
    <row r="691" spans="6:24" x14ac:dyDescent="0.15">
      <c r="F691" s="18"/>
      <c r="M691" s="3"/>
      <c r="V691" s="3"/>
      <c r="W691" s="3"/>
      <c r="X691" s="3"/>
    </row>
    <row r="692" spans="6:24" x14ac:dyDescent="0.15">
      <c r="F692" s="18"/>
      <c r="M692" s="3"/>
      <c r="V692" s="3"/>
      <c r="W692" s="3"/>
      <c r="X692" s="3"/>
    </row>
    <row r="693" spans="6:24" x14ac:dyDescent="0.15">
      <c r="F693" s="18"/>
      <c r="M693" s="3"/>
      <c r="V693" s="3"/>
      <c r="W693" s="3"/>
      <c r="X693" s="3"/>
    </row>
    <row r="694" spans="6:24" x14ac:dyDescent="0.15">
      <c r="F694" s="18"/>
      <c r="M694" s="3"/>
      <c r="V694" s="3"/>
      <c r="W694" s="3"/>
      <c r="X694" s="3"/>
    </row>
    <row r="695" spans="6:24" x14ac:dyDescent="0.15">
      <c r="F695" s="18"/>
      <c r="M695" s="3"/>
      <c r="V695" s="3"/>
      <c r="W695" s="3"/>
      <c r="X695" s="3"/>
    </row>
    <row r="696" spans="6:24" x14ac:dyDescent="0.15">
      <c r="F696" s="18"/>
      <c r="M696" s="3"/>
      <c r="V696" s="3"/>
      <c r="W696" s="3"/>
      <c r="X696" s="3"/>
    </row>
    <row r="697" spans="6:24" x14ac:dyDescent="0.15">
      <c r="F697" s="18"/>
      <c r="M697" s="3"/>
      <c r="V697" s="3"/>
      <c r="W697" s="3"/>
      <c r="X697" s="3"/>
    </row>
    <row r="698" spans="6:24" x14ac:dyDescent="0.15">
      <c r="F698" s="18"/>
      <c r="M698" s="3"/>
      <c r="V698" s="3"/>
      <c r="W698" s="3"/>
      <c r="X698" s="3"/>
    </row>
    <row r="699" spans="6:24" x14ac:dyDescent="0.15">
      <c r="F699" s="18"/>
      <c r="M699" s="3"/>
      <c r="V699" s="3"/>
      <c r="W699" s="3"/>
      <c r="X699" s="3"/>
    </row>
    <row r="700" spans="6:24" x14ac:dyDescent="0.15">
      <c r="F700" s="18"/>
      <c r="M700" s="3"/>
      <c r="V700" s="3"/>
      <c r="W700" s="3"/>
      <c r="X700" s="3"/>
    </row>
    <row r="701" spans="6:24" x14ac:dyDescent="0.15">
      <c r="F701" s="18"/>
      <c r="M701" s="3"/>
      <c r="V701" s="3"/>
      <c r="W701" s="3"/>
      <c r="X701" s="3"/>
    </row>
    <row r="702" spans="6:24" x14ac:dyDescent="0.15">
      <c r="F702" s="18"/>
      <c r="M702" s="3"/>
      <c r="V702" s="3"/>
      <c r="W702" s="3"/>
      <c r="X702" s="3"/>
    </row>
    <row r="703" spans="6:24" x14ac:dyDescent="0.15">
      <c r="F703" s="18"/>
      <c r="M703" s="3"/>
      <c r="V703" s="3"/>
      <c r="W703" s="3"/>
      <c r="X703" s="3"/>
    </row>
    <row r="704" spans="6:24" x14ac:dyDescent="0.15">
      <c r="F704" s="18"/>
      <c r="M704" s="3"/>
      <c r="V704" s="3"/>
      <c r="W704" s="3"/>
      <c r="X704" s="3"/>
    </row>
    <row r="705" spans="6:24" x14ac:dyDescent="0.15">
      <c r="F705" s="18"/>
      <c r="M705" s="3"/>
      <c r="V705" s="3"/>
      <c r="W705" s="3"/>
      <c r="X705" s="3"/>
    </row>
    <row r="706" spans="6:24" x14ac:dyDescent="0.15">
      <c r="F706" s="18"/>
      <c r="M706" s="3"/>
      <c r="V706" s="3"/>
      <c r="W706" s="3"/>
      <c r="X706" s="3"/>
    </row>
    <row r="707" spans="6:24" x14ac:dyDescent="0.15">
      <c r="F707" s="18"/>
      <c r="M707" s="3"/>
      <c r="V707" s="3"/>
      <c r="W707" s="3"/>
      <c r="X707" s="3"/>
    </row>
    <row r="708" spans="6:24" x14ac:dyDescent="0.15">
      <c r="F708" s="18"/>
      <c r="M708" s="3"/>
      <c r="V708" s="3"/>
      <c r="W708" s="3"/>
      <c r="X708" s="3"/>
    </row>
    <row r="709" spans="6:24" x14ac:dyDescent="0.15">
      <c r="F709" s="18"/>
      <c r="M709" s="3"/>
      <c r="V709" s="3"/>
      <c r="W709" s="3"/>
      <c r="X709" s="3"/>
    </row>
    <row r="710" spans="6:24" x14ac:dyDescent="0.15">
      <c r="F710" s="18"/>
      <c r="M710" s="3"/>
      <c r="V710" s="3"/>
      <c r="W710" s="3"/>
      <c r="X710" s="3"/>
    </row>
    <row r="711" spans="6:24" x14ac:dyDescent="0.15">
      <c r="F711" s="18"/>
      <c r="M711" s="3"/>
      <c r="V711" s="3"/>
      <c r="W711" s="3"/>
      <c r="X711" s="3"/>
    </row>
    <row r="712" spans="6:24" x14ac:dyDescent="0.15">
      <c r="F712" s="18"/>
      <c r="M712" s="3"/>
      <c r="V712" s="3"/>
      <c r="W712" s="3"/>
      <c r="X712" s="3"/>
    </row>
    <row r="713" spans="6:24" x14ac:dyDescent="0.15">
      <c r="F713" s="18"/>
      <c r="M713" s="3"/>
      <c r="V713" s="3"/>
      <c r="W713" s="3"/>
      <c r="X713" s="3"/>
    </row>
    <row r="714" spans="6:24" x14ac:dyDescent="0.15">
      <c r="F714" s="18"/>
      <c r="M714" s="3"/>
      <c r="V714" s="3"/>
      <c r="W714" s="3"/>
      <c r="X714" s="3"/>
    </row>
    <row r="715" spans="6:24" x14ac:dyDescent="0.15">
      <c r="F715" s="18"/>
      <c r="M715" s="3"/>
      <c r="V715" s="3"/>
      <c r="W715" s="3"/>
      <c r="X715" s="3"/>
    </row>
    <row r="716" spans="6:24" x14ac:dyDescent="0.15">
      <c r="F716" s="18"/>
      <c r="M716" s="3"/>
      <c r="V716" s="3"/>
      <c r="W716" s="3"/>
      <c r="X716" s="3"/>
    </row>
    <row r="717" spans="6:24" x14ac:dyDescent="0.15">
      <c r="F717" s="18"/>
      <c r="M717" s="3"/>
      <c r="V717" s="3"/>
      <c r="W717" s="3"/>
      <c r="X717" s="3"/>
    </row>
    <row r="718" spans="6:24" x14ac:dyDescent="0.15">
      <c r="F718" s="18"/>
      <c r="M718" s="3"/>
      <c r="V718" s="3"/>
      <c r="W718" s="3"/>
      <c r="X718" s="3"/>
    </row>
    <row r="719" spans="6:24" x14ac:dyDescent="0.15">
      <c r="F719" s="18"/>
      <c r="M719" s="3"/>
      <c r="V719" s="3"/>
      <c r="W719" s="3"/>
      <c r="X719" s="3"/>
    </row>
    <row r="720" spans="6:24" x14ac:dyDescent="0.15">
      <c r="F720" s="18"/>
      <c r="M720" s="3"/>
      <c r="V720" s="3"/>
      <c r="W720" s="3"/>
      <c r="X720" s="3"/>
    </row>
    <row r="721" spans="6:24" x14ac:dyDescent="0.15">
      <c r="F721" s="18"/>
      <c r="M721" s="3"/>
      <c r="V721" s="3"/>
      <c r="W721" s="3"/>
      <c r="X721" s="3"/>
    </row>
    <row r="722" spans="6:24" x14ac:dyDescent="0.15">
      <c r="F722" s="18"/>
      <c r="M722" s="3"/>
      <c r="V722" s="3"/>
      <c r="W722" s="3"/>
      <c r="X722" s="3"/>
    </row>
    <row r="723" spans="6:24" x14ac:dyDescent="0.15">
      <c r="F723" s="18"/>
      <c r="M723" s="3"/>
      <c r="V723" s="3"/>
      <c r="W723" s="3"/>
      <c r="X723" s="3"/>
    </row>
    <row r="724" spans="6:24" x14ac:dyDescent="0.15">
      <c r="F724" s="18"/>
      <c r="M724" s="3"/>
      <c r="V724" s="3"/>
      <c r="W724" s="3"/>
      <c r="X724" s="3"/>
    </row>
    <row r="725" spans="6:24" x14ac:dyDescent="0.15">
      <c r="F725" s="18"/>
      <c r="M725" s="3"/>
      <c r="V725" s="3"/>
      <c r="W725" s="3"/>
      <c r="X725" s="3"/>
    </row>
    <row r="726" spans="6:24" x14ac:dyDescent="0.15">
      <c r="F726" s="18"/>
      <c r="M726" s="3"/>
      <c r="V726" s="3"/>
      <c r="W726" s="3"/>
      <c r="X726" s="3"/>
    </row>
    <row r="727" spans="6:24" x14ac:dyDescent="0.15">
      <c r="F727" s="18"/>
      <c r="M727" s="3"/>
      <c r="V727" s="3"/>
      <c r="W727" s="3"/>
      <c r="X727" s="3"/>
    </row>
    <row r="728" spans="6:24" x14ac:dyDescent="0.15">
      <c r="F728" s="18"/>
      <c r="M728" s="3"/>
      <c r="V728" s="3"/>
      <c r="W728" s="3"/>
      <c r="X728" s="3"/>
    </row>
    <row r="729" spans="6:24" x14ac:dyDescent="0.15">
      <c r="F729" s="18"/>
      <c r="M729" s="3"/>
      <c r="V729" s="3"/>
      <c r="W729" s="3"/>
      <c r="X729" s="3"/>
    </row>
    <row r="730" spans="6:24" x14ac:dyDescent="0.15">
      <c r="F730" s="18"/>
      <c r="M730" s="3"/>
      <c r="V730" s="3"/>
      <c r="W730" s="3"/>
      <c r="X730" s="3"/>
    </row>
    <row r="731" spans="6:24" x14ac:dyDescent="0.15">
      <c r="F731" s="18"/>
      <c r="M731" s="3"/>
      <c r="V731" s="3"/>
      <c r="W731" s="3"/>
      <c r="X731" s="3"/>
    </row>
    <row r="732" spans="6:24" x14ac:dyDescent="0.15">
      <c r="F732" s="18"/>
      <c r="M732" s="3"/>
      <c r="V732" s="3"/>
      <c r="W732" s="3"/>
      <c r="X732" s="3"/>
    </row>
    <row r="733" spans="6:24" x14ac:dyDescent="0.15">
      <c r="F733" s="18"/>
      <c r="M733" s="3"/>
      <c r="V733" s="3"/>
      <c r="W733" s="3"/>
      <c r="X733" s="3"/>
    </row>
    <row r="734" spans="6:24" x14ac:dyDescent="0.15">
      <c r="F734" s="18"/>
      <c r="M734" s="3"/>
      <c r="V734" s="3"/>
      <c r="W734" s="3"/>
      <c r="X734" s="3"/>
    </row>
    <row r="735" spans="6:24" x14ac:dyDescent="0.15">
      <c r="F735" s="18"/>
      <c r="M735" s="3"/>
      <c r="V735" s="3"/>
      <c r="W735" s="3"/>
      <c r="X735" s="3"/>
    </row>
    <row r="736" spans="6:24" x14ac:dyDescent="0.15">
      <c r="F736" s="18"/>
      <c r="M736" s="3"/>
      <c r="V736" s="3"/>
      <c r="W736" s="3"/>
      <c r="X736" s="3"/>
    </row>
    <row r="737" spans="6:24" x14ac:dyDescent="0.15">
      <c r="F737" s="18"/>
      <c r="M737" s="3"/>
      <c r="V737" s="3"/>
      <c r="W737" s="3"/>
      <c r="X737" s="3"/>
    </row>
    <row r="738" spans="6:24" x14ac:dyDescent="0.15">
      <c r="F738" s="18"/>
      <c r="M738" s="3"/>
      <c r="V738" s="3"/>
      <c r="W738" s="3"/>
      <c r="X738" s="3"/>
    </row>
    <row r="739" spans="6:24" x14ac:dyDescent="0.15">
      <c r="F739" s="18"/>
      <c r="M739" s="3"/>
      <c r="V739" s="3"/>
      <c r="W739" s="3"/>
      <c r="X739" s="3"/>
    </row>
    <row r="740" spans="6:24" x14ac:dyDescent="0.15">
      <c r="F740" s="18"/>
      <c r="M740" s="3"/>
      <c r="V740" s="3"/>
      <c r="W740" s="3"/>
      <c r="X740" s="3"/>
    </row>
    <row r="741" spans="6:24" x14ac:dyDescent="0.15">
      <c r="F741" s="18"/>
      <c r="M741" s="3"/>
      <c r="V741" s="3"/>
      <c r="W741" s="3"/>
      <c r="X741" s="3"/>
    </row>
    <row r="742" spans="6:24" x14ac:dyDescent="0.15">
      <c r="F742" s="18"/>
      <c r="M742" s="3"/>
      <c r="V742" s="3"/>
      <c r="W742" s="3"/>
      <c r="X742" s="3"/>
    </row>
    <row r="743" spans="6:24" x14ac:dyDescent="0.15">
      <c r="F743" s="18"/>
      <c r="M743" s="3"/>
      <c r="V743" s="3"/>
      <c r="W743" s="3"/>
      <c r="X743" s="3"/>
    </row>
    <row r="744" spans="6:24" x14ac:dyDescent="0.15">
      <c r="F744" s="18"/>
      <c r="M744" s="3"/>
      <c r="V744" s="3"/>
      <c r="W744" s="3"/>
      <c r="X744" s="3"/>
    </row>
    <row r="745" spans="6:24" x14ac:dyDescent="0.15">
      <c r="F745" s="18"/>
      <c r="M745" s="3"/>
      <c r="V745" s="3"/>
      <c r="W745" s="3"/>
      <c r="X745" s="3"/>
    </row>
    <row r="746" spans="6:24" x14ac:dyDescent="0.15">
      <c r="F746" s="18"/>
      <c r="M746" s="3"/>
      <c r="V746" s="3"/>
      <c r="W746" s="3"/>
      <c r="X746" s="3"/>
    </row>
    <row r="747" spans="6:24" x14ac:dyDescent="0.15">
      <c r="F747" s="18"/>
      <c r="M747" s="3"/>
      <c r="V747" s="3"/>
      <c r="W747" s="3"/>
      <c r="X747" s="3"/>
    </row>
    <row r="748" spans="6:24" x14ac:dyDescent="0.15">
      <c r="F748" s="18"/>
      <c r="M748" s="3"/>
      <c r="V748" s="3"/>
      <c r="W748" s="3"/>
      <c r="X748" s="3"/>
    </row>
    <row r="749" spans="6:24" x14ac:dyDescent="0.15">
      <c r="F749" s="18"/>
      <c r="M749" s="3"/>
      <c r="V749" s="3"/>
      <c r="W749" s="3"/>
      <c r="X749" s="3"/>
    </row>
    <row r="750" spans="6:24" x14ac:dyDescent="0.15">
      <c r="F750" s="18"/>
      <c r="M750" s="3"/>
      <c r="V750" s="3"/>
      <c r="W750" s="3"/>
      <c r="X750" s="3"/>
    </row>
    <row r="751" spans="6:24" x14ac:dyDescent="0.15">
      <c r="F751" s="18"/>
      <c r="M751" s="3"/>
      <c r="V751" s="3"/>
      <c r="W751" s="3"/>
      <c r="X751" s="3"/>
    </row>
    <row r="752" spans="6:24" x14ac:dyDescent="0.15">
      <c r="F752" s="18"/>
      <c r="M752" s="3"/>
      <c r="V752" s="3"/>
      <c r="W752" s="3"/>
      <c r="X752" s="3"/>
    </row>
    <row r="753" spans="6:24" x14ac:dyDescent="0.15">
      <c r="F753" s="18"/>
      <c r="M753" s="3"/>
      <c r="V753" s="3"/>
      <c r="W753" s="3"/>
      <c r="X753" s="3"/>
    </row>
    <row r="754" spans="6:24" x14ac:dyDescent="0.15">
      <c r="F754" s="18"/>
      <c r="M754" s="3"/>
      <c r="V754" s="3"/>
      <c r="W754" s="3"/>
      <c r="X754" s="3"/>
    </row>
    <row r="755" spans="6:24" x14ac:dyDescent="0.15">
      <c r="F755" s="18"/>
      <c r="M755" s="3"/>
      <c r="V755" s="3"/>
      <c r="W755" s="3"/>
      <c r="X755" s="3"/>
    </row>
    <row r="756" spans="6:24" x14ac:dyDescent="0.15">
      <c r="F756" s="18"/>
      <c r="M756" s="3"/>
      <c r="V756" s="3"/>
      <c r="W756" s="3"/>
      <c r="X756" s="3"/>
    </row>
    <row r="757" spans="6:24" x14ac:dyDescent="0.15">
      <c r="F757" s="18"/>
      <c r="M757" s="3"/>
      <c r="V757" s="3"/>
      <c r="W757" s="3"/>
      <c r="X757" s="3"/>
    </row>
    <row r="758" spans="6:24" x14ac:dyDescent="0.15">
      <c r="F758" s="18"/>
      <c r="M758" s="3"/>
      <c r="V758" s="3"/>
      <c r="W758" s="3"/>
      <c r="X758" s="3"/>
    </row>
    <row r="759" spans="6:24" x14ac:dyDescent="0.15">
      <c r="F759" s="18"/>
      <c r="M759" s="3"/>
      <c r="V759" s="3"/>
      <c r="W759" s="3"/>
      <c r="X759" s="3"/>
    </row>
    <row r="760" spans="6:24" x14ac:dyDescent="0.15">
      <c r="F760" s="18"/>
      <c r="M760" s="3"/>
      <c r="V760" s="3"/>
      <c r="W760" s="3"/>
      <c r="X760" s="3"/>
    </row>
    <row r="761" spans="6:24" x14ac:dyDescent="0.15">
      <c r="F761" s="18"/>
      <c r="M761" s="3"/>
      <c r="V761" s="3"/>
      <c r="W761" s="3"/>
      <c r="X761" s="3"/>
    </row>
    <row r="762" spans="6:24" x14ac:dyDescent="0.15">
      <c r="F762" s="18"/>
      <c r="M762" s="3"/>
      <c r="V762" s="3"/>
      <c r="W762" s="3"/>
      <c r="X762" s="3"/>
    </row>
    <row r="763" spans="6:24" x14ac:dyDescent="0.15">
      <c r="F763" s="18"/>
      <c r="M763" s="3"/>
      <c r="V763" s="3"/>
      <c r="W763" s="3"/>
      <c r="X763" s="3"/>
    </row>
    <row r="764" spans="6:24" x14ac:dyDescent="0.15">
      <c r="F764" s="18"/>
      <c r="M764" s="3"/>
      <c r="V764" s="3"/>
      <c r="W764" s="3"/>
      <c r="X764" s="3"/>
    </row>
    <row r="765" spans="6:24" x14ac:dyDescent="0.15">
      <c r="F765" s="18"/>
      <c r="M765" s="3"/>
      <c r="V765" s="3"/>
      <c r="W765" s="3"/>
      <c r="X765" s="3"/>
    </row>
    <row r="766" spans="6:24" x14ac:dyDescent="0.15">
      <c r="F766" s="18"/>
      <c r="M766" s="3"/>
      <c r="V766" s="3"/>
      <c r="W766" s="3"/>
      <c r="X766" s="3"/>
    </row>
    <row r="767" spans="6:24" x14ac:dyDescent="0.15">
      <c r="F767" s="18"/>
      <c r="M767" s="3"/>
      <c r="V767" s="3"/>
      <c r="W767" s="3"/>
      <c r="X767" s="3"/>
    </row>
    <row r="768" spans="6:24" x14ac:dyDescent="0.15">
      <c r="F768" s="18"/>
      <c r="M768" s="3"/>
      <c r="V768" s="3"/>
      <c r="W768" s="3"/>
      <c r="X768" s="3"/>
    </row>
    <row r="769" spans="6:24" x14ac:dyDescent="0.15">
      <c r="F769" s="18"/>
      <c r="M769" s="3"/>
      <c r="V769" s="3"/>
      <c r="W769" s="3"/>
      <c r="X769" s="3"/>
    </row>
    <row r="770" spans="6:24" x14ac:dyDescent="0.15">
      <c r="F770" s="18"/>
      <c r="M770" s="3"/>
      <c r="V770" s="3"/>
      <c r="W770" s="3"/>
      <c r="X770" s="3"/>
    </row>
    <row r="771" spans="6:24" x14ac:dyDescent="0.15">
      <c r="F771" s="18"/>
      <c r="M771" s="3"/>
      <c r="V771" s="3"/>
      <c r="W771" s="3"/>
      <c r="X771" s="3"/>
    </row>
    <row r="772" spans="6:24" x14ac:dyDescent="0.15">
      <c r="F772" s="18"/>
      <c r="M772" s="3"/>
      <c r="V772" s="3"/>
      <c r="W772" s="3"/>
      <c r="X772" s="3"/>
    </row>
    <row r="773" spans="6:24" x14ac:dyDescent="0.15">
      <c r="F773" s="18"/>
      <c r="M773" s="3"/>
      <c r="V773" s="3"/>
      <c r="W773" s="3"/>
      <c r="X773" s="3"/>
    </row>
    <row r="774" spans="6:24" x14ac:dyDescent="0.15">
      <c r="F774" s="18"/>
      <c r="M774" s="3"/>
      <c r="V774" s="3"/>
      <c r="W774" s="3"/>
      <c r="X774" s="3"/>
    </row>
    <row r="775" spans="6:24" x14ac:dyDescent="0.15">
      <c r="F775" s="18"/>
      <c r="M775" s="3"/>
      <c r="V775" s="3"/>
      <c r="W775" s="3"/>
      <c r="X775" s="3"/>
    </row>
    <row r="776" spans="6:24" x14ac:dyDescent="0.15">
      <c r="F776" s="18"/>
      <c r="M776" s="3"/>
      <c r="V776" s="3"/>
      <c r="W776" s="3"/>
      <c r="X776" s="3"/>
    </row>
    <row r="777" spans="6:24" x14ac:dyDescent="0.15">
      <c r="F777" s="18"/>
      <c r="M777" s="3"/>
      <c r="V777" s="3"/>
      <c r="W777" s="3"/>
      <c r="X777" s="3"/>
    </row>
    <row r="778" spans="6:24" x14ac:dyDescent="0.15">
      <c r="F778" s="18"/>
      <c r="M778" s="3"/>
      <c r="V778" s="3"/>
      <c r="W778" s="3"/>
      <c r="X778" s="3"/>
    </row>
    <row r="779" spans="6:24" x14ac:dyDescent="0.15">
      <c r="F779" s="18"/>
      <c r="M779" s="3"/>
      <c r="V779" s="3"/>
      <c r="W779" s="3"/>
      <c r="X779" s="3"/>
    </row>
    <row r="780" spans="6:24" x14ac:dyDescent="0.15">
      <c r="F780" s="18"/>
      <c r="M780" s="3"/>
      <c r="V780" s="3"/>
      <c r="W780" s="3"/>
      <c r="X780" s="3"/>
    </row>
    <row r="781" spans="6:24" x14ac:dyDescent="0.15">
      <c r="F781" s="18"/>
      <c r="M781" s="3"/>
      <c r="V781" s="3"/>
      <c r="W781" s="3"/>
      <c r="X781" s="3"/>
    </row>
    <row r="782" spans="6:24" x14ac:dyDescent="0.15">
      <c r="F782" s="18"/>
      <c r="M782" s="3"/>
      <c r="V782" s="3"/>
      <c r="W782" s="3"/>
      <c r="X782" s="3"/>
    </row>
    <row r="783" spans="6:24" x14ac:dyDescent="0.15">
      <c r="F783" s="18"/>
      <c r="M783" s="3"/>
      <c r="V783" s="3"/>
      <c r="W783" s="3"/>
      <c r="X783" s="3"/>
    </row>
    <row r="784" spans="6:24" x14ac:dyDescent="0.15">
      <c r="F784" s="18"/>
      <c r="M784" s="3"/>
      <c r="V784" s="3"/>
      <c r="W784" s="3"/>
      <c r="X784" s="3"/>
    </row>
    <row r="785" spans="6:24" x14ac:dyDescent="0.15">
      <c r="F785" s="18"/>
      <c r="M785" s="3"/>
      <c r="V785" s="3"/>
      <c r="W785" s="3"/>
      <c r="X785" s="3"/>
    </row>
    <row r="786" spans="6:24" x14ac:dyDescent="0.15">
      <c r="F786" s="18"/>
      <c r="M786" s="3"/>
      <c r="V786" s="3"/>
      <c r="W786" s="3"/>
      <c r="X786" s="3"/>
    </row>
    <row r="787" spans="6:24" x14ac:dyDescent="0.15">
      <c r="F787" s="18"/>
      <c r="M787" s="3"/>
      <c r="V787" s="3"/>
      <c r="W787" s="3"/>
      <c r="X787" s="3"/>
    </row>
    <row r="788" spans="6:24" x14ac:dyDescent="0.15">
      <c r="F788" s="18"/>
      <c r="M788" s="3"/>
      <c r="V788" s="3"/>
      <c r="W788" s="3"/>
      <c r="X788" s="3"/>
    </row>
    <row r="789" spans="6:24" x14ac:dyDescent="0.15">
      <c r="F789" s="18"/>
      <c r="M789" s="3"/>
      <c r="V789" s="3"/>
      <c r="W789" s="3"/>
      <c r="X789" s="3"/>
    </row>
    <row r="790" spans="6:24" x14ac:dyDescent="0.15">
      <c r="F790" s="18"/>
      <c r="M790" s="3"/>
      <c r="V790" s="3"/>
      <c r="W790" s="3"/>
      <c r="X790" s="3"/>
    </row>
    <row r="791" spans="6:24" x14ac:dyDescent="0.15">
      <c r="F791" s="18"/>
      <c r="M791" s="3"/>
      <c r="V791" s="3"/>
      <c r="W791" s="3"/>
      <c r="X791" s="3"/>
    </row>
    <row r="792" spans="6:24" x14ac:dyDescent="0.15">
      <c r="F792" s="18"/>
      <c r="M792" s="3"/>
      <c r="V792" s="3"/>
      <c r="W792" s="3"/>
      <c r="X792" s="3"/>
    </row>
    <row r="793" spans="6:24" x14ac:dyDescent="0.15">
      <c r="F793" s="18"/>
      <c r="M793" s="3"/>
      <c r="V793" s="3"/>
      <c r="W793" s="3"/>
      <c r="X793" s="3"/>
    </row>
    <row r="794" spans="6:24" x14ac:dyDescent="0.15">
      <c r="F794" s="18"/>
      <c r="M794" s="3"/>
      <c r="V794" s="3"/>
      <c r="W794" s="3"/>
      <c r="X794" s="3"/>
    </row>
    <row r="795" spans="6:24" x14ac:dyDescent="0.15">
      <c r="F795" s="18"/>
      <c r="M795" s="3"/>
      <c r="V795" s="3"/>
      <c r="W795" s="3"/>
      <c r="X795" s="3"/>
    </row>
    <row r="796" spans="6:24" x14ac:dyDescent="0.15">
      <c r="F796" s="18"/>
      <c r="M796" s="3"/>
      <c r="V796" s="3"/>
      <c r="W796" s="3"/>
      <c r="X796" s="3"/>
    </row>
    <row r="797" spans="6:24" x14ac:dyDescent="0.15">
      <c r="F797" s="18"/>
      <c r="M797" s="3"/>
      <c r="V797" s="3"/>
      <c r="W797" s="3"/>
      <c r="X797" s="3"/>
    </row>
    <row r="798" spans="6:24" x14ac:dyDescent="0.15">
      <c r="F798" s="18"/>
      <c r="M798" s="3"/>
      <c r="V798" s="3"/>
      <c r="W798" s="3"/>
      <c r="X798" s="3"/>
    </row>
    <row r="799" spans="6:24" x14ac:dyDescent="0.15">
      <c r="F799" s="18"/>
      <c r="M799" s="3"/>
      <c r="V799" s="3"/>
      <c r="W799" s="3"/>
      <c r="X799" s="3"/>
    </row>
    <row r="800" spans="6:24" x14ac:dyDescent="0.15">
      <c r="F800" s="18"/>
      <c r="M800" s="3"/>
      <c r="V800" s="3"/>
      <c r="W800" s="3"/>
      <c r="X800" s="3"/>
    </row>
    <row r="801" spans="6:24" x14ac:dyDescent="0.15">
      <c r="F801" s="18"/>
      <c r="M801" s="3"/>
      <c r="V801" s="3"/>
      <c r="W801" s="3"/>
      <c r="X801" s="3"/>
    </row>
    <row r="802" spans="6:24" x14ac:dyDescent="0.15">
      <c r="F802" s="18"/>
      <c r="M802" s="3"/>
      <c r="V802" s="3"/>
      <c r="W802" s="3"/>
      <c r="X802" s="3"/>
    </row>
    <row r="803" spans="6:24" x14ac:dyDescent="0.15">
      <c r="F803" s="18"/>
      <c r="M803" s="3"/>
      <c r="V803" s="3"/>
      <c r="W803" s="3"/>
      <c r="X803" s="3"/>
    </row>
    <row r="804" spans="6:24" x14ac:dyDescent="0.15">
      <c r="F804" s="18"/>
      <c r="M804" s="3"/>
      <c r="V804" s="3"/>
      <c r="W804" s="3"/>
      <c r="X804" s="3"/>
    </row>
    <row r="805" spans="6:24" x14ac:dyDescent="0.15">
      <c r="F805" s="18"/>
      <c r="M805" s="3"/>
      <c r="V805" s="3"/>
      <c r="W805" s="3"/>
      <c r="X805" s="3"/>
    </row>
    <row r="806" spans="6:24" x14ac:dyDescent="0.15">
      <c r="F806" s="18"/>
      <c r="M806" s="3"/>
      <c r="V806" s="3"/>
      <c r="W806" s="3"/>
      <c r="X806" s="3"/>
    </row>
    <row r="807" spans="6:24" x14ac:dyDescent="0.15">
      <c r="F807" s="18"/>
      <c r="M807" s="3"/>
      <c r="V807" s="3"/>
      <c r="W807" s="3"/>
      <c r="X807" s="3"/>
    </row>
    <row r="808" spans="6:24" x14ac:dyDescent="0.15">
      <c r="F808" s="18"/>
      <c r="M808" s="3"/>
      <c r="V808" s="3"/>
      <c r="W808" s="3"/>
      <c r="X808" s="3"/>
    </row>
    <row r="809" spans="6:24" x14ac:dyDescent="0.15">
      <c r="F809" s="18"/>
      <c r="M809" s="3"/>
      <c r="V809" s="3"/>
      <c r="W809" s="3"/>
      <c r="X809" s="3"/>
    </row>
    <row r="810" spans="6:24" x14ac:dyDescent="0.15">
      <c r="F810" s="18"/>
      <c r="M810" s="3"/>
      <c r="V810" s="3"/>
      <c r="W810" s="3"/>
      <c r="X810" s="3"/>
    </row>
    <row r="811" spans="6:24" x14ac:dyDescent="0.15">
      <c r="F811" s="18"/>
      <c r="M811" s="3"/>
      <c r="V811" s="3"/>
      <c r="W811" s="3"/>
      <c r="X811" s="3"/>
    </row>
    <row r="812" spans="6:24" x14ac:dyDescent="0.15">
      <c r="F812" s="18"/>
      <c r="M812" s="3"/>
      <c r="V812" s="3"/>
      <c r="W812" s="3"/>
      <c r="X812" s="3"/>
    </row>
    <row r="813" spans="6:24" x14ac:dyDescent="0.15">
      <c r="F813" s="18"/>
      <c r="M813" s="3"/>
      <c r="V813" s="3"/>
      <c r="W813" s="3"/>
      <c r="X813" s="3"/>
    </row>
    <row r="814" spans="6:24" x14ac:dyDescent="0.15">
      <c r="F814" s="18"/>
      <c r="M814" s="3"/>
      <c r="V814" s="3"/>
      <c r="W814" s="3"/>
      <c r="X814" s="3"/>
    </row>
    <row r="815" spans="6:24" x14ac:dyDescent="0.15">
      <c r="F815" s="18"/>
      <c r="M815" s="3"/>
      <c r="V815" s="3"/>
      <c r="W815" s="3"/>
      <c r="X815" s="3"/>
    </row>
    <row r="816" spans="6:24" x14ac:dyDescent="0.15">
      <c r="F816" s="18"/>
      <c r="M816" s="3"/>
      <c r="V816" s="3"/>
      <c r="W816" s="3"/>
      <c r="X816" s="3"/>
    </row>
    <row r="817" spans="6:24" x14ac:dyDescent="0.15">
      <c r="F817" s="18"/>
      <c r="M817" s="3"/>
      <c r="V817" s="3"/>
      <c r="W817" s="3"/>
      <c r="X817" s="3"/>
    </row>
    <row r="818" spans="6:24" x14ac:dyDescent="0.15">
      <c r="F818" s="18"/>
      <c r="M818" s="3"/>
      <c r="V818" s="3"/>
      <c r="W818" s="3"/>
      <c r="X818" s="3"/>
    </row>
    <row r="819" spans="6:24" x14ac:dyDescent="0.15">
      <c r="F819" s="18"/>
      <c r="M819" s="3"/>
      <c r="V819" s="3"/>
      <c r="W819" s="3"/>
      <c r="X819" s="3"/>
    </row>
    <row r="820" spans="6:24" x14ac:dyDescent="0.15">
      <c r="F820" s="18"/>
      <c r="M820" s="3"/>
      <c r="V820" s="3"/>
      <c r="W820" s="3"/>
      <c r="X820" s="3"/>
    </row>
    <row r="821" spans="6:24" x14ac:dyDescent="0.15">
      <c r="F821" s="18"/>
      <c r="M821" s="3"/>
      <c r="V821" s="3"/>
      <c r="W821" s="3"/>
      <c r="X821" s="3"/>
    </row>
    <row r="822" spans="6:24" x14ac:dyDescent="0.15">
      <c r="F822" s="18"/>
      <c r="M822" s="3"/>
      <c r="V822" s="3"/>
      <c r="W822" s="3"/>
      <c r="X822" s="3"/>
    </row>
    <row r="823" spans="6:24" x14ac:dyDescent="0.15">
      <c r="F823" s="18"/>
      <c r="M823" s="3"/>
      <c r="V823" s="3"/>
      <c r="W823" s="3"/>
      <c r="X823" s="3"/>
    </row>
    <row r="824" spans="6:24" x14ac:dyDescent="0.15">
      <c r="F824" s="18"/>
      <c r="M824" s="3"/>
      <c r="V824" s="3"/>
      <c r="W824" s="3"/>
      <c r="X824" s="3"/>
    </row>
    <row r="825" spans="6:24" x14ac:dyDescent="0.15">
      <c r="F825" s="18"/>
      <c r="M825" s="3"/>
      <c r="V825" s="3"/>
      <c r="W825" s="3"/>
      <c r="X825" s="3"/>
    </row>
    <row r="826" spans="6:24" x14ac:dyDescent="0.15">
      <c r="F826" s="18"/>
      <c r="M826" s="3"/>
      <c r="V826" s="3"/>
      <c r="W826" s="3"/>
      <c r="X826" s="3"/>
    </row>
    <row r="827" spans="6:24" x14ac:dyDescent="0.15">
      <c r="F827" s="18"/>
      <c r="M827" s="3"/>
      <c r="V827" s="3"/>
      <c r="W827" s="3"/>
      <c r="X827" s="3"/>
    </row>
    <row r="828" spans="6:24" x14ac:dyDescent="0.15">
      <c r="F828" s="18"/>
      <c r="M828" s="3"/>
      <c r="V828" s="3"/>
      <c r="W828" s="3"/>
      <c r="X828" s="3"/>
    </row>
    <row r="829" spans="6:24" x14ac:dyDescent="0.15">
      <c r="F829" s="18"/>
      <c r="M829" s="3"/>
      <c r="V829" s="3"/>
      <c r="W829" s="3"/>
      <c r="X829" s="3"/>
    </row>
    <row r="830" spans="6:24" x14ac:dyDescent="0.15">
      <c r="F830" s="18"/>
      <c r="M830" s="3"/>
      <c r="V830" s="3"/>
      <c r="W830" s="3"/>
      <c r="X830" s="3"/>
    </row>
    <row r="831" spans="6:24" x14ac:dyDescent="0.15">
      <c r="F831" s="18"/>
      <c r="M831" s="3"/>
      <c r="V831" s="3"/>
      <c r="W831" s="3"/>
      <c r="X831" s="3"/>
    </row>
    <row r="832" spans="6:24" x14ac:dyDescent="0.15">
      <c r="F832" s="18"/>
      <c r="M832" s="3"/>
      <c r="V832" s="3"/>
      <c r="W832" s="3"/>
      <c r="X832" s="3"/>
    </row>
    <row r="833" spans="6:24" x14ac:dyDescent="0.15">
      <c r="F833" s="18"/>
      <c r="M833" s="3"/>
      <c r="V833" s="3"/>
      <c r="W833" s="3"/>
      <c r="X833" s="3"/>
    </row>
    <row r="834" spans="6:24" x14ac:dyDescent="0.15">
      <c r="F834" s="18"/>
      <c r="M834" s="3"/>
      <c r="V834" s="3"/>
      <c r="W834" s="3"/>
      <c r="X834" s="3"/>
    </row>
    <row r="835" spans="6:24" x14ac:dyDescent="0.15">
      <c r="F835" s="18"/>
      <c r="M835" s="3"/>
      <c r="V835" s="3"/>
      <c r="W835" s="3"/>
      <c r="X835" s="3"/>
    </row>
    <row r="836" spans="6:24" x14ac:dyDescent="0.15">
      <c r="F836" s="18"/>
      <c r="M836" s="3"/>
      <c r="V836" s="3"/>
      <c r="W836" s="3"/>
      <c r="X836" s="3"/>
    </row>
    <row r="837" spans="6:24" x14ac:dyDescent="0.15">
      <c r="F837" s="18"/>
      <c r="M837" s="3"/>
      <c r="V837" s="3"/>
      <c r="W837" s="3"/>
      <c r="X837" s="3"/>
    </row>
    <row r="838" spans="6:24" x14ac:dyDescent="0.15">
      <c r="F838" s="18"/>
      <c r="M838" s="3"/>
      <c r="V838" s="3"/>
      <c r="W838" s="3"/>
      <c r="X838" s="3"/>
    </row>
    <row r="839" spans="6:24" x14ac:dyDescent="0.15">
      <c r="F839" s="18"/>
      <c r="M839" s="3"/>
      <c r="V839" s="3"/>
      <c r="W839" s="3"/>
      <c r="X839" s="3"/>
    </row>
    <row r="840" spans="6:24" x14ac:dyDescent="0.15">
      <c r="F840" s="18"/>
      <c r="M840" s="3"/>
      <c r="V840" s="3"/>
      <c r="W840" s="3"/>
      <c r="X840" s="3"/>
    </row>
    <row r="841" spans="6:24" x14ac:dyDescent="0.15">
      <c r="F841" s="18"/>
      <c r="M841" s="3"/>
      <c r="V841" s="3"/>
      <c r="W841" s="3"/>
      <c r="X841" s="3"/>
    </row>
    <row r="842" spans="6:24" x14ac:dyDescent="0.15">
      <c r="F842" s="18"/>
      <c r="M842" s="3"/>
      <c r="V842" s="3"/>
      <c r="W842" s="3"/>
      <c r="X842" s="3"/>
    </row>
    <row r="843" spans="6:24" x14ac:dyDescent="0.15">
      <c r="F843" s="18"/>
      <c r="M843" s="3"/>
      <c r="V843" s="3"/>
      <c r="W843" s="3"/>
      <c r="X843" s="3"/>
    </row>
    <row r="844" spans="6:24" x14ac:dyDescent="0.15">
      <c r="F844" s="18"/>
      <c r="M844" s="3"/>
      <c r="V844" s="3"/>
      <c r="W844" s="3"/>
      <c r="X844" s="3"/>
    </row>
    <row r="845" spans="6:24" x14ac:dyDescent="0.15">
      <c r="F845" s="18"/>
      <c r="M845" s="3"/>
      <c r="V845" s="3"/>
      <c r="W845" s="3"/>
      <c r="X845" s="3"/>
    </row>
    <row r="846" spans="6:24" x14ac:dyDescent="0.15">
      <c r="F846" s="18"/>
      <c r="M846" s="3"/>
      <c r="V846" s="3"/>
      <c r="W846" s="3"/>
      <c r="X846" s="3"/>
    </row>
    <row r="847" spans="6:24" x14ac:dyDescent="0.15">
      <c r="F847" s="18"/>
      <c r="M847" s="3"/>
      <c r="V847" s="3"/>
      <c r="W847" s="3"/>
      <c r="X847" s="3"/>
    </row>
    <row r="848" spans="6:24" x14ac:dyDescent="0.15">
      <c r="F848" s="18"/>
      <c r="M848" s="3"/>
      <c r="V848" s="3"/>
      <c r="W848" s="3"/>
      <c r="X848" s="3"/>
    </row>
    <row r="849" spans="6:24" x14ac:dyDescent="0.15">
      <c r="F849" s="18"/>
      <c r="M849" s="3"/>
      <c r="V849" s="3"/>
      <c r="W849" s="3"/>
      <c r="X849" s="3"/>
    </row>
    <row r="850" spans="6:24" x14ac:dyDescent="0.15">
      <c r="F850" s="18"/>
      <c r="M850" s="3"/>
      <c r="V850" s="3"/>
      <c r="W850" s="3"/>
      <c r="X850" s="3"/>
    </row>
    <row r="851" spans="6:24" x14ac:dyDescent="0.15">
      <c r="F851" s="18"/>
      <c r="M851" s="3"/>
      <c r="V851" s="3"/>
      <c r="W851" s="3"/>
      <c r="X851" s="3"/>
    </row>
    <row r="852" spans="6:24" x14ac:dyDescent="0.15">
      <c r="F852" s="18"/>
      <c r="M852" s="3"/>
      <c r="V852" s="3"/>
      <c r="W852" s="3"/>
      <c r="X852" s="3"/>
    </row>
    <row r="853" spans="6:24" x14ac:dyDescent="0.15">
      <c r="F853" s="18"/>
      <c r="M853" s="3"/>
      <c r="V853" s="3"/>
      <c r="W853" s="3"/>
      <c r="X853" s="3"/>
    </row>
    <row r="854" spans="6:24" x14ac:dyDescent="0.15">
      <c r="F854" s="18"/>
      <c r="M854" s="3"/>
      <c r="V854" s="3"/>
      <c r="W854" s="3"/>
      <c r="X854" s="3"/>
    </row>
    <row r="855" spans="6:24" x14ac:dyDescent="0.15">
      <c r="F855" s="18"/>
      <c r="M855" s="3"/>
      <c r="V855" s="3"/>
      <c r="W855" s="3"/>
      <c r="X855" s="3"/>
    </row>
    <row r="856" spans="6:24" x14ac:dyDescent="0.15">
      <c r="F856" s="18"/>
      <c r="M856" s="3"/>
      <c r="V856" s="3"/>
      <c r="W856" s="3"/>
      <c r="X856" s="3"/>
    </row>
    <row r="857" spans="6:24" x14ac:dyDescent="0.15">
      <c r="F857" s="18"/>
      <c r="M857" s="3"/>
      <c r="V857" s="3"/>
      <c r="W857" s="3"/>
      <c r="X857" s="3"/>
    </row>
    <row r="858" spans="6:24" x14ac:dyDescent="0.15">
      <c r="F858" s="18"/>
      <c r="M858" s="3"/>
      <c r="V858" s="3"/>
      <c r="W858" s="3"/>
      <c r="X858" s="3"/>
    </row>
    <row r="859" spans="6:24" x14ac:dyDescent="0.15">
      <c r="F859" s="18"/>
      <c r="M859" s="3"/>
      <c r="V859" s="3"/>
      <c r="W859" s="3"/>
      <c r="X859" s="3"/>
    </row>
    <row r="860" spans="6:24" x14ac:dyDescent="0.15">
      <c r="F860" s="18"/>
      <c r="M860" s="3"/>
      <c r="V860" s="3"/>
      <c r="W860" s="3"/>
      <c r="X860" s="3"/>
    </row>
    <row r="861" spans="6:24" x14ac:dyDescent="0.15">
      <c r="F861" s="18"/>
      <c r="M861" s="3"/>
      <c r="V861" s="3"/>
      <c r="W861" s="3"/>
      <c r="X861" s="3"/>
    </row>
    <row r="862" spans="6:24" x14ac:dyDescent="0.15">
      <c r="F862" s="18"/>
      <c r="M862" s="3"/>
      <c r="V862" s="3"/>
      <c r="W862" s="3"/>
      <c r="X862" s="3"/>
    </row>
    <row r="863" spans="6:24" x14ac:dyDescent="0.15">
      <c r="F863" s="18"/>
      <c r="M863" s="3"/>
      <c r="V863" s="3"/>
      <c r="W863" s="3"/>
      <c r="X863" s="3"/>
    </row>
    <row r="864" spans="6:24" x14ac:dyDescent="0.15">
      <c r="F864" s="18"/>
      <c r="M864" s="3"/>
      <c r="V864" s="3"/>
      <c r="W864" s="3"/>
      <c r="X864" s="3"/>
    </row>
    <row r="865" spans="6:24" x14ac:dyDescent="0.15">
      <c r="F865" s="18"/>
      <c r="M865" s="3"/>
      <c r="V865" s="3"/>
      <c r="W865" s="3"/>
      <c r="X865" s="3"/>
    </row>
    <row r="866" spans="6:24" x14ac:dyDescent="0.15">
      <c r="F866" s="18"/>
      <c r="M866" s="3"/>
      <c r="V866" s="3"/>
      <c r="W866" s="3"/>
      <c r="X866" s="3"/>
    </row>
    <row r="867" spans="6:24" x14ac:dyDescent="0.15">
      <c r="F867" s="18"/>
      <c r="M867" s="3"/>
      <c r="V867" s="3"/>
      <c r="W867" s="3"/>
      <c r="X867" s="3"/>
    </row>
    <row r="868" spans="6:24" x14ac:dyDescent="0.15">
      <c r="F868" s="18"/>
      <c r="M868" s="3"/>
      <c r="V868" s="3"/>
      <c r="W868" s="3"/>
      <c r="X868" s="3"/>
    </row>
    <row r="869" spans="6:24" x14ac:dyDescent="0.15">
      <c r="F869" s="18"/>
      <c r="M869" s="3"/>
      <c r="V869" s="3"/>
      <c r="W869" s="3"/>
      <c r="X869" s="3"/>
    </row>
    <row r="870" spans="6:24" x14ac:dyDescent="0.15">
      <c r="F870" s="18"/>
      <c r="M870" s="3"/>
      <c r="V870" s="3"/>
      <c r="W870" s="3"/>
      <c r="X870" s="3"/>
    </row>
    <row r="871" spans="6:24" x14ac:dyDescent="0.15">
      <c r="F871" s="18"/>
      <c r="M871" s="3"/>
      <c r="V871" s="3"/>
      <c r="W871" s="3"/>
      <c r="X871" s="3"/>
    </row>
    <row r="872" spans="6:24" x14ac:dyDescent="0.15">
      <c r="F872" s="18"/>
      <c r="M872" s="3"/>
      <c r="V872" s="3"/>
      <c r="W872" s="3"/>
      <c r="X872" s="3"/>
    </row>
    <row r="873" spans="6:24" x14ac:dyDescent="0.15">
      <c r="F873" s="18"/>
      <c r="M873" s="3"/>
      <c r="V873" s="3"/>
      <c r="W873" s="3"/>
      <c r="X873" s="3"/>
    </row>
    <row r="874" spans="6:24" x14ac:dyDescent="0.15">
      <c r="F874" s="18"/>
      <c r="M874" s="3"/>
      <c r="V874" s="3"/>
      <c r="W874" s="3"/>
      <c r="X874" s="3"/>
    </row>
    <row r="875" spans="6:24" x14ac:dyDescent="0.15">
      <c r="F875" s="18"/>
      <c r="M875" s="3"/>
      <c r="V875" s="3"/>
      <c r="W875" s="3"/>
      <c r="X875" s="3"/>
    </row>
    <row r="876" spans="6:24" x14ac:dyDescent="0.15">
      <c r="F876" s="18"/>
      <c r="M876" s="3"/>
      <c r="V876" s="3"/>
      <c r="W876" s="3"/>
      <c r="X876" s="3"/>
    </row>
    <row r="877" spans="6:24" x14ac:dyDescent="0.15">
      <c r="F877" s="18"/>
      <c r="M877" s="3"/>
      <c r="V877" s="3"/>
      <c r="W877" s="3"/>
      <c r="X877" s="3"/>
    </row>
    <row r="878" spans="6:24" x14ac:dyDescent="0.15">
      <c r="F878" s="18"/>
      <c r="M878" s="3"/>
      <c r="V878" s="3"/>
      <c r="W878" s="3"/>
      <c r="X878" s="3"/>
    </row>
    <row r="879" spans="6:24" x14ac:dyDescent="0.15">
      <c r="F879" s="18"/>
      <c r="M879" s="3"/>
      <c r="V879" s="3"/>
      <c r="W879" s="3"/>
      <c r="X879" s="3"/>
    </row>
    <row r="880" spans="6:24" x14ac:dyDescent="0.15">
      <c r="F880" s="18"/>
      <c r="M880" s="3"/>
      <c r="V880" s="3"/>
      <c r="W880" s="3"/>
      <c r="X880" s="3"/>
    </row>
    <row r="881" spans="6:24" x14ac:dyDescent="0.15">
      <c r="F881" s="18"/>
      <c r="M881" s="3"/>
      <c r="V881" s="3"/>
      <c r="W881" s="3"/>
      <c r="X881" s="3"/>
    </row>
    <row r="882" spans="6:24" x14ac:dyDescent="0.15">
      <c r="F882" s="18"/>
      <c r="M882" s="3"/>
      <c r="V882" s="3"/>
      <c r="W882" s="3"/>
      <c r="X882" s="3"/>
    </row>
    <row r="883" spans="6:24" x14ac:dyDescent="0.15">
      <c r="F883" s="18"/>
      <c r="M883" s="3"/>
      <c r="V883" s="3"/>
      <c r="W883" s="3"/>
      <c r="X883" s="3"/>
    </row>
    <row r="884" spans="6:24" x14ac:dyDescent="0.15">
      <c r="F884" s="18"/>
      <c r="M884" s="3"/>
      <c r="V884" s="3"/>
      <c r="W884" s="3"/>
      <c r="X884" s="3"/>
    </row>
    <row r="885" spans="6:24" x14ac:dyDescent="0.15">
      <c r="F885" s="18"/>
      <c r="M885" s="3"/>
      <c r="V885" s="3"/>
      <c r="W885" s="3"/>
      <c r="X885" s="3"/>
    </row>
    <row r="886" spans="6:24" x14ac:dyDescent="0.15">
      <c r="F886" s="18"/>
      <c r="M886" s="3"/>
      <c r="V886" s="3"/>
      <c r="W886" s="3"/>
      <c r="X886" s="3"/>
    </row>
    <row r="887" spans="6:24" x14ac:dyDescent="0.15">
      <c r="F887" s="18"/>
      <c r="M887" s="3"/>
      <c r="V887" s="3"/>
      <c r="W887" s="3"/>
      <c r="X887" s="3"/>
    </row>
    <row r="888" spans="6:24" x14ac:dyDescent="0.15">
      <c r="F888" s="18"/>
      <c r="M888" s="3"/>
      <c r="V888" s="3"/>
      <c r="W888" s="3"/>
      <c r="X888" s="3"/>
    </row>
    <row r="889" spans="6:24" x14ac:dyDescent="0.15">
      <c r="F889" s="18"/>
      <c r="M889" s="3"/>
      <c r="V889" s="3"/>
      <c r="W889" s="3"/>
      <c r="X889" s="3"/>
    </row>
    <row r="890" spans="6:24" x14ac:dyDescent="0.15">
      <c r="F890" s="18"/>
      <c r="M890" s="3"/>
      <c r="V890" s="3"/>
      <c r="W890" s="3"/>
      <c r="X890" s="3"/>
    </row>
    <row r="891" spans="6:24" x14ac:dyDescent="0.15">
      <c r="F891" s="18"/>
      <c r="M891" s="3"/>
      <c r="V891" s="3"/>
      <c r="W891" s="3"/>
      <c r="X891" s="3"/>
    </row>
    <row r="892" spans="6:24" x14ac:dyDescent="0.15">
      <c r="F892" s="18"/>
      <c r="M892" s="3"/>
      <c r="V892" s="3"/>
      <c r="W892" s="3"/>
      <c r="X892" s="3"/>
    </row>
    <row r="893" spans="6:24" x14ac:dyDescent="0.15">
      <c r="F893" s="18"/>
      <c r="M893" s="3"/>
      <c r="V893" s="3"/>
      <c r="W893" s="3"/>
      <c r="X893" s="3"/>
    </row>
    <row r="894" spans="6:24" x14ac:dyDescent="0.15">
      <c r="F894" s="18"/>
      <c r="M894" s="3"/>
      <c r="V894" s="3"/>
      <c r="W894" s="3"/>
      <c r="X894" s="3"/>
    </row>
    <row r="895" spans="6:24" x14ac:dyDescent="0.15">
      <c r="F895" s="18"/>
      <c r="M895" s="3"/>
      <c r="V895" s="3"/>
      <c r="W895" s="3"/>
      <c r="X895" s="3"/>
    </row>
    <row r="896" spans="6:24" x14ac:dyDescent="0.15">
      <c r="F896" s="18"/>
      <c r="M896" s="3"/>
      <c r="V896" s="3"/>
      <c r="W896" s="3"/>
      <c r="X896" s="3"/>
    </row>
    <row r="897" spans="6:24" x14ac:dyDescent="0.15">
      <c r="F897" s="18"/>
      <c r="M897" s="3"/>
      <c r="V897" s="3"/>
      <c r="W897" s="3"/>
      <c r="X897" s="3"/>
    </row>
    <row r="898" spans="6:24" x14ac:dyDescent="0.15">
      <c r="F898" s="18"/>
      <c r="M898" s="3"/>
      <c r="V898" s="3"/>
      <c r="W898" s="3"/>
      <c r="X898" s="3"/>
    </row>
    <row r="899" spans="6:24" x14ac:dyDescent="0.15">
      <c r="F899" s="18"/>
      <c r="M899" s="3"/>
      <c r="V899" s="3"/>
      <c r="W899" s="3"/>
      <c r="X899" s="3"/>
    </row>
    <row r="900" spans="6:24" x14ac:dyDescent="0.15">
      <c r="F900" s="18"/>
      <c r="M900" s="3"/>
      <c r="V900" s="3"/>
      <c r="W900" s="3"/>
      <c r="X900" s="3"/>
    </row>
    <row r="901" spans="6:24" x14ac:dyDescent="0.15">
      <c r="F901" s="18"/>
      <c r="M901" s="3"/>
      <c r="V901" s="3"/>
      <c r="W901" s="3"/>
      <c r="X901" s="3"/>
    </row>
    <row r="902" spans="6:24" x14ac:dyDescent="0.15">
      <c r="F902" s="18"/>
      <c r="M902" s="3"/>
      <c r="V902" s="3"/>
      <c r="W902" s="3"/>
      <c r="X902" s="3"/>
    </row>
    <row r="903" spans="6:24" x14ac:dyDescent="0.15">
      <c r="F903" s="18"/>
      <c r="M903" s="3"/>
      <c r="V903" s="3"/>
      <c r="W903" s="3"/>
      <c r="X903" s="3"/>
    </row>
    <row r="904" spans="6:24" x14ac:dyDescent="0.15">
      <c r="F904" s="18"/>
      <c r="M904" s="3"/>
      <c r="V904" s="3"/>
      <c r="W904" s="3"/>
      <c r="X904" s="3"/>
    </row>
    <row r="905" spans="6:24" x14ac:dyDescent="0.15">
      <c r="F905" s="18"/>
      <c r="M905" s="3"/>
      <c r="V905" s="3"/>
      <c r="W905" s="3"/>
      <c r="X905" s="3"/>
    </row>
    <row r="906" spans="6:24" x14ac:dyDescent="0.15">
      <c r="F906" s="18"/>
      <c r="M906" s="3"/>
      <c r="V906" s="3"/>
      <c r="W906" s="3"/>
      <c r="X906" s="3"/>
    </row>
    <row r="907" spans="6:24" x14ac:dyDescent="0.15">
      <c r="F907" s="18"/>
      <c r="M907" s="3"/>
      <c r="V907" s="3"/>
      <c r="W907" s="3"/>
      <c r="X907" s="3"/>
    </row>
    <row r="908" spans="6:24" x14ac:dyDescent="0.15">
      <c r="F908" s="18"/>
      <c r="M908" s="3"/>
      <c r="V908" s="3"/>
      <c r="W908" s="3"/>
      <c r="X908" s="3"/>
    </row>
    <row r="909" spans="6:24" x14ac:dyDescent="0.15">
      <c r="F909" s="18"/>
      <c r="M909" s="3"/>
      <c r="V909" s="3"/>
      <c r="W909" s="3"/>
      <c r="X909" s="3"/>
    </row>
    <row r="910" spans="6:24" x14ac:dyDescent="0.15">
      <c r="F910" s="18"/>
      <c r="M910" s="3"/>
      <c r="V910" s="3"/>
      <c r="W910" s="3"/>
      <c r="X910" s="3"/>
    </row>
    <row r="911" spans="6:24" x14ac:dyDescent="0.15">
      <c r="F911" s="18"/>
      <c r="M911" s="3"/>
      <c r="V911" s="3"/>
      <c r="W911" s="3"/>
      <c r="X911" s="3"/>
    </row>
    <row r="912" spans="6:24" x14ac:dyDescent="0.15">
      <c r="F912" s="18"/>
      <c r="M912" s="3"/>
      <c r="V912" s="3"/>
      <c r="W912" s="3"/>
      <c r="X912" s="3"/>
    </row>
    <row r="913" spans="6:24" x14ac:dyDescent="0.15">
      <c r="F913" s="18"/>
      <c r="M913" s="3"/>
      <c r="V913" s="3"/>
      <c r="W913" s="3"/>
      <c r="X913" s="3"/>
    </row>
    <row r="914" spans="6:24" x14ac:dyDescent="0.15">
      <c r="F914" s="18"/>
      <c r="M914" s="3"/>
      <c r="V914" s="3"/>
      <c r="W914" s="3"/>
      <c r="X914" s="3"/>
    </row>
    <row r="915" spans="6:24" x14ac:dyDescent="0.15">
      <c r="F915" s="18"/>
      <c r="M915" s="3"/>
      <c r="V915" s="3"/>
      <c r="W915" s="3"/>
      <c r="X915" s="3"/>
    </row>
    <row r="916" spans="6:24" x14ac:dyDescent="0.15">
      <c r="F916" s="18"/>
      <c r="M916" s="3"/>
      <c r="V916" s="3"/>
      <c r="W916" s="3"/>
      <c r="X916" s="3"/>
    </row>
    <row r="917" spans="6:24" x14ac:dyDescent="0.15">
      <c r="F917" s="18"/>
      <c r="M917" s="3"/>
      <c r="V917" s="3"/>
      <c r="W917" s="3"/>
      <c r="X917" s="3"/>
    </row>
    <row r="918" spans="6:24" x14ac:dyDescent="0.15">
      <c r="F918" s="18"/>
      <c r="M918" s="3"/>
      <c r="V918" s="3"/>
      <c r="W918" s="3"/>
      <c r="X918" s="3"/>
    </row>
    <row r="919" spans="6:24" x14ac:dyDescent="0.15">
      <c r="F919" s="18"/>
      <c r="M919" s="3"/>
      <c r="V919" s="3"/>
      <c r="W919" s="3"/>
      <c r="X919" s="3"/>
    </row>
    <row r="920" spans="6:24" x14ac:dyDescent="0.15">
      <c r="F920" s="18"/>
      <c r="M920" s="3"/>
      <c r="V920" s="3"/>
      <c r="W920" s="3"/>
      <c r="X920" s="3"/>
    </row>
    <row r="921" spans="6:24" x14ac:dyDescent="0.15">
      <c r="F921" s="18"/>
      <c r="M921" s="3"/>
      <c r="V921" s="3"/>
      <c r="W921" s="3"/>
      <c r="X921" s="3"/>
    </row>
    <row r="922" spans="6:24" x14ac:dyDescent="0.15">
      <c r="F922" s="18"/>
      <c r="M922" s="3"/>
      <c r="V922" s="3"/>
      <c r="W922" s="3"/>
      <c r="X922" s="3"/>
    </row>
    <row r="923" spans="6:24" x14ac:dyDescent="0.15">
      <c r="F923" s="18"/>
      <c r="M923" s="3"/>
      <c r="V923" s="3"/>
      <c r="W923" s="3"/>
      <c r="X923" s="3"/>
    </row>
    <row r="924" spans="6:24" x14ac:dyDescent="0.15">
      <c r="F924" s="18"/>
      <c r="M924" s="3"/>
      <c r="V924" s="3"/>
      <c r="W924" s="3"/>
      <c r="X924" s="3"/>
    </row>
    <row r="925" spans="6:24" x14ac:dyDescent="0.15">
      <c r="F925" s="18"/>
      <c r="M925" s="3"/>
      <c r="V925" s="3"/>
      <c r="W925" s="3"/>
      <c r="X925" s="3"/>
    </row>
    <row r="926" spans="6:24" x14ac:dyDescent="0.15">
      <c r="F926" s="18"/>
      <c r="M926" s="3"/>
      <c r="V926" s="3"/>
      <c r="W926" s="3"/>
      <c r="X926" s="3"/>
    </row>
    <row r="927" spans="6:24" x14ac:dyDescent="0.15">
      <c r="F927" s="18"/>
      <c r="M927" s="3"/>
      <c r="V927" s="3"/>
      <c r="W927" s="3"/>
      <c r="X927" s="3"/>
    </row>
    <row r="928" spans="6:24" x14ac:dyDescent="0.15">
      <c r="F928" s="18"/>
      <c r="M928" s="3"/>
      <c r="V928" s="3"/>
      <c r="W928" s="3"/>
      <c r="X928" s="3"/>
    </row>
    <row r="929" spans="6:24" x14ac:dyDescent="0.15">
      <c r="F929" s="18"/>
      <c r="M929" s="3"/>
      <c r="V929" s="3"/>
      <c r="W929" s="3"/>
      <c r="X929" s="3"/>
    </row>
    <row r="930" spans="6:24" x14ac:dyDescent="0.15">
      <c r="F930" s="18"/>
      <c r="M930" s="3"/>
      <c r="V930" s="3"/>
      <c r="W930" s="3"/>
      <c r="X930" s="3"/>
    </row>
    <row r="931" spans="6:24" x14ac:dyDescent="0.15">
      <c r="F931" s="18"/>
      <c r="M931" s="3"/>
      <c r="V931" s="3"/>
      <c r="W931" s="3"/>
      <c r="X931" s="3"/>
    </row>
    <row r="932" spans="6:24" x14ac:dyDescent="0.15">
      <c r="F932" s="18"/>
      <c r="M932" s="3"/>
      <c r="V932" s="3"/>
      <c r="W932" s="3"/>
      <c r="X932" s="3"/>
    </row>
    <row r="933" spans="6:24" x14ac:dyDescent="0.15">
      <c r="F933" s="18"/>
      <c r="M933" s="3"/>
      <c r="V933" s="3"/>
      <c r="W933" s="3"/>
      <c r="X933" s="3"/>
    </row>
    <row r="934" spans="6:24" x14ac:dyDescent="0.15">
      <c r="F934" s="18"/>
      <c r="M934" s="3"/>
      <c r="V934" s="3"/>
      <c r="W934" s="3"/>
      <c r="X934" s="3"/>
    </row>
    <row r="935" spans="6:24" x14ac:dyDescent="0.15">
      <c r="F935" s="18"/>
      <c r="M935" s="3"/>
      <c r="V935" s="3"/>
      <c r="W935" s="3"/>
      <c r="X935" s="3"/>
    </row>
    <row r="936" spans="6:24" x14ac:dyDescent="0.15">
      <c r="F936" s="18"/>
      <c r="M936" s="3"/>
      <c r="V936" s="3"/>
      <c r="W936" s="3"/>
      <c r="X936" s="3"/>
    </row>
    <row r="937" spans="6:24" x14ac:dyDescent="0.15">
      <c r="F937" s="18"/>
      <c r="M937" s="3"/>
      <c r="V937" s="3"/>
      <c r="W937" s="3"/>
      <c r="X937" s="3"/>
    </row>
    <row r="938" spans="6:24" x14ac:dyDescent="0.15">
      <c r="F938" s="18"/>
      <c r="M938" s="3"/>
      <c r="V938" s="3"/>
      <c r="W938" s="3"/>
      <c r="X938" s="3"/>
    </row>
    <row r="939" spans="6:24" x14ac:dyDescent="0.15">
      <c r="F939" s="18"/>
      <c r="M939" s="3"/>
      <c r="V939" s="3"/>
      <c r="W939" s="3"/>
      <c r="X939" s="3"/>
    </row>
    <row r="940" spans="6:24" x14ac:dyDescent="0.15">
      <c r="F940" s="18"/>
      <c r="M940" s="3"/>
      <c r="V940" s="3"/>
      <c r="W940" s="3"/>
      <c r="X940" s="3"/>
    </row>
    <row r="941" spans="6:24" x14ac:dyDescent="0.15">
      <c r="F941" s="18"/>
      <c r="M941" s="3"/>
      <c r="V941" s="3"/>
      <c r="W941" s="3"/>
      <c r="X941" s="3"/>
    </row>
    <row r="942" spans="6:24" x14ac:dyDescent="0.15">
      <c r="F942" s="18"/>
      <c r="M942" s="3"/>
      <c r="V942" s="3"/>
      <c r="W942" s="3"/>
      <c r="X942" s="3"/>
    </row>
    <row r="943" spans="6:24" x14ac:dyDescent="0.15">
      <c r="F943" s="18"/>
      <c r="M943" s="3"/>
      <c r="V943" s="3"/>
      <c r="W943" s="3"/>
      <c r="X943" s="3"/>
    </row>
    <row r="944" spans="6:24" x14ac:dyDescent="0.15">
      <c r="F944" s="18"/>
      <c r="M944" s="3"/>
      <c r="V944" s="3"/>
      <c r="W944" s="3"/>
      <c r="X944" s="3"/>
    </row>
    <row r="945" spans="6:24" x14ac:dyDescent="0.15">
      <c r="F945" s="18"/>
      <c r="M945" s="3"/>
      <c r="V945" s="3"/>
      <c r="W945" s="3"/>
      <c r="X945" s="3"/>
    </row>
    <row r="946" spans="6:24" x14ac:dyDescent="0.15">
      <c r="F946" s="18"/>
      <c r="M946" s="3"/>
      <c r="V946" s="3"/>
      <c r="W946" s="3"/>
      <c r="X946" s="3"/>
    </row>
    <row r="947" spans="6:24" x14ac:dyDescent="0.15">
      <c r="F947" s="18"/>
      <c r="M947" s="3"/>
      <c r="V947" s="3"/>
      <c r="W947" s="3"/>
      <c r="X947" s="3"/>
    </row>
    <row r="948" spans="6:24" x14ac:dyDescent="0.15">
      <c r="F948" s="18"/>
      <c r="M948" s="3"/>
      <c r="V948" s="3"/>
      <c r="W948" s="3"/>
      <c r="X948" s="3"/>
    </row>
    <row r="949" spans="6:24" x14ac:dyDescent="0.15">
      <c r="F949" s="18"/>
      <c r="M949" s="3"/>
      <c r="V949" s="3"/>
      <c r="W949" s="3"/>
      <c r="X949" s="3"/>
    </row>
    <row r="950" spans="6:24" x14ac:dyDescent="0.15">
      <c r="F950" s="18"/>
      <c r="M950" s="3"/>
      <c r="V950" s="3"/>
      <c r="W950" s="3"/>
      <c r="X950" s="3"/>
    </row>
    <row r="951" spans="6:24" x14ac:dyDescent="0.15">
      <c r="F951" s="18"/>
      <c r="M951" s="3"/>
      <c r="V951" s="3"/>
      <c r="W951" s="3"/>
      <c r="X951" s="3"/>
    </row>
    <row r="952" spans="6:24" x14ac:dyDescent="0.15">
      <c r="F952" s="18"/>
      <c r="M952" s="3"/>
      <c r="V952" s="3"/>
      <c r="W952" s="3"/>
      <c r="X952" s="3"/>
    </row>
    <row r="953" spans="6:24" x14ac:dyDescent="0.15">
      <c r="F953" s="18"/>
      <c r="M953" s="3"/>
      <c r="V953" s="3"/>
      <c r="W953" s="3"/>
      <c r="X953" s="3"/>
    </row>
    <row r="954" spans="6:24" x14ac:dyDescent="0.15">
      <c r="F954" s="18"/>
      <c r="M954" s="3"/>
      <c r="V954" s="3"/>
      <c r="W954" s="3"/>
      <c r="X954" s="3"/>
    </row>
    <row r="955" spans="6:24" x14ac:dyDescent="0.15">
      <c r="F955" s="18"/>
      <c r="M955" s="3"/>
      <c r="V955" s="3"/>
      <c r="W955" s="3"/>
      <c r="X955" s="3"/>
    </row>
    <row r="956" spans="6:24" x14ac:dyDescent="0.15">
      <c r="F956" s="18"/>
      <c r="M956" s="3"/>
      <c r="V956" s="3"/>
      <c r="W956" s="3"/>
      <c r="X956" s="3"/>
    </row>
    <row r="957" spans="6:24" x14ac:dyDescent="0.15">
      <c r="F957" s="18"/>
      <c r="M957" s="3"/>
      <c r="V957" s="3"/>
      <c r="W957" s="3"/>
      <c r="X957" s="3"/>
    </row>
    <row r="958" spans="6:24" x14ac:dyDescent="0.15">
      <c r="F958" s="18"/>
      <c r="M958" s="3"/>
      <c r="V958" s="3"/>
      <c r="W958" s="3"/>
      <c r="X958" s="3"/>
    </row>
    <row r="959" spans="6:24" x14ac:dyDescent="0.15">
      <c r="F959" s="18"/>
      <c r="M959" s="3"/>
      <c r="V959" s="3"/>
      <c r="W959" s="3"/>
      <c r="X959" s="3"/>
    </row>
    <row r="960" spans="6:24" x14ac:dyDescent="0.15">
      <c r="F960" s="18"/>
      <c r="M960" s="3"/>
      <c r="V960" s="3"/>
      <c r="W960" s="3"/>
      <c r="X960" s="3"/>
    </row>
    <row r="961" spans="6:24" x14ac:dyDescent="0.15">
      <c r="F961" s="18"/>
      <c r="M961" s="3"/>
      <c r="V961" s="3"/>
      <c r="W961" s="3"/>
      <c r="X961" s="3"/>
    </row>
    <row r="962" spans="6:24" x14ac:dyDescent="0.15">
      <c r="F962" s="18"/>
      <c r="M962" s="3"/>
      <c r="V962" s="3"/>
      <c r="W962" s="3"/>
      <c r="X962" s="3"/>
    </row>
    <row r="963" spans="6:24" x14ac:dyDescent="0.15">
      <c r="F963" s="18"/>
      <c r="M963" s="3"/>
      <c r="V963" s="3"/>
      <c r="W963" s="3"/>
      <c r="X963" s="3"/>
    </row>
    <row r="964" spans="6:24" x14ac:dyDescent="0.15">
      <c r="F964" s="18"/>
      <c r="M964" s="3"/>
      <c r="V964" s="3"/>
      <c r="W964" s="3"/>
      <c r="X964" s="3"/>
    </row>
    <row r="965" spans="6:24" x14ac:dyDescent="0.15">
      <c r="F965" s="18"/>
      <c r="M965" s="3"/>
      <c r="V965" s="3"/>
      <c r="W965" s="3"/>
      <c r="X965" s="3"/>
    </row>
    <row r="966" spans="6:24" x14ac:dyDescent="0.15">
      <c r="F966" s="18"/>
      <c r="M966" s="3"/>
      <c r="V966" s="3"/>
      <c r="W966" s="3"/>
      <c r="X966" s="3"/>
    </row>
    <row r="967" spans="6:24" x14ac:dyDescent="0.15">
      <c r="F967" s="18"/>
      <c r="M967" s="3"/>
      <c r="V967" s="3"/>
      <c r="W967" s="3"/>
      <c r="X967" s="3"/>
    </row>
    <row r="968" spans="6:24" x14ac:dyDescent="0.15">
      <c r="F968" s="18"/>
      <c r="M968" s="3"/>
      <c r="V968" s="3"/>
      <c r="W968" s="3"/>
      <c r="X968" s="3"/>
    </row>
    <row r="969" spans="6:24" x14ac:dyDescent="0.15">
      <c r="F969" s="18"/>
      <c r="M969" s="3"/>
      <c r="V969" s="3"/>
      <c r="W969" s="3"/>
      <c r="X969" s="3"/>
    </row>
    <row r="970" spans="6:24" x14ac:dyDescent="0.15">
      <c r="F970" s="18"/>
      <c r="M970" s="3"/>
      <c r="V970" s="3"/>
      <c r="W970" s="3"/>
      <c r="X970" s="3"/>
    </row>
    <row r="971" spans="6:24" x14ac:dyDescent="0.15">
      <c r="F971" s="18"/>
      <c r="M971" s="3"/>
      <c r="V971" s="3"/>
      <c r="W971" s="3"/>
      <c r="X971" s="3"/>
    </row>
    <row r="972" spans="6:24" x14ac:dyDescent="0.15">
      <c r="F972" s="18"/>
      <c r="M972" s="3"/>
      <c r="V972" s="3"/>
      <c r="W972" s="3"/>
      <c r="X972" s="3"/>
    </row>
    <row r="973" spans="6:24" x14ac:dyDescent="0.15">
      <c r="F973" s="18"/>
      <c r="M973" s="3"/>
      <c r="V973" s="3"/>
      <c r="W973" s="3"/>
      <c r="X973" s="3"/>
    </row>
    <row r="974" spans="6:24" x14ac:dyDescent="0.15">
      <c r="F974" s="18"/>
      <c r="M974" s="3"/>
      <c r="V974" s="3"/>
      <c r="W974" s="3"/>
      <c r="X974" s="3"/>
    </row>
    <row r="975" spans="6:24" x14ac:dyDescent="0.15">
      <c r="F975" s="18"/>
      <c r="M975" s="3"/>
      <c r="V975" s="3"/>
      <c r="W975" s="3"/>
      <c r="X975" s="3"/>
    </row>
    <row r="976" spans="6:24" x14ac:dyDescent="0.15">
      <c r="F976" s="18"/>
      <c r="M976" s="3"/>
      <c r="V976" s="3"/>
      <c r="W976" s="3"/>
      <c r="X976" s="3"/>
    </row>
    <row r="977" spans="6:24" x14ac:dyDescent="0.15">
      <c r="F977" s="18"/>
      <c r="M977" s="3"/>
      <c r="V977" s="3"/>
      <c r="W977" s="3"/>
      <c r="X977" s="3"/>
    </row>
    <row r="978" spans="6:24" x14ac:dyDescent="0.15">
      <c r="F978" s="18"/>
      <c r="M978" s="3"/>
      <c r="V978" s="3"/>
      <c r="W978" s="3"/>
      <c r="X978" s="3"/>
    </row>
    <row r="979" spans="6:24" x14ac:dyDescent="0.15">
      <c r="F979" s="18"/>
      <c r="M979" s="3"/>
      <c r="V979" s="3"/>
      <c r="W979" s="3"/>
      <c r="X979" s="3"/>
    </row>
    <row r="980" spans="6:24" x14ac:dyDescent="0.15">
      <c r="F980" s="18"/>
      <c r="M980" s="3"/>
      <c r="V980" s="3"/>
      <c r="W980" s="3"/>
      <c r="X980" s="3"/>
    </row>
    <row r="981" spans="6:24" x14ac:dyDescent="0.15">
      <c r="F981" s="18"/>
      <c r="M981" s="3"/>
      <c r="V981" s="3"/>
      <c r="W981" s="3"/>
      <c r="X981" s="3"/>
    </row>
    <row r="982" spans="6:24" x14ac:dyDescent="0.15">
      <c r="F982" s="18"/>
      <c r="M982" s="3"/>
      <c r="V982" s="3"/>
      <c r="W982" s="3"/>
      <c r="X982" s="3"/>
    </row>
    <row r="983" spans="6:24" x14ac:dyDescent="0.15">
      <c r="F983" s="18"/>
      <c r="M983" s="3"/>
      <c r="V983" s="3"/>
      <c r="W983" s="3"/>
      <c r="X983" s="3"/>
    </row>
    <row r="984" spans="6:24" x14ac:dyDescent="0.15">
      <c r="F984" s="18"/>
      <c r="M984" s="3"/>
      <c r="V984" s="3"/>
      <c r="W984" s="3"/>
      <c r="X984" s="3"/>
    </row>
    <row r="985" spans="6:24" x14ac:dyDescent="0.15">
      <c r="F985" s="18"/>
      <c r="M985" s="3"/>
      <c r="V985" s="3"/>
      <c r="W985" s="3"/>
      <c r="X985" s="3"/>
    </row>
    <row r="986" spans="6:24" x14ac:dyDescent="0.15">
      <c r="F986" s="18"/>
      <c r="M986" s="3"/>
      <c r="V986" s="3"/>
      <c r="W986" s="3"/>
      <c r="X986" s="3"/>
    </row>
    <row r="987" spans="6:24" x14ac:dyDescent="0.15">
      <c r="F987" s="18"/>
      <c r="M987" s="3"/>
      <c r="V987" s="3"/>
      <c r="W987" s="3"/>
      <c r="X987" s="3"/>
    </row>
    <row r="988" spans="6:24" x14ac:dyDescent="0.15">
      <c r="F988" s="18"/>
      <c r="M988" s="3"/>
      <c r="V988" s="3"/>
      <c r="W988" s="3"/>
      <c r="X988" s="3"/>
    </row>
    <row r="989" spans="6:24" x14ac:dyDescent="0.15">
      <c r="F989" s="18"/>
      <c r="M989" s="3"/>
      <c r="V989" s="3"/>
      <c r="W989" s="3"/>
      <c r="X989" s="3"/>
    </row>
    <row r="990" spans="6:24" x14ac:dyDescent="0.15">
      <c r="F990" s="18"/>
      <c r="M990" s="3"/>
      <c r="V990" s="3"/>
      <c r="W990" s="3"/>
      <c r="X990" s="3"/>
    </row>
    <row r="991" spans="6:24" x14ac:dyDescent="0.15">
      <c r="F991" s="18"/>
      <c r="M991" s="3"/>
      <c r="V991" s="3"/>
      <c r="W991" s="3"/>
      <c r="X991" s="3"/>
    </row>
    <row r="992" spans="6:24" x14ac:dyDescent="0.15">
      <c r="F992" s="18"/>
      <c r="M992" s="3"/>
      <c r="V992" s="3"/>
      <c r="W992" s="3"/>
      <c r="X992" s="3"/>
    </row>
    <row r="993" spans="6:24" x14ac:dyDescent="0.15">
      <c r="F993" s="18"/>
      <c r="M993" s="3"/>
      <c r="V993" s="3"/>
      <c r="W993" s="3"/>
      <c r="X993" s="3"/>
    </row>
    <row r="994" spans="6:24" x14ac:dyDescent="0.15">
      <c r="F994" s="18"/>
      <c r="M994" s="3"/>
      <c r="V994" s="3"/>
      <c r="W994" s="3"/>
      <c r="X994" s="3"/>
    </row>
    <row r="995" spans="6:24" x14ac:dyDescent="0.15">
      <c r="F995" s="18"/>
      <c r="M995" s="3"/>
      <c r="V995" s="3"/>
      <c r="W995" s="3"/>
      <c r="X995" s="3"/>
    </row>
    <row r="996" spans="6:24" x14ac:dyDescent="0.15">
      <c r="F996" s="18"/>
      <c r="M996" s="3"/>
      <c r="V996" s="3"/>
      <c r="W996" s="3"/>
      <c r="X996" s="3"/>
    </row>
    <row r="997" spans="6:24" x14ac:dyDescent="0.15">
      <c r="F997" s="18"/>
      <c r="M997" s="3"/>
      <c r="V997" s="3"/>
      <c r="W997" s="3"/>
      <c r="X997" s="3"/>
    </row>
    <row r="998" spans="6:24" x14ac:dyDescent="0.15">
      <c r="F998" s="18"/>
      <c r="M998" s="3"/>
      <c r="V998" s="3"/>
      <c r="W998" s="3"/>
      <c r="X998" s="3"/>
    </row>
    <row r="999" spans="6:24" x14ac:dyDescent="0.15">
      <c r="F999" s="18"/>
      <c r="M999" s="3"/>
      <c r="V999" s="3"/>
      <c r="W999" s="3"/>
      <c r="X999" s="3"/>
    </row>
    <row r="1000" spans="6:24" x14ac:dyDescent="0.15">
      <c r="F1000" s="18"/>
      <c r="M1000" s="3"/>
      <c r="V1000" s="3"/>
      <c r="W1000" s="3"/>
      <c r="X1000" s="3"/>
    </row>
    <row r="1001" spans="6:24" x14ac:dyDescent="0.15">
      <c r="F1001" s="18"/>
      <c r="M1001" s="3"/>
      <c r="V1001" s="3"/>
      <c r="W1001" s="3"/>
      <c r="X1001" s="3"/>
    </row>
    <row r="1002" spans="6:24" x14ac:dyDescent="0.15">
      <c r="F1002" s="18"/>
      <c r="M1002" s="3"/>
      <c r="V1002" s="3"/>
      <c r="W1002" s="3"/>
      <c r="X1002" s="3"/>
    </row>
    <row r="1003" spans="6:24" x14ac:dyDescent="0.15">
      <c r="F1003" s="18"/>
      <c r="M1003" s="3"/>
      <c r="V1003" s="3"/>
      <c r="W1003" s="3"/>
      <c r="X1003" s="3"/>
    </row>
    <row r="1004" spans="6:24" x14ac:dyDescent="0.15">
      <c r="F1004" s="18"/>
      <c r="M1004" s="3"/>
      <c r="V1004" s="3"/>
      <c r="W1004" s="3"/>
      <c r="X1004" s="3"/>
    </row>
    <row r="1005" spans="6:24" x14ac:dyDescent="0.15">
      <c r="F1005" s="18"/>
      <c r="M1005" s="3"/>
      <c r="V1005" s="3"/>
      <c r="W1005" s="3"/>
      <c r="X1005" s="3"/>
    </row>
    <row r="1006" spans="6:24" x14ac:dyDescent="0.15">
      <c r="F1006" s="18"/>
      <c r="M1006" s="3"/>
      <c r="V1006" s="3"/>
      <c r="W1006" s="3"/>
      <c r="X1006" s="3"/>
    </row>
    <row r="1007" spans="6:24" x14ac:dyDescent="0.15">
      <c r="F1007" s="18"/>
      <c r="M1007" s="3"/>
      <c r="V1007" s="3"/>
      <c r="W1007" s="3"/>
      <c r="X1007" s="3"/>
    </row>
    <row r="1008" spans="6:24" x14ac:dyDescent="0.15">
      <c r="F1008" s="18"/>
      <c r="M1008" s="3"/>
      <c r="V1008" s="3"/>
      <c r="W1008" s="3"/>
      <c r="X1008" s="3"/>
    </row>
    <row r="1009" spans="6:24" x14ac:dyDescent="0.15">
      <c r="F1009" s="18"/>
      <c r="M1009" s="3"/>
      <c r="V1009" s="3"/>
      <c r="W1009" s="3"/>
      <c r="X1009" s="3"/>
    </row>
    <row r="1010" spans="6:24" x14ac:dyDescent="0.15">
      <c r="F1010" s="18"/>
      <c r="M1010" s="3"/>
      <c r="V1010" s="3"/>
      <c r="W1010" s="3"/>
      <c r="X1010" s="3"/>
    </row>
    <row r="1011" spans="6:24" x14ac:dyDescent="0.15">
      <c r="F1011" s="18"/>
      <c r="M1011" s="3"/>
      <c r="V1011" s="3"/>
      <c r="W1011" s="3"/>
      <c r="X1011" s="3"/>
    </row>
    <row r="1012" spans="6:24" x14ac:dyDescent="0.15">
      <c r="F1012" s="18"/>
      <c r="M1012" s="3"/>
      <c r="V1012" s="3"/>
      <c r="W1012" s="3"/>
      <c r="X1012" s="3"/>
    </row>
    <row r="1013" spans="6:24" x14ac:dyDescent="0.15">
      <c r="F1013" s="18"/>
      <c r="M1013" s="3"/>
      <c r="V1013" s="3"/>
      <c r="W1013" s="3"/>
      <c r="X1013" s="3"/>
    </row>
    <row r="1014" spans="6:24" x14ac:dyDescent="0.15">
      <c r="F1014" s="18"/>
      <c r="M1014" s="3"/>
      <c r="V1014" s="3"/>
      <c r="W1014" s="3"/>
      <c r="X1014" s="3"/>
    </row>
    <row r="1015" spans="6:24" x14ac:dyDescent="0.15">
      <c r="F1015" s="18"/>
      <c r="M1015" s="3"/>
      <c r="V1015" s="3"/>
      <c r="W1015" s="3"/>
      <c r="X1015" s="3"/>
    </row>
    <row r="1016" spans="6:24" x14ac:dyDescent="0.15">
      <c r="F1016" s="18"/>
      <c r="M1016" s="3"/>
      <c r="V1016" s="3"/>
      <c r="W1016" s="3"/>
      <c r="X1016" s="3"/>
    </row>
    <row r="1017" spans="6:24" x14ac:dyDescent="0.15">
      <c r="F1017" s="18"/>
      <c r="M1017" s="3"/>
      <c r="V1017" s="3"/>
      <c r="W1017" s="3"/>
      <c r="X1017" s="3"/>
    </row>
    <row r="1018" spans="6:24" x14ac:dyDescent="0.15">
      <c r="F1018" s="18"/>
      <c r="M1018" s="3"/>
      <c r="V1018" s="3"/>
      <c r="W1018" s="3"/>
      <c r="X1018" s="3"/>
    </row>
    <row r="1019" spans="6:24" x14ac:dyDescent="0.15">
      <c r="F1019" s="18"/>
      <c r="M1019" s="3"/>
      <c r="V1019" s="3"/>
      <c r="W1019" s="3"/>
      <c r="X1019" s="3"/>
    </row>
    <row r="1020" spans="6:24" x14ac:dyDescent="0.15">
      <c r="F1020" s="18"/>
      <c r="M1020" s="3"/>
      <c r="V1020" s="3"/>
      <c r="W1020" s="3"/>
      <c r="X1020" s="3"/>
    </row>
    <row r="1021" spans="6:24" x14ac:dyDescent="0.15">
      <c r="F1021" s="18"/>
      <c r="M1021" s="3"/>
      <c r="V1021" s="3"/>
      <c r="W1021" s="3"/>
      <c r="X1021" s="3"/>
    </row>
    <row r="1022" spans="6:24" x14ac:dyDescent="0.15">
      <c r="F1022" s="18"/>
      <c r="M1022" s="3"/>
      <c r="V1022" s="3"/>
      <c r="W1022" s="3"/>
      <c r="X1022" s="3"/>
    </row>
    <row r="1023" spans="6:24" x14ac:dyDescent="0.15">
      <c r="F1023" s="18"/>
      <c r="M1023" s="3"/>
      <c r="V1023" s="3"/>
      <c r="W1023" s="3"/>
      <c r="X1023" s="3"/>
    </row>
    <row r="1024" spans="6:24" x14ac:dyDescent="0.15">
      <c r="F1024" s="18"/>
      <c r="M1024" s="3"/>
      <c r="V1024" s="3"/>
      <c r="W1024" s="3"/>
      <c r="X1024" s="3"/>
    </row>
    <row r="1025" spans="6:24" x14ac:dyDescent="0.15">
      <c r="F1025" s="18"/>
      <c r="M1025" s="3"/>
      <c r="V1025" s="3"/>
      <c r="W1025" s="3"/>
      <c r="X1025" s="3"/>
    </row>
    <row r="1026" spans="6:24" x14ac:dyDescent="0.15">
      <c r="F1026" s="18"/>
      <c r="M1026" s="3"/>
      <c r="V1026" s="3"/>
      <c r="W1026" s="3"/>
      <c r="X1026" s="3"/>
    </row>
    <row r="1027" spans="6:24" x14ac:dyDescent="0.15">
      <c r="F1027" s="18"/>
      <c r="M1027" s="3"/>
      <c r="V1027" s="3"/>
      <c r="W1027" s="3"/>
      <c r="X1027" s="3"/>
    </row>
    <row r="1028" spans="6:24" x14ac:dyDescent="0.15">
      <c r="F1028" s="18"/>
      <c r="M1028" s="3"/>
      <c r="V1028" s="3"/>
      <c r="W1028" s="3"/>
      <c r="X1028" s="3"/>
    </row>
    <row r="1029" spans="6:24" x14ac:dyDescent="0.15">
      <c r="F1029" s="18"/>
      <c r="M1029" s="3"/>
      <c r="V1029" s="3"/>
      <c r="W1029" s="3"/>
      <c r="X1029" s="3"/>
    </row>
    <row r="1030" spans="6:24" x14ac:dyDescent="0.15">
      <c r="F1030" s="18"/>
      <c r="M1030" s="3"/>
      <c r="V1030" s="3"/>
      <c r="W1030" s="3"/>
      <c r="X1030" s="3"/>
    </row>
    <row r="1031" spans="6:24" x14ac:dyDescent="0.15">
      <c r="F1031" s="18"/>
      <c r="M1031" s="3"/>
      <c r="V1031" s="3"/>
      <c r="W1031" s="3"/>
      <c r="X1031" s="3"/>
    </row>
    <row r="1032" spans="6:24" x14ac:dyDescent="0.15">
      <c r="F1032" s="18"/>
      <c r="M1032" s="3"/>
      <c r="V1032" s="3"/>
      <c r="W1032" s="3"/>
      <c r="X1032" s="3"/>
    </row>
    <row r="1033" spans="6:24" x14ac:dyDescent="0.15">
      <c r="F1033" s="18"/>
      <c r="M1033" s="3"/>
      <c r="V1033" s="3"/>
      <c r="W1033" s="3"/>
      <c r="X1033" s="3"/>
    </row>
    <row r="1034" spans="6:24" x14ac:dyDescent="0.15">
      <c r="F1034" s="18"/>
      <c r="M1034" s="3"/>
      <c r="V1034" s="3"/>
      <c r="W1034" s="3"/>
      <c r="X1034" s="3"/>
    </row>
    <row r="1035" spans="6:24" x14ac:dyDescent="0.15">
      <c r="F1035" s="18"/>
      <c r="M1035" s="3"/>
      <c r="V1035" s="3"/>
      <c r="W1035" s="3"/>
      <c r="X1035" s="3"/>
    </row>
    <row r="1036" spans="6:24" x14ac:dyDescent="0.15">
      <c r="F1036" s="18"/>
      <c r="M1036" s="3"/>
      <c r="V1036" s="3"/>
      <c r="W1036" s="3"/>
      <c r="X1036" s="3"/>
    </row>
    <row r="1037" spans="6:24" x14ac:dyDescent="0.15">
      <c r="F1037" s="18"/>
      <c r="M1037" s="3"/>
      <c r="V1037" s="3"/>
      <c r="W1037" s="3"/>
      <c r="X1037" s="3"/>
    </row>
    <row r="1038" spans="6:24" x14ac:dyDescent="0.15">
      <c r="F1038" s="18"/>
      <c r="M1038" s="3"/>
      <c r="V1038" s="3"/>
      <c r="W1038" s="3"/>
      <c r="X1038" s="3"/>
    </row>
    <row r="1039" spans="6:24" x14ac:dyDescent="0.15">
      <c r="F1039" s="18"/>
      <c r="M1039" s="3"/>
      <c r="V1039" s="3"/>
      <c r="W1039" s="3"/>
      <c r="X1039" s="3"/>
    </row>
    <row r="1040" spans="6:24" x14ac:dyDescent="0.15">
      <c r="F1040" s="18"/>
      <c r="M1040" s="3"/>
      <c r="V1040" s="3"/>
      <c r="W1040" s="3"/>
      <c r="X1040" s="3"/>
    </row>
    <row r="1041" spans="6:24" x14ac:dyDescent="0.15">
      <c r="F1041" s="18"/>
      <c r="M1041" s="3"/>
      <c r="V1041" s="3"/>
      <c r="W1041" s="3"/>
      <c r="X1041" s="3"/>
    </row>
    <row r="1042" spans="6:24" x14ac:dyDescent="0.15">
      <c r="F1042" s="18"/>
      <c r="M1042" s="3"/>
      <c r="V1042" s="3"/>
      <c r="W1042" s="3"/>
      <c r="X1042" s="3"/>
    </row>
    <row r="1043" spans="6:24" x14ac:dyDescent="0.15">
      <c r="F1043" s="18"/>
      <c r="M1043" s="3"/>
      <c r="V1043" s="3"/>
      <c r="W1043" s="3"/>
      <c r="X1043" s="3"/>
    </row>
    <row r="1044" spans="6:24" x14ac:dyDescent="0.15">
      <c r="F1044" s="18"/>
      <c r="M1044" s="3"/>
      <c r="V1044" s="3"/>
      <c r="W1044" s="3"/>
      <c r="X1044" s="3"/>
    </row>
    <row r="1045" spans="6:24" x14ac:dyDescent="0.15">
      <c r="F1045" s="18"/>
      <c r="M1045" s="3"/>
      <c r="V1045" s="3"/>
      <c r="W1045" s="3"/>
      <c r="X1045" s="3"/>
    </row>
    <row r="1046" spans="6:24" x14ac:dyDescent="0.15">
      <c r="F1046" s="18"/>
      <c r="M1046" s="3"/>
      <c r="V1046" s="3"/>
      <c r="W1046" s="3"/>
      <c r="X1046" s="3"/>
    </row>
    <row r="1047" spans="6:24" x14ac:dyDescent="0.15">
      <c r="F1047" s="18"/>
      <c r="M1047" s="3"/>
      <c r="V1047" s="3"/>
      <c r="W1047" s="3"/>
      <c r="X1047" s="3"/>
    </row>
    <row r="1048" spans="6:24" x14ac:dyDescent="0.15">
      <c r="F1048" s="18"/>
      <c r="M1048" s="3"/>
      <c r="V1048" s="3"/>
      <c r="W1048" s="3"/>
      <c r="X1048" s="3"/>
    </row>
    <row r="1049" spans="6:24" x14ac:dyDescent="0.15">
      <c r="F1049" s="18"/>
      <c r="M1049" s="3"/>
      <c r="V1049" s="3"/>
      <c r="W1049" s="3"/>
      <c r="X1049" s="3"/>
    </row>
    <row r="1050" spans="6:24" x14ac:dyDescent="0.15">
      <c r="F1050" s="18"/>
      <c r="M1050" s="3"/>
      <c r="V1050" s="3"/>
      <c r="W1050" s="3"/>
      <c r="X1050" s="3"/>
    </row>
    <row r="1051" spans="6:24" x14ac:dyDescent="0.15">
      <c r="F1051" s="18"/>
      <c r="M1051" s="3"/>
      <c r="V1051" s="3"/>
      <c r="W1051" s="3"/>
      <c r="X1051" s="3"/>
    </row>
    <row r="1052" spans="6:24" x14ac:dyDescent="0.15">
      <c r="F1052" s="18"/>
      <c r="M1052" s="3"/>
      <c r="V1052" s="3"/>
      <c r="W1052" s="3"/>
      <c r="X1052" s="3"/>
    </row>
    <row r="1053" spans="6:24" x14ac:dyDescent="0.15">
      <c r="F1053" s="18"/>
      <c r="M1053" s="3"/>
      <c r="V1053" s="3"/>
      <c r="W1053" s="3"/>
      <c r="X1053" s="3"/>
    </row>
    <row r="1054" spans="6:24" x14ac:dyDescent="0.15">
      <c r="F1054" s="18"/>
      <c r="M1054" s="3"/>
      <c r="V1054" s="3"/>
      <c r="W1054" s="3"/>
      <c r="X1054" s="3"/>
    </row>
    <row r="1055" spans="6:24" x14ac:dyDescent="0.15">
      <c r="F1055" s="18"/>
      <c r="M1055" s="3"/>
      <c r="V1055" s="3"/>
      <c r="W1055" s="3"/>
      <c r="X1055" s="3"/>
    </row>
    <row r="1056" spans="6:24" x14ac:dyDescent="0.15">
      <c r="F1056" s="18"/>
      <c r="M1056" s="3"/>
      <c r="V1056" s="3"/>
      <c r="W1056" s="3"/>
      <c r="X1056" s="3"/>
    </row>
    <row r="1057" spans="6:24" x14ac:dyDescent="0.15">
      <c r="F1057" s="18"/>
      <c r="M1057" s="3"/>
      <c r="V1057" s="3"/>
      <c r="W1057" s="3"/>
      <c r="X1057" s="3"/>
    </row>
    <row r="1058" spans="6:24" x14ac:dyDescent="0.15">
      <c r="F1058" s="18"/>
      <c r="M1058" s="3"/>
      <c r="V1058" s="3"/>
      <c r="W1058" s="3"/>
      <c r="X1058" s="3"/>
    </row>
    <row r="1059" spans="6:24" x14ac:dyDescent="0.15">
      <c r="F1059" s="18"/>
      <c r="M1059" s="3"/>
      <c r="V1059" s="3"/>
      <c r="W1059" s="3"/>
      <c r="X1059" s="3"/>
    </row>
    <row r="1060" spans="6:24" x14ac:dyDescent="0.15">
      <c r="F1060" s="18"/>
      <c r="M1060" s="3"/>
      <c r="V1060" s="3"/>
      <c r="W1060" s="3"/>
      <c r="X1060" s="3"/>
    </row>
    <row r="1061" spans="6:24" x14ac:dyDescent="0.15">
      <c r="F1061" s="18"/>
      <c r="M1061" s="3"/>
      <c r="V1061" s="3"/>
      <c r="W1061" s="3"/>
      <c r="X1061" s="3"/>
    </row>
    <row r="1062" spans="6:24" x14ac:dyDescent="0.15">
      <c r="F1062" s="18"/>
      <c r="M1062" s="3"/>
      <c r="V1062" s="3"/>
      <c r="W1062" s="3"/>
      <c r="X1062" s="3"/>
    </row>
    <row r="1063" spans="6:24" x14ac:dyDescent="0.15">
      <c r="F1063" s="18"/>
      <c r="M1063" s="3"/>
      <c r="V1063" s="3"/>
      <c r="W1063" s="3"/>
      <c r="X1063" s="3"/>
    </row>
    <row r="1064" spans="6:24" x14ac:dyDescent="0.15">
      <c r="F1064" s="18"/>
      <c r="M1064" s="3"/>
      <c r="V1064" s="3"/>
      <c r="W1064" s="3"/>
      <c r="X1064" s="3"/>
    </row>
    <row r="1065" spans="6:24" x14ac:dyDescent="0.15">
      <c r="F1065" s="18"/>
      <c r="M1065" s="3"/>
      <c r="V1065" s="3"/>
      <c r="W1065" s="3"/>
      <c r="X1065" s="3"/>
    </row>
    <row r="1066" spans="6:24" x14ac:dyDescent="0.15">
      <c r="F1066" s="18"/>
      <c r="M1066" s="3"/>
      <c r="V1066" s="3"/>
      <c r="W1066" s="3"/>
      <c r="X1066" s="3"/>
    </row>
    <row r="1067" spans="6:24" x14ac:dyDescent="0.15">
      <c r="F1067" s="18"/>
      <c r="M1067" s="3"/>
      <c r="V1067" s="3"/>
      <c r="W1067" s="3"/>
      <c r="X1067" s="3"/>
    </row>
    <row r="1068" spans="6:24" x14ac:dyDescent="0.15">
      <c r="F1068" s="18"/>
      <c r="M1068" s="3"/>
      <c r="V1068" s="3"/>
      <c r="W1068" s="3"/>
      <c r="X1068" s="3"/>
    </row>
    <row r="1069" spans="6:24" x14ac:dyDescent="0.15">
      <c r="F1069" s="18"/>
      <c r="M1069" s="3"/>
      <c r="V1069" s="3"/>
      <c r="W1069" s="3"/>
      <c r="X1069" s="3"/>
    </row>
    <row r="1070" spans="6:24" x14ac:dyDescent="0.15">
      <c r="F1070" s="18"/>
      <c r="M1070" s="3"/>
      <c r="V1070" s="3"/>
      <c r="W1070" s="3"/>
      <c r="X1070" s="3"/>
    </row>
    <row r="1071" spans="6:24" x14ac:dyDescent="0.15">
      <c r="F1071" s="18"/>
      <c r="M1071" s="3"/>
      <c r="V1071" s="3"/>
      <c r="W1071" s="3"/>
      <c r="X1071" s="3"/>
    </row>
    <row r="1072" spans="6:24" x14ac:dyDescent="0.15">
      <c r="F1072" s="18"/>
      <c r="M1072" s="3"/>
      <c r="V1072" s="3"/>
      <c r="W1072" s="3"/>
      <c r="X1072" s="3"/>
    </row>
    <row r="1073" spans="6:24" x14ac:dyDescent="0.15">
      <c r="F1073" s="18"/>
      <c r="M1073" s="3"/>
      <c r="V1073" s="3"/>
      <c r="W1073" s="3"/>
      <c r="X1073" s="3"/>
    </row>
    <row r="1074" spans="6:24" x14ac:dyDescent="0.15">
      <c r="F1074" s="18"/>
      <c r="M1074" s="3"/>
      <c r="V1074" s="3"/>
      <c r="W1074" s="3"/>
      <c r="X1074" s="3"/>
    </row>
    <row r="1075" spans="6:24" x14ac:dyDescent="0.15">
      <c r="F1075" s="18"/>
      <c r="M1075" s="3"/>
      <c r="V1075" s="3"/>
      <c r="W1075" s="3"/>
      <c r="X1075" s="3"/>
    </row>
    <row r="1076" spans="6:24" x14ac:dyDescent="0.15">
      <c r="F1076" s="18"/>
      <c r="M1076" s="3"/>
      <c r="V1076" s="3"/>
      <c r="W1076" s="3"/>
      <c r="X1076" s="3"/>
    </row>
    <row r="1077" spans="6:24" x14ac:dyDescent="0.15">
      <c r="F1077" s="18"/>
      <c r="M1077" s="3"/>
      <c r="V1077" s="3"/>
      <c r="W1077" s="3"/>
      <c r="X1077" s="3"/>
    </row>
    <row r="1078" spans="6:24" x14ac:dyDescent="0.15">
      <c r="F1078" s="18"/>
      <c r="M1078" s="3"/>
      <c r="V1078" s="3"/>
      <c r="W1078" s="3"/>
      <c r="X1078" s="3"/>
    </row>
    <row r="1079" spans="6:24" x14ac:dyDescent="0.15">
      <c r="F1079" s="18"/>
      <c r="M1079" s="3"/>
      <c r="V1079" s="3"/>
      <c r="W1079" s="3"/>
      <c r="X1079" s="3"/>
    </row>
    <row r="1080" spans="6:24" x14ac:dyDescent="0.15">
      <c r="F1080" s="18"/>
      <c r="M1080" s="3"/>
      <c r="V1080" s="3"/>
      <c r="W1080" s="3"/>
      <c r="X1080" s="3"/>
    </row>
    <row r="1081" spans="6:24" x14ac:dyDescent="0.15">
      <c r="F1081" s="18"/>
      <c r="M1081" s="3"/>
      <c r="V1081" s="3"/>
      <c r="W1081" s="3"/>
      <c r="X1081" s="3"/>
    </row>
    <row r="1082" spans="6:24" x14ac:dyDescent="0.15">
      <c r="F1082" s="18"/>
      <c r="M1082" s="3"/>
      <c r="V1082" s="3"/>
      <c r="W1082" s="3"/>
      <c r="X1082" s="3"/>
    </row>
    <row r="1083" spans="6:24" x14ac:dyDescent="0.15">
      <c r="F1083" s="18"/>
      <c r="M1083" s="3"/>
      <c r="V1083" s="3"/>
      <c r="W1083" s="3"/>
      <c r="X1083" s="3"/>
    </row>
    <row r="1084" spans="6:24" x14ac:dyDescent="0.15">
      <c r="F1084" s="18"/>
      <c r="M1084" s="3"/>
      <c r="V1084" s="3"/>
      <c r="W1084" s="3"/>
      <c r="X1084" s="3"/>
    </row>
    <row r="1085" spans="6:24" x14ac:dyDescent="0.15">
      <c r="F1085" s="18"/>
      <c r="M1085" s="3"/>
      <c r="V1085" s="3"/>
      <c r="W1085" s="3"/>
      <c r="X1085" s="3"/>
    </row>
    <row r="1086" spans="6:24" x14ac:dyDescent="0.15">
      <c r="F1086" s="18"/>
      <c r="M1086" s="3"/>
      <c r="V1086" s="3"/>
      <c r="W1086" s="3"/>
      <c r="X1086" s="3"/>
    </row>
    <row r="1087" spans="6:24" x14ac:dyDescent="0.15">
      <c r="F1087" s="18"/>
      <c r="M1087" s="3"/>
      <c r="V1087" s="3"/>
      <c r="W1087" s="3"/>
      <c r="X1087" s="3"/>
    </row>
    <row r="1088" spans="6:24" x14ac:dyDescent="0.15">
      <c r="F1088" s="18"/>
      <c r="M1088" s="3"/>
      <c r="V1088" s="3"/>
      <c r="W1088" s="3"/>
      <c r="X1088" s="3"/>
    </row>
    <row r="1089" spans="6:24" x14ac:dyDescent="0.15">
      <c r="F1089" s="18"/>
      <c r="M1089" s="3"/>
      <c r="V1089" s="3"/>
      <c r="W1089" s="3"/>
      <c r="X1089" s="3"/>
    </row>
    <row r="1090" spans="6:24" x14ac:dyDescent="0.15">
      <c r="F1090" s="18"/>
      <c r="M1090" s="3"/>
      <c r="V1090" s="3"/>
      <c r="W1090" s="3"/>
      <c r="X1090" s="3"/>
    </row>
    <row r="1091" spans="6:24" x14ac:dyDescent="0.15">
      <c r="F1091" s="18"/>
      <c r="M1091" s="3"/>
      <c r="V1091" s="3"/>
      <c r="W1091" s="3"/>
      <c r="X1091" s="3"/>
    </row>
    <row r="1092" spans="6:24" x14ac:dyDescent="0.15">
      <c r="F1092" s="18"/>
      <c r="M1092" s="3"/>
      <c r="V1092" s="3"/>
      <c r="W1092" s="3"/>
      <c r="X1092" s="3"/>
    </row>
    <row r="1093" spans="6:24" x14ac:dyDescent="0.15">
      <c r="F1093" s="18"/>
      <c r="M1093" s="3"/>
      <c r="V1093" s="3"/>
      <c r="W1093" s="3"/>
      <c r="X1093" s="3"/>
    </row>
    <row r="1094" spans="6:24" x14ac:dyDescent="0.15">
      <c r="F1094" s="18"/>
      <c r="M1094" s="3"/>
      <c r="V1094" s="3"/>
      <c r="W1094" s="3"/>
      <c r="X1094" s="3"/>
    </row>
    <row r="1095" spans="6:24" x14ac:dyDescent="0.15">
      <c r="F1095" s="18"/>
      <c r="M1095" s="3"/>
      <c r="V1095" s="3"/>
      <c r="W1095" s="3"/>
      <c r="X1095" s="3"/>
    </row>
    <row r="1096" spans="6:24" x14ac:dyDescent="0.15">
      <c r="F1096" s="18"/>
      <c r="M1096" s="3"/>
      <c r="V1096" s="3"/>
      <c r="W1096" s="3"/>
      <c r="X1096" s="3"/>
    </row>
    <row r="1097" spans="6:24" x14ac:dyDescent="0.15">
      <c r="F1097" s="18"/>
      <c r="M1097" s="3"/>
      <c r="V1097" s="3"/>
      <c r="W1097" s="3"/>
      <c r="X1097" s="3"/>
    </row>
    <row r="1098" spans="6:24" x14ac:dyDescent="0.15">
      <c r="F1098" s="18"/>
      <c r="M1098" s="3"/>
      <c r="V1098" s="3"/>
      <c r="W1098" s="3"/>
      <c r="X1098" s="3"/>
    </row>
    <row r="1099" spans="6:24" x14ac:dyDescent="0.15">
      <c r="F1099" s="18"/>
      <c r="M1099" s="3"/>
      <c r="V1099" s="3"/>
      <c r="W1099" s="3"/>
      <c r="X1099" s="3"/>
    </row>
    <row r="1100" spans="6:24" x14ac:dyDescent="0.15">
      <c r="F1100" s="18"/>
      <c r="M1100" s="3"/>
      <c r="V1100" s="3"/>
      <c r="W1100" s="3"/>
      <c r="X1100" s="3"/>
    </row>
    <row r="1101" spans="6:24" x14ac:dyDescent="0.15">
      <c r="F1101" s="18"/>
      <c r="M1101" s="3"/>
      <c r="V1101" s="3"/>
      <c r="W1101" s="3"/>
      <c r="X1101" s="3"/>
    </row>
    <row r="1102" spans="6:24" x14ac:dyDescent="0.15">
      <c r="F1102" s="18"/>
      <c r="M1102" s="3"/>
      <c r="V1102" s="3"/>
      <c r="W1102" s="3"/>
      <c r="X1102" s="3"/>
    </row>
    <row r="1103" spans="6:24" x14ac:dyDescent="0.15">
      <c r="F1103" s="18"/>
      <c r="M1103" s="3"/>
      <c r="V1103" s="3"/>
      <c r="W1103" s="3"/>
      <c r="X1103" s="3"/>
    </row>
    <row r="1104" spans="6:24" x14ac:dyDescent="0.15">
      <c r="F1104" s="18"/>
      <c r="M1104" s="3"/>
      <c r="V1104" s="3"/>
      <c r="W1104" s="3"/>
      <c r="X1104" s="3"/>
    </row>
    <row r="1105" spans="6:24" x14ac:dyDescent="0.15">
      <c r="F1105" s="18"/>
      <c r="M1105" s="3"/>
      <c r="V1105" s="3"/>
      <c r="W1105" s="3"/>
      <c r="X1105" s="3"/>
    </row>
    <row r="1106" spans="6:24" x14ac:dyDescent="0.15">
      <c r="F1106" s="18"/>
      <c r="M1106" s="3"/>
      <c r="V1106" s="3"/>
      <c r="W1106" s="3"/>
      <c r="X1106" s="3"/>
    </row>
    <row r="1107" spans="6:24" x14ac:dyDescent="0.15">
      <c r="F1107" s="18"/>
      <c r="M1107" s="3"/>
      <c r="V1107" s="3"/>
      <c r="W1107" s="3"/>
      <c r="X1107" s="3"/>
    </row>
    <row r="1108" spans="6:24" x14ac:dyDescent="0.15">
      <c r="F1108" s="18"/>
      <c r="M1108" s="3"/>
      <c r="V1108" s="3"/>
      <c r="W1108" s="3"/>
      <c r="X1108" s="3"/>
    </row>
    <row r="1109" spans="6:24" x14ac:dyDescent="0.15">
      <c r="F1109" s="18"/>
      <c r="M1109" s="3"/>
      <c r="V1109" s="3"/>
      <c r="W1109" s="3"/>
      <c r="X1109" s="3"/>
    </row>
    <row r="1110" spans="6:24" x14ac:dyDescent="0.15">
      <c r="F1110" s="18"/>
      <c r="M1110" s="3"/>
      <c r="V1110" s="3"/>
      <c r="W1110" s="3"/>
      <c r="X1110" s="3"/>
    </row>
    <row r="1111" spans="6:24" x14ac:dyDescent="0.15">
      <c r="F1111" s="18"/>
      <c r="M1111" s="3"/>
      <c r="V1111" s="3"/>
      <c r="W1111" s="3"/>
      <c r="X1111" s="3"/>
    </row>
    <row r="1112" spans="6:24" x14ac:dyDescent="0.15">
      <c r="F1112" s="18"/>
      <c r="M1112" s="3"/>
      <c r="V1112" s="3"/>
      <c r="W1112" s="3"/>
      <c r="X1112" s="3"/>
    </row>
    <row r="1113" spans="6:24" x14ac:dyDescent="0.15">
      <c r="F1113" s="18"/>
      <c r="M1113" s="3"/>
      <c r="V1113" s="3"/>
      <c r="W1113" s="3"/>
      <c r="X1113" s="3"/>
    </row>
    <row r="1114" spans="6:24" x14ac:dyDescent="0.15">
      <c r="F1114" s="18"/>
      <c r="M1114" s="3"/>
      <c r="V1114" s="3"/>
      <c r="W1114" s="3"/>
      <c r="X1114" s="3"/>
    </row>
    <row r="1115" spans="6:24" x14ac:dyDescent="0.15">
      <c r="F1115" s="18"/>
      <c r="M1115" s="3"/>
      <c r="V1115" s="3"/>
      <c r="W1115" s="3"/>
      <c r="X1115" s="3"/>
    </row>
    <row r="1116" spans="6:24" x14ac:dyDescent="0.15">
      <c r="F1116" s="18"/>
      <c r="M1116" s="3"/>
      <c r="V1116" s="3"/>
      <c r="W1116" s="3"/>
      <c r="X1116" s="3"/>
    </row>
    <row r="1117" spans="6:24" x14ac:dyDescent="0.15">
      <c r="F1117" s="18"/>
      <c r="M1117" s="3"/>
      <c r="V1117" s="3"/>
      <c r="W1117" s="3"/>
      <c r="X1117" s="3"/>
    </row>
    <row r="1118" spans="6:24" x14ac:dyDescent="0.15">
      <c r="F1118" s="18"/>
      <c r="M1118" s="3"/>
      <c r="V1118" s="3"/>
      <c r="W1118" s="3"/>
      <c r="X1118" s="3"/>
    </row>
    <row r="1119" spans="6:24" x14ac:dyDescent="0.15">
      <c r="F1119" s="18"/>
      <c r="M1119" s="3"/>
      <c r="V1119" s="3"/>
      <c r="W1119" s="3"/>
      <c r="X1119" s="3"/>
    </row>
    <row r="1120" spans="6:24" x14ac:dyDescent="0.15">
      <c r="F1120" s="18"/>
      <c r="M1120" s="3"/>
      <c r="V1120" s="3"/>
      <c r="W1120" s="3"/>
      <c r="X1120" s="3"/>
    </row>
    <row r="1121" spans="6:24" x14ac:dyDescent="0.15">
      <c r="F1121" s="18"/>
      <c r="M1121" s="3"/>
      <c r="V1121" s="3"/>
      <c r="W1121" s="3"/>
      <c r="X1121" s="3"/>
    </row>
    <row r="1122" spans="6:24" x14ac:dyDescent="0.15">
      <c r="F1122" s="18"/>
      <c r="M1122" s="3"/>
      <c r="V1122" s="3"/>
      <c r="W1122" s="3"/>
      <c r="X1122" s="3"/>
    </row>
    <row r="1123" spans="6:24" x14ac:dyDescent="0.15">
      <c r="F1123" s="18"/>
    </row>
    <row r="1124" spans="6:24" x14ac:dyDescent="0.15">
      <c r="F1124" s="18"/>
    </row>
    <row r="1125" spans="6:24" x14ac:dyDescent="0.15">
      <c r="F1125" s="18"/>
    </row>
    <row r="1126" spans="6:24" x14ac:dyDescent="0.15">
      <c r="F1126" s="18"/>
    </row>
    <row r="1127" spans="6:24" x14ac:dyDescent="0.15">
      <c r="F1127" s="18"/>
    </row>
    <row r="1128" spans="6:24" x14ac:dyDescent="0.15">
      <c r="F1128" s="18"/>
    </row>
    <row r="1129" spans="6:24" x14ac:dyDescent="0.15">
      <c r="F1129" s="18"/>
    </row>
    <row r="1130" spans="6:24" x14ac:dyDescent="0.15">
      <c r="F1130" s="18"/>
    </row>
    <row r="1131" spans="6:24" x14ac:dyDescent="0.15">
      <c r="F1131" s="18"/>
    </row>
    <row r="1132" spans="6:24" x14ac:dyDescent="0.15">
      <c r="F1132" s="18"/>
    </row>
    <row r="1133" spans="6:24" x14ac:dyDescent="0.15">
      <c r="F1133" s="18"/>
    </row>
    <row r="1134" spans="6:24" x14ac:dyDescent="0.15">
      <c r="F1134" s="18"/>
    </row>
    <row r="1135" spans="6:24" x14ac:dyDescent="0.15">
      <c r="F1135" s="18"/>
    </row>
    <row r="1136" spans="6:24" x14ac:dyDescent="0.15">
      <c r="F1136" s="18"/>
    </row>
    <row r="1137" spans="6:6" x14ac:dyDescent="0.15">
      <c r="F1137" s="18"/>
    </row>
    <row r="1138" spans="6:6" x14ac:dyDescent="0.15">
      <c r="F1138" s="18"/>
    </row>
    <row r="1139" spans="6:6" x14ac:dyDescent="0.15">
      <c r="F1139" s="18"/>
    </row>
    <row r="1140" spans="6:6" x14ac:dyDescent="0.15">
      <c r="F1140" s="18"/>
    </row>
    <row r="1141" spans="6:6" x14ac:dyDescent="0.15">
      <c r="F1141" s="18"/>
    </row>
    <row r="1142" spans="6:6" x14ac:dyDescent="0.15">
      <c r="F1142" s="18"/>
    </row>
    <row r="1143" spans="6:6" x14ac:dyDescent="0.15">
      <c r="F1143" s="18"/>
    </row>
    <row r="1144" spans="6:6" x14ac:dyDescent="0.15">
      <c r="F1144" s="18"/>
    </row>
    <row r="1145" spans="6:6" x14ac:dyDescent="0.15">
      <c r="F1145" s="18"/>
    </row>
    <row r="1146" spans="6:6" x14ac:dyDescent="0.15">
      <c r="F1146" s="18"/>
    </row>
    <row r="1147" spans="6:6" x14ac:dyDescent="0.15">
      <c r="F1147" s="18"/>
    </row>
    <row r="1148" spans="6:6" x14ac:dyDescent="0.15">
      <c r="F1148" s="18"/>
    </row>
    <row r="1149" spans="6:6" x14ac:dyDescent="0.15">
      <c r="F1149" s="18"/>
    </row>
    <row r="1150" spans="6:6" x14ac:dyDescent="0.15">
      <c r="F1150" s="18"/>
    </row>
    <row r="1151" spans="6:6" x14ac:dyDescent="0.15">
      <c r="F1151" s="18"/>
    </row>
    <row r="1152" spans="6:6" x14ac:dyDescent="0.15">
      <c r="F1152" s="18"/>
    </row>
    <row r="1153" spans="6:6" x14ac:dyDescent="0.15">
      <c r="F1153" s="18"/>
    </row>
    <row r="1154" spans="6:6" x14ac:dyDescent="0.15">
      <c r="F1154" s="18"/>
    </row>
    <row r="1155" spans="6:6" x14ac:dyDescent="0.15">
      <c r="F1155" s="18"/>
    </row>
    <row r="1156" spans="6:6" x14ac:dyDescent="0.15">
      <c r="F1156" s="18"/>
    </row>
    <row r="1157" spans="6:6" x14ac:dyDescent="0.15">
      <c r="F1157" s="18"/>
    </row>
    <row r="1158" spans="6:6" x14ac:dyDescent="0.15">
      <c r="F1158" s="18"/>
    </row>
    <row r="1159" spans="6:6" x14ac:dyDescent="0.15">
      <c r="F1159" s="18"/>
    </row>
    <row r="1160" spans="6:6" x14ac:dyDescent="0.15">
      <c r="F1160" s="18"/>
    </row>
    <row r="1161" spans="6:6" x14ac:dyDescent="0.15">
      <c r="F1161" s="18"/>
    </row>
    <row r="1162" spans="6:6" x14ac:dyDescent="0.15">
      <c r="F1162" s="18"/>
    </row>
    <row r="1163" spans="6:6" x14ac:dyDescent="0.15">
      <c r="F1163" s="18"/>
    </row>
    <row r="1164" spans="6:6" x14ac:dyDescent="0.15">
      <c r="F1164" s="18"/>
    </row>
    <row r="1165" spans="6:6" x14ac:dyDescent="0.15">
      <c r="F1165" s="18"/>
    </row>
    <row r="1166" spans="6:6" x14ac:dyDescent="0.15">
      <c r="F1166" s="18"/>
    </row>
    <row r="1167" spans="6:6" x14ac:dyDescent="0.15">
      <c r="F1167" s="18"/>
    </row>
    <row r="1168" spans="6:6" x14ac:dyDescent="0.15">
      <c r="F1168" s="18"/>
    </row>
    <row r="1169" spans="6:6" x14ac:dyDescent="0.15">
      <c r="F1169" s="18"/>
    </row>
    <row r="1170" spans="6:6" x14ac:dyDescent="0.15">
      <c r="F1170" s="18"/>
    </row>
    <row r="1171" spans="6:6" x14ac:dyDescent="0.15">
      <c r="F1171" s="18"/>
    </row>
    <row r="1172" spans="6:6" x14ac:dyDescent="0.15">
      <c r="F1172" s="18"/>
    </row>
    <row r="1173" spans="6:6" x14ac:dyDescent="0.15">
      <c r="F1173" s="18"/>
    </row>
    <row r="1174" spans="6:6" x14ac:dyDescent="0.15">
      <c r="F1174" s="18"/>
    </row>
    <row r="1175" spans="6:6" x14ac:dyDescent="0.15">
      <c r="F1175" s="18"/>
    </row>
    <row r="1176" spans="6:6" x14ac:dyDescent="0.15">
      <c r="F1176" s="18"/>
    </row>
    <row r="1177" spans="6:6" x14ac:dyDescent="0.15">
      <c r="F1177" s="18"/>
    </row>
    <row r="1178" spans="6:6" x14ac:dyDescent="0.15">
      <c r="F1178" s="18"/>
    </row>
    <row r="1179" spans="6:6" x14ac:dyDescent="0.15">
      <c r="F1179" s="18"/>
    </row>
    <row r="1180" spans="6:6" x14ac:dyDescent="0.15">
      <c r="F1180" s="18"/>
    </row>
    <row r="1181" spans="6:6" x14ac:dyDescent="0.15">
      <c r="F1181" s="18"/>
    </row>
    <row r="1182" spans="6:6" x14ac:dyDescent="0.15">
      <c r="F1182" s="18"/>
    </row>
    <row r="1183" spans="6:6" x14ac:dyDescent="0.15">
      <c r="F1183" s="18"/>
    </row>
    <row r="1184" spans="6:6" x14ac:dyDescent="0.15">
      <c r="F1184" s="18"/>
    </row>
    <row r="1185" spans="6:6" x14ac:dyDescent="0.15">
      <c r="F1185" s="18"/>
    </row>
    <row r="1186" spans="6:6" x14ac:dyDescent="0.15">
      <c r="F1186" s="18"/>
    </row>
    <row r="1187" spans="6:6" x14ac:dyDescent="0.15">
      <c r="F1187" s="18"/>
    </row>
    <row r="1188" spans="6:6" x14ac:dyDescent="0.15">
      <c r="F1188" s="18"/>
    </row>
    <row r="1189" spans="6:6" x14ac:dyDescent="0.15">
      <c r="F1189" s="18"/>
    </row>
    <row r="1190" spans="6:6" x14ac:dyDescent="0.15">
      <c r="F1190" s="18"/>
    </row>
    <row r="1191" spans="6:6" x14ac:dyDescent="0.15">
      <c r="F1191" s="18"/>
    </row>
    <row r="1192" spans="6:6" x14ac:dyDescent="0.15">
      <c r="F1192" s="18"/>
    </row>
    <row r="1193" spans="6:6" x14ac:dyDescent="0.15">
      <c r="F1193" s="18"/>
    </row>
    <row r="1194" spans="6:6" x14ac:dyDescent="0.15">
      <c r="F1194" s="18"/>
    </row>
    <row r="1195" spans="6:6" x14ac:dyDescent="0.15">
      <c r="F1195" s="18"/>
    </row>
    <row r="1196" spans="6:6" x14ac:dyDescent="0.15">
      <c r="F1196" s="18"/>
    </row>
    <row r="1197" spans="6:6" x14ac:dyDescent="0.15">
      <c r="F1197" s="18"/>
    </row>
    <row r="1198" spans="6:6" x14ac:dyDescent="0.15">
      <c r="F1198" s="18"/>
    </row>
    <row r="1199" spans="6:6" x14ac:dyDescent="0.15">
      <c r="F1199" s="18"/>
    </row>
    <row r="1200" spans="6:6" x14ac:dyDescent="0.15">
      <c r="F1200" s="18"/>
    </row>
    <row r="1201" spans="6:6" x14ac:dyDescent="0.15">
      <c r="F1201" s="18"/>
    </row>
    <row r="1202" spans="6:6" x14ac:dyDescent="0.15">
      <c r="F1202" s="18"/>
    </row>
    <row r="1203" spans="6:6" x14ac:dyDescent="0.15">
      <c r="F1203" s="18"/>
    </row>
    <row r="1204" spans="6:6" x14ac:dyDescent="0.15">
      <c r="F1204" s="18"/>
    </row>
    <row r="1205" spans="6:6" x14ac:dyDescent="0.15">
      <c r="F1205" s="18"/>
    </row>
    <row r="1206" spans="6:6" x14ac:dyDescent="0.15">
      <c r="F1206" s="18"/>
    </row>
    <row r="1207" spans="6:6" x14ac:dyDescent="0.15">
      <c r="F1207" s="18"/>
    </row>
    <row r="1208" spans="6:6" x14ac:dyDescent="0.15">
      <c r="F1208" s="18"/>
    </row>
    <row r="1209" spans="6:6" x14ac:dyDescent="0.15">
      <c r="F1209" s="18"/>
    </row>
    <row r="1210" spans="6:6" x14ac:dyDescent="0.15">
      <c r="F1210" s="18"/>
    </row>
    <row r="1211" spans="6:6" x14ac:dyDescent="0.15">
      <c r="F1211" s="18"/>
    </row>
    <row r="1212" spans="6:6" x14ac:dyDescent="0.15">
      <c r="F1212" s="18"/>
    </row>
    <row r="1213" spans="6:6" x14ac:dyDescent="0.15">
      <c r="F1213" s="18"/>
    </row>
    <row r="1214" spans="6:6" x14ac:dyDescent="0.15">
      <c r="F1214" s="18"/>
    </row>
    <row r="1215" spans="6:6" x14ac:dyDescent="0.15">
      <c r="F1215" s="18"/>
    </row>
    <row r="1216" spans="6:6" x14ac:dyDescent="0.15">
      <c r="F1216" s="18"/>
    </row>
    <row r="1217" spans="6:6" x14ac:dyDescent="0.15">
      <c r="F1217" s="18"/>
    </row>
    <row r="1218" spans="6:6" x14ac:dyDescent="0.15">
      <c r="F1218" s="18"/>
    </row>
    <row r="1219" spans="6:6" x14ac:dyDescent="0.15">
      <c r="F1219" s="18"/>
    </row>
    <row r="1220" spans="6:6" x14ac:dyDescent="0.15">
      <c r="F1220" s="18"/>
    </row>
    <row r="1221" spans="6:6" x14ac:dyDescent="0.15">
      <c r="F1221" s="18"/>
    </row>
    <row r="1222" spans="6:6" x14ac:dyDescent="0.15">
      <c r="F1222" s="18"/>
    </row>
    <row r="1223" spans="6:6" x14ac:dyDescent="0.15">
      <c r="F1223" s="18"/>
    </row>
    <row r="1224" spans="6:6" x14ac:dyDescent="0.15">
      <c r="F1224" s="18"/>
    </row>
    <row r="1225" spans="6:6" x14ac:dyDescent="0.15">
      <c r="F1225" s="18"/>
    </row>
    <row r="1226" spans="6:6" x14ac:dyDescent="0.15">
      <c r="F1226" s="18"/>
    </row>
    <row r="1227" spans="6:6" x14ac:dyDescent="0.15">
      <c r="F1227" s="18"/>
    </row>
    <row r="1228" spans="6:6" x14ac:dyDescent="0.15">
      <c r="F1228" s="18"/>
    </row>
    <row r="1229" spans="6:6" x14ac:dyDescent="0.15">
      <c r="F1229" s="18"/>
    </row>
    <row r="1230" spans="6:6" x14ac:dyDescent="0.15">
      <c r="F1230" s="18"/>
    </row>
    <row r="1231" spans="6:6" x14ac:dyDescent="0.15">
      <c r="F1231" s="18"/>
    </row>
    <row r="1232" spans="6:6" x14ac:dyDescent="0.15">
      <c r="F1232" s="18"/>
    </row>
    <row r="1233" spans="6:6" x14ac:dyDescent="0.15">
      <c r="F1233" s="18"/>
    </row>
    <row r="1234" spans="6:6" x14ac:dyDescent="0.15">
      <c r="F1234" s="18"/>
    </row>
    <row r="1235" spans="6:6" x14ac:dyDescent="0.15">
      <c r="F1235" s="18"/>
    </row>
    <row r="1236" spans="6:6" x14ac:dyDescent="0.15">
      <c r="F1236" s="18"/>
    </row>
    <row r="1237" spans="6:6" x14ac:dyDescent="0.15">
      <c r="F1237" s="18"/>
    </row>
    <row r="1238" spans="6:6" x14ac:dyDescent="0.15">
      <c r="F1238" s="18"/>
    </row>
    <row r="1239" spans="6:6" x14ac:dyDescent="0.15">
      <c r="F1239" s="18"/>
    </row>
    <row r="1240" spans="6:6" x14ac:dyDescent="0.15">
      <c r="F1240" s="18"/>
    </row>
    <row r="1241" spans="6:6" x14ac:dyDescent="0.15">
      <c r="F1241" s="18"/>
    </row>
    <row r="1242" spans="6:6" x14ac:dyDescent="0.15">
      <c r="F1242" s="18"/>
    </row>
    <row r="1243" spans="6:6" x14ac:dyDescent="0.15">
      <c r="F1243" s="18"/>
    </row>
    <row r="1244" spans="6:6" x14ac:dyDescent="0.15">
      <c r="F1244" s="18"/>
    </row>
    <row r="1245" spans="6:6" x14ac:dyDescent="0.15">
      <c r="F1245" s="18"/>
    </row>
    <row r="1246" spans="6:6" x14ac:dyDescent="0.15">
      <c r="F1246" s="18"/>
    </row>
    <row r="1247" spans="6:6" x14ac:dyDescent="0.15">
      <c r="F1247" s="18"/>
    </row>
    <row r="1248" spans="6:6" x14ac:dyDescent="0.15">
      <c r="F1248" s="18"/>
    </row>
    <row r="1249" spans="6:6" x14ac:dyDescent="0.15">
      <c r="F1249" s="18"/>
    </row>
    <row r="1250" spans="6:6" x14ac:dyDescent="0.15">
      <c r="F1250" s="18"/>
    </row>
    <row r="1251" spans="6:6" x14ac:dyDescent="0.15">
      <c r="F1251" s="18"/>
    </row>
    <row r="1252" spans="6:6" x14ac:dyDescent="0.15">
      <c r="F1252" s="18"/>
    </row>
    <row r="1253" spans="6:6" x14ac:dyDescent="0.15">
      <c r="F1253" s="18"/>
    </row>
    <row r="1254" spans="6:6" x14ac:dyDescent="0.15">
      <c r="F1254" s="18"/>
    </row>
    <row r="1255" spans="6:6" x14ac:dyDescent="0.15">
      <c r="F1255" s="18"/>
    </row>
    <row r="1256" spans="6:6" x14ac:dyDescent="0.15">
      <c r="F1256" s="18"/>
    </row>
    <row r="1257" spans="6:6" x14ac:dyDescent="0.15">
      <c r="F1257" s="18"/>
    </row>
    <row r="1258" spans="6:6" x14ac:dyDescent="0.15">
      <c r="F1258" s="18"/>
    </row>
    <row r="1259" spans="6:6" x14ac:dyDescent="0.15">
      <c r="F1259" s="18"/>
    </row>
    <row r="1260" spans="6:6" x14ac:dyDescent="0.15">
      <c r="F1260" s="18"/>
    </row>
    <row r="1261" spans="6:6" x14ac:dyDescent="0.15">
      <c r="F1261" s="18"/>
    </row>
    <row r="1262" spans="6:6" x14ac:dyDescent="0.15">
      <c r="F1262" s="18"/>
    </row>
    <row r="1263" spans="6:6" x14ac:dyDescent="0.15">
      <c r="F1263" s="18"/>
    </row>
    <row r="1264" spans="6:6" x14ac:dyDescent="0.15">
      <c r="F1264" s="18"/>
    </row>
    <row r="1265" spans="6:6" x14ac:dyDescent="0.15">
      <c r="F1265" s="18"/>
    </row>
    <row r="1266" spans="6:6" x14ac:dyDescent="0.15">
      <c r="F1266" s="18"/>
    </row>
    <row r="1267" spans="6:6" x14ac:dyDescent="0.15">
      <c r="F1267" s="18"/>
    </row>
    <row r="1268" spans="6:6" x14ac:dyDescent="0.15">
      <c r="F1268" s="18"/>
    </row>
    <row r="1269" spans="6:6" x14ac:dyDescent="0.15">
      <c r="F1269" s="18"/>
    </row>
    <row r="1270" spans="6:6" x14ac:dyDescent="0.15">
      <c r="F1270" s="18"/>
    </row>
    <row r="1271" spans="6:6" x14ac:dyDescent="0.15">
      <c r="F1271" s="18"/>
    </row>
    <row r="1272" spans="6:6" x14ac:dyDescent="0.15">
      <c r="F1272" s="18"/>
    </row>
    <row r="1273" spans="6:6" x14ac:dyDescent="0.15">
      <c r="F1273" s="18"/>
    </row>
    <row r="1274" spans="6:6" x14ac:dyDescent="0.15">
      <c r="F1274" s="18"/>
    </row>
    <row r="1275" spans="6:6" x14ac:dyDescent="0.15">
      <c r="F1275" s="18"/>
    </row>
    <row r="1276" spans="6:6" x14ac:dyDescent="0.15">
      <c r="F1276" s="18"/>
    </row>
    <row r="1277" spans="6:6" x14ac:dyDescent="0.15">
      <c r="F1277" s="18"/>
    </row>
    <row r="1278" spans="6:6" x14ac:dyDescent="0.15">
      <c r="F1278" s="18"/>
    </row>
    <row r="1279" spans="6:6" x14ac:dyDescent="0.15">
      <c r="F1279" s="18"/>
    </row>
    <row r="1280" spans="6:6" x14ac:dyDescent="0.15">
      <c r="F1280" s="18"/>
    </row>
    <row r="1281" spans="6:6" x14ac:dyDescent="0.15">
      <c r="F1281" s="18"/>
    </row>
    <row r="1282" spans="6:6" x14ac:dyDescent="0.15">
      <c r="F1282" s="18"/>
    </row>
    <row r="1283" spans="6:6" x14ac:dyDescent="0.15">
      <c r="F1283" s="18"/>
    </row>
    <row r="1284" spans="6:6" x14ac:dyDescent="0.15">
      <c r="F1284" s="18"/>
    </row>
    <row r="1285" spans="6:6" x14ac:dyDescent="0.15">
      <c r="F1285" s="18"/>
    </row>
    <row r="1286" spans="6:6" x14ac:dyDescent="0.15">
      <c r="F1286" s="18"/>
    </row>
    <row r="1287" spans="6:6" x14ac:dyDescent="0.15">
      <c r="F1287" s="18"/>
    </row>
    <row r="1288" spans="6:6" x14ac:dyDescent="0.15">
      <c r="F1288" s="18"/>
    </row>
    <row r="1289" spans="6:6" x14ac:dyDescent="0.15">
      <c r="F1289" s="18"/>
    </row>
    <row r="1290" spans="6:6" x14ac:dyDescent="0.15">
      <c r="F1290" s="18"/>
    </row>
    <row r="1291" spans="6:6" x14ac:dyDescent="0.15">
      <c r="F1291" s="18"/>
    </row>
    <row r="1292" spans="6:6" x14ac:dyDescent="0.15">
      <c r="F1292" s="18"/>
    </row>
    <row r="1293" spans="6:6" x14ac:dyDescent="0.15">
      <c r="F1293" s="18"/>
    </row>
    <row r="1294" spans="6:6" x14ac:dyDescent="0.15">
      <c r="F1294" s="18"/>
    </row>
    <row r="1295" spans="6:6" x14ac:dyDescent="0.15">
      <c r="F1295" s="18"/>
    </row>
    <row r="1296" spans="6:6" x14ac:dyDescent="0.15">
      <c r="F1296" s="18"/>
    </row>
    <row r="1297" spans="6:6" x14ac:dyDescent="0.15">
      <c r="F1297" s="18"/>
    </row>
    <row r="1298" spans="6:6" x14ac:dyDescent="0.15">
      <c r="F1298" s="18"/>
    </row>
    <row r="1299" spans="6:6" x14ac:dyDescent="0.15">
      <c r="F1299" s="18"/>
    </row>
    <row r="1300" spans="6:6" x14ac:dyDescent="0.15">
      <c r="F1300" s="18"/>
    </row>
    <row r="1301" spans="6:6" x14ac:dyDescent="0.15">
      <c r="F1301" s="18"/>
    </row>
    <row r="1302" spans="6:6" x14ac:dyDescent="0.15">
      <c r="F1302" s="18"/>
    </row>
    <row r="1303" spans="6:6" x14ac:dyDescent="0.15">
      <c r="F1303" s="18"/>
    </row>
    <row r="1304" spans="6:6" x14ac:dyDescent="0.15">
      <c r="F1304" s="18"/>
    </row>
    <row r="1305" spans="6:6" x14ac:dyDescent="0.15">
      <c r="F1305" s="18"/>
    </row>
    <row r="1306" spans="6:6" x14ac:dyDescent="0.15">
      <c r="F1306" s="18"/>
    </row>
    <row r="1307" spans="6:6" x14ac:dyDescent="0.15">
      <c r="F1307" s="18"/>
    </row>
    <row r="1308" spans="6:6" x14ac:dyDescent="0.15">
      <c r="F1308" s="18"/>
    </row>
    <row r="1309" spans="6:6" x14ac:dyDescent="0.15">
      <c r="F1309" s="18"/>
    </row>
    <row r="1310" spans="6:6" x14ac:dyDescent="0.15">
      <c r="F1310" s="18"/>
    </row>
    <row r="1311" spans="6:6" x14ac:dyDescent="0.15">
      <c r="F1311" s="18"/>
    </row>
    <row r="1312" spans="6:6" x14ac:dyDescent="0.15">
      <c r="F1312" s="18"/>
    </row>
    <row r="1313" spans="6:6" x14ac:dyDescent="0.15">
      <c r="F1313" s="18"/>
    </row>
    <row r="1314" spans="6:6" x14ac:dyDescent="0.15">
      <c r="F1314" s="18"/>
    </row>
    <row r="1315" spans="6:6" x14ac:dyDescent="0.15">
      <c r="F1315" s="18"/>
    </row>
    <row r="1316" spans="6:6" x14ac:dyDescent="0.15">
      <c r="F1316" s="18"/>
    </row>
    <row r="1317" spans="6:6" x14ac:dyDescent="0.15">
      <c r="F1317" s="18"/>
    </row>
    <row r="1318" spans="6:6" x14ac:dyDescent="0.15">
      <c r="F1318" s="18"/>
    </row>
    <row r="1319" spans="6:6" x14ac:dyDescent="0.15">
      <c r="F1319" s="18"/>
    </row>
    <row r="1320" spans="6:6" x14ac:dyDescent="0.15">
      <c r="F1320" s="18"/>
    </row>
    <row r="1321" spans="6:6" x14ac:dyDescent="0.15">
      <c r="F1321" s="18"/>
    </row>
    <row r="1322" spans="6:6" x14ac:dyDescent="0.15">
      <c r="F1322" s="18"/>
    </row>
    <row r="1323" spans="6:6" x14ac:dyDescent="0.15">
      <c r="F1323" s="18"/>
    </row>
    <row r="1324" spans="6:6" x14ac:dyDescent="0.15">
      <c r="F1324" s="18"/>
    </row>
    <row r="1325" spans="6:6" x14ac:dyDescent="0.15">
      <c r="F1325" s="18"/>
    </row>
    <row r="1326" spans="6:6" x14ac:dyDescent="0.15">
      <c r="F1326" s="18"/>
    </row>
    <row r="1327" spans="6:6" x14ac:dyDescent="0.15">
      <c r="F1327" s="18"/>
    </row>
    <row r="1328" spans="6:6" x14ac:dyDescent="0.15">
      <c r="F1328" s="18"/>
    </row>
    <row r="1329" spans="6:6" x14ac:dyDescent="0.15">
      <c r="F1329" s="18"/>
    </row>
    <row r="1330" spans="6:6" x14ac:dyDescent="0.15">
      <c r="F1330" s="18"/>
    </row>
    <row r="1331" spans="6:6" x14ac:dyDescent="0.15">
      <c r="F1331" s="18"/>
    </row>
    <row r="1332" spans="6:6" x14ac:dyDescent="0.15">
      <c r="F1332" s="18"/>
    </row>
    <row r="1333" spans="6:6" x14ac:dyDescent="0.15">
      <c r="F1333" s="18"/>
    </row>
    <row r="1334" spans="6:6" x14ac:dyDescent="0.15">
      <c r="F1334" s="18"/>
    </row>
    <row r="1335" spans="6:6" x14ac:dyDescent="0.15">
      <c r="F1335" s="18"/>
    </row>
    <row r="1336" spans="6:6" x14ac:dyDescent="0.15">
      <c r="F1336" s="18"/>
    </row>
    <row r="1337" spans="6:6" x14ac:dyDescent="0.15">
      <c r="F1337" s="18"/>
    </row>
    <row r="1338" spans="6:6" x14ac:dyDescent="0.15">
      <c r="F1338" s="18"/>
    </row>
    <row r="1339" spans="6:6" x14ac:dyDescent="0.15">
      <c r="F1339" s="18"/>
    </row>
    <row r="1340" spans="6:6" x14ac:dyDescent="0.15">
      <c r="F1340" s="18"/>
    </row>
    <row r="1341" spans="6:6" x14ac:dyDescent="0.15">
      <c r="F1341" s="18"/>
    </row>
    <row r="1342" spans="6:6" x14ac:dyDescent="0.15">
      <c r="F1342" s="18"/>
    </row>
    <row r="1343" spans="6:6" x14ac:dyDescent="0.15">
      <c r="F1343" s="18"/>
    </row>
    <row r="1344" spans="6:6" x14ac:dyDescent="0.15">
      <c r="F1344" s="18"/>
    </row>
    <row r="1345" spans="6:6" x14ac:dyDescent="0.15">
      <c r="F1345" s="18"/>
    </row>
    <row r="1346" spans="6:6" x14ac:dyDescent="0.15">
      <c r="F1346" s="18"/>
    </row>
    <row r="1347" spans="6:6" x14ac:dyDescent="0.15">
      <c r="F1347" s="18"/>
    </row>
    <row r="1348" spans="6:6" x14ac:dyDescent="0.15">
      <c r="F1348" s="18"/>
    </row>
    <row r="1349" spans="6:6" x14ac:dyDescent="0.15">
      <c r="F1349" s="18"/>
    </row>
    <row r="1350" spans="6:6" x14ac:dyDescent="0.15">
      <c r="F1350" s="18"/>
    </row>
    <row r="1351" spans="6:6" x14ac:dyDescent="0.15">
      <c r="F1351" s="18"/>
    </row>
    <row r="1352" spans="6:6" x14ac:dyDescent="0.15">
      <c r="F1352" s="18"/>
    </row>
    <row r="1353" spans="6:6" x14ac:dyDescent="0.15">
      <c r="F1353" s="18"/>
    </row>
    <row r="1354" spans="6:6" x14ac:dyDescent="0.15">
      <c r="F1354" s="18"/>
    </row>
    <row r="1355" spans="6:6" x14ac:dyDescent="0.15">
      <c r="F1355" s="18"/>
    </row>
    <row r="1356" spans="6:6" x14ac:dyDescent="0.15">
      <c r="F1356" s="18"/>
    </row>
    <row r="1357" spans="6:6" x14ac:dyDescent="0.15">
      <c r="F1357" s="18"/>
    </row>
    <row r="1358" spans="6:6" x14ac:dyDescent="0.15">
      <c r="F1358" s="18"/>
    </row>
    <row r="1359" spans="6:6" x14ac:dyDescent="0.15">
      <c r="F1359" s="18"/>
    </row>
    <row r="1360" spans="6:6" x14ac:dyDescent="0.15">
      <c r="F1360" s="18"/>
    </row>
    <row r="1361" spans="6:6" x14ac:dyDescent="0.15">
      <c r="F1361" s="18"/>
    </row>
    <row r="1362" spans="6:6" x14ac:dyDescent="0.15">
      <c r="F1362" s="18"/>
    </row>
    <row r="1363" spans="6:6" x14ac:dyDescent="0.15">
      <c r="F1363" s="18"/>
    </row>
    <row r="1364" spans="6:6" x14ac:dyDescent="0.15">
      <c r="F1364" s="18"/>
    </row>
    <row r="1365" spans="6:6" x14ac:dyDescent="0.15">
      <c r="F1365" s="18"/>
    </row>
    <row r="1366" spans="6:6" x14ac:dyDescent="0.15">
      <c r="F1366" s="18"/>
    </row>
    <row r="1367" spans="6:6" x14ac:dyDescent="0.15">
      <c r="F1367" s="18"/>
    </row>
    <row r="1368" spans="6:6" x14ac:dyDescent="0.15">
      <c r="F1368" s="18"/>
    </row>
    <row r="1369" spans="6:6" x14ac:dyDescent="0.15">
      <c r="F1369" s="18"/>
    </row>
    <row r="1370" spans="6:6" x14ac:dyDescent="0.15">
      <c r="F1370" s="18"/>
    </row>
    <row r="1371" spans="6:6" x14ac:dyDescent="0.15">
      <c r="F1371" s="18"/>
    </row>
    <row r="1372" spans="6:6" x14ac:dyDescent="0.15">
      <c r="F1372" s="18"/>
    </row>
    <row r="1373" spans="6:6" x14ac:dyDescent="0.15">
      <c r="F1373" s="18"/>
    </row>
    <row r="1374" spans="6:6" x14ac:dyDescent="0.15">
      <c r="F1374" s="18"/>
    </row>
    <row r="1375" spans="6:6" x14ac:dyDescent="0.15">
      <c r="F1375" s="18"/>
    </row>
    <row r="1376" spans="6:6" x14ac:dyDescent="0.15">
      <c r="F1376" s="18"/>
    </row>
    <row r="1377" spans="6:6" x14ac:dyDescent="0.15">
      <c r="F1377" s="18"/>
    </row>
    <row r="1378" spans="6:6" x14ac:dyDescent="0.15">
      <c r="F1378" s="18"/>
    </row>
    <row r="1379" spans="6:6" x14ac:dyDescent="0.15">
      <c r="F1379" s="18"/>
    </row>
    <row r="1380" spans="6:6" x14ac:dyDescent="0.15">
      <c r="F1380" s="18"/>
    </row>
    <row r="1381" spans="6:6" x14ac:dyDescent="0.15">
      <c r="F1381" s="18"/>
    </row>
    <row r="1382" spans="6:6" x14ac:dyDescent="0.15">
      <c r="F1382" s="18"/>
    </row>
    <row r="1383" spans="6:6" x14ac:dyDescent="0.15">
      <c r="F1383" s="18"/>
    </row>
    <row r="1384" spans="6:6" x14ac:dyDescent="0.15">
      <c r="F1384" s="18"/>
    </row>
    <row r="1385" spans="6:6" x14ac:dyDescent="0.15">
      <c r="F1385" s="18"/>
    </row>
    <row r="1386" spans="6:6" x14ac:dyDescent="0.15">
      <c r="F1386" s="18"/>
    </row>
    <row r="1387" spans="6:6" x14ac:dyDescent="0.15">
      <c r="F1387" s="18"/>
    </row>
    <row r="1388" spans="6:6" x14ac:dyDescent="0.15">
      <c r="F1388" s="18"/>
    </row>
    <row r="1389" spans="6:6" x14ac:dyDescent="0.15">
      <c r="F1389" s="18"/>
    </row>
    <row r="1390" spans="6:6" x14ac:dyDescent="0.15">
      <c r="F1390" s="18"/>
    </row>
    <row r="1391" spans="6:6" x14ac:dyDescent="0.15">
      <c r="F1391" s="18"/>
    </row>
    <row r="1392" spans="6:6" x14ac:dyDescent="0.15">
      <c r="F1392" s="18"/>
    </row>
    <row r="1393" spans="6:6" x14ac:dyDescent="0.15">
      <c r="F1393" s="18"/>
    </row>
    <row r="1394" spans="6:6" x14ac:dyDescent="0.15">
      <c r="F1394" s="18"/>
    </row>
    <row r="1395" spans="6:6" x14ac:dyDescent="0.15">
      <c r="F1395" s="18"/>
    </row>
    <row r="1396" spans="6:6" x14ac:dyDescent="0.15">
      <c r="F1396" s="18"/>
    </row>
    <row r="1397" spans="6:6" x14ac:dyDescent="0.15">
      <c r="F1397" s="18"/>
    </row>
    <row r="1398" spans="6:6" x14ac:dyDescent="0.15">
      <c r="F1398" s="18"/>
    </row>
    <row r="1399" spans="6:6" x14ac:dyDescent="0.15">
      <c r="F1399" s="18"/>
    </row>
    <row r="1400" spans="6:6" x14ac:dyDescent="0.15">
      <c r="F1400" s="18"/>
    </row>
    <row r="1401" spans="6:6" x14ac:dyDescent="0.15">
      <c r="F1401" s="18"/>
    </row>
    <row r="1402" spans="6:6" x14ac:dyDescent="0.15">
      <c r="F1402" s="18"/>
    </row>
    <row r="1403" spans="6:6" x14ac:dyDescent="0.15">
      <c r="F1403" s="18"/>
    </row>
    <row r="1404" spans="6:6" x14ac:dyDescent="0.15">
      <c r="F1404" s="18"/>
    </row>
    <row r="1405" spans="6:6" x14ac:dyDescent="0.15">
      <c r="F1405" s="18"/>
    </row>
    <row r="1406" spans="6:6" x14ac:dyDescent="0.15">
      <c r="F1406" s="18"/>
    </row>
    <row r="1407" spans="6:6" x14ac:dyDescent="0.15">
      <c r="F1407" s="18"/>
    </row>
    <row r="1408" spans="6:6" x14ac:dyDescent="0.15">
      <c r="F1408" s="18"/>
    </row>
    <row r="1409" spans="6:6" x14ac:dyDescent="0.15">
      <c r="F1409" s="18"/>
    </row>
    <row r="1410" spans="6:6" x14ac:dyDescent="0.15">
      <c r="F1410" s="18"/>
    </row>
    <row r="1411" spans="6:6" x14ac:dyDescent="0.15">
      <c r="F1411" s="18"/>
    </row>
    <row r="1412" spans="6:6" x14ac:dyDescent="0.15">
      <c r="F1412" s="18"/>
    </row>
    <row r="1413" spans="6:6" x14ac:dyDescent="0.15">
      <c r="F1413" s="18"/>
    </row>
    <row r="1414" spans="6:6" x14ac:dyDescent="0.15">
      <c r="F1414" s="18"/>
    </row>
    <row r="1415" spans="6:6" x14ac:dyDescent="0.15">
      <c r="F1415" s="18"/>
    </row>
    <row r="1416" spans="6:6" x14ac:dyDescent="0.15">
      <c r="F1416" s="18"/>
    </row>
    <row r="1417" spans="6:6" x14ac:dyDescent="0.15">
      <c r="F1417" s="18"/>
    </row>
    <row r="1418" spans="6:6" x14ac:dyDescent="0.15">
      <c r="F1418" s="18"/>
    </row>
    <row r="1419" spans="6:6" x14ac:dyDescent="0.15">
      <c r="F1419" s="18"/>
    </row>
    <row r="1420" spans="6:6" x14ac:dyDescent="0.15">
      <c r="F1420" s="18"/>
    </row>
    <row r="1421" spans="6:6" x14ac:dyDescent="0.15">
      <c r="F1421" s="18"/>
    </row>
    <row r="1422" spans="6:6" x14ac:dyDescent="0.15">
      <c r="F1422" s="18"/>
    </row>
    <row r="1423" spans="6:6" x14ac:dyDescent="0.15">
      <c r="F1423" s="18"/>
    </row>
    <row r="1424" spans="6:6" x14ac:dyDescent="0.15">
      <c r="F1424" s="18"/>
    </row>
    <row r="1425" spans="6:6" x14ac:dyDescent="0.15">
      <c r="F1425" s="18"/>
    </row>
    <row r="1426" spans="6:6" x14ac:dyDescent="0.15">
      <c r="F1426" s="18"/>
    </row>
    <row r="1427" spans="6:6" x14ac:dyDescent="0.15">
      <c r="F1427" s="18"/>
    </row>
    <row r="1428" spans="6:6" x14ac:dyDescent="0.15">
      <c r="F1428" s="18"/>
    </row>
    <row r="1429" spans="6:6" x14ac:dyDescent="0.15">
      <c r="F1429" s="18"/>
    </row>
    <row r="1430" spans="6:6" x14ac:dyDescent="0.15">
      <c r="F1430" s="18"/>
    </row>
    <row r="1431" spans="6:6" x14ac:dyDescent="0.15">
      <c r="F1431" s="18"/>
    </row>
    <row r="1432" spans="6:6" x14ac:dyDescent="0.15">
      <c r="F1432" s="18"/>
    </row>
    <row r="1433" spans="6:6" x14ac:dyDescent="0.15">
      <c r="F1433" s="18"/>
    </row>
    <row r="1434" spans="6:6" x14ac:dyDescent="0.15">
      <c r="F1434" s="18"/>
    </row>
    <row r="1435" spans="6:6" x14ac:dyDescent="0.15">
      <c r="F1435" s="18"/>
    </row>
    <row r="1436" spans="6:6" x14ac:dyDescent="0.15">
      <c r="F1436" s="18"/>
    </row>
    <row r="1437" spans="6:6" x14ac:dyDescent="0.15">
      <c r="F1437" s="18"/>
    </row>
    <row r="1438" spans="6:6" x14ac:dyDescent="0.15">
      <c r="F1438" s="18"/>
    </row>
    <row r="1439" spans="6:6" x14ac:dyDescent="0.15">
      <c r="F1439" s="18"/>
    </row>
    <row r="1440" spans="6:6" x14ac:dyDescent="0.15">
      <c r="F1440" s="18"/>
    </row>
    <row r="1441" spans="6:6" x14ac:dyDescent="0.15">
      <c r="F1441" s="18"/>
    </row>
    <row r="1442" spans="6:6" x14ac:dyDescent="0.15">
      <c r="F1442" s="18"/>
    </row>
    <row r="1443" spans="6:6" x14ac:dyDescent="0.15">
      <c r="F1443" s="18"/>
    </row>
    <row r="1444" spans="6:6" x14ac:dyDescent="0.15">
      <c r="F1444" s="18"/>
    </row>
    <row r="1445" spans="6:6" x14ac:dyDescent="0.15">
      <c r="F1445" s="18"/>
    </row>
    <row r="1446" spans="6:6" x14ac:dyDescent="0.15">
      <c r="F1446" s="18"/>
    </row>
    <row r="1447" spans="6:6" x14ac:dyDescent="0.15">
      <c r="F1447" s="18"/>
    </row>
    <row r="1448" spans="6:6" x14ac:dyDescent="0.15">
      <c r="F1448" s="18"/>
    </row>
    <row r="1449" spans="6:6" x14ac:dyDescent="0.15">
      <c r="F1449" s="18"/>
    </row>
    <row r="1450" spans="6:6" x14ac:dyDescent="0.15">
      <c r="F1450" s="18"/>
    </row>
    <row r="1451" spans="6:6" x14ac:dyDescent="0.15">
      <c r="F1451" s="18"/>
    </row>
    <row r="1452" spans="6:6" x14ac:dyDescent="0.15">
      <c r="F1452" s="18"/>
    </row>
    <row r="1453" spans="6:6" x14ac:dyDescent="0.15">
      <c r="F1453" s="18"/>
    </row>
    <row r="1454" spans="6:6" x14ac:dyDescent="0.15">
      <c r="F1454" s="18"/>
    </row>
    <row r="1455" spans="6:6" x14ac:dyDescent="0.15">
      <c r="F1455" s="18"/>
    </row>
    <row r="1456" spans="6:6" x14ac:dyDescent="0.15">
      <c r="F1456" s="18"/>
    </row>
    <row r="1457" spans="6:6" x14ac:dyDescent="0.15">
      <c r="F1457" s="18"/>
    </row>
    <row r="1458" spans="6:6" x14ac:dyDescent="0.15">
      <c r="F1458" s="18"/>
    </row>
    <row r="1459" spans="6:6" x14ac:dyDescent="0.15">
      <c r="F1459" s="18"/>
    </row>
    <row r="1460" spans="6:6" x14ac:dyDescent="0.15">
      <c r="F1460" s="18"/>
    </row>
    <row r="1461" spans="6:6" x14ac:dyDescent="0.15">
      <c r="F1461" s="18"/>
    </row>
    <row r="1462" spans="6:6" x14ac:dyDescent="0.15">
      <c r="F1462" s="18"/>
    </row>
    <row r="1463" spans="6:6" x14ac:dyDescent="0.15">
      <c r="F1463" s="18"/>
    </row>
    <row r="1464" spans="6:6" x14ac:dyDescent="0.15">
      <c r="F1464" s="18"/>
    </row>
    <row r="1465" spans="6:6" x14ac:dyDescent="0.15">
      <c r="F1465" s="18"/>
    </row>
    <row r="1466" spans="6:6" x14ac:dyDescent="0.15">
      <c r="F1466" s="18"/>
    </row>
    <row r="1467" spans="6:6" x14ac:dyDescent="0.15">
      <c r="F1467" s="18"/>
    </row>
    <row r="1468" spans="6:6" x14ac:dyDescent="0.15">
      <c r="F1468" s="18"/>
    </row>
    <row r="1469" spans="6:6" x14ac:dyDescent="0.15">
      <c r="F1469" s="18"/>
    </row>
    <row r="1470" spans="6:6" x14ac:dyDescent="0.15">
      <c r="F1470" s="18"/>
    </row>
    <row r="1471" spans="6:6" x14ac:dyDescent="0.15">
      <c r="F1471" s="18"/>
    </row>
    <row r="1472" spans="6:6" x14ac:dyDescent="0.15">
      <c r="F1472" s="18"/>
    </row>
    <row r="1473" spans="6:6" x14ac:dyDescent="0.15">
      <c r="F1473" s="18"/>
    </row>
    <row r="1474" spans="6:6" x14ac:dyDescent="0.15">
      <c r="F1474" s="18"/>
    </row>
    <row r="1475" spans="6:6" x14ac:dyDescent="0.15">
      <c r="F1475" s="18"/>
    </row>
    <row r="1476" spans="6:6" x14ac:dyDescent="0.15">
      <c r="F1476" s="18"/>
    </row>
    <row r="1477" spans="6:6" x14ac:dyDescent="0.15">
      <c r="F1477" s="18"/>
    </row>
    <row r="1478" spans="6:6" x14ac:dyDescent="0.15">
      <c r="F1478" s="18"/>
    </row>
    <row r="1479" spans="6:6" x14ac:dyDescent="0.15">
      <c r="F1479" s="18"/>
    </row>
    <row r="1480" spans="6:6" x14ac:dyDescent="0.15">
      <c r="F1480" s="18"/>
    </row>
    <row r="1481" spans="6:6" x14ac:dyDescent="0.15">
      <c r="F1481" s="18"/>
    </row>
    <row r="1482" spans="6:6" x14ac:dyDescent="0.15">
      <c r="F1482" s="18"/>
    </row>
    <row r="1483" spans="6:6" x14ac:dyDescent="0.15">
      <c r="F1483" s="18"/>
    </row>
    <row r="1484" spans="6:6" x14ac:dyDescent="0.15">
      <c r="F1484" s="18"/>
    </row>
    <row r="1485" spans="6:6" x14ac:dyDescent="0.15">
      <c r="F1485" s="18"/>
    </row>
    <row r="1486" spans="6:6" x14ac:dyDescent="0.15">
      <c r="F1486" s="18"/>
    </row>
    <row r="1487" spans="6:6" x14ac:dyDescent="0.15">
      <c r="F1487" s="18"/>
    </row>
    <row r="1488" spans="6:6" x14ac:dyDescent="0.15">
      <c r="F1488" s="18"/>
    </row>
    <row r="1489" spans="6:6" x14ac:dyDescent="0.15">
      <c r="F1489" s="18"/>
    </row>
    <row r="1490" spans="6:6" x14ac:dyDescent="0.15">
      <c r="F1490" s="18"/>
    </row>
    <row r="1491" spans="6:6" x14ac:dyDescent="0.15">
      <c r="F1491" s="18"/>
    </row>
    <row r="1492" spans="6:6" x14ac:dyDescent="0.15">
      <c r="F1492" s="18"/>
    </row>
    <row r="1493" spans="6:6" x14ac:dyDescent="0.15">
      <c r="F1493" s="18"/>
    </row>
    <row r="1494" spans="6:6" x14ac:dyDescent="0.15">
      <c r="F1494" s="18"/>
    </row>
    <row r="1495" spans="6:6" x14ac:dyDescent="0.15">
      <c r="F1495" s="18"/>
    </row>
    <row r="1496" spans="6:6" x14ac:dyDescent="0.15">
      <c r="F1496" s="18"/>
    </row>
    <row r="1497" spans="6:6" x14ac:dyDescent="0.15">
      <c r="F1497" s="18"/>
    </row>
    <row r="1498" spans="6:6" x14ac:dyDescent="0.15">
      <c r="F1498" s="18"/>
    </row>
    <row r="1499" spans="6:6" x14ac:dyDescent="0.15">
      <c r="F1499" s="18"/>
    </row>
    <row r="1500" spans="6:6" x14ac:dyDescent="0.15">
      <c r="F1500" s="18"/>
    </row>
    <row r="1501" spans="6:6" x14ac:dyDescent="0.15">
      <c r="F1501" s="18"/>
    </row>
    <row r="1502" spans="6:6" x14ac:dyDescent="0.15">
      <c r="F1502" s="18"/>
    </row>
    <row r="1503" spans="6:6" x14ac:dyDescent="0.15">
      <c r="F1503" s="18"/>
    </row>
    <row r="1504" spans="6:6" x14ac:dyDescent="0.15">
      <c r="F1504" s="18"/>
    </row>
    <row r="1505" spans="6:6" x14ac:dyDescent="0.15">
      <c r="F1505" s="18"/>
    </row>
    <row r="1506" spans="6:6" x14ac:dyDescent="0.15">
      <c r="F1506" s="18"/>
    </row>
    <row r="1507" spans="6:6" x14ac:dyDescent="0.15">
      <c r="F1507" s="18"/>
    </row>
    <row r="1508" spans="6:6" x14ac:dyDescent="0.15">
      <c r="F1508" s="18"/>
    </row>
    <row r="1509" spans="6:6" x14ac:dyDescent="0.15">
      <c r="F1509" s="18"/>
    </row>
    <row r="1510" spans="6:6" x14ac:dyDescent="0.15">
      <c r="F1510" s="18"/>
    </row>
    <row r="1511" spans="6:6" x14ac:dyDescent="0.15">
      <c r="F1511" s="18"/>
    </row>
    <row r="1512" spans="6:6" x14ac:dyDescent="0.15">
      <c r="F1512" s="18"/>
    </row>
    <row r="1513" spans="6:6" x14ac:dyDescent="0.15">
      <c r="F1513" s="18"/>
    </row>
    <row r="1514" spans="6:6" x14ac:dyDescent="0.15">
      <c r="F1514" s="18"/>
    </row>
    <row r="1515" spans="6:6" x14ac:dyDescent="0.15">
      <c r="F1515" s="18"/>
    </row>
    <row r="1516" spans="6:6" x14ac:dyDescent="0.15">
      <c r="F1516" s="18"/>
    </row>
    <row r="1517" spans="6:6" x14ac:dyDescent="0.15">
      <c r="F1517" s="18"/>
    </row>
    <row r="1518" spans="6:6" x14ac:dyDescent="0.15">
      <c r="F1518" s="18"/>
    </row>
    <row r="1519" spans="6:6" x14ac:dyDescent="0.15">
      <c r="F1519" s="18"/>
    </row>
    <row r="1520" spans="6:6" x14ac:dyDescent="0.15">
      <c r="F1520" s="18"/>
    </row>
    <row r="1521" spans="6:6" x14ac:dyDescent="0.15">
      <c r="F1521" s="18"/>
    </row>
    <row r="1522" spans="6:6" x14ac:dyDescent="0.15">
      <c r="F1522" s="18"/>
    </row>
    <row r="1523" spans="6:6" x14ac:dyDescent="0.15">
      <c r="F1523" s="18"/>
    </row>
    <row r="1524" spans="6:6" x14ac:dyDescent="0.15">
      <c r="F1524" s="18"/>
    </row>
    <row r="1525" spans="6:6" x14ac:dyDescent="0.15">
      <c r="F1525" s="18"/>
    </row>
    <row r="1526" spans="6:6" x14ac:dyDescent="0.15">
      <c r="F1526" s="18"/>
    </row>
    <row r="1527" spans="6:6" x14ac:dyDescent="0.15">
      <c r="F1527" s="18"/>
    </row>
    <row r="1528" spans="6:6" x14ac:dyDescent="0.15">
      <c r="F1528" s="18"/>
    </row>
    <row r="1529" spans="6:6" x14ac:dyDescent="0.15">
      <c r="F1529" s="18"/>
    </row>
    <row r="1530" spans="6:6" x14ac:dyDescent="0.15">
      <c r="F1530" s="18"/>
    </row>
    <row r="1531" spans="6:6" x14ac:dyDescent="0.15">
      <c r="F1531" s="18"/>
    </row>
    <row r="1532" spans="6:6" x14ac:dyDescent="0.15">
      <c r="F1532" s="18"/>
    </row>
    <row r="1533" spans="6:6" x14ac:dyDescent="0.15">
      <c r="F1533" s="18"/>
    </row>
    <row r="1534" spans="6:6" x14ac:dyDescent="0.15">
      <c r="F1534" s="18"/>
    </row>
    <row r="1535" spans="6:6" x14ac:dyDescent="0.15">
      <c r="F1535" s="18"/>
    </row>
    <row r="1536" spans="6:6" x14ac:dyDescent="0.15">
      <c r="F1536" s="18"/>
    </row>
    <row r="1537" spans="6:6" x14ac:dyDescent="0.15">
      <c r="F1537" s="18"/>
    </row>
    <row r="1538" spans="6:6" x14ac:dyDescent="0.15">
      <c r="F1538" s="18"/>
    </row>
    <row r="1539" spans="6:6" x14ac:dyDescent="0.15">
      <c r="F1539" s="18"/>
    </row>
    <row r="1540" spans="6:6" x14ac:dyDescent="0.15">
      <c r="F1540" s="18"/>
    </row>
    <row r="1541" spans="6:6" x14ac:dyDescent="0.15">
      <c r="F1541" s="18"/>
    </row>
    <row r="1542" spans="6:6" x14ac:dyDescent="0.15">
      <c r="F1542" s="18"/>
    </row>
    <row r="1543" spans="6:6" x14ac:dyDescent="0.15">
      <c r="F1543" s="18"/>
    </row>
    <row r="1544" spans="6:6" x14ac:dyDescent="0.15">
      <c r="F1544" s="18"/>
    </row>
    <row r="1545" spans="6:6" x14ac:dyDescent="0.15">
      <c r="F1545" s="18"/>
    </row>
    <row r="1546" spans="6:6" x14ac:dyDescent="0.15">
      <c r="F1546" s="18"/>
    </row>
    <row r="1547" spans="6:6" x14ac:dyDescent="0.15">
      <c r="F1547" s="18"/>
    </row>
    <row r="1548" spans="6:6" x14ac:dyDescent="0.15">
      <c r="F1548" s="18"/>
    </row>
    <row r="1549" spans="6:6" x14ac:dyDescent="0.15">
      <c r="F1549" s="18"/>
    </row>
    <row r="1550" spans="6:6" x14ac:dyDescent="0.15">
      <c r="F1550" s="18"/>
    </row>
    <row r="1551" spans="6:6" x14ac:dyDescent="0.15">
      <c r="F1551" s="18"/>
    </row>
    <row r="1552" spans="6:6" x14ac:dyDescent="0.15">
      <c r="F1552" s="18"/>
    </row>
    <row r="1553" spans="6:6" x14ac:dyDescent="0.15">
      <c r="F1553" s="18"/>
    </row>
    <row r="1554" spans="6:6" x14ac:dyDescent="0.15">
      <c r="F1554" s="18"/>
    </row>
    <row r="1555" spans="6:6" x14ac:dyDescent="0.15">
      <c r="F1555" s="18"/>
    </row>
    <row r="1556" spans="6:6" x14ac:dyDescent="0.15">
      <c r="F1556" s="18"/>
    </row>
    <row r="1557" spans="6:6" x14ac:dyDescent="0.15">
      <c r="F1557" s="18"/>
    </row>
    <row r="1558" spans="6:6" x14ac:dyDescent="0.15">
      <c r="F1558" s="18"/>
    </row>
    <row r="1559" spans="6:6" x14ac:dyDescent="0.15">
      <c r="F1559" s="18"/>
    </row>
    <row r="1560" spans="6:6" x14ac:dyDescent="0.15">
      <c r="F1560" s="18"/>
    </row>
    <row r="1561" spans="6:6" x14ac:dyDescent="0.15">
      <c r="F1561" s="18"/>
    </row>
    <row r="1562" spans="6:6" x14ac:dyDescent="0.15">
      <c r="F1562" s="18"/>
    </row>
    <row r="1563" spans="6:6" x14ac:dyDescent="0.15">
      <c r="F1563" s="18"/>
    </row>
    <row r="1564" spans="6:6" x14ac:dyDescent="0.15">
      <c r="F1564" s="18"/>
    </row>
    <row r="1565" spans="6:6" x14ac:dyDescent="0.15">
      <c r="F1565" s="18"/>
    </row>
    <row r="1566" spans="6:6" x14ac:dyDescent="0.15">
      <c r="F1566" s="18"/>
    </row>
    <row r="1567" spans="6:6" x14ac:dyDescent="0.15">
      <c r="F1567" s="18"/>
    </row>
    <row r="1568" spans="6:6" x14ac:dyDescent="0.15">
      <c r="F1568" s="18"/>
    </row>
    <row r="1569" spans="6:6" x14ac:dyDescent="0.15">
      <c r="F1569" s="18"/>
    </row>
    <row r="1570" spans="6:6" x14ac:dyDescent="0.15">
      <c r="F1570" s="18"/>
    </row>
    <row r="1571" spans="6:6" x14ac:dyDescent="0.15">
      <c r="F1571" s="18"/>
    </row>
    <row r="1572" spans="6:6" x14ac:dyDescent="0.15">
      <c r="F1572" s="18"/>
    </row>
    <row r="1573" spans="6:6" x14ac:dyDescent="0.15">
      <c r="F1573" s="18"/>
    </row>
    <row r="1574" spans="6:6" x14ac:dyDescent="0.15">
      <c r="F1574" s="18"/>
    </row>
    <row r="1575" spans="6:6" x14ac:dyDescent="0.15">
      <c r="F1575" s="18"/>
    </row>
    <row r="1576" spans="6:6" x14ac:dyDescent="0.15">
      <c r="F1576" s="18"/>
    </row>
    <row r="1577" spans="6:6" x14ac:dyDescent="0.15">
      <c r="F1577" s="18"/>
    </row>
    <row r="1578" spans="6:6" x14ac:dyDescent="0.15">
      <c r="F1578" s="18"/>
    </row>
    <row r="1579" spans="6:6" x14ac:dyDescent="0.15">
      <c r="F1579" s="18"/>
    </row>
    <row r="1580" spans="6:6" x14ac:dyDescent="0.15">
      <c r="F1580" s="18"/>
    </row>
    <row r="1581" spans="6:6" x14ac:dyDescent="0.15">
      <c r="F1581" s="18"/>
    </row>
    <row r="1582" spans="6:6" x14ac:dyDescent="0.15">
      <c r="F1582" s="18"/>
    </row>
    <row r="1583" spans="6:6" x14ac:dyDescent="0.15">
      <c r="F1583" s="18"/>
    </row>
    <row r="1584" spans="6:6" x14ac:dyDescent="0.15">
      <c r="F1584" s="18"/>
    </row>
    <row r="1585" spans="6:6" x14ac:dyDescent="0.15">
      <c r="F1585" s="18"/>
    </row>
    <row r="1586" spans="6:6" x14ac:dyDescent="0.15">
      <c r="F1586" s="18"/>
    </row>
    <row r="1587" spans="6:6" x14ac:dyDescent="0.15">
      <c r="F1587" s="18"/>
    </row>
    <row r="1588" spans="6:6" x14ac:dyDescent="0.15">
      <c r="F1588" s="18"/>
    </row>
    <row r="1589" spans="6:6" x14ac:dyDescent="0.15">
      <c r="F1589" s="18"/>
    </row>
    <row r="1590" spans="6:6" x14ac:dyDescent="0.15">
      <c r="F1590" s="18"/>
    </row>
    <row r="1591" spans="6:6" x14ac:dyDescent="0.15">
      <c r="F1591" s="18"/>
    </row>
    <row r="1592" spans="6:6" x14ac:dyDescent="0.15">
      <c r="F1592" s="18"/>
    </row>
    <row r="1593" spans="6:6" x14ac:dyDescent="0.15">
      <c r="F1593" s="18"/>
    </row>
    <row r="1594" spans="6:6" x14ac:dyDescent="0.15">
      <c r="F1594" s="18"/>
    </row>
    <row r="1595" spans="6:6" x14ac:dyDescent="0.15">
      <c r="F1595" s="18"/>
    </row>
    <row r="1596" spans="6:6" x14ac:dyDescent="0.15">
      <c r="F1596" s="18"/>
    </row>
    <row r="1597" spans="6:6" x14ac:dyDescent="0.15">
      <c r="F1597" s="18"/>
    </row>
    <row r="1598" spans="6:6" x14ac:dyDescent="0.15">
      <c r="F1598" s="18"/>
    </row>
    <row r="1599" spans="6:6" x14ac:dyDescent="0.15">
      <c r="F1599" s="18"/>
    </row>
    <row r="1600" spans="6:6" x14ac:dyDescent="0.15">
      <c r="F1600" s="18"/>
    </row>
    <row r="1601" spans="6:6" x14ac:dyDescent="0.15">
      <c r="F1601" s="18"/>
    </row>
    <row r="1602" spans="6:6" x14ac:dyDescent="0.15">
      <c r="F1602" s="18"/>
    </row>
    <row r="1603" spans="6:6" x14ac:dyDescent="0.15">
      <c r="F1603" s="18"/>
    </row>
    <row r="1604" spans="6:6" x14ac:dyDescent="0.15">
      <c r="F1604" s="18"/>
    </row>
    <row r="1605" spans="6:6" x14ac:dyDescent="0.15">
      <c r="F1605" s="18"/>
    </row>
    <row r="1606" spans="6:6" x14ac:dyDescent="0.15">
      <c r="F1606" s="18"/>
    </row>
    <row r="1607" spans="6:6" x14ac:dyDescent="0.15">
      <c r="F1607" s="18"/>
    </row>
    <row r="1608" spans="6:6" x14ac:dyDescent="0.15">
      <c r="F1608" s="18"/>
    </row>
    <row r="1609" spans="6:6" x14ac:dyDescent="0.15">
      <c r="F1609" s="18"/>
    </row>
    <row r="1610" spans="6:6" x14ac:dyDescent="0.15">
      <c r="F1610" s="18"/>
    </row>
    <row r="1611" spans="6:6" x14ac:dyDescent="0.15">
      <c r="F1611" s="18"/>
    </row>
    <row r="1612" spans="6:6" x14ac:dyDescent="0.15">
      <c r="F1612" s="18"/>
    </row>
    <row r="1613" spans="6:6" x14ac:dyDescent="0.15">
      <c r="F1613" s="18"/>
    </row>
    <row r="1614" spans="6:6" x14ac:dyDescent="0.15">
      <c r="F1614" s="18"/>
    </row>
    <row r="1615" spans="6:6" x14ac:dyDescent="0.15">
      <c r="F1615" s="18"/>
    </row>
    <row r="1616" spans="6:6" x14ac:dyDescent="0.15">
      <c r="F1616" s="18"/>
    </row>
    <row r="1617" spans="6:6" x14ac:dyDescent="0.15">
      <c r="F1617" s="18"/>
    </row>
    <row r="1618" spans="6:6" x14ac:dyDescent="0.15">
      <c r="F1618" s="18"/>
    </row>
    <row r="1619" spans="6:6" x14ac:dyDescent="0.15">
      <c r="F1619" s="18"/>
    </row>
    <row r="1620" spans="6:6" x14ac:dyDescent="0.15">
      <c r="F1620" s="18"/>
    </row>
    <row r="1621" spans="6:6" x14ac:dyDescent="0.15">
      <c r="F1621" s="18"/>
    </row>
    <row r="1622" spans="6:6" x14ac:dyDescent="0.15">
      <c r="F1622" s="18"/>
    </row>
    <row r="1623" spans="6:6" x14ac:dyDescent="0.15">
      <c r="F1623" s="18"/>
    </row>
    <row r="1624" spans="6:6" x14ac:dyDescent="0.15">
      <c r="F1624" s="18"/>
    </row>
    <row r="1625" spans="6:6" x14ac:dyDescent="0.15">
      <c r="F1625" s="18"/>
    </row>
    <row r="1626" spans="6:6" x14ac:dyDescent="0.15">
      <c r="F1626" s="18"/>
    </row>
    <row r="1627" spans="6:6" x14ac:dyDescent="0.15">
      <c r="F1627" s="18"/>
    </row>
    <row r="1628" spans="6:6" x14ac:dyDescent="0.15">
      <c r="F1628" s="18"/>
    </row>
    <row r="1629" spans="6:6" x14ac:dyDescent="0.15">
      <c r="F1629" s="18"/>
    </row>
    <row r="1630" spans="6:6" x14ac:dyDescent="0.15">
      <c r="F1630" s="18"/>
    </row>
    <row r="1631" spans="6:6" x14ac:dyDescent="0.15">
      <c r="F1631" s="18"/>
    </row>
    <row r="1632" spans="6:6" x14ac:dyDescent="0.15">
      <c r="F1632" s="18"/>
    </row>
    <row r="1633" spans="6:6" x14ac:dyDescent="0.15">
      <c r="F1633" s="18"/>
    </row>
    <row r="1634" spans="6:6" x14ac:dyDescent="0.15">
      <c r="F1634" s="18"/>
    </row>
    <row r="1635" spans="6:6" x14ac:dyDescent="0.15">
      <c r="F1635" s="18"/>
    </row>
    <row r="1636" spans="6:6" x14ac:dyDescent="0.15">
      <c r="F1636" s="18"/>
    </row>
    <row r="1637" spans="6:6" x14ac:dyDescent="0.15">
      <c r="F1637" s="18"/>
    </row>
    <row r="1638" spans="6:6" x14ac:dyDescent="0.15">
      <c r="F1638" s="18"/>
    </row>
    <row r="1639" spans="6:6" x14ac:dyDescent="0.15">
      <c r="F1639" s="18"/>
    </row>
    <row r="1640" spans="6:6" x14ac:dyDescent="0.15">
      <c r="F1640" s="18"/>
    </row>
    <row r="1641" spans="6:6" x14ac:dyDescent="0.15">
      <c r="F1641" s="18"/>
    </row>
    <row r="1642" spans="6:6" x14ac:dyDescent="0.15">
      <c r="F1642" s="18"/>
    </row>
    <row r="1643" spans="6:6" x14ac:dyDescent="0.15">
      <c r="F1643" s="18"/>
    </row>
    <row r="1644" spans="6:6" x14ac:dyDescent="0.15">
      <c r="F1644" s="18"/>
    </row>
    <row r="1645" spans="6:6" x14ac:dyDescent="0.15">
      <c r="F1645" s="18"/>
    </row>
    <row r="1646" spans="6:6" x14ac:dyDescent="0.15">
      <c r="F1646" s="18"/>
    </row>
    <row r="1647" spans="6:6" x14ac:dyDescent="0.15">
      <c r="F1647" s="18"/>
    </row>
    <row r="1648" spans="6:6" x14ac:dyDescent="0.15">
      <c r="F1648" s="18"/>
    </row>
    <row r="1649" spans="6:6" x14ac:dyDescent="0.15">
      <c r="F1649" s="18"/>
    </row>
    <row r="1650" spans="6:6" x14ac:dyDescent="0.15">
      <c r="F1650" s="18"/>
    </row>
    <row r="1651" spans="6:6" x14ac:dyDescent="0.15">
      <c r="F1651" s="18"/>
    </row>
    <row r="1652" spans="6:6" x14ac:dyDescent="0.15">
      <c r="F1652" s="18"/>
    </row>
    <row r="1653" spans="6:6" x14ac:dyDescent="0.15">
      <c r="F1653" s="18"/>
    </row>
    <row r="1654" spans="6:6" x14ac:dyDescent="0.15">
      <c r="F1654" s="18"/>
    </row>
    <row r="1655" spans="6:6" x14ac:dyDescent="0.15">
      <c r="F1655" s="18"/>
    </row>
    <row r="1656" spans="6:6" x14ac:dyDescent="0.15">
      <c r="F1656" s="18"/>
    </row>
    <row r="1657" spans="6:6" x14ac:dyDescent="0.15">
      <c r="F1657" s="18"/>
    </row>
    <row r="1658" spans="6:6" x14ac:dyDescent="0.15">
      <c r="F1658" s="18"/>
    </row>
    <row r="1659" spans="6:6" x14ac:dyDescent="0.15">
      <c r="F1659" s="18"/>
    </row>
    <row r="1660" spans="6:6" x14ac:dyDescent="0.15">
      <c r="F1660" s="18"/>
    </row>
    <row r="1661" spans="6:6" x14ac:dyDescent="0.15">
      <c r="F1661" s="18"/>
    </row>
    <row r="1662" spans="6:6" x14ac:dyDescent="0.15">
      <c r="F1662" s="18"/>
    </row>
    <row r="1663" spans="6:6" x14ac:dyDescent="0.15">
      <c r="F1663" s="18"/>
    </row>
    <row r="1664" spans="6:6" x14ac:dyDescent="0.15">
      <c r="F1664" s="18"/>
    </row>
    <row r="1665" spans="6:6" x14ac:dyDescent="0.15">
      <c r="F1665" s="18"/>
    </row>
    <row r="1666" spans="6:6" x14ac:dyDescent="0.15">
      <c r="F1666" s="18"/>
    </row>
    <row r="1667" spans="6:6" x14ac:dyDescent="0.15">
      <c r="F1667" s="18"/>
    </row>
    <row r="1668" spans="6:6" x14ac:dyDescent="0.15">
      <c r="F1668" s="18"/>
    </row>
    <row r="1669" spans="6:6" x14ac:dyDescent="0.15">
      <c r="F1669" s="18"/>
    </row>
    <row r="1670" spans="6:6" x14ac:dyDescent="0.15">
      <c r="F1670" s="18"/>
    </row>
    <row r="1671" spans="6:6" x14ac:dyDescent="0.15">
      <c r="F1671" s="18"/>
    </row>
    <row r="1672" spans="6:6" x14ac:dyDescent="0.15">
      <c r="F1672" s="18"/>
    </row>
    <row r="1673" spans="6:6" x14ac:dyDescent="0.15">
      <c r="F1673" s="18"/>
    </row>
    <row r="1674" spans="6:6" x14ac:dyDescent="0.15">
      <c r="F1674" s="18"/>
    </row>
    <row r="1675" spans="6:6" x14ac:dyDescent="0.15">
      <c r="F1675" s="18"/>
    </row>
    <row r="1676" spans="6:6" x14ac:dyDescent="0.15">
      <c r="F1676" s="18"/>
    </row>
    <row r="1677" spans="6:6" x14ac:dyDescent="0.15">
      <c r="F1677" s="18"/>
    </row>
    <row r="1678" spans="6:6" x14ac:dyDescent="0.15">
      <c r="F1678" s="18"/>
    </row>
    <row r="1679" spans="6:6" x14ac:dyDescent="0.15">
      <c r="F1679" s="18"/>
    </row>
    <row r="1680" spans="6:6" x14ac:dyDescent="0.15">
      <c r="F1680" s="18"/>
    </row>
    <row r="1681" spans="6:6" x14ac:dyDescent="0.15">
      <c r="F1681" s="18"/>
    </row>
    <row r="1682" spans="6:6" x14ac:dyDescent="0.15">
      <c r="F1682" s="18"/>
    </row>
    <row r="1683" spans="6:6" x14ac:dyDescent="0.15">
      <c r="F1683" s="18"/>
    </row>
    <row r="1684" spans="6:6" x14ac:dyDescent="0.15">
      <c r="F1684" s="18"/>
    </row>
    <row r="1685" spans="6:6" x14ac:dyDescent="0.15">
      <c r="F1685" s="18"/>
    </row>
    <row r="1686" spans="6:6" x14ac:dyDescent="0.15">
      <c r="F1686" s="18"/>
    </row>
    <row r="1687" spans="6:6" x14ac:dyDescent="0.15">
      <c r="F1687" s="18"/>
    </row>
    <row r="1688" spans="6:6" x14ac:dyDescent="0.15">
      <c r="F1688" s="18"/>
    </row>
    <row r="1689" spans="6:6" x14ac:dyDescent="0.15">
      <c r="F1689" s="18"/>
    </row>
    <row r="1690" spans="6:6" x14ac:dyDescent="0.15">
      <c r="F1690" s="18"/>
    </row>
    <row r="1691" spans="6:6" x14ac:dyDescent="0.15">
      <c r="F1691" s="18"/>
    </row>
    <row r="1692" spans="6:6" x14ac:dyDescent="0.15">
      <c r="F1692" s="18"/>
    </row>
    <row r="1693" spans="6:6" x14ac:dyDescent="0.15">
      <c r="F1693" s="18"/>
    </row>
    <row r="1694" spans="6:6" x14ac:dyDescent="0.15">
      <c r="F1694" s="18"/>
    </row>
    <row r="1695" spans="6:6" x14ac:dyDescent="0.15">
      <c r="F1695" s="18"/>
    </row>
    <row r="1696" spans="6:6" x14ac:dyDescent="0.15">
      <c r="F1696" s="18"/>
    </row>
    <row r="1697" spans="6:6" x14ac:dyDescent="0.15">
      <c r="F1697" s="18"/>
    </row>
    <row r="1698" spans="6:6" x14ac:dyDescent="0.15">
      <c r="F1698" s="18"/>
    </row>
    <row r="1699" spans="6:6" x14ac:dyDescent="0.15">
      <c r="F1699" s="18"/>
    </row>
    <row r="1700" spans="6:6" x14ac:dyDescent="0.15">
      <c r="F1700" s="18"/>
    </row>
    <row r="1701" spans="6:6" x14ac:dyDescent="0.15">
      <c r="F1701" s="18"/>
    </row>
    <row r="1702" spans="6:6" x14ac:dyDescent="0.15">
      <c r="F1702" s="18"/>
    </row>
    <row r="1703" spans="6:6" x14ac:dyDescent="0.15">
      <c r="F1703" s="18"/>
    </row>
    <row r="1704" spans="6:6" x14ac:dyDescent="0.15">
      <c r="F1704" s="18"/>
    </row>
    <row r="1705" spans="6:6" x14ac:dyDescent="0.15">
      <c r="F1705" s="18"/>
    </row>
    <row r="1706" spans="6:6" x14ac:dyDescent="0.15">
      <c r="F1706" s="18"/>
    </row>
    <row r="1707" spans="6:6" x14ac:dyDescent="0.15">
      <c r="F1707" s="18"/>
    </row>
    <row r="1708" spans="6:6" x14ac:dyDescent="0.15">
      <c r="F1708" s="18"/>
    </row>
    <row r="1709" spans="6:6" x14ac:dyDescent="0.15">
      <c r="F1709" s="18"/>
    </row>
    <row r="1710" spans="6:6" x14ac:dyDescent="0.15">
      <c r="F1710" s="18"/>
    </row>
    <row r="1711" spans="6:6" x14ac:dyDescent="0.15">
      <c r="F1711" s="18"/>
    </row>
    <row r="1712" spans="6:6" x14ac:dyDescent="0.15">
      <c r="F1712" s="18"/>
    </row>
    <row r="1713" spans="6:6" x14ac:dyDescent="0.15">
      <c r="F1713" s="18"/>
    </row>
    <row r="1714" spans="6:6" x14ac:dyDescent="0.15">
      <c r="F1714" s="18"/>
    </row>
    <row r="1715" spans="6:6" x14ac:dyDescent="0.15">
      <c r="F1715" s="18"/>
    </row>
    <row r="1716" spans="6:6" x14ac:dyDescent="0.15">
      <c r="F1716" s="18"/>
    </row>
    <row r="1717" spans="6:6" x14ac:dyDescent="0.15">
      <c r="F1717" s="18"/>
    </row>
    <row r="1718" spans="6:6" x14ac:dyDescent="0.15">
      <c r="F1718" s="18"/>
    </row>
    <row r="1719" spans="6:6" x14ac:dyDescent="0.15">
      <c r="F1719" s="18"/>
    </row>
    <row r="1720" spans="6:6" x14ac:dyDescent="0.15">
      <c r="F1720" s="18"/>
    </row>
    <row r="1721" spans="6:6" x14ac:dyDescent="0.15">
      <c r="F1721" s="18"/>
    </row>
    <row r="1722" spans="6:6" x14ac:dyDescent="0.15">
      <c r="F1722" s="18"/>
    </row>
    <row r="1723" spans="6:6" x14ac:dyDescent="0.15">
      <c r="F1723" s="18"/>
    </row>
    <row r="1724" spans="6:6" x14ac:dyDescent="0.15">
      <c r="F1724" s="18"/>
    </row>
    <row r="1725" spans="6:6" x14ac:dyDescent="0.15">
      <c r="F1725" s="18"/>
    </row>
    <row r="1726" spans="6:6" x14ac:dyDescent="0.15">
      <c r="F1726" s="18"/>
    </row>
    <row r="1727" spans="6:6" x14ac:dyDescent="0.15">
      <c r="F1727" s="18"/>
    </row>
    <row r="1728" spans="6:6" x14ac:dyDescent="0.15">
      <c r="F1728" s="18"/>
    </row>
    <row r="1729" spans="6:6" x14ac:dyDescent="0.15">
      <c r="F1729" s="18"/>
    </row>
    <row r="1730" spans="6:6" x14ac:dyDescent="0.15">
      <c r="F1730" s="18"/>
    </row>
    <row r="1731" spans="6:6" x14ac:dyDescent="0.15">
      <c r="F1731" s="18"/>
    </row>
    <row r="1732" spans="6:6" x14ac:dyDescent="0.15">
      <c r="F1732" s="18"/>
    </row>
    <row r="1733" spans="6:6" x14ac:dyDescent="0.15">
      <c r="F1733" s="18"/>
    </row>
    <row r="1734" spans="6:6" x14ac:dyDescent="0.15">
      <c r="F1734" s="18"/>
    </row>
    <row r="1735" spans="6:6" x14ac:dyDescent="0.15">
      <c r="F1735" s="18"/>
    </row>
    <row r="1736" spans="6:6" x14ac:dyDescent="0.15">
      <c r="F1736" s="18"/>
    </row>
    <row r="1737" spans="6:6" x14ac:dyDescent="0.15">
      <c r="F1737" s="18"/>
    </row>
    <row r="1738" spans="6:6" x14ac:dyDescent="0.15">
      <c r="F1738" s="18"/>
    </row>
    <row r="1739" spans="6:6" x14ac:dyDescent="0.15">
      <c r="F1739" s="18"/>
    </row>
    <row r="1740" spans="6:6" x14ac:dyDescent="0.15">
      <c r="F1740" s="18"/>
    </row>
    <row r="1741" spans="6:6" x14ac:dyDescent="0.15">
      <c r="F1741" s="18"/>
    </row>
    <row r="1742" spans="6:6" x14ac:dyDescent="0.15">
      <c r="F1742" s="18"/>
    </row>
    <row r="1743" spans="6:6" x14ac:dyDescent="0.15">
      <c r="F1743" s="18"/>
    </row>
    <row r="1744" spans="6:6" x14ac:dyDescent="0.15">
      <c r="F1744" s="18"/>
    </row>
    <row r="1745" spans="6:6" x14ac:dyDescent="0.15">
      <c r="F1745" s="18"/>
    </row>
    <row r="1746" spans="6:6" x14ac:dyDescent="0.15">
      <c r="F1746" s="18"/>
    </row>
    <row r="1747" spans="6:6" x14ac:dyDescent="0.15">
      <c r="F1747" s="18"/>
    </row>
    <row r="1748" spans="6:6" x14ac:dyDescent="0.15">
      <c r="F1748" s="18"/>
    </row>
    <row r="1749" spans="6:6" x14ac:dyDescent="0.15">
      <c r="F1749" s="18"/>
    </row>
    <row r="1750" spans="6:6" x14ac:dyDescent="0.15">
      <c r="F1750" s="18"/>
    </row>
    <row r="1751" spans="6:6" x14ac:dyDescent="0.15">
      <c r="F1751" s="18"/>
    </row>
    <row r="1752" spans="6:6" x14ac:dyDescent="0.15">
      <c r="F1752" s="18"/>
    </row>
    <row r="1753" spans="6:6" x14ac:dyDescent="0.15">
      <c r="F1753" s="18"/>
    </row>
    <row r="1754" spans="6:6" x14ac:dyDescent="0.15">
      <c r="F1754" s="18"/>
    </row>
    <row r="1755" spans="6:6" x14ac:dyDescent="0.15">
      <c r="F1755" s="18"/>
    </row>
    <row r="1756" spans="6:6" x14ac:dyDescent="0.15">
      <c r="F1756" s="18"/>
    </row>
    <row r="1757" spans="6:6" x14ac:dyDescent="0.15">
      <c r="F1757" s="18"/>
    </row>
    <row r="1758" spans="6:6" x14ac:dyDescent="0.15">
      <c r="F1758" s="18"/>
    </row>
    <row r="1759" spans="6:6" x14ac:dyDescent="0.15">
      <c r="F1759" s="18"/>
    </row>
    <row r="1760" spans="6:6" x14ac:dyDescent="0.15">
      <c r="F1760" s="18"/>
    </row>
    <row r="1761" spans="6:6" x14ac:dyDescent="0.15">
      <c r="F1761" s="18"/>
    </row>
    <row r="1762" spans="6:6" x14ac:dyDescent="0.15">
      <c r="F1762" s="18"/>
    </row>
    <row r="1763" spans="6:6" x14ac:dyDescent="0.15">
      <c r="F1763" s="18"/>
    </row>
    <row r="1764" spans="6:6" x14ac:dyDescent="0.15">
      <c r="F1764" s="18"/>
    </row>
    <row r="1765" spans="6:6" x14ac:dyDescent="0.15">
      <c r="F1765" s="18"/>
    </row>
    <row r="1766" spans="6:6" x14ac:dyDescent="0.15">
      <c r="F1766" s="18"/>
    </row>
    <row r="1767" spans="6:6" x14ac:dyDescent="0.15">
      <c r="F1767" s="18"/>
    </row>
    <row r="1768" spans="6:6" x14ac:dyDescent="0.15">
      <c r="F1768" s="18"/>
    </row>
    <row r="1769" spans="6:6" x14ac:dyDescent="0.15">
      <c r="F1769" s="18"/>
    </row>
    <row r="1770" spans="6:6" x14ac:dyDescent="0.15">
      <c r="F1770" s="18"/>
    </row>
    <row r="1771" spans="6:6" x14ac:dyDescent="0.15">
      <c r="F1771" s="18"/>
    </row>
    <row r="1772" spans="6:6" x14ac:dyDescent="0.15">
      <c r="F1772" s="18"/>
    </row>
    <row r="1773" spans="6:6" x14ac:dyDescent="0.15">
      <c r="F1773" s="18"/>
    </row>
    <row r="1774" spans="6:6" x14ac:dyDescent="0.15">
      <c r="F1774" s="18"/>
    </row>
    <row r="1775" spans="6:6" x14ac:dyDescent="0.15">
      <c r="F1775" s="18"/>
    </row>
    <row r="1776" spans="6:6" x14ac:dyDescent="0.15">
      <c r="F1776" s="18"/>
    </row>
    <row r="1777" spans="6:6" x14ac:dyDescent="0.15">
      <c r="F1777" s="18"/>
    </row>
    <row r="1778" spans="6:6" x14ac:dyDescent="0.15">
      <c r="F1778" s="18"/>
    </row>
    <row r="1779" spans="6:6" x14ac:dyDescent="0.15">
      <c r="F1779" s="18"/>
    </row>
    <row r="1780" spans="6:6" x14ac:dyDescent="0.15">
      <c r="F1780" s="18"/>
    </row>
    <row r="1781" spans="6:6" x14ac:dyDescent="0.15">
      <c r="F1781" s="18"/>
    </row>
    <row r="1782" spans="6:6" x14ac:dyDescent="0.15">
      <c r="F1782" s="18"/>
    </row>
    <row r="1783" spans="6:6" x14ac:dyDescent="0.15">
      <c r="F1783" s="18"/>
    </row>
    <row r="1784" spans="6:6" x14ac:dyDescent="0.15">
      <c r="F1784" s="18"/>
    </row>
    <row r="1785" spans="6:6" x14ac:dyDescent="0.15">
      <c r="F1785" s="18"/>
    </row>
    <row r="1786" spans="6:6" x14ac:dyDescent="0.15">
      <c r="F1786" s="18"/>
    </row>
    <row r="1787" spans="6:6" x14ac:dyDescent="0.15">
      <c r="F1787" s="18"/>
    </row>
    <row r="1788" spans="6:6" x14ac:dyDescent="0.15">
      <c r="F1788" s="18"/>
    </row>
    <row r="1789" spans="6:6" x14ac:dyDescent="0.15">
      <c r="F1789" s="18"/>
    </row>
    <row r="1790" spans="6:6" x14ac:dyDescent="0.15">
      <c r="F1790" s="18"/>
    </row>
    <row r="1791" spans="6:6" x14ac:dyDescent="0.15">
      <c r="F1791" s="18"/>
    </row>
    <row r="1792" spans="6:6" x14ac:dyDescent="0.15">
      <c r="F1792" s="18"/>
    </row>
    <row r="1793" spans="6:6" x14ac:dyDescent="0.15">
      <c r="F1793" s="18"/>
    </row>
    <row r="1794" spans="6:6" x14ac:dyDescent="0.15">
      <c r="F1794" s="18"/>
    </row>
    <row r="1795" spans="6:6" x14ac:dyDescent="0.15">
      <c r="F1795" s="18"/>
    </row>
    <row r="1796" spans="6:6" x14ac:dyDescent="0.15">
      <c r="F1796" s="18"/>
    </row>
    <row r="1797" spans="6:6" x14ac:dyDescent="0.15">
      <c r="F1797" s="18"/>
    </row>
    <row r="1798" spans="6:6" x14ac:dyDescent="0.15">
      <c r="F1798" s="18"/>
    </row>
    <row r="1799" spans="6:6" x14ac:dyDescent="0.15">
      <c r="F1799" s="18"/>
    </row>
    <row r="1800" spans="6:6" x14ac:dyDescent="0.15">
      <c r="F1800" s="18"/>
    </row>
    <row r="1801" spans="6:6" x14ac:dyDescent="0.15">
      <c r="F1801" s="18"/>
    </row>
    <row r="1802" spans="6:6" x14ac:dyDescent="0.15">
      <c r="F1802" s="18"/>
    </row>
    <row r="1803" spans="6:6" x14ac:dyDescent="0.15">
      <c r="F1803" s="18"/>
    </row>
    <row r="1804" spans="6:6" x14ac:dyDescent="0.15">
      <c r="F1804" s="18"/>
    </row>
    <row r="1805" spans="6:6" x14ac:dyDescent="0.15">
      <c r="F1805" s="18"/>
    </row>
    <row r="1806" spans="6:6" x14ac:dyDescent="0.15">
      <c r="F1806" s="18"/>
    </row>
    <row r="1807" spans="6:6" x14ac:dyDescent="0.15">
      <c r="F1807" s="18"/>
    </row>
    <row r="1808" spans="6:6" x14ac:dyDescent="0.15">
      <c r="F1808" s="18"/>
    </row>
    <row r="1809" spans="6:6" x14ac:dyDescent="0.15">
      <c r="F1809" s="18"/>
    </row>
    <row r="1810" spans="6:6" x14ac:dyDescent="0.15">
      <c r="F1810" s="18"/>
    </row>
    <row r="1811" spans="6:6" x14ac:dyDescent="0.15">
      <c r="F1811" s="18"/>
    </row>
    <row r="1812" spans="6:6" x14ac:dyDescent="0.15">
      <c r="F1812" s="18"/>
    </row>
    <row r="1813" spans="6:6" x14ac:dyDescent="0.15">
      <c r="F1813" s="18"/>
    </row>
    <row r="1814" spans="6:6" x14ac:dyDescent="0.15">
      <c r="F1814" s="18"/>
    </row>
    <row r="1815" spans="6:6" x14ac:dyDescent="0.15">
      <c r="F1815" s="18"/>
    </row>
    <row r="1816" spans="6:6" x14ac:dyDescent="0.15">
      <c r="F1816" s="18"/>
    </row>
    <row r="1817" spans="6:6" x14ac:dyDescent="0.15">
      <c r="F1817" s="18"/>
    </row>
    <row r="1818" spans="6:6" x14ac:dyDescent="0.15">
      <c r="F1818" s="18"/>
    </row>
    <row r="1819" spans="6:6" x14ac:dyDescent="0.15">
      <c r="F1819" s="18"/>
    </row>
    <row r="1820" spans="6:6" x14ac:dyDescent="0.15">
      <c r="F1820" s="18"/>
    </row>
    <row r="1821" spans="6:6" x14ac:dyDescent="0.15">
      <c r="F1821" s="18"/>
    </row>
    <row r="1822" spans="6:6" x14ac:dyDescent="0.15">
      <c r="F1822" s="18"/>
    </row>
    <row r="1823" spans="6:6" x14ac:dyDescent="0.15">
      <c r="F1823" s="18"/>
    </row>
    <row r="1824" spans="6:6" x14ac:dyDescent="0.15">
      <c r="F1824" s="18"/>
    </row>
    <row r="1825" spans="6:6" x14ac:dyDescent="0.15">
      <c r="F1825" s="18"/>
    </row>
    <row r="1826" spans="6:6" x14ac:dyDescent="0.15">
      <c r="F1826" s="18"/>
    </row>
    <row r="1827" spans="6:6" x14ac:dyDescent="0.15">
      <c r="F1827" s="18"/>
    </row>
    <row r="1828" spans="6:6" x14ac:dyDescent="0.15">
      <c r="F1828" s="18"/>
    </row>
    <row r="1829" spans="6:6" x14ac:dyDescent="0.15">
      <c r="F1829" s="18"/>
    </row>
    <row r="1830" spans="6:6" x14ac:dyDescent="0.15">
      <c r="F1830" s="18"/>
    </row>
    <row r="1831" spans="6:6" x14ac:dyDescent="0.15">
      <c r="F1831" s="18"/>
    </row>
    <row r="1832" spans="6:6" x14ac:dyDescent="0.15">
      <c r="F1832" s="18"/>
    </row>
    <row r="1833" spans="6:6" x14ac:dyDescent="0.15">
      <c r="F1833" s="18"/>
    </row>
    <row r="1834" spans="6:6" x14ac:dyDescent="0.15">
      <c r="F1834" s="18"/>
    </row>
    <row r="1835" spans="6:6" x14ac:dyDescent="0.15">
      <c r="F1835" s="18"/>
    </row>
    <row r="1836" spans="6:6" x14ac:dyDescent="0.15">
      <c r="F1836" s="18"/>
    </row>
    <row r="1837" spans="6:6" x14ac:dyDescent="0.15">
      <c r="F1837" s="18"/>
    </row>
    <row r="1838" spans="6:6" x14ac:dyDescent="0.15">
      <c r="F1838" s="18"/>
    </row>
    <row r="1839" spans="6:6" x14ac:dyDescent="0.15">
      <c r="F1839" s="18"/>
    </row>
    <row r="1840" spans="6:6" x14ac:dyDescent="0.15">
      <c r="F1840" s="18"/>
    </row>
    <row r="1841" spans="6:6" x14ac:dyDescent="0.15">
      <c r="F1841" s="18"/>
    </row>
    <row r="1842" spans="6:6" x14ac:dyDescent="0.15">
      <c r="F1842" s="18"/>
    </row>
    <row r="1843" spans="6:6" x14ac:dyDescent="0.15">
      <c r="F1843" s="18"/>
    </row>
    <row r="1844" spans="6:6" x14ac:dyDescent="0.15">
      <c r="F1844" s="18"/>
    </row>
    <row r="1845" spans="6:6" x14ac:dyDescent="0.15">
      <c r="F1845" s="18"/>
    </row>
    <row r="1846" spans="6:6" x14ac:dyDescent="0.15">
      <c r="F1846" s="18"/>
    </row>
    <row r="1847" spans="6:6" x14ac:dyDescent="0.15">
      <c r="F1847" s="18"/>
    </row>
    <row r="1848" spans="6:6" x14ac:dyDescent="0.15">
      <c r="F1848" s="18"/>
    </row>
    <row r="1849" spans="6:6" x14ac:dyDescent="0.15">
      <c r="F1849" s="18"/>
    </row>
    <row r="1850" spans="6:6" x14ac:dyDescent="0.15">
      <c r="F1850" s="18"/>
    </row>
    <row r="1851" spans="6:6" x14ac:dyDescent="0.15">
      <c r="F1851" s="18"/>
    </row>
    <row r="1852" spans="6:6" x14ac:dyDescent="0.15">
      <c r="F1852" s="18"/>
    </row>
    <row r="1853" spans="6:6" x14ac:dyDescent="0.15">
      <c r="F1853" s="18"/>
    </row>
    <row r="1854" spans="6:6" x14ac:dyDescent="0.15">
      <c r="F1854" s="18"/>
    </row>
    <row r="1855" spans="6:6" x14ac:dyDescent="0.15">
      <c r="F1855" s="18"/>
    </row>
    <row r="1856" spans="6:6" x14ac:dyDescent="0.15">
      <c r="F1856" s="18"/>
    </row>
    <row r="1857" spans="6:6" x14ac:dyDescent="0.15">
      <c r="F1857" s="18"/>
    </row>
    <row r="1858" spans="6:6" x14ac:dyDescent="0.15">
      <c r="F1858" s="18"/>
    </row>
    <row r="1859" spans="6:6" x14ac:dyDescent="0.15">
      <c r="F1859" s="18"/>
    </row>
    <row r="1860" spans="6:6" x14ac:dyDescent="0.15">
      <c r="F1860" s="18"/>
    </row>
    <row r="1861" spans="6:6" x14ac:dyDescent="0.15">
      <c r="F1861" s="18"/>
    </row>
    <row r="1862" spans="6:6" x14ac:dyDescent="0.15">
      <c r="F1862" s="18"/>
    </row>
    <row r="1863" spans="6:6" x14ac:dyDescent="0.15">
      <c r="F1863" s="18"/>
    </row>
    <row r="1864" spans="6:6" x14ac:dyDescent="0.15">
      <c r="F1864" s="18"/>
    </row>
    <row r="1865" spans="6:6" x14ac:dyDescent="0.15">
      <c r="F1865" s="18"/>
    </row>
    <row r="1866" spans="6:6" x14ac:dyDescent="0.15">
      <c r="F1866" s="18"/>
    </row>
    <row r="1867" spans="6:6" x14ac:dyDescent="0.15">
      <c r="F1867" s="18"/>
    </row>
    <row r="1868" spans="6:6" x14ac:dyDescent="0.15">
      <c r="F1868" s="18"/>
    </row>
    <row r="1869" spans="6:6" x14ac:dyDescent="0.15">
      <c r="F1869" s="18"/>
    </row>
    <row r="1870" spans="6:6" x14ac:dyDescent="0.15">
      <c r="F1870" s="18"/>
    </row>
    <row r="1871" spans="6:6" x14ac:dyDescent="0.15">
      <c r="F1871" s="18"/>
    </row>
    <row r="1872" spans="6:6" x14ac:dyDescent="0.15">
      <c r="F1872" s="18"/>
    </row>
    <row r="1873" spans="6:6" x14ac:dyDescent="0.15">
      <c r="F1873" s="18"/>
    </row>
    <row r="1874" spans="6:6" x14ac:dyDescent="0.15">
      <c r="F1874" s="18"/>
    </row>
    <row r="1875" spans="6:6" x14ac:dyDescent="0.15">
      <c r="F1875" s="18"/>
    </row>
    <row r="1876" spans="6:6" x14ac:dyDescent="0.15">
      <c r="F1876" s="18"/>
    </row>
    <row r="1877" spans="6:6" x14ac:dyDescent="0.15">
      <c r="F1877" s="18"/>
    </row>
    <row r="1878" spans="6:6" x14ac:dyDescent="0.15">
      <c r="F1878" s="18"/>
    </row>
    <row r="1879" spans="6:6" x14ac:dyDescent="0.15">
      <c r="F1879" s="18"/>
    </row>
    <row r="1880" spans="6:6" x14ac:dyDescent="0.15">
      <c r="F1880" s="18"/>
    </row>
    <row r="1881" spans="6:6" x14ac:dyDescent="0.15">
      <c r="F1881" s="18"/>
    </row>
    <row r="1882" spans="6:6" x14ac:dyDescent="0.15">
      <c r="F1882" s="18"/>
    </row>
    <row r="1883" spans="6:6" x14ac:dyDescent="0.15">
      <c r="F1883" s="18"/>
    </row>
    <row r="1884" spans="6:6" x14ac:dyDescent="0.15">
      <c r="F1884" s="18"/>
    </row>
    <row r="1885" spans="6:6" x14ac:dyDescent="0.15">
      <c r="F1885" s="18"/>
    </row>
    <row r="1886" spans="6:6" x14ac:dyDescent="0.15">
      <c r="F1886" s="18"/>
    </row>
    <row r="1887" spans="6:6" x14ac:dyDescent="0.15">
      <c r="F1887" s="18"/>
    </row>
    <row r="1888" spans="6:6" x14ac:dyDescent="0.15">
      <c r="F1888" s="18"/>
    </row>
    <row r="1889" spans="6:6" x14ac:dyDescent="0.15">
      <c r="F1889" s="18"/>
    </row>
    <row r="1890" spans="6:6" x14ac:dyDescent="0.15">
      <c r="F1890" s="18"/>
    </row>
    <row r="1891" spans="6:6" x14ac:dyDescent="0.15">
      <c r="F1891" s="18"/>
    </row>
    <row r="1892" spans="6:6" x14ac:dyDescent="0.15">
      <c r="F1892" s="18"/>
    </row>
    <row r="1893" spans="6:6" x14ac:dyDescent="0.15">
      <c r="F1893" s="18"/>
    </row>
    <row r="1894" spans="6:6" x14ac:dyDescent="0.15">
      <c r="F1894" s="18"/>
    </row>
    <row r="1895" spans="6:6" x14ac:dyDescent="0.15">
      <c r="F1895" s="18"/>
    </row>
    <row r="1896" spans="6:6" x14ac:dyDescent="0.15">
      <c r="F1896" s="18"/>
    </row>
    <row r="1897" spans="6:6" x14ac:dyDescent="0.15">
      <c r="F1897" s="18"/>
    </row>
    <row r="1898" spans="6:6" x14ac:dyDescent="0.15">
      <c r="F1898" s="18"/>
    </row>
    <row r="1899" spans="6:6" x14ac:dyDescent="0.15">
      <c r="F1899" s="18"/>
    </row>
    <row r="1900" spans="6:6" x14ac:dyDescent="0.15">
      <c r="F1900" s="18"/>
    </row>
    <row r="1901" spans="6:6" x14ac:dyDescent="0.15">
      <c r="F1901" s="18"/>
    </row>
    <row r="1902" spans="6:6" x14ac:dyDescent="0.15">
      <c r="F1902" s="18"/>
    </row>
    <row r="1903" spans="6:6" x14ac:dyDescent="0.15">
      <c r="F1903" s="18"/>
    </row>
    <row r="1904" spans="6:6" x14ac:dyDescent="0.15">
      <c r="F1904" s="18"/>
    </row>
    <row r="1905" spans="6:6" x14ac:dyDescent="0.15">
      <c r="F1905" s="18"/>
    </row>
    <row r="1906" spans="6:6" x14ac:dyDescent="0.15">
      <c r="F1906" s="18"/>
    </row>
    <row r="1907" spans="6:6" x14ac:dyDescent="0.15">
      <c r="F1907" s="18"/>
    </row>
    <row r="1908" spans="6:6" x14ac:dyDescent="0.15">
      <c r="F1908" s="18"/>
    </row>
    <row r="1909" spans="6:6" x14ac:dyDescent="0.15">
      <c r="F1909" s="18"/>
    </row>
    <row r="1910" spans="6:6" x14ac:dyDescent="0.15">
      <c r="F1910" s="18"/>
    </row>
    <row r="1911" spans="6:6" x14ac:dyDescent="0.15">
      <c r="F1911" s="18"/>
    </row>
    <row r="1912" spans="6:6" x14ac:dyDescent="0.15">
      <c r="F1912" s="18"/>
    </row>
    <row r="1913" spans="6:6" x14ac:dyDescent="0.15">
      <c r="F1913" s="18"/>
    </row>
    <row r="1914" spans="6:6" x14ac:dyDescent="0.15">
      <c r="F1914" s="18"/>
    </row>
    <row r="1915" spans="6:6" x14ac:dyDescent="0.15">
      <c r="F1915" s="18"/>
    </row>
    <row r="1916" spans="6:6" x14ac:dyDescent="0.15">
      <c r="F1916" s="18"/>
    </row>
    <row r="1917" spans="6:6" x14ac:dyDescent="0.15">
      <c r="F1917" s="18"/>
    </row>
    <row r="1918" spans="6:6" x14ac:dyDescent="0.15">
      <c r="F1918" s="18"/>
    </row>
    <row r="1919" spans="6:6" x14ac:dyDescent="0.15">
      <c r="F1919" s="18"/>
    </row>
    <row r="1920" spans="6:6" x14ac:dyDescent="0.15">
      <c r="F1920" s="18"/>
    </row>
    <row r="1921" spans="6:6" x14ac:dyDescent="0.15">
      <c r="F1921" s="18"/>
    </row>
    <row r="1922" spans="6:6" x14ac:dyDescent="0.15">
      <c r="F1922" s="18"/>
    </row>
    <row r="1923" spans="6:6" x14ac:dyDescent="0.15">
      <c r="F1923" s="18"/>
    </row>
    <row r="1924" spans="6:6" x14ac:dyDescent="0.15">
      <c r="F1924" s="18"/>
    </row>
    <row r="1925" spans="6:6" x14ac:dyDescent="0.15">
      <c r="F1925" s="18"/>
    </row>
    <row r="1926" spans="6:6" x14ac:dyDescent="0.15">
      <c r="F1926" s="18"/>
    </row>
    <row r="1927" spans="6:6" x14ac:dyDescent="0.15">
      <c r="F1927" s="18"/>
    </row>
    <row r="1928" spans="6:6" x14ac:dyDescent="0.15">
      <c r="F1928" s="18"/>
    </row>
    <row r="1929" spans="6:6" x14ac:dyDescent="0.15">
      <c r="F1929" s="18"/>
    </row>
    <row r="1930" spans="6:6" x14ac:dyDescent="0.15">
      <c r="F1930" s="18"/>
    </row>
    <row r="1931" spans="6:6" x14ac:dyDescent="0.15">
      <c r="F1931" s="18"/>
    </row>
    <row r="1932" spans="6:6" x14ac:dyDescent="0.15">
      <c r="F1932" s="18"/>
    </row>
    <row r="1933" spans="6:6" x14ac:dyDescent="0.15">
      <c r="F1933" s="18"/>
    </row>
    <row r="1934" spans="6:6" x14ac:dyDescent="0.15">
      <c r="F1934" s="18"/>
    </row>
    <row r="1935" spans="6:6" x14ac:dyDescent="0.15">
      <c r="F1935" s="18"/>
    </row>
    <row r="1936" spans="6:6" x14ac:dyDescent="0.15">
      <c r="F1936" s="18"/>
    </row>
    <row r="1937" spans="6:6" x14ac:dyDescent="0.15">
      <c r="F1937" s="18"/>
    </row>
    <row r="1938" spans="6:6" x14ac:dyDescent="0.15">
      <c r="F1938" s="18"/>
    </row>
    <row r="1939" spans="6:6" x14ac:dyDescent="0.15">
      <c r="F1939" s="18"/>
    </row>
    <row r="1940" spans="6:6" x14ac:dyDescent="0.15">
      <c r="F1940" s="18"/>
    </row>
    <row r="1941" spans="6:6" x14ac:dyDescent="0.15">
      <c r="F1941" s="18"/>
    </row>
    <row r="1942" spans="6:6" x14ac:dyDescent="0.15">
      <c r="F1942" s="18"/>
    </row>
    <row r="1943" spans="6:6" x14ac:dyDescent="0.15">
      <c r="F1943" s="18"/>
    </row>
    <row r="1944" spans="6:6" x14ac:dyDescent="0.15">
      <c r="F1944" s="18"/>
    </row>
    <row r="1945" spans="6:6" x14ac:dyDescent="0.15">
      <c r="F1945" s="18"/>
    </row>
    <row r="1946" spans="6:6" x14ac:dyDescent="0.15">
      <c r="F1946" s="18"/>
    </row>
    <row r="1947" spans="6:6" x14ac:dyDescent="0.15">
      <c r="F1947" s="18"/>
    </row>
    <row r="1948" spans="6:6" x14ac:dyDescent="0.15">
      <c r="F1948" s="18"/>
    </row>
    <row r="1949" spans="6:6" x14ac:dyDescent="0.15">
      <c r="F1949" s="18"/>
    </row>
    <row r="1950" spans="6:6" x14ac:dyDescent="0.15">
      <c r="F1950" s="18"/>
    </row>
    <row r="1951" spans="6:6" x14ac:dyDescent="0.15">
      <c r="F1951" s="18"/>
    </row>
    <row r="1952" spans="6:6" x14ac:dyDescent="0.15">
      <c r="F1952" s="18"/>
    </row>
    <row r="1953" spans="6:6" x14ac:dyDescent="0.15">
      <c r="F1953" s="18"/>
    </row>
    <row r="1954" spans="6:6" x14ac:dyDescent="0.15">
      <c r="F1954" s="18"/>
    </row>
    <row r="1955" spans="6:6" x14ac:dyDescent="0.15">
      <c r="F1955" s="18"/>
    </row>
    <row r="1956" spans="6:6" x14ac:dyDescent="0.15">
      <c r="F1956" s="18"/>
    </row>
    <row r="1957" spans="6:6" x14ac:dyDescent="0.15">
      <c r="F1957" s="18"/>
    </row>
    <row r="1958" spans="6:6" x14ac:dyDescent="0.15">
      <c r="F1958" s="18"/>
    </row>
    <row r="1959" spans="6:6" x14ac:dyDescent="0.15">
      <c r="F1959" s="18"/>
    </row>
    <row r="1960" spans="6:6" x14ac:dyDescent="0.15">
      <c r="F1960" s="18"/>
    </row>
    <row r="1961" spans="6:6" x14ac:dyDescent="0.15">
      <c r="F1961" s="18"/>
    </row>
    <row r="1962" spans="6:6" x14ac:dyDescent="0.15">
      <c r="F1962" s="18"/>
    </row>
    <row r="1963" spans="6:6" x14ac:dyDescent="0.15">
      <c r="F1963" s="18"/>
    </row>
    <row r="1964" spans="6:6" x14ac:dyDescent="0.15">
      <c r="F1964" s="18"/>
    </row>
    <row r="1965" spans="6:6" x14ac:dyDescent="0.15">
      <c r="F1965" s="18"/>
    </row>
    <row r="1966" spans="6:6" x14ac:dyDescent="0.15">
      <c r="F1966" s="18"/>
    </row>
    <row r="1967" spans="6:6" x14ac:dyDescent="0.15">
      <c r="F1967" s="18"/>
    </row>
    <row r="1968" spans="6:6" x14ac:dyDescent="0.15">
      <c r="F1968" s="18"/>
    </row>
    <row r="1969" spans="6:6" x14ac:dyDescent="0.15">
      <c r="F1969" s="18"/>
    </row>
    <row r="1970" spans="6:6" x14ac:dyDescent="0.15">
      <c r="F1970" s="18"/>
    </row>
    <row r="1971" spans="6:6" x14ac:dyDescent="0.15">
      <c r="F1971" s="18"/>
    </row>
    <row r="1972" spans="6:6" x14ac:dyDescent="0.15">
      <c r="F1972" s="18"/>
    </row>
    <row r="1973" spans="6:6" x14ac:dyDescent="0.15">
      <c r="F1973" s="18"/>
    </row>
    <row r="1974" spans="6:6" x14ac:dyDescent="0.15">
      <c r="F1974" s="18"/>
    </row>
    <row r="1975" spans="6:6" x14ac:dyDescent="0.15">
      <c r="F1975" s="18"/>
    </row>
    <row r="1976" spans="6:6" x14ac:dyDescent="0.15">
      <c r="F1976" s="18"/>
    </row>
    <row r="1977" spans="6:6" x14ac:dyDescent="0.15">
      <c r="F1977" s="18"/>
    </row>
    <row r="1978" spans="6:6" x14ac:dyDescent="0.15">
      <c r="F1978" s="18"/>
    </row>
    <row r="1979" spans="6:6" x14ac:dyDescent="0.15">
      <c r="F1979" s="18"/>
    </row>
    <row r="1980" spans="6:6" x14ac:dyDescent="0.15">
      <c r="F1980" s="18"/>
    </row>
    <row r="1981" spans="6:6" x14ac:dyDescent="0.15">
      <c r="F1981" s="18"/>
    </row>
    <row r="1982" spans="6:6" x14ac:dyDescent="0.15">
      <c r="F1982" s="18"/>
    </row>
    <row r="1983" spans="6:6" x14ac:dyDescent="0.15">
      <c r="F1983" s="18"/>
    </row>
    <row r="1984" spans="6:6" x14ac:dyDescent="0.15">
      <c r="F1984" s="18"/>
    </row>
    <row r="1985" spans="6:6" x14ac:dyDescent="0.15">
      <c r="F1985" s="18"/>
    </row>
    <row r="1986" spans="6:6" x14ac:dyDescent="0.15">
      <c r="F1986" s="18"/>
    </row>
    <row r="1987" spans="6:6" x14ac:dyDescent="0.15">
      <c r="F1987" s="18"/>
    </row>
    <row r="1988" spans="6:6" x14ac:dyDescent="0.15">
      <c r="F1988" s="18"/>
    </row>
    <row r="1989" spans="6:6" x14ac:dyDescent="0.15">
      <c r="F1989" s="18"/>
    </row>
    <row r="1990" spans="6:6" x14ac:dyDescent="0.15">
      <c r="F1990" s="18"/>
    </row>
    <row r="1991" spans="6:6" x14ac:dyDescent="0.15">
      <c r="F1991" s="18"/>
    </row>
    <row r="1992" spans="6:6" x14ac:dyDescent="0.15">
      <c r="F1992" s="18"/>
    </row>
    <row r="1993" spans="6:6" x14ac:dyDescent="0.15">
      <c r="F1993" s="18"/>
    </row>
    <row r="1994" spans="6:6" x14ac:dyDescent="0.15">
      <c r="F1994" s="18"/>
    </row>
    <row r="1995" spans="6:6" x14ac:dyDescent="0.15">
      <c r="F1995" s="18"/>
    </row>
    <row r="1996" spans="6:6" x14ac:dyDescent="0.15">
      <c r="F1996" s="18"/>
    </row>
    <row r="1997" spans="6:6" x14ac:dyDescent="0.15">
      <c r="F1997" s="18"/>
    </row>
    <row r="1998" spans="6:6" x14ac:dyDescent="0.15">
      <c r="F1998" s="18"/>
    </row>
    <row r="1999" spans="6:6" x14ac:dyDescent="0.15">
      <c r="F1999" s="18"/>
    </row>
    <row r="2000" spans="6:6" x14ac:dyDescent="0.15">
      <c r="F2000" s="18"/>
    </row>
    <row r="2001" spans="6:6" x14ac:dyDescent="0.15">
      <c r="F2001" s="18"/>
    </row>
    <row r="2002" spans="6:6" x14ac:dyDescent="0.15">
      <c r="F2002" s="18"/>
    </row>
    <row r="2003" spans="6:6" x14ac:dyDescent="0.15">
      <c r="F2003" s="18"/>
    </row>
    <row r="2004" spans="6:6" x14ac:dyDescent="0.15">
      <c r="F2004" s="18"/>
    </row>
    <row r="2005" spans="6:6" x14ac:dyDescent="0.15">
      <c r="F2005" s="18"/>
    </row>
    <row r="2006" spans="6:6" x14ac:dyDescent="0.15">
      <c r="F2006" s="18"/>
    </row>
    <row r="2007" spans="6:6" x14ac:dyDescent="0.15">
      <c r="F2007" s="18"/>
    </row>
    <row r="2008" spans="6:6" x14ac:dyDescent="0.15">
      <c r="F2008" s="18"/>
    </row>
    <row r="2009" spans="6:6" x14ac:dyDescent="0.15">
      <c r="F2009" s="18"/>
    </row>
    <row r="2010" spans="6:6" x14ac:dyDescent="0.15">
      <c r="F2010" s="18"/>
    </row>
    <row r="2011" spans="6:6" x14ac:dyDescent="0.15">
      <c r="F2011" s="18"/>
    </row>
    <row r="2012" spans="6:6" x14ac:dyDescent="0.15">
      <c r="F2012" s="18"/>
    </row>
    <row r="2013" spans="6:6" x14ac:dyDescent="0.15">
      <c r="F2013" s="18"/>
    </row>
    <row r="2014" spans="6:6" x14ac:dyDescent="0.15">
      <c r="F2014" s="18"/>
    </row>
    <row r="2015" spans="6:6" x14ac:dyDescent="0.15">
      <c r="F2015" s="18"/>
    </row>
    <row r="2016" spans="6:6" x14ac:dyDescent="0.15">
      <c r="F2016" s="18"/>
    </row>
    <row r="2017" spans="6:6" x14ac:dyDescent="0.15">
      <c r="F2017" s="18"/>
    </row>
    <row r="2018" spans="6:6" x14ac:dyDescent="0.15">
      <c r="F2018" s="18"/>
    </row>
    <row r="2019" spans="6:6" x14ac:dyDescent="0.15">
      <c r="F2019" s="18"/>
    </row>
    <row r="2020" spans="6:6" x14ac:dyDescent="0.15">
      <c r="F2020" s="18"/>
    </row>
    <row r="2021" spans="6:6" x14ac:dyDescent="0.15">
      <c r="F2021" s="18"/>
    </row>
    <row r="2022" spans="6:6" x14ac:dyDescent="0.15">
      <c r="F2022" s="18"/>
    </row>
    <row r="2023" spans="6:6" x14ac:dyDescent="0.15">
      <c r="F2023" s="18"/>
    </row>
    <row r="2024" spans="6:6" x14ac:dyDescent="0.15">
      <c r="F2024" s="18"/>
    </row>
    <row r="2025" spans="6:6" x14ac:dyDescent="0.15">
      <c r="F2025" s="18"/>
    </row>
    <row r="2026" spans="6:6" x14ac:dyDescent="0.15">
      <c r="F2026" s="18"/>
    </row>
    <row r="2027" spans="6:6" x14ac:dyDescent="0.15">
      <c r="F2027" s="18"/>
    </row>
    <row r="2028" spans="6:6" x14ac:dyDescent="0.15">
      <c r="F2028" s="18"/>
    </row>
    <row r="2029" spans="6:6" x14ac:dyDescent="0.15">
      <c r="F2029" s="18"/>
    </row>
    <row r="2030" spans="6:6" x14ac:dyDescent="0.15">
      <c r="F2030" s="18"/>
    </row>
    <row r="2031" spans="6:6" x14ac:dyDescent="0.15">
      <c r="F2031" s="18"/>
    </row>
    <row r="2032" spans="6:6" x14ac:dyDescent="0.15">
      <c r="F2032" s="18"/>
    </row>
    <row r="2033" spans="6:6" x14ac:dyDescent="0.15">
      <c r="F2033" s="18"/>
    </row>
    <row r="2034" spans="6:6" x14ac:dyDescent="0.15">
      <c r="F2034" s="18"/>
    </row>
    <row r="2035" spans="6:6" x14ac:dyDescent="0.15">
      <c r="F2035" s="18"/>
    </row>
    <row r="2036" spans="6:6" x14ac:dyDescent="0.15">
      <c r="F2036" s="18"/>
    </row>
    <row r="2037" spans="6:6" x14ac:dyDescent="0.15">
      <c r="F2037" s="18"/>
    </row>
    <row r="2038" spans="6:6" x14ac:dyDescent="0.15">
      <c r="F2038" s="18"/>
    </row>
    <row r="2039" spans="6:6" x14ac:dyDescent="0.15">
      <c r="F2039" s="18"/>
    </row>
    <row r="2040" spans="6:6" x14ac:dyDescent="0.15">
      <c r="F2040" s="18"/>
    </row>
    <row r="2041" spans="6:6" x14ac:dyDescent="0.15">
      <c r="F2041" s="18"/>
    </row>
    <row r="2042" spans="6:6" x14ac:dyDescent="0.15">
      <c r="F2042" s="18"/>
    </row>
    <row r="2043" spans="6:6" x14ac:dyDescent="0.15">
      <c r="F2043" s="18"/>
    </row>
    <row r="2044" spans="6:6" x14ac:dyDescent="0.15">
      <c r="F2044" s="18"/>
    </row>
    <row r="2045" spans="6:6" x14ac:dyDescent="0.15">
      <c r="F2045" s="18"/>
    </row>
    <row r="2046" spans="6:6" x14ac:dyDescent="0.15">
      <c r="F2046" s="18"/>
    </row>
    <row r="2047" spans="6:6" x14ac:dyDescent="0.15">
      <c r="F2047" s="18"/>
    </row>
    <row r="2048" spans="6:6" x14ac:dyDescent="0.15">
      <c r="F2048" s="18"/>
    </row>
    <row r="2049" spans="6:6" x14ac:dyDescent="0.15">
      <c r="F2049" s="18"/>
    </row>
    <row r="2050" spans="6:6" x14ac:dyDescent="0.15">
      <c r="F2050" s="18"/>
    </row>
    <row r="2051" spans="6:6" x14ac:dyDescent="0.15">
      <c r="F2051" s="18"/>
    </row>
    <row r="2052" spans="6:6" x14ac:dyDescent="0.15">
      <c r="F2052" s="18"/>
    </row>
    <row r="2053" spans="6:6" x14ac:dyDescent="0.15">
      <c r="F2053" s="18"/>
    </row>
    <row r="2054" spans="6:6" x14ac:dyDescent="0.15">
      <c r="F2054" s="18"/>
    </row>
    <row r="2055" spans="6:6" x14ac:dyDescent="0.15">
      <c r="F2055" s="18"/>
    </row>
    <row r="2056" spans="6:6" x14ac:dyDescent="0.15">
      <c r="F2056" s="18"/>
    </row>
    <row r="2057" spans="6:6" x14ac:dyDescent="0.15">
      <c r="F2057" s="18"/>
    </row>
    <row r="2058" spans="6:6" x14ac:dyDescent="0.15">
      <c r="F2058" s="18"/>
    </row>
    <row r="2059" spans="6:6" x14ac:dyDescent="0.15">
      <c r="F2059" s="18"/>
    </row>
    <row r="2060" spans="6:6" x14ac:dyDescent="0.15">
      <c r="F2060" s="18"/>
    </row>
    <row r="2061" spans="6:6" x14ac:dyDescent="0.15">
      <c r="F2061" s="18"/>
    </row>
    <row r="2062" spans="6:6" x14ac:dyDescent="0.15">
      <c r="F2062" s="18"/>
    </row>
    <row r="2063" spans="6:6" x14ac:dyDescent="0.15">
      <c r="F2063" s="18"/>
    </row>
    <row r="2064" spans="6:6" x14ac:dyDescent="0.15">
      <c r="F2064" s="18"/>
    </row>
    <row r="2065" spans="6:6" x14ac:dyDescent="0.15">
      <c r="F2065" s="18"/>
    </row>
    <row r="2066" spans="6:6" x14ac:dyDescent="0.15">
      <c r="F2066" s="18"/>
    </row>
    <row r="2067" spans="6:6" x14ac:dyDescent="0.15">
      <c r="F2067" s="18"/>
    </row>
    <row r="2068" spans="6:6" x14ac:dyDescent="0.15">
      <c r="F2068" s="18"/>
    </row>
    <row r="2069" spans="6:6" x14ac:dyDescent="0.15">
      <c r="F2069" s="18"/>
    </row>
    <row r="2070" spans="6:6" x14ac:dyDescent="0.15">
      <c r="F2070" s="18"/>
    </row>
    <row r="2071" spans="6:6" x14ac:dyDescent="0.15">
      <c r="F2071" s="18"/>
    </row>
    <row r="2072" spans="6:6" x14ac:dyDescent="0.15">
      <c r="F2072" s="18"/>
    </row>
    <row r="2073" spans="6:6" x14ac:dyDescent="0.15">
      <c r="F2073" s="18"/>
    </row>
    <row r="2074" spans="6:6" x14ac:dyDescent="0.15">
      <c r="F2074" s="18"/>
    </row>
    <row r="2075" spans="6:6" x14ac:dyDescent="0.15">
      <c r="F2075" s="18"/>
    </row>
    <row r="2076" spans="6:6" x14ac:dyDescent="0.15">
      <c r="F2076" s="18"/>
    </row>
    <row r="2077" spans="6:6" x14ac:dyDescent="0.15">
      <c r="F2077" s="18"/>
    </row>
    <row r="2078" spans="6:6" x14ac:dyDescent="0.15">
      <c r="F2078" s="18"/>
    </row>
    <row r="2079" spans="6:6" x14ac:dyDescent="0.15">
      <c r="F2079" s="18"/>
    </row>
    <row r="2080" spans="6:6" x14ac:dyDescent="0.15">
      <c r="F2080" s="18"/>
    </row>
    <row r="2081" spans="6:6" x14ac:dyDescent="0.15">
      <c r="F2081" s="18"/>
    </row>
    <row r="2082" spans="6:6" x14ac:dyDescent="0.15">
      <c r="F2082" s="18"/>
    </row>
    <row r="2083" spans="6:6" x14ac:dyDescent="0.15">
      <c r="F2083" s="18"/>
    </row>
    <row r="2084" spans="6:6" x14ac:dyDescent="0.15">
      <c r="F2084" s="18"/>
    </row>
    <row r="2085" spans="6:6" x14ac:dyDescent="0.15">
      <c r="F2085" s="18"/>
    </row>
    <row r="2086" spans="6:6" x14ac:dyDescent="0.15">
      <c r="F2086" s="18"/>
    </row>
    <row r="2087" spans="6:6" x14ac:dyDescent="0.15">
      <c r="F2087" s="18"/>
    </row>
    <row r="2088" spans="6:6" x14ac:dyDescent="0.15">
      <c r="F2088" s="18"/>
    </row>
    <row r="2089" spans="6:6" x14ac:dyDescent="0.15">
      <c r="F2089" s="18"/>
    </row>
    <row r="2090" spans="6:6" x14ac:dyDescent="0.15">
      <c r="F2090" s="18"/>
    </row>
    <row r="2091" spans="6:6" x14ac:dyDescent="0.15">
      <c r="F2091" s="18"/>
    </row>
    <row r="2092" spans="6:6" x14ac:dyDescent="0.15">
      <c r="F2092" s="18"/>
    </row>
    <row r="2093" spans="6:6" x14ac:dyDescent="0.15">
      <c r="F2093" s="18"/>
    </row>
    <row r="2094" spans="6:6" x14ac:dyDescent="0.15">
      <c r="F2094" s="18"/>
    </row>
    <row r="2095" spans="6:6" x14ac:dyDescent="0.15">
      <c r="F2095" s="18"/>
    </row>
    <row r="2096" spans="6:6" x14ac:dyDescent="0.15">
      <c r="F2096" s="18"/>
    </row>
    <row r="2097" spans="6:6" x14ac:dyDescent="0.15">
      <c r="F2097" s="18"/>
    </row>
    <row r="2098" spans="6:6" x14ac:dyDescent="0.15">
      <c r="F2098" s="18"/>
    </row>
    <row r="2099" spans="6:6" x14ac:dyDescent="0.15">
      <c r="F2099" s="18"/>
    </row>
    <row r="2100" spans="6:6" x14ac:dyDescent="0.15">
      <c r="F2100" s="18"/>
    </row>
    <row r="2101" spans="6:6" x14ac:dyDescent="0.15">
      <c r="F2101" s="18"/>
    </row>
    <row r="2102" spans="6:6" x14ac:dyDescent="0.15">
      <c r="F2102" s="18"/>
    </row>
    <row r="2103" spans="6:6" x14ac:dyDescent="0.15">
      <c r="F2103" s="18"/>
    </row>
    <row r="2104" spans="6:6" x14ac:dyDescent="0.15">
      <c r="F2104" s="18"/>
    </row>
    <row r="2105" spans="6:6" x14ac:dyDescent="0.15">
      <c r="F2105" s="18"/>
    </row>
    <row r="2106" spans="6:6" x14ac:dyDescent="0.15">
      <c r="F2106" s="18"/>
    </row>
    <row r="2107" spans="6:6" x14ac:dyDescent="0.15">
      <c r="F2107" s="18"/>
    </row>
    <row r="2108" spans="6:6" x14ac:dyDescent="0.15">
      <c r="F2108" s="18"/>
    </row>
    <row r="2109" spans="6:6" x14ac:dyDescent="0.15">
      <c r="F2109" s="18"/>
    </row>
    <row r="2110" spans="6:6" x14ac:dyDescent="0.15">
      <c r="F2110" s="18"/>
    </row>
    <row r="2111" spans="6:6" x14ac:dyDescent="0.15">
      <c r="F2111" s="18"/>
    </row>
    <row r="2112" spans="6:6" x14ac:dyDescent="0.15">
      <c r="F2112" s="18"/>
    </row>
    <row r="2113" spans="6:6" x14ac:dyDescent="0.15">
      <c r="F2113" s="18"/>
    </row>
    <row r="2114" spans="6:6" x14ac:dyDescent="0.15">
      <c r="F2114" s="18"/>
    </row>
    <row r="2115" spans="6:6" x14ac:dyDescent="0.15">
      <c r="F2115" s="18"/>
    </row>
    <row r="2116" spans="6:6" x14ac:dyDescent="0.15">
      <c r="F2116" s="18"/>
    </row>
    <row r="2117" spans="6:6" x14ac:dyDescent="0.15">
      <c r="F2117" s="18"/>
    </row>
    <row r="2118" spans="6:6" x14ac:dyDescent="0.15">
      <c r="F2118" s="18"/>
    </row>
    <row r="2119" spans="6:6" x14ac:dyDescent="0.15">
      <c r="F2119" s="18"/>
    </row>
    <row r="2120" spans="6:6" x14ac:dyDescent="0.15">
      <c r="F2120" s="18"/>
    </row>
    <row r="2121" spans="6:6" x14ac:dyDescent="0.15">
      <c r="F2121" s="18"/>
    </row>
    <row r="2122" spans="6:6" x14ac:dyDescent="0.15">
      <c r="F2122" s="18"/>
    </row>
    <row r="2123" spans="6:6" x14ac:dyDescent="0.15">
      <c r="F2123" s="18"/>
    </row>
    <row r="2124" spans="6:6" x14ac:dyDescent="0.15">
      <c r="F2124" s="18"/>
    </row>
    <row r="2125" spans="6:6" x14ac:dyDescent="0.15">
      <c r="F2125" s="18"/>
    </row>
    <row r="2126" spans="6:6" x14ac:dyDescent="0.15">
      <c r="F2126" s="18"/>
    </row>
    <row r="2127" spans="6:6" x14ac:dyDescent="0.15">
      <c r="F2127" s="18"/>
    </row>
    <row r="2128" spans="6:6" x14ac:dyDescent="0.15">
      <c r="F2128" s="18"/>
    </row>
    <row r="2129" spans="6:6" x14ac:dyDescent="0.15">
      <c r="F2129" s="18"/>
    </row>
    <row r="2130" spans="6:6" x14ac:dyDescent="0.15">
      <c r="F2130" s="18"/>
    </row>
    <row r="2131" spans="6:6" x14ac:dyDescent="0.15">
      <c r="F2131" s="18"/>
    </row>
    <row r="2132" spans="6:6" x14ac:dyDescent="0.15">
      <c r="F2132" s="18"/>
    </row>
    <row r="2133" spans="6:6" x14ac:dyDescent="0.15">
      <c r="F2133" s="18"/>
    </row>
    <row r="2134" spans="6:6" x14ac:dyDescent="0.15">
      <c r="F2134" s="18"/>
    </row>
    <row r="2135" spans="6:6" x14ac:dyDescent="0.15">
      <c r="F2135" s="18"/>
    </row>
    <row r="2136" spans="6:6" x14ac:dyDescent="0.15">
      <c r="F2136" s="18"/>
    </row>
    <row r="2137" spans="6:6" x14ac:dyDescent="0.15">
      <c r="F2137" s="18"/>
    </row>
    <row r="2138" spans="6:6" x14ac:dyDescent="0.15">
      <c r="F2138" s="18"/>
    </row>
    <row r="2139" spans="6:6" x14ac:dyDescent="0.15">
      <c r="F2139" s="18"/>
    </row>
    <row r="2140" spans="6:6" x14ac:dyDescent="0.15">
      <c r="F2140" s="18"/>
    </row>
    <row r="2141" spans="6:6" x14ac:dyDescent="0.15">
      <c r="F2141" s="18"/>
    </row>
    <row r="2142" spans="6:6" x14ac:dyDescent="0.15">
      <c r="F2142" s="18"/>
    </row>
    <row r="2143" spans="6:6" x14ac:dyDescent="0.15">
      <c r="F2143" s="18"/>
    </row>
    <row r="2144" spans="6:6" x14ac:dyDescent="0.15">
      <c r="F2144" s="18"/>
    </row>
    <row r="2145" spans="6:6" x14ac:dyDescent="0.15">
      <c r="F2145" s="18"/>
    </row>
    <row r="2146" spans="6:6" x14ac:dyDescent="0.15">
      <c r="F2146" s="18"/>
    </row>
    <row r="2147" spans="6:6" x14ac:dyDescent="0.15">
      <c r="F2147" s="18"/>
    </row>
    <row r="2148" spans="6:6" x14ac:dyDescent="0.15">
      <c r="F2148" s="18"/>
    </row>
    <row r="2149" spans="6:6" x14ac:dyDescent="0.15">
      <c r="F2149" s="18"/>
    </row>
    <row r="2150" spans="6:6" x14ac:dyDescent="0.15">
      <c r="F2150" s="18"/>
    </row>
    <row r="2151" spans="6:6" x14ac:dyDescent="0.15">
      <c r="F2151" s="18"/>
    </row>
    <row r="2152" spans="6:6" x14ac:dyDescent="0.15">
      <c r="F2152" s="18"/>
    </row>
    <row r="2153" spans="6:6" x14ac:dyDescent="0.15">
      <c r="F2153" s="18"/>
    </row>
    <row r="2154" spans="6:6" x14ac:dyDescent="0.15">
      <c r="F2154" s="18"/>
    </row>
    <row r="2155" spans="6:6" x14ac:dyDescent="0.15">
      <c r="F2155" s="18"/>
    </row>
    <row r="2156" spans="6:6" x14ac:dyDescent="0.15">
      <c r="F2156" s="18"/>
    </row>
    <row r="2157" spans="6:6" x14ac:dyDescent="0.15">
      <c r="F2157" s="18"/>
    </row>
    <row r="2158" spans="6:6" x14ac:dyDescent="0.15">
      <c r="F2158" s="18"/>
    </row>
    <row r="2159" spans="6:6" x14ac:dyDescent="0.15">
      <c r="F2159" s="18"/>
    </row>
    <row r="2160" spans="6:6" x14ac:dyDescent="0.15">
      <c r="F2160" s="18"/>
    </row>
    <row r="2161" spans="6:6" x14ac:dyDescent="0.15">
      <c r="F2161" s="18"/>
    </row>
    <row r="2162" spans="6:6" x14ac:dyDescent="0.15">
      <c r="F2162" s="18"/>
    </row>
    <row r="2163" spans="6:6" x14ac:dyDescent="0.15">
      <c r="F2163" s="18"/>
    </row>
    <row r="2164" spans="6:6" x14ac:dyDescent="0.15">
      <c r="F2164" s="18"/>
    </row>
    <row r="2165" spans="6:6" x14ac:dyDescent="0.15">
      <c r="F2165" s="18"/>
    </row>
    <row r="2166" spans="6:6" x14ac:dyDescent="0.15">
      <c r="F2166" s="18"/>
    </row>
    <row r="2167" spans="6:6" x14ac:dyDescent="0.15">
      <c r="F2167" s="18"/>
    </row>
    <row r="2168" spans="6:6" x14ac:dyDescent="0.15">
      <c r="F2168" s="18"/>
    </row>
    <row r="2169" spans="6:6" x14ac:dyDescent="0.15">
      <c r="F2169" s="18"/>
    </row>
    <row r="2170" spans="6:6" x14ac:dyDescent="0.15">
      <c r="F2170" s="18"/>
    </row>
    <row r="2171" spans="6:6" x14ac:dyDescent="0.15">
      <c r="F2171" s="18"/>
    </row>
    <row r="2172" spans="6:6" x14ac:dyDescent="0.15">
      <c r="F2172" s="18"/>
    </row>
    <row r="2173" spans="6:6" x14ac:dyDescent="0.15">
      <c r="F2173" s="18"/>
    </row>
    <row r="2174" spans="6:6" x14ac:dyDescent="0.15">
      <c r="F2174" s="18"/>
    </row>
    <row r="2175" spans="6:6" x14ac:dyDescent="0.15">
      <c r="F2175" s="18"/>
    </row>
    <row r="2176" spans="6:6" x14ac:dyDescent="0.15">
      <c r="F2176" s="18"/>
    </row>
    <row r="2177" spans="6:6" x14ac:dyDescent="0.15">
      <c r="F2177" s="18"/>
    </row>
    <row r="2178" spans="6:6" x14ac:dyDescent="0.15">
      <c r="F2178" s="18"/>
    </row>
    <row r="2179" spans="6:6" x14ac:dyDescent="0.15">
      <c r="F2179" s="18"/>
    </row>
    <row r="2180" spans="6:6" x14ac:dyDescent="0.15">
      <c r="F2180" s="18"/>
    </row>
    <row r="2181" spans="6:6" x14ac:dyDescent="0.15">
      <c r="F2181" s="18"/>
    </row>
    <row r="2182" spans="6:6" x14ac:dyDescent="0.15">
      <c r="F2182" s="18"/>
    </row>
    <row r="2183" spans="6:6" x14ac:dyDescent="0.15">
      <c r="F2183" s="18"/>
    </row>
    <row r="2184" spans="6:6" x14ac:dyDescent="0.15">
      <c r="F2184" s="18"/>
    </row>
    <row r="2185" spans="6:6" x14ac:dyDescent="0.15">
      <c r="F2185" s="18"/>
    </row>
    <row r="2186" spans="6:6" x14ac:dyDescent="0.15">
      <c r="F2186" s="18"/>
    </row>
    <row r="2187" spans="6:6" x14ac:dyDescent="0.15">
      <c r="F2187" s="18"/>
    </row>
    <row r="2188" spans="6:6" x14ac:dyDescent="0.15">
      <c r="F2188" s="18"/>
    </row>
    <row r="2189" spans="6:6" x14ac:dyDescent="0.15">
      <c r="F2189" s="18"/>
    </row>
    <row r="2190" spans="6:6" x14ac:dyDescent="0.15">
      <c r="F2190" s="18"/>
    </row>
    <row r="2191" spans="6:6" x14ac:dyDescent="0.15">
      <c r="F2191" s="18"/>
    </row>
    <row r="2192" spans="6:6" x14ac:dyDescent="0.15">
      <c r="F2192" s="18"/>
    </row>
    <row r="2193" spans="6:6" x14ac:dyDescent="0.15">
      <c r="F2193" s="18"/>
    </row>
    <row r="2194" spans="6:6" x14ac:dyDescent="0.15">
      <c r="F2194" s="18"/>
    </row>
    <row r="2195" spans="6:6" x14ac:dyDescent="0.15">
      <c r="F2195" s="18"/>
    </row>
    <row r="2196" spans="6:6" x14ac:dyDescent="0.15">
      <c r="F2196" s="18"/>
    </row>
    <row r="2197" spans="6:6" x14ac:dyDescent="0.15">
      <c r="F2197" s="18"/>
    </row>
    <row r="2198" spans="6:6" x14ac:dyDescent="0.15">
      <c r="F2198" s="18"/>
    </row>
    <row r="2199" spans="6:6" x14ac:dyDescent="0.15">
      <c r="F2199" s="18"/>
    </row>
    <row r="2200" spans="6:6" x14ac:dyDescent="0.15">
      <c r="F2200" s="18"/>
    </row>
    <row r="2201" spans="6:6" x14ac:dyDescent="0.15">
      <c r="F2201" s="18"/>
    </row>
    <row r="2202" spans="6:6" x14ac:dyDescent="0.15">
      <c r="F2202" s="18"/>
    </row>
    <row r="2203" spans="6:6" x14ac:dyDescent="0.15">
      <c r="F2203" s="18"/>
    </row>
    <row r="2204" spans="6:6" x14ac:dyDescent="0.15">
      <c r="F2204" s="18"/>
    </row>
    <row r="2205" spans="6:6" x14ac:dyDescent="0.15">
      <c r="F2205" s="18"/>
    </row>
    <row r="2206" spans="6:6" x14ac:dyDescent="0.15">
      <c r="F2206" s="18"/>
    </row>
    <row r="2207" spans="6:6" x14ac:dyDescent="0.15">
      <c r="F2207" s="18"/>
    </row>
    <row r="2208" spans="6:6" x14ac:dyDescent="0.15">
      <c r="F2208" s="18"/>
    </row>
    <row r="2209" spans="6:6" x14ac:dyDescent="0.15">
      <c r="F2209" s="18"/>
    </row>
    <row r="2210" spans="6:6" x14ac:dyDescent="0.15">
      <c r="F2210" s="18"/>
    </row>
    <row r="2211" spans="6:6" x14ac:dyDescent="0.15">
      <c r="F2211" s="18"/>
    </row>
    <row r="2212" spans="6:6" x14ac:dyDescent="0.15">
      <c r="F2212" s="18"/>
    </row>
    <row r="2213" spans="6:6" x14ac:dyDescent="0.15">
      <c r="F2213" s="18"/>
    </row>
    <row r="2214" spans="6:6" x14ac:dyDescent="0.15">
      <c r="F2214" s="18"/>
    </row>
    <row r="2215" spans="6:6" x14ac:dyDescent="0.15">
      <c r="F2215" s="18"/>
    </row>
    <row r="2216" spans="6:6" x14ac:dyDescent="0.15">
      <c r="F2216" s="18"/>
    </row>
    <row r="2217" spans="6:6" x14ac:dyDescent="0.15">
      <c r="F2217" s="18"/>
    </row>
    <row r="2218" spans="6:6" x14ac:dyDescent="0.15">
      <c r="F2218" s="18"/>
    </row>
    <row r="2219" spans="6:6" x14ac:dyDescent="0.15">
      <c r="F2219" s="18"/>
    </row>
    <row r="2220" spans="6:6" x14ac:dyDescent="0.15">
      <c r="F2220" s="18"/>
    </row>
    <row r="2221" spans="6:6" x14ac:dyDescent="0.15">
      <c r="F2221" s="18"/>
    </row>
    <row r="2222" spans="6:6" x14ac:dyDescent="0.15">
      <c r="F2222" s="18"/>
    </row>
    <row r="2223" spans="6:6" x14ac:dyDescent="0.15">
      <c r="F2223" s="18"/>
    </row>
    <row r="2224" spans="6:6" x14ac:dyDescent="0.15">
      <c r="F2224" s="18"/>
    </row>
    <row r="2225" spans="6:6" x14ac:dyDescent="0.15">
      <c r="F2225" s="18"/>
    </row>
    <row r="2226" spans="6:6" x14ac:dyDescent="0.15">
      <c r="F2226" s="18"/>
    </row>
  </sheetData>
  <mergeCells count="122">
    <mergeCell ref="X3:AE3"/>
    <mergeCell ref="AM11:AM13"/>
    <mergeCell ref="AM14:AM16"/>
    <mergeCell ref="AM17:AM19"/>
    <mergeCell ref="AM20:AM22"/>
    <mergeCell ref="H8:H10"/>
    <mergeCell ref="I8:I10"/>
    <mergeCell ref="H11:H13"/>
    <mergeCell ref="I11:I13"/>
    <mergeCell ref="AF14:AF16"/>
    <mergeCell ref="W5:W7"/>
    <mergeCell ref="H5:H7"/>
    <mergeCell ref="I5:I7"/>
    <mergeCell ref="G5:G7"/>
    <mergeCell ref="AI20:AI22"/>
    <mergeCell ref="AG20:AG22"/>
    <mergeCell ref="AF8:AF10"/>
    <mergeCell ref="AH8:AH10"/>
    <mergeCell ref="AH14:AH16"/>
    <mergeCell ref="AG5:AG7"/>
    <mergeCell ref="AH5:AH7"/>
    <mergeCell ref="AF3:AM3"/>
    <mergeCell ref="AM5:AM7"/>
    <mergeCell ref="AM8:AM10"/>
    <mergeCell ref="AO11:AO13"/>
    <mergeCell ref="AJ5:AJ7"/>
    <mergeCell ref="AN5:AN7"/>
    <mergeCell ref="AF5:AF7"/>
    <mergeCell ref="AL5:AL7"/>
    <mergeCell ref="AI14:AI16"/>
    <mergeCell ref="AN14:AN16"/>
    <mergeCell ref="AO14:AO16"/>
    <mergeCell ref="AJ14:AJ16"/>
    <mergeCell ref="AJ11:AJ13"/>
    <mergeCell ref="AK11:AK13"/>
    <mergeCell ref="AN11:AN13"/>
    <mergeCell ref="AL14:AL16"/>
    <mergeCell ref="AK14:AK16"/>
    <mergeCell ref="AH17:AH19"/>
    <mergeCell ref="AK17:AK19"/>
    <mergeCell ref="AL17:AL19"/>
    <mergeCell ref="AI17:AI19"/>
    <mergeCell ref="AJ17:AJ19"/>
    <mergeCell ref="AF17:AF19"/>
    <mergeCell ref="G17:G19"/>
    <mergeCell ref="H20:H22"/>
    <mergeCell ref="H17:H19"/>
    <mergeCell ref="I20:I22"/>
    <mergeCell ref="I17:I19"/>
    <mergeCell ref="W20:W22"/>
    <mergeCell ref="G20:G22"/>
    <mergeCell ref="W17:W19"/>
    <mergeCell ref="AJ20:AJ22"/>
    <mergeCell ref="AF20:AF22"/>
    <mergeCell ref="AH20:AH22"/>
    <mergeCell ref="AG8:AG10"/>
    <mergeCell ref="AG11:AG13"/>
    <mergeCell ref="AL11:AL13"/>
    <mergeCell ref="AJ8:AJ10"/>
    <mergeCell ref="AI8:AI10"/>
    <mergeCell ref="AG14:AG16"/>
    <mergeCell ref="AG17:AG19"/>
    <mergeCell ref="W11:W13"/>
    <mergeCell ref="G11:G13"/>
    <mergeCell ref="W14:W16"/>
    <mergeCell ref="G14:G16"/>
    <mergeCell ref="AO5:AO7"/>
    <mergeCell ref="W8:W10"/>
    <mergeCell ref="AO8:AO10"/>
    <mergeCell ref="AK8:AK10"/>
    <mergeCell ref="AL8:AL10"/>
    <mergeCell ref="AN8:AN10"/>
    <mergeCell ref="E17:E19"/>
    <mergeCell ref="E11:E13"/>
    <mergeCell ref="F8:F10"/>
    <mergeCell ref="E14:E16"/>
    <mergeCell ref="AI5:AI7"/>
    <mergeCell ref="D5:D7"/>
    <mergeCell ref="F5:F7"/>
    <mergeCell ref="D8:D10"/>
    <mergeCell ref="E5:E7"/>
    <mergeCell ref="AI11:AI13"/>
    <mergeCell ref="D20:D22"/>
    <mergeCell ref="F20:F22"/>
    <mergeCell ref="B5:B22"/>
    <mergeCell ref="C5:C22"/>
    <mergeCell ref="D14:D16"/>
    <mergeCell ref="F14:F16"/>
    <mergeCell ref="D11:D13"/>
    <mergeCell ref="F11:F13"/>
    <mergeCell ref="D17:D19"/>
    <mergeCell ref="E20:E22"/>
    <mergeCell ref="B2:AO2"/>
    <mergeCell ref="B3:B4"/>
    <mergeCell ref="C3:C4"/>
    <mergeCell ref="D3:D4"/>
    <mergeCell ref="F3:F4"/>
    <mergeCell ref="AN3:AN4"/>
    <mergeCell ref="AO3:AO4"/>
    <mergeCell ref="E3:E4"/>
    <mergeCell ref="J3:W3"/>
    <mergeCell ref="G3:I3"/>
    <mergeCell ref="AT5:AT7"/>
    <mergeCell ref="AT8:AT10"/>
    <mergeCell ref="AT11:AT13"/>
    <mergeCell ref="AK20:AK22"/>
    <mergeCell ref="AL20:AL22"/>
    <mergeCell ref="AT17:AT19"/>
    <mergeCell ref="AT20:AT22"/>
    <mergeCell ref="AN20:AN22"/>
    <mergeCell ref="AN17:AN19"/>
    <mergeCell ref="AK5:AK7"/>
    <mergeCell ref="AT14:AT16"/>
    <mergeCell ref="AO17:AO19"/>
    <mergeCell ref="AO20:AO22"/>
    <mergeCell ref="E8:E10"/>
    <mergeCell ref="F17:F19"/>
    <mergeCell ref="G8:G10"/>
    <mergeCell ref="H14:H16"/>
    <mergeCell ref="I14:I16"/>
    <mergeCell ref="AF11:AF13"/>
    <mergeCell ref="AH11:AH13"/>
  </mergeCells>
  <phoneticPr fontId="2" type="noConversion"/>
  <pageMargins left="0.31496062992125984" right="0.23622047244094491" top="0.98425196850393704" bottom="0.98425196850393704" header="0.51181102362204722" footer="0.51181102362204722"/>
  <pageSetup paperSize="8" scale="75" orientation="landscape" r:id="rId1"/>
  <headerFooter alignWithMargins="0"/>
  <ignoredErrors>
    <ignoredError sqref="V8 V17 V14 V11 V20 AC7 AC9:AC10 AC12:AC13 AC15:AC16 AC18:AC19 AC21:AC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1.5m现浇正交盖板数量表(0.5~20.0)</vt:lpstr>
      <vt:lpstr>2m现浇正交盖板数量表(0.5~20.0)</vt:lpstr>
      <vt:lpstr>3m现浇正交盖板数量表(0.5~20.0)</vt:lpstr>
      <vt:lpstr>4m现浇正交盖板数量表(0.5~8.0)</vt:lpstr>
      <vt:lpstr>4m现浇正交盖板数量表(8.0～20)</vt:lpstr>
    </vt:vector>
  </TitlesOfParts>
  <Company>ghdi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wanglanxiang</dc:creator>
  <cp:lastModifiedBy>Windows User</cp:lastModifiedBy>
  <cp:lastPrinted>2014-02-21T01:09:45Z</cp:lastPrinted>
  <dcterms:created xsi:type="dcterms:W3CDTF">2005-05-30T06:15:34Z</dcterms:created>
  <dcterms:modified xsi:type="dcterms:W3CDTF">2021-12-15T09:16:16Z</dcterms:modified>
</cp:coreProperties>
</file>