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-普通道路涵洞标准化设计\HDGCL-C#\相关数量表-盖板涵\"/>
    </mc:Choice>
  </mc:AlternateContent>
  <bookViews>
    <workbookView xWindow="32760" yWindow="32760" windowWidth="6120" windowHeight="7260" tabRatio="890" activeTab="9"/>
  </bookViews>
  <sheets>
    <sheet name="八字墙（0度）" sheetId="3" r:id="rId1"/>
    <sheet name="八字墙（5度）" sheetId="15" r:id="rId2"/>
    <sheet name="八字墙（10度）" sheetId="16" r:id="rId3"/>
    <sheet name="八字墙（15度）" sheetId="17" r:id="rId4"/>
    <sheet name="八字墙（20度）" sheetId="18" r:id="rId5"/>
    <sheet name="八字墙（25度)" sheetId="19" r:id="rId6"/>
    <sheet name="八字墙（30度)" sheetId="20" r:id="rId7"/>
    <sheet name="八字墙（35度)" sheetId="21" r:id="rId8"/>
    <sheet name="正八字墙（40度) " sheetId="22" r:id="rId9"/>
    <sheet name="正八字墙（45度)" sheetId="23" r:id="rId10"/>
  </sheets>
  <calcPr calcId="181029"/>
</workbook>
</file>

<file path=xl/calcChain.xml><?xml version="1.0" encoding="utf-8"?>
<calcChain xmlns="http://schemas.openxmlformats.org/spreadsheetml/2006/main">
  <c r="L89" i="23" l="1"/>
  <c r="K89" i="23"/>
  <c r="L88" i="23"/>
  <c r="K88" i="23"/>
  <c r="K87" i="23"/>
  <c r="K86" i="23"/>
  <c r="L86" i="23"/>
  <c r="L85" i="23"/>
  <c r="K85" i="23"/>
  <c r="K84" i="23"/>
  <c r="L84" i="23"/>
  <c r="K83" i="23"/>
  <c r="K82" i="23"/>
  <c r="L82" i="23"/>
  <c r="L81" i="23"/>
  <c r="K81" i="23"/>
  <c r="D81" i="23"/>
  <c r="D82" i="23"/>
  <c r="K80" i="23"/>
  <c r="L79" i="23"/>
  <c r="K79" i="23"/>
  <c r="K78" i="23"/>
  <c r="L78" i="23"/>
  <c r="K77" i="23"/>
  <c r="L77" i="23"/>
  <c r="K76" i="23"/>
  <c r="K75" i="23"/>
  <c r="K74" i="23"/>
  <c r="L74" i="23"/>
  <c r="AF73" i="23"/>
  <c r="AA73" i="23"/>
  <c r="S73" i="23"/>
  <c r="N73" i="23"/>
  <c r="X73" i="23"/>
  <c r="K73" i="23"/>
  <c r="L73" i="23"/>
  <c r="AD73" i="23"/>
  <c r="G73" i="23"/>
  <c r="G74" i="23"/>
  <c r="G75" i="23"/>
  <c r="G76" i="23"/>
  <c r="G77" i="23"/>
  <c r="G78" i="23"/>
  <c r="G79" i="23"/>
  <c r="G80" i="23"/>
  <c r="G81" i="23"/>
  <c r="H81" i="23"/>
  <c r="AK72" i="23"/>
  <c r="AI72" i="23"/>
  <c r="AF72" i="23"/>
  <c r="AL72" i="23"/>
  <c r="AE72" i="23"/>
  <c r="AB72" i="23"/>
  <c r="X72" i="23"/>
  <c r="U72" i="23"/>
  <c r="V72" i="23"/>
  <c r="S72" i="23"/>
  <c r="Y72" i="23"/>
  <c r="R72" i="23"/>
  <c r="O72" i="23"/>
  <c r="K72" i="23"/>
  <c r="H72" i="23"/>
  <c r="D72" i="23"/>
  <c r="I72" i="23"/>
  <c r="K63" i="23"/>
  <c r="L63" i="23"/>
  <c r="K62" i="23"/>
  <c r="L62" i="23"/>
  <c r="K61" i="23"/>
  <c r="L61" i="23"/>
  <c r="K60" i="23"/>
  <c r="L60" i="23"/>
  <c r="K59" i="23"/>
  <c r="L59" i="23"/>
  <c r="L58" i="23"/>
  <c r="K58" i="23"/>
  <c r="K57" i="23"/>
  <c r="AA56" i="23"/>
  <c r="AF56" i="23"/>
  <c r="N56" i="23"/>
  <c r="K56" i="23"/>
  <c r="L56" i="23"/>
  <c r="G56" i="23"/>
  <c r="G57" i="23"/>
  <c r="G58" i="23"/>
  <c r="AK55" i="23"/>
  <c r="AH55" i="23"/>
  <c r="AI55" i="23"/>
  <c r="AF55" i="23"/>
  <c r="AE55" i="23"/>
  <c r="AB55" i="23"/>
  <c r="X55" i="23"/>
  <c r="U55" i="23"/>
  <c r="V55" i="23"/>
  <c r="S55" i="23"/>
  <c r="R55" i="23"/>
  <c r="O55" i="23"/>
  <c r="K55" i="23"/>
  <c r="I55" i="23"/>
  <c r="H55" i="23"/>
  <c r="B55" i="23"/>
  <c r="K44" i="23"/>
  <c r="AA43" i="23"/>
  <c r="AK43" i="23"/>
  <c r="AK42" i="23"/>
  <c r="AI42" i="23"/>
  <c r="AA42" i="23"/>
  <c r="AF42" i="23"/>
  <c r="N42" i="23"/>
  <c r="S42" i="23"/>
  <c r="G42" i="23"/>
  <c r="AK41" i="23"/>
  <c r="AI41" i="23"/>
  <c r="AF41" i="23"/>
  <c r="AE41" i="23"/>
  <c r="AB41" i="23"/>
  <c r="X41" i="23"/>
  <c r="V41" i="23"/>
  <c r="S41" i="23"/>
  <c r="R41" i="23"/>
  <c r="O41" i="23"/>
  <c r="I41" i="23"/>
  <c r="H41" i="23"/>
  <c r="E41" i="23"/>
  <c r="K48" i="23"/>
  <c r="L48" i="23"/>
  <c r="D41" i="23"/>
  <c r="D42" i="23"/>
  <c r="B41" i="23"/>
  <c r="K89" i="22"/>
  <c r="K88" i="22"/>
  <c r="K87" i="22"/>
  <c r="K86" i="22"/>
  <c r="L86" i="22"/>
  <c r="K85" i="22"/>
  <c r="K84" i="22"/>
  <c r="K83" i="22"/>
  <c r="L83" i="22"/>
  <c r="K82" i="22"/>
  <c r="L82" i="22"/>
  <c r="K81" i="22"/>
  <c r="D81" i="22"/>
  <c r="D82" i="22"/>
  <c r="D83" i="22"/>
  <c r="L80" i="22"/>
  <c r="K80" i="22"/>
  <c r="K79" i="22"/>
  <c r="L79" i="22"/>
  <c r="K78" i="22"/>
  <c r="K77" i="22"/>
  <c r="L77" i="22"/>
  <c r="K76" i="22"/>
  <c r="L76" i="22"/>
  <c r="K75" i="22"/>
  <c r="K74" i="22"/>
  <c r="AK73" i="22"/>
  <c r="AH73" i="22"/>
  <c r="AF73" i="22"/>
  <c r="AA73" i="22"/>
  <c r="AE73" i="22"/>
  <c r="R73" i="22"/>
  <c r="N73" i="22"/>
  <c r="K73" i="22"/>
  <c r="L73" i="22"/>
  <c r="Q73" i="22"/>
  <c r="G73" i="22"/>
  <c r="AB73" i="22"/>
  <c r="AK72" i="22"/>
  <c r="AI72" i="22"/>
  <c r="AF72" i="22"/>
  <c r="AE72" i="22"/>
  <c r="AB72" i="22"/>
  <c r="X72" i="22"/>
  <c r="V72" i="22"/>
  <c r="S72" i="22"/>
  <c r="Y72" i="22"/>
  <c r="R72" i="22"/>
  <c r="O72" i="22"/>
  <c r="K72" i="22"/>
  <c r="L72" i="22"/>
  <c r="Q72" i="22"/>
  <c r="H72" i="22"/>
  <c r="D72" i="22"/>
  <c r="I72" i="22"/>
  <c r="K63" i="22"/>
  <c r="L62" i="22"/>
  <c r="K62" i="22"/>
  <c r="K61" i="22"/>
  <c r="L60" i="22"/>
  <c r="K60" i="22"/>
  <c r="K59" i="22"/>
  <c r="L59" i="22"/>
  <c r="K58" i="22"/>
  <c r="K57" i="22"/>
  <c r="AK56" i="22"/>
  <c r="AG56" i="22"/>
  <c r="AF56" i="22"/>
  <c r="AL56" i="22"/>
  <c r="AE56" i="22"/>
  <c r="AB56" i="22"/>
  <c r="AA56" i="22"/>
  <c r="N56" i="22"/>
  <c r="S56" i="22"/>
  <c r="K56" i="22"/>
  <c r="L56" i="22"/>
  <c r="G56" i="22"/>
  <c r="I56" i="22"/>
  <c r="AK55" i="22"/>
  <c r="AH55" i="22"/>
  <c r="AI55" i="22"/>
  <c r="AF55" i="22"/>
  <c r="AE55" i="22"/>
  <c r="AB55" i="22"/>
  <c r="X55" i="22"/>
  <c r="U55" i="22"/>
  <c r="V55" i="22"/>
  <c r="S55" i="22"/>
  <c r="Y55" i="22"/>
  <c r="R55" i="22"/>
  <c r="O55" i="22"/>
  <c r="K55" i="22"/>
  <c r="I55" i="22"/>
  <c r="H55" i="22"/>
  <c r="B55" i="22"/>
  <c r="N43" i="22"/>
  <c r="N44" i="22"/>
  <c r="L43" i="22"/>
  <c r="Q43" i="22"/>
  <c r="K43" i="22"/>
  <c r="AA42" i="22"/>
  <c r="AK42" i="22"/>
  <c r="X42" i="22"/>
  <c r="R42" i="22"/>
  <c r="N42" i="22"/>
  <c r="V42" i="22"/>
  <c r="K42" i="22"/>
  <c r="L42" i="22"/>
  <c r="Q42" i="22"/>
  <c r="G42" i="22"/>
  <c r="G43" i="22"/>
  <c r="G44" i="22"/>
  <c r="G45" i="22"/>
  <c r="G46" i="22"/>
  <c r="G47" i="22"/>
  <c r="G48" i="22"/>
  <c r="G49" i="22"/>
  <c r="AK41" i="22"/>
  <c r="AH41" i="22"/>
  <c r="AI41" i="22"/>
  <c r="AF41" i="22"/>
  <c r="AE41" i="22"/>
  <c r="AB41" i="22"/>
  <c r="X41" i="22"/>
  <c r="U41" i="22"/>
  <c r="V41" i="22"/>
  <c r="S41" i="22"/>
  <c r="R41" i="22"/>
  <c r="O41" i="22"/>
  <c r="K41" i="22"/>
  <c r="H41" i="22"/>
  <c r="E41" i="22"/>
  <c r="K49" i="22"/>
  <c r="D41" i="22"/>
  <c r="D42" i="22"/>
  <c r="B41" i="22"/>
  <c r="K89" i="21"/>
  <c r="L89" i="21"/>
  <c r="K88" i="21"/>
  <c r="K87" i="21"/>
  <c r="L87" i="21"/>
  <c r="K86" i="21"/>
  <c r="L86" i="21"/>
  <c r="K85" i="21"/>
  <c r="L85" i="21"/>
  <c r="K84" i="21"/>
  <c r="L84" i="21"/>
  <c r="K83" i="21"/>
  <c r="K82" i="21"/>
  <c r="L82" i="21"/>
  <c r="D82" i="21"/>
  <c r="K81" i="21"/>
  <c r="L81" i="21"/>
  <c r="D81" i="21"/>
  <c r="L80" i="21"/>
  <c r="K80" i="21"/>
  <c r="K79" i="21"/>
  <c r="K78" i="21"/>
  <c r="L78" i="21"/>
  <c r="K77" i="21"/>
  <c r="L76" i="21"/>
  <c r="K76" i="21"/>
  <c r="K75" i="21"/>
  <c r="L75" i="21"/>
  <c r="K74" i="21"/>
  <c r="L74" i="21"/>
  <c r="AF73" i="21"/>
  <c r="AE73" i="21"/>
  <c r="AA73" i="21"/>
  <c r="AK73" i="21"/>
  <c r="X73" i="21"/>
  <c r="U73" i="21"/>
  <c r="S73" i="21"/>
  <c r="R73" i="21"/>
  <c r="N73" i="21"/>
  <c r="N74" i="21"/>
  <c r="V74" i="21"/>
  <c r="K73" i="21"/>
  <c r="G73" i="21"/>
  <c r="O73" i="21"/>
  <c r="AK72" i="21"/>
  <c r="AI72" i="21"/>
  <c r="AF72" i="21"/>
  <c r="AE72" i="21"/>
  <c r="AB72" i="21"/>
  <c r="X72" i="21"/>
  <c r="U72" i="21"/>
  <c r="V72" i="21"/>
  <c r="S72" i="21"/>
  <c r="R72" i="21"/>
  <c r="O72" i="21"/>
  <c r="K72" i="21"/>
  <c r="I72" i="21"/>
  <c r="H72" i="21"/>
  <c r="D72" i="21"/>
  <c r="D73" i="21"/>
  <c r="D74" i="21"/>
  <c r="D75" i="21"/>
  <c r="D76" i="21"/>
  <c r="K63" i="21"/>
  <c r="L63" i="21"/>
  <c r="K62" i="21"/>
  <c r="K61" i="21"/>
  <c r="L61" i="21"/>
  <c r="K60" i="21"/>
  <c r="L60" i="21"/>
  <c r="K59" i="21"/>
  <c r="K58" i="21"/>
  <c r="K57" i="21"/>
  <c r="L57" i="21"/>
  <c r="G57" i="21"/>
  <c r="G58" i="21"/>
  <c r="I58" i="21"/>
  <c r="AF56" i="21"/>
  <c r="AE56" i="21"/>
  <c r="AA56" i="21"/>
  <c r="AK56" i="21"/>
  <c r="N56" i="21"/>
  <c r="X56" i="21"/>
  <c r="K56" i="21"/>
  <c r="G56" i="21"/>
  <c r="AB56" i="21"/>
  <c r="AK55" i="21"/>
  <c r="AI55" i="21"/>
  <c r="AF55" i="21"/>
  <c r="AL55" i="21"/>
  <c r="AE55" i="21"/>
  <c r="AB55" i="21"/>
  <c r="X55" i="21"/>
  <c r="V55" i="21"/>
  <c r="S55" i="21"/>
  <c r="R55" i="21"/>
  <c r="O55" i="21"/>
  <c r="K55" i="21"/>
  <c r="I55" i="21"/>
  <c r="H55" i="21"/>
  <c r="B55" i="21"/>
  <c r="K47" i="21"/>
  <c r="AA42" i="21"/>
  <c r="AK42" i="21"/>
  <c r="X42" i="21"/>
  <c r="N42" i="21"/>
  <c r="V42" i="21"/>
  <c r="K42" i="21"/>
  <c r="L42" i="21"/>
  <c r="G42" i="21"/>
  <c r="G43" i="21"/>
  <c r="G44" i="21"/>
  <c r="G45" i="21"/>
  <c r="G46" i="21"/>
  <c r="G47" i="21"/>
  <c r="G48" i="21"/>
  <c r="G49" i="21"/>
  <c r="D42" i="21"/>
  <c r="I42" i="21"/>
  <c r="AK41" i="21"/>
  <c r="AH41" i="21"/>
  <c r="AI41" i="21"/>
  <c r="AF41" i="21"/>
  <c r="AE41" i="21"/>
  <c r="AB41" i="21"/>
  <c r="X41" i="21"/>
  <c r="U41" i="21"/>
  <c r="V41" i="21"/>
  <c r="S41" i="21"/>
  <c r="R41" i="21"/>
  <c r="O41" i="21"/>
  <c r="H41" i="21"/>
  <c r="E41" i="21"/>
  <c r="K46" i="21"/>
  <c r="D41" i="21"/>
  <c r="I41" i="21"/>
  <c r="B41" i="21"/>
  <c r="O41" i="3"/>
  <c r="G42" i="20"/>
  <c r="G43" i="20"/>
  <c r="G44" i="20"/>
  <c r="G45" i="20"/>
  <c r="G46" i="20"/>
  <c r="G47" i="20"/>
  <c r="G48" i="20"/>
  <c r="G49" i="20"/>
  <c r="G56" i="20"/>
  <c r="G57" i="20"/>
  <c r="G73" i="20"/>
  <c r="K89" i="20"/>
  <c r="L89" i="20"/>
  <c r="K88" i="20"/>
  <c r="L88" i="20"/>
  <c r="L87" i="20"/>
  <c r="K87" i="20"/>
  <c r="K86" i="20"/>
  <c r="L86" i="20"/>
  <c r="K85" i="20"/>
  <c r="L85" i="20"/>
  <c r="K84" i="20"/>
  <c r="L84" i="20"/>
  <c r="K83" i="20"/>
  <c r="K82" i="20"/>
  <c r="L82" i="20"/>
  <c r="L81" i="20"/>
  <c r="K81" i="20"/>
  <c r="D81" i="20"/>
  <c r="D82" i="20"/>
  <c r="D83" i="20"/>
  <c r="D84" i="20"/>
  <c r="D85" i="20"/>
  <c r="D86" i="20"/>
  <c r="D87" i="20"/>
  <c r="D88" i="20"/>
  <c r="D89" i="20"/>
  <c r="K80" i="20"/>
  <c r="L79" i="20"/>
  <c r="K79" i="20"/>
  <c r="K78" i="20"/>
  <c r="K77" i="20"/>
  <c r="L77" i="20"/>
  <c r="K76" i="20"/>
  <c r="K75" i="20"/>
  <c r="K74" i="20"/>
  <c r="AA73" i="20"/>
  <c r="X73" i="20"/>
  <c r="N73" i="20"/>
  <c r="N74" i="20"/>
  <c r="S74" i="20"/>
  <c r="K73" i="20"/>
  <c r="L73" i="20"/>
  <c r="AK72" i="20"/>
  <c r="AH72" i="20"/>
  <c r="AI72" i="20"/>
  <c r="AF72" i="20"/>
  <c r="AE72" i="20"/>
  <c r="AB72" i="20"/>
  <c r="X72" i="20"/>
  <c r="V72" i="20"/>
  <c r="S72" i="20"/>
  <c r="R72" i="20"/>
  <c r="O72" i="20"/>
  <c r="L72" i="20"/>
  <c r="AD72" i="20"/>
  <c r="K72" i="20"/>
  <c r="T72" i="20"/>
  <c r="H72" i="20"/>
  <c r="D72" i="20"/>
  <c r="I72" i="20"/>
  <c r="K63" i="20"/>
  <c r="L63" i="20"/>
  <c r="K62" i="20"/>
  <c r="L62" i="20"/>
  <c r="K61" i="20"/>
  <c r="L61" i="20"/>
  <c r="L60" i="20"/>
  <c r="K60" i="20"/>
  <c r="K59" i="20"/>
  <c r="L59" i="20"/>
  <c r="K58" i="20"/>
  <c r="L58" i="20"/>
  <c r="K57" i="20"/>
  <c r="AA56" i="20"/>
  <c r="AE56" i="20"/>
  <c r="R56" i="20"/>
  <c r="N56" i="20"/>
  <c r="X56" i="20"/>
  <c r="K56" i="20"/>
  <c r="L56" i="20"/>
  <c r="I56" i="20"/>
  <c r="AK55" i="20"/>
  <c r="AI55" i="20"/>
  <c r="AH55" i="20"/>
  <c r="AF55" i="20"/>
  <c r="AE55" i="20"/>
  <c r="AB55" i="20"/>
  <c r="X55" i="20"/>
  <c r="U55" i="20"/>
  <c r="V55" i="20"/>
  <c r="S55" i="20"/>
  <c r="R55" i="20"/>
  <c r="O55" i="20"/>
  <c r="L55" i="20"/>
  <c r="K55" i="20"/>
  <c r="I55" i="20"/>
  <c r="H55" i="20"/>
  <c r="B55" i="20"/>
  <c r="K47" i="20"/>
  <c r="K46" i="20"/>
  <c r="K44" i="20"/>
  <c r="L44" i="20"/>
  <c r="AA42" i="20"/>
  <c r="N42" i="20"/>
  <c r="K42" i="20"/>
  <c r="L42" i="20"/>
  <c r="AK41" i="20"/>
  <c r="AI41" i="20"/>
  <c r="AF41" i="20"/>
  <c r="AE41" i="20"/>
  <c r="AB41" i="20"/>
  <c r="X41" i="20"/>
  <c r="U41" i="20"/>
  <c r="V41" i="20"/>
  <c r="S41" i="20"/>
  <c r="R41" i="20"/>
  <c r="O41" i="20"/>
  <c r="K41" i="20"/>
  <c r="L41" i="20"/>
  <c r="H41" i="20"/>
  <c r="E41" i="20"/>
  <c r="K49" i="20"/>
  <c r="D41" i="20"/>
  <c r="D42" i="20"/>
  <c r="B41" i="20"/>
  <c r="G42" i="19"/>
  <c r="G57" i="19"/>
  <c r="G58" i="19"/>
  <c r="G59" i="19"/>
  <c r="G60" i="19"/>
  <c r="G61" i="19"/>
  <c r="G62" i="19"/>
  <c r="G63" i="19"/>
  <c r="G56" i="19"/>
  <c r="I56" i="19"/>
  <c r="G73" i="19"/>
  <c r="G74" i="19"/>
  <c r="G75" i="19"/>
  <c r="G76" i="19"/>
  <c r="G77" i="19"/>
  <c r="G78" i="19"/>
  <c r="G79" i="19"/>
  <c r="G80" i="19"/>
  <c r="G81" i="19"/>
  <c r="L89" i="19"/>
  <c r="K89" i="19"/>
  <c r="K88" i="19"/>
  <c r="K87" i="19"/>
  <c r="L87" i="19"/>
  <c r="K86" i="19"/>
  <c r="L86" i="19"/>
  <c r="L85" i="19"/>
  <c r="K85" i="19"/>
  <c r="K84" i="19"/>
  <c r="K83" i="19"/>
  <c r="L83" i="19"/>
  <c r="K82" i="19"/>
  <c r="L82" i="19"/>
  <c r="K81" i="19"/>
  <c r="L81" i="19"/>
  <c r="D81" i="19"/>
  <c r="K80" i="19"/>
  <c r="L80" i="19"/>
  <c r="L79" i="19"/>
  <c r="K79" i="19"/>
  <c r="L78" i="19"/>
  <c r="K78" i="19"/>
  <c r="L77" i="19"/>
  <c r="K77" i="19"/>
  <c r="L76" i="19"/>
  <c r="K76" i="19"/>
  <c r="L75" i="19"/>
  <c r="K75" i="19"/>
  <c r="K74" i="19"/>
  <c r="L74" i="19"/>
  <c r="AA73" i="19"/>
  <c r="V73" i="19"/>
  <c r="N73" i="19"/>
  <c r="L73" i="19"/>
  <c r="K73" i="19"/>
  <c r="AK72" i="19"/>
  <c r="AI72" i="19"/>
  <c r="AF72" i="19"/>
  <c r="AE72" i="19"/>
  <c r="AB72" i="19"/>
  <c r="X72" i="19"/>
  <c r="V72" i="19"/>
  <c r="S72" i="19"/>
  <c r="R72" i="19"/>
  <c r="O72" i="19"/>
  <c r="L72" i="19"/>
  <c r="AD72" i="19"/>
  <c r="K72" i="19"/>
  <c r="I72" i="19"/>
  <c r="H72" i="19"/>
  <c r="D72" i="19"/>
  <c r="D73" i="19"/>
  <c r="I73" i="19"/>
  <c r="K63" i="19"/>
  <c r="L63" i="19"/>
  <c r="L62" i="19"/>
  <c r="K62" i="19"/>
  <c r="K61" i="19"/>
  <c r="L60" i="19"/>
  <c r="K60" i="19"/>
  <c r="L59" i="19"/>
  <c r="K59" i="19"/>
  <c r="K58" i="19"/>
  <c r="L57" i="19"/>
  <c r="K57" i="19"/>
  <c r="AA56" i="19"/>
  <c r="AE56" i="19"/>
  <c r="V56" i="19"/>
  <c r="N56" i="19"/>
  <c r="X56" i="19"/>
  <c r="L56" i="19"/>
  <c r="K56" i="19"/>
  <c r="AK55" i="19"/>
  <c r="AI55" i="19"/>
  <c r="AF55" i="19"/>
  <c r="AH55" i="19"/>
  <c r="AE55" i="19"/>
  <c r="AB55" i="19"/>
  <c r="X55" i="19"/>
  <c r="V55" i="19"/>
  <c r="U55" i="19"/>
  <c r="S55" i="19"/>
  <c r="R55" i="19"/>
  <c r="O55" i="19"/>
  <c r="K55" i="19"/>
  <c r="L55" i="19"/>
  <c r="I55" i="19"/>
  <c r="H55" i="19"/>
  <c r="B55" i="19"/>
  <c r="AA42" i="19"/>
  <c r="AK42" i="19"/>
  <c r="N42" i="19"/>
  <c r="X42" i="19"/>
  <c r="D42" i="19"/>
  <c r="D43" i="19"/>
  <c r="AK41" i="19"/>
  <c r="AI41" i="19"/>
  <c r="AF41" i="19"/>
  <c r="AE41" i="19"/>
  <c r="AB41" i="19"/>
  <c r="X41" i="19"/>
  <c r="U41" i="19"/>
  <c r="V41" i="19"/>
  <c r="S41" i="19"/>
  <c r="R41" i="19"/>
  <c r="O41" i="19"/>
  <c r="H41" i="19"/>
  <c r="E41" i="19"/>
  <c r="K48" i="19"/>
  <c r="D41" i="19"/>
  <c r="I41" i="19"/>
  <c r="B41" i="19"/>
  <c r="G42" i="18"/>
  <c r="G43" i="18"/>
  <c r="G44" i="18"/>
  <c r="G45" i="18"/>
  <c r="G46" i="18"/>
  <c r="G47" i="18"/>
  <c r="G48" i="18"/>
  <c r="G49" i="18"/>
  <c r="G56" i="18"/>
  <c r="G73" i="18"/>
  <c r="K89" i="18"/>
  <c r="K88" i="18"/>
  <c r="L88" i="18"/>
  <c r="K87" i="18"/>
  <c r="K86" i="18"/>
  <c r="L86" i="18"/>
  <c r="K85" i="18"/>
  <c r="K84" i="18"/>
  <c r="L84" i="18"/>
  <c r="K83" i="18"/>
  <c r="L83" i="18"/>
  <c r="K82" i="18"/>
  <c r="L82" i="18"/>
  <c r="K81" i="18"/>
  <c r="D81" i="18"/>
  <c r="D82" i="18"/>
  <c r="D83" i="18"/>
  <c r="D84" i="18"/>
  <c r="K80" i="18"/>
  <c r="L80" i="18"/>
  <c r="K79" i="18"/>
  <c r="K78" i="18"/>
  <c r="K77" i="18"/>
  <c r="L77" i="18"/>
  <c r="K76" i="18"/>
  <c r="L76" i="18"/>
  <c r="K75" i="18"/>
  <c r="L75" i="18"/>
  <c r="AA74" i="18"/>
  <c r="AF74" i="18"/>
  <c r="K74" i="18"/>
  <c r="AK73" i="18"/>
  <c r="AE73" i="18"/>
  <c r="AA73" i="18"/>
  <c r="AF73" i="18"/>
  <c r="N73" i="18"/>
  <c r="S73" i="18"/>
  <c r="L73" i="18"/>
  <c r="K73" i="18"/>
  <c r="AK72" i="18"/>
  <c r="AI72" i="18"/>
  <c r="AF72" i="18"/>
  <c r="AE72" i="18"/>
  <c r="AB72" i="18"/>
  <c r="X72" i="18"/>
  <c r="V72" i="18"/>
  <c r="S72" i="18"/>
  <c r="R72" i="18"/>
  <c r="O72" i="18"/>
  <c r="K72" i="18"/>
  <c r="L72" i="18"/>
  <c r="H72" i="18"/>
  <c r="D72" i="18"/>
  <c r="I72" i="18"/>
  <c r="K63" i="18"/>
  <c r="L62" i="18"/>
  <c r="K62" i="18"/>
  <c r="K61" i="18"/>
  <c r="L61" i="18"/>
  <c r="K60" i="18"/>
  <c r="L59" i="18"/>
  <c r="K59" i="18"/>
  <c r="K58" i="18"/>
  <c r="L58" i="18"/>
  <c r="K57" i="18"/>
  <c r="L57" i="18"/>
  <c r="AK56" i="18"/>
  <c r="AH56" i="18"/>
  <c r="AF56" i="18"/>
  <c r="AA56" i="18"/>
  <c r="AE56" i="18"/>
  <c r="N56" i="18"/>
  <c r="K56" i="18"/>
  <c r="L56" i="18"/>
  <c r="AD56" i="18"/>
  <c r="AK55" i="18"/>
  <c r="AI55" i="18"/>
  <c r="AH55" i="18"/>
  <c r="AG55" i="18"/>
  <c r="AF55" i="18"/>
  <c r="AL55" i="18"/>
  <c r="AE55" i="18"/>
  <c r="AB55" i="18"/>
  <c r="X55" i="18"/>
  <c r="V55" i="18"/>
  <c r="U55" i="18"/>
  <c r="S55" i="18"/>
  <c r="R55" i="18"/>
  <c r="O55" i="18"/>
  <c r="K55" i="18"/>
  <c r="T55" i="18"/>
  <c r="I55" i="18"/>
  <c r="H55" i="18"/>
  <c r="B55" i="18"/>
  <c r="AA42" i="18"/>
  <c r="AK42" i="18"/>
  <c r="N42" i="18"/>
  <c r="AK41" i="18"/>
  <c r="AI41" i="18"/>
  <c r="AF41" i="18"/>
  <c r="AE41" i="18"/>
  <c r="AB41" i="18"/>
  <c r="X41" i="18"/>
  <c r="V41" i="18"/>
  <c r="S41" i="18"/>
  <c r="R41" i="18"/>
  <c r="O41" i="18"/>
  <c r="H41" i="18"/>
  <c r="E41" i="18"/>
  <c r="D41" i="18"/>
  <c r="D42" i="18"/>
  <c r="B41" i="18"/>
  <c r="G42" i="17"/>
  <c r="G56" i="17"/>
  <c r="G57" i="17"/>
  <c r="G58" i="17"/>
  <c r="G59" i="17"/>
  <c r="G60" i="17"/>
  <c r="G61" i="17"/>
  <c r="G62" i="17"/>
  <c r="G63" i="17"/>
  <c r="G73" i="17"/>
  <c r="K89" i="17"/>
  <c r="K88" i="17"/>
  <c r="K87" i="17"/>
  <c r="L87" i="17"/>
  <c r="K86" i="17"/>
  <c r="L86" i="17"/>
  <c r="K85" i="17"/>
  <c r="K84" i="17"/>
  <c r="K83" i="17"/>
  <c r="L83" i="17"/>
  <c r="K82" i="17"/>
  <c r="L82" i="17"/>
  <c r="D82" i="17"/>
  <c r="K81" i="17"/>
  <c r="D81" i="17"/>
  <c r="K80" i="17"/>
  <c r="K79" i="17"/>
  <c r="L79" i="17"/>
  <c r="K78" i="17"/>
  <c r="L78" i="17"/>
  <c r="L77" i="17"/>
  <c r="K77" i="17"/>
  <c r="L76" i="17"/>
  <c r="K76" i="17"/>
  <c r="K75" i="17"/>
  <c r="K74" i="17"/>
  <c r="L74" i="17"/>
  <c r="AA73" i="17"/>
  <c r="N73" i="17"/>
  <c r="X73" i="17"/>
  <c r="L73" i="17"/>
  <c r="K73" i="17"/>
  <c r="AK72" i="17"/>
  <c r="AI72" i="17"/>
  <c r="AF72" i="17"/>
  <c r="AE72" i="17"/>
  <c r="AB72" i="17"/>
  <c r="X72" i="17"/>
  <c r="U72" i="17"/>
  <c r="V72" i="17"/>
  <c r="S72" i="17"/>
  <c r="R72" i="17"/>
  <c r="O72" i="17"/>
  <c r="K72" i="17"/>
  <c r="I72" i="17"/>
  <c r="H72" i="17"/>
  <c r="D72" i="17"/>
  <c r="D73" i="17"/>
  <c r="I73" i="17"/>
  <c r="K63" i="17"/>
  <c r="L63" i="17"/>
  <c r="L62" i="17"/>
  <c r="K62" i="17"/>
  <c r="K61" i="17"/>
  <c r="K60" i="17"/>
  <c r="L60" i="17"/>
  <c r="K59" i="17"/>
  <c r="L59" i="17"/>
  <c r="K58" i="17"/>
  <c r="K57" i="17"/>
  <c r="AA56" i="17"/>
  <c r="AK56" i="17"/>
  <c r="V56" i="17"/>
  <c r="R56" i="17"/>
  <c r="Q56" i="17"/>
  <c r="N56" i="17"/>
  <c r="X56" i="17"/>
  <c r="L56" i="17"/>
  <c r="AD56" i="17"/>
  <c r="K56" i="17"/>
  <c r="AK55" i="17"/>
  <c r="AH55" i="17"/>
  <c r="AI55" i="17"/>
  <c r="AF55" i="17"/>
  <c r="AE55" i="17"/>
  <c r="AB55" i="17"/>
  <c r="X55" i="17"/>
  <c r="V55" i="17"/>
  <c r="S55" i="17"/>
  <c r="R55" i="17"/>
  <c r="Q55" i="17"/>
  <c r="O55" i="17"/>
  <c r="L55" i="17"/>
  <c r="AD55" i="17"/>
  <c r="K55" i="17"/>
  <c r="I55" i="17"/>
  <c r="H55" i="17"/>
  <c r="B55" i="17"/>
  <c r="L47" i="17"/>
  <c r="K47" i="17"/>
  <c r="AK42" i="17"/>
  <c r="AA42" i="17"/>
  <c r="AI42" i="17"/>
  <c r="N42" i="17"/>
  <c r="N43" i="17"/>
  <c r="K42" i="17"/>
  <c r="L42" i="17"/>
  <c r="AK41" i="17"/>
  <c r="AH41" i="17"/>
  <c r="AI41" i="17"/>
  <c r="AF41" i="17"/>
  <c r="AE41" i="17"/>
  <c r="AB41" i="17"/>
  <c r="X41" i="17"/>
  <c r="U41" i="17"/>
  <c r="V41" i="17"/>
  <c r="S41" i="17"/>
  <c r="R41" i="17"/>
  <c r="O41" i="17"/>
  <c r="K41" i="17"/>
  <c r="L41" i="17"/>
  <c r="H41" i="17"/>
  <c r="E41" i="17"/>
  <c r="K46" i="17"/>
  <c r="L46" i="17"/>
  <c r="D41" i="17"/>
  <c r="D42" i="17"/>
  <c r="I42" i="17"/>
  <c r="B41" i="17"/>
  <c r="K41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56" i="16"/>
  <c r="G57" i="16"/>
  <c r="G42" i="16"/>
  <c r="G43" i="16"/>
  <c r="G44" i="16"/>
  <c r="G45" i="16"/>
  <c r="G46" i="16"/>
  <c r="G47" i="16"/>
  <c r="G48" i="16"/>
  <c r="G49" i="16"/>
  <c r="K89" i="16"/>
  <c r="L89" i="16"/>
  <c r="K88" i="16"/>
  <c r="L88" i="16"/>
  <c r="K87" i="16"/>
  <c r="L87" i="16"/>
  <c r="K86" i="16"/>
  <c r="L86" i="16"/>
  <c r="K85" i="16"/>
  <c r="K84" i="16"/>
  <c r="K83" i="16"/>
  <c r="L83" i="16"/>
  <c r="D83" i="16"/>
  <c r="D84" i="16"/>
  <c r="K82" i="16"/>
  <c r="L82" i="16"/>
  <c r="K81" i="16"/>
  <c r="L81" i="16"/>
  <c r="D81" i="16"/>
  <c r="D82" i="16"/>
  <c r="K80" i="16"/>
  <c r="L80" i="16"/>
  <c r="K79" i="16"/>
  <c r="K78" i="16"/>
  <c r="L78" i="16"/>
  <c r="K77" i="16"/>
  <c r="L77" i="16"/>
  <c r="K76" i="16"/>
  <c r="L76" i="16"/>
  <c r="K75" i="16"/>
  <c r="L75" i="16"/>
  <c r="K74" i="16"/>
  <c r="AF73" i="16"/>
  <c r="AA73" i="16"/>
  <c r="AE73" i="16"/>
  <c r="N73" i="16"/>
  <c r="S73" i="16"/>
  <c r="K73" i="16"/>
  <c r="L73" i="16"/>
  <c r="AK72" i="16"/>
  <c r="AH72" i="16"/>
  <c r="AI72" i="16"/>
  <c r="AF72" i="16"/>
  <c r="AL72" i="16"/>
  <c r="AE72" i="16"/>
  <c r="AB72" i="16"/>
  <c r="X72" i="16"/>
  <c r="V72" i="16"/>
  <c r="S72" i="16"/>
  <c r="R72" i="16"/>
  <c r="O72" i="16"/>
  <c r="K72" i="16"/>
  <c r="H72" i="16"/>
  <c r="D72" i="16"/>
  <c r="I72" i="16"/>
  <c r="K63" i="16"/>
  <c r="L63" i="16"/>
  <c r="K62" i="16"/>
  <c r="L61" i="16"/>
  <c r="K61" i="16"/>
  <c r="K60" i="16"/>
  <c r="L60" i="16"/>
  <c r="K59" i="16"/>
  <c r="L59" i="16"/>
  <c r="K58" i="16"/>
  <c r="L58" i="16"/>
  <c r="K57" i="16"/>
  <c r="L57" i="16"/>
  <c r="AA56" i="16"/>
  <c r="AE56" i="16"/>
  <c r="N56" i="16"/>
  <c r="S56" i="16"/>
  <c r="K56" i="16"/>
  <c r="L56" i="16"/>
  <c r="AD56" i="16"/>
  <c r="AK55" i="16"/>
  <c r="AH55" i="16"/>
  <c r="AI55" i="16"/>
  <c r="AF55" i="16"/>
  <c r="AE55" i="16"/>
  <c r="AD55" i="16"/>
  <c r="AB55" i="16"/>
  <c r="X55" i="16"/>
  <c r="V55" i="16"/>
  <c r="S55" i="16"/>
  <c r="R55" i="16"/>
  <c r="O55" i="16"/>
  <c r="K55" i="16"/>
  <c r="L55" i="16"/>
  <c r="Q55" i="16"/>
  <c r="I55" i="16"/>
  <c r="H55" i="16"/>
  <c r="B55" i="16"/>
  <c r="K47" i="16"/>
  <c r="L47" i="16"/>
  <c r="K46" i="16"/>
  <c r="K45" i="16"/>
  <c r="L45" i="16"/>
  <c r="AA42" i="16"/>
  <c r="AE42" i="16"/>
  <c r="N42" i="16"/>
  <c r="N43" i="16"/>
  <c r="AK41" i="16"/>
  <c r="AI41" i="16"/>
  <c r="AF41" i="16"/>
  <c r="AE41" i="16"/>
  <c r="AB41" i="16"/>
  <c r="X41" i="16"/>
  <c r="U41" i="16"/>
  <c r="V41" i="16"/>
  <c r="S41" i="16"/>
  <c r="R41" i="16"/>
  <c r="O41" i="16"/>
  <c r="H41" i="16"/>
  <c r="E41" i="16"/>
  <c r="K43" i="16"/>
  <c r="D41" i="16"/>
  <c r="I41" i="16"/>
  <c r="B41" i="16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73" i="15"/>
  <c r="K89" i="15"/>
  <c r="L89" i="15"/>
  <c r="L88" i="15"/>
  <c r="K88" i="15"/>
  <c r="K87" i="15"/>
  <c r="K86" i="15"/>
  <c r="L86" i="15"/>
  <c r="K85" i="15"/>
  <c r="L85" i="15"/>
  <c r="L84" i="15"/>
  <c r="K84" i="15"/>
  <c r="K83" i="15"/>
  <c r="K82" i="15"/>
  <c r="L82" i="15"/>
  <c r="D82" i="15"/>
  <c r="D83" i="15"/>
  <c r="K81" i="15"/>
  <c r="L81" i="15"/>
  <c r="D81" i="15"/>
  <c r="K80" i="15"/>
  <c r="L80" i="15"/>
  <c r="L79" i="15"/>
  <c r="K79" i="15"/>
  <c r="K78" i="15"/>
  <c r="L77" i="15"/>
  <c r="K77" i="15"/>
  <c r="K76" i="15"/>
  <c r="L76" i="15"/>
  <c r="L75" i="15"/>
  <c r="K75" i="15"/>
  <c r="K74" i="15"/>
  <c r="AF73" i="15"/>
  <c r="AA73" i="15"/>
  <c r="AK73" i="15"/>
  <c r="AH73" i="15"/>
  <c r="N73" i="15"/>
  <c r="O73" i="15"/>
  <c r="L73" i="15"/>
  <c r="K73" i="15"/>
  <c r="D73" i="15"/>
  <c r="D74" i="15"/>
  <c r="AK72" i="15"/>
  <c r="AH72" i="15"/>
  <c r="AI72" i="15"/>
  <c r="AF72" i="15"/>
  <c r="AE72" i="15"/>
  <c r="AB72" i="15"/>
  <c r="X72" i="15"/>
  <c r="U72" i="15"/>
  <c r="V72" i="15"/>
  <c r="S72" i="15"/>
  <c r="R72" i="15"/>
  <c r="O72" i="15"/>
  <c r="K72" i="15"/>
  <c r="L72" i="15"/>
  <c r="H72" i="15"/>
  <c r="D72" i="15"/>
  <c r="I72" i="15"/>
  <c r="G42" i="15"/>
  <c r="K48" i="15"/>
  <c r="L48" i="15"/>
  <c r="K47" i="15"/>
  <c r="L47" i="15"/>
  <c r="K45" i="15"/>
  <c r="L45" i="15"/>
  <c r="K44" i="15"/>
  <c r="L44" i="15"/>
  <c r="K43" i="15"/>
  <c r="L43" i="15"/>
  <c r="AA42" i="15"/>
  <c r="AA43" i="15"/>
  <c r="S42" i="15"/>
  <c r="R42" i="15"/>
  <c r="N42" i="15"/>
  <c r="X42" i="15"/>
  <c r="U42" i="15"/>
  <c r="AK41" i="15"/>
  <c r="AH41" i="15"/>
  <c r="AI41" i="15"/>
  <c r="AF41" i="15"/>
  <c r="AE41" i="15"/>
  <c r="AB41" i="15"/>
  <c r="X41" i="15"/>
  <c r="V41" i="15"/>
  <c r="S41" i="15"/>
  <c r="U41" i="15"/>
  <c r="R41" i="15"/>
  <c r="O41" i="15"/>
  <c r="L41" i="15"/>
  <c r="K41" i="15"/>
  <c r="AL41" i="15"/>
  <c r="H41" i="15"/>
  <c r="E41" i="15"/>
  <c r="K49" i="15"/>
  <c r="D41" i="15"/>
  <c r="I41" i="15"/>
  <c r="B41" i="15"/>
  <c r="Q72" i="3"/>
  <c r="P72" i="3"/>
  <c r="L72" i="3"/>
  <c r="K73" i="3"/>
  <c r="K74" i="3"/>
  <c r="K75" i="3"/>
  <c r="K76" i="3"/>
  <c r="L76" i="3"/>
  <c r="K77" i="3"/>
  <c r="L77" i="3"/>
  <c r="K78" i="3"/>
  <c r="K79" i="3"/>
  <c r="K80" i="3"/>
  <c r="L80" i="3"/>
  <c r="K81" i="3"/>
  <c r="K82" i="3"/>
  <c r="L82" i="3"/>
  <c r="K83" i="3"/>
  <c r="L83" i="3"/>
  <c r="K84" i="3"/>
  <c r="K85" i="3"/>
  <c r="L85" i="3"/>
  <c r="K86" i="3"/>
  <c r="K87" i="3"/>
  <c r="K88" i="3"/>
  <c r="K89" i="3"/>
  <c r="K72" i="3"/>
  <c r="AG72" i="3"/>
  <c r="I74" i="3"/>
  <c r="I72" i="3"/>
  <c r="H72" i="3"/>
  <c r="D81" i="3"/>
  <c r="D82" i="3"/>
  <c r="D83" i="3"/>
  <c r="D84" i="3"/>
  <c r="D85" i="3"/>
  <c r="D86" i="3"/>
  <c r="D87" i="3"/>
  <c r="D88" i="3"/>
  <c r="D89" i="3"/>
  <c r="D74" i="3"/>
  <c r="D75" i="3"/>
  <c r="D76" i="3"/>
  <c r="D77" i="3"/>
  <c r="D78" i="3"/>
  <c r="D79" i="3"/>
  <c r="D80" i="3"/>
  <c r="D73" i="3"/>
  <c r="D72" i="3"/>
  <c r="L89" i="3"/>
  <c r="L88" i="3"/>
  <c r="L86" i="3"/>
  <c r="L79" i="3"/>
  <c r="L74" i="3"/>
  <c r="G74" i="3"/>
  <c r="G75" i="3"/>
  <c r="AB73" i="3"/>
  <c r="AA73" i="3"/>
  <c r="AK73" i="3"/>
  <c r="V73" i="3"/>
  <c r="R73" i="3"/>
  <c r="O73" i="3"/>
  <c r="N73" i="3"/>
  <c r="X73" i="3"/>
  <c r="L73" i="3"/>
  <c r="AD73" i="3"/>
  <c r="G73" i="3"/>
  <c r="AK72" i="3"/>
  <c r="AH72" i="3"/>
  <c r="AI72" i="3"/>
  <c r="AF72" i="3"/>
  <c r="AE72" i="3"/>
  <c r="AB72" i="3"/>
  <c r="X72" i="3"/>
  <c r="U72" i="3"/>
  <c r="V72" i="3"/>
  <c r="S72" i="3"/>
  <c r="R72" i="3"/>
  <c r="O72" i="3"/>
  <c r="V57" i="3"/>
  <c r="AK41" i="3"/>
  <c r="AE41" i="3"/>
  <c r="V42" i="3"/>
  <c r="AI42" i="3"/>
  <c r="K41" i="3"/>
  <c r="Y41" i="3"/>
  <c r="X41" i="3"/>
  <c r="U41" i="3"/>
  <c r="V41" i="3"/>
  <c r="S41" i="3"/>
  <c r="R41" i="3"/>
  <c r="L49" i="3"/>
  <c r="L47" i="3"/>
  <c r="K42" i="3"/>
  <c r="L42" i="3"/>
  <c r="K43" i="3"/>
  <c r="L43" i="3"/>
  <c r="K44" i="3"/>
  <c r="L44" i="3"/>
  <c r="K45" i="3"/>
  <c r="L45" i="3"/>
  <c r="K46" i="3"/>
  <c r="K47" i="3"/>
  <c r="K48" i="3"/>
  <c r="K49" i="3"/>
  <c r="H41" i="3"/>
  <c r="E41" i="3"/>
  <c r="D43" i="3"/>
  <c r="D44" i="3"/>
  <c r="D45" i="3"/>
  <c r="D46" i="3"/>
  <c r="D47" i="3"/>
  <c r="D48" i="3"/>
  <c r="D49" i="3"/>
  <c r="D42" i="3"/>
  <c r="I42" i="3"/>
  <c r="D41" i="3"/>
  <c r="I41" i="3"/>
  <c r="O42" i="3"/>
  <c r="L48" i="3"/>
  <c r="L46" i="3"/>
  <c r="AA43" i="3"/>
  <c r="G43" i="3"/>
  <c r="G44" i="3"/>
  <c r="G45" i="3"/>
  <c r="AK42" i="3"/>
  <c r="AF42" i="3"/>
  <c r="AE42" i="3"/>
  <c r="AB42" i="3"/>
  <c r="AA42" i="3"/>
  <c r="N42" i="3"/>
  <c r="X42" i="3"/>
  <c r="G42" i="3"/>
  <c r="AI41" i="3"/>
  <c r="AH41" i="3"/>
  <c r="AF41" i="3"/>
  <c r="AB41" i="3"/>
  <c r="B41" i="3"/>
  <c r="L56" i="3"/>
  <c r="K64" i="3"/>
  <c r="K56" i="3"/>
  <c r="I56" i="3"/>
  <c r="H56" i="3"/>
  <c r="I123" i="23"/>
  <c r="I98" i="23"/>
  <c r="I123" i="22"/>
  <c r="I98" i="22"/>
  <c r="I123" i="21"/>
  <c r="I98" i="21"/>
  <c r="G124" i="21"/>
  <c r="I124" i="21"/>
  <c r="G99" i="21"/>
  <c r="I99" i="21"/>
  <c r="I122" i="20"/>
  <c r="I97" i="20"/>
  <c r="I123" i="19"/>
  <c r="I98" i="19"/>
  <c r="I123" i="18"/>
  <c r="I98" i="18"/>
  <c r="I122" i="17"/>
  <c r="I97" i="17"/>
  <c r="I123" i="16"/>
  <c r="I98" i="16"/>
  <c r="I120" i="15"/>
  <c r="I95" i="15"/>
  <c r="I55" i="15"/>
  <c r="I121" i="3"/>
  <c r="I96" i="3"/>
  <c r="G124" i="22"/>
  <c r="I124" i="22"/>
  <c r="H123" i="21"/>
  <c r="H98" i="21"/>
  <c r="H122" i="20"/>
  <c r="H123" i="22"/>
  <c r="H98" i="22"/>
  <c r="G124" i="23"/>
  <c r="I124" i="23"/>
  <c r="H123" i="23"/>
  <c r="G99" i="23"/>
  <c r="I99" i="23"/>
  <c r="H98" i="23"/>
  <c r="G99" i="22"/>
  <c r="H98" i="19"/>
  <c r="H98" i="18"/>
  <c r="H98" i="16"/>
  <c r="H95" i="15"/>
  <c r="H55" i="15"/>
  <c r="H97" i="20"/>
  <c r="H123" i="19"/>
  <c r="H123" i="18"/>
  <c r="H122" i="17"/>
  <c r="H97" i="17"/>
  <c r="H123" i="16"/>
  <c r="H120" i="15"/>
  <c r="H121" i="3"/>
  <c r="H96" i="3"/>
  <c r="K158" i="23"/>
  <c r="L158" i="23"/>
  <c r="N124" i="23"/>
  <c r="N125" i="23"/>
  <c r="AA124" i="23"/>
  <c r="AA125" i="23"/>
  <c r="AA126" i="23"/>
  <c r="K157" i="23"/>
  <c r="L157" i="23"/>
  <c r="K156" i="23"/>
  <c r="L156" i="23"/>
  <c r="K155" i="23"/>
  <c r="L155" i="23"/>
  <c r="K154" i="23"/>
  <c r="L154" i="23"/>
  <c r="K153" i="23"/>
  <c r="L153" i="23"/>
  <c r="K152" i="23"/>
  <c r="L152" i="23"/>
  <c r="K151" i="23"/>
  <c r="L151" i="23"/>
  <c r="K150" i="23"/>
  <c r="L150" i="23"/>
  <c r="K149" i="23"/>
  <c r="L149" i="23"/>
  <c r="K148" i="23"/>
  <c r="L148" i="23"/>
  <c r="K147" i="23"/>
  <c r="L147" i="23"/>
  <c r="K146" i="23"/>
  <c r="L146" i="23"/>
  <c r="K145" i="23"/>
  <c r="L145" i="23"/>
  <c r="K144" i="23"/>
  <c r="L144" i="23"/>
  <c r="K143" i="23"/>
  <c r="L143" i="23"/>
  <c r="K142" i="23"/>
  <c r="L142" i="23"/>
  <c r="K141" i="23"/>
  <c r="L141" i="23"/>
  <c r="K140" i="23"/>
  <c r="L140" i="23"/>
  <c r="K139" i="23"/>
  <c r="L139" i="23"/>
  <c r="K138" i="23"/>
  <c r="L138" i="23"/>
  <c r="K137" i="23"/>
  <c r="L137" i="23"/>
  <c r="K136" i="23"/>
  <c r="L136" i="23"/>
  <c r="K135" i="23"/>
  <c r="L135" i="23"/>
  <c r="K134" i="23"/>
  <c r="L134" i="23"/>
  <c r="K133" i="23"/>
  <c r="L133" i="23"/>
  <c r="K132" i="23"/>
  <c r="L132" i="23"/>
  <c r="K131" i="23"/>
  <c r="L131" i="23"/>
  <c r="K130" i="23"/>
  <c r="L130" i="23"/>
  <c r="K129" i="23"/>
  <c r="L129" i="23"/>
  <c r="K128" i="23"/>
  <c r="L128" i="23"/>
  <c r="K127" i="23"/>
  <c r="L127" i="23"/>
  <c r="Q127" i="23"/>
  <c r="K126" i="23"/>
  <c r="L126" i="23"/>
  <c r="K125" i="23"/>
  <c r="L125" i="23"/>
  <c r="K124" i="23"/>
  <c r="L124" i="23"/>
  <c r="X124" i="23"/>
  <c r="S124" i="23"/>
  <c r="Y124" i="23"/>
  <c r="V124" i="23"/>
  <c r="AK124" i="23"/>
  <c r="AH124" i="23"/>
  <c r="AJ124" i="23"/>
  <c r="AM124" i="23"/>
  <c r="AF124" i="23"/>
  <c r="AL124" i="23"/>
  <c r="AI124" i="23"/>
  <c r="K123" i="23"/>
  <c r="X123" i="23"/>
  <c r="U123" i="23"/>
  <c r="S123" i="23"/>
  <c r="V123" i="23"/>
  <c r="AK123" i="23"/>
  <c r="AF123" i="23"/>
  <c r="AI123" i="23"/>
  <c r="N99" i="23"/>
  <c r="S99" i="23"/>
  <c r="K115" i="23"/>
  <c r="L115" i="23"/>
  <c r="AA99" i="23"/>
  <c r="AA100" i="23"/>
  <c r="K114" i="23"/>
  <c r="L114" i="23"/>
  <c r="K113" i="23"/>
  <c r="L113" i="23"/>
  <c r="K112" i="23"/>
  <c r="L112" i="23"/>
  <c r="K111" i="23"/>
  <c r="L111" i="23"/>
  <c r="K110" i="23"/>
  <c r="L110" i="23"/>
  <c r="K109" i="23"/>
  <c r="L109" i="23"/>
  <c r="K108" i="23"/>
  <c r="L108" i="23"/>
  <c r="K107" i="23"/>
  <c r="L107" i="23"/>
  <c r="K106" i="23"/>
  <c r="L106" i="23"/>
  <c r="K105" i="23"/>
  <c r="L105" i="23"/>
  <c r="K104" i="23"/>
  <c r="L104" i="23"/>
  <c r="K103" i="23"/>
  <c r="L103" i="23"/>
  <c r="K102" i="23"/>
  <c r="L102" i="23"/>
  <c r="K101" i="23"/>
  <c r="L101" i="23"/>
  <c r="K100" i="23"/>
  <c r="L100" i="23"/>
  <c r="K99" i="23"/>
  <c r="L99" i="23"/>
  <c r="X99" i="23"/>
  <c r="U99" i="23"/>
  <c r="AI99" i="23"/>
  <c r="AK99" i="23"/>
  <c r="AF99" i="23"/>
  <c r="S98" i="23"/>
  <c r="V98" i="23"/>
  <c r="K98" i="23"/>
  <c r="L98" i="23"/>
  <c r="X98" i="23"/>
  <c r="AI98" i="23"/>
  <c r="AK98" i="23"/>
  <c r="AF98" i="23"/>
  <c r="S32" i="23"/>
  <c r="V32" i="23"/>
  <c r="K32" i="23"/>
  <c r="L32" i="23"/>
  <c r="Q32" i="23"/>
  <c r="AN32" i="23"/>
  <c r="X32" i="23"/>
  <c r="AI32" i="23"/>
  <c r="AK32" i="23"/>
  <c r="AF32" i="23"/>
  <c r="S31" i="23"/>
  <c r="V31" i="23"/>
  <c r="K31" i="23"/>
  <c r="L31" i="23"/>
  <c r="X31" i="23"/>
  <c r="AI31" i="23"/>
  <c r="AK31" i="23"/>
  <c r="AF31" i="23"/>
  <c r="AH31" i="23"/>
  <c r="S30" i="23"/>
  <c r="V30" i="23"/>
  <c r="K30" i="23"/>
  <c r="L30" i="23"/>
  <c r="X30" i="23"/>
  <c r="AI30" i="23"/>
  <c r="AK30" i="23"/>
  <c r="AF30" i="23"/>
  <c r="S29" i="23"/>
  <c r="V29" i="23"/>
  <c r="K29" i="23"/>
  <c r="L29" i="23"/>
  <c r="X29" i="23"/>
  <c r="U29" i="23"/>
  <c r="AI29" i="23"/>
  <c r="AM29" i="23"/>
  <c r="AK29" i="23"/>
  <c r="AF29" i="23"/>
  <c r="S28" i="23"/>
  <c r="V28" i="23"/>
  <c r="K28" i="23"/>
  <c r="L28" i="23"/>
  <c r="X28" i="23"/>
  <c r="AI28" i="23"/>
  <c r="AK28" i="23"/>
  <c r="AF28" i="23"/>
  <c r="S27" i="23"/>
  <c r="V27" i="23"/>
  <c r="K27" i="23"/>
  <c r="L27" i="23"/>
  <c r="Q27" i="23"/>
  <c r="X27" i="23"/>
  <c r="AI27" i="23"/>
  <c r="AK27" i="23"/>
  <c r="AF27" i="23"/>
  <c r="S26" i="23"/>
  <c r="V26" i="23"/>
  <c r="K26" i="23"/>
  <c r="L26" i="23"/>
  <c r="X26" i="23"/>
  <c r="AI26" i="23"/>
  <c r="AK26" i="23"/>
  <c r="AF26" i="23"/>
  <c r="AL26" i="23"/>
  <c r="S25" i="23"/>
  <c r="Y25" i="23"/>
  <c r="V25" i="23"/>
  <c r="K25" i="23"/>
  <c r="L25" i="23"/>
  <c r="X25" i="23"/>
  <c r="AI25" i="23"/>
  <c r="AK25" i="23"/>
  <c r="AF25" i="23"/>
  <c r="S24" i="23"/>
  <c r="V24" i="23"/>
  <c r="K24" i="23"/>
  <c r="L24" i="23"/>
  <c r="X24" i="23"/>
  <c r="U24" i="23"/>
  <c r="AI24" i="23"/>
  <c r="AK24" i="23"/>
  <c r="AG24" i="23"/>
  <c r="AF24" i="23"/>
  <c r="S23" i="23"/>
  <c r="V23" i="23"/>
  <c r="K23" i="23"/>
  <c r="L23" i="23"/>
  <c r="X23" i="23"/>
  <c r="U23" i="23"/>
  <c r="AI23" i="23"/>
  <c r="AK23" i="23"/>
  <c r="AF23" i="23"/>
  <c r="S22" i="23"/>
  <c r="V22" i="23"/>
  <c r="K22" i="23"/>
  <c r="L22" i="23"/>
  <c r="Q22" i="23"/>
  <c r="X22" i="23"/>
  <c r="AI22" i="23"/>
  <c r="AK22" i="23"/>
  <c r="AF22" i="23"/>
  <c r="S21" i="23"/>
  <c r="V21" i="23"/>
  <c r="K21" i="23"/>
  <c r="L21" i="23"/>
  <c r="X21" i="23"/>
  <c r="AI21" i="23"/>
  <c r="AK21" i="23"/>
  <c r="AF21" i="23"/>
  <c r="AL21" i="23"/>
  <c r="S20" i="23"/>
  <c r="T20" i="23"/>
  <c r="V20" i="23"/>
  <c r="K20" i="23"/>
  <c r="L20" i="23"/>
  <c r="X20" i="23"/>
  <c r="AI20" i="23"/>
  <c r="AK20" i="23"/>
  <c r="AF20" i="23"/>
  <c r="AL20" i="23"/>
  <c r="S19" i="23"/>
  <c r="V19" i="23"/>
  <c r="K19" i="23"/>
  <c r="L19" i="23"/>
  <c r="X19" i="23"/>
  <c r="AI19" i="23"/>
  <c r="AK19" i="23"/>
  <c r="AF19" i="23"/>
  <c r="AH19" i="23"/>
  <c r="S18" i="23"/>
  <c r="V18" i="23"/>
  <c r="K18" i="23"/>
  <c r="L18" i="23"/>
  <c r="X18" i="23"/>
  <c r="AI18" i="23"/>
  <c r="AK18" i="23"/>
  <c r="AF18" i="23"/>
  <c r="S17" i="23"/>
  <c r="V17" i="23"/>
  <c r="K17" i="23"/>
  <c r="L17" i="23"/>
  <c r="X17" i="23"/>
  <c r="U17" i="23"/>
  <c r="AI17" i="23"/>
  <c r="AK17" i="23"/>
  <c r="AF17" i="23"/>
  <c r="S16" i="23"/>
  <c r="V16" i="23"/>
  <c r="K16" i="23"/>
  <c r="L16" i="23"/>
  <c r="X16" i="23"/>
  <c r="AI16" i="23"/>
  <c r="AK16" i="23"/>
  <c r="AF16" i="23"/>
  <c r="S15" i="23"/>
  <c r="V15" i="23"/>
  <c r="K15" i="23"/>
  <c r="L15" i="23"/>
  <c r="X15" i="23"/>
  <c r="AI15" i="23"/>
  <c r="AK15" i="23"/>
  <c r="AF15" i="23"/>
  <c r="S14" i="23"/>
  <c r="V14" i="23"/>
  <c r="K14" i="23"/>
  <c r="L14" i="23"/>
  <c r="X14" i="23"/>
  <c r="AI14" i="23"/>
  <c r="AK14" i="23"/>
  <c r="AF14" i="23"/>
  <c r="AL14" i="23"/>
  <c r="S13" i="23"/>
  <c r="T13" i="23"/>
  <c r="V13" i="23"/>
  <c r="K13" i="23"/>
  <c r="L13" i="23"/>
  <c r="X13" i="23"/>
  <c r="AI13" i="23"/>
  <c r="AK13" i="23"/>
  <c r="AF13" i="23"/>
  <c r="S12" i="23"/>
  <c r="V12" i="23"/>
  <c r="K12" i="23"/>
  <c r="L12" i="23"/>
  <c r="X12" i="23"/>
  <c r="U12" i="23"/>
  <c r="AI12" i="23"/>
  <c r="AK12" i="23"/>
  <c r="AH12" i="23"/>
  <c r="AF12" i="23"/>
  <c r="S11" i="23"/>
  <c r="V11" i="23"/>
  <c r="K11" i="23"/>
  <c r="L11" i="23"/>
  <c r="X11" i="23"/>
  <c r="U11" i="23"/>
  <c r="AI11" i="23"/>
  <c r="AK11" i="23"/>
  <c r="AF11" i="23"/>
  <c r="S10" i="23"/>
  <c r="V10" i="23"/>
  <c r="K10" i="23"/>
  <c r="L10" i="23"/>
  <c r="Q10" i="23"/>
  <c r="X10" i="23"/>
  <c r="AI10" i="23"/>
  <c r="AK10" i="23"/>
  <c r="AF10" i="23"/>
  <c r="S9" i="23"/>
  <c r="V9" i="23"/>
  <c r="K9" i="23"/>
  <c r="L9" i="23"/>
  <c r="X9" i="23"/>
  <c r="AI9" i="23"/>
  <c r="AK9" i="23"/>
  <c r="AF9" i="23"/>
  <c r="AL9" i="23"/>
  <c r="S8" i="23"/>
  <c r="T8" i="23"/>
  <c r="V8" i="23"/>
  <c r="K8" i="23"/>
  <c r="L8" i="23"/>
  <c r="X8" i="23"/>
  <c r="AI8" i="23"/>
  <c r="AK8" i="23"/>
  <c r="AF8" i="23"/>
  <c r="AL8" i="23"/>
  <c r="S7" i="23"/>
  <c r="V7" i="23"/>
  <c r="K7" i="23"/>
  <c r="L7" i="23"/>
  <c r="X7" i="23"/>
  <c r="U7" i="23"/>
  <c r="AI7" i="23"/>
  <c r="AK7" i="23"/>
  <c r="AF7" i="23"/>
  <c r="AH7" i="23"/>
  <c r="S6" i="23"/>
  <c r="V6" i="23"/>
  <c r="K6" i="23"/>
  <c r="L6" i="23"/>
  <c r="X6" i="23"/>
  <c r="AI6" i="23"/>
  <c r="AK6" i="23"/>
  <c r="AF6" i="23"/>
  <c r="K158" i="22"/>
  <c r="L158" i="22"/>
  <c r="N124" i="22"/>
  <c r="N125" i="22"/>
  <c r="AA124" i="22"/>
  <c r="AA125" i="22"/>
  <c r="AA126" i="22"/>
  <c r="K157" i="22"/>
  <c r="L157" i="22"/>
  <c r="K156" i="22"/>
  <c r="L156" i="22"/>
  <c r="K155" i="22"/>
  <c r="L155" i="22"/>
  <c r="K154" i="22"/>
  <c r="L154" i="22"/>
  <c r="K153" i="22"/>
  <c r="L153" i="22"/>
  <c r="K152" i="22"/>
  <c r="K151" i="22"/>
  <c r="K150" i="22"/>
  <c r="K149" i="22"/>
  <c r="L149" i="22"/>
  <c r="K148" i="22"/>
  <c r="K147" i="22"/>
  <c r="K146" i="22"/>
  <c r="K145" i="22"/>
  <c r="L145" i="22"/>
  <c r="K144" i="22"/>
  <c r="L144" i="22"/>
  <c r="K143" i="22"/>
  <c r="L143" i="22"/>
  <c r="K142" i="22"/>
  <c r="L142" i="22"/>
  <c r="K141" i="22"/>
  <c r="L141" i="22"/>
  <c r="K140" i="22"/>
  <c r="L140" i="22"/>
  <c r="K139" i="22"/>
  <c r="L139" i="22"/>
  <c r="K138" i="22"/>
  <c r="L138" i="22"/>
  <c r="K137" i="22"/>
  <c r="L137" i="22"/>
  <c r="K136" i="22"/>
  <c r="L136" i="22"/>
  <c r="K135" i="22"/>
  <c r="L135" i="22"/>
  <c r="K134" i="22"/>
  <c r="L134" i="22"/>
  <c r="K133" i="22"/>
  <c r="L133" i="22"/>
  <c r="K132" i="22"/>
  <c r="L132" i="22"/>
  <c r="K131" i="22"/>
  <c r="L131" i="22"/>
  <c r="K130" i="22"/>
  <c r="L130" i="22"/>
  <c r="K129" i="22"/>
  <c r="L129" i="22"/>
  <c r="K128" i="22"/>
  <c r="L128" i="22"/>
  <c r="K127" i="22"/>
  <c r="L127" i="22"/>
  <c r="K126" i="22"/>
  <c r="L126" i="22"/>
  <c r="K125" i="22"/>
  <c r="L125" i="22"/>
  <c r="V125" i="22"/>
  <c r="AI125" i="22"/>
  <c r="K124" i="22"/>
  <c r="L124" i="22"/>
  <c r="AK124" i="22"/>
  <c r="AF124" i="22"/>
  <c r="AI124" i="22"/>
  <c r="K123" i="22"/>
  <c r="L123" i="22"/>
  <c r="X123" i="22"/>
  <c r="S123" i="22"/>
  <c r="V123" i="22"/>
  <c r="AK123" i="22"/>
  <c r="AH123" i="22"/>
  <c r="AF123" i="22"/>
  <c r="AG123" i="22"/>
  <c r="AI123" i="22"/>
  <c r="N99" i="22"/>
  <c r="N100" i="22"/>
  <c r="K115" i="22"/>
  <c r="L115" i="22"/>
  <c r="AA99" i="22"/>
  <c r="AA100" i="22"/>
  <c r="K114" i="22"/>
  <c r="L114" i="22"/>
  <c r="K113" i="22"/>
  <c r="L113" i="22"/>
  <c r="K112" i="22"/>
  <c r="L112" i="22"/>
  <c r="K111" i="22"/>
  <c r="L111" i="22"/>
  <c r="K110" i="22"/>
  <c r="L110" i="22"/>
  <c r="K109" i="22"/>
  <c r="L109" i="22"/>
  <c r="K108" i="22"/>
  <c r="L108" i="22"/>
  <c r="K107" i="22"/>
  <c r="L107" i="22"/>
  <c r="K106" i="22"/>
  <c r="L106" i="22"/>
  <c r="K105" i="22"/>
  <c r="L105" i="22"/>
  <c r="K104" i="22"/>
  <c r="L104" i="22"/>
  <c r="K103" i="22"/>
  <c r="L103" i="22"/>
  <c r="K102" i="22"/>
  <c r="L102" i="22"/>
  <c r="K101" i="22"/>
  <c r="L101" i="22"/>
  <c r="K100" i="22"/>
  <c r="L100" i="22"/>
  <c r="S99" i="22"/>
  <c r="V99" i="22"/>
  <c r="K99" i="22"/>
  <c r="L99" i="22"/>
  <c r="X99" i="22"/>
  <c r="U99" i="22"/>
  <c r="AI99" i="22"/>
  <c r="AK99" i="22"/>
  <c r="AF99" i="22"/>
  <c r="S98" i="22"/>
  <c r="V98" i="22"/>
  <c r="K98" i="22"/>
  <c r="L98" i="22"/>
  <c r="X98" i="22"/>
  <c r="U98" i="22"/>
  <c r="AI98" i="22"/>
  <c r="AK98" i="22"/>
  <c r="AF98" i="22"/>
  <c r="AH98" i="22"/>
  <c r="S32" i="22"/>
  <c r="V32" i="22"/>
  <c r="K32" i="22"/>
  <c r="L32" i="22"/>
  <c r="X32" i="22"/>
  <c r="U32" i="22"/>
  <c r="T32" i="22"/>
  <c r="AI32" i="22"/>
  <c r="AK32" i="22"/>
  <c r="AF32" i="22"/>
  <c r="S31" i="22"/>
  <c r="V31" i="22"/>
  <c r="K31" i="22"/>
  <c r="X31" i="22"/>
  <c r="U31" i="22"/>
  <c r="AI31" i="22"/>
  <c r="AK31" i="22"/>
  <c r="AF31" i="22"/>
  <c r="S30" i="22"/>
  <c r="V30" i="22"/>
  <c r="K30" i="22"/>
  <c r="L30" i="22"/>
  <c r="X30" i="22"/>
  <c r="AI30" i="22"/>
  <c r="AK30" i="22"/>
  <c r="AH30" i="22"/>
  <c r="AF30" i="22"/>
  <c r="S29" i="22"/>
  <c r="V29" i="22"/>
  <c r="K29" i="22"/>
  <c r="L29" i="22"/>
  <c r="Q29" i="22"/>
  <c r="X29" i="22"/>
  <c r="AI29" i="22"/>
  <c r="AK29" i="22"/>
  <c r="AF29" i="22"/>
  <c r="S28" i="22"/>
  <c r="V28" i="22"/>
  <c r="K28" i="22"/>
  <c r="L28" i="22"/>
  <c r="X28" i="22"/>
  <c r="U28" i="22"/>
  <c r="AI28" i="22"/>
  <c r="AK28" i="22"/>
  <c r="AF28" i="22"/>
  <c r="AL28" i="22"/>
  <c r="S27" i="22"/>
  <c r="Y27" i="22"/>
  <c r="V27" i="22"/>
  <c r="K27" i="22"/>
  <c r="X27" i="22"/>
  <c r="AI27" i="22"/>
  <c r="AK27" i="22"/>
  <c r="AF27" i="22"/>
  <c r="S26" i="22"/>
  <c r="V26" i="22"/>
  <c r="K26" i="22"/>
  <c r="L26" i="22"/>
  <c r="Q26" i="22"/>
  <c r="X26" i="22"/>
  <c r="U26" i="22"/>
  <c r="AI26" i="22"/>
  <c r="AK26" i="22"/>
  <c r="AF26" i="22"/>
  <c r="S25" i="22"/>
  <c r="V25" i="22"/>
  <c r="K25" i="22"/>
  <c r="X25" i="22"/>
  <c r="U25" i="22"/>
  <c r="AI25" i="22"/>
  <c r="AK25" i="22"/>
  <c r="AF25" i="22"/>
  <c r="AG25" i="22"/>
  <c r="S24" i="22"/>
  <c r="Y24" i="22"/>
  <c r="V24" i="22"/>
  <c r="K24" i="22"/>
  <c r="X24" i="22"/>
  <c r="AI24" i="22"/>
  <c r="AK24" i="22"/>
  <c r="AH24" i="22"/>
  <c r="AF24" i="22"/>
  <c r="S23" i="22"/>
  <c r="V23" i="22"/>
  <c r="K23" i="22"/>
  <c r="X23" i="22"/>
  <c r="Y23" i="22"/>
  <c r="AI23" i="22"/>
  <c r="AK23" i="22"/>
  <c r="AL23" i="22"/>
  <c r="AF23" i="22"/>
  <c r="S22" i="22"/>
  <c r="V22" i="22"/>
  <c r="K22" i="22"/>
  <c r="L22" i="22"/>
  <c r="Q22" i="22"/>
  <c r="X22" i="22"/>
  <c r="AI22" i="22"/>
  <c r="AK22" i="22"/>
  <c r="AF22" i="22"/>
  <c r="S21" i="22"/>
  <c r="V21" i="22"/>
  <c r="K21" i="22"/>
  <c r="L21" i="22"/>
  <c r="Q21" i="22"/>
  <c r="X21" i="22"/>
  <c r="U21" i="22"/>
  <c r="AI21" i="22"/>
  <c r="AK21" i="22"/>
  <c r="AF21" i="22"/>
  <c r="AH21" i="22"/>
  <c r="S20" i="22"/>
  <c r="V20" i="22"/>
  <c r="K20" i="22"/>
  <c r="L20" i="22"/>
  <c r="Q20" i="22"/>
  <c r="X20" i="22"/>
  <c r="T20" i="22"/>
  <c r="AI20" i="22"/>
  <c r="AK20" i="22"/>
  <c r="AF20" i="22"/>
  <c r="AL20" i="22"/>
  <c r="S19" i="22"/>
  <c r="V19" i="22"/>
  <c r="K19" i="22"/>
  <c r="X19" i="22"/>
  <c r="U19" i="22"/>
  <c r="AI19" i="22"/>
  <c r="AK19" i="22"/>
  <c r="AH19" i="22"/>
  <c r="AF19" i="22"/>
  <c r="S18" i="22"/>
  <c r="V18" i="22"/>
  <c r="K18" i="22"/>
  <c r="L18" i="22"/>
  <c r="X18" i="22"/>
  <c r="Y18" i="22"/>
  <c r="AI18" i="22"/>
  <c r="AK18" i="22"/>
  <c r="AF18" i="22"/>
  <c r="S17" i="22"/>
  <c r="V17" i="22"/>
  <c r="K17" i="22"/>
  <c r="L17" i="22"/>
  <c r="Q17" i="22"/>
  <c r="X17" i="22"/>
  <c r="AI17" i="22"/>
  <c r="AK17" i="22"/>
  <c r="AF17" i="22"/>
  <c r="S16" i="22"/>
  <c r="V16" i="22"/>
  <c r="K16" i="22"/>
  <c r="L16" i="22"/>
  <c r="X16" i="22"/>
  <c r="AI16" i="22"/>
  <c r="AK16" i="22"/>
  <c r="AH16" i="22"/>
  <c r="AF16" i="22"/>
  <c r="S15" i="22"/>
  <c r="V15" i="22"/>
  <c r="K15" i="22"/>
  <c r="X15" i="22"/>
  <c r="U15" i="22"/>
  <c r="AI15" i="22"/>
  <c r="AK15" i="22"/>
  <c r="AL15" i="22"/>
  <c r="AF15" i="22"/>
  <c r="S14" i="22"/>
  <c r="V14" i="22"/>
  <c r="K14" i="22"/>
  <c r="L14" i="22"/>
  <c r="Q14" i="22"/>
  <c r="X14" i="22"/>
  <c r="U14" i="22"/>
  <c r="AI14" i="22"/>
  <c r="AK14" i="22"/>
  <c r="AF14" i="22"/>
  <c r="S13" i="22"/>
  <c r="V13" i="22"/>
  <c r="K13" i="22"/>
  <c r="AG13" i="22"/>
  <c r="X13" i="22"/>
  <c r="AI13" i="22"/>
  <c r="AK13" i="22"/>
  <c r="AH13" i="22"/>
  <c r="AF13" i="22"/>
  <c r="S12" i="22"/>
  <c r="V12" i="22"/>
  <c r="K12" i="22"/>
  <c r="X12" i="22"/>
  <c r="AI12" i="22"/>
  <c r="AK12" i="22"/>
  <c r="AF12" i="22"/>
  <c r="AH12" i="22"/>
  <c r="S11" i="22"/>
  <c r="V11" i="22"/>
  <c r="K11" i="22"/>
  <c r="L11" i="22"/>
  <c r="X11" i="22"/>
  <c r="U11" i="22"/>
  <c r="AI11" i="22"/>
  <c r="AK11" i="22"/>
  <c r="AF11" i="22"/>
  <c r="AG11" i="22"/>
  <c r="S10" i="22"/>
  <c r="V10" i="22"/>
  <c r="K10" i="22"/>
  <c r="L10" i="22"/>
  <c r="Q10" i="22"/>
  <c r="X10" i="22"/>
  <c r="AI10" i="22"/>
  <c r="AK10" i="22"/>
  <c r="AH10" i="22"/>
  <c r="AF10" i="22"/>
  <c r="S9" i="22"/>
  <c r="U9" i="22"/>
  <c r="V9" i="22"/>
  <c r="K9" i="22"/>
  <c r="L9" i="22"/>
  <c r="Q9" i="22"/>
  <c r="X9" i="22"/>
  <c r="AI9" i="22"/>
  <c r="AK9" i="22"/>
  <c r="AF9" i="22"/>
  <c r="AL9" i="22"/>
  <c r="S8" i="22"/>
  <c r="V8" i="22"/>
  <c r="K8" i="22"/>
  <c r="L8" i="22"/>
  <c r="X8" i="22"/>
  <c r="U8" i="22"/>
  <c r="AI8" i="22"/>
  <c r="AK8" i="22"/>
  <c r="AF8" i="22"/>
  <c r="S7" i="22"/>
  <c r="V7" i="22"/>
  <c r="K7" i="22"/>
  <c r="X7" i="22"/>
  <c r="U7" i="22"/>
  <c r="AI7" i="22"/>
  <c r="AK7" i="22"/>
  <c r="AH7" i="22"/>
  <c r="AF7" i="22"/>
  <c r="S6" i="22"/>
  <c r="V6" i="22"/>
  <c r="K6" i="22"/>
  <c r="L6" i="22"/>
  <c r="X6" i="22"/>
  <c r="AI6" i="22"/>
  <c r="AK6" i="22"/>
  <c r="AH6" i="22"/>
  <c r="AF6" i="22"/>
  <c r="K158" i="21"/>
  <c r="L158" i="21"/>
  <c r="N124" i="21"/>
  <c r="V124" i="21"/>
  <c r="N125" i="21"/>
  <c r="S125" i="21"/>
  <c r="AA124" i="21"/>
  <c r="AA125" i="21"/>
  <c r="K157" i="21"/>
  <c r="L157" i="21"/>
  <c r="K156" i="21"/>
  <c r="L156" i="21"/>
  <c r="K155" i="21"/>
  <c r="L155" i="21"/>
  <c r="K154" i="21"/>
  <c r="L154" i="21"/>
  <c r="K153" i="21"/>
  <c r="L153" i="21"/>
  <c r="K152" i="21"/>
  <c r="L152" i="21"/>
  <c r="K151" i="21"/>
  <c r="L151" i="21"/>
  <c r="K150" i="21"/>
  <c r="L150" i="21"/>
  <c r="K149" i="21"/>
  <c r="L149" i="21"/>
  <c r="K148" i="21"/>
  <c r="L148" i="21"/>
  <c r="K147" i="21"/>
  <c r="L147" i="21"/>
  <c r="K146" i="21"/>
  <c r="L146" i="21"/>
  <c r="K145" i="21"/>
  <c r="L145" i="21"/>
  <c r="K144" i="21"/>
  <c r="L144" i="21"/>
  <c r="K143" i="21"/>
  <c r="L143" i="21"/>
  <c r="K142" i="21"/>
  <c r="L142" i="21"/>
  <c r="K141" i="21"/>
  <c r="L141" i="21"/>
  <c r="K140" i="21"/>
  <c r="L140" i="21"/>
  <c r="K139" i="21"/>
  <c r="L139" i="21"/>
  <c r="K138" i="21"/>
  <c r="L138" i="21"/>
  <c r="K137" i="21"/>
  <c r="L137" i="21"/>
  <c r="K136" i="21"/>
  <c r="L136" i="21"/>
  <c r="K135" i="21"/>
  <c r="L135" i="21"/>
  <c r="K134" i="21"/>
  <c r="L134" i="21"/>
  <c r="K133" i="21"/>
  <c r="L133" i="21"/>
  <c r="K132" i="21"/>
  <c r="L132" i="21"/>
  <c r="K131" i="21"/>
  <c r="L131" i="21"/>
  <c r="K130" i="21"/>
  <c r="L130" i="21"/>
  <c r="K129" i="21"/>
  <c r="L129" i="21"/>
  <c r="K128" i="21"/>
  <c r="L128" i="21"/>
  <c r="K127" i="21"/>
  <c r="L127" i="21"/>
  <c r="K126" i="21"/>
  <c r="L126" i="21"/>
  <c r="K125" i="21"/>
  <c r="K124" i="21"/>
  <c r="L124" i="21"/>
  <c r="X124" i="21"/>
  <c r="AK124" i="21"/>
  <c r="AI124" i="21"/>
  <c r="K123" i="21"/>
  <c r="L123" i="21"/>
  <c r="X123" i="21"/>
  <c r="U123" i="21"/>
  <c r="S123" i="21"/>
  <c r="V123" i="21"/>
  <c r="AK123" i="21"/>
  <c r="AH123" i="21"/>
  <c r="AF123" i="21"/>
  <c r="AI123" i="21"/>
  <c r="N99" i="21"/>
  <c r="N100" i="21"/>
  <c r="V100" i="21"/>
  <c r="N101" i="21"/>
  <c r="R101" i="21"/>
  <c r="K115" i="21"/>
  <c r="L115" i="21"/>
  <c r="AA99" i="21"/>
  <c r="AA100" i="21"/>
  <c r="K114" i="21"/>
  <c r="L114" i="21"/>
  <c r="K113" i="21"/>
  <c r="L113" i="21"/>
  <c r="K112" i="21"/>
  <c r="L112" i="21"/>
  <c r="K111" i="21"/>
  <c r="L111" i="21"/>
  <c r="K110" i="21"/>
  <c r="L110" i="21"/>
  <c r="K109" i="21"/>
  <c r="L109" i="21"/>
  <c r="K108" i="21"/>
  <c r="L108" i="21"/>
  <c r="K107" i="21"/>
  <c r="L107" i="21"/>
  <c r="K106" i="21"/>
  <c r="L106" i="21"/>
  <c r="K105" i="21"/>
  <c r="L105" i="21"/>
  <c r="K104" i="21"/>
  <c r="L104" i="21"/>
  <c r="K103" i="21"/>
  <c r="L103" i="21"/>
  <c r="K102" i="21"/>
  <c r="L102" i="21"/>
  <c r="K101" i="21"/>
  <c r="L101" i="21"/>
  <c r="K100" i="21"/>
  <c r="L100" i="21"/>
  <c r="S99" i="21"/>
  <c r="V99" i="21"/>
  <c r="K99" i="21"/>
  <c r="L99" i="21"/>
  <c r="Q99" i="21"/>
  <c r="X99" i="21"/>
  <c r="S98" i="21"/>
  <c r="V98" i="21"/>
  <c r="K98" i="21"/>
  <c r="L98" i="21"/>
  <c r="X98" i="21"/>
  <c r="AI98" i="21"/>
  <c r="AK98" i="21"/>
  <c r="AH98" i="21"/>
  <c r="AF98" i="21"/>
  <c r="S32" i="21"/>
  <c r="V32" i="21"/>
  <c r="K32" i="21"/>
  <c r="L32" i="21"/>
  <c r="X32" i="21"/>
  <c r="AI32" i="21"/>
  <c r="AK32" i="21"/>
  <c r="AH32" i="21"/>
  <c r="AF32" i="21"/>
  <c r="S31" i="21"/>
  <c r="V31" i="21"/>
  <c r="K31" i="21"/>
  <c r="L31" i="21"/>
  <c r="X31" i="21"/>
  <c r="U31" i="21"/>
  <c r="AI31" i="21"/>
  <c r="AK31" i="21"/>
  <c r="AH31" i="21"/>
  <c r="AF31" i="21"/>
  <c r="S30" i="21"/>
  <c r="V30" i="21"/>
  <c r="K30" i="21"/>
  <c r="X30" i="21"/>
  <c r="AI30" i="21"/>
  <c r="AK30" i="21"/>
  <c r="AF30" i="21"/>
  <c r="S29" i="21"/>
  <c r="V29" i="21"/>
  <c r="K29" i="21"/>
  <c r="L29" i="21"/>
  <c r="X29" i="21"/>
  <c r="U29" i="21"/>
  <c r="AI29" i="21"/>
  <c r="AK29" i="21"/>
  <c r="AH29" i="21"/>
  <c r="AF29" i="21"/>
  <c r="S28" i="21"/>
  <c r="V28" i="21"/>
  <c r="K28" i="21"/>
  <c r="L28" i="21"/>
  <c r="X28" i="21"/>
  <c r="U28" i="21"/>
  <c r="T28" i="21"/>
  <c r="AI28" i="21"/>
  <c r="AK28" i="21"/>
  <c r="AF28" i="21"/>
  <c r="AL28" i="21"/>
  <c r="S27" i="21"/>
  <c r="U27" i="21"/>
  <c r="V27" i="21"/>
  <c r="K27" i="21"/>
  <c r="L27" i="21"/>
  <c r="X27" i="21"/>
  <c r="AI27" i="21"/>
  <c r="AK27" i="21"/>
  <c r="AH27" i="21"/>
  <c r="AF27" i="21"/>
  <c r="S26" i="21"/>
  <c r="V26" i="21"/>
  <c r="K26" i="21"/>
  <c r="L26" i="21"/>
  <c r="X26" i="21"/>
  <c r="AI26" i="21"/>
  <c r="AK26" i="21"/>
  <c r="AF26" i="21"/>
  <c r="S25" i="21"/>
  <c r="V25" i="21"/>
  <c r="K25" i="21"/>
  <c r="L25" i="21"/>
  <c r="X25" i="21"/>
  <c r="U25" i="21"/>
  <c r="AI25" i="21"/>
  <c r="AK25" i="21"/>
  <c r="AF25" i="21"/>
  <c r="S24" i="21"/>
  <c r="V24" i="21"/>
  <c r="K24" i="21"/>
  <c r="L24" i="21"/>
  <c r="AD24" i="21"/>
  <c r="X24" i="21"/>
  <c r="U24" i="21"/>
  <c r="AI24" i="21"/>
  <c r="AK24" i="21"/>
  <c r="AF24" i="21"/>
  <c r="S23" i="21"/>
  <c r="V23" i="21"/>
  <c r="K23" i="21"/>
  <c r="L23" i="21"/>
  <c r="X23" i="21"/>
  <c r="U23" i="21"/>
  <c r="AI23" i="21"/>
  <c r="AK23" i="21"/>
  <c r="AF23" i="21"/>
  <c r="S22" i="21"/>
  <c r="Y22" i="21"/>
  <c r="V22" i="21"/>
  <c r="K22" i="21"/>
  <c r="L22" i="21"/>
  <c r="X22" i="21"/>
  <c r="AI22" i="21"/>
  <c r="AK22" i="21"/>
  <c r="AF22" i="21"/>
  <c r="S21" i="21"/>
  <c r="V21" i="21"/>
  <c r="K21" i="21"/>
  <c r="L21" i="21"/>
  <c r="X21" i="21"/>
  <c r="U21" i="21"/>
  <c r="AI21" i="21"/>
  <c r="AK21" i="21"/>
  <c r="AH21" i="21"/>
  <c r="AF21" i="21"/>
  <c r="S20" i="21"/>
  <c r="V20" i="21"/>
  <c r="K20" i="21"/>
  <c r="L20" i="21"/>
  <c r="X20" i="21"/>
  <c r="U20" i="21"/>
  <c r="AI20" i="21"/>
  <c r="AK20" i="21"/>
  <c r="AF20" i="21"/>
  <c r="S19" i="21"/>
  <c r="T19" i="21"/>
  <c r="V19" i="21"/>
  <c r="K19" i="21"/>
  <c r="L19" i="21"/>
  <c r="X19" i="21"/>
  <c r="AI19" i="21"/>
  <c r="AK19" i="21"/>
  <c r="AF19" i="21"/>
  <c r="S18" i="21"/>
  <c r="V18" i="21"/>
  <c r="K18" i="21"/>
  <c r="L18" i="21"/>
  <c r="X18" i="21"/>
  <c r="Y18" i="21"/>
  <c r="AI18" i="21"/>
  <c r="AK18" i="21"/>
  <c r="AH18" i="21"/>
  <c r="AF18" i="21"/>
  <c r="S17" i="21"/>
  <c r="V17" i="21"/>
  <c r="K17" i="21"/>
  <c r="L17" i="21"/>
  <c r="X17" i="21"/>
  <c r="U17" i="21"/>
  <c r="AI17" i="21"/>
  <c r="AK17" i="21"/>
  <c r="AF17" i="21"/>
  <c r="S16" i="21"/>
  <c r="Y16" i="21"/>
  <c r="V16" i="21"/>
  <c r="K16" i="21"/>
  <c r="L16" i="21"/>
  <c r="X16" i="21"/>
  <c r="AI16" i="21"/>
  <c r="AK16" i="21"/>
  <c r="AH16" i="21"/>
  <c r="AF16" i="21"/>
  <c r="S15" i="21"/>
  <c r="V15" i="21"/>
  <c r="K15" i="21"/>
  <c r="L15" i="21"/>
  <c r="X15" i="21"/>
  <c r="AI15" i="21"/>
  <c r="AK15" i="21"/>
  <c r="AH15" i="21"/>
  <c r="AF15" i="21"/>
  <c r="S14" i="21"/>
  <c r="V14" i="21"/>
  <c r="K14" i="21"/>
  <c r="L14" i="21"/>
  <c r="X14" i="21"/>
  <c r="AI14" i="21"/>
  <c r="AK14" i="21"/>
  <c r="AF14" i="21"/>
  <c r="S13" i="21"/>
  <c r="V13" i="21"/>
  <c r="K13" i="21"/>
  <c r="L13" i="21"/>
  <c r="Q13" i="21"/>
  <c r="X13" i="21"/>
  <c r="AI13" i="21"/>
  <c r="AK13" i="21"/>
  <c r="AH13" i="21"/>
  <c r="AF13" i="21"/>
  <c r="S12" i="21"/>
  <c r="V12" i="21"/>
  <c r="K12" i="21"/>
  <c r="L12" i="21"/>
  <c r="Q12" i="21"/>
  <c r="X12" i="21"/>
  <c r="AI12" i="21"/>
  <c r="AK12" i="21"/>
  <c r="AF12" i="21"/>
  <c r="AG12" i="21"/>
  <c r="S11" i="21"/>
  <c r="V11" i="21"/>
  <c r="K11" i="21"/>
  <c r="L11" i="21"/>
  <c r="X11" i="21"/>
  <c r="U11" i="21"/>
  <c r="AI11" i="21"/>
  <c r="AK11" i="21"/>
  <c r="AF11" i="21"/>
  <c r="S10" i="21"/>
  <c r="V10" i="21"/>
  <c r="K10" i="21"/>
  <c r="L10" i="21"/>
  <c r="X10" i="21"/>
  <c r="AI10" i="21"/>
  <c r="AK10" i="21"/>
  <c r="AF10" i="21"/>
  <c r="S9" i="21"/>
  <c r="V9" i="21"/>
  <c r="K9" i="21"/>
  <c r="L9" i="21"/>
  <c r="X9" i="21"/>
  <c r="AI9" i="21"/>
  <c r="AK9" i="21"/>
  <c r="AH9" i="21"/>
  <c r="AF9" i="21"/>
  <c r="S8" i="21"/>
  <c r="V8" i="21"/>
  <c r="K8" i="21"/>
  <c r="L8" i="21"/>
  <c r="X8" i="21"/>
  <c r="U8" i="21"/>
  <c r="AI8" i="21"/>
  <c r="AK8" i="21"/>
  <c r="AF8" i="21"/>
  <c r="S7" i="21"/>
  <c r="V7" i="21"/>
  <c r="K7" i="21"/>
  <c r="L7" i="21"/>
  <c r="X7" i="21"/>
  <c r="U7" i="21"/>
  <c r="AI7" i="21"/>
  <c r="AK7" i="21"/>
  <c r="AF7" i="21"/>
  <c r="S6" i="21"/>
  <c r="V6" i="21"/>
  <c r="K6" i="21"/>
  <c r="L6" i="21"/>
  <c r="X6" i="21"/>
  <c r="AI6" i="21"/>
  <c r="AK6" i="21"/>
  <c r="AF6" i="21"/>
  <c r="N123" i="20"/>
  <c r="X123" i="20"/>
  <c r="K157" i="20"/>
  <c r="L157" i="20"/>
  <c r="AA123" i="20"/>
  <c r="AA124" i="20"/>
  <c r="K156" i="20"/>
  <c r="L156" i="20"/>
  <c r="K155" i="20"/>
  <c r="L155" i="20"/>
  <c r="K154" i="20"/>
  <c r="L154" i="20"/>
  <c r="K153" i="20"/>
  <c r="L153" i="20"/>
  <c r="K152" i="20"/>
  <c r="L152" i="20"/>
  <c r="K151" i="20"/>
  <c r="L151" i="20"/>
  <c r="K150" i="20"/>
  <c r="L150" i="20"/>
  <c r="K149" i="20"/>
  <c r="L149" i="20"/>
  <c r="K148" i="20"/>
  <c r="L148" i="20"/>
  <c r="K147" i="20"/>
  <c r="L147" i="20"/>
  <c r="K146" i="20"/>
  <c r="L146" i="20"/>
  <c r="K145" i="20"/>
  <c r="L145" i="20"/>
  <c r="K144" i="20"/>
  <c r="L144" i="20"/>
  <c r="K143" i="20"/>
  <c r="L143" i="20"/>
  <c r="K142" i="20"/>
  <c r="L142" i="20"/>
  <c r="K141" i="20"/>
  <c r="L141" i="20"/>
  <c r="K140" i="20"/>
  <c r="L140" i="20"/>
  <c r="K139" i="20"/>
  <c r="L139" i="20"/>
  <c r="K138" i="20"/>
  <c r="L138" i="20"/>
  <c r="K137" i="20"/>
  <c r="L137" i="20"/>
  <c r="K136" i="20"/>
  <c r="L136" i="20"/>
  <c r="K135" i="20"/>
  <c r="L135" i="20"/>
  <c r="K134" i="20"/>
  <c r="L134" i="20"/>
  <c r="K133" i="20"/>
  <c r="L133" i="20"/>
  <c r="K132" i="20"/>
  <c r="L132" i="20"/>
  <c r="K131" i="20"/>
  <c r="L131" i="20"/>
  <c r="K130" i="20"/>
  <c r="L130" i="20"/>
  <c r="K129" i="20"/>
  <c r="L129" i="20"/>
  <c r="K128" i="20"/>
  <c r="L128" i="20"/>
  <c r="K127" i="20"/>
  <c r="L127" i="20"/>
  <c r="K126" i="20"/>
  <c r="L126" i="20"/>
  <c r="K125" i="20"/>
  <c r="L125" i="20"/>
  <c r="K124" i="20"/>
  <c r="L124" i="20"/>
  <c r="AD124" i="20"/>
  <c r="S123" i="20"/>
  <c r="K123" i="20"/>
  <c r="L123" i="20"/>
  <c r="AI123" i="20"/>
  <c r="AK123" i="20"/>
  <c r="AF123" i="20"/>
  <c r="S122" i="20"/>
  <c r="V122" i="20"/>
  <c r="K122" i="20"/>
  <c r="L122" i="20"/>
  <c r="X122" i="20"/>
  <c r="U122" i="20"/>
  <c r="AI122" i="20"/>
  <c r="AK122" i="20"/>
  <c r="AF122" i="20"/>
  <c r="N98" i="20"/>
  <c r="N99" i="20"/>
  <c r="N100" i="20"/>
  <c r="K114" i="20"/>
  <c r="L114" i="20"/>
  <c r="AA98" i="20"/>
  <c r="AA99" i="20"/>
  <c r="K113" i="20"/>
  <c r="L113" i="20"/>
  <c r="K112" i="20"/>
  <c r="L112" i="20"/>
  <c r="K111" i="20"/>
  <c r="L111" i="20"/>
  <c r="K110" i="20"/>
  <c r="L110" i="20"/>
  <c r="K109" i="20"/>
  <c r="L109" i="20"/>
  <c r="K108" i="20"/>
  <c r="L108" i="20"/>
  <c r="K107" i="20"/>
  <c r="L107" i="20"/>
  <c r="K106" i="20"/>
  <c r="L106" i="20"/>
  <c r="K105" i="20"/>
  <c r="L105" i="20"/>
  <c r="K104" i="20"/>
  <c r="L104" i="20"/>
  <c r="K103" i="20"/>
  <c r="L103" i="20"/>
  <c r="AD103" i="20"/>
  <c r="K102" i="20"/>
  <c r="L102" i="20"/>
  <c r="K101" i="20"/>
  <c r="L101" i="20"/>
  <c r="AD101" i="20"/>
  <c r="K100" i="20"/>
  <c r="L100" i="20"/>
  <c r="K99" i="20"/>
  <c r="L99" i="20"/>
  <c r="S98" i="20"/>
  <c r="V98" i="20"/>
  <c r="K98" i="20"/>
  <c r="L98" i="20"/>
  <c r="X98" i="20"/>
  <c r="U98" i="20"/>
  <c r="AI98" i="20"/>
  <c r="S97" i="20"/>
  <c r="V97" i="20"/>
  <c r="K97" i="20"/>
  <c r="L97" i="20"/>
  <c r="Q97" i="20"/>
  <c r="X97" i="20"/>
  <c r="T97" i="20"/>
  <c r="U97" i="20"/>
  <c r="AI97" i="20"/>
  <c r="AK97" i="20"/>
  <c r="AF97" i="20"/>
  <c r="S32" i="20"/>
  <c r="V32" i="20"/>
  <c r="K32" i="20"/>
  <c r="X32" i="20"/>
  <c r="AI32" i="20"/>
  <c r="AK32" i="20"/>
  <c r="AH32" i="20"/>
  <c r="AF32" i="20"/>
  <c r="S31" i="20"/>
  <c r="Y31" i="20"/>
  <c r="V31" i="20"/>
  <c r="K31" i="20"/>
  <c r="X31" i="20"/>
  <c r="AI31" i="20"/>
  <c r="AK31" i="20"/>
  <c r="AF31" i="20"/>
  <c r="S30" i="20"/>
  <c r="V30" i="20"/>
  <c r="K30" i="20"/>
  <c r="X30" i="20"/>
  <c r="U30" i="20"/>
  <c r="AI30" i="20"/>
  <c r="AK30" i="20"/>
  <c r="AL30" i="20"/>
  <c r="AF30" i="20"/>
  <c r="S29" i="20"/>
  <c r="V29" i="20"/>
  <c r="K29" i="20"/>
  <c r="L29" i="20"/>
  <c r="X29" i="20"/>
  <c r="AI29" i="20"/>
  <c r="AK29" i="20"/>
  <c r="AF29" i="20"/>
  <c r="S28" i="20"/>
  <c r="V28" i="20"/>
  <c r="K28" i="20"/>
  <c r="L28" i="20"/>
  <c r="X28" i="20"/>
  <c r="Y28" i="20"/>
  <c r="AI28" i="20"/>
  <c r="AK28" i="20"/>
  <c r="AF28" i="20"/>
  <c r="AG28" i="20"/>
  <c r="S27" i="20"/>
  <c r="V27" i="20"/>
  <c r="K27" i="20"/>
  <c r="X27" i="20"/>
  <c r="AI27" i="20"/>
  <c r="AK27" i="20"/>
  <c r="AL27" i="20"/>
  <c r="AF27" i="20"/>
  <c r="S26" i="20"/>
  <c r="Y26" i="20"/>
  <c r="V26" i="20"/>
  <c r="K26" i="20"/>
  <c r="L26" i="20"/>
  <c r="X26" i="20"/>
  <c r="AI26" i="20"/>
  <c r="AK26" i="20"/>
  <c r="AF26" i="20"/>
  <c r="AL26" i="20"/>
  <c r="S25" i="20"/>
  <c r="V25" i="20"/>
  <c r="K25" i="20"/>
  <c r="L25" i="20"/>
  <c r="X25" i="20"/>
  <c r="U25" i="20"/>
  <c r="AI25" i="20"/>
  <c r="AK25" i="20"/>
  <c r="AF25" i="20"/>
  <c r="S24" i="20"/>
  <c r="V24" i="20"/>
  <c r="K24" i="20"/>
  <c r="L24" i="20"/>
  <c r="Q24" i="20"/>
  <c r="X24" i="20"/>
  <c r="U24" i="20"/>
  <c r="AI24" i="20"/>
  <c r="AK24" i="20"/>
  <c r="AF24" i="20"/>
  <c r="S23" i="20"/>
  <c r="V23" i="20"/>
  <c r="K23" i="20"/>
  <c r="T23" i="20"/>
  <c r="X23" i="20"/>
  <c r="U23" i="20"/>
  <c r="AI23" i="20"/>
  <c r="AK23" i="20"/>
  <c r="AH23" i="20"/>
  <c r="AF23" i="20"/>
  <c r="S22" i="20"/>
  <c r="V22" i="20"/>
  <c r="K22" i="20"/>
  <c r="L22" i="20"/>
  <c r="Q22" i="20"/>
  <c r="X22" i="20"/>
  <c r="AI22" i="20"/>
  <c r="AK22" i="20"/>
  <c r="AH22" i="20"/>
  <c r="AF22" i="20"/>
  <c r="S21" i="20"/>
  <c r="V21" i="20"/>
  <c r="K21" i="20"/>
  <c r="X21" i="20"/>
  <c r="AI21" i="20"/>
  <c r="AK21" i="20"/>
  <c r="AH21" i="20"/>
  <c r="AF21" i="20"/>
  <c r="S20" i="20"/>
  <c r="V20" i="20"/>
  <c r="K20" i="20"/>
  <c r="AG20" i="20"/>
  <c r="X20" i="20"/>
  <c r="AI20" i="20"/>
  <c r="AK20" i="20"/>
  <c r="AF20" i="20"/>
  <c r="S19" i="20"/>
  <c r="V19" i="20"/>
  <c r="K19" i="20"/>
  <c r="T19" i="20"/>
  <c r="X19" i="20"/>
  <c r="AI19" i="20"/>
  <c r="AK19" i="20"/>
  <c r="AH19" i="20"/>
  <c r="AF19" i="20"/>
  <c r="S18" i="20"/>
  <c r="Y18" i="20"/>
  <c r="V18" i="20"/>
  <c r="K18" i="20"/>
  <c r="X18" i="20"/>
  <c r="AI18" i="20"/>
  <c r="AK18" i="20"/>
  <c r="AF18" i="20"/>
  <c r="S17" i="20"/>
  <c r="V17" i="20"/>
  <c r="K17" i="20"/>
  <c r="L17" i="20"/>
  <c r="X17" i="20"/>
  <c r="AI17" i="20"/>
  <c r="AK17" i="20"/>
  <c r="AF17" i="20"/>
  <c r="S16" i="20"/>
  <c r="V16" i="20"/>
  <c r="K16" i="20"/>
  <c r="L16" i="20"/>
  <c r="X16" i="20"/>
  <c r="AI16" i="20"/>
  <c r="AK16" i="20"/>
  <c r="AH16" i="20"/>
  <c r="AF16" i="20"/>
  <c r="S15" i="20"/>
  <c r="V15" i="20"/>
  <c r="K15" i="20"/>
  <c r="X15" i="20"/>
  <c r="U15" i="20"/>
  <c r="AI15" i="20"/>
  <c r="AK15" i="20"/>
  <c r="AH15" i="20"/>
  <c r="AF15" i="20"/>
  <c r="AL15" i="20"/>
  <c r="S14" i="20"/>
  <c r="V14" i="20"/>
  <c r="K14" i="20"/>
  <c r="L14" i="20"/>
  <c r="Q14" i="20"/>
  <c r="X14" i="20"/>
  <c r="U14" i="20"/>
  <c r="AI14" i="20"/>
  <c r="AK14" i="20"/>
  <c r="AF14" i="20"/>
  <c r="S13" i="20"/>
  <c r="V13" i="20"/>
  <c r="K13" i="20"/>
  <c r="L13" i="20"/>
  <c r="Q13" i="20"/>
  <c r="X13" i="20"/>
  <c r="AI13" i="20"/>
  <c r="AK13" i="20"/>
  <c r="AH13" i="20"/>
  <c r="AF13" i="20"/>
  <c r="S12" i="20"/>
  <c r="V12" i="20"/>
  <c r="K12" i="20"/>
  <c r="L12" i="20"/>
  <c r="Q12" i="20"/>
  <c r="X12" i="20"/>
  <c r="AI12" i="20"/>
  <c r="AK12" i="20"/>
  <c r="AH12" i="20"/>
  <c r="AF12" i="20"/>
  <c r="S11" i="20"/>
  <c r="V11" i="20"/>
  <c r="K11" i="20"/>
  <c r="L11" i="20"/>
  <c r="X11" i="20"/>
  <c r="U11" i="20"/>
  <c r="AI11" i="20"/>
  <c r="AK11" i="20"/>
  <c r="AL11" i="20"/>
  <c r="AF11" i="20"/>
  <c r="S10" i="20"/>
  <c r="V10" i="20"/>
  <c r="K10" i="20"/>
  <c r="L10" i="20"/>
  <c r="Q10" i="20"/>
  <c r="X10" i="20"/>
  <c r="AI10" i="20"/>
  <c r="AK10" i="20"/>
  <c r="AH10" i="20"/>
  <c r="AF10" i="20"/>
  <c r="S9" i="20"/>
  <c r="V9" i="20"/>
  <c r="K9" i="20"/>
  <c r="X9" i="20"/>
  <c r="AI9" i="20"/>
  <c r="AK9" i="20"/>
  <c r="AH9" i="20"/>
  <c r="AF9" i="20"/>
  <c r="S8" i="20"/>
  <c r="Y8" i="20"/>
  <c r="V8" i="20"/>
  <c r="K8" i="20"/>
  <c r="L8" i="20"/>
  <c r="X8" i="20"/>
  <c r="AI8" i="20"/>
  <c r="AK8" i="20"/>
  <c r="AF8" i="20"/>
  <c r="S7" i="20"/>
  <c r="V7" i="20"/>
  <c r="K7" i="20"/>
  <c r="X7" i="20"/>
  <c r="AI7" i="20"/>
  <c r="AK7" i="20"/>
  <c r="AF7" i="20"/>
  <c r="AH7" i="20"/>
  <c r="S6" i="20"/>
  <c r="V6" i="20"/>
  <c r="K6" i="20"/>
  <c r="X6" i="20"/>
  <c r="U6" i="20"/>
  <c r="AI6" i="20"/>
  <c r="AK6" i="20"/>
  <c r="AH6" i="20"/>
  <c r="AF6" i="20"/>
  <c r="N124" i="19"/>
  <c r="N125" i="19"/>
  <c r="K158" i="19"/>
  <c r="L158" i="19"/>
  <c r="AA124" i="19"/>
  <c r="AA125" i="19"/>
  <c r="K157" i="19"/>
  <c r="L157" i="19"/>
  <c r="K156" i="19"/>
  <c r="L156" i="19"/>
  <c r="K155" i="19"/>
  <c r="L155" i="19"/>
  <c r="K154" i="19"/>
  <c r="L154" i="19"/>
  <c r="K153" i="19"/>
  <c r="L153" i="19"/>
  <c r="K152" i="19"/>
  <c r="L152" i="19"/>
  <c r="K151" i="19"/>
  <c r="L151" i="19"/>
  <c r="K150" i="19"/>
  <c r="L150" i="19"/>
  <c r="K149" i="19"/>
  <c r="L149" i="19"/>
  <c r="K148" i="19"/>
  <c r="L148" i="19"/>
  <c r="K147" i="19"/>
  <c r="L147" i="19"/>
  <c r="K146" i="19"/>
  <c r="L146" i="19"/>
  <c r="K145" i="19"/>
  <c r="L145" i="19"/>
  <c r="K144" i="19"/>
  <c r="L144" i="19"/>
  <c r="K143" i="19"/>
  <c r="L143" i="19"/>
  <c r="K142" i="19"/>
  <c r="L142" i="19"/>
  <c r="K141" i="19"/>
  <c r="L141" i="19"/>
  <c r="K140" i="19"/>
  <c r="L140" i="19"/>
  <c r="K139" i="19"/>
  <c r="L139" i="19"/>
  <c r="K138" i="19"/>
  <c r="L138" i="19"/>
  <c r="K137" i="19"/>
  <c r="L137" i="19"/>
  <c r="K136" i="19"/>
  <c r="L136" i="19"/>
  <c r="K135" i="19"/>
  <c r="L135" i="19"/>
  <c r="K134" i="19"/>
  <c r="L134" i="19"/>
  <c r="K133" i="19"/>
  <c r="L133" i="19"/>
  <c r="K132" i="19"/>
  <c r="L132" i="19"/>
  <c r="K131" i="19"/>
  <c r="L131" i="19"/>
  <c r="K130" i="19"/>
  <c r="L130" i="19"/>
  <c r="AD130" i="19"/>
  <c r="K129" i="19"/>
  <c r="L129" i="19"/>
  <c r="AD129" i="19"/>
  <c r="AJ129" i="19"/>
  <c r="AM129" i="19"/>
  <c r="K128" i="19"/>
  <c r="L128" i="19"/>
  <c r="K127" i="19"/>
  <c r="L127" i="19"/>
  <c r="K126" i="19"/>
  <c r="L126" i="19"/>
  <c r="V125" i="19"/>
  <c r="K125" i="19"/>
  <c r="L125" i="19"/>
  <c r="AD125" i="19"/>
  <c r="K124" i="19"/>
  <c r="L124" i="19"/>
  <c r="Q124" i="19"/>
  <c r="AI124" i="19"/>
  <c r="AK124" i="19"/>
  <c r="AH124" i="19"/>
  <c r="AF124" i="19"/>
  <c r="S123" i="19"/>
  <c r="U123" i="19"/>
  <c r="V123" i="19"/>
  <c r="K123" i="19"/>
  <c r="L123" i="19"/>
  <c r="Q123" i="19"/>
  <c r="X123" i="19"/>
  <c r="AI123" i="19"/>
  <c r="AK123" i="19"/>
  <c r="AF123" i="19"/>
  <c r="AH123" i="19"/>
  <c r="AJ123" i="19"/>
  <c r="AM123" i="19"/>
  <c r="AG123" i="19"/>
  <c r="AC123" i="19"/>
  <c r="N99" i="19"/>
  <c r="V99" i="19"/>
  <c r="K115" i="19"/>
  <c r="L115" i="19"/>
  <c r="AA99" i="19"/>
  <c r="AA100" i="19"/>
  <c r="K114" i="19"/>
  <c r="L114" i="19"/>
  <c r="K113" i="19"/>
  <c r="L113" i="19"/>
  <c r="K112" i="19"/>
  <c r="L112" i="19"/>
  <c r="K111" i="19"/>
  <c r="L111" i="19"/>
  <c r="K110" i="19"/>
  <c r="L110" i="19"/>
  <c r="K109" i="19"/>
  <c r="L109" i="19"/>
  <c r="K108" i="19"/>
  <c r="L108" i="19"/>
  <c r="K107" i="19"/>
  <c r="L107" i="19"/>
  <c r="K106" i="19"/>
  <c r="L106" i="19"/>
  <c r="K105" i="19"/>
  <c r="L105" i="19"/>
  <c r="K104" i="19"/>
  <c r="L104" i="19"/>
  <c r="K103" i="19"/>
  <c r="L103" i="19"/>
  <c r="K102" i="19"/>
  <c r="L102" i="19"/>
  <c r="K101" i="19"/>
  <c r="L101" i="19"/>
  <c r="K100" i="19"/>
  <c r="L100" i="19"/>
  <c r="S99" i="19"/>
  <c r="K99" i="19"/>
  <c r="S98" i="19"/>
  <c r="V98" i="19"/>
  <c r="K98" i="19"/>
  <c r="L98" i="19"/>
  <c r="X98" i="19"/>
  <c r="U98" i="19"/>
  <c r="T98" i="19"/>
  <c r="AI98" i="19"/>
  <c r="AK98" i="19"/>
  <c r="AF98" i="19"/>
  <c r="S32" i="19"/>
  <c r="V32" i="19"/>
  <c r="K32" i="19"/>
  <c r="L32" i="19"/>
  <c r="X32" i="19"/>
  <c r="AI32" i="19"/>
  <c r="AK32" i="19"/>
  <c r="AH32" i="19"/>
  <c r="AF32" i="19"/>
  <c r="S31" i="19"/>
  <c r="V31" i="19"/>
  <c r="K31" i="19"/>
  <c r="L31" i="19"/>
  <c r="X31" i="19"/>
  <c r="AI31" i="19"/>
  <c r="AK31" i="19"/>
  <c r="AF31" i="19"/>
  <c r="S30" i="19"/>
  <c r="Y30" i="19"/>
  <c r="V30" i="19"/>
  <c r="K30" i="19"/>
  <c r="X30" i="19"/>
  <c r="AI30" i="19"/>
  <c r="AK30" i="19"/>
  <c r="AF30" i="19"/>
  <c r="AH30" i="19"/>
  <c r="S29" i="19"/>
  <c r="V29" i="19"/>
  <c r="K29" i="19"/>
  <c r="L29" i="19"/>
  <c r="Q29" i="19"/>
  <c r="X29" i="19"/>
  <c r="AI29" i="19"/>
  <c r="AK29" i="19"/>
  <c r="AF29" i="19"/>
  <c r="S28" i="19"/>
  <c r="V28" i="19"/>
  <c r="K28" i="19"/>
  <c r="L28" i="19"/>
  <c r="Q28" i="19"/>
  <c r="X28" i="19"/>
  <c r="U28" i="19"/>
  <c r="AI28" i="19"/>
  <c r="AK28" i="19"/>
  <c r="AF28" i="19"/>
  <c r="S27" i="19"/>
  <c r="V27" i="19"/>
  <c r="K27" i="19"/>
  <c r="AL27" i="19"/>
  <c r="X27" i="19"/>
  <c r="U27" i="19"/>
  <c r="AI27" i="19"/>
  <c r="AK27" i="19"/>
  <c r="AH27" i="19"/>
  <c r="AF27" i="19"/>
  <c r="S26" i="19"/>
  <c r="V26" i="19"/>
  <c r="K26" i="19"/>
  <c r="L26" i="19"/>
  <c r="Q26" i="19"/>
  <c r="X26" i="19"/>
  <c r="U26" i="19"/>
  <c r="AI26" i="19"/>
  <c r="AK26" i="19"/>
  <c r="AL26" i="19"/>
  <c r="AF26" i="19"/>
  <c r="S25" i="19"/>
  <c r="V25" i="19"/>
  <c r="K25" i="19"/>
  <c r="L25" i="19"/>
  <c r="Q25" i="19"/>
  <c r="X25" i="19"/>
  <c r="AI25" i="19"/>
  <c r="AK25" i="19"/>
  <c r="AF25" i="19"/>
  <c r="S24" i="19"/>
  <c r="V24" i="19"/>
  <c r="K24" i="19"/>
  <c r="X24" i="19"/>
  <c r="AI24" i="19"/>
  <c r="AK24" i="19"/>
  <c r="AF24" i="19"/>
  <c r="S23" i="19"/>
  <c r="V23" i="19"/>
  <c r="K23" i="19"/>
  <c r="AG23" i="19"/>
  <c r="X23" i="19"/>
  <c r="U23" i="19"/>
  <c r="AI23" i="19"/>
  <c r="AK23" i="19"/>
  <c r="AF23" i="19"/>
  <c r="S22" i="19"/>
  <c r="V22" i="19"/>
  <c r="K22" i="19"/>
  <c r="X22" i="19"/>
  <c r="AI22" i="19"/>
  <c r="AK22" i="19"/>
  <c r="AH22" i="19"/>
  <c r="AF22" i="19"/>
  <c r="S21" i="19"/>
  <c r="V21" i="19"/>
  <c r="K21" i="19"/>
  <c r="X21" i="19"/>
  <c r="AI21" i="19"/>
  <c r="AK21" i="19"/>
  <c r="AF21" i="19"/>
  <c r="S20" i="19"/>
  <c r="V20" i="19"/>
  <c r="K20" i="19"/>
  <c r="X20" i="19"/>
  <c r="AI20" i="19"/>
  <c r="AK20" i="19"/>
  <c r="AH20" i="19"/>
  <c r="AF20" i="19"/>
  <c r="S19" i="19"/>
  <c r="V19" i="19"/>
  <c r="K19" i="19"/>
  <c r="Y19" i="19"/>
  <c r="X19" i="19"/>
  <c r="U19" i="19"/>
  <c r="AI19" i="19"/>
  <c r="AK19" i="19"/>
  <c r="AF19" i="19"/>
  <c r="S18" i="19"/>
  <c r="V18" i="19"/>
  <c r="K18" i="19"/>
  <c r="X18" i="19"/>
  <c r="AI18" i="19"/>
  <c r="AK18" i="19"/>
  <c r="AH18" i="19"/>
  <c r="AF18" i="19"/>
  <c r="S17" i="19"/>
  <c r="V17" i="19"/>
  <c r="K17" i="19"/>
  <c r="L17" i="19"/>
  <c r="Q17" i="19"/>
  <c r="X17" i="19"/>
  <c r="U17" i="19"/>
  <c r="AI17" i="19"/>
  <c r="AK17" i="19"/>
  <c r="AF17" i="19"/>
  <c r="S16" i="19"/>
  <c r="V16" i="19"/>
  <c r="K16" i="19"/>
  <c r="X16" i="19"/>
  <c r="T16" i="19"/>
  <c r="AI16" i="19"/>
  <c r="AK16" i="19"/>
  <c r="AH16" i="19"/>
  <c r="AF16" i="19"/>
  <c r="S15" i="19"/>
  <c r="V15" i="19"/>
  <c r="K15" i="19"/>
  <c r="T15" i="19"/>
  <c r="X15" i="19"/>
  <c r="AI15" i="19"/>
  <c r="AK15" i="19"/>
  <c r="AF15" i="19"/>
  <c r="S14" i="19"/>
  <c r="U14" i="19"/>
  <c r="V14" i="19"/>
  <c r="K14" i="19"/>
  <c r="L14" i="19"/>
  <c r="X14" i="19"/>
  <c r="AI14" i="19"/>
  <c r="AK14" i="19"/>
  <c r="AF14" i="19"/>
  <c r="AL14" i="19"/>
  <c r="S13" i="19"/>
  <c r="V13" i="19"/>
  <c r="K13" i="19"/>
  <c r="L13" i="19"/>
  <c r="Q13" i="19"/>
  <c r="X13" i="19"/>
  <c r="Y13" i="19"/>
  <c r="AI13" i="19"/>
  <c r="AK13" i="19"/>
  <c r="AH13" i="19"/>
  <c r="AF13" i="19"/>
  <c r="S12" i="19"/>
  <c r="V12" i="19"/>
  <c r="K12" i="19"/>
  <c r="X12" i="19"/>
  <c r="U12" i="19"/>
  <c r="AI12" i="19"/>
  <c r="AK12" i="19"/>
  <c r="AH12" i="19"/>
  <c r="AF12" i="19"/>
  <c r="S11" i="19"/>
  <c r="V11" i="19"/>
  <c r="K11" i="19"/>
  <c r="L11" i="19"/>
  <c r="X11" i="19"/>
  <c r="AI11" i="19"/>
  <c r="AK11" i="19"/>
  <c r="AF11" i="19"/>
  <c r="S10" i="19"/>
  <c r="U10" i="19"/>
  <c r="V10" i="19"/>
  <c r="K10" i="19"/>
  <c r="L10" i="19"/>
  <c r="X10" i="19"/>
  <c r="AI10" i="19"/>
  <c r="AK10" i="19"/>
  <c r="AF10" i="19"/>
  <c r="AH10" i="19"/>
  <c r="S9" i="19"/>
  <c r="V9" i="19"/>
  <c r="K9" i="19"/>
  <c r="L9" i="19"/>
  <c r="Q9" i="19"/>
  <c r="X9" i="19"/>
  <c r="U9" i="19"/>
  <c r="AI9" i="19"/>
  <c r="AK9" i="19"/>
  <c r="AF9" i="19"/>
  <c r="S8" i="19"/>
  <c r="V8" i="19"/>
  <c r="K8" i="19"/>
  <c r="X8" i="19"/>
  <c r="U8" i="19"/>
  <c r="AI8" i="19"/>
  <c r="AK8" i="19"/>
  <c r="AF8" i="19"/>
  <c r="S7" i="19"/>
  <c r="V7" i="19"/>
  <c r="K7" i="19"/>
  <c r="L7" i="19"/>
  <c r="X7" i="19"/>
  <c r="T7" i="19"/>
  <c r="AI7" i="19"/>
  <c r="AK7" i="19"/>
  <c r="AF7" i="19"/>
  <c r="AH7" i="19"/>
  <c r="S6" i="19"/>
  <c r="U6" i="19"/>
  <c r="V6" i="19"/>
  <c r="K6" i="19"/>
  <c r="L6" i="19"/>
  <c r="X6" i="19"/>
  <c r="AI6" i="19"/>
  <c r="AK6" i="19"/>
  <c r="AH6" i="19"/>
  <c r="AF6" i="19"/>
  <c r="N124" i="18"/>
  <c r="V124" i="18"/>
  <c r="K158" i="18"/>
  <c r="L158" i="18"/>
  <c r="AA124" i="18"/>
  <c r="AA125" i="18"/>
  <c r="K157" i="18"/>
  <c r="L157" i="18"/>
  <c r="K156" i="18"/>
  <c r="L156" i="18"/>
  <c r="K155" i="18"/>
  <c r="L155" i="18"/>
  <c r="K154" i="18"/>
  <c r="L154" i="18"/>
  <c r="K153" i="18"/>
  <c r="L153" i="18"/>
  <c r="K152" i="18"/>
  <c r="L152" i="18"/>
  <c r="K151" i="18"/>
  <c r="L151" i="18"/>
  <c r="K150" i="18"/>
  <c r="L150" i="18"/>
  <c r="K149" i="18"/>
  <c r="L149" i="18"/>
  <c r="K148" i="18"/>
  <c r="L148" i="18"/>
  <c r="K147" i="18"/>
  <c r="L147" i="18"/>
  <c r="K146" i="18"/>
  <c r="L146" i="18"/>
  <c r="K145" i="18"/>
  <c r="L145" i="18"/>
  <c r="K144" i="18"/>
  <c r="L144" i="18"/>
  <c r="K143" i="18"/>
  <c r="L143" i="18"/>
  <c r="K142" i="18"/>
  <c r="L142" i="18"/>
  <c r="K141" i="18"/>
  <c r="L141" i="18"/>
  <c r="K140" i="18"/>
  <c r="L140" i="18"/>
  <c r="K139" i="18"/>
  <c r="L139" i="18"/>
  <c r="K138" i="18"/>
  <c r="L138" i="18"/>
  <c r="K137" i="18"/>
  <c r="L137" i="18"/>
  <c r="K136" i="18"/>
  <c r="L136" i="18"/>
  <c r="K135" i="18"/>
  <c r="L135" i="18"/>
  <c r="K134" i="18"/>
  <c r="L134" i="18"/>
  <c r="K133" i="18"/>
  <c r="L133" i="18"/>
  <c r="K132" i="18"/>
  <c r="L132" i="18"/>
  <c r="K131" i="18"/>
  <c r="L131" i="18"/>
  <c r="K130" i="18"/>
  <c r="L130" i="18"/>
  <c r="K129" i="18"/>
  <c r="L129" i="18"/>
  <c r="K128" i="18"/>
  <c r="L128" i="18"/>
  <c r="K127" i="18"/>
  <c r="L127" i="18"/>
  <c r="K126" i="18"/>
  <c r="L126" i="18"/>
  <c r="K125" i="18"/>
  <c r="L125" i="18"/>
  <c r="K124" i="18"/>
  <c r="L124" i="18"/>
  <c r="AK124" i="18"/>
  <c r="S123" i="18"/>
  <c r="V123" i="18"/>
  <c r="K123" i="18"/>
  <c r="L123" i="18"/>
  <c r="X123" i="18"/>
  <c r="U123" i="18"/>
  <c r="AI123" i="18"/>
  <c r="AK123" i="18"/>
  <c r="AH123" i="18"/>
  <c r="AF123" i="18"/>
  <c r="AG123" i="18"/>
  <c r="N99" i="18"/>
  <c r="X99" i="18"/>
  <c r="K115" i="18"/>
  <c r="AA99" i="18"/>
  <c r="AK99" i="18"/>
  <c r="K114" i="18"/>
  <c r="L114" i="18"/>
  <c r="K113" i="18"/>
  <c r="L113" i="18"/>
  <c r="K112" i="18"/>
  <c r="L112" i="18"/>
  <c r="K111" i="18"/>
  <c r="L111" i="18"/>
  <c r="K110" i="18"/>
  <c r="L110" i="18"/>
  <c r="K109" i="18"/>
  <c r="L109" i="18"/>
  <c r="K108" i="18"/>
  <c r="L108" i="18"/>
  <c r="K107" i="18"/>
  <c r="L107" i="18"/>
  <c r="K106" i="18"/>
  <c r="L106" i="18"/>
  <c r="K105" i="18"/>
  <c r="L105" i="18"/>
  <c r="K104" i="18"/>
  <c r="L104" i="18"/>
  <c r="K103" i="18"/>
  <c r="L103" i="18"/>
  <c r="K102" i="18"/>
  <c r="L102" i="18"/>
  <c r="K101" i="18"/>
  <c r="L101" i="18"/>
  <c r="K100" i="18"/>
  <c r="L100" i="18"/>
  <c r="K99" i="18"/>
  <c r="L99" i="18"/>
  <c r="S98" i="18"/>
  <c r="T98" i="18"/>
  <c r="V98" i="18"/>
  <c r="K98" i="18"/>
  <c r="L98" i="18"/>
  <c r="X98" i="18"/>
  <c r="U98" i="18"/>
  <c r="AI98" i="18"/>
  <c r="AK98" i="18"/>
  <c r="AG98" i="18"/>
  <c r="AF98" i="18"/>
  <c r="S32" i="18"/>
  <c r="V32" i="18"/>
  <c r="K32" i="18"/>
  <c r="X32" i="18"/>
  <c r="AI32" i="18"/>
  <c r="AK32" i="18"/>
  <c r="AF32" i="18"/>
  <c r="S31" i="18"/>
  <c r="V31" i="18"/>
  <c r="K31" i="18"/>
  <c r="L31" i="18"/>
  <c r="Q31" i="18"/>
  <c r="X31" i="18"/>
  <c r="U31" i="18"/>
  <c r="AI31" i="18"/>
  <c r="AK31" i="18"/>
  <c r="AH31" i="18"/>
  <c r="AF31" i="18"/>
  <c r="S30" i="18"/>
  <c r="Y30" i="18"/>
  <c r="V30" i="18"/>
  <c r="K30" i="18"/>
  <c r="X30" i="18"/>
  <c r="AI30" i="18"/>
  <c r="AK30" i="18"/>
  <c r="AF30" i="18"/>
  <c r="AH30" i="18"/>
  <c r="S29" i="18"/>
  <c r="V29" i="18"/>
  <c r="K29" i="18"/>
  <c r="L29" i="18"/>
  <c r="Q29" i="18"/>
  <c r="X29" i="18"/>
  <c r="AI29" i="18"/>
  <c r="AK29" i="18"/>
  <c r="AH29" i="18"/>
  <c r="AF29" i="18"/>
  <c r="S28" i="18"/>
  <c r="V28" i="18"/>
  <c r="K28" i="18"/>
  <c r="L28" i="18"/>
  <c r="Q28" i="18"/>
  <c r="X28" i="18"/>
  <c r="AI28" i="18"/>
  <c r="AK28" i="18"/>
  <c r="AH28" i="18"/>
  <c r="AF28" i="18"/>
  <c r="S27" i="18"/>
  <c r="V27" i="18"/>
  <c r="K27" i="18"/>
  <c r="X27" i="18"/>
  <c r="AI27" i="18"/>
  <c r="AK27" i="18"/>
  <c r="AF27" i="18"/>
  <c r="AH27" i="18"/>
  <c r="S26" i="18"/>
  <c r="V26" i="18"/>
  <c r="K26" i="18"/>
  <c r="X26" i="18"/>
  <c r="AI26" i="18"/>
  <c r="AK26" i="18"/>
  <c r="AL26" i="18"/>
  <c r="AF26" i="18"/>
  <c r="S25" i="18"/>
  <c r="Y25" i="18"/>
  <c r="V25" i="18"/>
  <c r="K25" i="18"/>
  <c r="L25" i="18"/>
  <c r="Q25" i="18"/>
  <c r="X25" i="18"/>
  <c r="T25" i="18"/>
  <c r="AI25" i="18"/>
  <c r="AK25" i="18"/>
  <c r="AF25" i="18"/>
  <c r="S24" i="18"/>
  <c r="V24" i="18"/>
  <c r="K24" i="18"/>
  <c r="L24" i="18"/>
  <c r="Q24" i="18"/>
  <c r="X24" i="18"/>
  <c r="U24" i="18"/>
  <c r="AI24" i="18"/>
  <c r="AK24" i="18"/>
  <c r="AF24" i="18"/>
  <c r="AH24" i="18"/>
  <c r="S23" i="18"/>
  <c r="V23" i="18"/>
  <c r="K23" i="18"/>
  <c r="L23" i="18"/>
  <c r="X23" i="18"/>
  <c r="U23" i="18"/>
  <c r="AI23" i="18"/>
  <c r="AK23" i="18"/>
  <c r="AL23" i="18"/>
  <c r="AF23" i="18"/>
  <c r="S22" i="18"/>
  <c r="V22" i="18"/>
  <c r="K22" i="18"/>
  <c r="X22" i="18"/>
  <c r="AI22" i="18"/>
  <c r="AK22" i="18"/>
  <c r="AF22" i="18"/>
  <c r="S21" i="18"/>
  <c r="V21" i="18"/>
  <c r="K21" i="18"/>
  <c r="AL21" i="18"/>
  <c r="L21" i="18"/>
  <c r="Q21" i="18"/>
  <c r="X21" i="18"/>
  <c r="AI21" i="18"/>
  <c r="AK21" i="18"/>
  <c r="AH21" i="18"/>
  <c r="AF21" i="18"/>
  <c r="S20" i="18"/>
  <c r="V20" i="18"/>
  <c r="K20" i="18"/>
  <c r="X20" i="18"/>
  <c r="T20" i="18"/>
  <c r="AI20" i="18"/>
  <c r="AK20" i="18"/>
  <c r="AF20" i="18"/>
  <c r="AH20" i="18"/>
  <c r="S19" i="18"/>
  <c r="V19" i="18"/>
  <c r="K19" i="18"/>
  <c r="L19" i="18"/>
  <c r="X19" i="18"/>
  <c r="U19" i="18"/>
  <c r="T19" i="18"/>
  <c r="AI19" i="18"/>
  <c r="AK19" i="18"/>
  <c r="AF19" i="18"/>
  <c r="AL19" i="18"/>
  <c r="S18" i="18"/>
  <c r="V18" i="18"/>
  <c r="K18" i="18"/>
  <c r="AL18" i="18"/>
  <c r="X18" i="18"/>
  <c r="U18" i="18"/>
  <c r="AI18" i="18"/>
  <c r="AK18" i="18"/>
  <c r="AF18" i="18"/>
  <c r="S17" i="18"/>
  <c r="V17" i="18"/>
  <c r="K17" i="18"/>
  <c r="L17" i="18"/>
  <c r="AD17" i="18"/>
  <c r="Q17" i="18"/>
  <c r="X17" i="18"/>
  <c r="U17" i="18"/>
  <c r="AI17" i="18"/>
  <c r="AK17" i="18"/>
  <c r="AF17" i="18"/>
  <c r="S16" i="18"/>
  <c r="V16" i="18"/>
  <c r="K16" i="18"/>
  <c r="L16" i="18"/>
  <c r="Q16" i="18"/>
  <c r="X16" i="18"/>
  <c r="Y16" i="18"/>
  <c r="AI16" i="18"/>
  <c r="AK16" i="18"/>
  <c r="AF16" i="18"/>
  <c r="S15" i="18"/>
  <c r="V15" i="18"/>
  <c r="K15" i="18"/>
  <c r="Y15" i="18"/>
  <c r="X15" i="18"/>
  <c r="AI15" i="18"/>
  <c r="AK15" i="18"/>
  <c r="AH15" i="18"/>
  <c r="AF15" i="18"/>
  <c r="S14" i="18"/>
  <c r="U14" i="18"/>
  <c r="V14" i="18"/>
  <c r="K14" i="18"/>
  <c r="X14" i="18"/>
  <c r="AI14" i="18"/>
  <c r="AK14" i="18"/>
  <c r="AF14" i="18"/>
  <c r="AH14" i="18"/>
  <c r="S13" i="18"/>
  <c r="T13" i="18"/>
  <c r="V13" i="18"/>
  <c r="K13" i="18"/>
  <c r="L13" i="18"/>
  <c r="X13" i="18"/>
  <c r="AI13" i="18"/>
  <c r="AK13" i="18"/>
  <c r="AF13" i="18"/>
  <c r="S12" i="18"/>
  <c r="V12" i="18"/>
  <c r="K12" i="18"/>
  <c r="L12" i="18"/>
  <c r="Q12" i="18"/>
  <c r="X12" i="18"/>
  <c r="U12" i="18"/>
  <c r="AI12" i="18"/>
  <c r="AK12" i="18"/>
  <c r="AH12" i="18"/>
  <c r="AF12" i="18"/>
  <c r="S11" i="18"/>
  <c r="V11" i="18"/>
  <c r="K11" i="18"/>
  <c r="L11" i="18"/>
  <c r="X11" i="18"/>
  <c r="U11" i="18"/>
  <c r="AI11" i="18"/>
  <c r="AK11" i="18"/>
  <c r="AF11" i="18"/>
  <c r="AH11" i="18"/>
  <c r="S10" i="18"/>
  <c r="V10" i="18"/>
  <c r="K10" i="18"/>
  <c r="X10" i="18"/>
  <c r="U10" i="18"/>
  <c r="AI10" i="18"/>
  <c r="AK10" i="18"/>
  <c r="AF10" i="18"/>
  <c r="S9" i="18"/>
  <c r="V9" i="18"/>
  <c r="K9" i="18"/>
  <c r="L9" i="18"/>
  <c r="Q9" i="18"/>
  <c r="X9" i="18"/>
  <c r="Y9" i="18"/>
  <c r="AI9" i="18"/>
  <c r="AK9" i="18"/>
  <c r="AF9" i="18"/>
  <c r="S8" i="18"/>
  <c r="V8" i="18"/>
  <c r="K8" i="18"/>
  <c r="X8" i="18"/>
  <c r="U8" i="18"/>
  <c r="AI8" i="18"/>
  <c r="AK8" i="18"/>
  <c r="AF8" i="18"/>
  <c r="S7" i="18"/>
  <c r="V7" i="18"/>
  <c r="K7" i="18"/>
  <c r="L7" i="18"/>
  <c r="X7" i="18"/>
  <c r="AI7" i="18"/>
  <c r="AK7" i="18"/>
  <c r="AF7" i="18"/>
  <c r="S6" i="18"/>
  <c r="V6" i="18"/>
  <c r="K6" i="18"/>
  <c r="X6" i="18"/>
  <c r="U6" i="18"/>
  <c r="AI6" i="18"/>
  <c r="AK6" i="18"/>
  <c r="AF6" i="18"/>
  <c r="AH6" i="18"/>
  <c r="N123" i="17"/>
  <c r="N124" i="17"/>
  <c r="K157" i="17"/>
  <c r="L157" i="17"/>
  <c r="AA123" i="17"/>
  <c r="AK123" i="17"/>
  <c r="K156" i="17"/>
  <c r="L156" i="17"/>
  <c r="K155" i="17"/>
  <c r="L155" i="17"/>
  <c r="K154" i="17"/>
  <c r="L154" i="17"/>
  <c r="K153" i="17"/>
  <c r="L153" i="17"/>
  <c r="K152" i="17"/>
  <c r="L152" i="17"/>
  <c r="K151" i="17"/>
  <c r="L151" i="17"/>
  <c r="K150" i="17"/>
  <c r="L150" i="17"/>
  <c r="K149" i="17"/>
  <c r="L149" i="17"/>
  <c r="K148" i="17"/>
  <c r="L148" i="17"/>
  <c r="K147" i="17"/>
  <c r="L147" i="17"/>
  <c r="K146" i="17"/>
  <c r="L146" i="17"/>
  <c r="K145" i="17"/>
  <c r="L145" i="17"/>
  <c r="K144" i="17"/>
  <c r="L144" i="17"/>
  <c r="K143" i="17"/>
  <c r="L143" i="17"/>
  <c r="K142" i="17"/>
  <c r="L142" i="17"/>
  <c r="K141" i="17"/>
  <c r="L141" i="17"/>
  <c r="K140" i="17"/>
  <c r="L140" i="17"/>
  <c r="K139" i="17"/>
  <c r="L139" i="17"/>
  <c r="K138" i="17"/>
  <c r="L138" i="17"/>
  <c r="K137" i="17"/>
  <c r="L137" i="17"/>
  <c r="K136" i="17"/>
  <c r="L136" i="17"/>
  <c r="K135" i="17"/>
  <c r="L135" i="17"/>
  <c r="K134" i="17"/>
  <c r="L134" i="17"/>
  <c r="K133" i="17"/>
  <c r="L133" i="17"/>
  <c r="K132" i="17"/>
  <c r="L132" i="17"/>
  <c r="K131" i="17"/>
  <c r="L131" i="17"/>
  <c r="K130" i="17"/>
  <c r="L130" i="17"/>
  <c r="K129" i="17"/>
  <c r="L129" i="17"/>
  <c r="K128" i="17"/>
  <c r="L128" i="17"/>
  <c r="K127" i="17"/>
  <c r="L127" i="17"/>
  <c r="K126" i="17"/>
  <c r="L126" i="17"/>
  <c r="K125" i="17"/>
  <c r="L125" i="17"/>
  <c r="K124" i="17"/>
  <c r="L124" i="17"/>
  <c r="K123" i="17"/>
  <c r="L123" i="17"/>
  <c r="S122" i="17"/>
  <c r="V122" i="17"/>
  <c r="K122" i="17"/>
  <c r="L122" i="17"/>
  <c r="X122" i="17"/>
  <c r="AI122" i="17"/>
  <c r="AK122" i="17"/>
  <c r="AF122" i="17"/>
  <c r="N98" i="17"/>
  <c r="R98" i="17"/>
  <c r="K114" i="17"/>
  <c r="L114" i="17"/>
  <c r="AA98" i="17"/>
  <c r="K113" i="17"/>
  <c r="L113" i="17"/>
  <c r="K112" i="17"/>
  <c r="L112" i="17"/>
  <c r="K111" i="17"/>
  <c r="L111" i="17"/>
  <c r="K110" i="17"/>
  <c r="L110" i="17"/>
  <c r="K109" i="17"/>
  <c r="L109" i="17"/>
  <c r="K108" i="17"/>
  <c r="L108" i="17"/>
  <c r="K107" i="17"/>
  <c r="L107" i="17"/>
  <c r="K106" i="17"/>
  <c r="L106" i="17"/>
  <c r="K105" i="17"/>
  <c r="L105" i="17"/>
  <c r="K104" i="17"/>
  <c r="L104" i="17"/>
  <c r="K103" i="17"/>
  <c r="L103" i="17"/>
  <c r="K102" i="17"/>
  <c r="L102" i="17"/>
  <c r="K101" i="17"/>
  <c r="L101" i="17"/>
  <c r="K100" i="17"/>
  <c r="L100" i="17"/>
  <c r="K99" i="17"/>
  <c r="L99" i="17"/>
  <c r="K98" i="17"/>
  <c r="L98" i="17"/>
  <c r="AD98" i="17"/>
  <c r="AK98" i="17"/>
  <c r="S97" i="17"/>
  <c r="V97" i="17"/>
  <c r="K97" i="17"/>
  <c r="X97" i="17"/>
  <c r="U97" i="17"/>
  <c r="AI97" i="17"/>
  <c r="AK97" i="17"/>
  <c r="AF97" i="17"/>
  <c r="S32" i="17"/>
  <c r="V32" i="17"/>
  <c r="K32" i="17"/>
  <c r="L32" i="17"/>
  <c r="Q32" i="17"/>
  <c r="X32" i="17"/>
  <c r="AI32" i="17"/>
  <c r="AK32" i="17"/>
  <c r="AH32" i="17"/>
  <c r="AF32" i="17"/>
  <c r="S31" i="17"/>
  <c r="V31" i="17"/>
  <c r="K31" i="17"/>
  <c r="L31" i="17"/>
  <c r="X31" i="17"/>
  <c r="Y31" i="17"/>
  <c r="AI31" i="17"/>
  <c r="AK31" i="17"/>
  <c r="AL31" i="17"/>
  <c r="AF31" i="17"/>
  <c r="S30" i="17"/>
  <c r="V30" i="17"/>
  <c r="K30" i="17"/>
  <c r="L30" i="17"/>
  <c r="Q30" i="17"/>
  <c r="X30" i="17"/>
  <c r="AI30" i="17"/>
  <c r="AK30" i="17"/>
  <c r="AF30" i="17"/>
  <c r="S29" i="17"/>
  <c r="V29" i="17"/>
  <c r="K29" i="17"/>
  <c r="X29" i="17"/>
  <c r="AI29" i="17"/>
  <c r="AK29" i="17"/>
  <c r="AF29" i="17"/>
  <c r="S28" i="17"/>
  <c r="Y28" i="17"/>
  <c r="V28" i="17"/>
  <c r="K28" i="17"/>
  <c r="X28" i="17"/>
  <c r="T28" i="17"/>
  <c r="AI28" i="17"/>
  <c r="AK28" i="17"/>
  <c r="AF28" i="17"/>
  <c r="S27" i="17"/>
  <c r="V27" i="17"/>
  <c r="K27" i="17"/>
  <c r="X27" i="17"/>
  <c r="AI27" i="17"/>
  <c r="AK27" i="17"/>
  <c r="AH27" i="17"/>
  <c r="AF27" i="17"/>
  <c r="S26" i="17"/>
  <c r="V26" i="17"/>
  <c r="K26" i="17"/>
  <c r="L26" i="17"/>
  <c r="X26" i="17"/>
  <c r="AI26" i="17"/>
  <c r="AK26" i="17"/>
  <c r="AF26" i="17"/>
  <c r="S25" i="17"/>
  <c r="V25" i="17"/>
  <c r="K25" i="17"/>
  <c r="X25" i="17"/>
  <c r="AI25" i="17"/>
  <c r="AK25" i="17"/>
  <c r="AF25" i="17"/>
  <c r="S24" i="17"/>
  <c r="V24" i="17"/>
  <c r="K24" i="17"/>
  <c r="L24" i="17"/>
  <c r="X24" i="17"/>
  <c r="AI24" i="17"/>
  <c r="AK24" i="17"/>
  <c r="AF24" i="17"/>
  <c r="S23" i="17"/>
  <c r="V23" i="17"/>
  <c r="K23" i="17"/>
  <c r="X23" i="17"/>
  <c r="U23" i="17"/>
  <c r="AI23" i="17"/>
  <c r="AK23" i="17"/>
  <c r="AF23" i="17"/>
  <c r="S22" i="17"/>
  <c r="V22" i="17"/>
  <c r="K22" i="17"/>
  <c r="L22" i="17"/>
  <c r="X22" i="17"/>
  <c r="AI22" i="17"/>
  <c r="AK22" i="17"/>
  <c r="AF22" i="17"/>
  <c r="S21" i="17"/>
  <c r="V21" i="17"/>
  <c r="K21" i="17"/>
  <c r="X21" i="17"/>
  <c r="AI21" i="17"/>
  <c r="AK21" i="17"/>
  <c r="AF21" i="17"/>
  <c r="S20" i="17"/>
  <c r="V20" i="17"/>
  <c r="K20" i="17"/>
  <c r="X20" i="17"/>
  <c r="AI20" i="17"/>
  <c r="AK20" i="17"/>
  <c r="AH20" i="17"/>
  <c r="AF20" i="17"/>
  <c r="S19" i="17"/>
  <c r="V19" i="17"/>
  <c r="K19" i="17"/>
  <c r="L19" i="17"/>
  <c r="Q19" i="17"/>
  <c r="X19" i="17"/>
  <c r="Y19" i="17"/>
  <c r="AI19" i="17"/>
  <c r="AK19" i="17"/>
  <c r="AF19" i="17"/>
  <c r="S18" i="17"/>
  <c r="V18" i="17"/>
  <c r="K18" i="17"/>
  <c r="L18" i="17"/>
  <c r="X18" i="17"/>
  <c r="AI18" i="17"/>
  <c r="AK18" i="17"/>
  <c r="AF18" i="17"/>
  <c r="S17" i="17"/>
  <c r="V17" i="17"/>
  <c r="K17" i="17"/>
  <c r="X17" i="17"/>
  <c r="AI17" i="17"/>
  <c r="AK17" i="17"/>
  <c r="AF17" i="17"/>
  <c r="S16" i="17"/>
  <c r="V16" i="17"/>
  <c r="K16" i="17"/>
  <c r="L16" i="17"/>
  <c r="X16" i="17"/>
  <c r="AI16" i="17"/>
  <c r="AK16" i="17"/>
  <c r="AF16" i="17"/>
  <c r="S15" i="17"/>
  <c r="V15" i="17"/>
  <c r="K15" i="17"/>
  <c r="X15" i="17"/>
  <c r="AI15" i="17"/>
  <c r="AK15" i="17"/>
  <c r="AH15" i="17"/>
  <c r="AF15" i="17"/>
  <c r="S14" i="17"/>
  <c r="V14" i="17"/>
  <c r="K14" i="17"/>
  <c r="L14" i="17"/>
  <c r="X14" i="17"/>
  <c r="AI14" i="17"/>
  <c r="AK14" i="17"/>
  <c r="AF14" i="17"/>
  <c r="AL14" i="17"/>
  <c r="S13" i="17"/>
  <c r="V13" i="17"/>
  <c r="K13" i="17"/>
  <c r="X13" i="17"/>
  <c r="AI13" i="17"/>
  <c r="AK13" i="17"/>
  <c r="AF13" i="17"/>
  <c r="S12" i="17"/>
  <c r="V12" i="17"/>
  <c r="K12" i="17"/>
  <c r="L12" i="17"/>
  <c r="X12" i="17"/>
  <c r="AI12" i="17"/>
  <c r="AK12" i="17"/>
  <c r="AF12" i="17"/>
  <c r="S11" i="17"/>
  <c r="V11" i="17"/>
  <c r="K11" i="17"/>
  <c r="X11" i="17"/>
  <c r="U11" i="17"/>
  <c r="AI11" i="17"/>
  <c r="AK11" i="17"/>
  <c r="AF11" i="17"/>
  <c r="S10" i="17"/>
  <c r="V10" i="17"/>
  <c r="K10" i="17"/>
  <c r="L10" i="17"/>
  <c r="X10" i="17"/>
  <c r="AI10" i="17"/>
  <c r="AK10" i="17"/>
  <c r="AF10" i="17"/>
  <c r="S9" i="17"/>
  <c r="V9" i="17"/>
  <c r="K9" i="17"/>
  <c r="X9" i="17"/>
  <c r="AI9" i="17"/>
  <c r="AK9" i="17"/>
  <c r="AF9" i="17"/>
  <c r="S8" i="17"/>
  <c r="V8" i="17"/>
  <c r="K8" i="17"/>
  <c r="L8" i="17"/>
  <c r="X8" i="17"/>
  <c r="AI8" i="17"/>
  <c r="AK8" i="17"/>
  <c r="AF8" i="17"/>
  <c r="S7" i="17"/>
  <c r="V7" i="17"/>
  <c r="K7" i="17"/>
  <c r="X7" i="17"/>
  <c r="AI7" i="17"/>
  <c r="AK7" i="17"/>
  <c r="AF7" i="17"/>
  <c r="S6" i="17"/>
  <c r="V6" i="17"/>
  <c r="K6" i="17"/>
  <c r="X6" i="17"/>
  <c r="AI6" i="17"/>
  <c r="AK6" i="17"/>
  <c r="AF6" i="17"/>
  <c r="N124" i="16"/>
  <c r="N125" i="16"/>
  <c r="N126" i="16"/>
  <c r="K158" i="16"/>
  <c r="L158" i="16"/>
  <c r="AA124" i="16"/>
  <c r="AK124" i="16"/>
  <c r="K157" i="16"/>
  <c r="L157" i="16"/>
  <c r="K156" i="16"/>
  <c r="L156" i="16"/>
  <c r="K155" i="16"/>
  <c r="L155" i="16"/>
  <c r="K154" i="16"/>
  <c r="L154" i="16"/>
  <c r="K153" i="16"/>
  <c r="L153" i="16"/>
  <c r="K152" i="16"/>
  <c r="L152" i="16"/>
  <c r="K151" i="16"/>
  <c r="L151" i="16"/>
  <c r="K150" i="16"/>
  <c r="L150" i="16"/>
  <c r="K149" i="16"/>
  <c r="L149" i="16"/>
  <c r="K148" i="16"/>
  <c r="L148" i="16"/>
  <c r="K147" i="16"/>
  <c r="L147" i="16"/>
  <c r="K146" i="16"/>
  <c r="L146" i="16"/>
  <c r="K145" i="16"/>
  <c r="L145" i="16"/>
  <c r="K144" i="16"/>
  <c r="L144" i="16"/>
  <c r="K143" i="16"/>
  <c r="L143" i="16"/>
  <c r="K142" i="16"/>
  <c r="L142" i="16"/>
  <c r="K141" i="16"/>
  <c r="L141" i="16"/>
  <c r="K140" i="16"/>
  <c r="L140" i="16"/>
  <c r="K139" i="16"/>
  <c r="L139" i="16"/>
  <c r="K138" i="16"/>
  <c r="L138" i="16"/>
  <c r="K137" i="16"/>
  <c r="L137" i="16"/>
  <c r="K136" i="16"/>
  <c r="L136" i="16"/>
  <c r="K135" i="16"/>
  <c r="L135" i="16"/>
  <c r="K134" i="16"/>
  <c r="L134" i="16"/>
  <c r="K133" i="16"/>
  <c r="L133" i="16"/>
  <c r="K132" i="16"/>
  <c r="L132" i="16"/>
  <c r="K131" i="16"/>
  <c r="L131" i="16"/>
  <c r="K130" i="16"/>
  <c r="L130" i="16"/>
  <c r="K129" i="16"/>
  <c r="L129" i="16"/>
  <c r="K128" i="16"/>
  <c r="L128" i="16"/>
  <c r="K127" i="16"/>
  <c r="L127" i="16"/>
  <c r="K126" i="16"/>
  <c r="L126" i="16"/>
  <c r="K125" i="16"/>
  <c r="L125" i="16"/>
  <c r="Q125" i="16"/>
  <c r="K124" i="16"/>
  <c r="S123" i="16"/>
  <c r="Y123" i="16"/>
  <c r="V123" i="16"/>
  <c r="K123" i="16"/>
  <c r="L123" i="16"/>
  <c r="X123" i="16"/>
  <c r="AI123" i="16"/>
  <c r="AK123" i="16"/>
  <c r="AG123" i="16"/>
  <c r="AF123" i="16"/>
  <c r="N99" i="16"/>
  <c r="X99" i="16"/>
  <c r="K115" i="16"/>
  <c r="L115" i="16"/>
  <c r="AA99" i="16"/>
  <c r="AF99" i="16"/>
  <c r="K114" i="16"/>
  <c r="L114" i="16"/>
  <c r="K113" i="16"/>
  <c r="L113" i="16"/>
  <c r="K112" i="16"/>
  <c r="L112" i="16"/>
  <c r="K111" i="16"/>
  <c r="L111" i="16"/>
  <c r="K110" i="16"/>
  <c r="L110" i="16"/>
  <c r="K109" i="16"/>
  <c r="L109" i="16"/>
  <c r="K108" i="16"/>
  <c r="L108" i="16"/>
  <c r="K107" i="16"/>
  <c r="L107" i="16"/>
  <c r="K106" i="16"/>
  <c r="L106" i="16"/>
  <c r="K105" i="16"/>
  <c r="L105" i="16"/>
  <c r="K104" i="16"/>
  <c r="L104" i="16"/>
  <c r="K103" i="16"/>
  <c r="L103" i="16"/>
  <c r="K102" i="16"/>
  <c r="L102" i="16"/>
  <c r="K101" i="16"/>
  <c r="L101" i="16"/>
  <c r="K100" i="16"/>
  <c r="L100" i="16"/>
  <c r="S99" i="16"/>
  <c r="K99" i="16"/>
  <c r="S98" i="16"/>
  <c r="V98" i="16"/>
  <c r="K98" i="16"/>
  <c r="L98" i="16"/>
  <c r="X98" i="16"/>
  <c r="U98" i="16"/>
  <c r="AI98" i="16"/>
  <c r="AK98" i="16"/>
  <c r="AF98" i="16"/>
  <c r="AL98" i="16"/>
  <c r="S32" i="16"/>
  <c r="V32" i="16"/>
  <c r="K32" i="16"/>
  <c r="X32" i="16"/>
  <c r="AI32" i="16"/>
  <c r="AK32" i="16"/>
  <c r="AF32" i="16"/>
  <c r="S31" i="16"/>
  <c r="V31" i="16"/>
  <c r="K31" i="16"/>
  <c r="L31" i="16"/>
  <c r="X31" i="16"/>
  <c r="U31" i="16"/>
  <c r="AI31" i="16"/>
  <c r="AK31" i="16"/>
  <c r="AG31" i="16"/>
  <c r="AF31" i="16"/>
  <c r="S30" i="16"/>
  <c r="V30" i="16"/>
  <c r="K30" i="16"/>
  <c r="X30" i="16"/>
  <c r="U30" i="16"/>
  <c r="AI30" i="16"/>
  <c r="AK30" i="16"/>
  <c r="AL30" i="16"/>
  <c r="AF30" i="16"/>
  <c r="S29" i="16"/>
  <c r="V29" i="16"/>
  <c r="K29" i="16"/>
  <c r="L29" i="16"/>
  <c r="X29" i="16"/>
  <c r="AI29" i="16"/>
  <c r="AK29" i="16"/>
  <c r="AH29" i="16"/>
  <c r="AF29" i="16"/>
  <c r="S28" i="16"/>
  <c r="V28" i="16"/>
  <c r="K28" i="16"/>
  <c r="Y28" i="16"/>
  <c r="X28" i="16"/>
  <c r="AI28" i="16"/>
  <c r="AK28" i="16"/>
  <c r="AF28" i="16"/>
  <c r="S27" i="16"/>
  <c r="V27" i="16"/>
  <c r="K27" i="16"/>
  <c r="L27" i="16"/>
  <c r="Q27" i="16"/>
  <c r="X27" i="16"/>
  <c r="U27" i="16"/>
  <c r="AI27" i="16"/>
  <c r="AK27" i="16"/>
  <c r="AF27" i="16"/>
  <c r="S26" i="16"/>
  <c r="V26" i="16"/>
  <c r="K26" i="16"/>
  <c r="L26" i="16"/>
  <c r="X26" i="16"/>
  <c r="Y26" i="16"/>
  <c r="AI26" i="16"/>
  <c r="AK26" i="16"/>
  <c r="AG26" i="16"/>
  <c r="AF26" i="16"/>
  <c r="S25" i="16"/>
  <c r="V25" i="16"/>
  <c r="K25" i="16"/>
  <c r="L25" i="16"/>
  <c r="X25" i="16"/>
  <c r="AI25" i="16"/>
  <c r="AK25" i="16"/>
  <c r="AF25" i="16"/>
  <c r="S24" i="16"/>
  <c r="V24" i="16"/>
  <c r="K24" i="16"/>
  <c r="L24" i="16"/>
  <c r="X24" i="16"/>
  <c r="AI24" i="16"/>
  <c r="AK24" i="16"/>
  <c r="AF24" i="16"/>
  <c r="S23" i="16"/>
  <c r="V23" i="16"/>
  <c r="K23" i="16"/>
  <c r="X23" i="16"/>
  <c r="U23" i="16"/>
  <c r="AI23" i="16"/>
  <c r="AK23" i="16"/>
  <c r="AF23" i="16"/>
  <c r="S22" i="16"/>
  <c r="Y22" i="16"/>
  <c r="V22" i="16"/>
  <c r="K22" i="16"/>
  <c r="L22" i="16"/>
  <c r="X22" i="16"/>
  <c r="AI22" i="16"/>
  <c r="AK22" i="16"/>
  <c r="AF22" i="16"/>
  <c r="S21" i="16"/>
  <c r="V21" i="16"/>
  <c r="K21" i="16"/>
  <c r="X21" i="16"/>
  <c r="U21" i="16"/>
  <c r="AI21" i="16"/>
  <c r="AK21" i="16"/>
  <c r="AH21" i="16"/>
  <c r="AF21" i="16"/>
  <c r="S20" i="16"/>
  <c r="V20" i="16"/>
  <c r="K20" i="16"/>
  <c r="L20" i="16"/>
  <c r="X20" i="16"/>
  <c r="U20" i="16"/>
  <c r="AI20" i="16"/>
  <c r="AK20" i="16"/>
  <c r="AF20" i="16"/>
  <c r="S19" i="16"/>
  <c r="V19" i="16"/>
  <c r="K19" i="16"/>
  <c r="AL19" i="16"/>
  <c r="X19" i="16"/>
  <c r="Y19" i="16"/>
  <c r="AI19" i="16"/>
  <c r="AK19" i="16"/>
  <c r="AH19" i="16"/>
  <c r="AF19" i="16"/>
  <c r="S18" i="16"/>
  <c r="V18" i="16"/>
  <c r="K18" i="16"/>
  <c r="L18" i="16"/>
  <c r="X18" i="16"/>
  <c r="AI18" i="16"/>
  <c r="AK18" i="16"/>
  <c r="AF18" i="16"/>
  <c r="AL18" i="16"/>
  <c r="S17" i="16"/>
  <c r="V17" i="16"/>
  <c r="K17" i="16"/>
  <c r="L17" i="16"/>
  <c r="X17" i="16"/>
  <c r="AI17" i="16"/>
  <c r="AK17" i="16"/>
  <c r="AH17" i="16"/>
  <c r="AF17" i="16"/>
  <c r="S16" i="16"/>
  <c r="V16" i="16"/>
  <c r="K16" i="16"/>
  <c r="L16" i="16"/>
  <c r="X16" i="16"/>
  <c r="U16" i="16"/>
  <c r="AI16" i="16"/>
  <c r="AK16" i="16"/>
  <c r="AF16" i="16"/>
  <c r="AL16" i="16"/>
  <c r="S15" i="16"/>
  <c r="V15" i="16"/>
  <c r="K15" i="16"/>
  <c r="L15" i="16"/>
  <c r="X15" i="16"/>
  <c r="AI15" i="16"/>
  <c r="AK15" i="16"/>
  <c r="AF15" i="16"/>
  <c r="S14" i="16"/>
  <c r="V14" i="16"/>
  <c r="K14" i="16"/>
  <c r="L14" i="16"/>
  <c r="X14" i="16"/>
  <c r="AI14" i="16"/>
  <c r="AK14" i="16"/>
  <c r="AF14" i="16"/>
  <c r="S13" i="16"/>
  <c r="V13" i="16"/>
  <c r="K13" i="16"/>
  <c r="X13" i="16"/>
  <c r="AI13" i="16"/>
  <c r="AK13" i="16"/>
  <c r="AF13" i="16"/>
  <c r="S12" i="16"/>
  <c r="V12" i="16"/>
  <c r="K12" i="16"/>
  <c r="X12" i="16"/>
  <c r="AI12" i="16"/>
  <c r="AK12" i="16"/>
  <c r="AF12" i="16"/>
  <c r="S11" i="16"/>
  <c r="V11" i="16"/>
  <c r="K11" i="16"/>
  <c r="X11" i="16"/>
  <c r="AI11" i="16"/>
  <c r="AK11" i="16"/>
  <c r="AF11" i="16"/>
  <c r="S10" i="16"/>
  <c r="Y10" i="16"/>
  <c r="V10" i="16"/>
  <c r="K10" i="16"/>
  <c r="L10" i="16"/>
  <c r="X10" i="16"/>
  <c r="AI10" i="16"/>
  <c r="AK10" i="16"/>
  <c r="AF10" i="16"/>
  <c r="S9" i="16"/>
  <c r="V9" i="16"/>
  <c r="K9" i="16"/>
  <c r="X9" i="16"/>
  <c r="U9" i="16"/>
  <c r="AI9" i="16"/>
  <c r="AK9" i="16"/>
  <c r="AL9" i="16"/>
  <c r="AF9" i="16"/>
  <c r="S8" i="16"/>
  <c r="V8" i="16"/>
  <c r="K8" i="16"/>
  <c r="L8" i="16"/>
  <c r="X8" i="16"/>
  <c r="AI8" i="16"/>
  <c r="AK8" i="16"/>
  <c r="AF8" i="16"/>
  <c r="S7" i="16"/>
  <c r="V7" i="16"/>
  <c r="K7" i="16"/>
  <c r="L7" i="16"/>
  <c r="X7" i="16"/>
  <c r="U7" i="16"/>
  <c r="AI7" i="16"/>
  <c r="AK7" i="16"/>
  <c r="AF7" i="16"/>
  <c r="S6" i="16"/>
  <c r="V6" i="16"/>
  <c r="K6" i="16"/>
  <c r="L6" i="16"/>
  <c r="X6" i="16"/>
  <c r="U6" i="16"/>
  <c r="AI6" i="16"/>
  <c r="AK6" i="16"/>
  <c r="AF6" i="16"/>
  <c r="AH6" i="16"/>
  <c r="N121" i="15"/>
  <c r="S121" i="15"/>
  <c r="N122" i="15"/>
  <c r="X122" i="15"/>
  <c r="K155" i="15"/>
  <c r="AA121" i="15"/>
  <c r="AK121" i="15"/>
  <c r="AH121" i="15"/>
  <c r="K154" i="15"/>
  <c r="L154" i="15"/>
  <c r="K153" i="15"/>
  <c r="L153" i="15"/>
  <c r="K152" i="15"/>
  <c r="L152" i="15"/>
  <c r="K151" i="15"/>
  <c r="L151" i="15"/>
  <c r="K150" i="15"/>
  <c r="L150" i="15"/>
  <c r="K149" i="15"/>
  <c r="L149" i="15"/>
  <c r="K148" i="15"/>
  <c r="L148" i="15"/>
  <c r="K147" i="15"/>
  <c r="L147" i="15"/>
  <c r="K146" i="15"/>
  <c r="L146" i="15"/>
  <c r="K145" i="15"/>
  <c r="L145" i="15"/>
  <c r="K144" i="15"/>
  <c r="L144" i="15"/>
  <c r="K143" i="15"/>
  <c r="L143" i="15"/>
  <c r="K142" i="15"/>
  <c r="L142" i="15"/>
  <c r="K141" i="15"/>
  <c r="L141" i="15"/>
  <c r="K140" i="15"/>
  <c r="L140" i="15"/>
  <c r="K139" i="15"/>
  <c r="L139" i="15"/>
  <c r="K138" i="15"/>
  <c r="L138" i="15"/>
  <c r="K137" i="15"/>
  <c r="L137" i="15"/>
  <c r="K136" i="15"/>
  <c r="L136" i="15"/>
  <c r="K135" i="15"/>
  <c r="L135" i="15"/>
  <c r="K134" i="15"/>
  <c r="L134" i="15"/>
  <c r="K133" i="15"/>
  <c r="L133" i="15"/>
  <c r="K132" i="15"/>
  <c r="L132" i="15"/>
  <c r="K131" i="15"/>
  <c r="L131" i="15"/>
  <c r="K130" i="15"/>
  <c r="L130" i="15"/>
  <c r="K129" i="15"/>
  <c r="L129" i="15"/>
  <c r="K128" i="15"/>
  <c r="L128" i="15"/>
  <c r="K127" i="15"/>
  <c r="L127" i="15"/>
  <c r="K126" i="15"/>
  <c r="L126" i="15"/>
  <c r="K125" i="15"/>
  <c r="L125" i="15"/>
  <c r="K124" i="15"/>
  <c r="L124" i="15"/>
  <c r="K123" i="15"/>
  <c r="L123" i="15"/>
  <c r="K122" i="15"/>
  <c r="L122" i="15"/>
  <c r="V121" i="15"/>
  <c r="K121" i="15"/>
  <c r="L121" i="15"/>
  <c r="AF121" i="15"/>
  <c r="S120" i="15"/>
  <c r="V120" i="15"/>
  <c r="K120" i="15"/>
  <c r="L120" i="15"/>
  <c r="X120" i="15"/>
  <c r="U120" i="15"/>
  <c r="AI120" i="15"/>
  <c r="AK120" i="15"/>
  <c r="AH120" i="15"/>
  <c r="AF120" i="15"/>
  <c r="N96" i="15"/>
  <c r="K112" i="15"/>
  <c r="L112" i="15"/>
  <c r="AA96" i="15"/>
  <c r="AA97" i="15"/>
  <c r="AA98" i="15"/>
  <c r="K111" i="15"/>
  <c r="L111" i="15"/>
  <c r="K110" i="15"/>
  <c r="L110" i="15"/>
  <c r="K109" i="15"/>
  <c r="L109" i="15"/>
  <c r="K108" i="15"/>
  <c r="L108" i="15"/>
  <c r="K107" i="15"/>
  <c r="L107" i="15"/>
  <c r="K106" i="15"/>
  <c r="L106" i="15"/>
  <c r="K105" i="15"/>
  <c r="L105" i="15"/>
  <c r="K104" i="15"/>
  <c r="L104" i="15"/>
  <c r="K103" i="15"/>
  <c r="L103" i="15"/>
  <c r="K102" i="15"/>
  <c r="L102" i="15"/>
  <c r="K101" i="15"/>
  <c r="L101" i="15"/>
  <c r="K100" i="15"/>
  <c r="L100" i="15"/>
  <c r="K99" i="15"/>
  <c r="L99" i="15"/>
  <c r="K98" i="15"/>
  <c r="L98" i="15"/>
  <c r="K97" i="15"/>
  <c r="L97" i="15"/>
  <c r="AI97" i="15"/>
  <c r="AK97" i="15"/>
  <c r="AF97" i="15"/>
  <c r="V96" i="15"/>
  <c r="K96" i="15"/>
  <c r="L96" i="15"/>
  <c r="AI96" i="15"/>
  <c r="AK96" i="15"/>
  <c r="AF96" i="15"/>
  <c r="AH96" i="15"/>
  <c r="S95" i="15"/>
  <c r="V95" i="15"/>
  <c r="K95" i="15"/>
  <c r="L95" i="15"/>
  <c r="X95" i="15"/>
  <c r="U95" i="15"/>
  <c r="AI95" i="15"/>
  <c r="AK95" i="15"/>
  <c r="AF95" i="15"/>
  <c r="AH95" i="15"/>
  <c r="N56" i="15"/>
  <c r="N57" i="15"/>
  <c r="N58" i="15"/>
  <c r="K63" i="15"/>
  <c r="L63" i="15"/>
  <c r="AA56" i="15"/>
  <c r="AA57" i="15"/>
  <c r="K62" i="15"/>
  <c r="L62" i="15"/>
  <c r="K61" i="15"/>
  <c r="L61" i="15"/>
  <c r="K60" i="15"/>
  <c r="L60" i="15"/>
  <c r="K59" i="15"/>
  <c r="L59" i="15"/>
  <c r="K58" i="15"/>
  <c r="L58" i="15"/>
  <c r="K57" i="15"/>
  <c r="L57" i="15"/>
  <c r="K56" i="15"/>
  <c r="L56" i="15"/>
  <c r="Q56" i="15"/>
  <c r="AI56" i="15"/>
  <c r="AK56" i="15"/>
  <c r="S55" i="15"/>
  <c r="V55" i="15"/>
  <c r="K55" i="15"/>
  <c r="L55" i="15"/>
  <c r="X55" i="15"/>
  <c r="U55" i="15"/>
  <c r="AI55" i="15"/>
  <c r="AK55" i="15"/>
  <c r="AF55" i="15"/>
  <c r="AH55" i="15"/>
  <c r="S32" i="15"/>
  <c r="V32" i="15"/>
  <c r="K32" i="15"/>
  <c r="L32" i="15"/>
  <c r="X32" i="15"/>
  <c r="U32" i="15"/>
  <c r="AI32" i="15"/>
  <c r="AK32" i="15"/>
  <c r="AF32" i="15"/>
  <c r="S31" i="15"/>
  <c r="V31" i="15"/>
  <c r="K31" i="15"/>
  <c r="L31" i="15"/>
  <c r="X31" i="15"/>
  <c r="AI31" i="15"/>
  <c r="AK31" i="15"/>
  <c r="AF31" i="15"/>
  <c r="AL31" i="15"/>
  <c r="S30" i="15"/>
  <c r="V30" i="15"/>
  <c r="K30" i="15"/>
  <c r="L30" i="15"/>
  <c r="X30" i="15"/>
  <c r="U30" i="15"/>
  <c r="AI30" i="15"/>
  <c r="AK30" i="15"/>
  <c r="AF30" i="15"/>
  <c r="S29" i="15"/>
  <c r="V29" i="15"/>
  <c r="K29" i="15"/>
  <c r="L29" i="15"/>
  <c r="X29" i="15"/>
  <c r="U29" i="15"/>
  <c r="AI29" i="15"/>
  <c r="AK29" i="15"/>
  <c r="AF29" i="15"/>
  <c r="S28" i="15"/>
  <c r="V28" i="15"/>
  <c r="K28" i="15"/>
  <c r="L28" i="15"/>
  <c r="X28" i="15"/>
  <c r="U28" i="15"/>
  <c r="AI28" i="15"/>
  <c r="AK28" i="15"/>
  <c r="AF28" i="15"/>
  <c r="S27" i="15"/>
  <c r="V27" i="15"/>
  <c r="K27" i="15"/>
  <c r="AG27" i="15"/>
  <c r="X27" i="15"/>
  <c r="U27" i="15"/>
  <c r="AI27" i="15"/>
  <c r="AK27" i="15"/>
  <c r="AF27" i="15"/>
  <c r="S26" i="15"/>
  <c r="V26" i="15"/>
  <c r="K26" i="15"/>
  <c r="L26" i="15"/>
  <c r="X26" i="15"/>
  <c r="U26" i="15"/>
  <c r="AI26" i="15"/>
  <c r="AK26" i="15"/>
  <c r="AF26" i="15"/>
  <c r="AH26" i="15"/>
  <c r="S25" i="15"/>
  <c r="U25" i="15"/>
  <c r="V25" i="15"/>
  <c r="K25" i="15"/>
  <c r="L25" i="15"/>
  <c r="X25" i="15"/>
  <c r="AI25" i="15"/>
  <c r="AK25" i="15"/>
  <c r="AH25" i="15"/>
  <c r="AF25" i="15"/>
  <c r="S24" i="15"/>
  <c r="V24" i="15"/>
  <c r="K24" i="15"/>
  <c r="L24" i="15"/>
  <c r="Q24" i="15"/>
  <c r="X24" i="15"/>
  <c r="AI24" i="15"/>
  <c r="AK24" i="15"/>
  <c r="AH24" i="15"/>
  <c r="AF24" i="15"/>
  <c r="S23" i="15"/>
  <c r="V23" i="15"/>
  <c r="K23" i="15"/>
  <c r="L23" i="15"/>
  <c r="X23" i="15"/>
  <c r="AI23" i="15"/>
  <c r="AK23" i="15"/>
  <c r="AF23" i="15"/>
  <c r="S22" i="15"/>
  <c r="V22" i="15"/>
  <c r="K22" i="15"/>
  <c r="L22" i="15"/>
  <c r="X22" i="15"/>
  <c r="AI22" i="15"/>
  <c r="AK22" i="15"/>
  <c r="AF22" i="15"/>
  <c r="S21" i="15"/>
  <c r="Y21" i="15"/>
  <c r="V21" i="15"/>
  <c r="K21" i="15"/>
  <c r="L21" i="15"/>
  <c r="X21" i="15"/>
  <c r="AI21" i="15"/>
  <c r="AK21" i="15"/>
  <c r="AF21" i="15"/>
  <c r="AL21" i="15"/>
  <c r="S20" i="15"/>
  <c r="V20" i="15"/>
  <c r="K20" i="15"/>
  <c r="X20" i="15"/>
  <c r="U20" i="15"/>
  <c r="AI20" i="15"/>
  <c r="AK20" i="15"/>
  <c r="AH20" i="15"/>
  <c r="AF20" i="15"/>
  <c r="S19" i="15"/>
  <c r="V19" i="15"/>
  <c r="K19" i="15"/>
  <c r="L19" i="15"/>
  <c r="X19" i="15"/>
  <c r="U19" i="15"/>
  <c r="AI19" i="15"/>
  <c r="AK19" i="15"/>
  <c r="AL19" i="15"/>
  <c r="AF19" i="15"/>
  <c r="S18" i="15"/>
  <c r="V18" i="15"/>
  <c r="K18" i="15"/>
  <c r="L18" i="15"/>
  <c r="X18" i="15"/>
  <c r="AI18" i="15"/>
  <c r="AK18" i="15"/>
  <c r="AF18" i="15"/>
  <c r="S17" i="15"/>
  <c r="V17" i="15"/>
  <c r="K17" i="15"/>
  <c r="Y17" i="15"/>
  <c r="X17" i="15"/>
  <c r="U17" i="15"/>
  <c r="AI17" i="15"/>
  <c r="AK17" i="15"/>
  <c r="AF17" i="15"/>
  <c r="AH17" i="15"/>
  <c r="S16" i="15"/>
  <c r="V16" i="15"/>
  <c r="K16" i="15"/>
  <c r="X16" i="15"/>
  <c r="AI16" i="15"/>
  <c r="AK16" i="15"/>
  <c r="AF16" i="15"/>
  <c r="S15" i="15"/>
  <c r="Y15" i="15"/>
  <c r="V15" i="15"/>
  <c r="K15" i="15"/>
  <c r="L15" i="15"/>
  <c r="Q15" i="15"/>
  <c r="X15" i="15"/>
  <c r="AI15" i="15"/>
  <c r="AK15" i="15"/>
  <c r="AF15" i="15"/>
  <c r="S14" i="15"/>
  <c r="V14" i="15"/>
  <c r="K14" i="15"/>
  <c r="L14" i="15"/>
  <c r="X14" i="15"/>
  <c r="AI14" i="15"/>
  <c r="AK14" i="15"/>
  <c r="AH14" i="15"/>
  <c r="AF14" i="15"/>
  <c r="S13" i="15"/>
  <c r="V13" i="15"/>
  <c r="K13" i="15"/>
  <c r="T13" i="15"/>
  <c r="X13" i="15"/>
  <c r="AI13" i="15"/>
  <c r="AK13" i="15"/>
  <c r="AF13" i="15"/>
  <c r="S12" i="15"/>
  <c r="V12" i="15"/>
  <c r="K12" i="15"/>
  <c r="L12" i="15"/>
  <c r="AD12" i="15"/>
  <c r="X12" i="15"/>
  <c r="U12" i="15"/>
  <c r="AI12" i="15"/>
  <c r="AK12" i="15"/>
  <c r="AH12" i="15"/>
  <c r="AF12" i="15"/>
  <c r="S11" i="15"/>
  <c r="V11" i="15"/>
  <c r="K11" i="15"/>
  <c r="X11" i="15"/>
  <c r="AI11" i="15"/>
  <c r="AK11" i="15"/>
  <c r="AF11" i="15"/>
  <c r="AL11" i="15"/>
  <c r="S10" i="15"/>
  <c r="T10" i="15"/>
  <c r="V10" i="15"/>
  <c r="K10" i="15"/>
  <c r="L10" i="15"/>
  <c r="Q10" i="15"/>
  <c r="X10" i="15"/>
  <c r="AI10" i="15"/>
  <c r="AK10" i="15"/>
  <c r="AH10" i="15"/>
  <c r="AF10" i="15"/>
  <c r="S9" i="15"/>
  <c r="V9" i="15"/>
  <c r="K9" i="15"/>
  <c r="L9" i="15"/>
  <c r="X9" i="15"/>
  <c r="AI9" i="15"/>
  <c r="AK9" i="15"/>
  <c r="AF9" i="15"/>
  <c r="AG9" i="15"/>
  <c r="S8" i="15"/>
  <c r="V8" i="15"/>
  <c r="K8" i="15"/>
  <c r="X8" i="15"/>
  <c r="U8" i="15"/>
  <c r="AI8" i="15"/>
  <c r="AK8" i="15"/>
  <c r="AH8" i="15"/>
  <c r="AF8" i="15"/>
  <c r="S7" i="15"/>
  <c r="V7" i="15"/>
  <c r="K7" i="15"/>
  <c r="L7" i="15"/>
  <c r="X7" i="15"/>
  <c r="U7" i="15"/>
  <c r="AI7" i="15"/>
  <c r="AK7" i="15"/>
  <c r="AF7" i="15"/>
  <c r="S6" i="15"/>
  <c r="V6" i="15"/>
  <c r="K6" i="15"/>
  <c r="L6" i="15"/>
  <c r="Q6" i="15"/>
  <c r="X6" i="15"/>
  <c r="AI6" i="15"/>
  <c r="AK6" i="15"/>
  <c r="AF6" i="15"/>
  <c r="N122" i="3"/>
  <c r="N123" i="3"/>
  <c r="N124" i="3"/>
  <c r="K156" i="3"/>
  <c r="L156" i="3"/>
  <c r="AA122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S122" i="3"/>
  <c r="U122" i="3"/>
  <c r="V122" i="3"/>
  <c r="K122" i="3"/>
  <c r="T122" i="3"/>
  <c r="L122" i="3"/>
  <c r="Q122" i="3"/>
  <c r="X122" i="3"/>
  <c r="AK122" i="3"/>
  <c r="AH122" i="3"/>
  <c r="AF122" i="3"/>
  <c r="AG122" i="3"/>
  <c r="S123" i="3"/>
  <c r="V123" i="3"/>
  <c r="K123" i="3"/>
  <c r="L123" i="3"/>
  <c r="Q123" i="3"/>
  <c r="X123" i="3"/>
  <c r="U123" i="3"/>
  <c r="K124" i="3"/>
  <c r="L124" i="3"/>
  <c r="Q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S121" i="3"/>
  <c r="V121" i="3"/>
  <c r="K121" i="3"/>
  <c r="T121" i="3"/>
  <c r="L121" i="3"/>
  <c r="Q121" i="3"/>
  <c r="X121" i="3"/>
  <c r="AI121" i="3"/>
  <c r="AK121" i="3"/>
  <c r="AG121" i="3"/>
  <c r="AF121" i="3"/>
  <c r="AH121" i="3"/>
  <c r="N97" i="3"/>
  <c r="X97" i="3"/>
  <c r="N98" i="3"/>
  <c r="N99" i="3"/>
  <c r="Q99" i="3"/>
  <c r="K113" i="3"/>
  <c r="L113" i="3"/>
  <c r="AA97" i="3"/>
  <c r="V97" i="3"/>
  <c r="K97" i="3"/>
  <c r="L97" i="3"/>
  <c r="Q97" i="3"/>
  <c r="K98" i="3"/>
  <c r="L98" i="3"/>
  <c r="Q98" i="3"/>
  <c r="X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S96" i="3"/>
  <c r="U96" i="3"/>
  <c r="P96" i="3"/>
  <c r="V96" i="3"/>
  <c r="K96" i="3"/>
  <c r="L96" i="3"/>
  <c r="Q96" i="3"/>
  <c r="X96" i="3"/>
  <c r="T96" i="3"/>
  <c r="AI96" i="3"/>
  <c r="AK96" i="3"/>
  <c r="AG96" i="3"/>
  <c r="AF96" i="3"/>
  <c r="AH96" i="3"/>
  <c r="N57" i="3"/>
  <c r="S57" i="3"/>
  <c r="K57" i="3"/>
  <c r="L57" i="3"/>
  <c r="X57" i="3"/>
  <c r="U57" i="3"/>
  <c r="AA57" i="3"/>
  <c r="AK57" i="3"/>
  <c r="N58" i="3"/>
  <c r="S58" i="3"/>
  <c r="K58" i="3"/>
  <c r="L58" i="3"/>
  <c r="AA58" i="3"/>
  <c r="AK58" i="3"/>
  <c r="N59" i="3"/>
  <c r="S59" i="3"/>
  <c r="K59" i="3"/>
  <c r="L59" i="3"/>
  <c r="N60" i="3"/>
  <c r="V60" i="3"/>
  <c r="K60" i="3"/>
  <c r="L60" i="3"/>
  <c r="K61" i="3"/>
  <c r="L61" i="3"/>
  <c r="K62" i="3"/>
  <c r="L62" i="3"/>
  <c r="K63" i="3"/>
  <c r="L63" i="3"/>
  <c r="L64" i="3"/>
  <c r="S56" i="3"/>
  <c r="V56" i="3"/>
  <c r="Q56" i="3"/>
  <c r="X56" i="3"/>
  <c r="U56" i="3"/>
  <c r="AI56" i="3"/>
  <c r="AK56" i="3"/>
  <c r="AH56" i="3"/>
  <c r="AF56" i="3"/>
  <c r="B6" i="23"/>
  <c r="O6" i="23"/>
  <c r="R6" i="23"/>
  <c r="Y6" i="23"/>
  <c r="AB6" i="23"/>
  <c r="AE6" i="23"/>
  <c r="O7" i="23"/>
  <c r="R7" i="23"/>
  <c r="Y7" i="23"/>
  <c r="AB7" i="23"/>
  <c r="AE7" i="23"/>
  <c r="O8" i="23"/>
  <c r="R8" i="23"/>
  <c r="AB8" i="23"/>
  <c r="AE8" i="23"/>
  <c r="O9" i="23"/>
  <c r="R9" i="23"/>
  <c r="Y9" i="23"/>
  <c r="AB9" i="23"/>
  <c r="AE9" i="23"/>
  <c r="O10" i="23"/>
  <c r="R10" i="23"/>
  <c r="AB10" i="23"/>
  <c r="AE10" i="23"/>
  <c r="O11" i="23"/>
  <c r="R11" i="23"/>
  <c r="Y11" i="23"/>
  <c r="AB11" i="23"/>
  <c r="AE11" i="23"/>
  <c r="O12" i="23"/>
  <c r="R12" i="23"/>
  <c r="Y12" i="23"/>
  <c r="AB12" i="23"/>
  <c r="AE12" i="23"/>
  <c r="O13" i="23"/>
  <c r="R13" i="23"/>
  <c r="AB13" i="23"/>
  <c r="AE13" i="23"/>
  <c r="O14" i="23"/>
  <c r="R14" i="23"/>
  <c r="Y14" i="23"/>
  <c r="AB14" i="23"/>
  <c r="AE14" i="23"/>
  <c r="B15" i="23"/>
  <c r="O15" i="23"/>
  <c r="R15" i="23"/>
  <c r="AB15" i="23"/>
  <c r="AE15" i="23"/>
  <c r="O16" i="23"/>
  <c r="R16" i="23"/>
  <c r="Y16" i="23"/>
  <c r="AB16" i="23"/>
  <c r="AE16" i="23"/>
  <c r="O17" i="23"/>
  <c r="R17" i="23"/>
  <c r="AB17" i="23"/>
  <c r="AE17" i="23"/>
  <c r="O18" i="23"/>
  <c r="R18" i="23"/>
  <c r="Y18" i="23"/>
  <c r="AB18" i="23"/>
  <c r="AE18" i="23"/>
  <c r="O19" i="23"/>
  <c r="R19" i="23"/>
  <c r="Y19" i="23"/>
  <c r="AB19" i="23"/>
  <c r="AE19" i="23"/>
  <c r="O20" i="23"/>
  <c r="R20" i="23"/>
  <c r="AB20" i="23"/>
  <c r="AE20" i="23"/>
  <c r="O21" i="23"/>
  <c r="R21" i="23"/>
  <c r="Y21" i="23"/>
  <c r="AB21" i="23"/>
  <c r="AE21" i="23"/>
  <c r="O22" i="23"/>
  <c r="R22" i="23"/>
  <c r="AB22" i="23"/>
  <c r="AE22" i="23"/>
  <c r="O23" i="23"/>
  <c r="R23" i="23"/>
  <c r="Y23" i="23"/>
  <c r="AB23" i="23"/>
  <c r="AE23" i="23"/>
  <c r="B24" i="23"/>
  <c r="O24" i="23"/>
  <c r="R24" i="23"/>
  <c r="Y24" i="23"/>
  <c r="AB24" i="23"/>
  <c r="AE24" i="23"/>
  <c r="O25" i="23"/>
  <c r="R25" i="23"/>
  <c r="AB25" i="23"/>
  <c r="AE25" i="23"/>
  <c r="O26" i="23"/>
  <c r="R26" i="23"/>
  <c r="Y26" i="23"/>
  <c r="AB26" i="23"/>
  <c r="AE26" i="23"/>
  <c r="O27" i="23"/>
  <c r="R27" i="23"/>
  <c r="AB27" i="23"/>
  <c r="AE27" i="23"/>
  <c r="O28" i="23"/>
  <c r="R28" i="23"/>
  <c r="Y28" i="23"/>
  <c r="AB28" i="23"/>
  <c r="AE28" i="23"/>
  <c r="O29" i="23"/>
  <c r="R29" i="23"/>
  <c r="AB29" i="23"/>
  <c r="AE29" i="23"/>
  <c r="O30" i="23"/>
  <c r="R30" i="23"/>
  <c r="Y30" i="23"/>
  <c r="AB30" i="23"/>
  <c r="AE30" i="23"/>
  <c r="O31" i="23"/>
  <c r="R31" i="23"/>
  <c r="Y31" i="23"/>
  <c r="AB31" i="23"/>
  <c r="AE31" i="23"/>
  <c r="O32" i="23"/>
  <c r="R32" i="23"/>
  <c r="AB32" i="23"/>
  <c r="AE32" i="23"/>
  <c r="B98" i="23"/>
  <c r="O98" i="23"/>
  <c r="R98" i="23"/>
  <c r="Y98" i="23"/>
  <c r="AB98" i="23"/>
  <c r="AE98" i="23"/>
  <c r="O99" i="23"/>
  <c r="R99" i="23"/>
  <c r="Y99" i="23"/>
  <c r="AB99" i="23"/>
  <c r="AE99" i="23"/>
  <c r="AE100" i="23"/>
  <c r="B107" i="23"/>
  <c r="B123" i="23"/>
  <c r="O123" i="23"/>
  <c r="R123" i="23"/>
  <c r="Y123" i="23"/>
  <c r="AB123" i="23"/>
  <c r="AE123" i="23"/>
  <c r="O124" i="23"/>
  <c r="R124" i="23"/>
  <c r="AB124" i="23"/>
  <c r="AE124" i="23"/>
  <c r="R125" i="23"/>
  <c r="AE125" i="23"/>
  <c r="AE126" i="23"/>
  <c r="B132" i="23"/>
  <c r="B141" i="23"/>
  <c r="B150" i="23"/>
  <c r="B6" i="22"/>
  <c r="O6" i="22"/>
  <c r="R6" i="22"/>
  <c r="Y6" i="22"/>
  <c r="AB6" i="22"/>
  <c r="AE6" i="22"/>
  <c r="AL6" i="22"/>
  <c r="O7" i="22"/>
  <c r="R7" i="22"/>
  <c r="Y7" i="22"/>
  <c r="AB7" i="22"/>
  <c r="AE7" i="22"/>
  <c r="O8" i="22"/>
  <c r="R8" i="22"/>
  <c r="AB8" i="22"/>
  <c r="AE8" i="22"/>
  <c r="AL8" i="22"/>
  <c r="O9" i="22"/>
  <c r="R9" i="22"/>
  <c r="Y9" i="22"/>
  <c r="AB9" i="22"/>
  <c r="AE9" i="22"/>
  <c r="O10" i="22"/>
  <c r="R10" i="22"/>
  <c r="Y10" i="22"/>
  <c r="AB10" i="22"/>
  <c r="AE10" i="22"/>
  <c r="AL10" i="22"/>
  <c r="O11" i="22"/>
  <c r="R11" i="22"/>
  <c r="Y11" i="22"/>
  <c r="AB11" i="22"/>
  <c r="AE11" i="22"/>
  <c r="AL11" i="22"/>
  <c r="O12" i="22"/>
  <c r="R12" i="22"/>
  <c r="Y12" i="22"/>
  <c r="AB12" i="22"/>
  <c r="AE12" i="22"/>
  <c r="AL12" i="22"/>
  <c r="O13" i="22"/>
  <c r="R13" i="22"/>
  <c r="AB13" i="22"/>
  <c r="AE13" i="22"/>
  <c r="O14" i="22"/>
  <c r="R14" i="22"/>
  <c r="Y14" i="22"/>
  <c r="AB14" i="22"/>
  <c r="AE14" i="22"/>
  <c r="AL14" i="22"/>
  <c r="B15" i="22"/>
  <c r="O15" i="22"/>
  <c r="R15" i="22"/>
  <c r="Y15" i="22"/>
  <c r="AB15" i="22"/>
  <c r="AE15" i="22"/>
  <c r="O16" i="22"/>
  <c r="R16" i="22"/>
  <c r="Y16" i="22"/>
  <c r="AB16" i="22"/>
  <c r="AE16" i="22"/>
  <c r="AL16" i="22"/>
  <c r="O17" i="22"/>
  <c r="R17" i="22"/>
  <c r="AB17" i="22"/>
  <c r="AE17" i="22"/>
  <c r="O18" i="22"/>
  <c r="R18" i="22"/>
  <c r="AB18" i="22"/>
  <c r="AE18" i="22"/>
  <c r="AL18" i="22"/>
  <c r="O19" i="22"/>
  <c r="R19" i="22"/>
  <c r="Y19" i="22"/>
  <c r="AB19" i="22"/>
  <c r="AE19" i="22"/>
  <c r="O20" i="22"/>
  <c r="R20" i="22"/>
  <c r="Y20" i="22"/>
  <c r="AB20" i="22"/>
  <c r="AE20" i="22"/>
  <c r="O21" i="22"/>
  <c r="R21" i="22"/>
  <c r="AB21" i="22"/>
  <c r="AE21" i="22"/>
  <c r="AL21" i="22"/>
  <c r="O22" i="22"/>
  <c r="R22" i="22"/>
  <c r="Y22" i="22"/>
  <c r="AB22" i="22"/>
  <c r="AE22" i="22"/>
  <c r="AL22" i="22"/>
  <c r="O23" i="22"/>
  <c r="R23" i="22"/>
  <c r="AB23" i="22"/>
  <c r="AE23" i="22"/>
  <c r="B24" i="22"/>
  <c r="O24" i="22"/>
  <c r="R24" i="22"/>
  <c r="AB24" i="22"/>
  <c r="AE24" i="22"/>
  <c r="AL24" i="22"/>
  <c r="O25" i="22"/>
  <c r="R25" i="22"/>
  <c r="Y25" i="22"/>
  <c r="AB25" i="22"/>
  <c r="AE25" i="22"/>
  <c r="AL25" i="22"/>
  <c r="O26" i="22"/>
  <c r="R26" i="22"/>
  <c r="AB26" i="22"/>
  <c r="AE26" i="22"/>
  <c r="AL26" i="22"/>
  <c r="O27" i="22"/>
  <c r="R27" i="22"/>
  <c r="AB27" i="22"/>
  <c r="AE27" i="22"/>
  <c r="AL27" i="22"/>
  <c r="O28" i="22"/>
  <c r="R28" i="22"/>
  <c r="Y28" i="22"/>
  <c r="AB28" i="22"/>
  <c r="AE28" i="22"/>
  <c r="O29" i="22"/>
  <c r="R29" i="22"/>
  <c r="Y29" i="22"/>
  <c r="AB29" i="22"/>
  <c r="AE29" i="22"/>
  <c r="O30" i="22"/>
  <c r="R30" i="22"/>
  <c r="AB30" i="22"/>
  <c r="AE30" i="22"/>
  <c r="O31" i="22"/>
  <c r="R31" i="22"/>
  <c r="AB31" i="22"/>
  <c r="AE31" i="22"/>
  <c r="AL31" i="22"/>
  <c r="O32" i="22"/>
  <c r="R32" i="22"/>
  <c r="Y32" i="22"/>
  <c r="AB32" i="22"/>
  <c r="AE32" i="22"/>
  <c r="B98" i="22"/>
  <c r="O98" i="22"/>
  <c r="R98" i="22"/>
  <c r="Y98" i="22"/>
  <c r="AB98" i="22"/>
  <c r="AE98" i="22"/>
  <c r="AL98" i="22"/>
  <c r="O99" i="22"/>
  <c r="R99" i="22"/>
  <c r="AB99" i="22"/>
  <c r="AE99" i="22"/>
  <c r="AL99" i="22"/>
  <c r="AE100" i="22"/>
  <c r="B107" i="22"/>
  <c r="B123" i="22"/>
  <c r="O123" i="22"/>
  <c r="R123" i="22"/>
  <c r="Y123" i="22"/>
  <c r="AB123" i="22"/>
  <c r="AE123" i="22"/>
  <c r="AL123" i="22"/>
  <c r="O124" i="22"/>
  <c r="R124" i="22"/>
  <c r="AB124" i="22"/>
  <c r="AE124" i="22"/>
  <c r="AL124" i="22"/>
  <c r="R125" i="22"/>
  <c r="AE125" i="22"/>
  <c r="AE126" i="22"/>
  <c r="B132" i="22"/>
  <c r="B141" i="22"/>
  <c r="B150" i="22"/>
  <c r="B6" i="21"/>
  <c r="O6" i="21"/>
  <c r="R6" i="21"/>
  <c r="Y6" i="21"/>
  <c r="AB6" i="21"/>
  <c r="AE6" i="21"/>
  <c r="AL6" i="21"/>
  <c r="O7" i="21"/>
  <c r="R7" i="21"/>
  <c r="Y7" i="21"/>
  <c r="AB7" i="21"/>
  <c r="AE7" i="21"/>
  <c r="AL7" i="21"/>
  <c r="O8" i="21"/>
  <c r="R8" i="21"/>
  <c r="Y8" i="21"/>
  <c r="AB8" i="21"/>
  <c r="AE8" i="21"/>
  <c r="AL8" i="21"/>
  <c r="O9" i="21"/>
  <c r="R9" i="21"/>
  <c r="AB9" i="21"/>
  <c r="AE9" i="21"/>
  <c r="AL9" i="21"/>
  <c r="O10" i="21"/>
  <c r="R10" i="21"/>
  <c r="Y10" i="21"/>
  <c r="AB10" i="21"/>
  <c r="AE10" i="21"/>
  <c r="AL10" i="21"/>
  <c r="O11" i="21"/>
  <c r="R11" i="21"/>
  <c r="Y11" i="21"/>
  <c r="AB11" i="21"/>
  <c r="AE11" i="21"/>
  <c r="AL11" i="21"/>
  <c r="O12" i="21"/>
  <c r="R12" i="21"/>
  <c r="Y12" i="21"/>
  <c r="AB12" i="21"/>
  <c r="AE12" i="21"/>
  <c r="O13" i="21"/>
  <c r="R13" i="21"/>
  <c r="AB13" i="21"/>
  <c r="AE13" i="21"/>
  <c r="AL13" i="21"/>
  <c r="O14" i="21"/>
  <c r="R14" i="21"/>
  <c r="Y14" i="21"/>
  <c r="AB14" i="21"/>
  <c r="AE14" i="21"/>
  <c r="AL14" i="21"/>
  <c r="B15" i="21"/>
  <c r="O15" i="21"/>
  <c r="R15" i="21"/>
  <c r="Y15" i="21"/>
  <c r="AB15" i="21"/>
  <c r="AE15" i="21"/>
  <c r="O16" i="21"/>
  <c r="R16" i="21"/>
  <c r="AB16" i="21"/>
  <c r="AE16" i="21"/>
  <c r="AL16" i="21"/>
  <c r="O17" i="21"/>
  <c r="R17" i="21"/>
  <c r="Y17" i="21"/>
  <c r="AB17" i="21"/>
  <c r="AE17" i="21"/>
  <c r="AL17" i="21"/>
  <c r="O18" i="21"/>
  <c r="R18" i="21"/>
  <c r="AB18" i="21"/>
  <c r="AE18" i="21"/>
  <c r="O19" i="21"/>
  <c r="R19" i="21"/>
  <c r="AB19" i="21"/>
  <c r="AE19" i="21"/>
  <c r="AL19" i="21"/>
  <c r="O20" i="21"/>
  <c r="R20" i="21"/>
  <c r="Y20" i="21"/>
  <c r="AB20" i="21"/>
  <c r="AE20" i="21"/>
  <c r="AL20" i="21"/>
  <c r="O21" i="21"/>
  <c r="R21" i="21"/>
  <c r="AB21" i="21"/>
  <c r="AE21" i="21"/>
  <c r="AL21" i="21"/>
  <c r="O22" i="21"/>
  <c r="R22" i="21"/>
  <c r="AB22" i="21"/>
  <c r="AE22" i="21"/>
  <c r="AL22" i="21"/>
  <c r="O23" i="21"/>
  <c r="R23" i="21"/>
  <c r="AB23" i="21"/>
  <c r="AE23" i="21"/>
  <c r="B24" i="21"/>
  <c r="O24" i="21"/>
  <c r="R24" i="21"/>
  <c r="Y24" i="21"/>
  <c r="AB24" i="21"/>
  <c r="AE24" i="21"/>
  <c r="O25" i="21"/>
  <c r="R25" i="21"/>
  <c r="Y25" i="21"/>
  <c r="AB25" i="21"/>
  <c r="AE25" i="21"/>
  <c r="AL25" i="21"/>
  <c r="O26" i="21"/>
  <c r="R26" i="21"/>
  <c r="Y26" i="21"/>
  <c r="AB26" i="21"/>
  <c r="AE26" i="21"/>
  <c r="AL26" i="21"/>
  <c r="O27" i="21"/>
  <c r="R27" i="21"/>
  <c r="AB27" i="21"/>
  <c r="AE27" i="21"/>
  <c r="AL27" i="21"/>
  <c r="O28" i="21"/>
  <c r="R28" i="21"/>
  <c r="Y28" i="21"/>
  <c r="AB28" i="21"/>
  <c r="AE28" i="21"/>
  <c r="O29" i="21"/>
  <c r="R29" i="21"/>
  <c r="AB29" i="21"/>
  <c r="AE29" i="21"/>
  <c r="AL29" i="21"/>
  <c r="O30" i="21"/>
  <c r="R30" i="21"/>
  <c r="Y30" i="21"/>
  <c r="AB30" i="21"/>
  <c r="AE30" i="21"/>
  <c r="AL30" i="21"/>
  <c r="O31" i="21"/>
  <c r="R31" i="21"/>
  <c r="Y31" i="21"/>
  <c r="AB31" i="21"/>
  <c r="AE31" i="21"/>
  <c r="O32" i="21"/>
  <c r="R32" i="21"/>
  <c r="Y32" i="21"/>
  <c r="AB32" i="21"/>
  <c r="AE32" i="21"/>
  <c r="B98" i="21"/>
  <c r="O98" i="21"/>
  <c r="R98" i="21"/>
  <c r="Y98" i="21"/>
  <c r="AB98" i="21"/>
  <c r="AE98" i="21"/>
  <c r="AL98" i="21"/>
  <c r="O99" i="21"/>
  <c r="R99" i="21"/>
  <c r="Y99" i="21"/>
  <c r="AB99" i="21"/>
  <c r="AE99" i="21"/>
  <c r="R100" i="21"/>
  <c r="AE100" i="21"/>
  <c r="B107" i="21"/>
  <c r="B123" i="21"/>
  <c r="O123" i="21"/>
  <c r="R123" i="21"/>
  <c r="AB123" i="21"/>
  <c r="AE123" i="21"/>
  <c r="O124" i="21"/>
  <c r="R124" i="21"/>
  <c r="AB124" i="21"/>
  <c r="AE124" i="21"/>
  <c r="R125" i="21"/>
  <c r="B132" i="21"/>
  <c r="B141" i="21"/>
  <c r="B150" i="21"/>
  <c r="B6" i="20"/>
  <c r="O6" i="20"/>
  <c r="R6" i="20"/>
  <c r="Y6" i="20"/>
  <c r="AB6" i="20"/>
  <c r="AE6" i="20"/>
  <c r="AL6" i="20"/>
  <c r="O7" i="20"/>
  <c r="R7" i="20"/>
  <c r="Y7" i="20"/>
  <c r="AB7" i="20"/>
  <c r="AE7" i="20"/>
  <c r="AL7" i="20"/>
  <c r="O8" i="20"/>
  <c r="R8" i="20"/>
  <c r="AB8" i="20"/>
  <c r="AE8" i="20"/>
  <c r="AL8" i="20"/>
  <c r="O9" i="20"/>
  <c r="R9" i="20"/>
  <c r="Y9" i="20"/>
  <c r="AB9" i="20"/>
  <c r="AE9" i="20"/>
  <c r="AL9" i="20"/>
  <c r="O10" i="20"/>
  <c r="R10" i="20"/>
  <c r="Y10" i="20"/>
  <c r="AB10" i="20"/>
  <c r="AE10" i="20"/>
  <c r="AL10" i="20"/>
  <c r="O11" i="20"/>
  <c r="R11" i="20"/>
  <c r="Y11" i="20"/>
  <c r="AB11" i="20"/>
  <c r="AE11" i="20"/>
  <c r="O12" i="20"/>
  <c r="R12" i="20"/>
  <c r="Y12" i="20"/>
  <c r="AB12" i="20"/>
  <c r="AE12" i="20"/>
  <c r="O13" i="20"/>
  <c r="R13" i="20"/>
  <c r="Y13" i="20"/>
  <c r="AB13" i="20"/>
  <c r="AE13" i="20"/>
  <c r="AL13" i="20"/>
  <c r="O14" i="20"/>
  <c r="R14" i="20"/>
  <c r="Y14" i="20"/>
  <c r="AB14" i="20"/>
  <c r="AE14" i="20"/>
  <c r="AL14" i="20"/>
  <c r="B15" i="20"/>
  <c r="O15" i="20"/>
  <c r="R15" i="20"/>
  <c r="AB15" i="20"/>
  <c r="AE15" i="20"/>
  <c r="O16" i="20"/>
  <c r="R16" i="20"/>
  <c r="Y16" i="20"/>
  <c r="AB16" i="20"/>
  <c r="AE16" i="20"/>
  <c r="AL16" i="20"/>
  <c r="O17" i="20"/>
  <c r="R17" i="20"/>
  <c r="AB17" i="20"/>
  <c r="AE17" i="20"/>
  <c r="O18" i="20"/>
  <c r="R18" i="20"/>
  <c r="AB18" i="20"/>
  <c r="AE18" i="20"/>
  <c r="AL18" i="20"/>
  <c r="O19" i="20"/>
  <c r="R19" i="20"/>
  <c r="Y19" i="20"/>
  <c r="AB19" i="20"/>
  <c r="AE19" i="20"/>
  <c r="O20" i="20"/>
  <c r="R20" i="20"/>
  <c r="AB20" i="20"/>
  <c r="AE20" i="20"/>
  <c r="O21" i="20"/>
  <c r="R21" i="20"/>
  <c r="AB21" i="20"/>
  <c r="AE21" i="20"/>
  <c r="AL21" i="20"/>
  <c r="O22" i="20"/>
  <c r="R22" i="20"/>
  <c r="Y22" i="20"/>
  <c r="AB22" i="20"/>
  <c r="AE22" i="20"/>
  <c r="O23" i="20"/>
  <c r="R23" i="20"/>
  <c r="Y23" i="20"/>
  <c r="AB23" i="20"/>
  <c r="AE23" i="20"/>
  <c r="AL23" i="20"/>
  <c r="B24" i="20"/>
  <c r="O24" i="20"/>
  <c r="R24" i="20"/>
  <c r="Y24" i="20"/>
  <c r="AB24" i="20"/>
  <c r="AE24" i="20"/>
  <c r="AL24" i="20"/>
  <c r="O25" i="20"/>
  <c r="R25" i="20"/>
  <c r="Y25" i="20"/>
  <c r="AB25" i="20"/>
  <c r="AE25" i="20"/>
  <c r="AL25" i="20"/>
  <c r="O26" i="20"/>
  <c r="R26" i="20"/>
  <c r="AB26" i="20"/>
  <c r="AE26" i="20"/>
  <c r="O27" i="20"/>
  <c r="R27" i="20"/>
  <c r="Y27" i="20"/>
  <c r="AB27" i="20"/>
  <c r="AE27" i="20"/>
  <c r="O28" i="20"/>
  <c r="R28" i="20"/>
  <c r="AB28" i="20"/>
  <c r="AE28" i="20"/>
  <c r="AL28" i="20"/>
  <c r="O29" i="20"/>
  <c r="R29" i="20"/>
  <c r="AB29" i="20"/>
  <c r="AE29" i="20"/>
  <c r="O30" i="20"/>
  <c r="R30" i="20"/>
  <c r="Y30" i="20"/>
  <c r="AB30" i="20"/>
  <c r="AE30" i="20"/>
  <c r="O31" i="20"/>
  <c r="R31" i="20"/>
  <c r="AB31" i="20"/>
  <c r="AE31" i="20"/>
  <c r="O32" i="20"/>
  <c r="R32" i="20"/>
  <c r="Y32" i="20"/>
  <c r="AB32" i="20"/>
  <c r="AE32" i="20"/>
  <c r="AL32" i="20"/>
  <c r="B97" i="20"/>
  <c r="O97" i="20"/>
  <c r="R97" i="20"/>
  <c r="Y97" i="20"/>
  <c r="AB97" i="20"/>
  <c r="AE97" i="20"/>
  <c r="AL97" i="20"/>
  <c r="G98" i="20"/>
  <c r="AB98" i="20"/>
  <c r="R98" i="20"/>
  <c r="Y98" i="20"/>
  <c r="AE98" i="20"/>
  <c r="AE99" i="20"/>
  <c r="B106" i="20"/>
  <c r="B122" i="20"/>
  <c r="O122" i="20"/>
  <c r="R122" i="20"/>
  <c r="Y122" i="20"/>
  <c r="AB122" i="20"/>
  <c r="AE122" i="20"/>
  <c r="AL122" i="20"/>
  <c r="G123" i="20"/>
  <c r="AB123" i="20"/>
  <c r="O123" i="20"/>
  <c r="R123" i="20"/>
  <c r="Y123" i="20"/>
  <c r="AE123" i="20"/>
  <c r="AL123" i="20"/>
  <c r="G124" i="20"/>
  <c r="I124" i="20"/>
  <c r="G125" i="20"/>
  <c r="B131" i="20"/>
  <c r="B140" i="20"/>
  <c r="B149" i="20"/>
  <c r="B6" i="19"/>
  <c r="O6" i="19"/>
  <c r="R6" i="19"/>
  <c r="Y6" i="19"/>
  <c r="AB6" i="19"/>
  <c r="AE6" i="19"/>
  <c r="AL6" i="19"/>
  <c r="O7" i="19"/>
  <c r="R7" i="19"/>
  <c r="Y7" i="19"/>
  <c r="AB7" i="19"/>
  <c r="AE7" i="19"/>
  <c r="O8" i="19"/>
  <c r="R8" i="19"/>
  <c r="AB8" i="19"/>
  <c r="AE8" i="19"/>
  <c r="O9" i="19"/>
  <c r="R9" i="19"/>
  <c r="Y9" i="19"/>
  <c r="AB9" i="19"/>
  <c r="AE9" i="19"/>
  <c r="AL9" i="19"/>
  <c r="O10" i="19"/>
  <c r="R10" i="19"/>
  <c r="Y10" i="19"/>
  <c r="AB10" i="19"/>
  <c r="AE10" i="19"/>
  <c r="O11" i="19"/>
  <c r="R11" i="19"/>
  <c r="AB11" i="19"/>
  <c r="AE11" i="19"/>
  <c r="AL11" i="19"/>
  <c r="O12" i="19"/>
  <c r="R12" i="19"/>
  <c r="AB12" i="19"/>
  <c r="AE12" i="19"/>
  <c r="AL12" i="19"/>
  <c r="O13" i="19"/>
  <c r="R13" i="19"/>
  <c r="AB13" i="19"/>
  <c r="AE13" i="19"/>
  <c r="AL13" i="19"/>
  <c r="O14" i="19"/>
  <c r="R14" i="19"/>
  <c r="AB14" i="19"/>
  <c r="AE14" i="19"/>
  <c r="B15" i="19"/>
  <c r="O15" i="19"/>
  <c r="R15" i="19"/>
  <c r="Y15" i="19"/>
  <c r="AB15" i="19"/>
  <c r="AE15" i="19"/>
  <c r="O16" i="19"/>
  <c r="R16" i="19"/>
  <c r="AB16" i="19"/>
  <c r="AE16" i="19"/>
  <c r="O17" i="19"/>
  <c r="R17" i="19"/>
  <c r="AB17" i="19"/>
  <c r="AE17" i="19"/>
  <c r="O18" i="19"/>
  <c r="R18" i="19"/>
  <c r="Y18" i="19"/>
  <c r="AB18" i="19"/>
  <c r="AE18" i="19"/>
  <c r="O19" i="19"/>
  <c r="R19" i="19"/>
  <c r="AB19" i="19"/>
  <c r="AE19" i="19"/>
  <c r="O20" i="19"/>
  <c r="R20" i="19"/>
  <c r="AB20" i="19"/>
  <c r="AE20" i="19"/>
  <c r="O21" i="19"/>
  <c r="R21" i="19"/>
  <c r="Y21" i="19"/>
  <c r="AB21" i="19"/>
  <c r="AE21" i="19"/>
  <c r="AL21" i="19"/>
  <c r="O22" i="19"/>
  <c r="R22" i="19"/>
  <c r="Y22" i="19"/>
  <c r="AB22" i="19"/>
  <c r="AE22" i="19"/>
  <c r="O23" i="19"/>
  <c r="R23" i="19"/>
  <c r="Y23" i="19"/>
  <c r="AB23" i="19"/>
  <c r="AE23" i="19"/>
  <c r="AL23" i="19"/>
  <c r="B24" i="19"/>
  <c r="O24" i="19"/>
  <c r="R24" i="19"/>
  <c r="AB24" i="19"/>
  <c r="AE24" i="19"/>
  <c r="AL24" i="19"/>
  <c r="O25" i="19"/>
  <c r="R25" i="19"/>
  <c r="AB25" i="19"/>
  <c r="AE25" i="19"/>
  <c r="AL25" i="19"/>
  <c r="O26" i="19"/>
  <c r="R26" i="19"/>
  <c r="Y26" i="19"/>
  <c r="AB26" i="19"/>
  <c r="AE26" i="19"/>
  <c r="O27" i="19"/>
  <c r="R27" i="19"/>
  <c r="AB27" i="19"/>
  <c r="AE27" i="19"/>
  <c r="O28" i="19"/>
  <c r="R28" i="19"/>
  <c r="Y28" i="19"/>
  <c r="AB28" i="19"/>
  <c r="AE28" i="19"/>
  <c r="AL28" i="19"/>
  <c r="O29" i="19"/>
  <c r="R29" i="19"/>
  <c r="Y29" i="19"/>
  <c r="AB29" i="19"/>
  <c r="AE29" i="19"/>
  <c r="O30" i="19"/>
  <c r="R30" i="19"/>
  <c r="AB30" i="19"/>
  <c r="AE30" i="19"/>
  <c r="O31" i="19"/>
  <c r="R31" i="19"/>
  <c r="AB31" i="19"/>
  <c r="AE31" i="19"/>
  <c r="O32" i="19"/>
  <c r="R32" i="19"/>
  <c r="AB32" i="19"/>
  <c r="AE32" i="19"/>
  <c r="B98" i="19"/>
  <c r="O98" i="19"/>
  <c r="R98" i="19"/>
  <c r="Y98" i="19"/>
  <c r="AB98" i="19"/>
  <c r="AE98" i="19"/>
  <c r="AL98" i="19"/>
  <c r="G99" i="19"/>
  <c r="G100" i="19"/>
  <c r="I99" i="19"/>
  <c r="R99" i="19"/>
  <c r="AE99" i="19"/>
  <c r="AE100" i="19"/>
  <c r="B107" i="19"/>
  <c r="B123" i="19"/>
  <c r="O123" i="19"/>
  <c r="R123" i="19"/>
  <c r="Y123" i="19"/>
  <c r="AB123" i="19"/>
  <c r="AE123" i="19"/>
  <c r="AL123" i="19"/>
  <c r="G124" i="19"/>
  <c r="O124" i="19"/>
  <c r="I124" i="19"/>
  <c r="R124" i="19"/>
  <c r="AB124" i="19"/>
  <c r="AE124" i="19"/>
  <c r="G125" i="19"/>
  <c r="O125" i="19"/>
  <c r="I125" i="19"/>
  <c r="R125" i="19"/>
  <c r="AE125" i="19"/>
  <c r="B132" i="19"/>
  <c r="B141" i="19"/>
  <c r="B150" i="19"/>
  <c r="B6" i="18"/>
  <c r="O6" i="18"/>
  <c r="R6" i="18"/>
  <c r="AB6" i="18"/>
  <c r="AE6" i="18"/>
  <c r="O7" i="18"/>
  <c r="R7" i="18"/>
  <c r="AB7" i="18"/>
  <c r="AE7" i="18"/>
  <c r="AL7" i="18"/>
  <c r="O8" i="18"/>
  <c r="R8" i="18"/>
  <c r="Y8" i="18"/>
  <c r="AB8" i="18"/>
  <c r="AE8" i="18"/>
  <c r="O9" i="18"/>
  <c r="R9" i="18"/>
  <c r="AB9" i="18"/>
  <c r="AE9" i="18"/>
  <c r="O10" i="18"/>
  <c r="R10" i="18"/>
  <c r="AB10" i="18"/>
  <c r="AE10" i="18"/>
  <c r="O11" i="18"/>
  <c r="R11" i="18"/>
  <c r="Y11" i="18"/>
  <c r="AB11" i="18"/>
  <c r="AE11" i="18"/>
  <c r="O12" i="18"/>
  <c r="R12" i="18"/>
  <c r="AB12" i="18"/>
  <c r="AE12" i="18"/>
  <c r="O13" i="18"/>
  <c r="R13" i="18"/>
  <c r="AB13" i="18"/>
  <c r="AE13" i="18"/>
  <c r="AL13" i="18"/>
  <c r="O14" i="18"/>
  <c r="R14" i="18"/>
  <c r="AB14" i="18"/>
  <c r="AE14" i="18"/>
  <c r="B15" i="18"/>
  <c r="O15" i="18"/>
  <c r="R15" i="18"/>
  <c r="AB15" i="18"/>
  <c r="AE15" i="18"/>
  <c r="O16" i="18"/>
  <c r="R16" i="18"/>
  <c r="AB16" i="18"/>
  <c r="AE16" i="18"/>
  <c r="O17" i="18"/>
  <c r="R17" i="18"/>
  <c r="Y17" i="18"/>
  <c r="AB17" i="18"/>
  <c r="AE17" i="18"/>
  <c r="O18" i="18"/>
  <c r="R18" i="18"/>
  <c r="AB18" i="18"/>
  <c r="AE18" i="18"/>
  <c r="O19" i="18"/>
  <c r="R19" i="18"/>
  <c r="Y19" i="18"/>
  <c r="AB19" i="18"/>
  <c r="AE19" i="18"/>
  <c r="O20" i="18"/>
  <c r="R20" i="18"/>
  <c r="AB20" i="18"/>
  <c r="AE20" i="18"/>
  <c r="O21" i="18"/>
  <c r="R21" i="18"/>
  <c r="AB21" i="18"/>
  <c r="AE21" i="18"/>
  <c r="O22" i="18"/>
  <c r="R22" i="18"/>
  <c r="Y22" i="18"/>
  <c r="AB22" i="18"/>
  <c r="AE22" i="18"/>
  <c r="O23" i="18"/>
  <c r="R23" i="18"/>
  <c r="AB23" i="18"/>
  <c r="AE23" i="18"/>
  <c r="B24" i="18"/>
  <c r="O24" i="18"/>
  <c r="R24" i="18"/>
  <c r="AB24" i="18"/>
  <c r="AE24" i="18"/>
  <c r="O25" i="18"/>
  <c r="R25" i="18"/>
  <c r="AB25" i="18"/>
  <c r="AE25" i="18"/>
  <c r="AL25" i="18"/>
  <c r="O26" i="18"/>
  <c r="R26" i="18"/>
  <c r="Y26" i="18"/>
  <c r="AB26" i="18"/>
  <c r="AE26" i="18"/>
  <c r="O27" i="18"/>
  <c r="R27" i="18"/>
  <c r="AB27" i="18"/>
  <c r="AE27" i="18"/>
  <c r="O28" i="18"/>
  <c r="R28" i="18"/>
  <c r="AB28" i="18"/>
  <c r="AE28" i="18"/>
  <c r="AL28" i="18"/>
  <c r="O29" i="18"/>
  <c r="R29" i="18"/>
  <c r="Y29" i="18"/>
  <c r="AB29" i="18"/>
  <c r="AE29" i="18"/>
  <c r="O30" i="18"/>
  <c r="R30" i="18"/>
  <c r="AB30" i="18"/>
  <c r="AE30" i="18"/>
  <c r="AL30" i="18"/>
  <c r="O31" i="18"/>
  <c r="R31" i="18"/>
  <c r="AB31" i="18"/>
  <c r="AE31" i="18"/>
  <c r="O32" i="18"/>
  <c r="R32" i="18"/>
  <c r="Y32" i="18"/>
  <c r="AB32" i="18"/>
  <c r="AE32" i="18"/>
  <c r="AL32" i="18"/>
  <c r="B98" i="18"/>
  <c r="O98" i="18"/>
  <c r="R98" i="18"/>
  <c r="AB98" i="18"/>
  <c r="AE98" i="18"/>
  <c r="AL98" i="18"/>
  <c r="G99" i="18"/>
  <c r="I99" i="18"/>
  <c r="R99" i="18"/>
  <c r="AE99" i="18"/>
  <c r="B107" i="18"/>
  <c r="B123" i="18"/>
  <c r="O123" i="18"/>
  <c r="R123" i="18"/>
  <c r="Y123" i="18"/>
  <c r="AB123" i="18"/>
  <c r="AE123" i="18"/>
  <c r="AL123" i="18"/>
  <c r="G124" i="18"/>
  <c r="G125" i="18"/>
  <c r="AE124" i="18"/>
  <c r="AE125" i="18"/>
  <c r="B132" i="18"/>
  <c r="B141" i="18"/>
  <c r="B150" i="18"/>
  <c r="B6" i="17"/>
  <c r="O6" i="17"/>
  <c r="R6" i="17"/>
  <c r="AB6" i="17"/>
  <c r="AE6" i="17"/>
  <c r="O7" i="17"/>
  <c r="R7" i="17"/>
  <c r="AB7" i="17"/>
  <c r="AE7" i="17"/>
  <c r="O8" i="17"/>
  <c r="R8" i="17"/>
  <c r="AB8" i="17"/>
  <c r="AE8" i="17"/>
  <c r="O9" i="17"/>
  <c r="R9" i="17"/>
  <c r="AB9" i="17"/>
  <c r="AE9" i="17"/>
  <c r="O10" i="17"/>
  <c r="R10" i="17"/>
  <c r="AB10" i="17"/>
  <c r="AE10" i="17"/>
  <c r="O11" i="17"/>
  <c r="R11" i="17"/>
  <c r="AB11" i="17"/>
  <c r="AE11" i="17"/>
  <c r="O12" i="17"/>
  <c r="R12" i="17"/>
  <c r="AB12" i="17"/>
  <c r="AE12" i="17"/>
  <c r="O13" i="17"/>
  <c r="R13" i="17"/>
  <c r="AB13" i="17"/>
  <c r="AE13" i="17"/>
  <c r="O14" i="17"/>
  <c r="R14" i="17"/>
  <c r="AB14" i="17"/>
  <c r="AE14" i="17"/>
  <c r="B15" i="17"/>
  <c r="O15" i="17"/>
  <c r="R15" i="17"/>
  <c r="AB15" i="17"/>
  <c r="AE15" i="17"/>
  <c r="O16" i="17"/>
  <c r="R16" i="17"/>
  <c r="AB16" i="17"/>
  <c r="AE16" i="17"/>
  <c r="AL16" i="17"/>
  <c r="O17" i="17"/>
  <c r="R17" i="17"/>
  <c r="AB17" i="17"/>
  <c r="AE17" i="17"/>
  <c r="O18" i="17"/>
  <c r="R18" i="17"/>
  <c r="AB18" i="17"/>
  <c r="AE18" i="17"/>
  <c r="O19" i="17"/>
  <c r="R19" i="17"/>
  <c r="AB19" i="17"/>
  <c r="AE19" i="17"/>
  <c r="O20" i="17"/>
  <c r="R20" i="17"/>
  <c r="AB20" i="17"/>
  <c r="AE20" i="17"/>
  <c r="O21" i="17"/>
  <c r="R21" i="17"/>
  <c r="AB21" i="17"/>
  <c r="AE21" i="17"/>
  <c r="O22" i="17"/>
  <c r="R22" i="17"/>
  <c r="AB22" i="17"/>
  <c r="AE22" i="17"/>
  <c r="O23" i="17"/>
  <c r="R23" i="17"/>
  <c r="AB23" i="17"/>
  <c r="AE23" i="17"/>
  <c r="B24" i="17"/>
  <c r="O24" i="17"/>
  <c r="R24" i="17"/>
  <c r="AB24" i="17"/>
  <c r="AE24" i="17"/>
  <c r="O25" i="17"/>
  <c r="R25" i="17"/>
  <c r="AB25" i="17"/>
  <c r="AE25" i="17"/>
  <c r="O26" i="17"/>
  <c r="R26" i="17"/>
  <c r="Y26" i="17"/>
  <c r="AB26" i="17"/>
  <c r="AE26" i="17"/>
  <c r="O27" i="17"/>
  <c r="R27" i="17"/>
  <c r="AB27" i="17"/>
  <c r="AE27" i="17"/>
  <c r="O28" i="17"/>
  <c r="R28" i="17"/>
  <c r="AB28" i="17"/>
  <c r="AE28" i="17"/>
  <c r="AL28" i="17"/>
  <c r="O29" i="17"/>
  <c r="R29" i="17"/>
  <c r="AB29" i="17"/>
  <c r="AE29" i="17"/>
  <c r="O30" i="17"/>
  <c r="R30" i="17"/>
  <c r="AB30" i="17"/>
  <c r="AE30" i="17"/>
  <c r="O31" i="17"/>
  <c r="R31" i="17"/>
  <c r="AB31" i="17"/>
  <c r="AE31" i="17"/>
  <c r="O32" i="17"/>
  <c r="R32" i="17"/>
  <c r="AB32" i="17"/>
  <c r="AE32" i="17"/>
  <c r="B97" i="17"/>
  <c r="O97" i="17"/>
  <c r="R97" i="17"/>
  <c r="Y97" i="17"/>
  <c r="AB97" i="17"/>
  <c r="AE97" i="17"/>
  <c r="AL97" i="17"/>
  <c r="G98" i="17"/>
  <c r="G99" i="17"/>
  <c r="I99" i="17"/>
  <c r="I98" i="17"/>
  <c r="AE98" i="17"/>
  <c r="B106" i="17"/>
  <c r="B122" i="17"/>
  <c r="O122" i="17"/>
  <c r="R122" i="17"/>
  <c r="AB122" i="17"/>
  <c r="AE122" i="17"/>
  <c r="AL122" i="17"/>
  <c r="G123" i="17"/>
  <c r="I123" i="17"/>
  <c r="B131" i="17"/>
  <c r="B140" i="17"/>
  <c r="B149" i="17"/>
  <c r="B6" i="16"/>
  <c r="O6" i="16"/>
  <c r="R6" i="16"/>
  <c r="Y6" i="16"/>
  <c r="AB6" i="16"/>
  <c r="AE6" i="16"/>
  <c r="O7" i="16"/>
  <c r="R7" i="16"/>
  <c r="AB7" i="16"/>
  <c r="AE7" i="16"/>
  <c r="O8" i="16"/>
  <c r="R8" i="16"/>
  <c r="Y8" i="16"/>
  <c r="AB8" i="16"/>
  <c r="AE8" i="16"/>
  <c r="AL8" i="16"/>
  <c r="O9" i="16"/>
  <c r="R9" i="16"/>
  <c r="AB9" i="16"/>
  <c r="AE9" i="16"/>
  <c r="O10" i="16"/>
  <c r="R10" i="16"/>
  <c r="AB10" i="16"/>
  <c r="AE10" i="16"/>
  <c r="AL10" i="16"/>
  <c r="O11" i="16"/>
  <c r="R11" i="16"/>
  <c r="AB11" i="16"/>
  <c r="AE11" i="16"/>
  <c r="O12" i="16"/>
  <c r="R12" i="16"/>
  <c r="AB12" i="16"/>
  <c r="AE12" i="16"/>
  <c r="O13" i="16"/>
  <c r="R13" i="16"/>
  <c r="AB13" i="16"/>
  <c r="AE13" i="16"/>
  <c r="O14" i="16"/>
  <c r="R14" i="16"/>
  <c r="AB14" i="16"/>
  <c r="AE14" i="16"/>
  <c r="B15" i="16"/>
  <c r="O15" i="16"/>
  <c r="R15" i="16"/>
  <c r="Y15" i="16"/>
  <c r="AB15" i="16"/>
  <c r="AE15" i="16"/>
  <c r="O16" i="16"/>
  <c r="R16" i="16"/>
  <c r="Y16" i="16"/>
  <c r="AB16" i="16"/>
  <c r="AE16" i="16"/>
  <c r="O17" i="16"/>
  <c r="R17" i="16"/>
  <c r="AB17" i="16"/>
  <c r="AE17" i="16"/>
  <c r="AL17" i="16"/>
  <c r="O18" i="16"/>
  <c r="R18" i="16"/>
  <c r="Y18" i="16"/>
  <c r="AB18" i="16"/>
  <c r="AE18" i="16"/>
  <c r="O19" i="16"/>
  <c r="R19" i="16"/>
  <c r="AB19" i="16"/>
  <c r="AE19" i="16"/>
  <c r="O20" i="16"/>
  <c r="R20" i="16"/>
  <c r="AB20" i="16"/>
  <c r="AE20" i="16"/>
  <c r="O21" i="16"/>
  <c r="R21" i="16"/>
  <c r="AB21" i="16"/>
  <c r="AE21" i="16"/>
  <c r="O22" i="16"/>
  <c r="R22" i="16"/>
  <c r="AB22" i="16"/>
  <c r="AE22" i="16"/>
  <c r="AL22" i="16"/>
  <c r="O23" i="16"/>
  <c r="R23" i="16"/>
  <c r="Y23" i="16"/>
  <c r="AB23" i="16"/>
  <c r="AE23" i="16"/>
  <c r="B24" i="16"/>
  <c r="O24" i="16"/>
  <c r="R24" i="16"/>
  <c r="AB24" i="16"/>
  <c r="AE24" i="16"/>
  <c r="O25" i="16"/>
  <c r="R25" i="16"/>
  <c r="AB25" i="16"/>
  <c r="AE25" i="16"/>
  <c r="AL25" i="16"/>
  <c r="O26" i="16"/>
  <c r="R26" i="16"/>
  <c r="AB26" i="16"/>
  <c r="AE26" i="16"/>
  <c r="AL26" i="16"/>
  <c r="O27" i="16"/>
  <c r="R27" i="16"/>
  <c r="Y27" i="16"/>
  <c r="AB27" i="16"/>
  <c r="AE27" i="16"/>
  <c r="AL27" i="16"/>
  <c r="O28" i="16"/>
  <c r="R28" i="16"/>
  <c r="AB28" i="16"/>
  <c r="AE28" i="16"/>
  <c r="O29" i="16"/>
  <c r="R29" i="16"/>
  <c r="AB29" i="16"/>
  <c r="AE29" i="16"/>
  <c r="O30" i="16"/>
  <c r="R30" i="16"/>
  <c r="Y30" i="16"/>
  <c r="AB30" i="16"/>
  <c r="AE30" i="16"/>
  <c r="O31" i="16"/>
  <c r="R31" i="16"/>
  <c r="AB31" i="16"/>
  <c r="AE31" i="16"/>
  <c r="AL31" i="16"/>
  <c r="O32" i="16"/>
  <c r="R32" i="16"/>
  <c r="Y32" i="16"/>
  <c r="AB32" i="16"/>
  <c r="AE32" i="16"/>
  <c r="AL32" i="16"/>
  <c r="B98" i="16"/>
  <c r="O98" i="16"/>
  <c r="R98" i="16"/>
  <c r="AB98" i="16"/>
  <c r="AE98" i="16"/>
  <c r="G99" i="16"/>
  <c r="G100" i="16"/>
  <c r="I99" i="16"/>
  <c r="R99" i="16"/>
  <c r="Y99" i="16"/>
  <c r="B107" i="16"/>
  <c r="B123" i="16"/>
  <c r="O123" i="16"/>
  <c r="R123" i="16"/>
  <c r="AB123" i="16"/>
  <c r="AE123" i="16"/>
  <c r="AL123" i="16"/>
  <c r="G124" i="16"/>
  <c r="I124" i="16"/>
  <c r="R124" i="16"/>
  <c r="R125" i="16"/>
  <c r="B132" i="16"/>
  <c r="B141" i="16"/>
  <c r="B150" i="16"/>
  <c r="B6" i="15"/>
  <c r="O6" i="15"/>
  <c r="R6" i="15"/>
  <c r="Y6" i="15"/>
  <c r="AB6" i="15"/>
  <c r="AE6" i="15"/>
  <c r="AL6" i="15"/>
  <c r="O7" i="15"/>
  <c r="R7" i="15"/>
  <c r="Y7" i="15"/>
  <c r="AB7" i="15"/>
  <c r="AE7" i="15"/>
  <c r="O8" i="15"/>
  <c r="R8" i="15"/>
  <c r="Y8" i="15"/>
  <c r="AB8" i="15"/>
  <c r="AE8" i="15"/>
  <c r="O9" i="15"/>
  <c r="R9" i="15"/>
  <c r="AB9" i="15"/>
  <c r="AE9" i="15"/>
  <c r="AL9" i="15"/>
  <c r="O10" i="15"/>
  <c r="R10" i="15"/>
  <c r="Y10" i="15"/>
  <c r="AB10" i="15"/>
  <c r="AE10" i="15"/>
  <c r="AL10" i="15"/>
  <c r="O11" i="15"/>
  <c r="R11" i="15"/>
  <c r="Y11" i="15"/>
  <c r="AB11" i="15"/>
  <c r="AE11" i="15"/>
  <c r="O12" i="15"/>
  <c r="R12" i="15"/>
  <c r="AB12" i="15"/>
  <c r="AE12" i="15"/>
  <c r="AL12" i="15"/>
  <c r="O13" i="15"/>
  <c r="R13" i="15"/>
  <c r="Y13" i="15"/>
  <c r="AB13" i="15"/>
  <c r="AE13" i="15"/>
  <c r="AL13" i="15"/>
  <c r="O14" i="15"/>
  <c r="R14" i="15"/>
  <c r="Y14" i="15"/>
  <c r="AB14" i="15"/>
  <c r="AE14" i="15"/>
  <c r="AL14" i="15"/>
  <c r="B15" i="15"/>
  <c r="O15" i="15"/>
  <c r="R15" i="15"/>
  <c r="AB15" i="15"/>
  <c r="AE15" i="15"/>
  <c r="O16" i="15"/>
  <c r="R16" i="15"/>
  <c r="Y16" i="15"/>
  <c r="AB16" i="15"/>
  <c r="AE16" i="15"/>
  <c r="AL16" i="15"/>
  <c r="O17" i="15"/>
  <c r="R17" i="15"/>
  <c r="AB17" i="15"/>
  <c r="AE17" i="15"/>
  <c r="O18" i="15"/>
  <c r="R18" i="15"/>
  <c r="Y18" i="15"/>
  <c r="AB18" i="15"/>
  <c r="AE18" i="15"/>
  <c r="AL18" i="15"/>
  <c r="O19" i="15"/>
  <c r="R19" i="15"/>
  <c r="Y19" i="15"/>
  <c r="AB19" i="15"/>
  <c r="AE19" i="15"/>
  <c r="O20" i="15"/>
  <c r="R20" i="15"/>
  <c r="AB20" i="15"/>
  <c r="AE20" i="15"/>
  <c r="AL20" i="15"/>
  <c r="O21" i="15"/>
  <c r="R21" i="15"/>
  <c r="AB21" i="15"/>
  <c r="AE21" i="15"/>
  <c r="O22" i="15"/>
  <c r="R22" i="15"/>
  <c r="Y22" i="15"/>
  <c r="AB22" i="15"/>
  <c r="AE22" i="15"/>
  <c r="AL22" i="15"/>
  <c r="O23" i="15"/>
  <c r="R23" i="15"/>
  <c r="Y23" i="15"/>
  <c r="AB23" i="15"/>
  <c r="AE23" i="15"/>
  <c r="B24" i="15"/>
  <c r="O24" i="15"/>
  <c r="R24" i="15"/>
  <c r="Y24" i="15"/>
  <c r="AB24" i="15"/>
  <c r="AE24" i="15"/>
  <c r="AL24" i="15"/>
  <c r="O25" i="15"/>
  <c r="R25" i="15"/>
  <c r="AB25" i="15"/>
  <c r="AE25" i="15"/>
  <c r="AL25" i="15"/>
  <c r="O26" i="15"/>
  <c r="R26" i="15"/>
  <c r="Y26" i="15"/>
  <c r="AB26" i="15"/>
  <c r="AE26" i="15"/>
  <c r="O27" i="15"/>
  <c r="R27" i="15"/>
  <c r="Y27" i="15"/>
  <c r="AB27" i="15"/>
  <c r="AE27" i="15"/>
  <c r="O28" i="15"/>
  <c r="R28" i="15"/>
  <c r="Y28" i="15"/>
  <c r="AB28" i="15"/>
  <c r="AE28" i="15"/>
  <c r="AL28" i="15"/>
  <c r="O29" i="15"/>
  <c r="R29" i="15"/>
  <c r="Y29" i="15"/>
  <c r="AB29" i="15"/>
  <c r="AE29" i="15"/>
  <c r="O30" i="15"/>
  <c r="R30" i="15"/>
  <c r="Y30" i="15"/>
  <c r="AB30" i="15"/>
  <c r="AE30" i="15"/>
  <c r="AL30" i="15"/>
  <c r="O31" i="15"/>
  <c r="R31" i="15"/>
  <c r="Y31" i="15"/>
  <c r="AB31" i="15"/>
  <c r="AE31" i="15"/>
  <c r="O32" i="15"/>
  <c r="R32" i="15"/>
  <c r="AB32" i="15"/>
  <c r="AE32" i="15"/>
  <c r="AL32" i="15"/>
  <c r="B55" i="15"/>
  <c r="O55" i="15"/>
  <c r="R55" i="15"/>
  <c r="Y55" i="15"/>
  <c r="AB55" i="15"/>
  <c r="AE55" i="15"/>
  <c r="AL55" i="15"/>
  <c r="G56" i="15"/>
  <c r="I56" i="15"/>
  <c r="AE56" i="15"/>
  <c r="G57" i="15"/>
  <c r="I57" i="15"/>
  <c r="G58" i="15"/>
  <c r="G59" i="15"/>
  <c r="G60" i="15"/>
  <c r="I58" i="15"/>
  <c r="I59" i="15"/>
  <c r="B95" i="15"/>
  <c r="O95" i="15"/>
  <c r="R95" i="15"/>
  <c r="Y95" i="15"/>
  <c r="AB95" i="15"/>
  <c r="AE95" i="15"/>
  <c r="AL95" i="15"/>
  <c r="G96" i="15"/>
  <c r="I96" i="15"/>
  <c r="R96" i="15"/>
  <c r="AE96" i="15"/>
  <c r="AL96" i="15"/>
  <c r="G97" i="15"/>
  <c r="AE97" i="15"/>
  <c r="AL97" i="15"/>
  <c r="B104" i="15"/>
  <c r="B120" i="15"/>
  <c r="O120" i="15"/>
  <c r="R120" i="15"/>
  <c r="Y120" i="15"/>
  <c r="AB120" i="15"/>
  <c r="AE120" i="15"/>
  <c r="AL120" i="15"/>
  <c r="G121" i="15"/>
  <c r="G122" i="15"/>
  <c r="O121" i="15"/>
  <c r="R121" i="15"/>
  <c r="AE121" i="15"/>
  <c r="AL121" i="15"/>
  <c r="R122" i="15"/>
  <c r="B129" i="15"/>
  <c r="B138" i="15"/>
  <c r="B147" i="15"/>
  <c r="G122" i="3"/>
  <c r="G97" i="3"/>
  <c r="I97" i="3"/>
  <c r="G98" i="3"/>
  <c r="G57" i="3"/>
  <c r="AB57" i="3"/>
  <c r="B96" i="3"/>
  <c r="B105" i="3"/>
  <c r="AL122" i="3"/>
  <c r="Y122" i="3"/>
  <c r="Y123" i="3"/>
  <c r="AL121" i="3"/>
  <c r="AE121" i="3"/>
  <c r="AB121" i="3"/>
  <c r="Y121" i="3"/>
  <c r="R121" i="3"/>
  <c r="O121" i="3"/>
  <c r="AL96" i="3"/>
  <c r="AE96" i="3"/>
  <c r="AB96" i="3"/>
  <c r="Y96" i="3"/>
  <c r="R96" i="3"/>
  <c r="O96" i="3"/>
  <c r="Y57" i="3"/>
  <c r="AL56" i="3"/>
  <c r="Y56" i="3"/>
  <c r="R56" i="3"/>
  <c r="B139" i="3"/>
  <c r="B148" i="3"/>
  <c r="B130" i="3"/>
  <c r="R124" i="3"/>
  <c r="R123" i="3"/>
  <c r="AE122" i="3"/>
  <c r="AB122" i="3"/>
  <c r="R122" i="3"/>
  <c r="P122" i="3"/>
  <c r="B121" i="3"/>
  <c r="B56" i="3"/>
  <c r="B24" i="3"/>
  <c r="B15" i="3"/>
  <c r="B6" i="3"/>
  <c r="K32" i="3"/>
  <c r="Y32" i="3"/>
  <c r="K31" i="3"/>
  <c r="K30" i="3"/>
  <c r="T30" i="3"/>
  <c r="K29" i="3"/>
  <c r="K28" i="3"/>
  <c r="K27" i="3"/>
  <c r="L27" i="3"/>
  <c r="K26" i="3"/>
  <c r="L26" i="3"/>
  <c r="AD26" i="3"/>
  <c r="K25" i="3"/>
  <c r="L25" i="3"/>
  <c r="K24" i="3"/>
  <c r="K23" i="3"/>
  <c r="K22" i="3"/>
  <c r="K21" i="3"/>
  <c r="L21" i="3"/>
  <c r="K20" i="3"/>
  <c r="K19" i="3"/>
  <c r="K18" i="3"/>
  <c r="AG18" i="3"/>
  <c r="K17" i="3"/>
  <c r="K16" i="3"/>
  <c r="L16" i="3"/>
  <c r="K15" i="3"/>
  <c r="L15" i="3"/>
  <c r="K14" i="3"/>
  <c r="K13" i="3"/>
  <c r="K12" i="3"/>
  <c r="K11" i="3"/>
  <c r="K10" i="3"/>
  <c r="K9" i="3"/>
  <c r="L9" i="3"/>
  <c r="K8" i="3"/>
  <c r="K7" i="3"/>
  <c r="K6" i="3"/>
  <c r="L6" i="3"/>
  <c r="S6" i="3"/>
  <c r="V6" i="3"/>
  <c r="X6" i="3"/>
  <c r="U6" i="3"/>
  <c r="AI6" i="3"/>
  <c r="AK6" i="3"/>
  <c r="AF6" i="3"/>
  <c r="AH6" i="3"/>
  <c r="AE6" i="3"/>
  <c r="AB6" i="3"/>
  <c r="R6" i="3"/>
  <c r="O6" i="3"/>
  <c r="R99" i="3"/>
  <c r="R98" i="3"/>
  <c r="O98" i="3"/>
  <c r="AE97" i="3"/>
  <c r="AB97" i="3"/>
  <c r="R97" i="3"/>
  <c r="O97" i="3"/>
  <c r="R60" i="3"/>
  <c r="R59" i="3"/>
  <c r="R58" i="3"/>
  <c r="AE57" i="3"/>
  <c r="R57" i="3"/>
  <c r="O57" i="3"/>
  <c r="AE56" i="3"/>
  <c r="AB56" i="3"/>
  <c r="O56" i="3"/>
  <c r="S32" i="3"/>
  <c r="V32" i="3"/>
  <c r="L32" i="3"/>
  <c r="X32" i="3"/>
  <c r="U32" i="3"/>
  <c r="AI32" i="3"/>
  <c r="AK32" i="3"/>
  <c r="AF32" i="3"/>
  <c r="AE32" i="3"/>
  <c r="AB32" i="3"/>
  <c r="R32" i="3"/>
  <c r="O32" i="3"/>
  <c r="S31" i="3"/>
  <c r="Y31" i="3"/>
  <c r="V31" i="3"/>
  <c r="L31" i="3"/>
  <c r="X31" i="3"/>
  <c r="U31" i="3"/>
  <c r="T31" i="3"/>
  <c r="AI31" i="3"/>
  <c r="AK31" i="3"/>
  <c r="AF31" i="3"/>
  <c r="AE31" i="3"/>
  <c r="AB31" i="3"/>
  <c r="R31" i="3"/>
  <c r="O31" i="3"/>
  <c r="S30" i="3"/>
  <c r="V30" i="3"/>
  <c r="X30" i="3"/>
  <c r="U30" i="3"/>
  <c r="AI30" i="3"/>
  <c r="AK30" i="3"/>
  <c r="AF30" i="3"/>
  <c r="AE30" i="3"/>
  <c r="AB30" i="3"/>
  <c r="R30" i="3"/>
  <c r="O30" i="3"/>
  <c r="S29" i="3"/>
  <c r="V29" i="3"/>
  <c r="L29" i="3"/>
  <c r="X29" i="3"/>
  <c r="U29" i="3"/>
  <c r="AI29" i="3"/>
  <c r="AK29" i="3"/>
  <c r="AG29" i="3"/>
  <c r="AF29" i="3"/>
  <c r="AE29" i="3"/>
  <c r="AB29" i="3"/>
  <c r="R29" i="3"/>
  <c r="O29" i="3"/>
  <c r="S28" i="3"/>
  <c r="V28" i="3"/>
  <c r="X28" i="3"/>
  <c r="AI28" i="3"/>
  <c r="AK28" i="3"/>
  <c r="AF28" i="3"/>
  <c r="AE28" i="3"/>
  <c r="AB28" i="3"/>
  <c r="R28" i="3"/>
  <c r="O28" i="3"/>
  <c r="S27" i="3"/>
  <c r="V27" i="3"/>
  <c r="X27" i="3"/>
  <c r="U27" i="3"/>
  <c r="AI27" i="3"/>
  <c r="AK27" i="3"/>
  <c r="AF27" i="3"/>
  <c r="AE27" i="3"/>
  <c r="AB27" i="3"/>
  <c r="R27" i="3"/>
  <c r="O27" i="3"/>
  <c r="S26" i="3"/>
  <c r="V26" i="3"/>
  <c r="X26" i="3"/>
  <c r="T26" i="3"/>
  <c r="AI26" i="3"/>
  <c r="AK26" i="3"/>
  <c r="AF26" i="3"/>
  <c r="AE26" i="3"/>
  <c r="AB26" i="3"/>
  <c r="R26" i="3"/>
  <c r="O26" i="3"/>
  <c r="S25" i="3"/>
  <c r="V25" i="3"/>
  <c r="X25" i="3"/>
  <c r="AI25" i="3"/>
  <c r="AK25" i="3"/>
  <c r="AF25" i="3"/>
  <c r="AE25" i="3"/>
  <c r="AB25" i="3"/>
  <c r="R25" i="3"/>
  <c r="O25" i="3"/>
  <c r="S24" i="3"/>
  <c r="Y24" i="3"/>
  <c r="V24" i="3"/>
  <c r="L24" i="3"/>
  <c r="AD24" i="3"/>
  <c r="X24" i="3"/>
  <c r="U24" i="3"/>
  <c r="AI24" i="3"/>
  <c r="AK24" i="3"/>
  <c r="AF24" i="3"/>
  <c r="AE24" i="3"/>
  <c r="AB24" i="3"/>
  <c r="R24" i="3"/>
  <c r="O24" i="3"/>
  <c r="S23" i="3"/>
  <c r="Y23" i="3"/>
  <c r="V23" i="3"/>
  <c r="L23" i="3"/>
  <c r="Q23" i="3"/>
  <c r="X23" i="3"/>
  <c r="AI23" i="3"/>
  <c r="AK23" i="3"/>
  <c r="AF23" i="3"/>
  <c r="AE23" i="3"/>
  <c r="AB23" i="3"/>
  <c r="R23" i="3"/>
  <c r="O23" i="3"/>
  <c r="S22" i="3"/>
  <c r="V22" i="3"/>
  <c r="L22" i="3"/>
  <c r="X22" i="3"/>
  <c r="T22" i="3"/>
  <c r="AI22" i="3"/>
  <c r="AK22" i="3"/>
  <c r="AF22" i="3"/>
  <c r="AE22" i="3"/>
  <c r="AB22" i="3"/>
  <c r="R22" i="3"/>
  <c r="O22" i="3"/>
  <c r="S21" i="3"/>
  <c r="V21" i="3"/>
  <c r="X21" i="3"/>
  <c r="AI21" i="3"/>
  <c r="AK21" i="3"/>
  <c r="AF21" i="3"/>
  <c r="AE21" i="3"/>
  <c r="AB21" i="3"/>
  <c r="R21" i="3"/>
  <c r="O21" i="3"/>
  <c r="S20" i="3"/>
  <c r="V20" i="3"/>
  <c r="L20" i="3"/>
  <c r="X20" i="3"/>
  <c r="AI20" i="3"/>
  <c r="AK20" i="3"/>
  <c r="AF20" i="3"/>
  <c r="AE20" i="3"/>
  <c r="AB20" i="3"/>
  <c r="R20" i="3"/>
  <c r="O20" i="3"/>
  <c r="S19" i="3"/>
  <c r="V19" i="3"/>
  <c r="L19" i="3"/>
  <c r="X19" i="3"/>
  <c r="AI19" i="3"/>
  <c r="AK19" i="3"/>
  <c r="AF19" i="3"/>
  <c r="AG19" i="3"/>
  <c r="AE19" i="3"/>
  <c r="AB19" i="3"/>
  <c r="R19" i="3"/>
  <c r="O19" i="3"/>
  <c r="S18" i="3"/>
  <c r="Y18" i="3"/>
  <c r="V18" i="3"/>
  <c r="L18" i="3"/>
  <c r="AD18" i="3"/>
  <c r="X18" i="3"/>
  <c r="AI18" i="3"/>
  <c r="AK18" i="3"/>
  <c r="AF18" i="3"/>
  <c r="AE18" i="3"/>
  <c r="AB18" i="3"/>
  <c r="R18" i="3"/>
  <c r="O18" i="3"/>
  <c r="S17" i="3"/>
  <c r="Y17" i="3"/>
  <c r="V17" i="3"/>
  <c r="L17" i="3"/>
  <c r="X17" i="3"/>
  <c r="U17" i="3"/>
  <c r="AI17" i="3"/>
  <c r="AK17" i="3"/>
  <c r="AF17" i="3"/>
  <c r="AE17" i="3"/>
  <c r="AB17" i="3"/>
  <c r="R17" i="3"/>
  <c r="O17" i="3"/>
  <c r="S16" i="3"/>
  <c r="V16" i="3"/>
  <c r="X16" i="3"/>
  <c r="AI16" i="3"/>
  <c r="AK16" i="3"/>
  <c r="AF16" i="3"/>
  <c r="AE16" i="3"/>
  <c r="AB16" i="3"/>
  <c r="R16" i="3"/>
  <c r="O16" i="3"/>
  <c r="S15" i="3"/>
  <c r="V15" i="3"/>
  <c r="Q15" i="3"/>
  <c r="X15" i="3"/>
  <c r="U15" i="3"/>
  <c r="AI15" i="3"/>
  <c r="AK15" i="3"/>
  <c r="AH15" i="3"/>
  <c r="AF15" i="3"/>
  <c r="AE15" i="3"/>
  <c r="AB15" i="3"/>
  <c r="R15" i="3"/>
  <c r="O15" i="3"/>
  <c r="S14" i="3"/>
  <c r="V14" i="3"/>
  <c r="L14" i="3"/>
  <c r="AD14" i="3"/>
  <c r="X14" i="3"/>
  <c r="T14" i="3"/>
  <c r="AI14" i="3"/>
  <c r="AK14" i="3"/>
  <c r="AF14" i="3"/>
  <c r="AL14" i="3"/>
  <c r="AE14" i="3"/>
  <c r="AB14" i="3"/>
  <c r="R14" i="3"/>
  <c r="O14" i="3"/>
  <c r="S13" i="3"/>
  <c r="Y13" i="3"/>
  <c r="V13" i="3"/>
  <c r="L13" i="3"/>
  <c r="X13" i="3"/>
  <c r="AI13" i="3"/>
  <c r="AK13" i="3"/>
  <c r="AH13" i="3"/>
  <c r="AF13" i="3"/>
  <c r="AE13" i="3"/>
  <c r="AB13" i="3"/>
  <c r="R13" i="3"/>
  <c r="O13" i="3"/>
  <c r="S12" i="3"/>
  <c r="V12" i="3"/>
  <c r="L12" i="3"/>
  <c r="AD12" i="3"/>
  <c r="X12" i="3"/>
  <c r="AI12" i="3"/>
  <c r="AK12" i="3"/>
  <c r="AF12" i="3"/>
  <c r="AH12" i="3"/>
  <c r="AE12" i="3"/>
  <c r="AB12" i="3"/>
  <c r="R12" i="3"/>
  <c r="O12" i="3"/>
  <c r="S11" i="3"/>
  <c r="V11" i="3"/>
  <c r="L11" i="3"/>
  <c r="X11" i="3"/>
  <c r="AI11" i="3"/>
  <c r="AK11" i="3"/>
  <c r="AF11" i="3"/>
  <c r="AE11" i="3"/>
  <c r="AB11" i="3"/>
  <c r="R11" i="3"/>
  <c r="O11" i="3"/>
  <c r="S10" i="3"/>
  <c r="V10" i="3"/>
  <c r="L10" i="3"/>
  <c r="X10" i="3"/>
  <c r="AI10" i="3"/>
  <c r="AK10" i="3"/>
  <c r="AF10" i="3"/>
  <c r="AE10" i="3"/>
  <c r="AB10" i="3"/>
  <c r="R10" i="3"/>
  <c r="O10" i="3"/>
  <c r="S9" i="3"/>
  <c r="V9" i="3"/>
  <c r="X9" i="3"/>
  <c r="AI9" i="3"/>
  <c r="AK9" i="3"/>
  <c r="AH9" i="3"/>
  <c r="AF9" i="3"/>
  <c r="AE9" i="3"/>
  <c r="AB9" i="3"/>
  <c r="R9" i="3"/>
  <c r="O9" i="3"/>
  <c r="S8" i="3"/>
  <c r="V8" i="3"/>
  <c r="L8" i="3"/>
  <c r="X8" i="3"/>
  <c r="U8" i="3"/>
  <c r="T8" i="3"/>
  <c r="AI8" i="3"/>
  <c r="AK8" i="3"/>
  <c r="AF8" i="3"/>
  <c r="AE8" i="3"/>
  <c r="AB8" i="3"/>
  <c r="R8" i="3"/>
  <c r="O8" i="3"/>
  <c r="S7" i="3"/>
  <c r="V7" i="3"/>
  <c r="L7" i="3"/>
  <c r="X7" i="3"/>
  <c r="T7" i="3"/>
  <c r="AI7" i="3"/>
  <c r="AK7" i="3"/>
  <c r="AF7" i="3"/>
  <c r="AE7" i="3"/>
  <c r="AB7" i="3"/>
  <c r="R7" i="3"/>
  <c r="O7" i="3"/>
  <c r="Q25" i="15"/>
  <c r="AN25" i="15"/>
  <c r="AD25" i="15"/>
  <c r="Q26" i="15"/>
  <c r="AD26" i="15"/>
  <c r="Q28" i="15"/>
  <c r="AD28" i="15"/>
  <c r="Q29" i="15"/>
  <c r="AD29" i="15"/>
  <c r="Q30" i="15"/>
  <c r="AD30" i="15"/>
  <c r="Q31" i="15"/>
  <c r="AD31" i="15"/>
  <c r="Q55" i="15"/>
  <c r="P55" i="15"/>
  <c r="AD55" i="15"/>
  <c r="AD98" i="15"/>
  <c r="AA99" i="15"/>
  <c r="AI98" i="15"/>
  <c r="AF98" i="15"/>
  <c r="AK98" i="15"/>
  <c r="AE98" i="15"/>
  <c r="Q120" i="15"/>
  <c r="AD120" i="15"/>
  <c r="Q121" i="15"/>
  <c r="AD121" i="15"/>
  <c r="I57" i="3"/>
  <c r="G58" i="3"/>
  <c r="I98" i="3"/>
  <c r="G99" i="3"/>
  <c r="Q60" i="3"/>
  <c r="Q59" i="3"/>
  <c r="AD57" i="3"/>
  <c r="Q57" i="3"/>
  <c r="S99" i="3"/>
  <c r="N100" i="3"/>
  <c r="Q100" i="3"/>
  <c r="V99" i="3"/>
  <c r="X99" i="3"/>
  <c r="S124" i="3"/>
  <c r="N125" i="3"/>
  <c r="V124" i="3"/>
  <c r="X124" i="3"/>
  <c r="Q95" i="15"/>
  <c r="AD95" i="15"/>
  <c r="Q96" i="15"/>
  <c r="AD96" i="15"/>
  <c r="AD97" i="15"/>
  <c r="Q122" i="15"/>
  <c r="AD19" i="3"/>
  <c r="AD23" i="3"/>
  <c r="AD29" i="3"/>
  <c r="W122" i="3"/>
  <c r="Z122" i="3"/>
  <c r="Q18" i="16"/>
  <c r="AD18" i="16"/>
  <c r="Q22" i="16"/>
  <c r="AD22" i="16"/>
  <c r="Q26" i="16"/>
  <c r="AN26" i="16"/>
  <c r="AD26" i="16"/>
  <c r="N127" i="16"/>
  <c r="Q127" i="16"/>
  <c r="X126" i="16"/>
  <c r="AB97" i="15"/>
  <c r="AB96" i="15"/>
  <c r="O96" i="15"/>
  <c r="AB56" i="15"/>
  <c r="O99" i="16"/>
  <c r="AB99" i="19"/>
  <c r="O99" i="19"/>
  <c r="T23" i="15"/>
  <c r="AG24" i="15"/>
  <c r="T24" i="15"/>
  <c r="AG25" i="15"/>
  <c r="AC25" i="15"/>
  <c r="T26" i="15"/>
  <c r="P26" i="15"/>
  <c r="AG28" i="15"/>
  <c r="T28" i="15"/>
  <c r="P28" i="15"/>
  <c r="T29" i="15"/>
  <c r="AG30" i="15"/>
  <c r="T30" i="15"/>
  <c r="T31" i="15"/>
  <c r="AG32" i="15"/>
  <c r="AG55" i="15"/>
  <c r="AC55" i="15"/>
  <c r="T55" i="15"/>
  <c r="AG95" i="15"/>
  <c r="AC95" i="15"/>
  <c r="T95" i="15"/>
  <c r="P95" i="15"/>
  <c r="AG96" i="15"/>
  <c r="AC96" i="15"/>
  <c r="AG97" i="15"/>
  <c r="AG98" i="15"/>
  <c r="AG120" i="15"/>
  <c r="AC120" i="15"/>
  <c r="T120" i="15"/>
  <c r="P120" i="15"/>
  <c r="AG121" i="15"/>
  <c r="AC121" i="15"/>
  <c r="T6" i="16"/>
  <c r="T16" i="16"/>
  <c r="T18" i="16"/>
  <c r="AA122" i="15"/>
  <c r="L155" i="15"/>
  <c r="Q15" i="16"/>
  <c r="AD15" i="16"/>
  <c r="Q17" i="16"/>
  <c r="AD17" i="16"/>
  <c r="Q25" i="16"/>
  <c r="AD25" i="16"/>
  <c r="AD56" i="3"/>
  <c r="AF57" i="3"/>
  <c r="AG57" i="3"/>
  <c r="AI57" i="3"/>
  <c r="T57" i="3"/>
  <c r="AD96" i="3"/>
  <c r="S98" i="3"/>
  <c r="U98" i="3"/>
  <c r="AD97" i="3"/>
  <c r="AF97" i="3"/>
  <c r="AI97" i="3"/>
  <c r="AA98" i="3"/>
  <c r="AD121" i="3"/>
  <c r="AD122" i="3"/>
  <c r="AA123" i="3"/>
  <c r="AD123" i="3"/>
  <c r="AD10" i="15"/>
  <c r="AD15" i="15"/>
  <c r="AD99" i="18"/>
  <c r="AA100" i="18"/>
  <c r="AI99" i="18"/>
  <c r="AF99" i="18"/>
  <c r="L115" i="18"/>
  <c r="Q123" i="18"/>
  <c r="AD123" i="18"/>
  <c r="AJ123" i="18"/>
  <c r="AM123" i="18"/>
  <c r="AA126" i="18"/>
  <c r="AI125" i="18"/>
  <c r="AF125" i="18"/>
  <c r="AA101" i="19"/>
  <c r="AK100" i="19"/>
  <c r="AG100" i="19"/>
  <c r="AI100" i="19"/>
  <c r="AF100" i="19"/>
  <c r="AA126" i="19"/>
  <c r="AK125" i="19"/>
  <c r="AI125" i="19"/>
  <c r="AF125" i="19"/>
  <c r="AA100" i="20"/>
  <c r="AK99" i="20"/>
  <c r="AI99" i="20"/>
  <c r="AF99" i="20"/>
  <c r="AL99" i="20"/>
  <c r="Q8" i="21"/>
  <c r="AD8" i="21"/>
  <c r="AN8" i="21"/>
  <c r="Q11" i="21"/>
  <c r="AN11" i="21"/>
  <c r="AD11" i="21"/>
  <c r="Q14" i="21"/>
  <c r="AD14" i="21"/>
  <c r="AN14" i="21"/>
  <c r="Q17" i="21"/>
  <c r="AD17" i="21"/>
  <c r="Q18" i="21"/>
  <c r="AD18" i="21"/>
  <c r="Q20" i="21"/>
  <c r="AD20" i="21"/>
  <c r="S125" i="16"/>
  <c r="AD30" i="17"/>
  <c r="AN30" i="17"/>
  <c r="AF98" i="17"/>
  <c r="AI98" i="17"/>
  <c r="AA99" i="17"/>
  <c r="AD16" i="18"/>
  <c r="AD24" i="18"/>
  <c r="AN24" i="18"/>
  <c r="AD25" i="18"/>
  <c r="AD28" i="18"/>
  <c r="AD29" i="18"/>
  <c r="Q24" i="21"/>
  <c r="AN24" i="21"/>
  <c r="Q28" i="21"/>
  <c r="AD28" i="21"/>
  <c r="AA101" i="21"/>
  <c r="AK100" i="21"/>
  <c r="AI100" i="21"/>
  <c r="AF100" i="21"/>
  <c r="AD126" i="22"/>
  <c r="AF124" i="18"/>
  <c r="AI124" i="18"/>
  <c r="AD9" i="19"/>
  <c r="AN9" i="19"/>
  <c r="AD13" i="19"/>
  <c r="AD25" i="19"/>
  <c r="AD26" i="19"/>
  <c r="AD28" i="19"/>
  <c r="AD29" i="19"/>
  <c r="AF99" i="19"/>
  <c r="AI99" i="19"/>
  <c r="AD123" i="19"/>
  <c r="AD124" i="19"/>
  <c r="AD126" i="19"/>
  <c r="AD12" i="20"/>
  <c r="AN12" i="20"/>
  <c r="AD13" i="20"/>
  <c r="AD14" i="20"/>
  <c r="AN14" i="20"/>
  <c r="AD22" i="20"/>
  <c r="AN22" i="20"/>
  <c r="AD24" i="20"/>
  <c r="AD97" i="20"/>
  <c r="AD99" i="20"/>
  <c r="Q27" i="21"/>
  <c r="AN27" i="21"/>
  <c r="AD27" i="21"/>
  <c r="Q29" i="21"/>
  <c r="AD29" i="21"/>
  <c r="Q99" i="22"/>
  <c r="AD99" i="22"/>
  <c r="AD100" i="22"/>
  <c r="Q125" i="22"/>
  <c r="AD125" i="22"/>
  <c r="AG8" i="21"/>
  <c r="T8" i="21"/>
  <c r="AG10" i="21"/>
  <c r="T10" i="21"/>
  <c r="AG11" i="21"/>
  <c r="T11" i="21"/>
  <c r="T12" i="21"/>
  <c r="AG13" i="21"/>
  <c r="AG14" i="21"/>
  <c r="T14" i="21"/>
  <c r="T15" i="21"/>
  <c r="AG16" i="21"/>
  <c r="T16" i="21"/>
  <c r="AG17" i="21"/>
  <c r="T17" i="21"/>
  <c r="AG19" i="21"/>
  <c r="AG20" i="21"/>
  <c r="T20" i="21"/>
  <c r="AG21" i="21"/>
  <c r="T25" i="21"/>
  <c r="T29" i="21"/>
  <c r="T31" i="21"/>
  <c r="L146" i="22"/>
  <c r="L148" i="22"/>
  <c r="L150" i="22"/>
  <c r="L152" i="22"/>
  <c r="Q6" i="23"/>
  <c r="AD6" i="23"/>
  <c r="Q7" i="23"/>
  <c r="AD7" i="23"/>
  <c r="Q8" i="23"/>
  <c r="AD8" i="23"/>
  <c r="Q9" i="23"/>
  <c r="AD9" i="23"/>
  <c r="Q11" i="23"/>
  <c r="AD11" i="23"/>
  <c r="Q12" i="23"/>
  <c r="AD12" i="23"/>
  <c r="Q13" i="23"/>
  <c r="AD13" i="23"/>
  <c r="AJ13" i="23"/>
  <c r="AM13" i="23"/>
  <c r="Q14" i="23"/>
  <c r="AD14" i="23"/>
  <c r="Q16" i="23"/>
  <c r="AD16" i="23"/>
  <c r="Q17" i="23"/>
  <c r="AD17" i="23"/>
  <c r="Q18" i="23"/>
  <c r="AD18" i="23"/>
  <c r="Q19" i="23"/>
  <c r="AD19" i="23"/>
  <c r="AN19" i="23"/>
  <c r="Q20" i="23"/>
  <c r="AD20" i="23"/>
  <c r="Q21" i="23"/>
  <c r="AD21" i="23"/>
  <c r="Q23" i="23"/>
  <c r="AD23" i="23"/>
  <c r="Q24" i="23"/>
  <c r="AD24" i="23"/>
  <c r="Q25" i="23"/>
  <c r="AD25" i="23"/>
  <c r="Q26" i="23"/>
  <c r="AD26" i="23"/>
  <c r="AN26" i="23"/>
  <c r="Q28" i="23"/>
  <c r="AD28" i="23"/>
  <c r="Q29" i="23"/>
  <c r="AN29" i="23"/>
  <c r="AD29" i="23"/>
  <c r="Q30" i="23"/>
  <c r="AD30" i="23"/>
  <c r="Q31" i="23"/>
  <c r="AD31" i="23"/>
  <c r="AN31" i="23"/>
  <c r="AD32" i="23"/>
  <c r="Q124" i="23"/>
  <c r="AD124" i="23"/>
  <c r="AD126" i="23"/>
  <c r="AA127" i="23"/>
  <c r="AE127" i="23"/>
  <c r="AF126" i="23"/>
  <c r="AI126" i="23"/>
  <c r="AK126" i="23"/>
  <c r="AH126" i="23"/>
  <c r="N126" i="23"/>
  <c r="X126" i="23"/>
  <c r="S125" i="23"/>
  <c r="T125" i="23"/>
  <c r="V125" i="23"/>
  <c r="X125" i="23"/>
  <c r="U125" i="23"/>
  <c r="AD99" i="21"/>
  <c r="AF99" i="21"/>
  <c r="AI99" i="21"/>
  <c r="S100" i="21"/>
  <c r="AD14" i="22"/>
  <c r="AD21" i="22"/>
  <c r="AD22" i="22"/>
  <c r="AN22" i="22"/>
  <c r="AD26" i="22"/>
  <c r="AD29" i="22"/>
  <c r="AN29" i="22"/>
  <c r="L147" i="22"/>
  <c r="L151" i="22"/>
  <c r="AA127" i="22"/>
  <c r="AF127" i="22"/>
  <c r="Q98" i="23"/>
  <c r="AD98" i="23"/>
  <c r="Q99" i="23"/>
  <c r="AD99" i="23"/>
  <c r="AD100" i="23"/>
  <c r="Q125" i="23"/>
  <c r="AD125" i="23"/>
  <c r="AG98" i="22"/>
  <c r="T98" i="22"/>
  <c r="AG99" i="22"/>
  <c r="AA101" i="22"/>
  <c r="AF101" i="22"/>
  <c r="T123" i="22"/>
  <c r="AG124" i="22"/>
  <c r="AG6" i="23"/>
  <c r="AH6" i="23"/>
  <c r="T6" i="23"/>
  <c r="T7" i="23"/>
  <c r="W7" i="23"/>
  <c r="Z7" i="23"/>
  <c r="AG8" i="23"/>
  <c r="AH8" i="23"/>
  <c r="AG9" i="23"/>
  <c r="AH9" i="23"/>
  <c r="T9" i="23"/>
  <c r="AH10" i="23"/>
  <c r="AG11" i="23"/>
  <c r="AH11" i="23"/>
  <c r="AJ11" i="23"/>
  <c r="AM11" i="23"/>
  <c r="T11" i="23"/>
  <c r="T12" i="23"/>
  <c r="W12" i="23"/>
  <c r="Z12" i="23"/>
  <c r="AG13" i="23"/>
  <c r="AH13" i="23"/>
  <c r="T14" i="23"/>
  <c r="AH15" i="23"/>
  <c r="AG16" i="23"/>
  <c r="AH16" i="23"/>
  <c r="T16" i="23"/>
  <c r="AG17" i="23"/>
  <c r="AH17" i="23"/>
  <c r="AJ17" i="23"/>
  <c r="AM17" i="23"/>
  <c r="AG18" i="23"/>
  <c r="AH18" i="23"/>
  <c r="T18" i="23"/>
  <c r="T19" i="23"/>
  <c r="AG20" i="23"/>
  <c r="AH20" i="23"/>
  <c r="AG21" i="23"/>
  <c r="AH21" i="23"/>
  <c r="T21" i="23"/>
  <c r="AH22" i="23"/>
  <c r="AG23" i="23"/>
  <c r="AH23" i="23"/>
  <c r="T23" i="23"/>
  <c r="T24" i="23"/>
  <c r="AG25" i="23"/>
  <c r="AH25" i="23"/>
  <c r="T26" i="23"/>
  <c r="AH27" i="23"/>
  <c r="T27" i="23"/>
  <c r="AG28" i="23"/>
  <c r="AH28" i="23"/>
  <c r="T28" i="23"/>
  <c r="AG29" i="23"/>
  <c r="AH29" i="23"/>
  <c r="AG30" i="23"/>
  <c r="AH30" i="23"/>
  <c r="T30" i="23"/>
  <c r="T31" i="23"/>
  <c r="AH32" i="23"/>
  <c r="AG98" i="23"/>
  <c r="AJ98" i="23"/>
  <c r="AM98" i="23"/>
  <c r="AH98" i="23"/>
  <c r="T98" i="23"/>
  <c r="AG99" i="23"/>
  <c r="AH99" i="23"/>
  <c r="T99" i="23"/>
  <c r="AG123" i="23"/>
  <c r="T123" i="23"/>
  <c r="AG124" i="23"/>
  <c r="AC124" i="23"/>
  <c r="T124" i="23"/>
  <c r="G125" i="23"/>
  <c r="O125" i="23"/>
  <c r="G125" i="22"/>
  <c r="G125" i="21"/>
  <c r="G126" i="21"/>
  <c r="I125" i="22"/>
  <c r="G126" i="22"/>
  <c r="O125" i="22"/>
  <c r="AB125" i="22"/>
  <c r="AN26" i="22"/>
  <c r="N127" i="23"/>
  <c r="AN28" i="23"/>
  <c r="P24" i="23"/>
  <c r="W23" i="23"/>
  <c r="Z23" i="23"/>
  <c r="Q126" i="23"/>
  <c r="AB125" i="23"/>
  <c r="AA102" i="22"/>
  <c r="AI101" i="22"/>
  <c r="AC99" i="23"/>
  <c r="Y125" i="23"/>
  <c r="AI127" i="23"/>
  <c r="AK127" i="23"/>
  <c r="AJ30" i="23"/>
  <c r="AJ29" i="23"/>
  <c r="AC29" i="23"/>
  <c r="AJ18" i="23"/>
  <c r="AM18" i="23"/>
  <c r="AC17" i="23"/>
  <c r="AD127" i="22"/>
  <c r="AH124" i="18"/>
  <c r="AL100" i="21"/>
  <c r="AH100" i="21"/>
  <c r="AG100" i="21"/>
  <c r="AN20" i="21"/>
  <c r="AN17" i="21"/>
  <c r="W17" i="21"/>
  <c r="Z17" i="21"/>
  <c r="P17" i="21"/>
  <c r="AK100" i="20"/>
  <c r="AA101" i="20"/>
  <c r="AI100" i="20"/>
  <c r="AF100" i="20"/>
  <c r="AE100" i="20"/>
  <c r="AK126" i="19"/>
  <c r="AA127" i="19"/>
  <c r="AI126" i="19"/>
  <c r="AF126" i="19"/>
  <c r="AE126" i="19"/>
  <c r="AK101" i="19"/>
  <c r="AA102" i="19"/>
  <c r="AI101" i="19"/>
  <c r="AF101" i="19"/>
  <c r="AE101" i="19"/>
  <c r="AG99" i="18"/>
  <c r="AL99" i="18"/>
  <c r="AI100" i="18"/>
  <c r="AF100" i="18"/>
  <c r="AA101" i="18"/>
  <c r="AK100" i="18"/>
  <c r="AE100" i="18"/>
  <c r="AJ121" i="3"/>
  <c r="AC121" i="3"/>
  <c r="AI98" i="3"/>
  <c r="AF98" i="3"/>
  <c r="AA99" i="3"/>
  <c r="AK98" i="3"/>
  <c r="AE98" i="3"/>
  <c r="AB98" i="3"/>
  <c r="AH57" i="3"/>
  <c r="AC57" i="3"/>
  <c r="AL57" i="3"/>
  <c r="AI122" i="15"/>
  <c r="AF122" i="15"/>
  <c r="AA123" i="15"/>
  <c r="AK122" i="15"/>
  <c r="AE122" i="15"/>
  <c r="AB122" i="15"/>
  <c r="N128" i="16"/>
  <c r="V128" i="16"/>
  <c r="S127" i="16"/>
  <c r="V127" i="16"/>
  <c r="X127" i="16"/>
  <c r="R127" i="16"/>
  <c r="Y124" i="3"/>
  <c r="Y99" i="3"/>
  <c r="AL98" i="15"/>
  <c r="AI99" i="15"/>
  <c r="AF99" i="15"/>
  <c r="AA100" i="15"/>
  <c r="AK99" i="15"/>
  <c r="AE99" i="15"/>
  <c r="AN31" i="15"/>
  <c r="AN30" i="15"/>
  <c r="W30" i="15"/>
  <c r="AN29" i="15"/>
  <c r="AN28" i="15"/>
  <c r="W28" i="15"/>
  <c r="Z28" i="15"/>
  <c r="AN26" i="15"/>
  <c r="AN26" i="19"/>
  <c r="AD98" i="3"/>
  <c r="AH99" i="18"/>
  <c r="AC99" i="18"/>
  <c r="AJ96" i="15"/>
  <c r="AM96" i="15"/>
  <c r="AJ95" i="15"/>
  <c r="AM95" i="15"/>
  <c r="W120" i="15"/>
  <c r="AN21" i="23"/>
  <c r="AN20" i="23"/>
  <c r="AN17" i="23"/>
  <c r="AN16" i="23"/>
  <c r="AN14" i="23"/>
  <c r="AN11" i="23"/>
  <c r="W11" i="23"/>
  <c r="Z11" i="23"/>
  <c r="P11" i="23"/>
  <c r="AN9" i="23"/>
  <c r="AN8" i="23"/>
  <c r="AN29" i="21"/>
  <c r="AK101" i="21"/>
  <c r="AH101" i="21"/>
  <c r="AA102" i="21"/>
  <c r="AI101" i="21"/>
  <c r="AF101" i="21"/>
  <c r="AE101" i="21"/>
  <c r="AN28" i="21"/>
  <c r="AL125" i="19"/>
  <c r="AH125" i="19"/>
  <c r="AG125" i="19"/>
  <c r="AA127" i="18"/>
  <c r="AI126" i="18"/>
  <c r="AF126" i="18"/>
  <c r="AK126" i="18"/>
  <c r="AE126" i="18"/>
  <c r="AI123" i="3"/>
  <c r="AF123" i="3"/>
  <c r="AA124" i="3"/>
  <c r="AK123" i="3"/>
  <c r="AE123" i="3"/>
  <c r="AJ122" i="3"/>
  <c r="AC122" i="3"/>
  <c r="T98" i="3"/>
  <c r="P98" i="3"/>
  <c r="Y98" i="3"/>
  <c r="AJ96" i="3"/>
  <c r="AC96" i="3"/>
  <c r="AN25" i="16"/>
  <c r="AN15" i="16"/>
  <c r="AN22" i="16"/>
  <c r="AN18" i="16"/>
  <c r="U124" i="3"/>
  <c r="T124" i="3"/>
  <c r="N126" i="3"/>
  <c r="N127" i="3"/>
  <c r="Q127" i="3"/>
  <c r="S125" i="3"/>
  <c r="Y125" i="3"/>
  <c r="V125" i="3"/>
  <c r="Z125" i="3"/>
  <c r="X125" i="3"/>
  <c r="R125" i="3"/>
  <c r="U99" i="3"/>
  <c r="T99" i="3"/>
  <c r="N101" i="3"/>
  <c r="S100" i="3"/>
  <c r="V100" i="3"/>
  <c r="X100" i="3"/>
  <c r="R100" i="3"/>
  <c r="I99" i="3"/>
  <c r="G100" i="3"/>
  <c r="G101" i="3"/>
  <c r="O101" i="3"/>
  <c r="O99" i="3"/>
  <c r="I58" i="3"/>
  <c r="G59" i="3"/>
  <c r="O58" i="3"/>
  <c r="AD100" i="18"/>
  <c r="AN13" i="20"/>
  <c r="AN29" i="19"/>
  <c r="AN25" i="19"/>
  <c r="AN13" i="19"/>
  <c r="AJ99" i="18"/>
  <c r="AM99" i="18"/>
  <c r="AN28" i="18"/>
  <c r="AN16" i="18"/>
  <c r="AD122" i="15"/>
  <c r="W95" i="15"/>
  <c r="Q125" i="3"/>
  <c r="AJ121" i="15"/>
  <c r="AJ120" i="15"/>
  <c r="AM120" i="15"/>
  <c r="AH98" i="15"/>
  <c r="AJ98" i="15"/>
  <c r="AM98" i="15"/>
  <c r="AJ55" i="15"/>
  <c r="AM55" i="15"/>
  <c r="AJ25" i="15"/>
  <c r="AM25" i="15"/>
  <c r="AN23" i="3"/>
  <c r="Z95" i="15"/>
  <c r="I59" i="3"/>
  <c r="G60" i="3"/>
  <c r="O59" i="3"/>
  <c r="I100" i="3"/>
  <c r="U125" i="3"/>
  <c r="T125" i="3"/>
  <c r="AM96" i="3"/>
  <c r="AA125" i="3"/>
  <c r="AI124" i="3"/>
  <c r="AF124" i="3"/>
  <c r="AK124" i="3"/>
  <c r="AE124" i="3"/>
  <c r="AD124" i="3"/>
  <c r="AH126" i="18"/>
  <c r="AG126" i="18"/>
  <c r="AL126" i="18"/>
  <c r="AG101" i="21"/>
  <c r="AH99" i="15"/>
  <c r="AG99" i="15"/>
  <c r="AL99" i="15"/>
  <c r="N129" i="16"/>
  <c r="N130" i="16"/>
  <c r="R130" i="16"/>
  <c r="AA124" i="15"/>
  <c r="AI123" i="15"/>
  <c r="AF123" i="15"/>
  <c r="AK123" i="15"/>
  <c r="AE123" i="15"/>
  <c r="AD123" i="15"/>
  <c r="AL122" i="15"/>
  <c r="AH98" i="3"/>
  <c r="AG98" i="3"/>
  <c r="AA102" i="18"/>
  <c r="AI101" i="18"/>
  <c r="AF101" i="18"/>
  <c r="AL101" i="18"/>
  <c r="AK101" i="18"/>
  <c r="AG101" i="18"/>
  <c r="AE101" i="18"/>
  <c r="AL100" i="18"/>
  <c r="AL101" i="19"/>
  <c r="AA103" i="19"/>
  <c r="AF103" i="19"/>
  <c r="AK102" i="19"/>
  <c r="AI102" i="19"/>
  <c r="AF102" i="19"/>
  <c r="AE102" i="19"/>
  <c r="AD102" i="19"/>
  <c r="AH126" i="19"/>
  <c r="AG126" i="19"/>
  <c r="AC126" i="19"/>
  <c r="AH100" i="20"/>
  <c r="AG100" i="20"/>
  <c r="AA103" i="22"/>
  <c r="AK102" i="22"/>
  <c r="AI102" i="22"/>
  <c r="AF102" i="22"/>
  <c r="AG102" i="22"/>
  <c r="AC102" i="22"/>
  <c r="AE102" i="22"/>
  <c r="AD102" i="22"/>
  <c r="O100" i="3"/>
  <c r="AJ57" i="3"/>
  <c r="AM57" i="3"/>
  <c r="AJ98" i="3"/>
  <c r="AM98" i="3"/>
  <c r="W98" i="3"/>
  <c r="W125" i="3"/>
  <c r="P125" i="3"/>
  <c r="S101" i="3"/>
  <c r="T101" i="3"/>
  <c r="N102" i="3"/>
  <c r="V101" i="3"/>
  <c r="X101" i="3"/>
  <c r="R101" i="3"/>
  <c r="Q101" i="3"/>
  <c r="P99" i="3"/>
  <c r="W99" i="3"/>
  <c r="Z99" i="3"/>
  <c r="S126" i="3"/>
  <c r="Y126" i="3"/>
  <c r="V126" i="3"/>
  <c r="X126" i="3"/>
  <c r="R126" i="3"/>
  <c r="Q126" i="3"/>
  <c r="AL101" i="21"/>
  <c r="AA103" i="21"/>
  <c r="AK102" i="21"/>
  <c r="AI102" i="21"/>
  <c r="AF102" i="21"/>
  <c r="AE102" i="21"/>
  <c r="Z120" i="15"/>
  <c r="AA101" i="15"/>
  <c r="AI100" i="15"/>
  <c r="AF100" i="15"/>
  <c r="AH100" i="15"/>
  <c r="AK100" i="15"/>
  <c r="AE100" i="15"/>
  <c r="AD100" i="15"/>
  <c r="U127" i="16"/>
  <c r="T127" i="16"/>
  <c r="Y127" i="16"/>
  <c r="AH122" i="15"/>
  <c r="AG122" i="15"/>
  <c r="AA100" i="3"/>
  <c r="AB100" i="3"/>
  <c r="AI99" i="3"/>
  <c r="AF99" i="3"/>
  <c r="AG99" i="3"/>
  <c r="AC99" i="3"/>
  <c r="AK99" i="3"/>
  <c r="AE99" i="3"/>
  <c r="AB99" i="3"/>
  <c r="AD99" i="3"/>
  <c r="AL98" i="3"/>
  <c r="AM121" i="3"/>
  <c r="AG100" i="18"/>
  <c r="AC100" i="18"/>
  <c r="AH100" i="18"/>
  <c r="AH101" i="19"/>
  <c r="AG101" i="19"/>
  <c r="AL126" i="19"/>
  <c r="AA128" i="19"/>
  <c r="AK127" i="19"/>
  <c r="AH127" i="19"/>
  <c r="AI127" i="19"/>
  <c r="AF127" i="19"/>
  <c r="AE127" i="19"/>
  <c r="AD127" i="19"/>
  <c r="AL100" i="20"/>
  <c r="AA102" i="20"/>
  <c r="AK101" i="20"/>
  <c r="AL101" i="20"/>
  <c r="AI101" i="20"/>
  <c r="AF101" i="20"/>
  <c r="AE101" i="20"/>
  <c r="N128" i="23"/>
  <c r="R128" i="23"/>
  <c r="S127" i="23"/>
  <c r="V127" i="23"/>
  <c r="X127" i="23"/>
  <c r="Y127" i="23"/>
  <c r="R127" i="23"/>
  <c r="I126" i="22"/>
  <c r="G127" i="22"/>
  <c r="AB126" i="22"/>
  <c r="AC98" i="3"/>
  <c r="AC98" i="15"/>
  <c r="I127" i="22"/>
  <c r="G128" i="22"/>
  <c r="I128" i="22"/>
  <c r="AH99" i="3"/>
  <c r="AL99" i="3"/>
  <c r="AF100" i="3"/>
  <c r="AK100" i="3"/>
  <c r="AK103" i="21"/>
  <c r="AA104" i="21"/>
  <c r="AF104" i="21"/>
  <c r="AI103" i="21"/>
  <c r="AF103" i="21"/>
  <c r="AE103" i="21"/>
  <c r="AD103" i="21"/>
  <c r="U101" i="3"/>
  <c r="P101" i="3"/>
  <c r="N103" i="3"/>
  <c r="S102" i="3"/>
  <c r="V102" i="3"/>
  <c r="X102" i="3"/>
  <c r="R102" i="3"/>
  <c r="Q102" i="3"/>
  <c r="AH102" i="22"/>
  <c r="AL102" i="19"/>
  <c r="AH102" i="19"/>
  <c r="AC102" i="19"/>
  <c r="AG102" i="19"/>
  <c r="AH124" i="3"/>
  <c r="AG124" i="3"/>
  <c r="AL124" i="3"/>
  <c r="AI125" i="3"/>
  <c r="AF125" i="3"/>
  <c r="AA126" i="3"/>
  <c r="AK125" i="3"/>
  <c r="AE125" i="3"/>
  <c r="AD125" i="3"/>
  <c r="AJ126" i="19"/>
  <c r="AJ100" i="18"/>
  <c r="AA103" i="20"/>
  <c r="AF103" i="20"/>
  <c r="AI102" i="20"/>
  <c r="AF102" i="20"/>
  <c r="AE102" i="20"/>
  <c r="AK128" i="19"/>
  <c r="AG128" i="19"/>
  <c r="AA129" i="19"/>
  <c r="AI128" i="19"/>
  <c r="AF128" i="19"/>
  <c r="AD128" i="19"/>
  <c r="W127" i="16"/>
  <c r="Z127" i="16"/>
  <c r="P127" i="16"/>
  <c r="AL100" i="15"/>
  <c r="AK101" i="15"/>
  <c r="AH102" i="21"/>
  <c r="U126" i="3"/>
  <c r="W126" i="3"/>
  <c r="T126" i="3"/>
  <c r="N128" i="3"/>
  <c r="S127" i="3"/>
  <c r="V127" i="3"/>
  <c r="X127" i="3"/>
  <c r="R127" i="3"/>
  <c r="W101" i="3"/>
  <c r="Z101" i="3"/>
  <c r="Y101" i="3"/>
  <c r="AK103" i="22"/>
  <c r="AL103" i="22"/>
  <c r="AA104" i="22"/>
  <c r="AK104" i="22"/>
  <c r="AI103" i="22"/>
  <c r="AF103" i="22"/>
  <c r="AE103" i="22"/>
  <c r="AI103" i="19"/>
  <c r="AI102" i="18"/>
  <c r="AF102" i="18"/>
  <c r="AK102" i="18"/>
  <c r="AA103" i="18"/>
  <c r="AE102" i="18"/>
  <c r="AD102" i="18"/>
  <c r="AH123" i="15"/>
  <c r="AG123" i="15"/>
  <c r="AC123" i="15"/>
  <c r="AL123" i="15"/>
  <c r="AA125" i="15"/>
  <c r="AF124" i="15"/>
  <c r="AL124" i="15"/>
  <c r="AK124" i="15"/>
  <c r="AE124" i="15"/>
  <c r="AD124" i="15"/>
  <c r="I101" i="3"/>
  <c r="G102" i="3"/>
  <c r="O102" i="3"/>
  <c r="I60" i="3"/>
  <c r="G61" i="3"/>
  <c r="O60" i="3"/>
  <c r="AJ99" i="3"/>
  <c r="AM99" i="3"/>
  <c r="AH124" i="15"/>
  <c r="AG124" i="15"/>
  <c r="AA126" i="15"/>
  <c r="AI125" i="15"/>
  <c r="AD125" i="15"/>
  <c r="AK125" i="15"/>
  <c r="AE125" i="15"/>
  <c r="AK103" i="18"/>
  <c r="AE103" i="18"/>
  <c r="S128" i="3"/>
  <c r="N129" i="3"/>
  <c r="V128" i="3"/>
  <c r="X128" i="3"/>
  <c r="R128" i="3"/>
  <c r="Q128" i="3"/>
  <c r="AA130" i="19"/>
  <c r="AK129" i="19"/>
  <c r="AI129" i="19"/>
  <c r="AF129" i="19"/>
  <c r="AE129" i="19"/>
  <c r="AA127" i="3"/>
  <c r="AI126" i="3"/>
  <c r="AF126" i="3"/>
  <c r="AK126" i="3"/>
  <c r="AE126" i="3"/>
  <c r="AD126" i="3"/>
  <c r="AJ126" i="3"/>
  <c r="AL125" i="3"/>
  <c r="AJ124" i="3"/>
  <c r="AC124" i="3"/>
  <c r="U102" i="3"/>
  <c r="P102" i="3"/>
  <c r="T102" i="3"/>
  <c r="Y102" i="3"/>
  <c r="AH103" i="21"/>
  <c r="AG103" i="21"/>
  <c r="AH100" i="3"/>
  <c r="AG100" i="3"/>
  <c r="P126" i="3"/>
  <c r="I61" i="3"/>
  <c r="G62" i="3"/>
  <c r="I102" i="3"/>
  <c r="G103" i="3"/>
  <c r="O103" i="3"/>
  <c r="AG102" i="18"/>
  <c r="AH102" i="18"/>
  <c r="AL102" i="18"/>
  <c r="AA105" i="22"/>
  <c r="AF104" i="22"/>
  <c r="U127" i="3"/>
  <c r="AM126" i="19"/>
  <c r="AH125" i="3"/>
  <c r="AJ125" i="3"/>
  <c r="AG125" i="3"/>
  <c r="W102" i="3"/>
  <c r="Z102" i="3"/>
  <c r="S103" i="3"/>
  <c r="U103" i="3"/>
  <c r="N104" i="3"/>
  <c r="Q104" i="3"/>
  <c r="V103" i="3"/>
  <c r="X103" i="3"/>
  <c r="R103" i="3"/>
  <c r="Q103" i="3"/>
  <c r="AL103" i="21"/>
  <c r="AA105" i="21"/>
  <c r="AI105" i="21"/>
  <c r="AK104" i="21"/>
  <c r="AL104" i="21"/>
  <c r="AI104" i="21"/>
  <c r="AE104" i="21"/>
  <c r="AL100" i="3"/>
  <c r="G129" i="22"/>
  <c r="G130" i="22"/>
  <c r="Y103" i="3"/>
  <c r="AL104" i="22"/>
  <c r="AH126" i="3"/>
  <c r="AG126" i="3"/>
  <c r="AL126" i="3"/>
  <c r="AI127" i="3"/>
  <c r="AA128" i="3"/>
  <c r="AK127" i="3"/>
  <c r="AD127" i="3"/>
  <c r="AL129" i="19"/>
  <c r="AH129" i="19"/>
  <c r="AG129" i="19"/>
  <c r="U128" i="3"/>
  <c r="T128" i="3"/>
  <c r="W128" i="3"/>
  <c r="Z128" i="3"/>
  <c r="N130" i="3"/>
  <c r="V129" i="3"/>
  <c r="X129" i="3"/>
  <c r="Q129" i="3"/>
  <c r="AI126" i="15"/>
  <c r="AK126" i="15"/>
  <c r="AA127" i="15"/>
  <c r="AE126" i="15"/>
  <c r="AD126" i="15"/>
  <c r="AC103" i="21"/>
  <c r="AC124" i="15"/>
  <c r="AM125" i="3"/>
  <c r="AK105" i="21"/>
  <c r="AH105" i="21"/>
  <c r="AA106" i="21"/>
  <c r="AF105" i="21"/>
  <c r="AE105" i="21"/>
  <c r="AD105" i="21"/>
  <c r="N105" i="3"/>
  <c r="S104" i="3"/>
  <c r="V104" i="3"/>
  <c r="X104" i="3"/>
  <c r="R104" i="3"/>
  <c r="AK105" i="22"/>
  <c r="AH105" i="22"/>
  <c r="AA106" i="22"/>
  <c r="AI105" i="22"/>
  <c r="AF105" i="22"/>
  <c r="I103" i="3"/>
  <c r="G104" i="3"/>
  <c r="I104" i="3"/>
  <c r="I62" i="3"/>
  <c r="G63" i="3"/>
  <c r="I63" i="3"/>
  <c r="AM124" i="3"/>
  <c r="AK130" i="19"/>
  <c r="AA131" i="19"/>
  <c r="AI130" i="19"/>
  <c r="AF130" i="19"/>
  <c r="AE130" i="19"/>
  <c r="P128" i="3"/>
  <c r="Y128" i="3"/>
  <c r="AJ124" i="15"/>
  <c r="AJ103" i="21"/>
  <c r="AM103" i="21"/>
  <c r="AK131" i="19"/>
  <c r="AI131" i="19"/>
  <c r="AF131" i="19"/>
  <c r="AL131" i="19"/>
  <c r="AE131" i="19"/>
  <c r="G105" i="3"/>
  <c r="AA107" i="22"/>
  <c r="AI106" i="22"/>
  <c r="AE106" i="22"/>
  <c r="AA107" i="21"/>
  <c r="AK106" i="21"/>
  <c r="AI106" i="21"/>
  <c r="AF106" i="21"/>
  <c r="AE106" i="21"/>
  <c r="AD106" i="21"/>
  <c r="AA128" i="15"/>
  <c r="AA129" i="15"/>
  <c r="AI127" i="15"/>
  <c r="AF127" i="15"/>
  <c r="AK127" i="15"/>
  <c r="AE127" i="15"/>
  <c r="AD127" i="15"/>
  <c r="S130" i="3"/>
  <c r="N131" i="3"/>
  <c r="V130" i="3"/>
  <c r="X130" i="3"/>
  <c r="R130" i="3"/>
  <c r="Q130" i="3"/>
  <c r="AA129" i="3"/>
  <c r="AI128" i="3"/>
  <c r="AF128" i="3"/>
  <c r="AK128" i="3"/>
  <c r="AE128" i="3"/>
  <c r="AD128" i="3"/>
  <c r="AM126" i="3"/>
  <c r="AC126" i="3"/>
  <c r="O104" i="3"/>
  <c r="S105" i="3"/>
  <c r="N106" i="3"/>
  <c r="V105" i="3"/>
  <c r="X105" i="3"/>
  <c r="U105" i="3"/>
  <c r="R105" i="3"/>
  <c r="Q105" i="3"/>
  <c r="I130" i="22"/>
  <c r="AH128" i="3"/>
  <c r="AG128" i="3"/>
  <c r="AL128" i="3"/>
  <c r="AI129" i="3"/>
  <c r="AF129" i="3"/>
  <c r="AA130" i="3"/>
  <c r="AK129" i="3"/>
  <c r="AG129" i="3"/>
  <c r="AE129" i="3"/>
  <c r="AD129" i="3"/>
  <c r="U130" i="3"/>
  <c r="P130" i="3"/>
  <c r="T130" i="3"/>
  <c r="AL127" i="15"/>
  <c r="AI128" i="15"/>
  <c r="AF128" i="15"/>
  <c r="AK128" i="15"/>
  <c r="AE128" i="15"/>
  <c r="AD128" i="15"/>
  <c r="AK107" i="21"/>
  <c r="AA108" i="21"/>
  <c r="AK108" i="21"/>
  <c r="AI107" i="21"/>
  <c r="AF107" i="21"/>
  <c r="AE107" i="21"/>
  <c r="AD107" i="21"/>
  <c r="X106" i="3"/>
  <c r="R106" i="3"/>
  <c r="Q106" i="3"/>
  <c r="W130" i="3"/>
  <c r="Z130" i="3"/>
  <c r="Y130" i="3"/>
  <c r="AL106" i="21"/>
  <c r="AG106" i="21"/>
  <c r="AH131" i="19"/>
  <c r="AH129" i="3"/>
  <c r="AJ129" i="3"/>
  <c r="AM129" i="3"/>
  <c r="AA130" i="15"/>
  <c r="AF130" i="15"/>
  <c r="AI129" i="15"/>
  <c r="AF129" i="15"/>
  <c r="AD129" i="15"/>
  <c r="AA131" i="3"/>
  <c r="AK131" i="3"/>
  <c r="AI130" i="3"/>
  <c r="AF130" i="3"/>
  <c r="AK130" i="3"/>
  <c r="AE130" i="3"/>
  <c r="AD130" i="3"/>
  <c r="AL129" i="3"/>
  <c r="AJ128" i="3"/>
  <c r="AM128" i="3"/>
  <c r="AC128" i="3"/>
  <c r="AC129" i="3"/>
  <c r="AG130" i="3"/>
  <c r="AL130" i="3"/>
  <c r="AF131" i="3"/>
  <c r="AE131" i="3"/>
  <c r="W13" i="23"/>
  <c r="Z13" i="23"/>
  <c r="AO13" i="23"/>
  <c r="W6" i="23"/>
  <c r="Z6" i="23"/>
  <c r="AO6" i="23"/>
  <c r="Z124" i="23"/>
  <c r="AG7" i="23"/>
  <c r="AC7" i="23"/>
  <c r="AG19" i="23"/>
  <c r="AC19" i="23"/>
  <c r="AG31" i="23"/>
  <c r="AC31" i="23"/>
  <c r="U124" i="23"/>
  <c r="W124" i="23"/>
  <c r="R42" i="23"/>
  <c r="K45" i="23"/>
  <c r="L45" i="23"/>
  <c r="AG27" i="23"/>
  <c r="AG12" i="23"/>
  <c r="AJ12" i="23"/>
  <c r="AM12" i="23"/>
  <c r="AJ25" i="23"/>
  <c r="AM25" i="23"/>
  <c r="AH123" i="23"/>
  <c r="V42" i="23"/>
  <c r="K46" i="23"/>
  <c r="AE56" i="23"/>
  <c r="U19" i="23"/>
  <c r="W19" i="23"/>
  <c r="Z19" i="23"/>
  <c r="AL98" i="23"/>
  <c r="AI125" i="23"/>
  <c r="X42" i="23"/>
  <c r="K47" i="23"/>
  <c r="AH72" i="23"/>
  <c r="T25" i="23"/>
  <c r="W99" i="23"/>
  <c r="U41" i="23"/>
  <c r="AG32" i="23"/>
  <c r="P12" i="23"/>
  <c r="P19" i="23"/>
  <c r="G126" i="23"/>
  <c r="T15" i="23"/>
  <c r="Q128" i="23"/>
  <c r="I125" i="23"/>
  <c r="AJ99" i="23"/>
  <c r="AM99" i="23"/>
  <c r="Y13" i="23"/>
  <c r="U98" i="23"/>
  <c r="P98" i="23"/>
  <c r="X128" i="23"/>
  <c r="P6" i="23"/>
  <c r="P13" i="23"/>
  <c r="AG15" i="23"/>
  <c r="Y15" i="23"/>
  <c r="N43" i="23"/>
  <c r="V43" i="23"/>
  <c r="Y55" i="23"/>
  <c r="U73" i="23"/>
  <c r="N129" i="23"/>
  <c r="AH24" i="23"/>
  <c r="AD15" i="23"/>
  <c r="AJ15" i="23"/>
  <c r="AM15" i="23"/>
  <c r="U6" i="23"/>
  <c r="U18" i="23"/>
  <c r="U30" i="23"/>
  <c r="P30" i="23"/>
  <c r="AL55" i="23"/>
  <c r="R73" i="23"/>
  <c r="V128" i="23"/>
  <c r="Q15" i="23"/>
  <c r="P15" i="23"/>
  <c r="Y32" i="23"/>
  <c r="Y27" i="23"/>
  <c r="U13" i="23"/>
  <c r="U25" i="23"/>
  <c r="AH41" i="23"/>
  <c r="S128" i="23"/>
  <c r="Y128" i="23"/>
  <c r="P7" i="23"/>
  <c r="AD27" i="23"/>
  <c r="AN27" i="23"/>
  <c r="AL17" i="23"/>
  <c r="AL29" i="23"/>
  <c r="N100" i="23"/>
  <c r="O42" i="23"/>
  <c r="AE43" i="23"/>
  <c r="I56" i="23"/>
  <c r="T73" i="23"/>
  <c r="AL126" i="23"/>
  <c r="AG126" i="23"/>
  <c r="AC126" i="23"/>
  <c r="T32" i="23"/>
  <c r="AJ23" i="23"/>
  <c r="AM23" i="23"/>
  <c r="AL12" i="23"/>
  <c r="U15" i="23"/>
  <c r="AL24" i="23"/>
  <c r="U27" i="23"/>
  <c r="P27" i="23"/>
  <c r="U32" i="23"/>
  <c r="K42" i="23"/>
  <c r="L42" i="23"/>
  <c r="AD56" i="23"/>
  <c r="O73" i="23"/>
  <c r="AB42" i="23"/>
  <c r="AO11" i="23"/>
  <c r="I42" i="23"/>
  <c r="D43" i="23"/>
  <c r="AD42" i="23"/>
  <c r="Q42" i="23"/>
  <c r="Y42" i="23"/>
  <c r="D83" i="23"/>
  <c r="G59" i="23"/>
  <c r="I58" i="23"/>
  <c r="U42" i="23"/>
  <c r="AH42" i="23"/>
  <c r="AN13" i="23"/>
  <c r="AC23" i="23"/>
  <c r="AC11" i="23"/>
  <c r="K41" i="23"/>
  <c r="Y41" i="23"/>
  <c r="AL41" i="23"/>
  <c r="AF43" i="23"/>
  <c r="AH43" i="23"/>
  <c r="L46" i="23"/>
  <c r="I57" i="23"/>
  <c r="T22" i="23"/>
  <c r="T10" i="23"/>
  <c r="AJ6" i="23"/>
  <c r="AM6" i="23"/>
  <c r="AL16" i="23"/>
  <c r="AL28" i="23"/>
  <c r="U31" i="23"/>
  <c r="AB73" i="23"/>
  <c r="AK73" i="23"/>
  <c r="AL73" i="23"/>
  <c r="AA74" i="23"/>
  <c r="AI73" i="23"/>
  <c r="AH26" i="23"/>
  <c r="AH14" i="23"/>
  <c r="W30" i="23"/>
  <c r="Z30" i="23"/>
  <c r="AO30" i="23"/>
  <c r="Y20" i="23"/>
  <c r="AL11" i="23"/>
  <c r="U14" i="23"/>
  <c r="AL23" i="23"/>
  <c r="U26" i="23"/>
  <c r="W26" i="23"/>
  <c r="Z26" i="23"/>
  <c r="AE42" i="23"/>
  <c r="G43" i="23"/>
  <c r="G44" i="23"/>
  <c r="G45" i="23"/>
  <c r="G46" i="23"/>
  <c r="G47" i="23"/>
  <c r="G48" i="23"/>
  <c r="G49" i="23"/>
  <c r="L44" i="23"/>
  <c r="AB56" i="23"/>
  <c r="AK56" i="23"/>
  <c r="AA57" i="23"/>
  <c r="AI56" i="23"/>
  <c r="L57" i="23"/>
  <c r="L80" i="23"/>
  <c r="G82" i="23"/>
  <c r="G83" i="23"/>
  <c r="G84" i="23"/>
  <c r="G85" i="23"/>
  <c r="G86" i="23"/>
  <c r="G87" i="23"/>
  <c r="G88" i="23"/>
  <c r="G89" i="23"/>
  <c r="AC13" i="23"/>
  <c r="AG26" i="23"/>
  <c r="AG22" i="23"/>
  <c r="AG14" i="23"/>
  <c r="AG10" i="23"/>
  <c r="Y8" i="23"/>
  <c r="AL6" i="23"/>
  <c r="U9" i="23"/>
  <c r="AL18" i="23"/>
  <c r="U21" i="23"/>
  <c r="AL30" i="23"/>
  <c r="T42" i="23"/>
  <c r="AI43" i="23"/>
  <c r="AG72" i="23"/>
  <c r="T72" i="23"/>
  <c r="D73" i="23"/>
  <c r="T29" i="23"/>
  <c r="T17" i="23"/>
  <c r="P17" i="23"/>
  <c r="P23" i="23"/>
  <c r="Y29" i="23"/>
  <c r="Y22" i="23"/>
  <c r="AL13" i="23"/>
  <c r="AL25" i="23"/>
  <c r="K43" i="23"/>
  <c r="X43" i="23"/>
  <c r="AA44" i="23"/>
  <c r="L72" i="23"/>
  <c r="AE73" i="23"/>
  <c r="L75" i="23"/>
  <c r="AN7" i="23"/>
  <c r="AN25" i="23"/>
  <c r="AD22" i="23"/>
  <c r="AN22" i="23"/>
  <c r="AD10" i="23"/>
  <c r="AN10" i="23"/>
  <c r="Y17" i="23"/>
  <c r="Y10" i="23"/>
  <c r="AG55" i="23"/>
  <c r="T55" i="23"/>
  <c r="AC25" i="23"/>
  <c r="AL15" i="23"/>
  <c r="AL27" i="23"/>
  <c r="AL32" i="23"/>
  <c r="L47" i="23"/>
  <c r="L55" i="23"/>
  <c r="X56" i="23"/>
  <c r="N57" i="23"/>
  <c r="V56" i="23"/>
  <c r="AJ27" i="23"/>
  <c r="AM27" i="23"/>
  <c r="AJ21" i="23"/>
  <c r="AM21" i="23"/>
  <c r="AJ9" i="23"/>
  <c r="AM9" i="23"/>
  <c r="AL10" i="23"/>
  <c r="AL22" i="23"/>
  <c r="O56" i="23"/>
  <c r="L76" i="23"/>
  <c r="I81" i="23"/>
  <c r="L87" i="23"/>
  <c r="U8" i="23"/>
  <c r="U20" i="23"/>
  <c r="AB43" i="23"/>
  <c r="Q56" i="23"/>
  <c r="AL56" i="23"/>
  <c r="Q73" i="23"/>
  <c r="P73" i="23"/>
  <c r="R56" i="23"/>
  <c r="L83" i="23"/>
  <c r="AL7" i="23"/>
  <c r="AL19" i="23"/>
  <c r="AL31" i="23"/>
  <c r="K49" i="23"/>
  <c r="S56" i="23"/>
  <c r="Y73" i="23"/>
  <c r="V73" i="23"/>
  <c r="N74" i="23"/>
  <c r="Q98" i="22"/>
  <c r="W98" i="22"/>
  <c r="Z98" i="22"/>
  <c r="AD98" i="22"/>
  <c r="AJ98" i="22"/>
  <c r="AM98" i="22"/>
  <c r="AD103" i="22"/>
  <c r="AD123" i="22"/>
  <c r="AJ123" i="22"/>
  <c r="AM123" i="22"/>
  <c r="AC123" i="22"/>
  <c r="Q123" i="22"/>
  <c r="Q56" i="22"/>
  <c r="AD56" i="22"/>
  <c r="AC56" i="22"/>
  <c r="AD104" i="22"/>
  <c r="Q6" i="22"/>
  <c r="AN6" i="22"/>
  <c r="AD6" i="22"/>
  <c r="Q11" i="22"/>
  <c r="AD11" i="22"/>
  <c r="Q16" i="22"/>
  <c r="AD16" i="22"/>
  <c r="W99" i="22"/>
  <c r="Z99" i="22"/>
  <c r="AD106" i="22"/>
  <c r="AD124" i="22"/>
  <c r="Q124" i="22"/>
  <c r="R100" i="22"/>
  <c r="V100" i="22"/>
  <c r="X100" i="22"/>
  <c r="Q100" i="22"/>
  <c r="N101" i="22"/>
  <c r="S100" i="22"/>
  <c r="AL102" i="22"/>
  <c r="Y99" i="22"/>
  <c r="AG9" i="22"/>
  <c r="AH28" i="22"/>
  <c r="AL55" i="22"/>
  <c r="AD105" i="22"/>
  <c r="R43" i="22"/>
  <c r="T55" i="22"/>
  <c r="AH17" i="22"/>
  <c r="Y21" i="22"/>
  <c r="AG23" i="22"/>
  <c r="U123" i="22"/>
  <c r="S43" i="22"/>
  <c r="AG72" i="22"/>
  <c r="AB127" i="22"/>
  <c r="U12" i="22"/>
  <c r="AJ102" i="22"/>
  <c r="AM102" i="22"/>
  <c r="T9" i="22"/>
  <c r="AH32" i="22"/>
  <c r="K45" i="22"/>
  <c r="L45" i="22"/>
  <c r="AG103" i="22"/>
  <c r="P99" i="22"/>
  <c r="AA128" i="22"/>
  <c r="T99" i="22"/>
  <c r="AH8" i="22"/>
  <c r="AH27" i="22"/>
  <c r="S42" i="22"/>
  <c r="Y42" i="22"/>
  <c r="AH103" i="22"/>
  <c r="Y31" i="22"/>
  <c r="AN14" i="22"/>
  <c r="AH29" i="22"/>
  <c r="Y26" i="22"/>
  <c r="AL13" i="22"/>
  <c r="U24" i="22"/>
  <c r="AG27" i="22"/>
  <c r="AH99" i="22"/>
  <c r="AJ99" i="22"/>
  <c r="AM99" i="22"/>
  <c r="AG55" i="22"/>
  <c r="T72" i="22"/>
  <c r="AD10" i="22"/>
  <c r="Y13" i="22"/>
  <c r="AG41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57" i="22"/>
  <c r="G58" i="22"/>
  <c r="O42" i="22"/>
  <c r="Q18" i="22"/>
  <c r="AD18" i="22"/>
  <c r="AN21" i="22"/>
  <c r="D84" i="22"/>
  <c r="I42" i="22"/>
  <c r="D43" i="22"/>
  <c r="L49" i="22"/>
  <c r="W9" i="22"/>
  <c r="Z9" i="22"/>
  <c r="Q28" i="22"/>
  <c r="AD28" i="22"/>
  <c r="Q30" i="22"/>
  <c r="AD30" i="22"/>
  <c r="AG42" i="22"/>
  <c r="O43" i="22"/>
  <c r="Q8" i="22"/>
  <c r="AD8" i="22"/>
  <c r="AC8" i="22"/>
  <c r="AC10" i="22"/>
  <c r="Q32" i="22"/>
  <c r="P32" i="22"/>
  <c r="AD32" i="22"/>
  <c r="I58" i="22"/>
  <c r="G59" i="22"/>
  <c r="Y8" i="22"/>
  <c r="T10" i="22"/>
  <c r="L13" i="22"/>
  <c r="L23" i="22"/>
  <c r="I41" i="22"/>
  <c r="AB42" i="22"/>
  <c r="U72" i="22"/>
  <c r="AL19" i="22"/>
  <c r="AL17" i="22"/>
  <c r="T8" i="22"/>
  <c r="P8" i="22"/>
  <c r="T17" i="22"/>
  <c r="Y41" i="22"/>
  <c r="AL41" i="22"/>
  <c r="L88" i="22"/>
  <c r="AD20" i="22"/>
  <c r="AL32" i="22"/>
  <c r="AH15" i="22"/>
  <c r="AG28" i="22"/>
  <c r="AC28" i="22"/>
  <c r="L41" i="22"/>
  <c r="AD42" i="22"/>
  <c r="X44" i="22"/>
  <c r="N45" i="22"/>
  <c r="Q45" i="22"/>
  <c r="I57" i="22"/>
  <c r="AL30" i="22"/>
  <c r="AH18" i="22"/>
  <c r="U23" i="22"/>
  <c r="AH25" i="22"/>
  <c r="AH31" i="22"/>
  <c r="AE42" i="22"/>
  <c r="V43" i="22"/>
  <c r="O44" i="22"/>
  <c r="D73" i="22"/>
  <c r="L74" i="22"/>
  <c r="L85" i="22"/>
  <c r="AD17" i="22"/>
  <c r="AN17" i="22"/>
  <c r="Y17" i="22"/>
  <c r="AL7" i="22"/>
  <c r="AG10" i="22"/>
  <c r="T12" i="22"/>
  <c r="T42" i="22"/>
  <c r="AF42" i="22"/>
  <c r="L55" i="22"/>
  <c r="L57" i="22"/>
  <c r="AG8" i="22"/>
  <c r="AG17" i="22"/>
  <c r="U18" i="22"/>
  <c r="X43" i="22"/>
  <c r="AD73" i="22"/>
  <c r="AC73" i="22"/>
  <c r="Y30" i="22"/>
  <c r="AH9" i="22"/>
  <c r="R44" i="22"/>
  <c r="L61" i="22"/>
  <c r="AD72" i="22"/>
  <c r="AC72" i="22"/>
  <c r="P9" i="22"/>
  <c r="T21" i="22"/>
  <c r="P21" i="22"/>
  <c r="AI42" i="22"/>
  <c r="S44" i="22"/>
  <c r="K46" i="22"/>
  <c r="O73" i="22"/>
  <c r="X73" i="22"/>
  <c r="N74" i="22"/>
  <c r="V73" i="22"/>
  <c r="L84" i="22"/>
  <c r="L87" i="22"/>
  <c r="T6" i="22"/>
  <c r="T24" i="22"/>
  <c r="U27" i="22"/>
  <c r="T30" i="22"/>
  <c r="T41" i="22"/>
  <c r="AA43" i="22"/>
  <c r="O56" i="22"/>
  <c r="X56" i="22"/>
  <c r="N57" i="22"/>
  <c r="V56" i="22"/>
  <c r="AL72" i="22"/>
  <c r="AG73" i="22"/>
  <c r="AN10" i="22"/>
  <c r="AG29" i="22"/>
  <c r="U30" i="22"/>
  <c r="L58" i="22"/>
  <c r="W72" i="22"/>
  <c r="Z72" i="22"/>
  <c r="AH72" i="22"/>
  <c r="L81" i="22"/>
  <c r="L89" i="22"/>
  <c r="AN20" i="22"/>
  <c r="AD9" i="22"/>
  <c r="AL29" i="22"/>
  <c r="AG16" i="22"/>
  <c r="AJ16" i="22"/>
  <c r="AM16" i="22"/>
  <c r="U20" i="22"/>
  <c r="P20" i="22"/>
  <c r="AG24" i="22"/>
  <c r="K47" i="22"/>
  <c r="K48" i="22"/>
  <c r="K44" i="22"/>
  <c r="V44" i="22"/>
  <c r="R56" i="22"/>
  <c r="AH56" i="22"/>
  <c r="AJ56" i="22"/>
  <c r="AM56" i="22"/>
  <c r="L63" i="22"/>
  <c r="S73" i="22"/>
  <c r="AL73" i="22"/>
  <c r="L75" i="22"/>
  <c r="L78" i="22"/>
  <c r="AI56" i="22"/>
  <c r="AA57" i="22"/>
  <c r="AI73" i="22"/>
  <c r="AJ73" i="22"/>
  <c r="AA74" i="22"/>
  <c r="AK125" i="21"/>
  <c r="AF125" i="21"/>
  <c r="AL125" i="21"/>
  <c r="AI125" i="21"/>
  <c r="AA126" i="21"/>
  <c r="AE125" i="21"/>
  <c r="Q123" i="21"/>
  <c r="P123" i="21"/>
  <c r="AD123" i="21"/>
  <c r="AJ123" i="21"/>
  <c r="AM123" i="21"/>
  <c r="Q7" i="21"/>
  <c r="AN7" i="21"/>
  <c r="AD7" i="21"/>
  <c r="Q22" i="21"/>
  <c r="AN22" i="21"/>
  <c r="AD22" i="21"/>
  <c r="AD124" i="21"/>
  <c r="Q124" i="21"/>
  <c r="Q100" i="21"/>
  <c r="AD100" i="21"/>
  <c r="AC101" i="21"/>
  <c r="AD101" i="21"/>
  <c r="AJ101" i="21"/>
  <c r="AM101" i="21"/>
  <c r="Q101" i="21"/>
  <c r="AD31" i="21"/>
  <c r="P31" i="21"/>
  <c r="Q31" i="21"/>
  <c r="AD102" i="21"/>
  <c r="I126" i="21"/>
  <c r="G127" i="21"/>
  <c r="Q98" i="21"/>
  <c r="AD98" i="21"/>
  <c r="AD104" i="21"/>
  <c r="T27" i="21"/>
  <c r="P27" i="21"/>
  <c r="S101" i="21"/>
  <c r="Y101" i="21"/>
  <c r="Y123" i="21"/>
  <c r="AL15" i="21"/>
  <c r="U10" i="21"/>
  <c r="AH12" i="21"/>
  <c r="I57" i="21"/>
  <c r="X101" i="21"/>
  <c r="AH17" i="21"/>
  <c r="AJ17" i="21"/>
  <c r="AH20" i="21"/>
  <c r="AJ20" i="21"/>
  <c r="AM20" i="21"/>
  <c r="AG98" i="21"/>
  <c r="AC98" i="21"/>
  <c r="T99" i="21"/>
  <c r="O42" i="21"/>
  <c r="AG104" i="21"/>
  <c r="T21" i="21"/>
  <c r="AG15" i="21"/>
  <c r="V101" i="21"/>
  <c r="T13" i="21"/>
  <c r="S42" i="21"/>
  <c r="N57" i="21"/>
  <c r="AH72" i="21"/>
  <c r="G74" i="21"/>
  <c r="G75" i="21"/>
  <c r="AG102" i="21"/>
  <c r="AC102" i="21"/>
  <c r="N102" i="21"/>
  <c r="AL31" i="21"/>
  <c r="U99" i="21"/>
  <c r="P99" i="21"/>
  <c r="U42" i="21"/>
  <c r="AH106" i="21"/>
  <c r="AC106" i="21"/>
  <c r="Y21" i="21"/>
  <c r="Y19" i="21"/>
  <c r="AH14" i="21"/>
  <c r="AC14" i="21"/>
  <c r="U15" i="21"/>
  <c r="AH22" i="21"/>
  <c r="AH30" i="21"/>
  <c r="X100" i="21"/>
  <c r="T100" i="21"/>
  <c r="Y55" i="21"/>
  <c r="R56" i="21"/>
  <c r="Y72" i="21"/>
  <c r="Y27" i="21"/>
  <c r="AH11" i="21"/>
  <c r="AH19" i="21"/>
  <c r="AG123" i="21"/>
  <c r="S56" i="21"/>
  <c r="U56" i="21"/>
  <c r="Y29" i="21"/>
  <c r="AL12" i="21"/>
  <c r="U14" i="21"/>
  <c r="P14" i="21"/>
  <c r="U22" i="21"/>
  <c r="U30" i="21"/>
  <c r="V125" i="21"/>
  <c r="K43" i="21"/>
  <c r="L43" i="21"/>
  <c r="V56" i="21"/>
  <c r="AA74" i="21"/>
  <c r="AJ100" i="21"/>
  <c r="AM100" i="21"/>
  <c r="AH8" i="21"/>
  <c r="U19" i="21"/>
  <c r="T123" i="21"/>
  <c r="N43" i="21"/>
  <c r="V43" i="21"/>
  <c r="T18" i="21"/>
  <c r="AD13" i="21"/>
  <c r="AN13" i="21"/>
  <c r="AL24" i="21"/>
  <c r="U16" i="21"/>
  <c r="AH56" i="21"/>
  <c r="V73" i="21"/>
  <c r="AL102" i="21"/>
  <c r="O125" i="21"/>
  <c r="AL123" i="21"/>
  <c r="AH26" i="21"/>
  <c r="U98" i="21"/>
  <c r="AH73" i="21"/>
  <c r="I74" i="21"/>
  <c r="Q21" i="21"/>
  <c r="AD21" i="21"/>
  <c r="AJ21" i="21"/>
  <c r="AM21" i="21"/>
  <c r="P21" i="21"/>
  <c r="Q10" i="21"/>
  <c r="P10" i="21"/>
  <c r="AD10" i="21"/>
  <c r="G76" i="21"/>
  <c r="G77" i="21"/>
  <c r="G78" i="21"/>
  <c r="G79" i="21"/>
  <c r="G80" i="21"/>
  <c r="G81" i="21"/>
  <c r="I75" i="21"/>
  <c r="Q15" i="21"/>
  <c r="AC15" i="21"/>
  <c r="AD15" i="21"/>
  <c r="AJ15" i="21"/>
  <c r="AM15" i="21"/>
  <c r="W20" i="21"/>
  <c r="Z20" i="21"/>
  <c r="P20" i="21"/>
  <c r="Q43" i="21"/>
  <c r="W28" i="21"/>
  <c r="Z28" i="21"/>
  <c r="P28" i="21"/>
  <c r="L46" i="21"/>
  <c r="Q9" i="21"/>
  <c r="P9" i="21"/>
  <c r="AD9" i="21"/>
  <c r="W14" i="21"/>
  <c r="Z14" i="21"/>
  <c r="Q25" i="21"/>
  <c r="AD25" i="21"/>
  <c r="P25" i="21"/>
  <c r="Q6" i="21"/>
  <c r="AD6" i="21"/>
  <c r="W11" i="21"/>
  <c r="Z11" i="21"/>
  <c r="P11" i="21"/>
  <c r="AJ13" i="21"/>
  <c r="AM13" i="21"/>
  <c r="AC13" i="21"/>
  <c r="AD42" i="21"/>
  <c r="Q42" i="21"/>
  <c r="P42" i="21"/>
  <c r="W8" i="21"/>
  <c r="Z8" i="21"/>
  <c r="P8" i="21"/>
  <c r="Q16" i="21"/>
  <c r="P16" i="21"/>
  <c r="AD16" i="21"/>
  <c r="AJ16" i="21"/>
  <c r="AM16" i="21"/>
  <c r="AC16" i="21"/>
  <c r="Q32" i="21"/>
  <c r="AD32" i="21"/>
  <c r="W29" i="21"/>
  <c r="Z29" i="21"/>
  <c r="P29" i="21"/>
  <c r="L73" i="21"/>
  <c r="AG73" i="21"/>
  <c r="T6" i="21"/>
  <c r="AG26" i="21"/>
  <c r="AH28" i="21"/>
  <c r="AB42" i="21"/>
  <c r="S43" i="21"/>
  <c r="G59" i="21"/>
  <c r="R74" i="21"/>
  <c r="X74" i="21"/>
  <c r="S74" i="21"/>
  <c r="L79" i="21"/>
  <c r="T23" i="21"/>
  <c r="AD19" i="21"/>
  <c r="Y23" i="21"/>
  <c r="AH7" i="21"/>
  <c r="U9" i="21"/>
  <c r="K41" i="21"/>
  <c r="Y41" i="21"/>
  <c r="U55" i="21"/>
  <c r="L59" i="21"/>
  <c r="L72" i="21"/>
  <c r="AL73" i="21"/>
  <c r="W27" i="21"/>
  <c r="Z27" i="21"/>
  <c r="T9" i="21"/>
  <c r="AD23" i="21"/>
  <c r="AJ23" i="21"/>
  <c r="AM23" i="21"/>
  <c r="Q19" i="21"/>
  <c r="Y13" i="21"/>
  <c r="Y9" i="21"/>
  <c r="U12" i="21"/>
  <c r="W12" i="21"/>
  <c r="Z12" i="21"/>
  <c r="R42" i="21"/>
  <c r="D43" i="21"/>
  <c r="K44" i="21"/>
  <c r="K48" i="21"/>
  <c r="O56" i="21"/>
  <c r="I56" i="21"/>
  <c r="AG9" i="21"/>
  <c r="Q23" i="21"/>
  <c r="P23" i="21"/>
  <c r="AD12" i="21"/>
  <c r="AL32" i="21"/>
  <c r="AH10" i="21"/>
  <c r="AC10" i="21"/>
  <c r="AE42" i="21"/>
  <c r="L56" i="21"/>
  <c r="AG56" i="21"/>
  <c r="AG72" i="21"/>
  <c r="AL18" i="21"/>
  <c r="T42" i="21"/>
  <c r="AF42" i="21"/>
  <c r="AH42" i="21"/>
  <c r="L47" i="21"/>
  <c r="Y73" i="21"/>
  <c r="AD26" i="21"/>
  <c r="AH6" i="21"/>
  <c r="U18" i="21"/>
  <c r="W18" i="21"/>
  <c r="Z18" i="21"/>
  <c r="AO18" i="21"/>
  <c r="T22" i="21"/>
  <c r="AG55" i="21"/>
  <c r="T55" i="21"/>
  <c r="AL56" i="21"/>
  <c r="T73" i="21"/>
  <c r="D83" i="21"/>
  <c r="AC8" i="21"/>
  <c r="AC19" i="21"/>
  <c r="Q26" i="21"/>
  <c r="AG7" i="21"/>
  <c r="L55" i="21"/>
  <c r="L58" i="21"/>
  <c r="T72" i="21"/>
  <c r="AL72" i="21"/>
  <c r="AB74" i="21"/>
  <c r="AA75" i="21"/>
  <c r="N75" i="21"/>
  <c r="Q75" i="21"/>
  <c r="AJ8" i="21"/>
  <c r="AM8" i="21"/>
  <c r="U13" i="21"/>
  <c r="AG23" i="21"/>
  <c r="AI42" i="21"/>
  <c r="AH23" i="21"/>
  <c r="AA43" i="21"/>
  <c r="L77" i="21"/>
  <c r="AJ14" i="21"/>
  <c r="AM14" i="21"/>
  <c r="AC20" i="21"/>
  <c r="AG18" i="21"/>
  <c r="AJ18" i="21"/>
  <c r="AM18" i="21"/>
  <c r="T26" i="21"/>
  <c r="AG29" i="21"/>
  <c r="AC29" i="21"/>
  <c r="Y42" i="21"/>
  <c r="L62" i="21"/>
  <c r="I73" i="21"/>
  <c r="AB73" i="21"/>
  <c r="L83" i="21"/>
  <c r="L88" i="21"/>
  <c r="AL23" i="21"/>
  <c r="U26" i="21"/>
  <c r="AG30" i="21"/>
  <c r="AG32" i="21"/>
  <c r="K49" i="21"/>
  <c r="K45" i="21"/>
  <c r="AH55" i="21"/>
  <c r="Q74" i="21"/>
  <c r="D77" i="21"/>
  <c r="AI56" i="21"/>
  <c r="AA57" i="21"/>
  <c r="AD57" i="21"/>
  <c r="AI73" i="21"/>
  <c r="Q122" i="20"/>
  <c r="W122" i="20"/>
  <c r="Z122" i="20"/>
  <c r="AD122" i="20"/>
  <c r="Q26" i="20"/>
  <c r="AD26" i="20"/>
  <c r="AN26" i="20"/>
  <c r="W97" i="20"/>
  <c r="Z97" i="20"/>
  <c r="AD100" i="20"/>
  <c r="AJ100" i="20"/>
  <c r="AM100" i="20"/>
  <c r="Q100" i="20"/>
  <c r="N101" i="20"/>
  <c r="V100" i="20"/>
  <c r="X100" i="20"/>
  <c r="S100" i="20"/>
  <c r="Y100" i="20"/>
  <c r="R100" i="20"/>
  <c r="Q123" i="20"/>
  <c r="AD123" i="20"/>
  <c r="AN10" i="20"/>
  <c r="AD98" i="20"/>
  <c r="Q98" i="20"/>
  <c r="W98" i="20"/>
  <c r="AD102" i="20"/>
  <c r="T15" i="20"/>
  <c r="AC100" i="20"/>
  <c r="Q72" i="20"/>
  <c r="AL20" i="20"/>
  <c r="AH24" i="20"/>
  <c r="X99" i="20"/>
  <c r="U99" i="20"/>
  <c r="AL55" i="20"/>
  <c r="S73" i="20"/>
  <c r="T73" i="20"/>
  <c r="AF124" i="20"/>
  <c r="AL124" i="20"/>
  <c r="AL22" i="20"/>
  <c r="U9" i="20"/>
  <c r="U19" i="20"/>
  <c r="U27" i="20"/>
  <c r="Q99" i="20"/>
  <c r="N124" i="20"/>
  <c r="AI124" i="20"/>
  <c r="O98" i="20"/>
  <c r="I123" i="20"/>
  <c r="T27" i="20"/>
  <c r="AG32" i="20"/>
  <c r="V99" i="20"/>
  <c r="AK124" i="20"/>
  <c r="P97" i="20"/>
  <c r="AH8" i="20"/>
  <c r="AH18" i="20"/>
  <c r="AH31" i="20"/>
  <c r="S99" i="20"/>
  <c r="AI103" i="20"/>
  <c r="AG101" i="20"/>
  <c r="AA125" i="20"/>
  <c r="R99" i="20"/>
  <c r="Y15" i="20"/>
  <c r="U32" i="20"/>
  <c r="T98" i="20"/>
  <c r="T122" i="20"/>
  <c r="I41" i="20"/>
  <c r="U72" i="20"/>
  <c r="AA104" i="20"/>
  <c r="AH101" i="20"/>
  <c r="AC101" i="20"/>
  <c r="AE124" i="20"/>
  <c r="T8" i="20"/>
  <c r="U26" i="20"/>
  <c r="O42" i="20"/>
  <c r="AG99" i="20"/>
  <c r="U31" i="20"/>
  <c r="AH97" i="20"/>
  <c r="AB42" i="20"/>
  <c r="AH99" i="20"/>
  <c r="AD10" i="20"/>
  <c r="Y21" i="20"/>
  <c r="AH28" i="20"/>
  <c r="T31" i="20"/>
  <c r="AL12" i="20"/>
  <c r="U10" i="20"/>
  <c r="Y20" i="20"/>
  <c r="AH25" i="20"/>
  <c r="AL72" i="20"/>
  <c r="AG72" i="20"/>
  <c r="AJ72" i="20"/>
  <c r="AM72" i="20"/>
  <c r="O73" i="20"/>
  <c r="P72" i="20"/>
  <c r="Y72" i="20"/>
  <c r="R73" i="20"/>
  <c r="R74" i="20"/>
  <c r="AF56" i="20"/>
  <c r="AD56" i="20"/>
  <c r="U56" i="20"/>
  <c r="S56" i="20"/>
  <c r="AH41" i="20"/>
  <c r="AE42" i="20"/>
  <c r="AF42" i="20"/>
  <c r="AH42" i="20"/>
  <c r="AK42" i="20"/>
  <c r="AA43" i="20"/>
  <c r="AE43" i="20"/>
  <c r="AI42" i="20"/>
  <c r="AF43" i="20"/>
  <c r="AK43" i="20"/>
  <c r="AH43" i="20"/>
  <c r="N43" i="20"/>
  <c r="R43" i="20"/>
  <c r="R42" i="20"/>
  <c r="S42" i="20"/>
  <c r="Y42" i="20"/>
  <c r="V42" i="20"/>
  <c r="X42" i="20"/>
  <c r="AF42" i="19"/>
  <c r="AH42" i="19"/>
  <c r="AH41" i="19"/>
  <c r="AL72" i="18"/>
  <c r="AD73" i="18"/>
  <c r="U72" i="18"/>
  <c r="AH72" i="17"/>
  <c r="Y72" i="17"/>
  <c r="Q73" i="17"/>
  <c r="R73" i="17"/>
  <c r="AB42" i="17"/>
  <c r="AE42" i="17"/>
  <c r="O42" i="17"/>
  <c r="R42" i="17"/>
  <c r="S42" i="17"/>
  <c r="V42" i="17"/>
  <c r="X42" i="17"/>
  <c r="AD73" i="15"/>
  <c r="AE73" i="15"/>
  <c r="Q73" i="15"/>
  <c r="R73" i="15"/>
  <c r="S73" i="15"/>
  <c r="AF42" i="15"/>
  <c r="AL42" i="15"/>
  <c r="AK42" i="15"/>
  <c r="AB42" i="15"/>
  <c r="AE42" i="15"/>
  <c r="O42" i="15"/>
  <c r="G58" i="20"/>
  <c r="G59" i="20"/>
  <c r="I57" i="20"/>
  <c r="G74" i="20"/>
  <c r="G75" i="20"/>
  <c r="G76" i="20"/>
  <c r="G77" i="20"/>
  <c r="G78" i="20"/>
  <c r="G79" i="20"/>
  <c r="G80" i="20"/>
  <c r="G81" i="20"/>
  <c r="G82" i="20"/>
  <c r="L49" i="20"/>
  <c r="AD11" i="20"/>
  <c r="Q11" i="20"/>
  <c r="P11" i="20"/>
  <c r="Q16" i="20"/>
  <c r="AD16" i="20"/>
  <c r="Q29" i="20"/>
  <c r="AN29" i="20"/>
  <c r="AD29" i="20"/>
  <c r="AD41" i="20"/>
  <c r="Q41" i="20"/>
  <c r="AD42" i="20"/>
  <c r="Q42" i="20"/>
  <c r="Q28" i="20"/>
  <c r="AD28" i="20"/>
  <c r="AJ28" i="20"/>
  <c r="AM28" i="20"/>
  <c r="Q25" i="20"/>
  <c r="AD25" i="20"/>
  <c r="I81" i="20"/>
  <c r="Q17" i="20"/>
  <c r="AD17" i="20"/>
  <c r="D43" i="20"/>
  <c r="I42" i="20"/>
  <c r="Y29" i="20"/>
  <c r="L20" i="20"/>
  <c r="T32" i="20"/>
  <c r="T42" i="20"/>
  <c r="Y56" i="20"/>
  <c r="AL19" i="20"/>
  <c r="T11" i="20"/>
  <c r="U12" i="20"/>
  <c r="T16" i="20"/>
  <c r="T17" i="20"/>
  <c r="L23" i="20"/>
  <c r="T28" i="20"/>
  <c r="T29" i="20"/>
  <c r="K43" i="20"/>
  <c r="AA44" i="20"/>
  <c r="AD44" i="20"/>
  <c r="L46" i="20"/>
  <c r="T56" i="20"/>
  <c r="L74" i="20"/>
  <c r="AL17" i="20"/>
  <c r="T26" i="20"/>
  <c r="P26" i="20"/>
  <c r="AH30" i="20"/>
  <c r="W72" i="20"/>
  <c r="O74" i="20"/>
  <c r="U16" i="20"/>
  <c r="L19" i="20"/>
  <c r="U22" i="20"/>
  <c r="U28" i="20"/>
  <c r="P28" i="20"/>
  <c r="L32" i="20"/>
  <c r="AB73" i="20"/>
  <c r="AK73" i="20"/>
  <c r="AI73" i="20"/>
  <c r="L80" i="20"/>
  <c r="T7" i="20"/>
  <c r="U8" i="20"/>
  <c r="T14" i="20"/>
  <c r="W14" i="20"/>
  <c r="Z14" i="20"/>
  <c r="AG17" i="20"/>
  <c r="AG29" i="20"/>
  <c r="L31" i="20"/>
  <c r="T41" i="20"/>
  <c r="AG41" i="20"/>
  <c r="O43" i="20"/>
  <c r="L47" i="20"/>
  <c r="AD73" i="20"/>
  <c r="Y17" i="20"/>
  <c r="U18" i="20"/>
  <c r="AB43" i="20"/>
  <c r="Y55" i="20"/>
  <c r="L57" i="20"/>
  <c r="D73" i="20"/>
  <c r="AE73" i="20"/>
  <c r="V74" i="20"/>
  <c r="L75" i="20"/>
  <c r="U7" i="20"/>
  <c r="AL42" i="20"/>
  <c r="K45" i="20"/>
  <c r="AB56" i="20"/>
  <c r="AK56" i="20"/>
  <c r="AA57" i="20"/>
  <c r="AI56" i="20"/>
  <c r="AC72" i="20"/>
  <c r="AF73" i="20"/>
  <c r="N75" i="20"/>
  <c r="AG8" i="20"/>
  <c r="K48" i="20"/>
  <c r="Q73" i="20"/>
  <c r="AG73" i="20"/>
  <c r="X74" i="20"/>
  <c r="U74" i="20"/>
  <c r="L78" i="20"/>
  <c r="AN24" i="20"/>
  <c r="AL31" i="20"/>
  <c r="U21" i="20"/>
  <c r="AG55" i="20"/>
  <c r="T55" i="20"/>
  <c r="Q56" i="20"/>
  <c r="W56" i="20"/>
  <c r="AA74" i="20"/>
  <c r="AL29" i="20"/>
  <c r="AG16" i="20"/>
  <c r="AC16" i="20"/>
  <c r="AH20" i="20"/>
  <c r="T24" i="20"/>
  <c r="W24" i="20"/>
  <c r="Z24" i="20"/>
  <c r="AG31" i="20"/>
  <c r="Y41" i="20"/>
  <c r="AL41" i="20"/>
  <c r="AD55" i="20"/>
  <c r="Q55" i="20"/>
  <c r="N57" i="20"/>
  <c r="V56" i="20"/>
  <c r="L76" i="20"/>
  <c r="AH27" i="20"/>
  <c r="O56" i="20"/>
  <c r="L83" i="20"/>
  <c r="V73" i="20"/>
  <c r="Q100" i="19"/>
  <c r="AC100" i="19"/>
  <c r="AD100" i="19"/>
  <c r="Q14" i="19"/>
  <c r="AD14" i="19"/>
  <c r="AD101" i="19"/>
  <c r="AJ101" i="19"/>
  <c r="AM101" i="19"/>
  <c r="AD98" i="19"/>
  <c r="P98" i="19"/>
  <c r="Q98" i="19"/>
  <c r="W98" i="19"/>
  <c r="Z98" i="19"/>
  <c r="AJ124" i="19"/>
  <c r="AM124" i="19"/>
  <c r="AC101" i="19"/>
  <c r="AL127" i="19"/>
  <c r="AH100" i="19"/>
  <c r="T14" i="19"/>
  <c r="P14" i="19"/>
  <c r="AG28" i="19"/>
  <c r="AJ28" i="19"/>
  <c r="AM28" i="19"/>
  <c r="AL55" i="19"/>
  <c r="Q72" i="19"/>
  <c r="AL100" i="19"/>
  <c r="AL124" i="19"/>
  <c r="AL8" i="19"/>
  <c r="U22" i="19"/>
  <c r="Y17" i="19"/>
  <c r="AH24" i="19"/>
  <c r="T30" i="19"/>
  <c r="N100" i="19"/>
  <c r="AG124" i="19"/>
  <c r="AC124" i="19"/>
  <c r="Y72" i="19"/>
  <c r="AL10" i="19"/>
  <c r="L19" i="19"/>
  <c r="AL29" i="19"/>
  <c r="Y16" i="19"/>
  <c r="T24" i="19"/>
  <c r="AG130" i="19"/>
  <c r="AL7" i="19"/>
  <c r="AL15" i="19"/>
  <c r="T32" i="19"/>
  <c r="X99" i="19"/>
  <c r="Y99" i="19"/>
  <c r="AH9" i="19"/>
  <c r="Y24" i="19"/>
  <c r="AH28" i="19"/>
  <c r="T99" i="19"/>
  <c r="AL32" i="19"/>
  <c r="Y14" i="19"/>
  <c r="U99" i="19"/>
  <c r="AG127" i="19"/>
  <c r="AC127" i="19"/>
  <c r="AH17" i="19"/>
  <c r="AH25" i="19"/>
  <c r="T26" i="19"/>
  <c r="P26" i="19"/>
  <c r="U29" i="19"/>
  <c r="P29" i="19"/>
  <c r="AL18" i="19"/>
  <c r="AC129" i="19"/>
  <c r="Y32" i="19"/>
  <c r="AH19" i="19"/>
  <c r="AG20" i="19"/>
  <c r="AL22" i="19"/>
  <c r="U31" i="19"/>
  <c r="T123" i="19"/>
  <c r="AB42" i="19"/>
  <c r="G43" i="19"/>
  <c r="G44" i="19"/>
  <c r="G45" i="19"/>
  <c r="G46" i="19"/>
  <c r="G47" i="19"/>
  <c r="G48" i="19"/>
  <c r="G49" i="19"/>
  <c r="I42" i="19"/>
  <c r="Q10" i="19"/>
  <c r="AN10" i="19"/>
  <c r="AD10" i="19"/>
  <c r="Q6" i="19"/>
  <c r="AD6" i="19"/>
  <c r="AC6" i="19"/>
  <c r="Q11" i="19"/>
  <c r="AN11" i="19"/>
  <c r="AD11" i="19"/>
  <c r="D44" i="19"/>
  <c r="AD32" i="19"/>
  <c r="Q32" i="19"/>
  <c r="H81" i="19"/>
  <c r="G82" i="19"/>
  <c r="G83" i="19"/>
  <c r="G84" i="19"/>
  <c r="G85" i="19"/>
  <c r="G86" i="19"/>
  <c r="G87" i="19"/>
  <c r="G88" i="19"/>
  <c r="G89" i="19"/>
  <c r="Q7" i="19"/>
  <c r="AD7" i="19"/>
  <c r="AJ7" i="19"/>
  <c r="AM7" i="19"/>
  <c r="Q31" i="19"/>
  <c r="AD31" i="19"/>
  <c r="Q55" i="19"/>
  <c r="P55" i="19"/>
  <c r="AD55" i="19"/>
  <c r="AC55" i="19"/>
  <c r="L48" i="19"/>
  <c r="AN28" i="19"/>
  <c r="AL30" i="19"/>
  <c r="T12" i="19"/>
  <c r="L16" i="19"/>
  <c r="L20" i="19"/>
  <c r="O42" i="19"/>
  <c r="Y55" i="19"/>
  <c r="I81" i="19"/>
  <c r="AK73" i="19"/>
  <c r="AA74" i="19"/>
  <c r="AD74" i="19"/>
  <c r="AI73" i="19"/>
  <c r="AF73" i="19"/>
  <c r="AL20" i="19"/>
  <c r="AG6" i="19"/>
  <c r="U15" i="19"/>
  <c r="L23" i="19"/>
  <c r="AG29" i="19"/>
  <c r="U30" i="19"/>
  <c r="K41" i="19"/>
  <c r="Y41" i="19"/>
  <c r="K47" i="19"/>
  <c r="AB56" i="19"/>
  <c r="N57" i="19"/>
  <c r="Q57" i="19"/>
  <c r="U72" i="19"/>
  <c r="T72" i="19"/>
  <c r="AB73" i="19"/>
  <c r="AG13" i="19"/>
  <c r="T20" i="19"/>
  <c r="R42" i="19"/>
  <c r="AD56" i="19"/>
  <c r="AD73" i="19"/>
  <c r="L88" i="19"/>
  <c r="AL16" i="19"/>
  <c r="U7" i="19"/>
  <c r="T19" i="19"/>
  <c r="AH21" i="19"/>
  <c r="T22" i="19"/>
  <c r="T29" i="19"/>
  <c r="W29" i="19"/>
  <c r="Z29" i="19"/>
  <c r="S42" i="19"/>
  <c r="AE42" i="19"/>
  <c r="K45" i="19"/>
  <c r="Q56" i="19"/>
  <c r="Q73" i="19"/>
  <c r="AE73" i="19"/>
  <c r="Y20" i="19"/>
  <c r="T23" i="19"/>
  <c r="K49" i="19"/>
  <c r="X73" i="19"/>
  <c r="N74" i="19"/>
  <c r="L84" i="19"/>
  <c r="AL31" i="19"/>
  <c r="AG16" i="19"/>
  <c r="U18" i="19"/>
  <c r="K43" i="19"/>
  <c r="O56" i="19"/>
  <c r="L61" i="19"/>
  <c r="O73" i="19"/>
  <c r="AD17" i="19"/>
  <c r="AN17" i="19"/>
  <c r="Y8" i="19"/>
  <c r="AG7" i="19"/>
  <c r="AG10" i="19"/>
  <c r="AC10" i="19"/>
  <c r="U13" i="19"/>
  <c r="T17" i="19"/>
  <c r="W17" i="19"/>
  <c r="Z17" i="19"/>
  <c r="U21" i="19"/>
  <c r="V42" i="19"/>
  <c r="K46" i="19"/>
  <c r="L58" i="19"/>
  <c r="AL72" i="19"/>
  <c r="D82" i="19"/>
  <c r="AK56" i="19"/>
  <c r="AA57" i="19"/>
  <c r="AI56" i="19"/>
  <c r="AF56" i="19"/>
  <c r="AL19" i="19"/>
  <c r="Y12" i="19"/>
  <c r="AI42" i="19"/>
  <c r="N43" i="19"/>
  <c r="R56" i="19"/>
  <c r="R73" i="19"/>
  <c r="AG55" i="19"/>
  <c r="T55" i="19"/>
  <c r="Y31" i="19"/>
  <c r="AL17" i="19"/>
  <c r="AH15" i="19"/>
  <c r="K42" i="19"/>
  <c r="AA43" i="19"/>
  <c r="S56" i="19"/>
  <c r="T56" i="19"/>
  <c r="S73" i="19"/>
  <c r="K44" i="19"/>
  <c r="Y27" i="19"/>
  <c r="AH8" i="19"/>
  <c r="AG11" i="19"/>
  <c r="U24" i="19"/>
  <c r="AD57" i="19"/>
  <c r="AH72" i="19"/>
  <c r="AC72" i="19"/>
  <c r="AG72" i="19"/>
  <c r="D74" i="19"/>
  <c r="Q23" i="18"/>
  <c r="P23" i="18"/>
  <c r="AD23" i="18"/>
  <c r="AN23" i="18"/>
  <c r="Q98" i="18"/>
  <c r="W98" i="18"/>
  <c r="AD98" i="18"/>
  <c r="P98" i="18"/>
  <c r="AD125" i="18"/>
  <c r="AN9" i="18"/>
  <c r="AD126" i="18"/>
  <c r="AJ126" i="18"/>
  <c r="AM126" i="18"/>
  <c r="AD101" i="18"/>
  <c r="AJ101" i="18"/>
  <c r="AM101" i="18"/>
  <c r="AG73" i="18"/>
  <c r="Q13" i="18"/>
  <c r="AD13" i="18"/>
  <c r="Q72" i="18"/>
  <c r="P72" i="18"/>
  <c r="AE127" i="18"/>
  <c r="AD21" i="18"/>
  <c r="AN21" i="18"/>
  <c r="AD124" i="18"/>
  <c r="AC124" i="18"/>
  <c r="Y18" i="18"/>
  <c r="AL15" i="18"/>
  <c r="AH8" i="18"/>
  <c r="T23" i="18"/>
  <c r="W23" i="18"/>
  <c r="Z23" i="18"/>
  <c r="U29" i="18"/>
  <c r="U41" i="18"/>
  <c r="AL29" i="18"/>
  <c r="AJ102" i="18"/>
  <c r="AM102" i="18"/>
  <c r="AK127" i="18"/>
  <c r="Q124" i="18"/>
  <c r="AL24" i="18"/>
  <c r="AN29" i="18"/>
  <c r="V99" i="18"/>
  <c r="AC102" i="18"/>
  <c r="AF127" i="18"/>
  <c r="AL6" i="18"/>
  <c r="Y20" i="18"/>
  <c r="AL22" i="18"/>
  <c r="S99" i="18"/>
  <c r="Y99" i="18"/>
  <c r="AH72" i="18"/>
  <c r="Z98" i="18"/>
  <c r="AI127" i="18"/>
  <c r="AC123" i="18"/>
  <c r="AD12" i="18"/>
  <c r="AC12" i="18"/>
  <c r="Y98" i="18"/>
  <c r="Y13" i="18"/>
  <c r="AG20" i="18"/>
  <c r="U26" i="18"/>
  <c r="AI74" i="18"/>
  <c r="AD127" i="18"/>
  <c r="AL11" i="18"/>
  <c r="AH17" i="18"/>
  <c r="S124" i="18"/>
  <c r="AA128" i="18"/>
  <c r="AD9" i="18"/>
  <c r="O99" i="18"/>
  <c r="Y6" i="18"/>
  <c r="T8" i="18"/>
  <c r="AG17" i="18"/>
  <c r="AJ17" i="18"/>
  <c r="AM17" i="18"/>
  <c r="Y72" i="18"/>
  <c r="AK74" i="18"/>
  <c r="AH74" i="18"/>
  <c r="AG72" i="18"/>
  <c r="AL124" i="18"/>
  <c r="AB99" i="18"/>
  <c r="AG12" i="18"/>
  <c r="U22" i="18"/>
  <c r="AH41" i="18"/>
  <c r="U99" i="18"/>
  <c r="AH101" i="18"/>
  <c r="AM100" i="18"/>
  <c r="Q99" i="18"/>
  <c r="U13" i="18"/>
  <c r="W13" i="18"/>
  <c r="Z13" i="18"/>
  <c r="Y55" i="18"/>
  <c r="AB73" i="18"/>
  <c r="AG124" i="18"/>
  <c r="AL14" i="18"/>
  <c r="AL12" i="18"/>
  <c r="U28" i="18"/>
  <c r="I41" i="18"/>
  <c r="T72" i="18"/>
  <c r="AA75" i="18"/>
  <c r="AE75" i="18"/>
  <c r="G74" i="18"/>
  <c r="G75" i="18"/>
  <c r="G76" i="18"/>
  <c r="G77" i="18"/>
  <c r="G78" i="18"/>
  <c r="G79" i="18"/>
  <c r="G80" i="18"/>
  <c r="G81" i="18"/>
  <c r="H81" i="18"/>
  <c r="AH73" i="18"/>
  <c r="AJ73" i="18"/>
  <c r="AM73" i="18"/>
  <c r="AL20" i="18"/>
  <c r="R124" i="18"/>
  <c r="Y12" i="18"/>
  <c r="U7" i="18"/>
  <c r="U27" i="18"/>
  <c r="U30" i="18"/>
  <c r="AH32" i="18"/>
  <c r="AB56" i="18"/>
  <c r="I124" i="18"/>
  <c r="AH23" i="18"/>
  <c r="AH26" i="18"/>
  <c r="AG27" i="18"/>
  <c r="N100" i="18"/>
  <c r="X124" i="18"/>
  <c r="U124" i="18"/>
  <c r="N125" i="18"/>
  <c r="G57" i="18"/>
  <c r="AH9" i="18"/>
  <c r="AL9" i="18"/>
  <c r="Q7" i="18"/>
  <c r="AD7" i="18"/>
  <c r="Y10" i="18"/>
  <c r="Q11" i="18"/>
  <c r="AD11" i="18"/>
  <c r="AC11" i="18"/>
  <c r="AN17" i="18"/>
  <c r="I42" i="18"/>
  <c r="D43" i="18"/>
  <c r="AH16" i="18"/>
  <c r="AG16" i="18"/>
  <c r="AL16" i="18"/>
  <c r="K47" i="18"/>
  <c r="K48" i="18"/>
  <c r="K42" i="18"/>
  <c r="K49" i="18"/>
  <c r="K43" i="18"/>
  <c r="K46" i="18"/>
  <c r="K44" i="18"/>
  <c r="K41" i="18"/>
  <c r="K45" i="18"/>
  <c r="D85" i="18"/>
  <c r="T31" i="18"/>
  <c r="W31" i="18"/>
  <c r="Z31" i="18"/>
  <c r="X42" i="18"/>
  <c r="N43" i="18"/>
  <c r="V42" i="18"/>
  <c r="S42" i="18"/>
  <c r="R42" i="18"/>
  <c r="O42" i="18"/>
  <c r="AN25" i="18"/>
  <c r="T10" i="18"/>
  <c r="AL10" i="18"/>
  <c r="Q19" i="18"/>
  <c r="AD19" i="18"/>
  <c r="L89" i="18"/>
  <c r="AH19" i="18"/>
  <c r="L60" i="18"/>
  <c r="L78" i="18"/>
  <c r="AB42" i="18"/>
  <c r="L74" i="18"/>
  <c r="Y28" i="18"/>
  <c r="AH22" i="18"/>
  <c r="Y41" i="18"/>
  <c r="AL41" i="18"/>
  <c r="L63" i="18"/>
  <c r="L85" i="18"/>
  <c r="Y24" i="18"/>
  <c r="Y7" i="18"/>
  <c r="AG9" i="18"/>
  <c r="T16" i="18"/>
  <c r="AG23" i="18"/>
  <c r="L55" i="18"/>
  <c r="AI75" i="18"/>
  <c r="AC17" i="18"/>
  <c r="AL31" i="18"/>
  <c r="AH7" i="18"/>
  <c r="AH18" i="18"/>
  <c r="U20" i="18"/>
  <c r="AG28" i="18"/>
  <c r="AE42" i="18"/>
  <c r="Q56" i="18"/>
  <c r="AG56" i="18"/>
  <c r="D73" i="18"/>
  <c r="L79" i="18"/>
  <c r="L81" i="18"/>
  <c r="T11" i="18"/>
  <c r="U15" i="18"/>
  <c r="U16" i="18"/>
  <c r="AG26" i="18"/>
  <c r="AF42" i="18"/>
  <c r="O56" i="18"/>
  <c r="X56" i="18"/>
  <c r="N57" i="18"/>
  <c r="V56" i="18"/>
  <c r="AL27" i="18"/>
  <c r="AL8" i="18"/>
  <c r="T7" i="18"/>
  <c r="AG15" i="18"/>
  <c r="T22" i="18"/>
  <c r="AG24" i="18"/>
  <c r="AJ24" i="18"/>
  <c r="AM24" i="18"/>
  <c r="R56" i="18"/>
  <c r="AL56" i="18"/>
  <c r="Y31" i="18"/>
  <c r="Y14" i="18"/>
  <c r="AG8" i="18"/>
  <c r="AH10" i="18"/>
  <c r="S56" i="18"/>
  <c r="AD72" i="18"/>
  <c r="AC72" i="18"/>
  <c r="Q73" i="18"/>
  <c r="L87" i="18"/>
  <c r="AD31" i="18"/>
  <c r="AN31" i="18"/>
  <c r="AL17" i="18"/>
  <c r="AG11" i="18"/>
  <c r="U25" i="18"/>
  <c r="AG29" i="18"/>
  <c r="AC29" i="18"/>
  <c r="T32" i="18"/>
  <c r="AI42" i="18"/>
  <c r="O73" i="18"/>
  <c r="X73" i="18"/>
  <c r="N74" i="18"/>
  <c r="V73" i="18"/>
  <c r="P31" i="18"/>
  <c r="Y27" i="18"/>
  <c r="AA43" i="18"/>
  <c r="R73" i="18"/>
  <c r="AL73" i="18"/>
  <c r="Y23" i="18"/>
  <c r="AG21" i="18"/>
  <c r="T28" i="18"/>
  <c r="W28" i="18"/>
  <c r="Z28" i="18"/>
  <c r="U32" i="18"/>
  <c r="I56" i="18"/>
  <c r="AI56" i="18"/>
  <c r="AA57" i="18"/>
  <c r="AI73" i="18"/>
  <c r="AJ56" i="18"/>
  <c r="AE74" i="18"/>
  <c r="AC56" i="18"/>
  <c r="Q42" i="17"/>
  <c r="AD42" i="17"/>
  <c r="R43" i="17"/>
  <c r="N44" i="17"/>
  <c r="N45" i="17"/>
  <c r="V43" i="17"/>
  <c r="S43" i="17"/>
  <c r="Y24" i="17"/>
  <c r="I41" i="17"/>
  <c r="U55" i="17"/>
  <c r="AL11" i="17"/>
  <c r="K43" i="17"/>
  <c r="L43" i="17"/>
  <c r="Q43" i="17"/>
  <c r="K49" i="17"/>
  <c r="S73" i="17"/>
  <c r="Y73" i="17"/>
  <c r="R123" i="17"/>
  <c r="U9" i="17"/>
  <c r="U21" i="17"/>
  <c r="V73" i="17"/>
  <c r="Y9" i="17"/>
  <c r="AE56" i="17"/>
  <c r="Y41" i="17"/>
  <c r="AF56" i="17"/>
  <c r="AL56" i="17"/>
  <c r="AL55" i="17"/>
  <c r="D74" i="17"/>
  <c r="D75" i="17"/>
  <c r="D76" i="17"/>
  <c r="O73" i="17"/>
  <c r="K45" i="17"/>
  <c r="L45" i="17"/>
  <c r="N57" i="17"/>
  <c r="N58" i="17"/>
  <c r="AL41" i="17"/>
  <c r="G43" i="17"/>
  <c r="G44" i="17"/>
  <c r="G45" i="17"/>
  <c r="G46" i="17"/>
  <c r="G47" i="17"/>
  <c r="G48" i="17"/>
  <c r="G49" i="17"/>
  <c r="G74" i="17"/>
  <c r="G75" i="17"/>
  <c r="G76" i="17"/>
  <c r="G77" i="17"/>
  <c r="G78" i="17"/>
  <c r="G79" i="17"/>
  <c r="G80" i="17"/>
  <c r="G81" i="17"/>
  <c r="I81" i="17"/>
  <c r="I56" i="17"/>
  <c r="O56" i="17"/>
  <c r="D43" i="17"/>
  <c r="W55" i="17"/>
  <c r="L85" i="17"/>
  <c r="AD41" i="17"/>
  <c r="Q41" i="17"/>
  <c r="X44" i="17"/>
  <c r="V44" i="17"/>
  <c r="S44" i="17"/>
  <c r="R44" i="17"/>
  <c r="AA74" i="17"/>
  <c r="AI73" i="17"/>
  <c r="AF73" i="17"/>
  <c r="T42" i="17"/>
  <c r="AF42" i="17"/>
  <c r="AH42" i="17"/>
  <c r="AA57" i="17"/>
  <c r="AI56" i="17"/>
  <c r="AB73" i="17"/>
  <c r="X43" i="17"/>
  <c r="T55" i="17"/>
  <c r="AG55" i="17"/>
  <c r="AC55" i="17"/>
  <c r="AB56" i="17"/>
  <c r="AD73" i="17"/>
  <c r="AH18" i="17"/>
  <c r="AG72" i="17"/>
  <c r="T72" i="17"/>
  <c r="AE73" i="17"/>
  <c r="L89" i="17"/>
  <c r="T41" i="17"/>
  <c r="AG41" i="17"/>
  <c r="AA43" i="17"/>
  <c r="L49" i="17"/>
  <c r="L57" i="17"/>
  <c r="L61" i="17"/>
  <c r="L72" i="17"/>
  <c r="L84" i="17"/>
  <c r="Y42" i="17"/>
  <c r="AK73" i="17"/>
  <c r="L81" i="17"/>
  <c r="K48" i="17"/>
  <c r="K44" i="17"/>
  <c r="Y55" i="17"/>
  <c r="S56" i="17"/>
  <c r="AG56" i="17"/>
  <c r="L58" i="17"/>
  <c r="D83" i="17"/>
  <c r="U32" i="17"/>
  <c r="R57" i="17"/>
  <c r="U15" i="17"/>
  <c r="T20" i="17"/>
  <c r="U27" i="17"/>
  <c r="L75" i="17"/>
  <c r="P55" i="17"/>
  <c r="AL72" i="17"/>
  <c r="L80" i="17"/>
  <c r="L88" i="17"/>
  <c r="N74" i="17"/>
  <c r="Q74" i="17"/>
  <c r="AL20" i="17"/>
  <c r="Y20" i="17"/>
  <c r="U7" i="17"/>
  <c r="T10" i="17"/>
  <c r="T7" i="17"/>
  <c r="AH28" i="17"/>
  <c r="AB98" i="17"/>
  <c r="AL6" i="17"/>
  <c r="Y8" i="17"/>
  <c r="AG13" i="17"/>
  <c r="U30" i="17"/>
  <c r="AG98" i="17"/>
  <c r="AH29" i="17"/>
  <c r="AH21" i="17"/>
  <c r="AL26" i="17"/>
  <c r="AH8" i="17"/>
  <c r="Y11" i="17"/>
  <c r="U19" i="17"/>
  <c r="AL10" i="17"/>
  <c r="Y13" i="17"/>
  <c r="Y16" i="17"/>
  <c r="Y30" i="17"/>
  <c r="AL30" i="17"/>
  <c r="Y18" i="17"/>
  <c r="AL22" i="17"/>
  <c r="T23" i="17"/>
  <c r="U28" i="17"/>
  <c r="Y15" i="17"/>
  <c r="U25" i="17"/>
  <c r="AL27" i="17"/>
  <c r="AL29" i="17"/>
  <c r="Y22" i="17"/>
  <c r="T25" i="17"/>
  <c r="Q16" i="17"/>
  <c r="AD16" i="17"/>
  <c r="Q26" i="17"/>
  <c r="AD26" i="17"/>
  <c r="Q10" i="17"/>
  <c r="AD10" i="17"/>
  <c r="Y27" i="17"/>
  <c r="Y6" i="17"/>
  <c r="Y14" i="17"/>
  <c r="U22" i="17"/>
  <c r="AH26" i="17"/>
  <c r="X98" i="17"/>
  <c r="AH98" i="17"/>
  <c r="AJ98" i="17"/>
  <c r="AM98" i="17"/>
  <c r="AL15" i="17"/>
  <c r="AL13" i="17"/>
  <c r="U13" i="17"/>
  <c r="AH23" i="17"/>
  <c r="AG31" i="17"/>
  <c r="AG32" i="17"/>
  <c r="U10" i="17"/>
  <c r="AL12" i="17"/>
  <c r="T16" i="17"/>
  <c r="U26" i="17"/>
  <c r="O98" i="17"/>
  <c r="AH12" i="17"/>
  <c r="AG21" i="17"/>
  <c r="Y122" i="17"/>
  <c r="U29" i="17"/>
  <c r="AL23" i="17"/>
  <c r="AL7" i="17"/>
  <c r="AH11" i="17"/>
  <c r="AH14" i="17"/>
  <c r="AG19" i="17"/>
  <c r="AH30" i="17"/>
  <c r="X123" i="17"/>
  <c r="AD19" i="17"/>
  <c r="AN19" i="17"/>
  <c r="Y12" i="17"/>
  <c r="AG20" i="17"/>
  <c r="AG28" i="17"/>
  <c r="Y17" i="17"/>
  <c r="V123" i="17"/>
  <c r="Y23" i="17"/>
  <c r="AL18" i="17"/>
  <c r="Y7" i="17"/>
  <c r="AH24" i="17"/>
  <c r="S123" i="17"/>
  <c r="Q24" i="17"/>
  <c r="AD24" i="17"/>
  <c r="Q18" i="17"/>
  <c r="AD18" i="17"/>
  <c r="Q122" i="17"/>
  <c r="AD122" i="17"/>
  <c r="R124" i="17"/>
  <c r="S124" i="17"/>
  <c r="Q31" i="17"/>
  <c r="AD31" i="17"/>
  <c r="Q12" i="17"/>
  <c r="AD12" i="17"/>
  <c r="Q123" i="17"/>
  <c r="AD123" i="17"/>
  <c r="Q14" i="17"/>
  <c r="AD14" i="17"/>
  <c r="Q22" i="17"/>
  <c r="AD22" i="17"/>
  <c r="Q8" i="17"/>
  <c r="AD8" i="17"/>
  <c r="Q124" i="17"/>
  <c r="G124" i="17"/>
  <c r="G125" i="17"/>
  <c r="U8" i="17"/>
  <c r="T13" i="17"/>
  <c r="AG15" i="17"/>
  <c r="U20" i="17"/>
  <c r="AL8" i="17"/>
  <c r="AI123" i="17"/>
  <c r="AE123" i="17"/>
  <c r="AL25" i="17"/>
  <c r="U17" i="17"/>
  <c r="L28" i="17"/>
  <c r="T31" i="17"/>
  <c r="AF123" i="17"/>
  <c r="AB123" i="17"/>
  <c r="Y10" i="17"/>
  <c r="L20" i="17"/>
  <c r="Y29" i="17"/>
  <c r="AL21" i="17"/>
  <c r="T11" i="17"/>
  <c r="AG12" i="17"/>
  <c r="U31" i="17"/>
  <c r="AH16" i="17"/>
  <c r="Y25" i="17"/>
  <c r="AL19" i="17"/>
  <c r="AL17" i="17"/>
  <c r="AL32" i="17"/>
  <c r="AL9" i="17"/>
  <c r="T22" i="17"/>
  <c r="AG25" i="17"/>
  <c r="O123" i="17"/>
  <c r="Y21" i="17"/>
  <c r="AH6" i="17"/>
  <c r="AH9" i="17"/>
  <c r="U18" i="17"/>
  <c r="AA124" i="17"/>
  <c r="AL24" i="17"/>
  <c r="U14" i="17"/>
  <c r="AH17" i="17"/>
  <c r="T97" i="17"/>
  <c r="AL98" i="17"/>
  <c r="Y32" i="17"/>
  <c r="U6" i="17"/>
  <c r="AD32" i="17"/>
  <c r="AG6" i="17"/>
  <c r="AG14" i="17"/>
  <c r="Q29" i="16"/>
  <c r="AD29" i="16"/>
  <c r="AL99" i="16"/>
  <c r="S128" i="16"/>
  <c r="Y128" i="16"/>
  <c r="AL21" i="16"/>
  <c r="AG98" i="16"/>
  <c r="AN17" i="16"/>
  <c r="AA125" i="16"/>
  <c r="Y12" i="16"/>
  <c r="Y24" i="16"/>
  <c r="Q129" i="16"/>
  <c r="R129" i="16"/>
  <c r="AI124" i="16"/>
  <c r="AB99" i="16"/>
  <c r="AE99" i="16"/>
  <c r="U99" i="16"/>
  <c r="X129" i="16"/>
  <c r="AF124" i="16"/>
  <c r="AL124" i="16"/>
  <c r="AE124" i="16"/>
  <c r="AH8" i="16"/>
  <c r="AH123" i="16"/>
  <c r="V129" i="16"/>
  <c r="AA100" i="16"/>
  <c r="Y98" i="16"/>
  <c r="AH41" i="16"/>
  <c r="S129" i="16"/>
  <c r="Y129" i="16"/>
  <c r="AI99" i="16"/>
  <c r="AL29" i="16"/>
  <c r="AK99" i="16"/>
  <c r="L41" i="16"/>
  <c r="AD41" i="16"/>
  <c r="K42" i="16"/>
  <c r="L42" i="16"/>
  <c r="AD42" i="16"/>
  <c r="D73" i="16"/>
  <c r="D74" i="16"/>
  <c r="Q128" i="16"/>
  <c r="T26" i="16"/>
  <c r="R128" i="16"/>
  <c r="T22" i="16"/>
  <c r="T123" i="16"/>
  <c r="Y55" i="16"/>
  <c r="X128" i="16"/>
  <c r="Y29" i="16"/>
  <c r="Y17" i="16"/>
  <c r="K44" i="16"/>
  <c r="L44" i="16"/>
  <c r="Y72" i="16"/>
  <c r="I57" i="16"/>
  <c r="G58" i="16"/>
  <c r="G59" i="16"/>
  <c r="G60" i="16"/>
  <c r="G61" i="16"/>
  <c r="G62" i="16"/>
  <c r="G63" i="16"/>
  <c r="O42" i="16"/>
  <c r="Q98" i="16"/>
  <c r="AD98" i="16"/>
  <c r="Q123" i="16"/>
  <c r="AD123" i="16"/>
  <c r="AJ123" i="16"/>
  <c r="AM123" i="16"/>
  <c r="S43" i="16"/>
  <c r="R43" i="16"/>
  <c r="U129" i="16"/>
  <c r="Y21" i="16"/>
  <c r="Y9" i="16"/>
  <c r="I56" i="16"/>
  <c r="U72" i="16"/>
  <c r="T24" i="16"/>
  <c r="AH98" i="16"/>
  <c r="R42" i="16"/>
  <c r="AH13" i="16"/>
  <c r="U14" i="16"/>
  <c r="S42" i="16"/>
  <c r="K48" i="16"/>
  <c r="R73" i="16"/>
  <c r="AD14" i="16"/>
  <c r="Y31" i="16"/>
  <c r="V42" i="16"/>
  <c r="K49" i="16"/>
  <c r="L49" i="16"/>
  <c r="Q14" i="16"/>
  <c r="G125" i="16"/>
  <c r="AB125" i="16"/>
  <c r="AG22" i="16"/>
  <c r="Y25" i="16"/>
  <c r="X42" i="16"/>
  <c r="I82" i="16"/>
  <c r="T14" i="16"/>
  <c r="T98" i="16"/>
  <c r="T12" i="16"/>
  <c r="AL12" i="16"/>
  <c r="AL24" i="16"/>
  <c r="O124" i="16"/>
  <c r="U10" i="16"/>
  <c r="AG55" i="16"/>
  <c r="AJ55" i="16"/>
  <c r="AM55" i="16"/>
  <c r="AH26" i="16"/>
  <c r="AJ26" i="16"/>
  <c r="AM26" i="16"/>
  <c r="AL14" i="16"/>
  <c r="AH14" i="16"/>
  <c r="U24" i="16"/>
  <c r="Q24" i="16"/>
  <c r="AD24" i="16"/>
  <c r="Q31" i="16"/>
  <c r="AD31" i="16"/>
  <c r="AD20" i="16"/>
  <c r="Q20" i="16"/>
  <c r="P20" i="16"/>
  <c r="AG6" i="16"/>
  <c r="AH11" i="16"/>
  <c r="U22" i="16"/>
  <c r="AH27" i="16"/>
  <c r="U28" i="16"/>
  <c r="T27" i="16"/>
  <c r="AL11" i="16"/>
  <c r="AL7" i="16"/>
  <c r="AG15" i="16"/>
  <c r="AH23" i="16"/>
  <c r="AL28" i="16"/>
  <c r="AL20" i="16"/>
  <c r="T13" i="16"/>
  <c r="AG17" i="16"/>
  <c r="Y20" i="16"/>
  <c r="AG7" i="16"/>
  <c r="T8" i="16"/>
  <c r="V43" i="16"/>
  <c r="T20" i="16"/>
  <c r="AL6" i="16"/>
  <c r="AH25" i="16"/>
  <c r="Q7" i="16"/>
  <c r="AD7" i="16"/>
  <c r="Q6" i="16"/>
  <c r="AD6" i="16"/>
  <c r="Q8" i="16"/>
  <c r="AD8" i="16"/>
  <c r="Q10" i="16"/>
  <c r="AD10" i="16"/>
  <c r="Y14" i="16"/>
  <c r="AH15" i="16"/>
  <c r="AJ15" i="16"/>
  <c r="AM15" i="16"/>
  <c r="Q41" i="16"/>
  <c r="AG72" i="16"/>
  <c r="T72" i="16"/>
  <c r="L72" i="16"/>
  <c r="H81" i="16"/>
  <c r="U13" i="16"/>
  <c r="T21" i="16"/>
  <c r="L21" i="16"/>
  <c r="O43" i="16"/>
  <c r="AD27" i="16"/>
  <c r="AL23" i="16"/>
  <c r="AL15" i="16"/>
  <c r="L46" i="16"/>
  <c r="L62" i="16"/>
  <c r="T10" i="16"/>
  <c r="AL13" i="16"/>
  <c r="I74" i="16"/>
  <c r="D75" i="16"/>
  <c r="P27" i="16"/>
  <c r="Y7" i="16"/>
  <c r="T9" i="16"/>
  <c r="U12" i="16"/>
  <c r="U15" i="16"/>
  <c r="AD73" i="16"/>
  <c r="Q73" i="16"/>
  <c r="L79" i="16"/>
  <c r="Y13" i="16"/>
  <c r="AH16" i="16"/>
  <c r="T17" i="16"/>
  <c r="U17" i="16"/>
  <c r="U25" i="16"/>
  <c r="AH30" i="16"/>
  <c r="AD16" i="16"/>
  <c r="AH7" i="16"/>
  <c r="U8" i="16"/>
  <c r="W27" i="16"/>
  <c r="Z27" i="16"/>
  <c r="Q16" i="16"/>
  <c r="P16" i="16"/>
  <c r="AG11" i="16"/>
  <c r="L48" i="16"/>
  <c r="AG8" i="16"/>
  <c r="D85" i="16"/>
  <c r="I84" i="16"/>
  <c r="L13" i="16"/>
  <c r="L43" i="16"/>
  <c r="L74" i="16"/>
  <c r="AF42" i="16"/>
  <c r="N44" i="16"/>
  <c r="V56" i="16"/>
  <c r="AI56" i="16"/>
  <c r="I81" i="16"/>
  <c r="D42" i="16"/>
  <c r="X43" i="16"/>
  <c r="N74" i="16"/>
  <c r="AA74" i="16"/>
  <c r="AH22" i="16"/>
  <c r="X56" i="16"/>
  <c r="AK56" i="16"/>
  <c r="V73" i="16"/>
  <c r="AI73" i="16"/>
  <c r="T23" i="16"/>
  <c r="AI42" i="16"/>
  <c r="Y56" i="16"/>
  <c r="AH18" i="16"/>
  <c r="AH32" i="16"/>
  <c r="T41" i="16"/>
  <c r="AG41" i="16"/>
  <c r="AA43" i="16"/>
  <c r="I73" i="16"/>
  <c r="X73" i="16"/>
  <c r="U73" i="16"/>
  <c r="AK73" i="16"/>
  <c r="AH73" i="16"/>
  <c r="I83" i="16"/>
  <c r="AG21" i="16"/>
  <c r="AK42" i="16"/>
  <c r="AG24" i="16"/>
  <c r="AG28" i="16"/>
  <c r="T55" i="16"/>
  <c r="O56" i="16"/>
  <c r="AB56" i="16"/>
  <c r="AH31" i="16"/>
  <c r="U55" i="16"/>
  <c r="AG20" i="16"/>
  <c r="AG32" i="16"/>
  <c r="AB42" i="16"/>
  <c r="Q56" i="16"/>
  <c r="O73" i="16"/>
  <c r="AB73" i="16"/>
  <c r="L84" i="16"/>
  <c r="L85" i="16"/>
  <c r="T25" i="16"/>
  <c r="AG30" i="16"/>
  <c r="AL41" i="16"/>
  <c r="R56" i="16"/>
  <c r="AF56" i="16"/>
  <c r="AG27" i="16"/>
  <c r="U32" i="16"/>
  <c r="AL55" i="16"/>
  <c r="N57" i="16"/>
  <c r="Q57" i="16"/>
  <c r="AA57" i="16"/>
  <c r="AD57" i="16"/>
  <c r="I83" i="15"/>
  <c r="D84" i="15"/>
  <c r="H81" i="15"/>
  <c r="Q9" i="15"/>
  <c r="AN9" i="15"/>
  <c r="AD9" i="15"/>
  <c r="D75" i="15"/>
  <c r="I74" i="15"/>
  <c r="AB57" i="15"/>
  <c r="AE57" i="15"/>
  <c r="AD57" i="15"/>
  <c r="AA58" i="15"/>
  <c r="AI57" i="15"/>
  <c r="AK57" i="15"/>
  <c r="AF57" i="15"/>
  <c r="AL57" i="15"/>
  <c r="Q23" i="15"/>
  <c r="AD23" i="15"/>
  <c r="R58" i="15"/>
  <c r="Q58" i="15"/>
  <c r="V58" i="15"/>
  <c r="S58" i="15"/>
  <c r="Y58" i="15"/>
  <c r="N59" i="15"/>
  <c r="X58" i="15"/>
  <c r="O58" i="15"/>
  <c r="AD72" i="15"/>
  <c r="Q72" i="15"/>
  <c r="P72" i="15"/>
  <c r="I81" i="15"/>
  <c r="T25" i="15"/>
  <c r="P25" i="15"/>
  <c r="AH21" i="15"/>
  <c r="AH31" i="15"/>
  <c r="L83" i="15"/>
  <c r="L87" i="15"/>
  <c r="W25" i="15"/>
  <c r="Z25" i="15"/>
  <c r="AO25" i="15"/>
  <c r="AG73" i="15"/>
  <c r="AC73" i="15"/>
  <c r="I82" i="15"/>
  <c r="R57" i="15"/>
  <c r="U6" i="15"/>
  <c r="U11" i="15"/>
  <c r="AL23" i="15"/>
  <c r="V73" i="15"/>
  <c r="L74" i="15"/>
  <c r="L78" i="15"/>
  <c r="W55" i="15"/>
  <c r="Z55" i="15"/>
  <c r="W26" i="15"/>
  <c r="Z26" i="15"/>
  <c r="O57" i="15"/>
  <c r="AL7" i="15"/>
  <c r="U16" i="15"/>
  <c r="I73" i="15"/>
  <c r="AI73" i="15"/>
  <c r="N74" i="15"/>
  <c r="AD6" i="15"/>
  <c r="AN6" i="15"/>
  <c r="AG31" i="15"/>
  <c r="Q57" i="15"/>
  <c r="AL17" i="15"/>
  <c r="U13" i="15"/>
  <c r="AG15" i="15"/>
  <c r="V57" i="15"/>
  <c r="T72" i="15"/>
  <c r="AG72" i="15"/>
  <c r="AC72" i="15"/>
  <c r="X73" i="15"/>
  <c r="AA74" i="15"/>
  <c r="X57" i="15"/>
  <c r="AH30" i="15"/>
  <c r="AJ30" i="15"/>
  <c r="AM30" i="15"/>
  <c r="V56" i="15"/>
  <c r="S57" i="15"/>
  <c r="Y57" i="15"/>
  <c r="U10" i="15"/>
  <c r="P10" i="15"/>
  <c r="AL73" i="15"/>
  <c r="R56" i="15"/>
  <c r="U15" i="15"/>
  <c r="AG22" i="15"/>
  <c r="AD56" i="15"/>
  <c r="AL8" i="15"/>
  <c r="U18" i="15"/>
  <c r="AB73" i="15"/>
  <c r="O56" i="15"/>
  <c r="U22" i="15"/>
  <c r="Z30" i="15"/>
  <c r="Y72" i="15"/>
  <c r="AL72" i="15"/>
  <c r="Y25" i="15"/>
  <c r="AH29" i="15"/>
  <c r="X56" i="15"/>
  <c r="L41" i="3"/>
  <c r="G43" i="15"/>
  <c r="G44" i="15"/>
  <c r="G45" i="15"/>
  <c r="G46" i="15"/>
  <c r="G47" i="15"/>
  <c r="G48" i="15"/>
  <c r="G49" i="15"/>
  <c r="Q14" i="15"/>
  <c r="AD14" i="15"/>
  <c r="AD19" i="15"/>
  <c r="Q19" i="15"/>
  <c r="AN19" i="15"/>
  <c r="P24" i="15"/>
  <c r="AI43" i="15"/>
  <c r="AF43" i="15"/>
  <c r="AE43" i="15"/>
  <c r="AK43" i="15"/>
  <c r="AA44" i="15"/>
  <c r="L49" i="15"/>
  <c r="Q18" i="15"/>
  <c r="AD18" i="15"/>
  <c r="AD7" i="15"/>
  <c r="Q7" i="15"/>
  <c r="AN10" i="15"/>
  <c r="W10" i="15"/>
  <c r="AD43" i="15"/>
  <c r="AN15" i="15"/>
  <c r="AD44" i="15"/>
  <c r="Z10" i="15"/>
  <c r="Q22" i="15"/>
  <c r="AD22" i="15"/>
  <c r="Q32" i="15"/>
  <c r="AD32" i="15"/>
  <c r="AC32" i="15"/>
  <c r="W29" i="15"/>
  <c r="Z29" i="15"/>
  <c r="P29" i="15"/>
  <c r="AL26" i="15"/>
  <c r="AH11" i="15"/>
  <c r="AG16" i="15"/>
  <c r="Q41" i="15"/>
  <c r="AD41" i="15"/>
  <c r="D42" i="15"/>
  <c r="AG23" i="15"/>
  <c r="AG21" i="15"/>
  <c r="T22" i="15"/>
  <c r="V42" i="15"/>
  <c r="AG26" i="15"/>
  <c r="AC26" i="15"/>
  <c r="AH13" i="15"/>
  <c r="T18" i="15"/>
  <c r="P18" i="15"/>
  <c r="AI42" i="15"/>
  <c r="N43" i="15"/>
  <c r="Y32" i="15"/>
  <c r="T41" i="15"/>
  <c r="P41" i="15"/>
  <c r="AG41" i="15"/>
  <c r="K42" i="15"/>
  <c r="K46" i="15"/>
  <c r="AG29" i="15"/>
  <c r="Y20" i="15"/>
  <c r="AH9" i="15"/>
  <c r="AH27" i="15"/>
  <c r="T32" i="15"/>
  <c r="Y12" i="15"/>
  <c r="T7" i="15"/>
  <c r="P7" i="15"/>
  <c r="AG14" i="15"/>
  <c r="U21" i="15"/>
  <c r="AL29" i="15"/>
  <c r="AL27" i="15"/>
  <c r="T15" i="15"/>
  <c r="W15" i="15"/>
  <c r="Z15" i="15"/>
  <c r="AH32" i="15"/>
  <c r="AD24" i="15"/>
  <c r="AJ24" i="15"/>
  <c r="AM24" i="15"/>
  <c r="AL15" i="15"/>
  <c r="T21" i="15"/>
  <c r="T27" i="15"/>
  <c r="P30" i="15"/>
  <c r="AG10" i="15"/>
  <c r="AG13" i="15"/>
  <c r="AH16" i="15"/>
  <c r="AG17" i="15"/>
  <c r="AH23" i="15"/>
  <c r="AJ23" i="15"/>
  <c r="U24" i="15"/>
  <c r="W24" i="15"/>
  <c r="Z24" i="15"/>
  <c r="AO24" i="15"/>
  <c r="L27" i="15"/>
  <c r="Y41" i="15"/>
  <c r="AC29" i="15"/>
  <c r="AH15" i="15"/>
  <c r="T16" i="15"/>
  <c r="AG20" i="15"/>
  <c r="AH22" i="15"/>
  <c r="AG8" i="15"/>
  <c r="T12" i="15"/>
  <c r="U23" i="15"/>
  <c r="Q73" i="3"/>
  <c r="I73" i="3"/>
  <c r="P57" i="3"/>
  <c r="W57" i="3"/>
  <c r="Q6" i="3"/>
  <c r="AN6" i="3"/>
  <c r="AD6" i="3"/>
  <c r="I75" i="3"/>
  <c r="G76" i="3"/>
  <c r="G64" i="3"/>
  <c r="I64" i="3"/>
  <c r="L30" i="3"/>
  <c r="AD30" i="3"/>
  <c r="AD43" i="3"/>
  <c r="L75" i="3"/>
  <c r="L78" i="3"/>
  <c r="Y72" i="3"/>
  <c r="AL72" i="3"/>
  <c r="AG25" i="3"/>
  <c r="S73" i="3"/>
  <c r="U73" i="3"/>
  <c r="AE73" i="3"/>
  <c r="L81" i="3"/>
  <c r="L84" i="3"/>
  <c r="L87" i="3"/>
  <c r="U13" i="3"/>
  <c r="Y30" i="3"/>
  <c r="AL6" i="3"/>
  <c r="I43" i="3"/>
  <c r="AF73" i="3"/>
  <c r="AH73" i="3"/>
  <c r="T12" i="3"/>
  <c r="Y15" i="3"/>
  <c r="AG6" i="3"/>
  <c r="AB58" i="3"/>
  <c r="U23" i="3"/>
  <c r="T24" i="3"/>
  <c r="N74" i="3"/>
  <c r="AI58" i="3"/>
  <c r="AI73" i="3"/>
  <c r="AA74" i="3"/>
  <c r="AF58" i="3"/>
  <c r="AH58" i="3"/>
  <c r="AH7" i="3"/>
  <c r="AL18" i="3"/>
  <c r="AA59" i="3"/>
  <c r="V59" i="3"/>
  <c r="T20" i="3"/>
  <c r="AH31" i="3"/>
  <c r="V58" i="3"/>
  <c r="T72" i="3"/>
  <c r="Q74" i="3"/>
  <c r="AG28" i="3"/>
  <c r="U18" i="3"/>
  <c r="AE58" i="3"/>
  <c r="Z57" i="3"/>
  <c r="T41" i="3"/>
  <c r="AL42" i="3"/>
  <c r="AG41" i="3"/>
  <c r="T28" i="3"/>
  <c r="U12" i="3"/>
  <c r="AL23" i="3"/>
  <c r="AL24" i="3"/>
  <c r="AL25" i="3"/>
  <c r="T27" i="3"/>
  <c r="L28" i="3"/>
  <c r="T10" i="3"/>
  <c r="Y29" i="3"/>
  <c r="AL21" i="3"/>
  <c r="Y12" i="3"/>
  <c r="Y27" i="3"/>
  <c r="Y7" i="3"/>
  <c r="AG16" i="3"/>
  <c r="AG17" i="3"/>
  <c r="AH42" i="3"/>
  <c r="U20" i="3"/>
  <c r="AH11" i="3"/>
  <c r="AH10" i="3"/>
  <c r="AL28" i="3"/>
  <c r="AG32" i="3"/>
  <c r="I45" i="3"/>
  <c r="G46" i="3"/>
  <c r="AD58" i="3"/>
  <c r="Q58" i="3"/>
  <c r="Q9" i="3"/>
  <c r="AD9" i="3"/>
  <c r="AD21" i="3"/>
  <c r="Q21" i="3"/>
  <c r="AD42" i="3"/>
  <c r="Q42" i="3"/>
  <c r="AH20" i="3"/>
  <c r="AG21" i="3"/>
  <c r="AG23" i="3"/>
  <c r="AC6" i="3"/>
  <c r="AE43" i="3"/>
  <c r="I44" i="3"/>
  <c r="T18" i="3"/>
  <c r="AH19" i="3"/>
  <c r="AL26" i="3"/>
  <c r="AF43" i="3"/>
  <c r="AG9" i="3"/>
  <c r="AG26" i="3"/>
  <c r="AH28" i="3"/>
  <c r="AH30" i="3"/>
  <c r="AL58" i="3"/>
  <c r="AG10" i="3"/>
  <c r="AH25" i="3"/>
  <c r="T13" i="3"/>
  <c r="AL41" i="3"/>
  <c r="R42" i="3"/>
  <c r="S42" i="3"/>
  <c r="AI43" i="3"/>
  <c r="AA44" i="3"/>
  <c r="AD44" i="3"/>
  <c r="U9" i="3"/>
  <c r="U11" i="3"/>
  <c r="AG42" i="3"/>
  <c r="AK43" i="3"/>
  <c r="AG43" i="3"/>
  <c r="AG13" i="3"/>
  <c r="N43" i="3"/>
  <c r="V43" i="3"/>
  <c r="AB43" i="3"/>
  <c r="T15" i="3"/>
  <c r="P15" i="3"/>
  <c r="AH18" i="3"/>
  <c r="AJ18" i="3"/>
  <c r="AM18" i="3"/>
  <c r="Y8" i="3"/>
  <c r="Y20" i="3"/>
  <c r="AG131" i="3"/>
  <c r="AH131" i="3"/>
  <c r="AL130" i="15"/>
  <c r="AH130" i="3"/>
  <c r="AL131" i="3"/>
  <c r="AK130" i="15"/>
  <c r="AI130" i="15"/>
  <c r="AA131" i="15"/>
  <c r="AE130" i="15"/>
  <c r="AD130" i="15"/>
  <c r="AD107" i="22"/>
  <c r="AK107" i="22"/>
  <c r="AA108" i="22"/>
  <c r="AI107" i="22"/>
  <c r="AF107" i="22"/>
  <c r="AL128" i="15"/>
  <c r="AG128" i="15"/>
  <c r="AC128" i="15"/>
  <c r="AI131" i="3"/>
  <c r="AA132" i="3"/>
  <c r="AD131" i="3"/>
  <c r="AF108" i="21"/>
  <c r="AH108" i="21"/>
  <c r="AG127" i="15"/>
  <c r="AH127" i="15"/>
  <c r="AJ127" i="15"/>
  <c r="AM127" i="15"/>
  <c r="T105" i="3"/>
  <c r="W105" i="3"/>
  <c r="Z105" i="3"/>
  <c r="AE129" i="15"/>
  <c r="AK129" i="15"/>
  <c r="O105" i="3"/>
  <c r="H105" i="3"/>
  <c r="I105" i="3"/>
  <c r="G106" i="3"/>
  <c r="AA109" i="21"/>
  <c r="AD108" i="21"/>
  <c r="AE108" i="21"/>
  <c r="AI108" i="21"/>
  <c r="AE107" i="22"/>
  <c r="AG107" i="21"/>
  <c r="AL107" i="21"/>
  <c r="AH107" i="21"/>
  <c r="Y105" i="3"/>
  <c r="N132" i="3"/>
  <c r="S131" i="3"/>
  <c r="Q131" i="3"/>
  <c r="V131" i="3"/>
  <c r="X131" i="3"/>
  <c r="R131" i="3"/>
  <c r="AG131" i="19"/>
  <c r="AH128" i="15"/>
  <c r="AC104" i="21"/>
  <c r="AJ106" i="21"/>
  <c r="AM106" i="21"/>
  <c r="U104" i="3"/>
  <c r="Y104" i="3"/>
  <c r="AG105" i="22"/>
  <c r="AC105" i="22"/>
  <c r="AL105" i="22"/>
  <c r="N107" i="3"/>
  <c r="S106" i="3"/>
  <c r="V106" i="3"/>
  <c r="G131" i="22"/>
  <c r="AG105" i="21"/>
  <c r="AC105" i="21"/>
  <c r="AL130" i="19"/>
  <c r="AH130" i="19"/>
  <c r="AJ130" i="19"/>
  <c r="AM130" i="19"/>
  <c r="AL105" i="21"/>
  <c r="I129" i="22"/>
  <c r="Z103" i="3"/>
  <c r="W103" i="3"/>
  <c r="AC125" i="3"/>
  <c r="AF106" i="22"/>
  <c r="AK106" i="22"/>
  <c r="T104" i="3"/>
  <c r="AD131" i="19"/>
  <c r="AA132" i="19"/>
  <c r="AH104" i="21"/>
  <c r="AJ104" i="21"/>
  <c r="AM104" i="21"/>
  <c r="AF127" i="3"/>
  <c r="AE127" i="3"/>
  <c r="AD103" i="18"/>
  <c r="AA104" i="18"/>
  <c r="AI103" i="18"/>
  <c r="AF103" i="18"/>
  <c r="Z126" i="3"/>
  <c r="U21" i="18"/>
  <c r="T21" i="18"/>
  <c r="Y21" i="18"/>
  <c r="P25" i="18"/>
  <c r="W25" i="18"/>
  <c r="Z25" i="18"/>
  <c r="AJ29" i="18"/>
  <c r="AM29" i="18"/>
  <c r="U11" i="19"/>
  <c r="T11" i="19"/>
  <c r="Y11" i="19"/>
  <c r="W14" i="19"/>
  <c r="Z14" i="19"/>
  <c r="AN14" i="19"/>
  <c r="U25" i="19"/>
  <c r="Y25" i="19"/>
  <c r="Q8" i="20"/>
  <c r="AD8" i="20"/>
  <c r="AJ8" i="20"/>
  <c r="AM8" i="20"/>
  <c r="AF126" i="15"/>
  <c r="Q130" i="16"/>
  <c r="S130" i="16"/>
  <c r="N131" i="16"/>
  <c r="V130" i="16"/>
  <c r="T103" i="3"/>
  <c r="P103" i="3"/>
  <c r="AK104" i="20"/>
  <c r="AD104" i="20"/>
  <c r="S129" i="3"/>
  <c r="R129" i="3"/>
  <c r="AH104" i="22"/>
  <c r="AJ104" i="22"/>
  <c r="AG104" i="22"/>
  <c r="Y127" i="3"/>
  <c r="AE105" i="22"/>
  <c r="AJ103" i="22"/>
  <c r="AM103" i="22"/>
  <c r="X130" i="16"/>
  <c r="T127" i="3"/>
  <c r="P127" i="3"/>
  <c r="AH128" i="19"/>
  <c r="AJ128" i="19"/>
  <c r="AM128" i="19"/>
  <c r="AE104" i="22"/>
  <c r="AF101" i="15"/>
  <c r="AM30" i="23"/>
  <c r="AJ101" i="20"/>
  <c r="AM101" i="20"/>
  <c r="AA104" i="19"/>
  <c r="AE103" i="20"/>
  <c r="AK103" i="19"/>
  <c r="AL103" i="19"/>
  <c r="AI104" i="22"/>
  <c r="AL128" i="19"/>
  <c r="AJ102" i="21"/>
  <c r="AM102" i="21"/>
  <c r="U127" i="23"/>
  <c r="T127" i="23"/>
  <c r="AH123" i="3"/>
  <c r="AL123" i="3"/>
  <c r="AG123" i="3"/>
  <c r="AK103" i="20"/>
  <c r="AL103" i="20"/>
  <c r="AI124" i="15"/>
  <c r="AM124" i="15"/>
  <c r="U100" i="3"/>
  <c r="T100" i="3"/>
  <c r="Y100" i="3"/>
  <c r="P124" i="3"/>
  <c r="W124" i="3"/>
  <c r="Z124" i="3"/>
  <c r="AI101" i="15"/>
  <c r="AA102" i="15"/>
  <c r="AD101" i="15"/>
  <c r="AJ102" i="19"/>
  <c r="AM102" i="19"/>
  <c r="AF125" i="15"/>
  <c r="AJ123" i="15"/>
  <c r="AM123" i="15"/>
  <c r="AD103" i="19"/>
  <c r="AC125" i="19"/>
  <c r="AJ125" i="19"/>
  <c r="AM125" i="19"/>
  <c r="AE103" i="19"/>
  <c r="AE101" i="15"/>
  <c r="AA101" i="3"/>
  <c r="AE100" i="3"/>
  <c r="AD100" i="3"/>
  <c r="AI100" i="3"/>
  <c r="AJ122" i="15"/>
  <c r="AM122" i="15"/>
  <c r="AC122" i="15"/>
  <c r="AG100" i="15"/>
  <c r="AN18" i="21"/>
  <c r="AN12" i="21"/>
  <c r="P12" i="21"/>
  <c r="AL8" i="3"/>
  <c r="AG8" i="3"/>
  <c r="U21" i="3"/>
  <c r="T21" i="3"/>
  <c r="Y21" i="3"/>
  <c r="P125" i="23"/>
  <c r="W125" i="23"/>
  <c r="Z125" i="23"/>
  <c r="Q101" i="20"/>
  <c r="V101" i="20"/>
  <c r="N102" i="20"/>
  <c r="R101" i="20"/>
  <c r="AE128" i="19"/>
  <c r="AK102" i="20"/>
  <c r="AC17" i="21"/>
  <c r="AJ11" i="21"/>
  <c r="AC11" i="21"/>
  <c r="AI99" i="17"/>
  <c r="AF99" i="17"/>
  <c r="AA100" i="17"/>
  <c r="AK99" i="17"/>
  <c r="AB99" i="17"/>
  <c r="AE99" i="17"/>
  <c r="AJ32" i="23"/>
  <c r="AM32" i="23"/>
  <c r="AC32" i="23"/>
  <c r="AJ28" i="23"/>
  <c r="AM28" i="23"/>
  <c r="AC28" i="23"/>
  <c r="AJ20" i="23"/>
  <c r="AM20" i="23"/>
  <c r="AC20" i="23"/>
  <c r="AJ16" i="23"/>
  <c r="AM16" i="23"/>
  <c r="AC16" i="23"/>
  <c r="AJ8" i="23"/>
  <c r="AM8" i="23"/>
  <c r="AC8" i="23"/>
  <c r="AC30" i="23"/>
  <c r="AN30" i="23"/>
  <c r="AN24" i="23"/>
  <c r="AJ24" i="23"/>
  <c r="AM24" i="23"/>
  <c r="AC24" i="23"/>
  <c r="AC18" i="23"/>
  <c r="AN18" i="23"/>
  <c r="AN12" i="23"/>
  <c r="AC12" i="23"/>
  <c r="AC6" i="23"/>
  <c r="AN6" i="23"/>
  <c r="AD99" i="17"/>
  <c r="AJ21" i="18"/>
  <c r="AM21" i="18"/>
  <c r="W24" i="23"/>
  <c r="Z24" i="23"/>
  <c r="T19" i="3"/>
  <c r="Q25" i="3"/>
  <c r="AD25" i="3"/>
  <c r="AE101" i="22"/>
  <c r="AA128" i="23"/>
  <c r="AD127" i="23"/>
  <c r="Q20" i="3"/>
  <c r="AD20" i="3"/>
  <c r="AO99" i="3"/>
  <c r="AN99" i="3"/>
  <c r="AE127" i="22"/>
  <c r="P99" i="23"/>
  <c r="AJ126" i="23"/>
  <c r="AM126" i="23"/>
  <c r="W29" i="23"/>
  <c r="Z29" i="23"/>
  <c r="AO29" i="23"/>
  <c r="P29" i="23"/>
  <c r="U25" i="3"/>
  <c r="T25" i="3"/>
  <c r="Y25" i="3"/>
  <c r="AF127" i="23"/>
  <c r="AI127" i="22"/>
  <c r="AK101" i="22"/>
  <c r="Y19" i="3"/>
  <c r="AC98" i="23"/>
  <c r="I125" i="21"/>
  <c r="AB125" i="21"/>
  <c r="P124" i="23"/>
  <c r="AD99" i="15"/>
  <c r="Q31" i="3"/>
  <c r="P31" i="3"/>
  <c r="AD31" i="3"/>
  <c r="AC100" i="21"/>
  <c r="AC9" i="23"/>
  <c r="AC21" i="23"/>
  <c r="AN23" i="23"/>
  <c r="W27" i="23"/>
  <c r="Z27" i="23"/>
  <c r="AO27" i="23"/>
  <c r="W98" i="23"/>
  <c r="Z98" i="23"/>
  <c r="AK127" i="22"/>
  <c r="AH125" i="21"/>
  <c r="W32" i="23"/>
  <c r="Z32" i="23"/>
  <c r="P32" i="23"/>
  <c r="U16" i="3"/>
  <c r="Y16" i="3"/>
  <c r="T16" i="3"/>
  <c r="AH22" i="3"/>
  <c r="AG22" i="3"/>
  <c r="AL22" i="3"/>
  <c r="V126" i="23"/>
  <c r="R126" i="23"/>
  <c r="I122" i="15"/>
  <c r="O122" i="15"/>
  <c r="G123" i="15"/>
  <c r="AD101" i="22"/>
  <c r="S126" i="23"/>
  <c r="AJ10" i="22"/>
  <c r="AM10" i="22"/>
  <c r="AJ28" i="22"/>
  <c r="AM28" i="22"/>
  <c r="AL27" i="3"/>
  <c r="AG27" i="3"/>
  <c r="AO98" i="22"/>
  <c r="AG30" i="3"/>
  <c r="U7" i="3"/>
  <c r="AH8" i="3"/>
  <c r="AL9" i="3"/>
  <c r="Y11" i="3"/>
  <c r="AL13" i="3"/>
  <c r="AD16" i="3"/>
  <c r="Q16" i="3"/>
  <c r="AH27" i="3"/>
  <c r="T32" i="3"/>
  <c r="T11" i="3"/>
  <c r="T23" i="3"/>
  <c r="P23" i="3"/>
  <c r="I100" i="16"/>
  <c r="G101" i="16"/>
  <c r="Q7" i="3"/>
  <c r="AD17" i="3"/>
  <c r="Q17" i="3"/>
  <c r="AL29" i="3"/>
  <c r="I60" i="15"/>
  <c r="G61" i="15"/>
  <c r="I125" i="20"/>
  <c r="G126" i="20"/>
  <c r="AO98" i="3"/>
  <c r="AN98" i="3"/>
  <c r="AD7" i="3"/>
  <c r="AL10" i="3"/>
  <c r="AH23" i="3"/>
  <c r="AC23" i="3"/>
  <c r="U26" i="3"/>
  <c r="Y26" i="3"/>
  <c r="AH29" i="3"/>
  <c r="AJ29" i="3"/>
  <c r="AM29" i="3"/>
  <c r="AL30" i="3"/>
  <c r="Q32" i="3"/>
  <c r="AD13" i="3"/>
  <c r="AJ13" i="3"/>
  <c r="AM13" i="3"/>
  <c r="AO120" i="15"/>
  <c r="AN120" i="15"/>
  <c r="T9" i="3"/>
  <c r="Q12" i="3"/>
  <c r="AG15" i="3"/>
  <c r="AL19" i="3"/>
  <c r="U22" i="3"/>
  <c r="Y22" i="3"/>
  <c r="Q26" i="3"/>
  <c r="AG20" i="3"/>
  <c r="AO55" i="15"/>
  <c r="Q8" i="3"/>
  <c r="P8" i="3"/>
  <c r="AG14" i="3"/>
  <c r="AH14" i="3"/>
  <c r="AL15" i="3"/>
  <c r="AL20" i="3"/>
  <c r="AD22" i="3"/>
  <c r="Q22" i="3"/>
  <c r="AG24" i="3"/>
  <c r="AH24" i="3"/>
  <c r="U28" i="3"/>
  <c r="Y28" i="3"/>
  <c r="AD15" i="3"/>
  <c r="Q27" i="3"/>
  <c r="AD27" i="3"/>
  <c r="O122" i="3"/>
  <c r="I122" i="3"/>
  <c r="G123" i="3"/>
  <c r="AB125" i="18"/>
  <c r="G126" i="18"/>
  <c r="I125" i="18"/>
  <c r="O125" i="18"/>
  <c r="U11" i="16"/>
  <c r="Y11" i="16"/>
  <c r="AG12" i="3"/>
  <c r="AJ12" i="3"/>
  <c r="AM12" i="3"/>
  <c r="AG11" i="3"/>
  <c r="Q13" i="3"/>
  <c r="AL16" i="3"/>
  <c r="W23" i="3"/>
  <c r="Z23" i="3"/>
  <c r="AD28" i="3"/>
  <c r="Q28" i="3"/>
  <c r="Q29" i="3"/>
  <c r="AG31" i="3"/>
  <c r="AG7" i="3"/>
  <c r="AL11" i="3"/>
  <c r="Q18" i="3"/>
  <c r="AL31" i="3"/>
  <c r="Y6" i="3"/>
  <c r="T6" i="3"/>
  <c r="W6" i="3"/>
  <c r="Z6" i="3"/>
  <c r="T17" i="3"/>
  <c r="P17" i="3"/>
  <c r="T29" i="3"/>
  <c r="I125" i="16"/>
  <c r="O125" i="16"/>
  <c r="G126" i="16"/>
  <c r="U9" i="15"/>
  <c r="Y9" i="15"/>
  <c r="Q12" i="15"/>
  <c r="P12" i="15"/>
  <c r="AL12" i="3"/>
  <c r="U14" i="3"/>
  <c r="Y14" i="3"/>
  <c r="U19" i="3"/>
  <c r="AL32" i="3"/>
  <c r="I100" i="19"/>
  <c r="G101" i="19"/>
  <c r="AB100" i="19"/>
  <c r="AL7" i="3"/>
  <c r="Y9" i="3"/>
  <c r="U10" i="3"/>
  <c r="Y10" i="3"/>
  <c r="Q14" i="3"/>
  <c r="P14" i="3"/>
  <c r="AH16" i="3"/>
  <c r="Q19" i="3"/>
  <c r="AH21" i="3"/>
  <c r="AD32" i="3"/>
  <c r="AJ6" i="3"/>
  <c r="AM6" i="3"/>
  <c r="I121" i="15"/>
  <c r="AB121" i="15"/>
  <c r="Y59" i="3"/>
  <c r="AD10" i="3"/>
  <c r="AJ10" i="3"/>
  <c r="AM10" i="3"/>
  <c r="Q10" i="3"/>
  <c r="AL17" i="3"/>
  <c r="Q126" i="16"/>
  <c r="S126" i="16"/>
  <c r="O126" i="16"/>
  <c r="R126" i="16"/>
  <c r="V126" i="16"/>
  <c r="AD8" i="3"/>
  <c r="Q11" i="3"/>
  <c r="AD11" i="3"/>
  <c r="AH17" i="3"/>
  <c r="Q24" i="3"/>
  <c r="P24" i="3"/>
  <c r="Q30" i="3"/>
  <c r="P30" i="3"/>
  <c r="AH32" i="3"/>
  <c r="I97" i="15"/>
  <c r="G98" i="15"/>
  <c r="AH26" i="3"/>
  <c r="AJ26" i="3"/>
  <c r="AM26" i="3"/>
  <c r="G99" i="20"/>
  <c r="I98" i="20"/>
  <c r="AB124" i="16"/>
  <c r="U56" i="15"/>
  <c r="AG10" i="16"/>
  <c r="AH10" i="16"/>
  <c r="G100" i="18"/>
  <c r="AH18" i="15"/>
  <c r="AG18" i="15"/>
  <c r="AO95" i="15"/>
  <c r="O124" i="20"/>
  <c r="AB124" i="20"/>
  <c r="AH6" i="15"/>
  <c r="AG6" i="15"/>
  <c r="L11" i="15"/>
  <c r="T11" i="15"/>
  <c r="AG11" i="15"/>
  <c r="U31" i="15"/>
  <c r="AH9" i="16"/>
  <c r="AG9" i="16"/>
  <c r="U14" i="15"/>
  <c r="T14" i="15"/>
  <c r="L19" i="16"/>
  <c r="T19" i="16"/>
  <c r="AG19" i="16"/>
  <c r="U29" i="16"/>
  <c r="T29" i="16"/>
  <c r="W96" i="3"/>
  <c r="Z96" i="3"/>
  <c r="N97" i="15"/>
  <c r="X96" i="15"/>
  <c r="S96" i="15"/>
  <c r="L12" i="16"/>
  <c r="AG12" i="16"/>
  <c r="G100" i="17"/>
  <c r="O124" i="18"/>
  <c r="AB124" i="18"/>
  <c r="G126" i="19"/>
  <c r="S60" i="3"/>
  <c r="X60" i="3"/>
  <c r="N61" i="3"/>
  <c r="V61" i="3"/>
  <c r="Q21" i="15"/>
  <c r="AD21" i="15"/>
  <c r="U97" i="3"/>
  <c r="T97" i="3"/>
  <c r="T9" i="15"/>
  <c r="V125" i="16"/>
  <c r="X125" i="16"/>
  <c r="AB125" i="19"/>
  <c r="AH7" i="15"/>
  <c r="AG7" i="15"/>
  <c r="AH19" i="15"/>
  <c r="AG19" i="15"/>
  <c r="X58" i="3"/>
  <c r="S97" i="3"/>
  <c r="L13" i="15"/>
  <c r="T17" i="15"/>
  <c r="L11" i="16"/>
  <c r="AG16" i="16"/>
  <c r="U18" i="16"/>
  <c r="L30" i="16"/>
  <c r="T30" i="16"/>
  <c r="AG7" i="17"/>
  <c r="U16" i="17"/>
  <c r="AH19" i="17"/>
  <c r="AH25" i="17"/>
  <c r="T26" i="17"/>
  <c r="AH13" i="18"/>
  <c r="AG13" i="18"/>
  <c r="AG14" i="18"/>
  <c r="X125" i="19"/>
  <c r="N126" i="19"/>
  <c r="Q126" i="19"/>
  <c r="Q125" i="19"/>
  <c r="S125" i="19"/>
  <c r="U121" i="3"/>
  <c r="P121" i="3"/>
  <c r="T123" i="3"/>
  <c r="P123" i="3"/>
  <c r="T6" i="15"/>
  <c r="AG29" i="16"/>
  <c r="L124" i="16"/>
  <c r="V124" i="16"/>
  <c r="X124" i="16"/>
  <c r="AG11" i="17"/>
  <c r="L11" i="17"/>
  <c r="L27" i="17"/>
  <c r="T27" i="17"/>
  <c r="N99" i="17"/>
  <c r="Q99" i="17"/>
  <c r="S98" i="17"/>
  <c r="V98" i="17"/>
  <c r="L6" i="18"/>
  <c r="T6" i="18"/>
  <c r="AG6" i="18"/>
  <c r="AG18" i="19"/>
  <c r="L18" i="19"/>
  <c r="T18" i="19"/>
  <c r="AH31" i="19"/>
  <c r="AG31" i="19"/>
  <c r="U20" i="20"/>
  <c r="T20" i="20"/>
  <c r="AG56" i="3"/>
  <c r="AO122" i="3"/>
  <c r="AN122" i="3"/>
  <c r="AG12" i="15"/>
  <c r="T19" i="15"/>
  <c r="AH28" i="15"/>
  <c r="S56" i="15"/>
  <c r="AH97" i="15"/>
  <c r="X121" i="15"/>
  <c r="AG13" i="16"/>
  <c r="AH20" i="16"/>
  <c r="AG23" i="16"/>
  <c r="L23" i="16"/>
  <c r="S124" i="16"/>
  <c r="AH7" i="17"/>
  <c r="L21" i="17"/>
  <c r="T21" i="17"/>
  <c r="AH122" i="17"/>
  <c r="AJ122" i="17"/>
  <c r="AM122" i="17"/>
  <c r="AG122" i="17"/>
  <c r="T6" i="19"/>
  <c r="X59" i="3"/>
  <c r="V98" i="3"/>
  <c r="Z98" i="3"/>
  <c r="AI122" i="3"/>
  <c r="AM122" i="3"/>
  <c r="T8" i="15"/>
  <c r="L16" i="15"/>
  <c r="T20" i="15"/>
  <c r="T7" i="16"/>
  <c r="AG14" i="16"/>
  <c r="AG25" i="16"/>
  <c r="T28" i="16"/>
  <c r="L28" i="16"/>
  <c r="T8" i="17"/>
  <c r="AH13" i="17"/>
  <c r="T14" i="17"/>
  <c r="AG26" i="17"/>
  <c r="U9" i="18"/>
  <c r="T9" i="18"/>
  <c r="AK125" i="18"/>
  <c r="AA60" i="3"/>
  <c r="AK97" i="3"/>
  <c r="L17" i="15"/>
  <c r="L9" i="16"/>
  <c r="T15" i="16"/>
  <c r="U123" i="16"/>
  <c r="L15" i="17"/>
  <c r="T15" i="17"/>
  <c r="AG30" i="17"/>
  <c r="T30" i="17"/>
  <c r="AG18" i="20"/>
  <c r="L18" i="20"/>
  <c r="T18" i="20"/>
  <c r="L9" i="17"/>
  <c r="T9" i="17"/>
  <c r="U24" i="17"/>
  <c r="T24" i="17"/>
  <c r="U98" i="17"/>
  <c r="AI121" i="15"/>
  <c r="AM121" i="15"/>
  <c r="AH12" i="16"/>
  <c r="U26" i="16"/>
  <c r="T6" i="17"/>
  <c r="T19" i="17"/>
  <c r="AH22" i="17"/>
  <c r="AG22" i="17"/>
  <c r="AG27" i="17"/>
  <c r="Q98" i="17"/>
  <c r="L30" i="18"/>
  <c r="T30" i="18"/>
  <c r="AG30" i="18"/>
  <c r="AH14" i="19"/>
  <c r="AG14" i="19"/>
  <c r="T13" i="20"/>
  <c r="U13" i="20"/>
  <c r="T56" i="3"/>
  <c r="AN57" i="3"/>
  <c r="AO57" i="3"/>
  <c r="L8" i="15"/>
  <c r="L20" i="15"/>
  <c r="AF56" i="15"/>
  <c r="AH56" i="15"/>
  <c r="AH24" i="16"/>
  <c r="L7" i="17"/>
  <c r="AG8" i="17"/>
  <c r="AG16" i="17"/>
  <c r="AG18" i="17"/>
  <c r="T18" i="17"/>
  <c r="AG24" i="17"/>
  <c r="AG29" i="17"/>
  <c r="L29" i="17"/>
  <c r="T29" i="17"/>
  <c r="T122" i="17"/>
  <c r="N125" i="17"/>
  <c r="X124" i="17"/>
  <c r="V124" i="17"/>
  <c r="T31" i="16"/>
  <c r="L99" i="16"/>
  <c r="T99" i="16"/>
  <c r="L6" i="17"/>
  <c r="U12" i="17"/>
  <c r="T12" i="17"/>
  <c r="AH97" i="17"/>
  <c r="AG97" i="17"/>
  <c r="AH25" i="18"/>
  <c r="AG25" i="18"/>
  <c r="L8" i="19"/>
  <c r="T8" i="19"/>
  <c r="AG8" i="19"/>
  <c r="N123" i="15"/>
  <c r="S122" i="15"/>
  <c r="U122" i="15"/>
  <c r="AG18" i="16"/>
  <c r="L32" i="16"/>
  <c r="T32" i="16"/>
  <c r="AH10" i="17"/>
  <c r="AG10" i="17"/>
  <c r="AH31" i="17"/>
  <c r="U122" i="17"/>
  <c r="V122" i="15"/>
  <c r="T11" i="16"/>
  <c r="U19" i="16"/>
  <c r="AH28" i="16"/>
  <c r="N100" i="16"/>
  <c r="Q100" i="16"/>
  <c r="V99" i="16"/>
  <c r="AG9" i="17"/>
  <c r="AG17" i="17"/>
  <c r="L17" i="17"/>
  <c r="T17" i="17"/>
  <c r="AG23" i="17"/>
  <c r="L23" i="17"/>
  <c r="L18" i="18"/>
  <c r="T18" i="18"/>
  <c r="AG18" i="18"/>
  <c r="AG25" i="21"/>
  <c r="AH25" i="21"/>
  <c r="L8" i="18"/>
  <c r="T12" i="18"/>
  <c r="L20" i="18"/>
  <c r="T24" i="18"/>
  <c r="L32" i="18"/>
  <c r="U16" i="19"/>
  <c r="AH98" i="19"/>
  <c r="L7" i="20"/>
  <c r="T12" i="20"/>
  <c r="U17" i="20"/>
  <c r="T124" i="21"/>
  <c r="T25" i="19"/>
  <c r="AH122" i="20"/>
  <c r="AG122" i="20"/>
  <c r="L13" i="17"/>
  <c r="L25" i="17"/>
  <c r="AG7" i="18"/>
  <c r="L10" i="18"/>
  <c r="T14" i="18"/>
  <c r="AG19" i="18"/>
  <c r="L22" i="18"/>
  <c r="T26" i="18"/>
  <c r="AG31" i="18"/>
  <c r="AJ31" i="18"/>
  <c r="AH11" i="19"/>
  <c r="AG19" i="19"/>
  <c r="AH29" i="19"/>
  <c r="L99" i="19"/>
  <c r="AG6" i="20"/>
  <c r="L6" i="20"/>
  <c r="T6" i="20"/>
  <c r="AG19" i="20"/>
  <c r="AH26" i="20"/>
  <c r="AG26" i="20"/>
  <c r="W99" i="20"/>
  <c r="U32" i="21"/>
  <c r="T32" i="21"/>
  <c r="T15" i="18"/>
  <c r="T27" i="18"/>
  <c r="AG32" i="18"/>
  <c r="T13" i="19"/>
  <c r="AG24" i="19"/>
  <c r="L24" i="19"/>
  <c r="T31" i="19"/>
  <c r="AG22" i="20"/>
  <c r="T22" i="20"/>
  <c r="AG25" i="20"/>
  <c r="U123" i="20"/>
  <c r="T123" i="20"/>
  <c r="W123" i="20"/>
  <c r="Z123" i="20"/>
  <c r="L97" i="17"/>
  <c r="AH98" i="18"/>
  <c r="T99" i="18"/>
  <c r="T123" i="18"/>
  <c r="L15" i="19"/>
  <c r="AG15" i="19"/>
  <c r="L22" i="19"/>
  <c r="AH24" i="21"/>
  <c r="AG24" i="21"/>
  <c r="T32" i="17"/>
  <c r="AG10" i="18"/>
  <c r="T17" i="18"/>
  <c r="AG22" i="18"/>
  <c r="T29" i="18"/>
  <c r="AH26" i="19"/>
  <c r="AG26" i="19"/>
  <c r="AG30" i="19"/>
  <c r="L30" i="19"/>
  <c r="AG7" i="20"/>
  <c r="AH14" i="20"/>
  <c r="AG14" i="20"/>
  <c r="L125" i="21"/>
  <c r="L14" i="18"/>
  <c r="L26" i="18"/>
  <c r="AG17" i="19"/>
  <c r="U20" i="19"/>
  <c r="AG21" i="19"/>
  <c r="L21" i="19"/>
  <c r="T21" i="19"/>
  <c r="AG25" i="19"/>
  <c r="AG32" i="19"/>
  <c r="S124" i="19"/>
  <c r="AG10" i="20"/>
  <c r="T10" i="20"/>
  <c r="AG13" i="20"/>
  <c r="AG21" i="20"/>
  <c r="L21" i="20"/>
  <c r="T21" i="20"/>
  <c r="AG27" i="20"/>
  <c r="L27" i="20"/>
  <c r="AG7" i="22"/>
  <c r="L7" i="22"/>
  <c r="T7" i="22"/>
  <c r="AG22" i="22"/>
  <c r="AH22" i="22"/>
  <c r="L15" i="18"/>
  <c r="L27" i="18"/>
  <c r="T27" i="19"/>
  <c r="T28" i="19"/>
  <c r="AG15" i="20"/>
  <c r="L15" i="20"/>
  <c r="W123" i="21"/>
  <c r="Z123" i="21"/>
  <c r="AG12" i="19"/>
  <c r="L12" i="19"/>
  <c r="V124" i="19"/>
  <c r="X124" i="19"/>
  <c r="U124" i="19"/>
  <c r="AG9" i="19"/>
  <c r="AJ9" i="19"/>
  <c r="AM9" i="19"/>
  <c r="T9" i="19"/>
  <c r="T10" i="19"/>
  <c r="AG22" i="19"/>
  <c r="AG9" i="20"/>
  <c r="L9" i="20"/>
  <c r="T9" i="20"/>
  <c r="AH29" i="20"/>
  <c r="AG30" i="20"/>
  <c r="L30" i="20"/>
  <c r="T30" i="20"/>
  <c r="AH123" i="20"/>
  <c r="AG14" i="22"/>
  <c r="AH14" i="22"/>
  <c r="AH23" i="19"/>
  <c r="L27" i="19"/>
  <c r="AG27" i="19"/>
  <c r="U32" i="19"/>
  <c r="AH11" i="20"/>
  <c r="AH17" i="20"/>
  <c r="T25" i="20"/>
  <c r="Z98" i="20"/>
  <c r="W99" i="21"/>
  <c r="Z99" i="21"/>
  <c r="AG98" i="19"/>
  <c r="AC98" i="19"/>
  <c r="X100" i="19"/>
  <c r="AG11" i="20"/>
  <c r="AG23" i="20"/>
  <c r="U29" i="20"/>
  <c r="AG97" i="20"/>
  <c r="U6" i="21"/>
  <c r="T7" i="21"/>
  <c r="AG28" i="21"/>
  <c r="S124" i="21"/>
  <c r="X125" i="21"/>
  <c r="T125" i="21"/>
  <c r="U6" i="22"/>
  <c r="AH11" i="22"/>
  <c r="T13" i="22"/>
  <c r="L31" i="22"/>
  <c r="T31" i="22"/>
  <c r="AG31" i="22"/>
  <c r="AK126" i="22"/>
  <c r="AF126" i="22"/>
  <c r="AI126" i="22"/>
  <c r="AK99" i="19"/>
  <c r="AG12" i="20"/>
  <c r="AG24" i="20"/>
  <c r="N125" i="20"/>
  <c r="AG31" i="21"/>
  <c r="U124" i="21"/>
  <c r="P124" i="21"/>
  <c r="N126" i="21"/>
  <c r="Q126" i="21"/>
  <c r="U16" i="22"/>
  <c r="T16" i="22"/>
  <c r="AH23" i="22"/>
  <c r="AH124" i="22"/>
  <c r="U10" i="23"/>
  <c r="U22" i="23"/>
  <c r="T98" i="21"/>
  <c r="AN96" i="3"/>
  <c r="AF98" i="20"/>
  <c r="AG123" i="20"/>
  <c r="S124" i="20"/>
  <c r="AG22" i="21"/>
  <c r="AG27" i="21"/>
  <c r="T11" i="22"/>
  <c r="AG12" i="22"/>
  <c r="L12" i="22"/>
  <c r="AH26" i="22"/>
  <c r="AG26" i="22"/>
  <c r="AK98" i="20"/>
  <c r="T99" i="20"/>
  <c r="P99" i="20"/>
  <c r="V123" i="20"/>
  <c r="AG6" i="21"/>
  <c r="T30" i="21"/>
  <c r="U10" i="22"/>
  <c r="T23" i="22"/>
  <c r="N126" i="22"/>
  <c r="X125" i="22"/>
  <c r="S125" i="22"/>
  <c r="AN55" i="15"/>
  <c r="AN95" i="15"/>
  <c r="AG124" i="21"/>
  <c r="AG6" i="22"/>
  <c r="AG15" i="22"/>
  <c r="L15" i="22"/>
  <c r="T15" i="22"/>
  <c r="L19" i="22"/>
  <c r="T19" i="22"/>
  <c r="AG19" i="22"/>
  <c r="T24" i="21"/>
  <c r="L30" i="21"/>
  <c r="AF124" i="21"/>
  <c r="T18" i="22"/>
  <c r="AG21" i="22"/>
  <c r="U22" i="22"/>
  <c r="T22" i="22"/>
  <c r="U16" i="23"/>
  <c r="U28" i="23"/>
  <c r="AL123" i="23"/>
  <c r="X124" i="20"/>
  <c r="U29" i="22"/>
  <c r="T29" i="22"/>
  <c r="AI100" i="23"/>
  <c r="AK100" i="23"/>
  <c r="AF100" i="23"/>
  <c r="AA101" i="23"/>
  <c r="AK99" i="21"/>
  <c r="U13" i="22"/>
  <c r="U17" i="22"/>
  <c r="AH20" i="22"/>
  <c r="AG20" i="22"/>
  <c r="L25" i="22"/>
  <c r="T25" i="22"/>
  <c r="AL99" i="23"/>
  <c r="I99" i="22"/>
  <c r="G100" i="22"/>
  <c r="AG18" i="22"/>
  <c r="AG30" i="22"/>
  <c r="V99" i="23"/>
  <c r="Z99" i="23"/>
  <c r="T14" i="22"/>
  <c r="T26" i="22"/>
  <c r="V124" i="22"/>
  <c r="T27" i="22"/>
  <c r="AG32" i="22"/>
  <c r="AO99" i="23"/>
  <c r="L24" i="22"/>
  <c r="T28" i="22"/>
  <c r="S124" i="22"/>
  <c r="G100" i="23"/>
  <c r="G100" i="21"/>
  <c r="X124" i="22"/>
  <c r="L123" i="23"/>
  <c r="L27" i="22"/>
  <c r="AN99" i="22"/>
  <c r="AO99" i="22"/>
  <c r="AN124" i="23"/>
  <c r="AO124" i="23"/>
  <c r="AF100" i="22"/>
  <c r="AF125" i="23"/>
  <c r="AK100" i="22"/>
  <c r="AF125" i="22"/>
  <c r="AK125" i="23"/>
  <c r="AI100" i="22"/>
  <c r="AK125" i="22"/>
  <c r="AN98" i="23"/>
  <c r="AC27" i="23"/>
  <c r="AC15" i="23"/>
  <c r="AJ14" i="23"/>
  <c r="AM14" i="23"/>
  <c r="AL42" i="23"/>
  <c r="AJ7" i="23"/>
  <c r="I126" i="23"/>
  <c r="O126" i="23"/>
  <c r="G127" i="23"/>
  <c r="AB126" i="23"/>
  <c r="U43" i="23"/>
  <c r="AC22" i="23"/>
  <c r="AJ19" i="23"/>
  <c r="AM19" i="23"/>
  <c r="N44" i="23"/>
  <c r="X44" i="23"/>
  <c r="AC26" i="23"/>
  <c r="W18" i="23"/>
  <c r="Z18" i="23"/>
  <c r="AO18" i="23"/>
  <c r="P18" i="23"/>
  <c r="U128" i="23"/>
  <c r="T128" i="23"/>
  <c r="AG42" i="23"/>
  <c r="AJ42" i="23"/>
  <c r="AM42" i="23"/>
  <c r="AJ31" i="23"/>
  <c r="AM31" i="23"/>
  <c r="P25" i="23"/>
  <c r="W25" i="23"/>
  <c r="Z25" i="23"/>
  <c r="AO25" i="23"/>
  <c r="AO23" i="23"/>
  <c r="V129" i="23"/>
  <c r="X129" i="23"/>
  <c r="R129" i="23"/>
  <c r="Q129" i="23"/>
  <c r="S129" i="23"/>
  <c r="N130" i="23"/>
  <c r="N101" i="23"/>
  <c r="S100" i="23"/>
  <c r="V100" i="23"/>
  <c r="X100" i="23"/>
  <c r="R100" i="23"/>
  <c r="Q100" i="23"/>
  <c r="W15" i="23"/>
  <c r="Z15" i="23"/>
  <c r="AO15" i="23"/>
  <c r="AN15" i="23"/>
  <c r="AO98" i="23"/>
  <c r="R43" i="23"/>
  <c r="S43" i="23"/>
  <c r="Y43" i="23"/>
  <c r="I82" i="23"/>
  <c r="O43" i="23"/>
  <c r="Y56" i="23"/>
  <c r="O57" i="23"/>
  <c r="N58" i="23"/>
  <c r="X57" i="23"/>
  <c r="V57" i="23"/>
  <c r="S57" i="23"/>
  <c r="R57" i="23"/>
  <c r="W21" i="23"/>
  <c r="Z21" i="23"/>
  <c r="AO21" i="23"/>
  <c r="P21" i="23"/>
  <c r="S74" i="23"/>
  <c r="O74" i="23"/>
  <c r="X74" i="23"/>
  <c r="N75" i="23"/>
  <c r="V74" i="23"/>
  <c r="R74" i="23"/>
  <c r="L49" i="23"/>
  <c r="T56" i="23"/>
  <c r="U56" i="23"/>
  <c r="P56" i="23"/>
  <c r="AH56" i="23"/>
  <c r="AJ56" i="23"/>
  <c r="AM56" i="23"/>
  <c r="AG56" i="23"/>
  <c r="Q74" i="23"/>
  <c r="W17" i="23"/>
  <c r="Z17" i="23"/>
  <c r="AO17" i="23"/>
  <c r="I59" i="23"/>
  <c r="G60" i="23"/>
  <c r="P42" i="23"/>
  <c r="W20" i="23"/>
  <c r="Z20" i="23"/>
  <c r="P20" i="23"/>
  <c r="AD55" i="23"/>
  <c r="AJ55" i="23"/>
  <c r="AM55" i="23"/>
  <c r="Q55" i="23"/>
  <c r="AC55" i="23"/>
  <c r="L43" i="23"/>
  <c r="AG43" i="23"/>
  <c r="T43" i="23"/>
  <c r="I73" i="23"/>
  <c r="D74" i="23"/>
  <c r="P9" i="23"/>
  <c r="W9" i="23"/>
  <c r="Z9" i="23"/>
  <c r="AO9" i="23"/>
  <c r="W8" i="23"/>
  <c r="Z8" i="23"/>
  <c r="AO8" i="23"/>
  <c r="P8" i="23"/>
  <c r="AJ26" i="23"/>
  <c r="AM26" i="23"/>
  <c r="W31" i="23"/>
  <c r="Z31" i="23"/>
  <c r="AO31" i="23"/>
  <c r="P31" i="23"/>
  <c r="D84" i="23"/>
  <c r="I83" i="23"/>
  <c r="AO32" i="23"/>
  <c r="AD44" i="23"/>
  <c r="Q44" i="23"/>
  <c r="P26" i="23"/>
  <c r="AL43" i="23"/>
  <c r="Q75" i="23"/>
  <c r="AC14" i="23"/>
  <c r="W73" i="23"/>
  <c r="Z73" i="23"/>
  <c r="AC42" i="23"/>
  <c r="D44" i="23"/>
  <c r="I43" i="23"/>
  <c r="Q72" i="23"/>
  <c r="P72" i="23"/>
  <c r="AD72" i="23"/>
  <c r="AJ72" i="23"/>
  <c r="AM72" i="23"/>
  <c r="V44" i="23"/>
  <c r="S44" i="23"/>
  <c r="O44" i="23"/>
  <c r="Q57" i="23"/>
  <c r="AD57" i="23"/>
  <c r="AE74" i="23"/>
  <c r="AB74" i="23"/>
  <c r="AK74" i="23"/>
  <c r="AF74" i="23"/>
  <c r="AD74" i="23"/>
  <c r="AI74" i="23"/>
  <c r="AA75" i="23"/>
  <c r="AD75" i="23"/>
  <c r="AC10" i="23"/>
  <c r="AJ10" i="23"/>
  <c r="AM10" i="23"/>
  <c r="W14" i="23"/>
  <c r="Z14" i="23"/>
  <c r="AO14" i="23"/>
  <c r="P14" i="23"/>
  <c r="AH73" i="23"/>
  <c r="AJ73" i="23"/>
  <c r="AM73" i="23"/>
  <c r="AG73" i="23"/>
  <c r="AG41" i="23"/>
  <c r="T41" i="23"/>
  <c r="L41" i="23"/>
  <c r="AJ22" i="23"/>
  <c r="AM22" i="23"/>
  <c r="AK44" i="23"/>
  <c r="AA45" i="23"/>
  <c r="AI44" i="23"/>
  <c r="AF44" i="23"/>
  <c r="AE44" i="23"/>
  <c r="AB44" i="23"/>
  <c r="AF57" i="23"/>
  <c r="AB57" i="23"/>
  <c r="AE57" i="23"/>
  <c r="AA58" i="23"/>
  <c r="AK57" i="23"/>
  <c r="AI57" i="23"/>
  <c r="W42" i="23"/>
  <c r="Z42" i="23"/>
  <c r="AJ9" i="22"/>
  <c r="AM9" i="22"/>
  <c r="AN16" i="22"/>
  <c r="AA129" i="22"/>
  <c r="AK128" i="22"/>
  <c r="AF128" i="22"/>
  <c r="AB128" i="22"/>
  <c r="AI128" i="22"/>
  <c r="AE128" i="22"/>
  <c r="AD128" i="22"/>
  <c r="Y100" i="22"/>
  <c r="W123" i="22"/>
  <c r="N102" i="22"/>
  <c r="V101" i="22"/>
  <c r="X101" i="22"/>
  <c r="S101" i="22"/>
  <c r="Y101" i="22"/>
  <c r="R101" i="22"/>
  <c r="Q101" i="22"/>
  <c r="H81" i="22"/>
  <c r="AC103" i="22"/>
  <c r="W100" i="22"/>
  <c r="Z100" i="22"/>
  <c r="AN11" i="22"/>
  <c r="P30" i="22"/>
  <c r="U42" i="22"/>
  <c r="P42" i="22"/>
  <c r="T100" i="22"/>
  <c r="U100" i="22"/>
  <c r="P123" i="22"/>
  <c r="AN98" i="22"/>
  <c r="AM73" i="22"/>
  <c r="U44" i="22"/>
  <c r="AO9" i="22"/>
  <c r="P98" i="22"/>
  <c r="AJ29" i="22"/>
  <c r="AM29" i="22"/>
  <c r="AC99" i="22"/>
  <c r="AC98" i="22"/>
  <c r="I81" i="22"/>
  <c r="Y73" i="22"/>
  <c r="AD58" i="22"/>
  <c r="AJ72" i="22"/>
  <c r="AM72" i="22"/>
  <c r="AD41" i="22"/>
  <c r="AJ41" i="22"/>
  <c r="AM41" i="22"/>
  <c r="Q41" i="22"/>
  <c r="P41" i="22"/>
  <c r="AN9" i="22"/>
  <c r="I83" i="22"/>
  <c r="I84" i="22"/>
  <c r="D85" i="22"/>
  <c r="L46" i="22"/>
  <c r="I59" i="22"/>
  <c r="G60" i="22"/>
  <c r="AJ8" i="22"/>
  <c r="AM8" i="22"/>
  <c r="AC16" i="22"/>
  <c r="S57" i="22"/>
  <c r="O57" i="22"/>
  <c r="N58" i="22"/>
  <c r="Q58" i="22"/>
  <c r="X57" i="22"/>
  <c r="V57" i="22"/>
  <c r="R57" i="22"/>
  <c r="Q57" i="22"/>
  <c r="AD57" i="22"/>
  <c r="AD74" i="22"/>
  <c r="Q74" i="22"/>
  <c r="AN8" i="22"/>
  <c r="W8" i="22"/>
  <c r="Z8" i="22"/>
  <c r="W30" i="22"/>
  <c r="Z30" i="22"/>
  <c r="AN30" i="22"/>
  <c r="U56" i="22"/>
  <c r="T56" i="22"/>
  <c r="AC17" i="22"/>
  <c r="AC29" i="22"/>
  <c r="Y44" i="22"/>
  <c r="Y43" i="22"/>
  <c r="U43" i="22"/>
  <c r="T43" i="22"/>
  <c r="AD55" i="22"/>
  <c r="AJ55" i="22"/>
  <c r="AM55" i="22"/>
  <c r="Q55" i="22"/>
  <c r="P55" i="22"/>
  <c r="W42" i="22"/>
  <c r="P72" i="22"/>
  <c r="AE57" i="22"/>
  <c r="AB57" i="22"/>
  <c r="AA58" i="22"/>
  <c r="AK57" i="22"/>
  <c r="AI57" i="22"/>
  <c r="AF57" i="22"/>
  <c r="AB43" i="22"/>
  <c r="AK43" i="22"/>
  <c r="AI43" i="22"/>
  <c r="AA44" i="22"/>
  <c r="AF43" i="22"/>
  <c r="AE43" i="22"/>
  <c r="AD43" i="22"/>
  <c r="AL42" i="22"/>
  <c r="I73" i="22"/>
  <c r="D74" i="22"/>
  <c r="Q23" i="22"/>
  <c r="AD23" i="22"/>
  <c r="AH42" i="22"/>
  <c r="AC42" i="22"/>
  <c r="W21" i="22"/>
  <c r="Z21" i="22"/>
  <c r="T44" i="22"/>
  <c r="L44" i="22"/>
  <c r="Q13" i="22"/>
  <c r="AD13" i="22"/>
  <c r="AJ13" i="22"/>
  <c r="AM13" i="22"/>
  <c r="AN72" i="22"/>
  <c r="W20" i="22"/>
  <c r="Z20" i="22"/>
  <c r="AF74" i="22"/>
  <c r="AK74" i="22"/>
  <c r="AB74" i="22"/>
  <c r="AA75" i="22"/>
  <c r="AI74" i="22"/>
  <c r="AE74" i="22"/>
  <c r="L48" i="22"/>
  <c r="AJ17" i="22"/>
  <c r="AM17" i="22"/>
  <c r="L47" i="22"/>
  <c r="R74" i="22"/>
  <c r="O74" i="22"/>
  <c r="X74" i="22"/>
  <c r="V74" i="22"/>
  <c r="S74" i="22"/>
  <c r="N75" i="22"/>
  <c r="Q75" i="22"/>
  <c r="Y56" i="22"/>
  <c r="AC22" i="22"/>
  <c r="T73" i="22"/>
  <c r="U73" i="22"/>
  <c r="I82" i="22"/>
  <c r="O45" i="22"/>
  <c r="S45" i="22"/>
  <c r="N46" i="22"/>
  <c r="R45" i="22"/>
  <c r="X45" i="22"/>
  <c r="V45" i="22"/>
  <c r="AC9" i="22"/>
  <c r="W32" i="22"/>
  <c r="Z32" i="22"/>
  <c r="AN32" i="22"/>
  <c r="AN28" i="22"/>
  <c r="D44" i="22"/>
  <c r="I43" i="22"/>
  <c r="AN18" i="22"/>
  <c r="AO12" i="21"/>
  <c r="N58" i="21"/>
  <c r="Q58" i="21"/>
  <c r="X57" i="21"/>
  <c r="T57" i="21"/>
  <c r="V57" i="21"/>
  <c r="AN6" i="21"/>
  <c r="Y100" i="21"/>
  <c r="T101" i="21"/>
  <c r="U101" i="21"/>
  <c r="AJ98" i="21"/>
  <c r="AM98" i="21"/>
  <c r="Y56" i="21"/>
  <c r="AK74" i="21"/>
  <c r="AI74" i="21"/>
  <c r="AF74" i="21"/>
  <c r="AL74" i="21"/>
  <c r="AE74" i="21"/>
  <c r="W101" i="21"/>
  <c r="Z101" i="21"/>
  <c r="U100" i="21"/>
  <c r="AJ107" i="21"/>
  <c r="AM107" i="21"/>
  <c r="AD74" i="21"/>
  <c r="AJ19" i="21"/>
  <c r="AM19" i="21"/>
  <c r="AO8" i="21"/>
  <c r="AO20" i="21"/>
  <c r="I127" i="21"/>
  <c r="G128" i="21"/>
  <c r="AC123" i="21"/>
  <c r="O43" i="21"/>
  <c r="T56" i="21"/>
  <c r="O57" i="21"/>
  <c r="AO14" i="21"/>
  <c r="AC6" i="21"/>
  <c r="AC25" i="21"/>
  <c r="R57" i="21"/>
  <c r="AC9" i="21"/>
  <c r="P15" i="21"/>
  <c r="O74" i="21"/>
  <c r="S57" i="21"/>
  <c r="R102" i="21"/>
  <c r="S102" i="21"/>
  <c r="V102" i="21"/>
  <c r="X102" i="21"/>
  <c r="N103" i="21"/>
  <c r="Q102" i="21"/>
  <c r="AB126" i="21"/>
  <c r="AE126" i="21"/>
  <c r="AD126" i="21"/>
  <c r="AI126" i="21"/>
  <c r="AK126" i="21"/>
  <c r="AA127" i="21"/>
  <c r="AF126" i="21"/>
  <c r="AL126" i="21"/>
  <c r="P26" i="21"/>
  <c r="AL41" i="21"/>
  <c r="AC32" i="21"/>
  <c r="X43" i="21"/>
  <c r="U43" i="21"/>
  <c r="R43" i="21"/>
  <c r="N44" i="21"/>
  <c r="V44" i="21"/>
  <c r="AJ12" i="21"/>
  <c r="AM12" i="21"/>
  <c r="P19" i="21"/>
  <c r="Q57" i="21"/>
  <c r="AN32" i="21"/>
  <c r="AN31" i="21"/>
  <c r="W31" i="21"/>
  <c r="Z31" i="21"/>
  <c r="AG125" i="21"/>
  <c r="I59" i="21"/>
  <c r="G60" i="21"/>
  <c r="H81" i="21"/>
  <c r="I81" i="21"/>
  <c r="G82" i="21"/>
  <c r="N45" i="21"/>
  <c r="S44" i="21"/>
  <c r="O44" i="21"/>
  <c r="X44" i="21"/>
  <c r="AG41" i="21"/>
  <c r="T41" i="21"/>
  <c r="L41" i="21"/>
  <c r="W13" i="21"/>
  <c r="Z13" i="21"/>
  <c r="AO13" i="21"/>
  <c r="P13" i="21"/>
  <c r="AJ26" i="21"/>
  <c r="AM26" i="21"/>
  <c r="AL42" i="21"/>
  <c r="AC26" i="21"/>
  <c r="Q73" i="21"/>
  <c r="P73" i="21"/>
  <c r="AD73" i="21"/>
  <c r="AJ73" i="21"/>
  <c r="AM73" i="21"/>
  <c r="W42" i="21"/>
  <c r="AD72" i="21"/>
  <c r="AJ72" i="21"/>
  <c r="AM72" i="21"/>
  <c r="Q72" i="21"/>
  <c r="P72" i="21"/>
  <c r="AC72" i="21"/>
  <c r="AC23" i="21"/>
  <c r="L48" i="21"/>
  <c r="AJ7" i="21"/>
  <c r="AM7" i="21"/>
  <c r="AC7" i="21"/>
  <c r="Y43" i="21"/>
  <c r="AE57" i="21"/>
  <c r="AK57" i="21"/>
  <c r="AF57" i="21"/>
  <c r="AB57" i="21"/>
  <c r="AA58" i="21"/>
  <c r="AI57" i="21"/>
  <c r="L45" i="21"/>
  <c r="AD58" i="21"/>
  <c r="T44" i="21"/>
  <c r="L44" i="21"/>
  <c r="AC12" i="21"/>
  <c r="AC18" i="21"/>
  <c r="AN25" i="21"/>
  <c r="W25" i="21"/>
  <c r="Z25" i="21"/>
  <c r="AJ10" i="21"/>
  <c r="AM10" i="21"/>
  <c r="L49" i="21"/>
  <c r="S75" i="21"/>
  <c r="O75" i="21"/>
  <c r="V75" i="21"/>
  <c r="R75" i="21"/>
  <c r="N76" i="21"/>
  <c r="X75" i="21"/>
  <c r="AC55" i="21"/>
  <c r="P55" i="21"/>
  <c r="Q55" i="21"/>
  <c r="AD55" i="21"/>
  <c r="AJ55" i="21"/>
  <c r="AM55" i="21"/>
  <c r="AN10" i="21"/>
  <c r="W10" i="21"/>
  <c r="Z10" i="21"/>
  <c r="AO10" i="21"/>
  <c r="AN23" i="21"/>
  <c r="W23" i="21"/>
  <c r="Z23" i="21"/>
  <c r="AO23" i="21"/>
  <c r="I43" i="21"/>
  <c r="D44" i="21"/>
  <c r="Y57" i="21"/>
  <c r="P18" i="21"/>
  <c r="I77" i="21"/>
  <c r="D78" i="21"/>
  <c r="AB43" i="21"/>
  <c r="AK43" i="21"/>
  <c r="AA44" i="21"/>
  <c r="AI43" i="21"/>
  <c r="AF43" i="21"/>
  <c r="AE43" i="21"/>
  <c r="AF75" i="21"/>
  <c r="AE75" i="21"/>
  <c r="AA76" i="21"/>
  <c r="AK75" i="21"/>
  <c r="AI75" i="21"/>
  <c r="AB75" i="21"/>
  <c r="I76" i="21"/>
  <c r="W26" i="21"/>
  <c r="Z26" i="21"/>
  <c r="AN26" i="21"/>
  <c r="T43" i="21"/>
  <c r="W43" i="21"/>
  <c r="AC21" i="21"/>
  <c r="Y74" i="21"/>
  <c r="AN16" i="21"/>
  <c r="W16" i="21"/>
  <c r="Z16" i="21"/>
  <c r="AO16" i="21"/>
  <c r="AJ9" i="21"/>
  <c r="AM9" i="21"/>
  <c r="AN15" i="21"/>
  <c r="W15" i="21"/>
  <c r="Z15" i="21"/>
  <c r="AO15" i="21"/>
  <c r="AJ29" i="21"/>
  <c r="AM29" i="21"/>
  <c r="AG42" i="21"/>
  <c r="AC42" i="21"/>
  <c r="U74" i="21"/>
  <c r="T74" i="21"/>
  <c r="AN9" i="21"/>
  <c r="W9" i="21"/>
  <c r="Z9" i="21"/>
  <c r="AD43" i="21"/>
  <c r="AD75" i="21"/>
  <c r="D84" i="21"/>
  <c r="W22" i="21"/>
  <c r="Z22" i="21"/>
  <c r="P22" i="21"/>
  <c r="Q56" i="21"/>
  <c r="P56" i="21"/>
  <c r="AD56" i="21"/>
  <c r="AJ56" i="21"/>
  <c r="AM56" i="21"/>
  <c r="AN19" i="21"/>
  <c r="W19" i="21"/>
  <c r="Z19" i="21"/>
  <c r="AJ32" i="21"/>
  <c r="AM32" i="21"/>
  <c r="AN21" i="21"/>
  <c r="W21" i="21"/>
  <c r="Z21" i="21"/>
  <c r="AO21" i="21"/>
  <c r="AJ73" i="20"/>
  <c r="AB125" i="20"/>
  <c r="AE125" i="20"/>
  <c r="AD125" i="20"/>
  <c r="AK125" i="20"/>
  <c r="AA126" i="20"/>
  <c r="AI125" i="20"/>
  <c r="AF125" i="20"/>
  <c r="AL125" i="20"/>
  <c r="P98" i="20"/>
  <c r="P16" i="20"/>
  <c r="P14" i="20"/>
  <c r="AI43" i="20"/>
  <c r="AC123" i="20"/>
  <c r="AJ41" i="20"/>
  <c r="AM41" i="20"/>
  <c r="Y99" i="20"/>
  <c r="U73" i="20"/>
  <c r="W73" i="20"/>
  <c r="Z73" i="20"/>
  <c r="AC99" i="20"/>
  <c r="AJ99" i="20"/>
  <c r="AM99" i="20"/>
  <c r="AA105" i="20"/>
  <c r="AI104" i="20"/>
  <c r="AF104" i="20"/>
  <c r="AE104" i="20"/>
  <c r="Q124" i="20"/>
  <c r="R124" i="20"/>
  <c r="V124" i="20"/>
  <c r="Y73" i="20"/>
  <c r="AN17" i="20"/>
  <c r="P122" i="20"/>
  <c r="AH73" i="20"/>
  <c r="H81" i="20"/>
  <c r="U42" i="20"/>
  <c r="P42" i="20"/>
  <c r="T100" i="20"/>
  <c r="U100" i="20"/>
  <c r="AH124" i="20"/>
  <c r="AG124" i="20"/>
  <c r="AC124" i="20"/>
  <c r="AC122" i="20"/>
  <c r="AN25" i="20"/>
  <c r="S101" i="20"/>
  <c r="X101" i="20"/>
  <c r="AN72" i="20"/>
  <c r="AC73" i="20"/>
  <c r="T74" i="20"/>
  <c r="Z56" i="20"/>
  <c r="AG42" i="20"/>
  <c r="P41" i="20"/>
  <c r="AC42" i="20"/>
  <c r="X43" i="20"/>
  <c r="S43" i="20"/>
  <c r="N44" i="20"/>
  <c r="V43" i="20"/>
  <c r="AA76" i="18"/>
  <c r="AD75" i="18"/>
  <c r="AC73" i="18"/>
  <c r="W72" i="18"/>
  <c r="Z72" i="18"/>
  <c r="T73" i="17"/>
  <c r="U42" i="17"/>
  <c r="W42" i="17"/>
  <c r="Z42" i="17"/>
  <c r="AH42" i="15"/>
  <c r="G60" i="20"/>
  <c r="I59" i="20"/>
  <c r="I58" i="20"/>
  <c r="AF57" i="20"/>
  <c r="AA58" i="20"/>
  <c r="AK57" i="20"/>
  <c r="AI57" i="20"/>
  <c r="AE57" i="20"/>
  <c r="AB57" i="20"/>
  <c r="Y74" i="20"/>
  <c r="L48" i="20"/>
  <c r="AH56" i="20"/>
  <c r="AG56" i="20"/>
  <c r="AL56" i="20"/>
  <c r="AL43" i="20"/>
  <c r="Q23" i="20"/>
  <c r="AD23" i="20"/>
  <c r="AC23" i="20"/>
  <c r="Z72" i="20"/>
  <c r="W16" i="20"/>
  <c r="Z16" i="20"/>
  <c r="Q32" i="20"/>
  <c r="W32" i="20"/>
  <c r="Z32" i="20"/>
  <c r="AD32" i="20"/>
  <c r="Q20" i="20"/>
  <c r="AD20" i="20"/>
  <c r="AJ20" i="20"/>
  <c r="AM20" i="20"/>
  <c r="P24" i="20"/>
  <c r="AN11" i="20"/>
  <c r="W11" i="20"/>
  <c r="Z11" i="20"/>
  <c r="AO11" i="20"/>
  <c r="Q75" i="20"/>
  <c r="G83" i="20"/>
  <c r="I82" i="20"/>
  <c r="P8" i="20"/>
  <c r="O57" i="20"/>
  <c r="V57" i="20"/>
  <c r="S57" i="20"/>
  <c r="R57" i="20"/>
  <c r="X57" i="20"/>
  <c r="N58" i="20"/>
  <c r="P56" i="20"/>
  <c r="Q19" i="20"/>
  <c r="P19" i="20"/>
  <c r="AD19" i="20"/>
  <c r="AC19" i="20"/>
  <c r="AK44" i="20"/>
  <c r="AI44" i="20"/>
  <c r="AA45" i="20"/>
  <c r="AF44" i="20"/>
  <c r="AE44" i="20"/>
  <c r="AB44" i="20"/>
  <c r="AC28" i="20"/>
  <c r="W26" i="20"/>
  <c r="Z26" i="20"/>
  <c r="W55" i="20"/>
  <c r="Z55" i="20"/>
  <c r="P55" i="20"/>
  <c r="N76" i="20"/>
  <c r="V75" i="20"/>
  <c r="S75" i="20"/>
  <c r="X75" i="20"/>
  <c r="R75" i="20"/>
  <c r="O75" i="20"/>
  <c r="L45" i="20"/>
  <c r="I73" i="20"/>
  <c r="D74" i="20"/>
  <c r="W42" i="20"/>
  <c r="Z42" i="20"/>
  <c r="AJ55" i="20"/>
  <c r="AM55" i="20"/>
  <c r="AL73" i="20"/>
  <c r="AM73" i="20"/>
  <c r="Q57" i="20"/>
  <c r="AD57" i="20"/>
  <c r="AC55" i="20"/>
  <c r="W28" i="20"/>
  <c r="Z28" i="20"/>
  <c r="AO28" i="20"/>
  <c r="AN28" i="20"/>
  <c r="Q31" i="20"/>
  <c r="P31" i="20"/>
  <c r="AD31" i="20"/>
  <c r="AJ31" i="20"/>
  <c r="AM31" i="20"/>
  <c r="AC31" i="20"/>
  <c r="AJ42" i="20"/>
  <c r="AM42" i="20"/>
  <c r="AG43" i="20"/>
  <c r="L43" i="20"/>
  <c r="AC41" i="20"/>
  <c r="AF74" i="20"/>
  <c r="AE74" i="20"/>
  <c r="AB74" i="20"/>
  <c r="AK74" i="20"/>
  <c r="AA75" i="20"/>
  <c r="AI74" i="20"/>
  <c r="AO72" i="20"/>
  <c r="Q74" i="20"/>
  <c r="W74" i="20"/>
  <c r="Z74" i="20"/>
  <c r="AD74" i="20"/>
  <c r="D44" i="20"/>
  <c r="I43" i="20"/>
  <c r="W41" i="20"/>
  <c r="Z41" i="20"/>
  <c r="AN16" i="20"/>
  <c r="AJ16" i="20"/>
  <c r="AM16" i="20"/>
  <c r="W26" i="19"/>
  <c r="Z26" i="19"/>
  <c r="P7" i="19"/>
  <c r="AC28" i="19"/>
  <c r="AJ127" i="19"/>
  <c r="AM127" i="19"/>
  <c r="AC130" i="19"/>
  <c r="Q19" i="19"/>
  <c r="AN19" i="19"/>
  <c r="AD19" i="19"/>
  <c r="AN6" i="19"/>
  <c r="AC128" i="19"/>
  <c r="P72" i="19"/>
  <c r="P17" i="19"/>
  <c r="I43" i="19"/>
  <c r="V100" i="19"/>
  <c r="O100" i="19"/>
  <c r="R100" i="19"/>
  <c r="S100" i="19"/>
  <c r="Y100" i="19"/>
  <c r="N101" i="19"/>
  <c r="AJ100" i="19"/>
  <c r="AM100" i="19"/>
  <c r="W123" i="19"/>
  <c r="P123" i="19"/>
  <c r="AL41" i="19"/>
  <c r="AB43" i="19"/>
  <c r="AK43" i="19"/>
  <c r="AH43" i="19"/>
  <c r="AI43" i="19"/>
  <c r="AA44" i="19"/>
  <c r="AF43" i="19"/>
  <c r="AE43" i="19"/>
  <c r="L43" i="19"/>
  <c r="Y42" i="19"/>
  <c r="T73" i="19"/>
  <c r="U73" i="19"/>
  <c r="W73" i="19"/>
  <c r="Z73" i="19"/>
  <c r="L47" i="19"/>
  <c r="AJ6" i="19"/>
  <c r="AM6" i="19"/>
  <c r="AL56" i="19"/>
  <c r="L42" i="19"/>
  <c r="AG42" i="19"/>
  <c r="T42" i="19"/>
  <c r="AL42" i="19"/>
  <c r="AB57" i="19"/>
  <c r="AA58" i="19"/>
  <c r="AD58" i="19"/>
  <c r="AK57" i="19"/>
  <c r="AI57" i="19"/>
  <c r="AF57" i="19"/>
  <c r="AE57" i="19"/>
  <c r="L49" i="19"/>
  <c r="AL73" i="19"/>
  <c r="AJ72" i="19"/>
  <c r="AM72" i="19"/>
  <c r="L44" i="19"/>
  <c r="O74" i="19"/>
  <c r="N75" i="19"/>
  <c r="X74" i="19"/>
  <c r="V74" i="19"/>
  <c r="S74" i="19"/>
  <c r="R74" i="19"/>
  <c r="I57" i="19"/>
  <c r="AJ55" i="19"/>
  <c r="AM55" i="19"/>
  <c r="AN32" i="19"/>
  <c r="AJ10" i="19"/>
  <c r="AM10" i="19"/>
  <c r="AH56" i="19"/>
  <c r="AJ56" i="19"/>
  <c r="AM56" i="19"/>
  <c r="AG56" i="19"/>
  <c r="P19" i="19"/>
  <c r="W55" i="19"/>
  <c r="Z55" i="19"/>
  <c r="AF74" i="19"/>
  <c r="AB74" i="19"/>
  <c r="AI74" i="19"/>
  <c r="AA75" i="19"/>
  <c r="AK74" i="19"/>
  <c r="AE74" i="19"/>
  <c r="O43" i="19"/>
  <c r="S43" i="19"/>
  <c r="X43" i="19"/>
  <c r="V43" i="19"/>
  <c r="N44" i="19"/>
  <c r="R43" i="19"/>
  <c r="AC13" i="19"/>
  <c r="AJ13" i="19"/>
  <c r="AM13" i="19"/>
  <c r="AG41" i="19"/>
  <c r="T41" i="19"/>
  <c r="L41" i="19"/>
  <c r="AH73" i="19"/>
  <c r="AG73" i="19"/>
  <c r="D45" i="19"/>
  <c r="I44" i="19"/>
  <c r="Y73" i="19"/>
  <c r="L46" i="19"/>
  <c r="AN31" i="19"/>
  <c r="W56" i="19"/>
  <c r="Z56" i="19"/>
  <c r="W72" i="19"/>
  <c r="AD23" i="19"/>
  <c r="AC23" i="19"/>
  <c r="Q23" i="19"/>
  <c r="Q20" i="19"/>
  <c r="W20" i="19"/>
  <c r="Z20" i="19"/>
  <c r="AO20" i="19"/>
  <c r="AD20" i="19"/>
  <c r="AJ20" i="19"/>
  <c r="AM20" i="19"/>
  <c r="U42" i="19"/>
  <c r="I74" i="19"/>
  <c r="D75" i="19"/>
  <c r="I82" i="19"/>
  <c r="D83" i="19"/>
  <c r="L45" i="19"/>
  <c r="Q16" i="19"/>
  <c r="AD16" i="19"/>
  <c r="AJ16" i="19"/>
  <c r="AM16" i="19"/>
  <c r="Q74" i="19"/>
  <c r="W7" i="19"/>
  <c r="Z7" i="19"/>
  <c r="AO7" i="19"/>
  <c r="AN7" i="19"/>
  <c r="Y56" i="19"/>
  <c r="O57" i="19"/>
  <c r="X57" i="19"/>
  <c r="N58" i="19"/>
  <c r="Q58" i="19"/>
  <c r="V57" i="19"/>
  <c r="S57" i="19"/>
  <c r="R57" i="19"/>
  <c r="AC7" i="19"/>
  <c r="U56" i="19"/>
  <c r="AM56" i="18"/>
  <c r="AK75" i="18"/>
  <c r="AF75" i="18"/>
  <c r="P11" i="18"/>
  <c r="U42" i="18"/>
  <c r="I81" i="18"/>
  <c r="P7" i="18"/>
  <c r="AG74" i="18"/>
  <c r="AC74" i="18"/>
  <c r="AL74" i="18"/>
  <c r="AC23" i="18"/>
  <c r="AB75" i="18"/>
  <c r="G82" i="18"/>
  <c r="AL127" i="18"/>
  <c r="AC126" i="18"/>
  <c r="AH127" i="18"/>
  <c r="AJ127" i="18"/>
  <c r="AM127" i="18"/>
  <c r="AG127" i="18"/>
  <c r="AC127" i="18"/>
  <c r="AC21" i="18"/>
  <c r="T124" i="18"/>
  <c r="W124" i="18"/>
  <c r="AN12" i="18"/>
  <c r="V125" i="18"/>
  <c r="N126" i="18"/>
  <c r="R125" i="18"/>
  <c r="S125" i="18"/>
  <c r="Y125" i="18"/>
  <c r="X125" i="18"/>
  <c r="AD128" i="18"/>
  <c r="AE128" i="18"/>
  <c r="AA129" i="18"/>
  <c r="AI128" i="18"/>
  <c r="AF128" i="18"/>
  <c r="AK128" i="18"/>
  <c r="P13" i="18"/>
  <c r="AN13" i="18"/>
  <c r="AB74" i="18"/>
  <c r="Y124" i="18"/>
  <c r="AJ23" i="18"/>
  <c r="V100" i="18"/>
  <c r="R100" i="18"/>
  <c r="Q100" i="18"/>
  <c r="X100" i="18"/>
  <c r="N101" i="18"/>
  <c r="S100" i="18"/>
  <c r="AJ124" i="18"/>
  <c r="AM124" i="18"/>
  <c r="Q125" i="18"/>
  <c r="AC101" i="18"/>
  <c r="AJ72" i="18"/>
  <c r="AM72" i="18"/>
  <c r="P124" i="18"/>
  <c r="AJ12" i="18"/>
  <c r="AM12" i="18"/>
  <c r="G58" i="18"/>
  <c r="I57" i="18"/>
  <c r="AO23" i="18"/>
  <c r="AM23" i="18"/>
  <c r="S74" i="18"/>
  <c r="R74" i="18"/>
  <c r="O74" i="18"/>
  <c r="N75" i="18"/>
  <c r="X74" i="18"/>
  <c r="V74" i="18"/>
  <c r="W19" i="18"/>
  <c r="Z19" i="18"/>
  <c r="AN19" i="18"/>
  <c r="L45" i="18"/>
  <c r="AJ16" i="18"/>
  <c r="AM16" i="18"/>
  <c r="AC16" i="18"/>
  <c r="Y73" i="18"/>
  <c r="U73" i="18"/>
  <c r="T73" i="18"/>
  <c r="W73" i="18"/>
  <c r="AG41" i="18"/>
  <c r="T41" i="18"/>
  <c r="L41" i="18"/>
  <c r="Y56" i="18"/>
  <c r="P28" i="18"/>
  <c r="L44" i="18"/>
  <c r="I43" i="18"/>
  <c r="D44" i="18"/>
  <c r="AF57" i="18"/>
  <c r="AE57" i="18"/>
  <c r="AB57" i="18"/>
  <c r="AK57" i="18"/>
  <c r="AA58" i="18"/>
  <c r="AI57" i="18"/>
  <c r="L46" i="18"/>
  <c r="S57" i="18"/>
  <c r="O57" i="18"/>
  <c r="X57" i="18"/>
  <c r="N58" i="18"/>
  <c r="V57" i="18"/>
  <c r="R57" i="18"/>
  <c r="Q57" i="18"/>
  <c r="I73" i="18"/>
  <c r="D74" i="18"/>
  <c r="L43" i="18"/>
  <c r="U56" i="18"/>
  <c r="T56" i="18"/>
  <c r="W56" i="18"/>
  <c r="AC24" i="18"/>
  <c r="AD55" i="18"/>
  <c r="AJ55" i="18"/>
  <c r="AM55" i="18"/>
  <c r="Q55" i="18"/>
  <c r="P55" i="18"/>
  <c r="AC55" i="18"/>
  <c r="L49" i="18"/>
  <c r="AD57" i="18"/>
  <c r="L42" i="18"/>
  <c r="AG42" i="18"/>
  <c r="T42" i="18"/>
  <c r="AK76" i="18"/>
  <c r="AA77" i="18"/>
  <c r="AF76" i="18"/>
  <c r="AE76" i="18"/>
  <c r="AB76" i="18"/>
  <c r="AI76" i="18"/>
  <c r="AD76" i="18"/>
  <c r="AL42" i="18"/>
  <c r="L48" i="18"/>
  <c r="AJ11" i="18"/>
  <c r="AM11" i="18"/>
  <c r="W7" i="18"/>
  <c r="Z7" i="18"/>
  <c r="AN7" i="18"/>
  <c r="AH42" i="18"/>
  <c r="Y42" i="18"/>
  <c r="L47" i="18"/>
  <c r="W11" i="18"/>
  <c r="Z11" i="18"/>
  <c r="AN11" i="18"/>
  <c r="AD74" i="18"/>
  <c r="Q74" i="18"/>
  <c r="AA44" i="18"/>
  <c r="AB43" i="18"/>
  <c r="AK43" i="18"/>
  <c r="AI43" i="18"/>
  <c r="AF43" i="18"/>
  <c r="AE43" i="18"/>
  <c r="W16" i="18"/>
  <c r="Z16" i="18"/>
  <c r="AO16" i="18"/>
  <c r="P16" i="18"/>
  <c r="D86" i="18"/>
  <c r="AJ28" i="18"/>
  <c r="AM28" i="18"/>
  <c r="AC28" i="18"/>
  <c r="P19" i="18"/>
  <c r="O43" i="18"/>
  <c r="X43" i="18"/>
  <c r="N44" i="18"/>
  <c r="V43" i="18"/>
  <c r="S43" i="18"/>
  <c r="R43" i="18"/>
  <c r="AJ9" i="18"/>
  <c r="AM9" i="18"/>
  <c r="AC9" i="18"/>
  <c r="AC56" i="17"/>
  <c r="T98" i="17"/>
  <c r="T123" i="17"/>
  <c r="Y43" i="17"/>
  <c r="U44" i="17"/>
  <c r="U73" i="17"/>
  <c r="X57" i="17"/>
  <c r="S57" i="17"/>
  <c r="Y57" i="17"/>
  <c r="V57" i="17"/>
  <c r="AH56" i="17"/>
  <c r="O43" i="17"/>
  <c r="O44" i="17"/>
  <c r="G82" i="17"/>
  <c r="H81" i="17"/>
  <c r="I75" i="17"/>
  <c r="I74" i="17"/>
  <c r="S58" i="17"/>
  <c r="N59" i="17"/>
  <c r="O58" i="17"/>
  <c r="X58" i="17"/>
  <c r="V58" i="17"/>
  <c r="R58" i="17"/>
  <c r="AJ56" i="17"/>
  <c r="W41" i="17"/>
  <c r="Z41" i="17"/>
  <c r="U56" i="17"/>
  <c r="T56" i="17"/>
  <c r="Y56" i="17"/>
  <c r="AL42" i="17"/>
  <c r="AJ41" i="17"/>
  <c r="AM41" i="17"/>
  <c r="I76" i="17"/>
  <c r="D77" i="17"/>
  <c r="O74" i="17"/>
  <c r="X74" i="17"/>
  <c r="N75" i="17"/>
  <c r="Q75" i="17"/>
  <c r="V74" i="17"/>
  <c r="S74" i="17"/>
  <c r="R74" i="17"/>
  <c r="L48" i="17"/>
  <c r="AD72" i="17"/>
  <c r="AJ72" i="17"/>
  <c r="AM72" i="17"/>
  <c r="Q72" i="17"/>
  <c r="P72" i="17"/>
  <c r="Y44" i="17"/>
  <c r="L44" i="17"/>
  <c r="T44" i="17"/>
  <c r="AO55" i="17"/>
  <c r="D44" i="17"/>
  <c r="I43" i="17"/>
  <c r="Z55" i="17"/>
  <c r="Q57" i="17"/>
  <c r="AD57" i="17"/>
  <c r="AA75" i="17"/>
  <c r="AD75" i="17"/>
  <c r="AI74" i="17"/>
  <c r="AD74" i="17"/>
  <c r="AB74" i="17"/>
  <c r="AK74" i="17"/>
  <c r="AF74" i="17"/>
  <c r="AE74" i="17"/>
  <c r="O45" i="17"/>
  <c r="V45" i="17"/>
  <c r="N46" i="17"/>
  <c r="S45" i="17"/>
  <c r="R45" i="17"/>
  <c r="Q45" i="17"/>
  <c r="X45" i="17"/>
  <c r="AJ55" i="17"/>
  <c r="AM55" i="17"/>
  <c r="AH73" i="17"/>
  <c r="AC73" i="17"/>
  <c r="I57" i="17"/>
  <c r="P10" i="17"/>
  <c r="D84" i="17"/>
  <c r="AG73" i="17"/>
  <c r="O57" i="17"/>
  <c r="AA44" i="17"/>
  <c r="AF43" i="17"/>
  <c r="AE43" i="17"/>
  <c r="AD43" i="17"/>
  <c r="AB43" i="17"/>
  <c r="AK43" i="17"/>
  <c r="AI43" i="17"/>
  <c r="AG42" i="17"/>
  <c r="AC42" i="17"/>
  <c r="T43" i="17"/>
  <c r="U43" i="17"/>
  <c r="AL73" i="17"/>
  <c r="AM56" i="17"/>
  <c r="P41" i="17"/>
  <c r="Q58" i="17"/>
  <c r="AB57" i="17"/>
  <c r="AF57" i="17"/>
  <c r="AA58" i="17"/>
  <c r="AD58" i="17"/>
  <c r="AE57" i="17"/>
  <c r="AK57" i="17"/>
  <c r="AI57" i="17"/>
  <c r="AC41" i="17"/>
  <c r="I124" i="17"/>
  <c r="U123" i="17"/>
  <c r="W123" i="17"/>
  <c r="Z123" i="17"/>
  <c r="AC32" i="17"/>
  <c r="P19" i="17"/>
  <c r="P31" i="17"/>
  <c r="AN10" i="17"/>
  <c r="AJ32" i="17"/>
  <c r="AM32" i="17"/>
  <c r="AC14" i="17"/>
  <c r="AN26" i="17"/>
  <c r="AN24" i="17"/>
  <c r="Y123" i="17"/>
  <c r="AJ26" i="17"/>
  <c r="AM26" i="17"/>
  <c r="AC12" i="17"/>
  <c r="P22" i="17"/>
  <c r="AN16" i="17"/>
  <c r="O124" i="17"/>
  <c r="AJ14" i="17"/>
  <c r="AM14" i="17"/>
  <c r="AC98" i="17"/>
  <c r="W10" i="17"/>
  <c r="Z10" i="17"/>
  <c r="AL123" i="17"/>
  <c r="W31" i="17"/>
  <c r="Z31" i="17"/>
  <c r="AN31" i="17"/>
  <c r="AI124" i="17"/>
  <c r="AF124" i="17"/>
  <c r="AA125" i="17"/>
  <c r="AK124" i="17"/>
  <c r="AB124" i="17"/>
  <c r="AE124" i="17"/>
  <c r="I125" i="17"/>
  <c r="G126" i="17"/>
  <c r="AN14" i="17"/>
  <c r="AG123" i="17"/>
  <c r="AH123" i="17"/>
  <c r="Q28" i="17"/>
  <c r="P28" i="17"/>
  <c r="AD28" i="17"/>
  <c r="AJ28" i="17"/>
  <c r="AM28" i="17"/>
  <c r="AD124" i="17"/>
  <c r="AN8" i="17"/>
  <c r="AN32" i="17"/>
  <c r="AJ12" i="17"/>
  <c r="AM12" i="17"/>
  <c r="AN18" i="17"/>
  <c r="P122" i="17"/>
  <c r="AN12" i="17"/>
  <c r="AD20" i="17"/>
  <c r="AJ20" i="17"/>
  <c r="AM20" i="17"/>
  <c r="Q20" i="17"/>
  <c r="P20" i="17"/>
  <c r="W22" i="17"/>
  <c r="Z22" i="17"/>
  <c r="AN22" i="17"/>
  <c r="Y73" i="16"/>
  <c r="AC26" i="16"/>
  <c r="Y42" i="16"/>
  <c r="AI125" i="16"/>
  <c r="AD125" i="16"/>
  <c r="AF125" i="16"/>
  <c r="AL125" i="16"/>
  <c r="AA126" i="16"/>
  <c r="AK125" i="16"/>
  <c r="AE125" i="16"/>
  <c r="Q42" i="16"/>
  <c r="Q44" i="16"/>
  <c r="AG99" i="16"/>
  <c r="AH99" i="16"/>
  <c r="T129" i="16"/>
  <c r="P129" i="16"/>
  <c r="P14" i="16"/>
  <c r="Y41" i="16"/>
  <c r="AC31" i="16"/>
  <c r="U128" i="16"/>
  <c r="T128" i="16"/>
  <c r="AG124" i="16"/>
  <c r="AH124" i="16"/>
  <c r="P24" i="16"/>
  <c r="AJ98" i="16"/>
  <c r="AM98" i="16"/>
  <c r="AC55" i="16"/>
  <c r="W98" i="16"/>
  <c r="AO98" i="16"/>
  <c r="AI100" i="16"/>
  <c r="AF100" i="16"/>
  <c r="AA101" i="16"/>
  <c r="AK100" i="16"/>
  <c r="AB100" i="16"/>
  <c r="AE100" i="16"/>
  <c r="AD100" i="16"/>
  <c r="AN29" i="16"/>
  <c r="AJ73" i="16"/>
  <c r="AM73" i="16"/>
  <c r="T42" i="16"/>
  <c r="AC15" i="16"/>
  <c r="U43" i="16"/>
  <c r="U42" i="16"/>
  <c r="P41" i="16"/>
  <c r="AC123" i="16"/>
  <c r="AG73" i="16"/>
  <c r="AC73" i="16"/>
  <c r="T73" i="16"/>
  <c r="P73" i="16"/>
  <c r="W14" i="16"/>
  <c r="Z14" i="16"/>
  <c r="AN14" i="16"/>
  <c r="P98" i="16"/>
  <c r="P10" i="16"/>
  <c r="AC98" i="16"/>
  <c r="AJ6" i="16"/>
  <c r="AM6" i="16"/>
  <c r="AJ31" i="16"/>
  <c r="AM31" i="16"/>
  <c r="P22" i="16"/>
  <c r="W22" i="16"/>
  <c r="Z22" i="16"/>
  <c r="AJ17" i="16"/>
  <c r="AM17" i="16"/>
  <c r="AC17" i="16"/>
  <c r="AC27" i="16"/>
  <c r="AN20" i="16"/>
  <c r="W20" i="16"/>
  <c r="Z20" i="16"/>
  <c r="AH42" i="16"/>
  <c r="AJ41" i="16"/>
  <c r="AM41" i="16"/>
  <c r="AN7" i="16"/>
  <c r="AN31" i="16"/>
  <c r="W24" i="16"/>
  <c r="Z24" i="16"/>
  <c r="AN24" i="16"/>
  <c r="V74" i="16"/>
  <c r="X74" i="16"/>
  <c r="N75" i="16"/>
  <c r="S74" i="16"/>
  <c r="R74" i="16"/>
  <c r="O74" i="16"/>
  <c r="AD74" i="16"/>
  <c r="Q74" i="16"/>
  <c r="D86" i="16"/>
  <c r="I85" i="16"/>
  <c r="AG56" i="16"/>
  <c r="AH56" i="16"/>
  <c r="AL73" i="16"/>
  <c r="AJ27" i="16"/>
  <c r="AN27" i="16"/>
  <c r="T56" i="16"/>
  <c r="U56" i="16"/>
  <c r="I58" i="16"/>
  <c r="W25" i="16"/>
  <c r="Z25" i="16"/>
  <c r="P25" i="16"/>
  <c r="D76" i="16"/>
  <c r="I75" i="16"/>
  <c r="AC41" i="16"/>
  <c r="AC22" i="16"/>
  <c r="AJ22" i="16"/>
  <c r="AM22" i="16"/>
  <c r="W17" i="16"/>
  <c r="Z17" i="16"/>
  <c r="AO17" i="16"/>
  <c r="P17" i="16"/>
  <c r="W41" i="16"/>
  <c r="Z41" i="16"/>
  <c r="AN6" i="16"/>
  <c r="W6" i="16"/>
  <c r="Z6" i="16"/>
  <c r="AO6" i="16"/>
  <c r="AL56" i="16"/>
  <c r="AF43" i="16"/>
  <c r="AE43" i="16"/>
  <c r="AB43" i="16"/>
  <c r="AK43" i="16"/>
  <c r="AA44" i="16"/>
  <c r="AI43" i="16"/>
  <c r="P21" i="16"/>
  <c r="Q21" i="16"/>
  <c r="AD21" i="16"/>
  <c r="AJ21" i="16"/>
  <c r="AM21" i="16"/>
  <c r="AC6" i="16"/>
  <c r="W55" i="16"/>
  <c r="Z55" i="16"/>
  <c r="P55" i="16"/>
  <c r="AD43" i="16"/>
  <c r="Q43" i="16"/>
  <c r="AG42" i="16"/>
  <c r="P6" i="16"/>
  <c r="D43" i="16"/>
  <c r="I42" i="16"/>
  <c r="T43" i="16"/>
  <c r="AN10" i="16"/>
  <c r="W10" i="16"/>
  <c r="Z10" i="16"/>
  <c r="AO22" i="16"/>
  <c r="AJ8" i="16"/>
  <c r="AM8" i="16"/>
  <c r="P56" i="16"/>
  <c r="S44" i="16"/>
  <c r="X44" i="16"/>
  <c r="V44" i="16"/>
  <c r="N45" i="16"/>
  <c r="R44" i="16"/>
  <c r="O44" i="16"/>
  <c r="Q13" i="16"/>
  <c r="P13" i="16"/>
  <c r="AD13" i="16"/>
  <c r="AC13" i="16"/>
  <c r="Y43" i="16"/>
  <c r="AD72" i="16"/>
  <c r="AJ72" i="16"/>
  <c r="AM72" i="16"/>
  <c r="Q72" i="16"/>
  <c r="P72" i="16"/>
  <c r="AN8" i="16"/>
  <c r="W8" i="16"/>
  <c r="Z8" i="16"/>
  <c r="AJ7" i="16"/>
  <c r="AM7" i="16"/>
  <c r="AL42" i="16"/>
  <c r="AN16" i="16"/>
  <c r="W16" i="16"/>
  <c r="Z16" i="16"/>
  <c r="P8" i="16"/>
  <c r="AA58" i="16"/>
  <c r="AI57" i="16"/>
  <c r="AK57" i="16"/>
  <c r="AF57" i="16"/>
  <c r="AE57" i="16"/>
  <c r="AB57" i="16"/>
  <c r="X57" i="16"/>
  <c r="V57" i="16"/>
  <c r="N58" i="16"/>
  <c r="S57" i="16"/>
  <c r="R57" i="16"/>
  <c r="O57" i="16"/>
  <c r="AK74" i="16"/>
  <c r="AI74" i="16"/>
  <c r="AA75" i="16"/>
  <c r="AF74" i="16"/>
  <c r="AE74" i="16"/>
  <c r="AB74" i="16"/>
  <c r="AC8" i="16"/>
  <c r="AC7" i="16"/>
  <c r="P32" i="15"/>
  <c r="I75" i="15"/>
  <c r="D76" i="15"/>
  <c r="AJ14" i="15"/>
  <c r="AM14" i="15"/>
  <c r="AJ73" i="15"/>
  <c r="AM73" i="15"/>
  <c r="T58" i="15"/>
  <c r="U58" i="15"/>
  <c r="W58" i="15"/>
  <c r="Z58" i="15"/>
  <c r="U73" i="15"/>
  <c r="T73" i="15"/>
  <c r="N60" i="15"/>
  <c r="S59" i="15"/>
  <c r="Y59" i="15"/>
  <c r="X59" i="15"/>
  <c r="O59" i="15"/>
  <c r="R59" i="15"/>
  <c r="V59" i="15"/>
  <c r="AC24" i="15"/>
  <c r="S74" i="15"/>
  <c r="R74" i="15"/>
  <c r="O74" i="15"/>
  <c r="V74" i="15"/>
  <c r="X74" i="15"/>
  <c r="N75" i="15"/>
  <c r="AH57" i="15"/>
  <c r="AJ57" i="15"/>
  <c r="AM57" i="15"/>
  <c r="AG57" i="15"/>
  <c r="AB43" i="15"/>
  <c r="AC30" i="15"/>
  <c r="W72" i="15"/>
  <c r="Z72" i="15"/>
  <c r="Y73" i="15"/>
  <c r="AJ72" i="15"/>
  <c r="AM72" i="15"/>
  <c r="AI58" i="15"/>
  <c r="AD58" i="15"/>
  <c r="AF58" i="15"/>
  <c r="AL58" i="15"/>
  <c r="AA59" i="15"/>
  <c r="AK58" i="15"/>
  <c r="AB58" i="15"/>
  <c r="AE58" i="15"/>
  <c r="AD74" i="15"/>
  <c r="Q74" i="15"/>
  <c r="I84" i="15"/>
  <c r="D85" i="15"/>
  <c r="AJ31" i="15"/>
  <c r="AM31" i="15"/>
  <c r="AC31" i="15"/>
  <c r="AJ26" i="15"/>
  <c r="AM26" i="15"/>
  <c r="T57" i="15"/>
  <c r="U57" i="15"/>
  <c r="W57" i="15"/>
  <c r="Z57" i="15"/>
  <c r="Q59" i="15"/>
  <c r="AJ29" i="15"/>
  <c r="AM29" i="15"/>
  <c r="AO30" i="15"/>
  <c r="AN23" i="15"/>
  <c r="AC19" i="15"/>
  <c r="AF74" i="15"/>
  <c r="AE74" i="15"/>
  <c r="AB74" i="15"/>
  <c r="AK74" i="15"/>
  <c r="AA75" i="15"/>
  <c r="AI74" i="15"/>
  <c r="AD41" i="3"/>
  <c r="AJ41" i="3"/>
  <c r="AM41" i="3"/>
  <c r="Q41" i="3"/>
  <c r="P41" i="3"/>
  <c r="AM23" i="15"/>
  <c r="Q27" i="15"/>
  <c r="AD27" i="15"/>
  <c r="AJ27" i="15"/>
  <c r="AM27" i="15"/>
  <c r="D43" i="15"/>
  <c r="I42" i="15"/>
  <c r="AN22" i="15"/>
  <c r="W22" i="15"/>
  <c r="Z22" i="15"/>
  <c r="AO22" i="15"/>
  <c r="AJ6" i="15"/>
  <c r="AM6" i="15"/>
  <c r="AJ41" i="15"/>
  <c r="AM41" i="15"/>
  <c r="P22" i="15"/>
  <c r="AC41" i="15"/>
  <c r="N44" i="15"/>
  <c r="V43" i="15"/>
  <c r="S43" i="15"/>
  <c r="R43" i="15"/>
  <c r="O43" i="15"/>
  <c r="X43" i="15"/>
  <c r="AO41" i="15"/>
  <c r="W41" i="15"/>
  <c r="Z41" i="15"/>
  <c r="AL43" i="15"/>
  <c r="P23" i="15"/>
  <c r="W23" i="15"/>
  <c r="Z23" i="15"/>
  <c r="AO23" i="15"/>
  <c r="AJ9" i="15"/>
  <c r="AM9" i="15"/>
  <c r="AC9" i="15"/>
  <c r="W7" i="15"/>
  <c r="Z7" i="15"/>
  <c r="AO7" i="15"/>
  <c r="AN7" i="15"/>
  <c r="AO26" i="15"/>
  <c r="AN24" i="15"/>
  <c r="AJ10" i="15"/>
  <c r="AM10" i="15"/>
  <c r="AC10" i="15"/>
  <c r="AJ19" i="15"/>
  <c r="AM19" i="15"/>
  <c r="AC23" i="15"/>
  <c r="L46" i="15"/>
  <c r="AJ32" i="15"/>
  <c r="AM32" i="15"/>
  <c r="P15" i="15"/>
  <c r="AA45" i="15"/>
  <c r="AK44" i="15"/>
  <c r="AI44" i="15"/>
  <c r="AF44" i="15"/>
  <c r="AE44" i="15"/>
  <c r="AB44" i="15"/>
  <c r="AH43" i="15"/>
  <c r="AC43" i="15"/>
  <c r="AG43" i="15"/>
  <c r="AJ15" i="15"/>
  <c r="AM15" i="15"/>
  <c r="AC15" i="15"/>
  <c r="T42" i="15"/>
  <c r="Y42" i="15"/>
  <c r="L42" i="15"/>
  <c r="AG42" i="15"/>
  <c r="AN32" i="15"/>
  <c r="W32" i="15"/>
  <c r="Z32" i="15"/>
  <c r="W18" i="15"/>
  <c r="Z18" i="15"/>
  <c r="AN18" i="15"/>
  <c r="AC14" i="15"/>
  <c r="AC22" i="15"/>
  <c r="AJ22" i="15"/>
  <c r="AM22" i="15"/>
  <c r="Q43" i="15"/>
  <c r="AN14" i="15"/>
  <c r="AJ9" i="3"/>
  <c r="AM9" i="3"/>
  <c r="AC42" i="3"/>
  <c r="S74" i="3"/>
  <c r="R74" i="3"/>
  <c r="O74" i="3"/>
  <c r="X74" i="3"/>
  <c r="N75" i="3"/>
  <c r="Q75" i="3"/>
  <c r="V74" i="3"/>
  <c r="P18" i="3"/>
  <c r="T42" i="3"/>
  <c r="P19" i="3"/>
  <c r="AG58" i="3"/>
  <c r="AC58" i="3"/>
  <c r="I76" i="3"/>
  <c r="G77" i="3"/>
  <c r="AG73" i="3"/>
  <c r="AC73" i="3"/>
  <c r="P12" i="3"/>
  <c r="AK59" i="3"/>
  <c r="AF59" i="3"/>
  <c r="AI59" i="3"/>
  <c r="AB59" i="3"/>
  <c r="AE59" i="3"/>
  <c r="AD59" i="3"/>
  <c r="P20" i="3"/>
  <c r="AJ58" i="3"/>
  <c r="AM58" i="3"/>
  <c r="AE74" i="3"/>
  <c r="AB74" i="3"/>
  <c r="AK74" i="3"/>
  <c r="AA75" i="3"/>
  <c r="AI74" i="3"/>
  <c r="AF74" i="3"/>
  <c r="AL73" i="3"/>
  <c r="AD74" i="3"/>
  <c r="P7" i="3"/>
  <c r="Y73" i="3"/>
  <c r="P25" i="3"/>
  <c r="AD72" i="3"/>
  <c r="AJ72" i="3"/>
  <c r="AM72" i="3"/>
  <c r="T73" i="3"/>
  <c r="P73" i="3"/>
  <c r="AC29" i="3"/>
  <c r="P32" i="3"/>
  <c r="P29" i="3"/>
  <c r="P22" i="3"/>
  <c r="AJ25" i="3"/>
  <c r="AM25" i="3"/>
  <c r="AC41" i="3"/>
  <c r="AJ21" i="3"/>
  <c r="AM21" i="3"/>
  <c r="AJ42" i="3"/>
  <c r="AM42" i="3"/>
  <c r="AJ28" i="3"/>
  <c r="AM28" i="3"/>
  <c r="AC26" i="3"/>
  <c r="AN21" i="3"/>
  <c r="AO6" i="3"/>
  <c r="AC12" i="3"/>
  <c r="P16" i="3"/>
  <c r="W9" i="3"/>
  <c r="Z9" i="3"/>
  <c r="AO9" i="3"/>
  <c r="AJ24" i="3"/>
  <c r="AM24" i="3"/>
  <c r="W21" i="3"/>
  <c r="Z21" i="3"/>
  <c r="AO21" i="3"/>
  <c r="W15" i="3"/>
  <c r="Z15" i="3"/>
  <c r="AL43" i="3"/>
  <c r="P9" i="3"/>
  <c r="AC9" i="3"/>
  <c r="AC10" i="3"/>
  <c r="AJ22" i="3"/>
  <c r="AM22" i="3"/>
  <c r="AC21" i="3"/>
  <c r="AC25" i="3"/>
  <c r="Q43" i="3"/>
  <c r="O43" i="3"/>
  <c r="X43" i="3"/>
  <c r="R43" i="3"/>
  <c r="N44" i="3"/>
  <c r="V44" i="3"/>
  <c r="S43" i="3"/>
  <c r="AJ19" i="3"/>
  <c r="AM19" i="3"/>
  <c r="AC19" i="3"/>
  <c r="AC18" i="3"/>
  <c r="AC13" i="3"/>
  <c r="P6" i="3"/>
  <c r="AF44" i="3"/>
  <c r="AE44" i="3"/>
  <c r="AB44" i="3"/>
  <c r="AK44" i="3"/>
  <c r="AA45" i="3"/>
  <c r="AI44" i="3"/>
  <c r="P26" i="3"/>
  <c r="Y42" i="3"/>
  <c r="G47" i="3"/>
  <c r="I46" i="3"/>
  <c r="AC8" i="3"/>
  <c r="AJ20" i="3"/>
  <c r="AM20" i="3"/>
  <c r="AH43" i="3"/>
  <c r="AN9" i="3"/>
  <c r="U42" i="3"/>
  <c r="AM31" i="18"/>
  <c r="AO31" i="18"/>
  <c r="P10" i="20"/>
  <c r="W10" i="20"/>
  <c r="Z10" i="20"/>
  <c r="AN123" i="21"/>
  <c r="W28" i="23"/>
  <c r="Z28" i="23"/>
  <c r="AO28" i="23"/>
  <c r="P28" i="23"/>
  <c r="P6" i="21"/>
  <c r="W6" i="21"/>
  <c r="Z6" i="21"/>
  <c r="Q15" i="19"/>
  <c r="P15" i="19"/>
  <c r="AD15" i="19"/>
  <c r="AJ15" i="19"/>
  <c r="AM15" i="19"/>
  <c r="AJ19" i="20"/>
  <c r="Q32" i="16"/>
  <c r="P32" i="16"/>
  <c r="AD32" i="16"/>
  <c r="AJ32" i="16"/>
  <c r="AM32" i="16"/>
  <c r="W15" i="16"/>
  <c r="Z15" i="16"/>
  <c r="AO15" i="16"/>
  <c r="P15" i="16"/>
  <c r="P14" i="22"/>
  <c r="W14" i="22"/>
  <c r="Z14" i="22"/>
  <c r="Q15" i="22"/>
  <c r="P15" i="22"/>
  <c r="AD15" i="22"/>
  <c r="AJ15" i="22"/>
  <c r="AM15" i="22"/>
  <c r="Q12" i="22"/>
  <c r="P12" i="22"/>
  <c r="AD12" i="22"/>
  <c r="AJ12" i="22"/>
  <c r="AM12" i="22"/>
  <c r="P16" i="22"/>
  <c r="W16" i="22"/>
  <c r="Z16" i="22"/>
  <c r="AO16" i="22"/>
  <c r="U124" i="22"/>
  <c r="T124" i="22"/>
  <c r="AN99" i="23"/>
  <c r="AG100" i="23"/>
  <c r="AC100" i="23"/>
  <c r="AH100" i="23"/>
  <c r="P22" i="22"/>
  <c r="W22" i="22"/>
  <c r="Z22" i="22"/>
  <c r="P23" i="22"/>
  <c r="W23" i="22"/>
  <c r="Z23" i="22"/>
  <c r="R126" i="21"/>
  <c r="S126" i="21"/>
  <c r="N127" i="21"/>
  <c r="X126" i="21"/>
  <c r="V126" i="21"/>
  <c r="O126" i="21"/>
  <c r="P6" i="22"/>
  <c r="W6" i="22"/>
  <c r="Z6" i="22"/>
  <c r="P29" i="20"/>
  <c r="W29" i="20"/>
  <c r="Z29" i="20"/>
  <c r="P25" i="20"/>
  <c r="W25" i="20"/>
  <c r="Z25" i="20"/>
  <c r="P9" i="19"/>
  <c r="W9" i="19"/>
  <c r="Z9" i="19"/>
  <c r="AO9" i="19"/>
  <c r="Q15" i="18"/>
  <c r="P15" i="18"/>
  <c r="AD15" i="18"/>
  <c r="AJ15" i="18"/>
  <c r="AM15" i="18"/>
  <c r="AJ25" i="19"/>
  <c r="AM25" i="19"/>
  <c r="AC25" i="19"/>
  <c r="P32" i="17"/>
  <c r="W32" i="17"/>
  <c r="Z32" i="17"/>
  <c r="AJ98" i="18"/>
  <c r="AO98" i="18"/>
  <c r="AC98" i="18"/>
  <c r="P22" i="20"/>
  <c r="W22" i="20"/>
  <c r="Z22" i="20"/>
  <c r="Q10" i="18"/>
  <c r="P10" i="18"/>
  <c r="AD10" i="18"/>
  <c r="AJ10" i="18"/>
  <c r="AM10" i="18"/>
  <c r="AJ98" i="19"/>
  <c r="S123" i="15"/>
  <c r="N124" i="15"/>
  <c r="V123" i="15"/>
  <c r="X123" i="15"/>
  <c r="O123" i="15"/>
  <c r="R123" i="15"/>
  <c r="Q123" i="15"/>
  <c r="Q20" i="15"/>
  <c r="P20" i="15"/>
  <c r="AD20" i="15"/>
  <c r="AJ20" i="15"/>
  <c r="AM20" i="15"/>
  <c r="AC20" i="15"/>
  <c r="Q18" i="20"/>
  <c r="P18" i="20"/>
  <c r="AD18" i="20"/>
  <c r="AJ18" i="20"/>
  <c r="AM18" i="20"/>
  <c r="AH97" i="3"/>
  <c r="AG97" i="3"/>
  <c r="AL97" i="3"/>
  <c r="U59" i="3"/>
  <c r="T59" i="3"/>
  <c r="U121" i="15"/>
  <c r="Y121" i="15"/>
  <c r="T121" i="15"/>
  <c r="W18" i="16"/>
  <c r="Z18" i="16"/>
  <c r="P18" i="16"/>
  <c r="X61" i="3"/>
  <c r="N62" i="3"/>
  <c r="V62" i="3"/>
  <c r="S61" i="3"/>
  <c r="R61" i="3"/>
  <c r="Q61" i="3"/>
  <c r="O61" i="3"/>
  <c r="W123" i="3"/>
  <c r="AJ8" i="3"/>
  <c r="AM8" i="3"/>
  <c r="P9" i="15"/>
  <c r="W9" i="15"/>
  <c r="Z9" i="15"/>
  <c r="AO9" i="15"/>
  <c r="G124" i="15"/>
  <c r="I123" i="15"/>
  <c r="AB123" i="15"/>
  <c r="AC24" i="3"/>
  <c r="AH127" i="23"/>
  <c r="AL127" i="23"/>
  <c r="AG127" i="23"/>
  <c r="AJ127" i="23"/>
  <c r="W25" i="3"/>
  <c r="Z25" i="3"/>
  <c r="AO25" i="3"/>
  <c r="AN25" i="3"/>
  <c r="AL99" i="17"/>
  <c r="R102" i="20"/>
  <c r="Q102" i="20"/>
  <c r="N103" i="20"/>
  <c r="V102" i="20"/>
  <c r="X102" i="20"/>
  <c r="S102" i="20"/>
  <c r="AO20" i="23"/>
  <c r="AC8" i="20"/>
  <c r="P21" i="18"/>
  <c r="W21" i="18"/>
  <c r="Z21" i="18"/>
  <c r="AO21" i="18"/>
  <c r="AJ105" i="22"/>
  <c r="AM105" i="22"/>
  <c r="U131" i="3"/>
  <c r="W131" i="3"/>
  <c r="T131" i="3"/>
  <c r="AH129" i="15"/>
  <c r="AJ129" i="15"/>
  <c r="AM129" i="15"/>
  <c r="AG129" i="15"/>
  <c r="Q27" i="20"/>
  <c r="P27" i="20"/>
  <c r="AD27" i="20"/>
  <c r="AJ27" i="20"/>
  <c r="AM27" i="20"/>
  <c r="AJ22" i="20"/>
  <c r="AM22" i="20"/>
  <c r="AC22" i="20"/>
  <c r="P32" i="21"/>
  <c r="W32" i="21"/>
  <c r="Z32" i="21"/>
  <c r="AO32" i="21"/>
  <c r="Q99" i="19"/>
  <c r="P99" i="19"/>
  <c r="AD99" i="19"/>
  <c r="AJ7" i="18"/>
  <c r="AC7" i="18"/>
  <c r="P16" i="19"/>
  <c r="W16" i="19"/>
  <c r="Z16" i="19"/>
  <c r="AO16" i="19"/>
  <c r="Q99" i="16"/>
  <c r="P99" i="16"/>
  <c r="AD99" i="16"/>
  <c r="AJ99" i="16"/>
  <c r="AM99" i="16"/>
  <c r="Q29" i="17"/>
  <c r="P29" i="17"/>
  <c r="AD29" i="17"/>
  <c r="AJ29" i="17"/>
  <c r="AM29" i="17"/>
  <c r="Q8" i="15"/>
  <c r="P8" i="15"/>
  <c r="AD8" i="15"/>
  <c r="AJ8" i="15"/>
  <c r="AM8" i="15"/>
  <c r="AA61" i="3"/>
  <c r="AK60" i="3"/>
  <c r="AF60" i="3"/>
  <c r="AE60" i="3"/>
  <c r="AI60" i="3"/>
  <c r="AD60" i="3"/>
  <c r="AB60" i="3"/>
  <c r="Q28" i="16"/>
  <c r="P28" i="16"/>
  <c r="AD28" i="16"/>
  <c r="AJ28" i="16"/>
  <c r="AM28" i="16"/>
  <c r="P6" i="19"/>
  <c r="W6" i="19"/>
  <c r="Z6" i="19"/>
  <c r="AC97" i="15"/>
  <c r="AJ97" i="15"/>
  <c r="AM97" i="15"/>
  <c r="Q27" i="17"/>
  <c r="P27" i="17"/>
  <c r="AD27" i="17"/>
  <c r="AJ27" i="17"/>
  <c r="AM27" i="17"/>
  <c r="AC16" i="16"/>
  <c r="AJ16" i="16"/>
  <c r="AJ7" i="15"/>
  <c r="AM7" i="15"/>
  <c r="AC7" i="15"/>
  <c r="U60" i="3"/>
  <c r="T60" i="3"/>
  <c r="Q12" i="16"/>
  <c r="P12" i="16"/>
  <c r="AD12" i="16"/>
  <c r="AJ12" i="16"/>
  <c r="AM12" i="16"/>
  <c r="AO18" i="15"/>
  <c r="AJ18" i="15"/>
  <c r="AM18" i="15"/>
  <c r="AC18" i="15"/>
  <c r="I101" i="19"/>
  <c r="G102" i="19"/>
  <c r="O101" i="19"/>
  <c r="AB101" i="19"/>
  <c r="I126" i="16"/>
  <c r="G127" i="16"/>
  <c r="AB126" i="16"/>
  <c r="AG127" i="22"/>
  <c r="AC127" i="22"/>
  <c r="AL127" i="22"/>
  <c r="AH127" i="22"/>
  <c r="AH125" i="15"/>
  <c r="AL125" i="15"/>
  <c r="AG125" i="15"/>
  <c r="AC125" i="15"/>
  <c r="W19" i="17"/>
  <c r="Z19" i="17"/>
  <c r="AC104" i="22"/>
  <c r="I131" i="22"/>
  <c r="G132" i="22"/>
  <c r="AG108" i="21"/>
  <c r="AJ108" i="21"/>
  <c r="AM108" i="21"/>
  <c r="AJ6" i="22"/>
  <c r="AM6" i="22"/>
  <c r="AC6" i="22"/>
  <c r="Q125" i="21"/>
  <c r="AD125" i="21"/>
  <c r="AL100" i="22"/>
  <c r="U124" i="20"/>
  <c r="T124" i="20"/>
  <c r="Q21" i="19"/>
  <c r="P21" i="19"/>
  <c r="AD21" i="19"/>
  <c r="AJ21" i="19"/>
  <c r="AM21" i="19"/>
  <c r="Q30" i="19"/>
  <c r="P30" i="19"/>
  <c r="AD30" i="19"/>
  <c r="AJ30" i="19"/>
  <c r="AM30" i="19"/>
  <c r="Q97" i="17"/>
  <c r="P97" i="17"/>
  <c r="AD97" i="17"/>
  <c r="AJ97" i="17"/>
  <c r="AM97" i="17"/>
  <c r="AC97" i="17"/>
  <c r="AC122" i="17"/>
  <c r="AJ31" i="19"/>
  <c r="AM31" i="19"/>
  <c r="AC31" i="19"/>
  <c r="Q11" i="17"/>
  <c r="P11" i="17"/>
  <c r="AD11" i="17"/>
  <c r="AJ11" i="17"/>
  <c r="AM11" i="17"/>
  <c r="Q11" i="16"/>
  <c r="P11" i="16"/>
  <c r="AD11" i="16"/>
  <c r="AJ11" i="16"/>
  <c r="AM11" i="16"/>
  <c r="Y96" i="15"/>
  <c r="W121" i="3"/>
  <c r="I100" i="18"/>
  <c r="G101" i="18"/>
  <c r="O100" i="18"/>
  <c r="AB100" i="18"/>
  <c r="AB98" i="15"/>
  <c r="I98" i="15"/>
  <c r="G99" i="15"/>
  <c r="W19" i="3"/>
  <c r="Z19" i="3"/>
  <c r="AN19" i="3"/>
  <c r="AN8" i="3"/>
  <c r="W8" i="3"/>
  <c r="Z8" i="3"/>
  <c r="AO8" i="3"/>
  <c r="W7" i="3"/>
  <c r="Z7" i="3"/>
  <c r="AN7" i="3"/>
  <c r="AA129" i="23"/>
  <c r="AF128" i="23"/>
  <c r="AI128" i="23"/>
  <c r="AK128" i="23"/>
  <c r="AE128" i="23"/>
  <c r="AD128" i="23"/>
  <c r="AO24" i="23"/>
  <c r="AG102" i="20"/>
  <c r="AL102" i="20"/>
  <c r="AH102" i="20"/>
  <c r="AJ102" i="20"/>
  <c r="AM102" i="20"/>
  <c r="AF102" i="15"/>
  <c r="AK102" i="15"/>
  <c r="AD102" i="15"/>
  <c r="AA103" i="15"/>
  <c r="AI102" i="15"/>
  <c r="AE102" i="15"/>
  <c r="AK104" i="19"/>
  <c r="AI104" i="19"/>
  <c r="AF104" i="19"/>
  <c r="AE104" i="19"/>
  <c r="AA105" i="19"/>
  <c r="AD104" i="19"/>
  <c r="P11" i="19"/>
  <c r="W11" i="19"/>
  <c r="Z11" i="19"/>
  <c r="AF109" i="21"/>
  <c r="AK109" i="21"/>
  <c r="AI109" i="21"/>
  <c r="AD109" i="21"/>
  <c r="AA110" i="21"/>
  <c r="AE109" i="21"/>
  <c r="AC127" i="15"/>
  <c r="P10" i="22"/>
  <c r="W10" i="22"/>
  <c r="Z10" i="22"/>
  <c r="AO10" i="22"/>
  <c r="AJ17" i="20"/>
  <c r="AM17" i="20"/>
  <c r="AC17" i="20"/>
  <c r="G101" i="21"/>
  <c r="O100" i="21"/>
  <c r="AB100" i="21"/>
  <c r="I100" i="21"/>
  <c r="AJ31" i="21"/>
  <c r="AC31" i="21"/>
  <c r="AJ11" i="20"/>
  <c r="AM11" i="20"/>
  <c r="AC11" i="20"/>
  <c r="AC20" i="22"/>
  <c r="AJ20" i="22"/>
  <c r="AM20" i="22"/>
  <c r="Q18" i="18"/>
  <c r="P18" i="18"/>
  <c r="AD18" i="18"/>
  <c r="AJ18" i="18"/>
  <c r="AM18" i="18"/>
  <c r="P24" i="17"/>
  <c r="W24" i="17"/>
  <c r="Z24" i="17"/>
  <c r="AC25" i="16"/>
  <c r="AJ25" i="16"/>
  <c r="AC13" i="18"/>
  <c r="AJ13" i="18"/>
  <c r="AM13" i="18"/>
  <c r="Y60" i="3"/>
  <c r="W10" i="3"/>
  <c r="Z10" i="3"/>
  <c r="AO10" i="3"/>
  <c r="AN10" i="3"/>
  <c r="I126" i="18"/>
  <c r="G127" i="18"/>
  <c r="O126" i="18"/>
  <c r="AB126" i="18"/>
  <c r="AN26" i="3"/>
  <c r="W26" i="3"/>
  <c r="Z26" i="3"/>
  <c r="AO26" i="3"/>
  <c r="P127" i="23"/>
  <c r="W127" i="23"/>
  <c r="AH101" i="15"/>
  <c r="AL101" i="15"/>
  <c r="AN8" i="20"/>
  <c r="W8" i="20"/>
  <c r="Z8" i="20"/>
  <c r="AO8" i="20"/>
  <c r="AC9" i="19"/>
  <c r="Y131" i="3"/>
  <c r="P11" i="22"/>
  <c r="W11" i="22"/>
  <c r="Z11" i="22"/>
  <c r="P18" i="22"/>
  <c r="W18" i="22"/>
  <c r="Z18" i="22"/>
  <c r="P98" i="21"/>
  <c r="W98" i="21"/>
  <c r="Q30" i="20"/>
  <c r="P30" i="20"/>
  <c r="AD30" i="20"/>
  <c r="AJ30" i="20"/>
  <c r="AM30" i="20"/>
  <c r="AC30" i="20"/>
  <c r="AH125" i="22"/>
  <c r="AG125" i="22"/>
  <c r="Q27" i="22"/>
  <c r="P27" i="22"/>
  <c r="AD27" i="22"/>
  <c r="AJ27" i="22"/>
  <c r="AM27" i="22"/>
  <c r="R125" i="20"/>
  <c r="O125" i="20"/>
  <c r="V125" i="20"/>
  <c r="X125" i="20"/>
  <c r="S125" i="20"/>
  <c r="N126" i="20"/>
  <c r="Q125" i="20"/>
  <c r="Q25" i="17"/>
  <c r="P25" i="17"/>
  <c r="AD25" i="17"/>
  <c r="AJ25" i="17"/>
  <c r="AM25" i="17"/>
  <c r="Q8" i="19"/>
  <c r="P8" i="19"/>
  <c r="AD8" i="19"/>
  <c r="AJ8" i="19"/>
  <c r="AM8" i="19"/>
  <c r="AC8" i="19"/>
  <c r="AJ24" i="17"/>
  <c r="AM24" i="17"/>
  <c r="AC24" i="17"/>
  <c r="P26" i="16"/>
  <c r="W26" i="16"/>
  <c r="Z26" i="16"/>
  <c r="AO26" i="16"/>
  <c r="Y125" i="16"/>
  <c r="U125" i="16"/>
  <c r="T125" i="16"/>
  <c r="U96" i="15"/>
  <c r="T96" i="15"/>
  <c r="P14" i="15"/>
  <c r="W14" i="15"/>
  <c r="Z14" i="15"/>
  <c r="AJ10" i="16"/>
  <c r="AM10" i="16"/>
  <c r="AC10" i="16"/>
  <c r="I100" i="23"/>
  <c r="O100" i="23"/>
  <c r="AB100" i="23"/>
  <c r="G101" i="23"/>
  <c r="AJ18" i="22"/>
  <c r="AM18" i="22"/>
  <c r="AC18" i="22"/>
  <c r="P17" i="22"/>
  <c r="W17" i="22"/>
  <c r="Z17" i="22"/>
  <c r="AJ27" i="21"/>
  <c r="AC27" i="21"/>
  <c r="AH126" i="22"/>
  <c r="AG126" i="22"/>
  <c r="Y124" i="21"/>
  <c r="AJ29" i="20"/>
  <c r="AM29" i="20"/>
  <c r="AC29" i="20"/>
  <c r="Q21" i="20"/>
  <c r="P21" i="20"/>
  <c r="AD21" i="20"/>
  <c r="AJ21" i="20"/>
  <c r="AM21" i="20"/>
  <c r="AJ6" i="21"/>
  <c r="AM6" i="21"/>
  <c r="Q24" i="19"/>
  <c r="P24" i="19"/>
  <c r="AD24" i="19"/>
  <c r="AJ24" i="19"/>
  <c r="AM24" i="19"/>
  <c r="AJ19" i="19"/>
  <c r="AC19" i="19"/>
  <c r="Q13" i="17"/>
  <c r="P13" i="17"/>
  <c r="AD13" i="17"/>
  <c r="AJ13" i="17"/>
  <c r="AM13" i="17"/>
  <c r="P24" i="18"/>
  <c r="W24" i="18"/>
  <c r="Z24" i="18"/>
  <c r="AO24" i="18"/>
  <c r="Q23" i="17"/>
  <c r="P23" i="17"/>
  <c r="AD23" i="17"/>
  <c r="AJ23" i="17"/>
  <c r="AM23" i="17"/>
  <c r="AJ31" i="17"/>
  <c r="AM31" i="17"/>
  <c r="AC31" i="17"/>
  <c r="P18" i="17"/>
  <c r="W18" i="17"/>
  <c r="Z18" i="17"/>
  <c r="W56" i="3"/>
  <c r="P56" i="3"/>
  <c r="W122" i="17"/>
  <c r="Z122" i="17"/>
  <c r="AC30" i="17"/>
  <c r="AJ30" i="17"/>
  <c r="AM30" i="17"/>
  <c r="AJ14" i="16"/>
  <c r="AC14" i="16"/>
  <c r="Y56" i="15"/>
  <c r="T56" i="15"/>
  <c r="Q18" i="19"/>
  <c r="P18" i="19"/>
  <c r="AD18" i="19"/>
  <c r="AJ18" i="19"/>
  <c r="AM18" i="19"/>
  <c r="U124" i="16"/>
  <c r="AO96" i="3"/>
  <c r="P26" i="17"/>
  <c r="W26" i="17"/>
  <c r="Z26" i="17"/>
  <c r="Q13" i="15"/>
  <c r="AD13" i="15"/>
  <c r="AJ13" i="15"/>
  <c r="AM13" i="15"/>
  <c r="N98" i="15"/>
  <c r="V97" i="15"/>
  <c r="O97" i="15"/>
  <c r="Q97" i="15"/>
  <c r="S97" i="15"/>
  <c r="X97" i="15"/>
  <c r="R97" i="15"/>
  <c r="AN32" i="3"/>
  <c r="W32" i="3"/>
  <c r="Z32" i="3"/>
  <c r="G127" i="20"/>
  <c r="I126" i="20"/>
  <c r="AB126" i="20"/>
  <c r="AC30" i="3"/>
  <c r="AJ30" i="3"/>
  <c r="AM30" i="3"/>
  <c r="Y126" i="23"/>
  <c r="U126" i="23"/>
  <c r="T126" i="23"/>
  <c r="AC26" i="17"/>
  <c r="P100" i="3"/>
  <c r="W100" i="3"/>
  <c r="AG101" i="15"/>
  <c r="AC101" i="15"/>
  <c r="AG106" i="22"/>
  <c r="AC106" i="22"/>
  <c r="AH106" i="22"/>
  <c r="N133" i="3"/>
  <c r="Q132" i="3"/>
  <c r="V132" i="3"/>
  <c r="X132" i="3"/>
  <c r="R132" i="3"/>
  <c r="S132" i="3"/>
  <c r="AL129" i="15"/>
  <c r="AL125" i="22"/>
  <c r="AJ21" i="22"/>
  <c r="AC21" i="22"/>
  <c r="AO123" i="21"/>
  <c r="AC32" i="22"/>
  <c r="AJ32" i="22"/>
  <c r="U125" i="21"/>
  <c r="P125" i="21"/>
  <c r="Y125" i="21"/>
  <c r="AC24" i="21"/>
  <c r="AJ24" i="21"/>
  <c r="AM24" i="21"/>
  <c r="P31" i="19"/>
  <c r="W31" i="19"/>
  <c r="Z31" i="19"/>
  <c r="AJ29" i="19"/>
  <c r="AM29" i="19"/>
  <c r="AC29" i="19"/>
  <c r="AD32" i="18"/>
  <c r="AJ32" i="18"/>
  <c r="AM32" i="18"/>
  <c r="Q32" i="18"/>
  <c r="P32" i="18"/>
  <c r="P31" i="16"/>
  <c r="W31" i="16"/>
  <c r="Z31" i="16"/>
  <c r="Q30" i="18"/>
  <c r="P30" i="18"/>
  <c r="AD30" i="18"/>
  <c r="AJ30" i="18"/>
  <c r="AM30" i="18"/>
  <c r="W13" i="3"/>
  <c r="Z13" i="3"/>
  <c r="AO13" i="3"/>
  <c r="AN13" i="3"/>
  <c r="Y124" i="22"/>
  <c r="U100" i="19"/>
  <c r="T100" i="19"/>
  <c r="P32" i="19"/>
  <c r="W32" i="19"/>
  <c r="Z32" i="19"/>
  <c r="Q12" i="19"/>
  <c r="P12" i="19"/>
  <c r="AD12" i="19"/>
  <c r="AJ12" i="19"/>
  <c r="AM12" i="19"/>
  <c r="AJ17" i="19"/>
  <c r="AC17" i="19"/>
  <c r="AJ26" i="19"/>
  <c r="AM26" i="19"/>
  <c r="AC26" i="19"/>
  <c r="AJ11" i="19"/>
  <c r="AM11" i="19"/>
  <c r="AC11" i="19"/>
  <c r="Q20" i="18"/>
  <c r="P20" i="18"/>
  <c r="AD20" i="18"/>
  <c r="AJ20" i="18"/>
  <c r="AM20" i="18"/>
  <c r="AC20" i="18"/>
  <c r="AJ25" i="18"/>
  <c r="AM25" i="18"/>
  <c r="AC25" i="18"/>
  <c r="AJ18" i="17"/>
  <c r="AM18" i="17"/>
  <c r="AC18" i="17"/>
  <c r="Q9" i="17"/>
  <c r="P9" i="17"/>
  <c r="AD9" i="17"/>
  <c r="AJ9" i="17"/>
  <c r="AM9" i="17"/>
  <c r="W7" i="16"/>
  <c r="Z7" i="16"/>
  <c r="P7" i="16"/>
  <c r="Q21" i="17"/>
  <c r="P21" i="17"/>
  <c r="AD21" i="17"/>
  <c r="AJ21" i="17"/>
  <c r="AM21" i="17"/>
  <c r="AC28" i="15"/>
  <c r="AJ28" i="15"/>
  <c r="AM28" i="15"/>
  <c r="AO28" i="15"/>
  <c r="Y97" i="3"/>
  <c r="I126" i="19"/>
  <c r="G127" i="19"/>
  <c r="AB126" i="19"/>
  <c r="P56" i="15"/>
  <c r="W56" i="15"/>
  <c r="O123" i="3"/>
  <c r="I123" i="3"/>
  <c r="AB123" i="3"/>
  <c r="G124" i="3"/>
  <c r="W22" i="3"/>
  <c r="Z22" i="3"/>
  <c r="AN22" i="3"/>
  <c r="P25" i="19"/>
  <c r="W25" i="19"/>
  <c r="Z25" i="19"/>
  <c r="AL106" i="22"/>
  <c r="U106" i="3"/>
  <c r="Y106" i="3"/>
  <c r="AJ128" i="15"/>
  <c r="AM128" i="15"/>
  <c r="P105" i="3"/>
  <c r="AL107" i="22"/>
  <c r="AJ30" i="22"/>
  <c r="AC30" i="22"/>
  <c r="AL124" i="21"/>
  <c r="AL126" i="22"/>
  <c r="P30" i="17"/>
  <c r="W30" i="17"/>
  <c r="Z30" i="17"/>
  <c r="I100" i="22"/>
  <c r="O100" i="22"/>
  <c r="AB100" i="22"/>
  <c r="G101" i="22"/>
  <c r="P13" i="22"/>
  <c r="W13" i="22"/>
  <c r="Z13" i="22"/>
  <c r="Q30" i="21"/>
  <c r="P30" i="21"/>
  <c r="AD30" i="21"/>
  <c r="AJ30" i="21"/>
  <c r="AM30" i="21"/>
  <c r="AJ22" i="21"/>
  <c r="AC22" i="21"/>
  <c r="AH125" i="23"/>
  <c r="AG125" i="23"/>
  <c r="AG99" i="21"/>
  <c r="AH99" i="21"/>
  <c r="AL99" i="21"/>
  <c r="P29" i="22"/>
  <c r="W29" i="22"/>
  <c r="Z29" i="22"/>
  <c r="AO29" i="22"/>
  <c r="P24" i="21"/>
  <c r="W24" i="21"/>
  <c r="Z24" i="21"/>
  <c r="AO24" i="21"/>
  <c r="Y124" i="20"/>
  <c r="P22" i="23"/>
  <c r="W22" i="23"/>
  <c r="Z22" i="23"/>
  <c r="AO22" i="23"/>
  <c r="AJ24" i="20"/>
  <c r="AC24" i="20"/>
  <c r="Q9" i="20"/>
  <c r="P9" i="20"/>
  <c r="AD9" i="20"/>
  <c r="AJ9" i="20"/>
  <c r="AM9" i="20"/>
  <c r="Q7" i="22"/>
  <c r="P7" i="22"/>
  <c r="AD7" i="22"/>
  <c r="AJ7" i="22"/>
  <c r="AM7" i="22"/>
  <c r="AJ13" i="20"/>
  <c r="AM13" i="20"/>
  <c r="AC13" i="20"/>
  <c r="Q26" i="18"/>
  <c r="P26" i="18"/>
  <c r="AD26" i="18"/>
  <c r="AJ26" i="18"/>
  <c r="AM26" i="18"/>
  <c r="Z99" i="20"/>
  <c r="P123" i="20"/>
  <c r="P13" i="19"/>
  <c r="W13" i="19"/>
  <c r="Z13" i="19"/>
  <c r="AO13" i="19"/>
  <c r="W124" i="21"/>
  <c r="P12" i="18"/>
  <c r="W12" i="18"/>
  <c r="Z12" i="18"/>
  <c r="AO12" i="18"/>
  <c r="AJ10" i="17"/>
  <c r="AM10" i="17"/>
  <c r="AC10" i="17"/>
  <c r="AJ16" i="17"/>
  <c r="AM16" i="17"/>
  <c r="AC16" i="17"/>
  <c r="P13" i="20"/>
  <c r="W13" i="20"/>
  <c r="Z13" i="20"/>
  <c r="P98" i="17"/>
  <c r="W98" i="17"/>
  <c r="AN98" i="17"/>
  <c r="Q15" i="17"/>
  <c r="P15" i="17"/>
  <c r="AD15" i="17"/>
  <c r="AJ15" i="17"/>
  <c r="AM15" i="17"/>
  <c r="AH125" i="18"/>
  <c r="AG125" i="18"/>
  <c r="AL125" i="18"/>
  <c r="P14" i="17"/>
  <c r="W14" i="17"/>
  <c r="Z14" i="17"/>
  <c r="P19" i="15"/>
  <c r="W19" i="15"/>
  <c r="Z19" i="15"/>
  <c r="AO19" i="15"/>
  <c r="Q124" i="16"/>
  <c r="AD124" i="16"/>
  <c r="AJ124" i="16"/>
  <c r="AM124" i="16"/>
  <c r="AJ19" i="17"/>
  <c r="AM19" i="17"/>
  <c r="AC19" i="17"/>
  <c r="U58" i="3"/>
  <c r="Y58" i="3"/>
  <c r="T58" i="3"/>
  <c r="AN30" i="3"/>
  <c r="W30" i="3"/>
  <c r="Z30" i="3"/>
  <c r="AO30" i="3"/>
  <c r="P10" i="3"/>
  <c r="AN14" i="3"/>
  <c r="W14" i="3"/>
  <c r="Z14" i="3"/>
  <c r="AC22" i="3"/>
  <c r="I61" i="15"/>
  <c r="G62" i="15"/>
  <c r="W16" i="3"/>
  <c r="Z16" i="3"/>
  <c r="AN16" i="3"/>
  <c r="P21" i="3"/>
  <c r="X131" i="16"/>
  <c r="Q131" i="16"/>
  <c r="R131" i="16"/>
  <c r="N132" i="16"/>
  <c r="V131" i="16"/>
  <c r="S131" i="16"/>
  <c r="AK132" i="19"/>
  <c r="AA133" i="19"/>
  <c r="AI132" i="19"/>
  <c r="AD132" i="19"/>
  <c r="AE132" i="19"/>
  <c r="AF132" i="19"/>
  <c r="N108" i="3"/>
  <c r="S107" i="3"/>
  <c r="V107" i="3"/>
  <c r="R107" i="3"/>
  <c r="Q107" i="3"/>
  <c r="X107" i="3"/>
  <c r="T106" i="3"/>
  <c r="P28" i="22"/>
  <c r="W28" i="22"/>
  <c r="Z28" i="22"/>
  <c r="AO28" i="22"/>
  <c r="Q22" i="19"/>
  <c r="P22" i="19"/>
  <c r="AD22" i="19"/>
  <c r="AJ22" i="19"/>
  <c r="AM22" i="19"/>
  <c r="AC22" i="19"/>
  <c r="Q8" i="18"/>
  <c r="P8" i="18"/>
  <c r="AD8" i="18"/>
  <c r="AJ8" i="18"/>
  <c r="AM8" i="18"/>
  <c r="Q17" i="17"/>
  <c r="P17" i="17"/>
  <c r="AD17" i="17"/>
  <c r="AJ17" i="17"/>
  <c r="AM17" i="17"/>
  <c r="U124" i="17"/>
  <c r="T124" i="17"/>
  <c r="Y124" i="17"/>
  <c r="AJ8" i="17"/>
  <c r="AM8" i="17"/>
  <c r="AC8" i="17"/>
  <c r="W123" i="16"/>
  <c r="P123" i="16"/>
  <c r="Q16" i="15"/>
  <c r="P16" i="15"/>
  <c r="AD16" i="15"/>
  <c r="AJ16" i="15"/>
  <c r="AM16" i="15"/>
  <c r="Y124" i="16"/>
  <c r="AC12" i="15"/>
  <c r="AJ12" i="15"/>
  <c r="AM12" i="15"/>
  <c r="T124" i="16"/>
  <c r="P16" i="17"/>
  <c r="W16" i="17"/>
  <c r="Z16" i="17"/>
  <c r="W29" i="3"/>
  <c r="Z29" i="3"/>
  <c r="AO29" i="3"/>
  <c r="AN29" i="3"/>
  <c r="AC16" i="3"/>
  <c r="AJ16" i="3"/>
  <c r="AM16" i="3"/>
  <c r="AC31" i="18"/>
  <c r="AM11" i="21"/>
  <c r="AO11" i="21"/>
  <c r="AH103" i="19"/>
  <c r="AG103" i="19"/>
  <c r="Y130" i="16"/>
  <c r="AL103" i="18"/>
  <c r="AG103" i="18"/>
  <c r="AC103" i="18"/>
  <c r="AH103" i="18"/>
  <c r="AJ103" i="18"/>
  <c r="AM103" i="18"/>
  <c r="AJ131" i="19"/>
  <c r="AM131" i="19"/>
  <c r="AC131" i="19"/>
  <c r="G107" i="3"/>
  <c r="O106" i="3"/>
  <c r="I106" i="3"/>
  <c r="AL108" i="21"/>
  <c r="AA109" i="22"/>
  <c r="AI108" i="22"/>
  <c r="AD108" i="22"/>
  <c r="AF108" i="22"/>
  <c r="AE108" i="22"/>
  <c r="AK108" i="22"/>
  <c r="AC12" i="20"/>
  <c r="AJ12" i="20"/>
  <c r="AM12" i="20"/>
  <c r="AH100" i="22"/>
  <c r="AJ100" i="22"/>
  <c r="AM100" i="22"/>
  <c r="AG100" i="22"/>
  <c r="Q24" i="22"/>
  <c r="P24" i="22"/>
  <c r="AD24" i="22"/>
  <c r="AJ24" i="22"/>
  <c r="AM24" i="22"/>
  <c r="AJ124" i="22"/>
  <c r="AM124" i="22"/>
  <c r="AC124" i="22"/>
  <c r="W7" i="21"/>
  <c r="Z7" i="21"/>
  <c r="P7" i="21"/>
  <c r="AC26" i="20"/>
  <c r="AJ26" i="20"/>
  <c r="AM26" i="20"/>
  <c r="R125" i="17"/>
  <c r="S125" i="17"/>
  <c r="N126" i="17"/>
  <c r="V125" i="17"/>
  <c r="O125" i="17"/>
  <c r="X125" i="17"/>
  <c r="Q7" i="17"/>
  <c r="P7" i="17"/>
  <c r="AD7" i="17"/>
  <c r="AJ7" i="17"/>
  <c r="AM7" i="17"/>
  <c r="W124" i="19"/>
  <c r="AO124" i="19"/>
  <c r="P8" i="17"/>
  <c r="W8" i="17"/>
  <c r="Z8" i="17"/>
  <c r="Q23" i="16"/>
  <c r="P23" i="16"/>
  <c r="AD23" i="16"/>
  <c r="AJ23" i="16"/>
  <c r="AM23" i="16"/>
  <c r="Q6" i="18"/>
  <c r="P6" i="18"/>
  <c r="AD6" i="18"/>
  <c r="AJ6" i="18"/>
  <c r="AM6" i="18"/>
  <c r="AC29" i="16"/>
  <c r="AJ29" i="16"/>
  <c r="AM29" i="16"/>
  <c r="Y125" i="19"/>
  <c r="W97" i="3"/>
  <c r="P97" i="3"/>
  <c r="P29" i="16"/>
  <c r="W29" i="16"/>
  <c r="Z29" i="16"/>
  <c r="W31" i="15"/>
  <c r="Z31" i="15"/>
  <c r="AO31" i="15"/>
  <c r="P31" i="15"/>
  <c r="AN24" i="3"/>
  <c r="W24" i="3"/>
  <c r="Z24" i="3"/>
  <c r="W28" i="3"/>
  <c r="Z28" i="3"/>
  <c r="AO28" i="3"/>
  <c r="AN28" i="3"/>
  <c r="AJ27" i="3"/>
  <c r="AM27" i="3"/>
  <c r="AC27" i="3"/>
  <c r="I101" i="16"/>
  <c r="G102" i="16"/>
  <c r="AB101" i="16"/>
  <c r="P13" i="3"/>
  <c r="AJ31" i="3"/>
  <c r="AM31" i="3"/>
  <c r="AC31" i="3"/>
  <c r="AJ99" i="15"/>
  <c r="AM99" i="15"/>
  <c r="AC99" i="15"/>
  <c r="AO17" i="21"/>
  <c r="AM17" i="21"/>
  <c r="AM104" i="22"/>
  <c r="AO25" i="18"/>
  <c r="AL127" i="3"/>
  <c r="AH127" i="3"/>
  <c r="AG127" i="3"/>
  <c r="AJ131" i="3"/>
  <c r="AM131" i="3"/>
  <c r="AC131" i="3"/>
  <c r="AA132" i="15"/>
  <c r="AI131" i="15"/>
  <c r="AF131" i="15"/>
  <c r="AD131" i="15"/>
  <c r="AK131" i="15"/>
  <c r="AE131" i="15"/>
  <c r="AJ28" i="21"/>
  <c r="AC28" i="21"/>
  <c r="P28" i="19"/>
  <c r="W28" i="19"/>
  <c r="Z28" i="19"/>
  <c r="AO28" i="19"/>
  <c r="AL98" i="20"/>
  <c r="AC10" i="20"/>
  <c r="AJ10" i="20"/>
  <c r="AM10" i="20"/>
  <c r="Y125" i="22"/>
  <c r="Q31" i="22"/>
  <c r="P31" i="22"/>
  <c r="AD31" i="22"/>
  <c r="AJ31" i="22"/>
  <c r="AM31" i="22"/>
  <c r="T124" i="19"/>
  <c r="P124" i="19"/>
  <c r="Q22" i="18"/>
  <c r="P22" i="18"/>
  <c r="AD22" i="18"/>
  <c r="AJ22" i="18"/>
  <c r="AM22" i="18"/>
  <c r="I100" i="17"/>
  <c r="G101" i="17"/>
  <c r="G100" i="20"/>
  <c r="I99" i="20"/>
  <c r="AN99" i="20"/>
  <c r="AB99" i="20"/>
  <c r="O99" i="20"/>
  <c r="W12" i="15"/>
  <c r="Z12" i="15"/>
  <c r="AN12" i="15"/>
  <c r="W27" i="3"/>
  <c r="Z27" i="3"/>
  <c r="P27" i="3"/>
  <c r="AN27" i="3"/>
  <c r="P100" i="21"/>
  <c r="W100" i="21"/>
  <c r="AN20" i="3"/>
  <c r="W20" i="3"/>
  <c r="Z20" i="3"/>
  <c r="AC6" i="15"/>
  <c r="AC100" i="3"/>
  <c r="AJ100" i="3"/>
  <c r="AM100" i="3"/>
  <c r="AG103" i="20"/>
  <c r="AH103" i="20"/>
  <c r="U129" i="3"/>
  <c r="Y129" i="3"/>
  <c r="T129" i="3"/>
  <c r="AI104" i="18"/>
  <c r="AK104" i="18"/>
  <c r="AD104" i="18"/>
  <c r="AF104" i="18"/>
  <c r="AA105" i="18"/>
  <c r="AE104" i="18"/>
  <c r="AJ105" i="21"/>
  <c r="AM105" i="21"/>
  <c r="AE132" i="3"/>
  <c r="AF132" i="3"/>
  <c r="AA133" i="3"/>
  <c r="AI132" i="3"/>
  <c r="AD132" i="3"/>
  <c r="AK132" i="3"/>
  <c r="P10" i="23"/>
  <c r="W10" i="23"/>
  <c r="Z10" i="23"/>
  <c r="AO10" i="23"/>
  <c r="Q27" i="19"/>
  <c r="P27" i="19"/>
  <c r="AD27" i="19"/>
  <c r="AJ27" i="19"/>
  <c r="AM27" i="19"/>
  <c r="AJ14" i="20"/>
  <c r="AM14" i="20"/>
  <c r="AC14" i="20"/>
  <c r="AJ23" i="19"/>
  <c r="AM23" i="19"/>
  <c r="P29" i="18"/>
  <c r="W29" i="18"/>
  <c r="Z29" i="18"/>
  <c r="AO29" i="18"/>
  <c r="Q25" i="22"/>
  <c r="P25" i="22"/>
  <c r="AD25" i="22"/>
  <c r="AJ25" i="22"/>
  <c r="AM25" i="22"/>
  <c r="Q19" i="22"/>
  <c r="P19" i="22"/>
  <c r="AD19" i="22"/>
  <c r="AJ19" i="22"/>
  <c r="AM19" i="22"/>
  <c r="AC14" i="22"/>
  <c r="AJ14" i="22"/>
  <c r="AM14" i="22"/>
  <c r="Y124" i="19"/>
  <c r="AJ122" i="20"/>
  <c r="AM122" i="20"/>
  <c r="AJ21" i="15"/>
  <c r="AM21" i="15"/>
  <c r="AC21" i="15"/>
  <c r="AD123" i="23"/>
  <c r="AJ123" i="23"/>
  <c r="AM123" i="23"/>
  <c r="Q123" i="23"/>
  <c r="P123" i="23"/>
  <c r="P26" i="22"/>
  <c r="W26" i="22"/>
  <c r="Z26" i="22"/>
  <c r="AE101" i="23"/>
  <c r="AA102" i="23"/>
  <c r="AB101" i="23"/>
  <c r="AD101" i="23"/>
  <c r="AI101" i="23"/>
  <c r="AF101" i="23"/>
  <c r="AK101" i="23"/>
  <c r="W16" i="23"/>
  <c r="Z16" i="23"/>
  <c r="AO16" i="23"/>
  <c r="P16" i="23"/>
  <c r="U125" i="22"/>
  <c r="T125" i="22"/>
  <c r="AC26" i="22"/>
  <c r="AJ26" i="22"/>
  <c r="AM26" i="22"/>
  <c r="AH99" i="19"/>
  <c r="AG99" i="19"/>
  <c r="AL99" i="19"/>
  <c r="AJ97" i="20"/>
  <c r="AC97" i="20"/>
  <c r="Q15" i="20"/>
  <c r="P15" i="20"/>
  <c r="AD15" i="20"/>
  <c r="AJ15" i="20"/>
  <c r="AM15" i="20"/>
  <c r="AC15" i="20"/>
  <c r="AO98" i="19"/>
  <c r="P17" i="18"/>
  <c r="W17" i="18"/>
  <c r="Z17" i="18"/>
  <c r="AO17" i="18"/>
  <c r="W123" i="18"/>
  <c r="P123" i="18"/>
  <c r="AJ19" i="18"/>
  <c r="AC19" i="18"/>
  <c r="P12" i="20"/>
  <c r="W12" i="20"/>
  <c r="Z12" i="20"/>
  <c r="AH124" i="21"/>
  <c r="AJ124" i="21"/>
  <c r="AM124" i="21"/>
  <c r="AJ18" i="16"/>
  <c r="AM18" i="16"/>
  <c r="AC18" i="16"/>
  <c r="P12" i="17"/>
  <c r="W12" i="17"/>
  <c r="Z12" i="17"/>
  <c r="AC24" i="16"/>
  <c r="AJ24" i="16"/>
  <c r="AM24" i="16"/>
  <c r="AC14" i="19"/>
  <c r="AJ14" i="19"/>
  <c r="AM14" i="19"/>
  <c r="AC22" i="17"/>
  <c r="AJ22" i="17"/>
  <c r="AM22" i="17"/>
  <c r="AO121" i="3"/>
  <c r="Q9" i="16"/>
  <c r="P9" i="16"/>
  <c r="AD9" i="16"/>
  <c r="AJ9" i="16"/>
  <c r="AM9" i="16"/>
  <c r="P9" i="18"/>
  <c r="W9" i="18"/>
  <c r="Z9" i="18"/>
  <c r="AC20" i="16"/>
  <c r="AJ20" i="16"/>
  <c r="AM20" i="16"/>
  <c r="AC56" i="3"/>
  <c r="AJ56" i="3"/>
  <c r="AM56" i="3"/>
  <c r="Y98" i="17"/>
  <c r="O126" i="19"/>
  <c r="R126" i="19"/>
  <c r="V126" i="19"/>
  <c r="S126" i="19"/>
  <c r="N127" i="19"/>
  <c r="X126" i="19"/>
  <c r="P21" i="15"/>
  <c r="AN21" i="15"/>
  <c r="W21" i="15"/>
  <c r="Z21" i="15"/>
  <c r="AJ11" i="3"/>
  <c r="AM11" i="3"/>
  <c r="AC11" i="3"/>
  <c r="U126" i="16"/>
  <c r="P126" i="16"/>
  <c r="T126" i="16"/>
  <c r="Y126" i="16"/>
  <c r="AC28" i="3"/>
  <c r="AJ15" i="3"/>
  <c r="AN15" i="3"/>
  <c r="AC15" i="3"/>
  <c r="AN12" i="3"/>
  <c r="W12" i="3"/>
  <c r="Z12" i="3"/>
  <c r="AO12" i="3"/>
  <c r="W17" i="3"/>
  <c r="Z17" i="3"/>
  <c r="AN17" i="3"/>
  <c r="AJ25" i="21"/>
  <c r="AM25" i="21"/>
  <c r="W31" i="3"/>
  <c r="Z31" i="3"/>
  <c r="AN31" i="3"/>
  <c r="AL101" i="22"/>
  <c r="AH101" i="22"/>
  <c r="AG101" i="22"/>
  <c r="AC20" i="3"/>
  <c r="AH99" i="17"/>
  <c r="AG99" i="17"/>
  <c r="AC123" i="3"/>
  <c r="AJ123" i="3"/>
  <c r="AM123" i="3"/>
  <c r="U130" i="16"/>
  <c r="W130" i="16"/>
  <c r="T130" i="16"/>
  <c r="P104" i="3"/>
  <c r="W104" i="3"/>
  <c r="Z104" i="3"/>
  <c r="AC108" i="21"/>
  <c r="AH107" i="22"/>
  <c r="AG107" i="22"/>
  <c r="AG130" i="15"/>
  <c r="AC130" i="15"/>
  <c r="AH130" i="15"/>
  <c r="AJ130" i="15"/>
  <c r="AM130" i="15"/>
  <c r="AH98" i="20"/>
  <c r="AG98" i="20"/>
  <c r="Q14" i="18"/>
  <c r="P14" i="18"/>
  <c r="AD14" i="18"/>
  <c r="AJ14" i="18"/>
  <c r="AM14" i="18"/>
  <c r="AN122" i="17"/>
  <c r="AC23" i="22"/>
  <c r="AJ23" i="22"/>
  <c r="AM23" i="22"/>
  <c r="P17" i="20"/>
  <c r="W17" i="20"/>
  <c r="Z17" i="20"/>
  <c r="AO17" i="20"/>
  <c r="AL125" i="23"/>
  <c r="AL100" i="23"/>
  <c r="V126" i="22"/>
  <c r="N127" i="22"/>
  <c r="X126" i="22"/>
  <c r="S126" i="22"/>
  <c r="R126" i="22"/>
  <c r="Q126" i="22"/>
  <c r="O126" i="22"/>
  <c r="AJ11" i="22"/>
  <c r="AM11" i="22"/>
  <c r="AC11" i="22"/>
  <c r="AJ123" i="20"/>
  <c r="P10" i="19"/>
  <c r="W10" i="19"/>
  <c r="Z10" i="19"/>
  <c r="Q27" i="18"/>
  <c r="P27" i="18"/>
  <c r="AD27" i="18"/>
  <c r="AJ27" i="18"/>
  <c r="AM27" i="18"/>
  <c r="AJ32" i="19"/>
  <c r="AM32" i="19"/>
  <c r="AC32" i="19"/>
  <c r="W99" i="18"/>
  <c r="P99" i="18"/>
  <c r="AJ25" i="20"/>
  <c r="AM25" i="20"/>
  <c r="AC25" i="20"/>
  <c r="Q6" i="20"/>
  <c r="P6" i="20"/>
  <c r="AD6" i="20"/>
  <c r="AJ6" i="20"/>
  <c r="AM6" i="20"/>
  <c r="Q7" i="20"/>
  <c r="P7" i="20"/>
  <c r="AD7" i="20"/>
  <c r="AJ7" i="20"/>
  <c r="AM7" i="20"/>
  <c r="AC7" i="20"/>
  <c r="V100" i="16"/>
  <c r="X100" i="16"/>
  <c r="N101" i="16"/>
  <c r="R100" i="16"/>
  <c r="S100" i="16"/>
  <c r="O100" i="16"/>
  <c r="Y122" i="15"/>
  <c r="T122" i="15"/>
  <c r="P122" i="15"/>
  <c r="Q6" i="17"/>
  <c r="P6" i="17"/>
  <c r="AD6" i="17"/>
  <c r="AJ6" i="17"/>
  <c r="AM6" i="17"/>
  <c r="AL56" i="15"/>
  <c r="AG56" i="15"/>
  <c r="AC56" i="15"/>
  <c r="Q125" i="17"/>
  <c r="Q17" i="15"/>
  <c r="P17" i="15"/>
  <c r="AD17" i="15"/>
  <c r="AJ17" i="15"/>
  <c r="AM17" i="15"/>
  <c r="V99" i="17"/>
  <c r="N100" i="17"/>
  <c r="X99" i="17"/>
  <c r="R99" i="17"/>
  <c r="O99" i="17"/>
  <c r="S99" i="17"/>
  <c r="P6" i="15"/>
  <c r="W6" i="15"/>
  <c r="Z6" i="15"/>
  <c r="U125" i="19"/>
  <c r="W125" i="19"/>
  <c r="Z125" i="19"/>
  <c r="T125" i="19"/>
  <c r="Q30" i="16"/>
  <c r="P30" i="16"/>
  <c r="AD30" i="16"/>
  <c r="AJ30" i="16"/>
  <c r="AM30" i="16"/>
  <c r="Q19" i="16"/>
  <c r="P19" i="16"/>
  <c r="AD19" i="16"/>
  <c r="AJ19" i="16"/>
  <c r="AM19" i="16"/>
  <c r="Q11" i="15"/>
  <c r="P11" i="15"/>
  <c r="AD11" i="15"/>
  <c r="AJ11" i="15"/>
  <c r="AM11" i="15"/>
  <c r="W11" i="3"/>
  <c r="Z11" i="3"/>
  <c r="P11" i="3"/>
  <c r="AN11" i="3"/>
  <c r="AC32" i="3"/>
  <c r="AJ32" i="3"/>
  <c r="AM32" i="3"/>
  <c r="AN18" i="3"/>
  <c r="W18" i="3"/>
  <c r="Z18" i="3"/>
  <c r="AO18" i="3"/>
  <c r="P28" i="3"/>
  <c r="AC14" i="3"/>
  <c r="AJ14" i="3"/>
  <c r="AM14" i="3"/>
  <c r="AJ7" i="3"/>
  <c r="AM7" i="3"/>
  <c r="AC7" i="3"/>
  <c r="AC17" i="3"/>
  <c r="AJ17" i="3"/>
  <c r="AM17" i="3"/>
  <c r="AJ23" i="3"/>
  <c r="AM23" i="3"/>
  <c r="AJ22" i="22"/>
  <c r="AM22" i="22"/>
  <c r="AA101" i="17"/>
  <c r="AF100" i="17"/>
  <c r="AB100" i="17"/>
  <c r="AE100" i="17"/>
  <c r="AD100" i="17"/>
  <c r="AI100" i="17"/>
  <c r="AK100" i="17"/>
  <c r="AJ100" i="15"/>
  <c r="AM100" i="15"/>
  <c r="AC100" i="15"/>
  <c r="AF101" i="3"/>
  <c r="AE101" i="3"/>
  <c r="AB101" i="3"/>
  <c r="AK101" i="3"/>
  <c r="AD101" i="3"/>
  <c r="AI101" i="3"/>
  <c r="AA102" i="3"/>
  <c r="AO12" i="23"/>
  <c r="AJ101" i="15"/>
  <c r="AM101" i="15"/>
  <c r="AL104" i="20"/>
  <c r="AH104" i="20"/>
  <c r="AG104" i="20"/>
  <c r="AC104" i="20"/>
  <c r="AH126" i="15"/>
  <c r="AJ126" i="15"/>
  <c r="AM126" i="15"/>
  <c r="AG126" i="15"/>
  <c r="AL126" i="15"/>
  <c r="W127" i="3"/>
  <c r="AC107" i="21"/>
  <c r="AJ130" i="3"/>
  <c r="AM130" i="3"/>
  <c r="AC130" i="3"/>
  <c r="U100" i="23"/>
  <c r="T100" i="23"/>
  <c r="R44" i="23"/>
  <c r="Y100" i="23"/>
  <c r="O127" i="23"/>
  <c r="I127" i="23"/>
  <c r="AN127" i="23"/>
  <c r="G128" i="23"/>
  <c r="AB127" i="23"/>
  <c r="S101" i="23"/>
  <c r="N102" i="23"/>
  <c r="V101" i="23"/>
  <c r="X101" i="23"/>
  <c r="R101" i="23"/>
  <c r="Q101" i="23"/>
  <c r="N45" i="23"/>
  <c r="R45" i="23"/>
  <c r="S130" i="23"/>
  <c r="V130" i="23"/>
  <c r="X130" i="23"/>
  <c r="R130" i="23"/>
  <c r="Q130" i="23"/>
  <c r="N131" i="23"/>
  <c r="P128" i="23"/>
  <c r="W128" i="23"/>
  <c r="Z128" i="23"/>
  <c r="AM7" i="23"/>
  <c r="AO7" i="23"/>
  <c r="W129" i="23"/>
  <c r="Z129" i="23"/>
  <c r="Y129" i="23"/>
  <c r="U129" i="23"/>
  <c r="T129" i="23"/>
  <c r="P129" i="23"/>
  <c r="P100" i="23"/>
  <c r="W100" i="23"/>
  <c r="Z100" i="23"/>
  <c r="AO19" i="23"/>
  <c r="W55" i="23"/>
  <c r="Z55" i="23"/>
  <c r="AO55" i="23"/>
  <c r="AN55" i="23"/>
  <c r="AH57" i="23"/>
  <c r="AG57" i="23"/>
  <c r="AC57" i="23"/>
  <c r="AL44" i="23"/>
  <c r="Y57" i="23"/>
  <c r="AF58" i="23"/>
  <c r="AE58" i="23"/>
  <c r="AK58" i="23"/>
  <c r="AI58" i="23"/>
  <c r="AB58" i="23"/>
  <c r="AA59" i="23"/>
  <c r="AD58" i="23"/>
  <c r="W72" i="23"/>
  <c r="Z72" i="23"/>
  <c r="AO72" i="23"/>
  <c r="AN42" i="23"/>
  <c r="U57" i="23"/>
  <c r="T57" i="23"/>
  <c r="AE45" i="23"/>
  <c r="AB45" i="23"/>
  <c r="AK45" i="23"/>
  <c r="AA46" i="23"/>
  <c r="AI45" i="23"/>
  <c r="AF45" i="23"/>
  <c r="AD45" i="23"/>
  <c r="AO26" i="23"/>
  <c r="D45" i="23"/>
  <c r="I44" i="23"/>
  <c r="X58" i="23"/>
  <c r="S58" i="23"/>
  <c r="R58" i="23"/>
  <c r="O58" i="23"/>
  <c r="N59" i="23"/>
  <c r="V58" i="23"/>
  <c r="Q58" i="23"/>
  <c r="AH44" i="23"/>
  <c r="AG44" i="23"/>
  <c r="AC44" i="23"/>
  <c r="AL74" i="23"/>
  <c r="U44" i="23"/>
  <c r="W44" i="23"/>
  <c r="Z44" i="23"/>
  <c r="T44" i="23"/>
  <c r="I74" i="23"/>
  <c r="D75" i="23"/>
  <c r="I60" i="23"/>
  <c r="G61" i="23"/>
  <c r="AH74" i="23"/>
  <c r="AJ74" i="23"/>
  <c r="AM74" i="23"/>
  <c r="AG74" i="23"/>
  <c r="AN73" i="23"/>
  <c r="V75" i="23"/>
  <c r="S75" i="23"/>
  <c r="R75" i="23"/>
  <c r="X75" i="23"/>
  <c r="N76" i="23"/>
  <c r="O75" i="23"/>
  <c r="U74" i="23"/>
  <c r="P74" i="23"/>
  <c r="T74" i="23"/>
  <c r="W57" i="23"/>
  <c r="Z57" i="23"/>
  <c r="AL57" i="23"/>
  <c r="AD41" i="23"/>
  <c r="AJ41" i="23"/>
  <c r="AM41" i="23"/>
  <c r="Q41" i="23"/>
  <c r="P41" i="23"/>
  <c r="Y44" i="23"/>
  <c r="D85" i="23"/>
  <c r="I84" i="23"/>
  <c r="W74" i="23"/>
  <c r="Z74" i="23"/>
  <c r="W56" i="23"/>
  <c r="AN56" i="23"/>
  <c r="AO73" i="23"/>
  <c r="AD43" i="23"/>
  <c r="AJ43" i="23"/>
  <c r="AM43" i="23"/>
  <c r="Q43" i="23"/>
  <c r="P43" i="23"/>
  <c r="AC56" i="23"/>
  <c r="Y74" i="23"/>
  <c r="AF75" i="23"/>
  <c r="AE75" i="23"/>
  <c r="AB75" i="23"/>
  <c r="AK75" i="23"/>
  <c r="AA76" i="23"/>
  <c r="AI75" i="23"/>
  <c r="S45" i="23"/>
  <c r="O45" i="23"/>
  <c r="V45" i="23"/>
  <c r="X45" i="23"/>
  <c r="Q45" i="23"/>
  <c r="AO42" i="23"/>
  <c r="AC73" i="23"/>
  <c r="AC72" i="23"/>
  <c r="P55" i="23"/>
  <c r="AC101" i="22"/>
  <c r="AO17" i="22"/>
  <c r="AC125" i="22"/>
  <c r="P101" i="22"/>
  <c r="AL128" i="22"/>
  <c r="AC19" i="22"/>
  <c r="AH128" i="22"/>
  <c r="AJ128" i="22"/>
  <c r="AM128" i="22"/>
  <c r="AG128" i="22"/>
  <c r="U101" i="22"/>
  <c r="W101" i="22"/>
  <c r="Z101" i="22"/>
  <c r="T101" i="22"/>
  <c r="AA130" i="22"/>
  <c r="AK129" i="22"/>
  <c r="AF129" i="22"/>
  <c r="AL129" i="22"/>
  <c r="AI129" i="22"/>
  <c r="AE129" i="22"/>
  <c r="AB129" i="22"/>
  <c r="AD129" i="22"/>
  <c r="AC25" i="22"/>
  <c r="AO72" i="22"/>
  <c r="P100" i="22"/>
  <c r="AC107" i="22"/>
  <c r="AO20" i="22"/>
  <c r="AJ42" i="22"/>
  <c r="AM42" i="22"/>
  <c r="N103" i="22"/>
  <c r="X102" i="22"/>
  <c r="S102" i="22"/>
  <c r="R102" i="22"/>
  <c r="Q102" i="22"/>
  <c r="V102" i="22"/>
  <c r="Z123" i="22"/>
  <c r="AN123" i="22"/>
  <c r="AC126" i="22"/>
  <c r="AC12" i="22"/>
  <c r="AC13" i="22"/>
  <c r="AO123" i="22"/>
  <c r="AJ43" i="22"/>
  <c r="AM43" i="22"/>
  <c r="AC27" i="22"/>
  <c r="AN13" i="22"/>
  <c r="AC41" i="22"/>
  <c r="G61" i="22"/>
  <c r="I60" i="22"/>
  <c r="AI75" i="22"/>
  <c r="AB75" i="22"/>
  <c r="AF75" i="22"/>
  <c r="AE75" i="22"/>
  <c r="AA76" i="22"/>
  <c r="AK75" i="22"/>
  <c r="Q44" i="22"/>
  <c r="W44" i="22"/>
  <c r="Z44" i="22"/>
  <c r="AD44" i="22"/>
  <c r="Z42" i="22"/>
  <c r="W41" i="22"/>
  <c r="AO41" i="22"/>
  <c r="T45" i="22"/>
  <c r="U45" i="22"/>
  <c r="AL43" i="22"/>
  <c r="Q46" i="22"/>
  <c r="N76" i="22"/>
  <c r="R75" i="22"/>
  <c r="X75" i="22"/>
  <c r="V75" i="22"/>
  <c r="S75" i="22"/>
  <c r="O75" i="22"/>
  <c r="AH74" i="22"/>
  <c r="AJ74" i="22"/>
  <c r="AM74" i="22"/>
  <c r="AG74" i="22"/>
  <c r="AA45" i="22"/>
  <c r="AI44" i="22"/>
  <c r="AK44" i="22"/>
  <c r="AF44" i="22"/>
  <c r="AE44" i="22"/>
  <c r="AB44" i="22"/>
  <c r="AL57" i="22"/>
  <c r="AC55" i="22"/>
  <c r="N47" i="22"/>
  <c r="R46" i="22"/>
  <c r="O46" i="22"/>
  <c r="X46" i="22"/>
  <c r="S46" i="22"/>
  <c r="V46" i="22"/>
  <c r="Y74" i="22"/>
  <c r="AL74" i="22"/>
  <c r="U57" i="22"/>
  <c r="P57" i="22"/>
  <c r="T57" i="22"/>
  <c r="Y45" i="22"/>
  <c r="W55" i="22"/>
  <c r="Z55" i="22"/>
  <c r="S58" i="22"/>
  <c r="R58" i="22"/>
  <c r="N59" i="22"/>
  <c r="O58" i="22"/>
  <c r="X58" i="22"/>
  <c r="V58" i="22"/>
  <c r="U74" i="22"/>
  <c r="P74" i="22"/>
  <c r="T74" i="22"/>
  <c r="AH43" i="22"/>
  <c r="AG43" i="22"/>
  <c r="AH57" i="22"/>
  <c r="AG57" i="22"/>
  <c r="AC57" i="22"/>
  <c r="AO8" i="22"/>
  <c r="AD75" i="22"/>
  <c r="AN23" i="22"/>
  <c r="AK58" i="22"/>
  <c r="AA59" i="22"/>
  <c r="AI58" i="22"/>
  <c r="AF58" i="22"/>
  <c r="AE58" i="22"/>
  <c r="AB58" i="22"/>
  <c r="Y57" i="22"/>
  <c r="I85" i="22"/>
  <c r="D86" i="22"/>
  <c r="D45" i="22"/>
  <c r="I44" i="22"/>
  <c r="W73" i="22"/>
  <c r="Z73" i="22"/>
  <c r="P73" i="22"/>
  <c r="D75" i="22"/>
  <c r="I74" i="22"/>
  <c r="P43" i="22"/>
  <c r="W43" i="22"/>
  <c r="Z43" i="22"/>
  <c r="AO26" i="22"/>
  <c r="AO13" i="22"/>
  <c r="Q47" i="22"/>
  <c r="AN73" i="22"/>
  <c r="P56" i="22"/>
  <c r="W56" i="22"/>
  <c r="Z56" i="22"/>
  <c r="AJ74" i="21"/>
  <c r="AM74" i="21"/>
  <c r="AD127" i="21"/>
  <c r="AA128" i="21"/>
  <c r="AK127" i="21"/>
  <c r="AF127" i="21"/>
  <c r="AI127" i="21"/>
  <c r="AE127" i="21"/>
  <c r="AB127" i="21"/>
  <c r="AO26" i="21"/>
  <c r="R44" i="21"/>
  <c r="AG126" i="21"/>
  <c r="AH126" i="21"/>
  <c r="U57" i="21"/>
  <c r="I128" i="21"/>
  <c r="G129" i="21"/>
  <c r="AG74" i="21"/>
  <c r="AH74" i="21"/>
  <c r="AO124" i="21"/>
  <c r="AC99" i="21"/>
  <c r="AO29" i="21"/>
  <c r="AJ125" i="21"/>
  <c r="AM125" i="21"/>
  <c r="AO9" i="21"/>
  <c r="P101" i="21"/>
  <c r="AC74" i="21"/>
  <c r="AO19" i="21"/>
  <c r="W74" i="21"/>
  <c r="Z74" i="21"/>
  <c r="N104" i="21"/>
  <c r="V103" i="21"/>
  <c r="X103" i="21"/>
  <c r="S103" i="21"/>
  <c r="R103" i="21"/>
  <c r="Q103" i="21"/>
  <c r="AJ42" i="21"/>
  <c r="U102" i="21"/>
  <c r="W102" i="21"/>
  <c r="Z102" i="21"/>
  <c r="T102" i="21"/>
  <c r="X58" i="21"/>
  <c r="T58" i="21"/>
  <c r="N59" i="21"/>
  <c r="O58" i="21"/>
  <c r="V58" i="21"/>
  <c r="S58" i="21"/>
  <c r="R58" i="21"/>
  <c r="AC73" i="21"/>
  <c r="Y102" i="21"/>
  <c r="Z43" i="21"/>
  <c r="AJ75" i="21"/>
  <c r="AM75" i="21"/>
  <c r="U75" i="21"/>
  <c r="T75" i="21"/>
  <c r="X45" i="21"/>
  <c r="O45" i="21"/>
  <c r="N46" i="21"/>
  <c r="V45" i="21"/>
  <c r="S45" i="21"/>
  <c r="R45" i="21"/>
  <c r="AH75" i="21"/>
  <c r="AG75" i="21"/>
  <c r="AC75" i="21"/>
  <c r="AF44" i="21"/>
  <c r="AE44" i="21"/>
  <c r="AA45" i="21"/>
  <c r="AB44" i="21"/>
  <c r="AK44" i="21"/>
  <c r="AI44" i="21"/>
  <c r="D45" i="21"/>
  <c r="I44" i="21"/>
  <c r="X76" i="21"/>
  <c r="N77" i="21"/>
  <c r="V76" i="21"/>
  <c r="R76" i="21"/>
  <c r="S76" i="21"/>
  <c r="Q76" i="21"/>
  <c r="O76" i="21"/>
  <c r="G83" i="21"/>
  <c r="I82" i="21"/>
  <c r="AA77" i="21"/>
  <c r="AI76" i="21"/>
  <c r="AF76" i="21"/>
  <c r="AB76" i="21"/>
  <c r="AK76" i="21"/>
  <c r="AE76" i="21"/>
  <c r="AD76" i="21"/>
  <c r="AH43" i="21"/>
  <c r="AG43" i="21"/>
  <c r="AA59" i="21"/>
  <c r="AI58" i="21"/>
  <c r="AE58" i="21"/>
  <c r="AK58" i="21"/>
  <c r="AF58" i="21"/>
  <c r="AB58" i="21"/>
  <c r="W72" i="21"/>
  <c r="Z72" i="21"/>
  <c r="AD41" i="21"/>
  <c r="AJ41" i="21"/>
  <c r="AM41" i="21"/>
  <c r="Q41" i="21"/>
  <c r="P41" i="21"/>
  <c r="W56" i="21"/>
  <c r="Z56" i="21"/>
  <c r="AD44" i="21"/>
  <c r="Q44" i="21"/>
  <c r="Y75" i="21"/>
  <c r="G61" i="21"/>
  <c r="I60" i="21"/>
  <c r="D85" i="21"/>
  <c r="AL57" i="21"/>
  <c r="P43" i="21"/>
  <c r="AO74" i="21"/>
  <c r="AL75" i="21"/>
  <c r="AH57" i="21"/>
  <c r="AJ57" i="21"/>
  <c r="AM57" i="21"/>
  <c r="AG57" i="21"/>
  <c r="P74" i="21"/>
  <c r="AC30" i="21"/>
  <c r="D79" i="21"/>
  <c r="I78" i="21"/>
  <c r="AO42" i="21"/>
  <c r="Z42" i="21"/>
  <c r="U44" i="21"/>
  <c r="AO7" i="21"/>
  <c r="W55" i="21"/>
  <c r="Z55" i="21"/>
  <c r="AN55" i="21"/>
  <c r="AC56" i="21"/>
  <c r="AL43" i="21"/>
  <c r="Q45" i="21"/>
  <c r="AD45" i="21"/>
  <c r="W73" i="21"/>
  <c r="Z73" i="21"/>
  <c r="AO73" i="21"/>
  <c r="Y44" i="21"/>
  <c r="AC125" i="20"/>
  <c r="W100" i="20"/>
  <c r="Z100" i="20"/>
  <c r="P100" i="20"/>
  <c r="P32" i="20"/>
  <c r="P73" i="20"/>
  <c r="AA106" i="20"/>
  <c r="AK105" i="20"/>
  <c r="AI105" i="20"/>
  <c r="AF105" i="20"/>
  <c r="AE105" i="20"/>
  <c r="AD105" i="20"/>
  <c r="AA127" i="20"/>
  <c r="AK126" i="20"/>
  <c r="AI126" i="20"/>
  <c r="AF126" i="20"/>
  <c r="AE126" i="20"/>
  <c r="AD126" i="20"/>
  <c r="AH125" i="20"/>
  <c r="AJ125" i="20"/>
  <c r="AM125" i="20"/>
  <c r="AG125" i="20"/>
  <c r="T101" i="20"/>
  <c r="U101" i="20"/>
  <c r="AC98" i="20"/>
  <c r="U43" i="20"/>
  <c r="Y101" i="20"/>
  <c r="AJ104" i="20"/>
  <c r="AM104" i="20"/>
  <c r="AC103" i="20"/>
  <c r="AJ124" i="20"/>
  <c r="AM124" i="20"/>
  <c r="AO55" i="20"/>
  <c r="AJ56" i="20"/>
  <c r="AO41" i="20"/>
  <c r="T43" i="20"/>
  <c r="AO42" i="20"/>
  <c r="X44" i="20"/>
  <c r="R44" i="20"/>
  <c r="V44" i="20"/>
  <c r="N45" i="20"/>
  <c r="O44" i="20"/>
  <c r="S44" i="20"/>
  <c r="Q44" i="20"/>
  <c r="Y43" i="20"/>
  <c r="P73" i="19"/>
  <c r="AO72" i="18"/>
  <c r="P73" i="17"/>
  <c r="P42" i="17"/>
  <c r="AN72" i="15"/>
  <c r="AN41" i="15"/>
  <c r="G61" i="20"/>
  <c r="I60" i="20"/>
  <c r="D75" i="20"/>
  <c r="I74" i="20"/>
  <c r="AO26" i="20"/>
  <c r="AO73" i="20"/>
  <c r="AN73" i="20"/>
  <c r="AL44" i="20"/>
  <c r="AN55" i="20"/>
  <c r="AB45" i="20"/>
  <c r="AK45" i="20"/>
  <c r="AI45" i="20"/>
  <c r="AE45" i="20"/>
  <c r="AA46" i="20"/>
  <c r="AF45" i="20"/>
  <c r="Y57" i="20"/>
  <c r="P23" i="20"/>
  <c r="W23" i="20"/>
  <c r="Z23" i="20"/>
  <c r="AO23" i="20"/>
  <c r="AN23" i="20"/>
  <c r="AI75" i="20"/>
  <c r="AF75" i="20"/>
  <c r="AE75" i="20"/>
  <c r="AB75" i="20"/>
  <c r="AK75" i="20"/>
  <c r="AA76" i="20"/>
  <c r="AD45" i="20"/>
  <c r="Q45" i="20"/>
  <c r="AH57" i="20"/>
  <c r="AG57" i="20"/>
  <c r="AC18" i="20"/>
  <c r="AN41" i="20"/>
  <c r="AG74" i="20"/>
  <c r="AH74" i="20"/>
  <c r="AH44" i="20"/>
  <c r="AG44" i="20"/>
  <c r="AC20" i="20"/>
  <c r="AC56" i="20"/>
  <c r="U57" i="20"/>
  <c r="T57" i="20"/>
  <c r="AD75" i="20"/>
  <c r="AN20" i="20"/>
  <c r="AK58" i="20"/>
  <c r="AE58" i="20"/>
  <c r="AB58" i="20"/>
  <c r="AA59" i="20"/>
  <c r="AF58" i="20"/>
  <c r="AI58" i="20"/>
  <c r="AD58" i="20"/>
  <c r="W20" i="20"/>
  <c r="Z20" i="20"/>
  <c r="AO20" i="20"/>
  <c r="I44" i="20"/>
  <c r="D45" i="20"/>
  <c r="AN42" i="20"/>
  <c r="U75" i="20"/>
  <c r="W75" i="20"/>
  <c r="Z75" i="20"/>
  <c r="T75" i="20"/>
  <c r="G84" i="20"/>
  <c r="I83" i="20"/>
  <c r="AN32" i="20"/>
  <c r="AJ32" i="20"/>
  <c r="AM32" i="20"/>
  <c r="P20" i="20"/>
  <c r="AD43" i="20"/>
  <c r="AJ43" i="20"/>
  <c r="AM43" i="20"/>
  <c r="Q43" i="20"/>
  <c r="P43" i="20"/>
  <c r="Y75" i="20"/>
  <c r="W19" i="20"/>
  <c r="Z19" i="20"/>
  <c r="AN19" i="20"/>
  <c r="AC32" i="20"/>
  <c r="AJ23" i="20"/>
  <c r="AM23" i="20"/>
  <c r="P74" i="20"/>
  <c r="W31" i="20"/>
  <c r="Z31" i="20"/>
  <c r="AO31" i="20"/>
  <c r="AN31" i="20"/>
  <c r="AL57" i="20"/>
  <c r="N77" i="20"/>
  <c r="V76" i="20"/>
  <c r="S76" i="20"/>
  <c r="O76" i="20"/>
  <c r="X76" i="20"/>
  <c r="R76" i="20"/>
  <c r="Q76" i="20"/>
  <c r="AO14" i="20"/>
  <c r="AL74" i="20"/>
  <c r="X58" i="20"/>
  <c r="S58" i="20"/>
  <c r="R58" i="20"/>
  <c r="N59" i="20"/>
  <c r="V58" i="20"/>
  <c r="O58" i="20"/>
  <c r="Q58" i="20"/>
  <c r="AO16" i="20"/>
  <c r="AC20" i="19"/>
  <c r="AC73" i="19"/>
  <c r="Z123" i="19"/>
  <c r="AN123" i="19"/>
  <c r="AO123" i="19"/>
  <c r="AN20" i="19"/>
  <c r="AG43" i="19"/>
  <c r="X101" i="19"/>
  <c r="R101" i="19"/>
  <c r="S101" i="19"/>
  <c r="Y101" i="19"/>
  <c r="N102" i="19"/>
  <c r="V101" i="19"/>
  <c r="Q101" i="19"/>
  <c r="AJ103" i="19"/>
  <c r="AM103" i="19"/>
  <c r="AC99" i="19"/>
  <c r="W19" i="19"/>
  <c r="Z19" i="19"/>
  <c r="AO10" i="19"/>
  <c r="AN124" i="19"/>
  <c r="AO31" i="19"/>
  <c r="U43" i="19"/>
  <c r="AC56" i="19"/>
  <c r="I45" i="19"/>
  <c r="D46" i="19"/>
  <c r="V44" i="19"/>
  <c r="S44" i="19"/>
  <c r="N45" i="19"/>
  <c r="Q45" i="19"/>
  <c r="R44" i="19"/>
  <c r="O44" i="19"/>
  <c r="X44" i="19"/>
  <c r="AK44" i="19"/>
  <c r="AF44" i="19"/>
  <c r="AI44" i="19"/>
  <c r="AA45" i="19"/>
  <c r="AD45" i="19"/>
  <c r="AE44" i="19"/>
  <c r="AB44" i="19"/>
  <c r="AC30" i="19"/>
  <c r="AN72" i="19"/>
  <c r="Z72" i="19"/>
  <c r="AO72" i="19"/>
  <c r="AL74" i="19"/>
  <c r="I58" i="19"/>
  <c r="AO25" i="19"/>
  <c r="D84" i="19"/>
  <c r="I83" i="19"/>
  <c r="AD41" i="19"/>
  <c r="AJ41" i="19"/>
  <c r="AM41" i="19"/>
  <c r="Q41" i="19"/>
  <c r="Y43" i="19"/>
  <c r="AO55" i="19"/>
  <c r="Y74" i="19"/>
  <c r="AN56" i="19"/>
  <c r="AO56" i="19"/>
  <c r="I75" i="19"/>
  <c r="D76" i="19"/>
  <c r="P56" i="19"/>
  <c r="AN55" i="19"/>
  <c r="AJ73" i="19"/>
  <c r="AM73" i="19"/>
  <c r="AC16" i="19"/>
  <c r="U74" i="19"/>
  <c r="T74" i="19"/>
  <c r="T43" i="19"/>
  <c r="P43" i="19"/>
  <c r="AH74" i="19"/>
  <c r="AG74" i="19"/>
  <c r="N76" i="19"/>
  <c r="S75" i="19"/>
  <c r="R75" i="19"/>
  <c r="O75" i="19"/>
  <c r="V75" i="19"/>
  <c r="X75" i="19"/>
  <c r="Q75" i="19"/>
  <c r="AL57" i="19"/>
  <c r="AD42" i="19"/>
  <c r="AJ42" i="19"/>
  <c r="AM42" i="19"/>
  <c r="Q42" i="19"/>
  <c r="AO29" i="19"/>
  <c r="P20" i="19"/>
  <c r="Y57" i="19"/>
  <c r="AN16" i="19"/>
  <c r="AD43" i="19"/>
  <c r="AJ43" i="19"/>
  <c r="AM43" i="19"/>
  <c r="Q43" i="19"/>
  <c r="AO26" i="19"/>
  <c r="AO6" i="19"/>
  <c r="AI75" i="19"/>
  <c r="AF75" i="19"/>
  <c r="AE75" i="19"/>
  <c r="AK75" i="19"/>
  <c r="AA76" i="19"/>
  <c r="AB75" i="19"/>
  <c r="AD75" i="19"/>
  <c r="AH57" i="19"/>
  <c r="AJ57" i="19"/>
  <c r="AM57" i="19"/>
  <c r="AG57" i="19"/>
  <c r="S58" i="19"/>
  <c r="O58" i="19"/>
  <c r="N59" i="19"/>
  <c r="X58" i="19"/>
  <c r="V58" i="19"/>
  <c r="R58" i="19"/>
  <c r="AK58" i="19"/>
  <c r="AF58" i="19"/>
  <c r="AE58" i="19"/>
  <c r="AB58" i="19"/>
  <c r="AI58" i="19"/>
  <c r="AA59" i="19"/>
  <c r="U57" i="19"/>
  <c r="T57" i="19"/>
  <c r="AN23" i="19"/>
  <c r="P23" i="19"/>
  <c r="W23" i="19"/>
  <c r="Z23" i="19"/>
  <c r="Q44" i="19"/>
  <c r="AD44" i="19"/>
  <c r="AL43" i="19"/>
  <c r="AN56" i="18"/>
  <c r="Z56" i="18"/>
  <c r="AN124" i="18"/>
  <c r="AO124" i="18"/>
  <c r="Z124" i="18"/>
  <c r="N102" i="18"/>
  <c r="X101" i="18"/>
  <c r="R101" i="18"/>
  <c r="S101" i="18"/>
  <c r="Y101" i="18"/>
  <c r="V101" i="18"/>
  <c r="Q101" i="18"/>
  <c r="AO11" i="18"/>
  <c r="U100" i="18"/>
  <c r="W100" i="18"/>
  <c r="T100" i="18"/>
  <c r="AL128" i="18"/>
  <c r="AC10" i="18"/>
  <c r="AN72" i="18"/>
  <c r="AH128" i="18"/>
  <c r="AJ128" i="18"/>
  <c r="AM128" i="18"/>
  <c r="AG128" i="18"/>
  <c r="AC128" i="18"/>
  <c r="AD129" i="18"/>
  <c r="AE129" i="18"/>
  <c r="AA130" i="18"/>
  <c r="AI129" i="18"/>
  <c r="AF129" i="18"/>
  <c r="AK129" i="18"/>
  <c r="AG129" i="18"/>
  <c r="AO9" i="18"/>
  <c r="U43" i="18"/>
  <c r="AH43" i="18"/>
  <c r="AL75" i="18"/>
  <c r="AH75" i="18"/>
  <c r="AG75" i="18"/>
  <c r="W125" i="18"/>
  <c r="Z125" i="18"/>
  <c r="P125" i="18"/>
  <c r="T125" i="18"/>
  <c r="U125" i="18"/>
  <c r="G83" i="18"/>
  <c r="I82" i="18"/>
  <c r="AC32" i="18"/>
  <c r="P73" i="18"/>
  <c r="AC6" i="18"/>
  <c r="AJ74" i="18"/>
  <c r="AM74" i="18"/>
  <c r="Y100" i="18"/>
  <c r="V126" i="18"/>
  <c r="N127" i="18"/>
  <c r="R126" i="18"/>
  <c r="S126" i="18"/>
  <c r="X126" i="18"/>
  <c r="Q126" i="18"/>
  <c r="G59" i="18"/>
  <c r="I58" i="18"/>
  <c r="AO73" i="18"/>
  <c r="D87" i="18"/>
  <c r="AB77" i="18"/>
  <c r="AA78" i="18"/>
  <c r="AI77" i="18"/>
  <c r="AK77" i="18"/>
  <c r="AF77" i="18"/>
  <c r="AE77" i="18"/>
  <c r="AD77" i="18"/>
  <c r="U74" i="18"/>
  <c r="T74" i="18"/>
  <c r="P74" i="18"/>
  <c r="AC18" i="18"/>
  <c r="O44" i="18"/>
  <c r="X44" i="18"/>
  <c r="N45" i="18"/>
  <c r="S44" i="18"/>
  <c r="R44" i="18"/>
  <c r="V44" i="18"/>
  <c r="AG76" i="18"/>
  <c r="AH76" i="18"/>
  <c r="AC76" i="18"/>
  <c r="AL57" i="18"/>
  <c r="N76" i="18"/>
  <c r="V75" i="18"/>
  <c r="R75" i="18"/>
  <c r="S75" i="18"/>
  <c r="O75" i="18"/>
  <c r="X75" i="18"/>
  <c r="Q75" i="18"/>
  <c r="W55" i="18"/>
  <c r="Z55" i="18"/>
  <c r="AN55" i="18"/>
  <c r="D45" i="18"/>
  <c r="I44" i="18"/>
  <c r="AC14" i="18"/>
  <c r="X58" i="18"/>
  <c r="S58" i="18"/>
  <c r="R58" i="18"/>
  <c r="N59" i="18"/>
  <c r="V58" i="18"/>
  <c r="O58" i="18"/>
  <c r="Q58" i="18"/>
  <c r="AB44" i="18"/>
  <c r="AA45" i="18"/>
  <c r="AI44" i="18"/>
  <c r="AK44" i="18"/>
  <c r="AF44" i="18"/>
  <c r="AE44" i="18"/>
  <c r="Y74" i="18"/>
  <c r="W74" i="18"/>
  <c r="Z74" i="18"/>
  <c r="P56" i="18"/>
  <c r="AO56" i="18"/>
  <c r="Y57" i="18"/>
  <c r="AD41" i="18"/>
  <c r="AJ41" i="18"/>
  <c r="AM41" i="18"/>
  <c r="Q41" i="18"/>
  <c r="P41" i="18"/>
  <c r="Z73" i="18"/>
  <c r="T43" i="18"/>
  <c r="AO28" i="18"/>
  <c r="AG43" i="18"/>
  <c r="AK58" i="18"/>
  <c r="AA59" i="18"/>
  <c r="AI58" i="18"/>
  <c r="AF58" i="18"/>
  <c r="AE58" i="18"/>
  <c r="AB58" i="18"/>
  <c r="AD58" i="18"/>
  <c r="U57" i="18"/>
  <c r="T57" i="18"/>
  <c r="AD43" i="18"/>
  <c r="Q43" i="18"/>
  <c r="AH57" i="18"/>
  <c r="AG57" i="18"/>
  <c r="AC57" i="18"/>
  <c r="AD42" i="18"/>
  <c r="AJ42" i="18"/>
  <c r="AM42" i="18"/>
  <c r="Q42" i="18"/>
  <c r="P42" i="18"/>
  <c r="AL43" i="18"/>
  <c r="AL76" i="18"/>
  <c r="D75" i="18"/>
  <c r="I74" i="18"/>
  <c r="Q44" i="18"/>
  <c r="AD44" i="18"/>
  <c r="Y43" i="18"/>
  <c r="AN73" i="18"/>
  <c r="Z98" i="17"/>
  <c r="AC72" i="17"/>
  <c r="U57" i="17"/>
  <c r="W57" i="17"/>
  <c r="Z57" i="17"/>
  <c r="T57" i="17"/>
  <c r="P123" i="17"/>
  <c r="W73" i="17"/>
  <c r="Z73" i="17"/>
  <c r="AJ73" i="17"/>
  <c r="AM73" i="17"/>
  <c r="G83" i="17"/>
  <c r="I82" i="17"/>
  <c r="R46" i="17"/>
  <c r="N47" i="17"/>
  <c r="S46" i="17"/>
  <c r="O46" i="17"/>
  <c r="X46" i="17"/>
  <c r="V46" i="17"/>
  <c r="Q46" i="17"/>
  <c r="Y74" i="17"/>
  <c r="AH43" i="17"/>
  <c r="AG43" i="17"/>
  <c r="I44" i="17"/>
  <c r="D45" i="17"/>
  <c r="Q44" i="17"/>
  <c r="W44" i="17"/>
  <c r="Z44" i="17"/>
  <c r="AD44" i="17"/>
  <c r="X59" i="17"/>
  <c r="N60" i="17"/>
  <c r="O59" i="17"/>
  <c r="V59" i="17"/>
  <c r="S59" i="17"/>
  <c r="R59" i="17"/>
  <c r="Q59" i="17"/>
  <c r="R75" i="17"/>
  <c r="O75" i="17"/>
  <c r="N76" i="17"/>
  <c r="X75" i="17"/>
  <c r="V75" i="17"/>
  <c r="S75" i="17"/>
  <c r="Y58" i="17"/>
  <c r="U74" i="17"/>
  <c r="T74" i="17"/>
  <c r="AJ42" i="17"/>
  <c r="AH57" i="17"/>
  <c r="AG57" i="17"/>
  <c r="I58" i="17"/>
  <c r="AL74" i="17"/>
  <c r="P56" i="17"/>
  <c r="W56" i="17"/>
  <c r="AO56" i="17"/>
  <c r="AH74" i="17"/>
  <c r="AG74" i="17"/>
  <c r="AN41" i="17"/>
  <c r="AO72" i="17"/>
  <c r="W72" i="17"/>
  <c r="Z72" i="17"/>
  <c r="AO41" i="17"/>
  <c r="P43" i="17"/>
  <c r="W43" i="17"/>
  <c r="AN55" i="17"/>
  <c r="AF58" i="17"/>
  <c r="AE58" i="17"/>
  <c r="AB58" i="17"/>
  <c r="AA59" i="17"/>
  <c r="AK58" i="17"/>
  <c r="AI58" i="17"/>
  <c r="AL43" i="17"/>
  <c r="U45" i="17"/>
  <c r="W45" i="17"/>
  <c r="Z45" i="17"/>
  <c r="T45" i="17"/>
  <c r="I77" i="17"/>
  <c r="D78" i="17"/>
  <c r="AL57" i="17"/>
  <c r="AA45" i="17"/>
  <c r="AI44" i="17"/>
  <c r="AK44" i="17"/>
  <c r="AF44" i="17"/>
  <c r="AE44" i="17"/>
  <c r="AB44" i="17"/>
  <c r="D85" i="17"/>
  <c r="P45" i="17"/>
  <c r="Y45" i="17"/>
  <c r="AF75" i="17"/>
  <c r="AI75" i="17"/>
  <c r="AE75" i="17"/>
  <c r="AB75" i="17"/>
  <c r="AA76" i="17"/>
  <c r="AK75" i="17"/>
  <c r="U58" i="17"/>
  <c r="T58" i="17"/>
  <c r="AN73" i="17"/>
  <c r="AO32" i="17"/>
  <c r="AC25" i="17"/>
  <c r="AO10" i="17"/>
  <c r="AC99" i="17"/>
  <c r="AC27" i="17"/>
  <c r="AO26" i="17"/>
  <c r="AC7" i="17"/>
  <c r="AC17" i="17"/>
  <c r="AO14" i="17"/>
  <c r="AO31" i="17"/>
  <c r="AL124" i="17"/>
  <c r="AC28" i="17"/>
  <c r="I126" i="17"/>
  <c r="G127" i="17"/>
  <c r="AJ99" i="17"/>
  <c r="AM99" i="17"/>
  <c r="AN20" i="17"/>
  <c r="W20" i="17"/>
  <c r="Z20" i="17"/>
  <c r="AO20" i="17"/>
  <c r="AH124" i="17"/>
  <c r="AG124" i="17"/>
  <c r="AC124" i="17"/>
  <c r="AO12" i="17"/>
  <c r="AO30" i="17"/>
  <c r="AC13" i="17"/>
  <c r="AA126" i="17"/>
  <c r="AI125" i="17"/>
  <c r="AD125" i="17"/>
  <c r="AF125" i="17"/>
  <c r="AK125" i="17"/>
  <c r="AB125" i="17"/>
  <c r="AE125" i="17"/>
  <c r="AO18" i="17"/>
  <c r="AC20" i="17"/>
  <c r="AC11" i="17"/>
  <c r="W28" i="17"/>
  <c r="Z28" i="17"/>
  <c r="AO28" i="17"/>
  <c r="AN28" i="17"/>
  <c r="AO16" i="17"/>
  <c r="AJ123" i="17"/>
  <c r="AM123" i="17"/>
  <c r="AC123" i="17"/>
  <c r="AC23" i="17"/>
  <c r="P43" i="16"/>
  <c r="AH125" i="16"/>
  <c r="AG125" i="16"/>
  <c r="AC125" i="16"/>
  <c r="AK126" i="16"/>
  <c r="AE126" i="16"/>
  <c r="AF126" i="16"/>
  <c r="AL126" i="16"/>
  <c r="AD126" i="16"/>
  <c r="AI126" i="16"/>
  <c r="AA127" i="16"/>
  <c r="P128" i="16"/>
  <c r="AC42" i="16"/>
  <c r="AH100" i="16"/>
  <c r="AG100" i="16"/>
  <c r="AC100" i="16"/>
  <c r="W56" i="16"/>
  <c r="Z56" i="16"/>
  <c r="AA102" i="16"/>
  <c r="AI101" i="16"/>
  <c r="AF101" i="16"/>
  <c r="AK101" i="16"/>
  <c r="AE101" i="16"/>
  <c r="AD101" i="16"/>
  <c r="W42" i="16"/>
  <c r="Z42" i="16"/>
  <c r="AL100" i="16"/>
  <c r="W73" i="16"/>
  <c r="AO73" i="16"/>
  <c r="Z98" i="16"/>
  <c r="AN98" i="16"/>
  <c r="W128" i="16"/>
  <c r="Z128" i="16"/>
  <c r="AO55" i="16"/>
  <c r="W129" i="16"/>
  <c r="Z129" i="16"/>
  <c r="AC124" i="16"/>
  <c r="AJ42" i="16"/>
  <c r="AM42" i="16"/>
  <c r="P130" i="16"/>
  <c r="P124" i="16"/>
  <c r="AO31" i="16"/>
  <c r="AO7" i="16"/>
  <c r="AJ56" i="16"/>
  <c r="AM56" i="16"/>
  <c r="P42" i="16"/>
  <c r="W126" i="16"/>
  <c r="Z126" i="16"/>
  <c r="AC21" i="16"/>
  <c r="AO10" i="16"/>
  <c r="AC11" i="16"/>
  <c r="U74" i="16"/>
  <c r="T74" i="16"/>
  <c r="AC9" i="16"/>
  <c r="U57" i="16"/>
  <c r="T57" i="16"/>
  <c r="AC12" i="16"/>
  <c r="AL74" i="16"/>
  <c r="W43" i="16"/>
  <c r="AE44" i="16"/>
  <c r="AK44" i="16"/>
  <c r="AI44" i="16"/>
  <c r="AA45" i="16"/>
  <c r="AF44" i="16"/>
  <c r="AB44" i="16"/>
  <c r="AD44" i="16"/>
  <c r="AC23" i="16"/>
  <c r="AK75" i="16"/>
  <c r="AD75" i="16"/>
  <c r="AB75" i="16"/>
  <c r="AI75" i="16"/>
  <c r="AA76" i="16"/>
  <c r="AF75" i="16"/>
  <c r="AE75" i="16"/>
  <c r="AN13" i="16"/>
  <c r="W13" i="16"/>
  <c r="Z13" i="16"/>
  <c r="D87" i="16"/>
  <c r="I86" i="16"/>
  <c r="I59" i="16"/>
  <c r="AH43" i="16"/>
  <c r="AG43" i="16"/>
  <c r="AJ43" i="16"/>
  <c r="AM43" i="16"/>
  <c r="AL57" i="16"/>
  <c r="AN41" i="16"/>
  <c r="AN55" i="16"/>
  <c r="AO27" i="16"/>
  <c r="AM27" i="16"/>
  <c r="AH74" i="16"/>
  <c r="AG74" i="16"/>
  <c r="AO8" i="16"/>
  <c r="V45" i="16"/>
  <c r="R45" i="16"/>
  <c r="O45" i="16"/>
  <c r="X45" i="16"/>
  <c r="N46" i="16"/>
  <c r="S45" i="16"/>
  <c r="Q45" i="16"/>
  <c r="AC30" i="16"/>
  <c r="AC28" i="16"/>
  <c r="AH57" i="16"/>
  <c r="AG57" i="16"/>
  <c r="U44" i="16"/>
  <c r="T44" i="16"/>
  <c r="AN73" i="16"/>
  <c r="AJ13" i="16"/>
  <c r="AM13" i="16"/>
  <c r="Y57" i="16"/>
  <c r="AC72" i="16"/>
  <c r="Y44" i="16"/>
  <c r="D77" i="16"/>
  <c r="I76" i="16"/>
  <c r="AC56" i="16"/>
  <c r="Y74" i="16"/>
  <c r="O58" i="16"/>
  <c r="N59" i="16"/>
  <c r="S58" i="16"/>
  <c r="R58" i="16"/>
  <c r="X58" i="16"/>
  <c r="V58" i="16"/>
  <c r="Q58" i="16"/>
  <c r="AA59" i="16"/>
  <c r="AF58" i="16"/>
  <c r="AE58" i="16"/>
  <c r="AB58" i="16"/>
  <c r="AK58" i="16"/>
  <c r="AI58" i="16"/>
  <c r="AD58" i="16"/>
  <c r="W72" i="16"/>
  <c r="Z72" i="16"/>
  <c r="AO72" i="16"/>
  <c r="D44" i="16"/>
  <c r="I43" i="16"/>
  <c r="AN21" i="16"/>
  <c r="W21" i="16"/>
  <c r="Z21" i="16"/>
  <c r="AO21" i="16"/>
  <c r="AL43" i="16"/>
  <c r="AO41" i="16"/>
  <c r="Q75" i="16"/>
  <c r="O75" i="16"/>
  <c r="X75" i="16"/>
  <c r="V75" i="16"/>
  <c r="N76" i="16"/>
  <c r="S75" i="16"/>
  <c r="R75" i="16"/>
  <c r="X75" i="15"/>
  <c r="N76" i="15"/>
  <c r="V75" i="15"/>
  <c r="S75" i="15"/>
  <c r="R75" i="15"/>
  <c r="O75" i="15"/>
  <c r="Q75" i="15"/>
  <c r="AO15" i="15"/>
  <c r="P58" i="15"/>
  <c r="U74" i="15"/>
  <c r="P74" i="15"/>
  <c r="T74" i="15"/>
  <c r="AC27" i="15"/>
  <c r="R60" i="15"/>
  <c r="O60" i="15"/>
  <c r="Q60" i="15"/>
  <c r="V60" i="15"/>
  <c r="S60" i="15"/>
  <c r="Y60" i="15"/>
  <c r="X60" i="15"/>
  <c r="N61" i="15"/>
  <c r="AO14" i="15"/>
  <c r="AL74" i="15"/>
  <c r="W73" i="15"/>
  <c r="Z73" i="15"/>
  <c r="P73" i="15"/>
  <c r="AN57" i="15"/>
  <c r="AH58" i="15"/>
  <c r="AG58" i="15"/>
  <c r="AC58" i="15"/>
  <c r="AO72" i="15"/>
  <c r="D86" i="15"/>
  <c r="I85" i="15"/>
  <c r="AA60" i="15"/>
  <c r="AI59" i="15"/>
  <c r="AF59" i="15"/>
  <c r="AK59" i="15"/>
  <c r="AB59" i="15"/>
  <c r="AE59" i="15"/>
  <c r="AD59" i="15"/>
  <c r="Y74" i="15"/>
  <c r="AJ58" i="15"/>
  <c r="AO58" i="15"/>
  <c r="AO29" i="15"/>
  <c r="AA76" i="15"/>
  <c r="AI75" i="15"/>
  <c r="AF75" i="15"/>
  <c r="AE75" i="15"/>
  <c r="AB75" i="15"/>
  <c r="AK75" i="15"/>
  <c r="AD75" i="15"/>
  <c r="I76" i="15"/>
  <c r="D77" i="15"/>
  <c r="AH74" i="15"/>
  <c r="AG74" i="15"/>
  <c r="P57" i="15"/>
  <c r="AO57" i="15"/>
  <c r="W74" i="15"/>
  <c r="Z74" i="15"/>
  <c r="AC57" i="15"/>
  <c r="U59" i="15"/>
  <c r="W59" i="15"/>
  <c r="Z59" i="15"/>
  <c r="T59" i="15"/>
  <c r="P42" i="3"/>
  <c r="W41" i="3"/>
  <c r="Z41" i="3"/>
  <c r="T43" i="15"/>
  <c r="U43" i="15"/>
  <c r="W43" i="15"/>
  <c r="AC13" i="15"/>
  <c r="AO32" i="15"/>
  <c r="AC17" i="15"/>
  <c r="AJ43" i="15"/>
  <c r="AM43" i="15"/>
  <c r="AO10" i="15"/>
  <c r="I43" i="15"/>
  <c r="D44" i="15"/>
  <c r="Y43" i="15"/>
  <c r="AC16" i="15"/>
  <c r="Q42" i="15"/>
  <c r="P42" i="15"/>
  <c r="AD42" i="15"/>
  <c r="AJ42" i="15"/>
  <c r="AM42" i="15"/>
  <c r="P27" i="15"/>
  <c r="AN27" i="15"/>
  <c r="W27" i="15"/>
  <c r="Z27" i="15"/>
  <c r="AO27" i="15"/>
  <c r="AL44" i="15"/>
  <c r="N45" i="15"/>
  <c r="V44" i="15"/>
  <c r="S44" i="15"/>
  <c r="X44" i="15"/>
  <c r="R44" i="15"/>
  <c r="O44" i="15"/>
  <c r="Q44" i="15"/>
  <c r="AC11" i="15"/>
  <c r="AH44" i="15"/>
  <c r="AG44" i="15"/>
  <c r="AO6" i="15"/>
  <c r="AO21" i="15"/>
  <c r="AB45" i="15"/>
  <c r="AK45" i="15"/>
  <c r="AA46" i="15"/>
  <c r="AI45" i="15"/>
  <c r="AF45" i="15"/>
  <c r="AE45" i="15"/>
  <c r="AD45" i="15"/>
  <c r="AO12" i="15"/>
  <c r="AC72" i="3"/>
  <c r="AL74" i="3"/>
  <c r="AL59" i="3"/>
  <c r="AH59" i="3"/>
  <c r="AG59" i="3"/>
  <c r="W72" i="3"/>
  <c r="Z72" i="3"/>
  <c r="AA76" i="3"/>
  <c r="AI75" i="3"/>
  <c r="AF75" i="3"/>
  <c r="AE75" i="3"/>
  <c r="AB75" i="3"/>
  <c r="AK75" i="3"/>
  <c r="AH74" i="3"/>
  <c r="AG74" i="3"/>
  <c r="Y74" i="3"/>
  <c r="AO19" i="3"/>
  <c r="W42" i="3"/>
  <c r="Z42" i="3"/>
  <c r="G78" i="3"/>
  <c r="I77" i="3"/>
  <c r="AJ73" i="3"/>
  <c r="AM73" i="3"/>
  <c r="AD75" i="3"/>
  <c r="W73" i="3"/>
  <c r="N76" i="3"/>
  <c r="V75" i="3"/>
  <c r="S75" i="3"/>
  <c r="R75" i="3"/>
  <c r="X75" i="3"/>
  <c r="O75" i="3"/>
  <c r="T74" i="3"/>
  <c r="U74" i="3"/>
  <c r="AO42" i="3"/>
  <c r="AO20" i="3"/>
  <c r="AO24" i="3"/>
  <c r="Y43" i="3"/>
  <c r="G48" i="3"/>
  <c r="I47" i="3"/>
  <c r="AG44" i="3"/>
  <c r="AH44" i="3"/>
  <c r="AO31" i="3"/>
  <c r="AO22" i="3"/>
  <c r="S44" i="3"/>
  <c r="R44" i="3"/>
  <c r="O44" i="3"/>
  <c r="N45" i="3"/>
  <c r="X44" i="3"/>
  <c r="Q44" i="3"/>
  <c r="U43" i="3"/>
  <c r="T43" i="3"/>
  <c r="AC43" i="3"/>
  <c r="AJ43" i="3"/>
  <c r="AM43" i="3"/>
  <c r="AL44" i="3"/>
  <c r="AO27" i="3"/>
  <c r="AK45" i="3"/>
  <c r="AA46" i="3"/>
  <c r="AI45" i="3"/>
  <c r="AF45" i="3"/>
  <c r="AE45" i="3"/>
  <c r="AB45" i="3"/>
  <c r="AD45" i="3"/>
  <c r="AN42" i="3"/>
  <c r="Z131" i="3"/>
  <c r="Z130" i="16"/>
  <c r="AO127" i="23"/>
  <c r="AM127" i="23"/>
  <c r="AO17" i="3"/>
  <c r="P129" i="3"/>
  <c r="W129" i="3"/>
  <c r="Z129" i="3"/>
  <c r="AH100" i="17"/>
  <c r="AG100" i="17"/>
  <c r="AL104" i="18"/>
  <c r="AG101" i="3"/>
  <c r="AH101" i="3"/>
  <c r="W19" i="16"/>
  <c r="Z19" i="16"/>
  <c r="AO19" i="16"/>
  <c r="AN19" i="16"/>
  <c r="U99" i="17"/>
  <c r="T99" i="17"/>
  <c r="S101" i="16"/>
  <c r="R101" i="16"/>
  <c r="N102" i="16"/>
  <c r="V101" i="16"/>
  <c r="X101" i="16"/>
  <c r="O101" i="16"/>
  <c r="Q101" i="16"/>
  <c r="U126" i="19"/>
  <c r="T126" i="19"/>
  <c r="Z124" i="19"/>
  <c r="AC31" i="22"/>
  <c r="AO29" i="16"/>
  <c r="W7" i="17"/>
  <c r="Z7" i="17"/>
  <c r="AO7" i="17"/>
  <c r="AN7" i="17"/>
  <c r="AG108" i="22"/>
  <c r="AH108" i="22"/>
  <c r="P124" i="17"/>
  <c r="W124" i="17"/>
  <c r="Z124" i="17"/>
  <c r="X132" i="16"/>
  <c r="N133" i="16"/>
  <c r="Q132" i="16"/>
  <c r="S132" i="16"/>
  <c r="R132" i="16"/>
  <c r="V132" i="16"/>
  <c r="AO16" i="3"/>
  <c r="W26" i="18"/>
  <c r="Z26" i="18"/>
  <c r="AO26" i="18"/>
  <c r="AN26" i="18"/>
  <c r="AN30" i="21"/>
  <c r="W30" i="21"/>
  <c r="Z30" i="21"/>
  <c r="AO30" i="21"/>
  <c r="AJ101" i="22"/>
  <c r="AM101" i="22"/>
  <c r="AC9" i="17"/>
  <c r="AC12" i="19"/>
  <c r="W13" i="17"/>
  <c r="Z13" i="17"/>
  <c r="AO13" i="17"/>
  <c r="AN13" i="17"/>
  <c r="AC21" i="20"/>
  <c r="W27" i="22"/>
  <c r="Z27" i="22"/>
  <c r="AO27" i="22"/>
  <c r="AN27" i="22"/>
  <c r="AO13" i="18"/>
  <c r="AC102" i="20"/>
  <c r="AC21" i="19"/>
  <c r="AC127" i="23"/>
  <c r="W18" i="20"/>
  <c r="Z18" i="20"/>
  <c r="AO18" i="20"/>
  <c r="AN18" i="20"/>
  <c r="R124" i="15"/>
  <c r="N125" i="15"/>
  <c r="V124" i="15"/>
  <c r="S124" i="15"/>
  <c r="X124" i="15"/>
  <c r="Q124" i="15"/>
  <c r="O124" i="15"/>
  <c r="W15" i="18"/>
  <c r="Z15" i="18"/>
  <c r="AO15" i="18"/>
  <c r="AN15" i="18"/>
  <c r="W15" i="22"/>
  <c r="Z15" i="22"/>
  <c r="AO15" i="22"/>
  <c r="AN15" i="22"/>
  <c r="AC32" i="16"/>
  <c r="AN122" i="20"/>
  <c r="U100" i="16"/>
  <c r="T100" i="16"/>
  <c r="AO15" i="3"/>
  <c r="AM15" i="3"/>
  <c r="Q127" i="19"/>
  <c r="X127" i="19"/>
  <c r="S127" i="19"/>
  <c r="O127" i="19"/>
  <c r="V127" i="19"/>
  <c r="N128" i="19"/>
  <c r="R127" i="19"/>
  <c r="AG104" i="18"/>
  <c r="AH104" i="18"/>
  <c r="AJ104" i="18"/>
  <c r="AM104" i="18"/>
  <c r="AM28" i="21"/>
  <c r="AO28" i="21"/>
  <c r="U125" i="17"/>
  <c r="W125" i="17"/>
  <c r="Z125" i="17"/>
  <c r="T125" i="17"/>
  <c r="AN16" i="15"/>
  <c r="W16" i="15"/>
  <c r="Z16" i="15"/>
  <c r="AO16" i="15"/>
  <c r="T107" i="3"/>
  <c r="U107" i="3"/>
  <c r="W107" i="3"/>
  <c r="Z107" i="3"/>
  <c r="W106" i="3"/>
  <c r="Z106" i="3"/>
  <c r="P106" i="3"/>
  <c r="Z97" i="3"/>
  <c r="W13" i="15"/>
  <c r="Z13" i="15"/>
  <c r="AO13" i="15"/>
  <c r="AN13" i="15"/>
  <c r="AO11" i="22"/>
  <c r="AO11" i="19"/>
  <c r="AL104" i="19"/>
  <c r="AG102" i="15"/>
  <c r="AC102" i="15"/>
  <c r="AH102" i="15"/>
  <c r="I101" i="18"/>
  <c r="G102" i="18"/>
  <c r="O101" i="18"/>
  <c r="AB101" i="18"/>
  <c r="AJ127" i="22"/>
  <c r="AM127" i="22"/>
  <c r="AM16" i="16"/>
  <c r="AO16" i="16"/>
  <c r="W99" i="16"/>
  <c r="Z99" i="16"/>
  <c r="G125" i="15"/>
  <c r="I124" i="15"/>
  <c r="AB124" i="15"/>
  <c r="W59" i="3"/>
  <c r="Z59" i="3"/>
  <c r="P59" i="3"/>
  <c r="Y123" i="15"/>
  <c r="T126" i="21"/>
  <c r="U126" i="21"/>
  <c r="AO14" i="22"/>
  <c r="W122" i="15"/>
  <c r="AC6" i="17"/>
  <c r="AM123" i="20"/>
  <c r="AO123" i="20"/>
  <c r="AN123" i="20"/>
  <c r="Y126" i="19"/>
  <c r="Z100" i="21"/>
  <c r="AO100" i="21"/>
  <c r="I100" i="20"/>
  <c r="G101" i="20"/>
  <c r="O100" i="20"/>
  <c r="AB100" i="20"/>
  <c r="AC24" i="22"/>
  <c r="W58" i="3"/>
  <c r="Z58" i="3"/>
  <c r="P58" i="3"/>
  <c r="AC125" i="18"/>
  <c r="AJ99" i="21"/>
  <c r="AM99" i="21"/>
  <c r="W9" i="17"/>
  <c r="Z9" i="17"/>
  <c r="AO9" i="17"/>
  <c r="AN9" i="17"/>
  <c r="AM14" i="16"/>
  <c r="AO14" i="16"/>
  <c r="AM19" i="19"/>
  <c r="AO19" i="19"/>
  <c r="W21" i="20"/>
  <c r="Z21" i="20"/>
  <c r="AO21" i="20"/>
  <c r="AN21" i="20"/>
  <c r="AM27" i="21"/>
  <c r="AO27" i="21"/>
  <c r="AJ125" i="22"/>
  <c r="AM125" i="22"/>
  <c r="AL102" i="15"/>
  <c r="AO7" i="3"/>
  <c r="W11" i="17"/>
  <c r="Z11" i="17"/>
  <c r="AO11" i="17"/>
  <c r="AN11" i="17"/>
  <c r="W21" i="19"/>
  <c r="Z21" i="19"/>
  <c r="AO21" i="19"/>
  <c r="AN21" i="19"/>
  <c r="W28" i="16"/>
  <c r="Z28" i="16"/>
  <c r="AO28" i="16"/>
  <c r="AN28" i="16"/>
  <c r="AC8" i="15"/>
  <c r="AC27" i="20"/>
  <c r="AO23" i="3"/>
  <c r="Y61" i="3"/>
  <c r="AM98" i="19"/>
  <c r="AN98" i="19"/>
  <c r="X127" i="21"/>
  <c r="N128" i="21"/>
  <c r="R127" i="21"/>
  <c r="Q127" i="21"/>
  <c r="S127" i="21"/>
  <c r="O127" i="21"/>
  <c r="V127" i="21"/>
  <c r="W124" i="22"/>
  <c r="Z124" i="22"/>
  <c r="P124" i="22"/>
  <c r="R100" i="17"/>
  <c r="V100" i="17"/>
  <c r="S100" i="17"/>
  <c r="N101" i="17"/>
  <c r="X100" i="17"/>
  <c r="O100" i="17"/>
  <c r="Q100" i="17"/>
  <c r="AL100" i="17"/>
  <c r="AM19" i="18"/>
  <c r="AO19" i="18"/>
  <c r="G102" i="17"/>
  <c r="I101" i="17"/>
  <c r="AH131" i="15"/>
  <c r="AJ131" i="15"/>
  <c r="AM131" i="15"/>
  <c r="AG131" i="15"/>
  <c r="I102" i="16"/>
  <c r="G103" i="16"/>
  <c r="AB102" i="16"/>
  <c r="W23" i="16"/>
  <c r="Z23" i="16"/>
  <c r="AO23" i="16"/>
  <c r="AN23" i="16"/>
  <c r="Z123" i="16"/>
  <c r="AO123" i="16"/>
  <c r="AJ125" i="18"/>
  <c r="AM125" i="18"/>
  <c r="AM24" i="20"/>
  <c r="AO24" i="20"/>
  <c r="G102" i="22"/>
  <c r="I101" i="22"/>
  <c r="O101" i="22"/>
  <c r="AB101" i="22"/>
  <c r="W12" i="19"/>
  <c r="Z12" i="19"/>
  <c r="AO12" i="19"/>
  <c r="AN12" i="19"/>
  <c r="AM32" i="22"/>
  <c r="AO32" i="22"/>
  <c r="U97" i="15"/>
  <c r="W97" i="15"/>
  <c r="T97" i="15"/>
  <c r="Q126" i="20"/>
  <c r="V126" i="20"/>
  <c r="N127" i="20"/>
  <c r="O126" i="20"/>
  <c r="R126" i="20"/>
  <c r="X126" i="20"/>
  <c r="S126" i="20"/>
  <c r="AM25" i="16"/>
  <c r="AO25" i="16"/>
  <c r="AH104" i="19"/>
  <c r="AG104" i="19"/>
  <c r="AN121" i="3"/>
  <c r="Z121" i="3"/>
  <c r="N63" i="3"/>
  <c r="V63" i="3"/>
  <c r="S62" i="3"/>
  <c r="X62" i="3"/>
  <c r="R62" i="3"/>
  <c r="Q62" i="3"/>
  <c r="O62" i="3"/>
  <c r="Y126" i="21"/>
  <c r="W32" i="16"/>
  <c r="Z32" i="16"/>
  <c r="AO32" i="16"/>
  <c r="AN32" i="16"/>
  <c r="AO97" i="3"/>
  <c r="Z99" i="18"/>
  <c r="AN99" i="18"/>
  <c r="AO99" i="18"/>
  <c r="AF101" i="17"/>
  <c r="AK101" i="17"/>
  <c r="AE101" i="17"/>
  <c r="AB101" i="17"/>
  <c r="AD101" i="17"/>
  <c r="AI101" i="17"/>
  <c r="AA102" i="17"/>
  <c r="AO11" i="3"/>
  <c r="W30" i="16"/>
  <c r="Z30" i="16"/>
  <c r="AO30" i="16"/>
  <c r="AN30" i="16"/>
  <c r="W14" i="18"/>
  <c r="Z14" i="18"/>
  <c r="AO14" i="18"/>
  <c r="AN14" i="18"/>
  <c r="AJ107" i="22"/>
  <c r="AM107" i="22"/>
  <c r="AO98" i="17"/>
  <c r="W15" i="20"/>
  <c r="Z15" i="20"/>
  <c r="AO15" i="20"/>
  <c r="AN15" i="20"/>
  <c r="AI102" i="23"/>
  <c r="AF102" i="23"/>
  <c r="AA103" i="23"/>
  <c r="AK102" i="23"/>
  <c r="AD102" i="23"/>
  <c r="AE102" i="23"/>
  <c r="AO8" i="17"/>
  <c r="V126" i="17"/>
  <c r="X126" i="17"/>
  <c r="O126" i="17"/>
  <c r="Q126" i="17"/>
  <c r="N127" i="17"/>
  <c r="S126" i="17"/>
  <c r="R126" i="17"/>
  <c r="AL108" i="22"/>
  <c r="G108" i="3"/>
  <c r="I107" i="3"/>
  <c r="U131" i="16"/>
  <c r="T131" i="16"/>
  <c r="G63" i="15"/>
  <c r="I62" i="15"/>
  <c r="AC15" i="17"/>
  <c r="AC7" i="22"/>
  <c r="AC125" i="23"/>
  <c r="AM30" i="22"/>
  <c r="AO30" i="22"/>
  <c r="G125" i="3"/>
  <c r="O124" i="3"/>
  <c r="AB124" i="3"/>
  <c r="I124" i="3"/>
  <c r="AO122" i="17"/>
  <c r="AO122" i="20"/>
  <c r="AO32" i="19"/>
  <c r="AC30" i="18"/>
  <c r="Y132" i="3"/>
  <c r="Z100" i="3"/>
  <c r="AO100" i="3"/>
  <c r="Y97" i="15"/>
  <c r="W23" i="17"/>
  <c r="Z23" i="17"/>
  <c r="AO23" i="17"/>
  <c r="AN23" i="17"/>
  <c r="AC24" i="19"/>
  <c r="Y125" i="20"/>
  <c r="P131" i="3"/>
  <c r="P124" i="20"/>
  <c r="AN124" i="20"/>
  <c r="W124" i="20"/>
  <c r="Z124" i="20"/>
  <c r="U61" i="3"/>
  <c r="P61" i="3"/>
  <c r="T61" i="3"/>
  <c r="AL101" i="3"/>
  <c r="AH132" i="3"/>
  <c r="AJ132" i="3"/>
  <c r="AG132" i="3"/>
  <c r="Z127" i="3"/>
  <c r="AC103" i="19"/>
  <c r="AO14" i="19"/>
  <c r="AL131" i="15"/>
  <c r="AJ127" i="3"/>
  <c r="AM127" i="3"/>
  <c r="AC127" i="3"/>
  <c r="Y125" i="17"/>
  <c r="W24" i="22"/>
  <c r="Z24" i="22"/>
  <c r="AO24" i="22"/>
  <c r="AN24" i="22"/>
  <c r="Y107" i="3"/>
  <c r="AI133" i="19"/>
  <c r="AD133" i="19"/>
  <c r="AA134" i="19"/>
  <c r="AE133" i="19"/>
  <c r="AK133" i="19"/>
  <c r="AF133" i="19"/>
  <c r="AJ125" i="23"/>
  <c r="AM125" i="23"/>
  <c r="P97" i="15"/>
  <c r="T125" i="20"/>
  <c r="U125" i="20"/>
  <c r="W125" i="20"/>
  <c r="Z125" i="20"/>
  <c r="AO24" i="17"/>
  <c r="AO19" i="17"/>
  <c r="AJ125" i="15"/>
  <c r="AM125" i="15"/>
  <c r="I127" i="16"/>
  <c r="G128" i="16"/>
  <c r="O127" i="16"/>
  <c r="AB127" i="16"/>
  <c r="W8" i="15"/>
  <c r="Z8" i="15"/>
  <c r="AO8" i="15"/>
  <c r="AN8" i="15"/>
  <c r="AM7" i="18"/>
  <c r="AO7" i="18"/>
  <c r="W27" i="20"/>
  <c r="Z27" i="20"/>
  <c r="AO27" i="20"/>
  <c r="AN27" i="20"/>
  <c r="AO25" i="20"/>
  <c r="AO23" i="22"/>
  <c r="AM19" i="20"/>
  <c r="AO19" i="20"/>
  <c r="AO6" i="21"/>
  <c r="W31" i="22"/>
  <c r="Z31" i="22"/>
  <c r="AO31" i="22"/>
  <c r="AN31" i="22"/>
  <c r="W17" i="15"/>
  <c r="Z17" i="15"/>
  <c r="AO17" i="15"/>
  <c r="AN17" i="15"/>
  <c r="W6" i="17"/>
  <c r="Z6" i="17"/>
  <c r="AO6" i="17"/>
  <c r="AN6" i="17"/>
  <c r="AO20" i="16"/>
  <c r="AO125" i="19"/>
  <c r="W7" i="20"/>
  <c r="Z7" i="20"/>
  <c r="AO7" i="20"/>
  <c r="AN7" i="20"/>
  <c r="AC6" i="20"/>
  <c r="AJ98" i="20"/>
  <c r="AM98" i="20"/>
  <c r="W125" i="22"/>
  <c r="Z125" i="22"/>
  <c r="P125" i="22"/>
  <c r="P125" i="19"/>
  <c r="AC100" i="22"/>
  <c r="W17" i="17"/>
  <c r="Z17" i="17"/>
  <c r="AO17" i="17"/>
  <c r="AN17" i="17"/>
  <c r="AN22" i="19"/>
  <c r="W22" i="19"/>
  <c r="Z22" i="19"/>
  <c r="AO22" i="19"/>
  <c r="O107" i="3"/>
  <c r="AH132" i="19"/>
  <c r="AG132" i="19"/>
  <c r="W7" i="22"/>
  <c r="Z7" i="22"/>
  <c r="AO7" i="22"/>
  <c r="AN7" i="22"/>
  <c r="AN100" i="22"/>
  <c r="AO100" i="22"/>
  <c r="AN123" i="3"/>
  <c r="AC21" i="17"/>
  <c r="T132" i="3"/>
  <c r="W132" i="3"/>
  <c r="Z132" i="3"/>
  <c r="U132" i="3"/>
  <c r="AJ106" i="22"/>
  <c r="AM106" i="22"/>
  <c r="AC18" i="19"/>
  <c r="W8" i="19"/>
  <c r="Z8" i="19"/>
  <c r="AO8" i="19"/>
  <c r="AN8" i="19"/>
  <c r="AN30" i="20"/>
  <c r="W30" i="20"/>
  <c r="Z30" i="20"/>
  <c r="AO30" i="20"/>
  <c r="I127" i="18"/>
  <c r="G128" i="18"/>
  <c r="O127" i="18"/>
  <c r="AB127" i="18"/>
  <c r="AM31" i="21"/>
  <c r="AO31" i="21"/>
  <c r="AK110" i="21"/>
  <c r="AE110" i="21"/>
  <c r="AD110" i="21"/>
  <c r="AF110" i="21"/>
  <c r="AA111" i="21"/>
  <c r="AI110" i="21"/>
  <c r="W97" i="17"/>
  <c r="Z97" i="17"/>
  <c r="AN97" i="17"/>
  <c r="W27" i="17"/>
  <c r="Z27" i="17"/>
  <c r="AO27" i="17"/>
  <c r="AN27" i="17"/>
  <c r="AC29" i="17"/>
  <c r="Y102" i="20"/>
  <c r="AO18" i="16"/>
  <c r="W20" i="15"/>
  <c r="Z20" i="15"/>
  <c r="AO20" i="15"/>
  <c r="AN20" i="15"/>
  <c r="W10" i="18"/>
  <c r="Z10" i="18"/>
  <c r="AO10" i="18"/>
  <c r="AN10" i="18"/>
  <c r="AC15" i="19"/>
  <c r="AO10" i="20"/>
  <c r="AN125" i="19"/>
  <c r="AN9" i="16"/>
  <c r="W9" i="16"/>
  <c r="Z9" i="16"/>
  <c r="AO9" i="16"/>
  <c r="Z123" i="18"/>
  <c r="AN123" i="18"/>
  <c r="AO123" i="18"/>
  <c r="W19" i="22"/>
  <c r="Z19" i="22"/>
  <c r="AO19" i="22"/>
  <c r="AN19" i="22"/>
  <c r="AC27" i="19"/>
  <c r="AJ103" i="20"/>
  <c r="AM103" i="20"/>
  <c r="AC22" i="18"/>
  <c r="AE109" i="22"/>
  <c r="AD109" i="22"/>
  <c r="AF109" i="22"/>
  <c r="AK109" i="22"/>
  <c r="AA110" i="22"/>
  <c r="AI109" i="22"/>
  <c r="AC8" i="18"/>
  <c r="N109" i="3"/>
  <c r="R108" i="3"/>
  <c r="Q108" i="3"/>
  <c r="S108" i="3"/>
  <c r="V108" i="3"/>
  <c r="O108" i="3"/>
  <c r="X108" i="3"/>
  <c r="AO14" i="3"/>
  <c r="W15" i="17"/>
  <c r="Z15" i="17"/>
  <c r="AO15" i="17"/>
  <c r="AN15" i="17"/>
  <c r="AC9" i="20"/>
  <c r="W30" i="18"/>
  <c r="Z30" i="18"/>
  <c r="AO30" i="18"/>
  <c r="AN30" i="18"/>
  <c r="I127" i="20"/>
  <c r="G128" i="20"/>
  <c r="AB127" i="20"/>
  <c r="Z56" i="3"/>
  <c r="AN56" i="3"/>
  <c r="AO56" i="3"/>
  <c r="W24" i="19"/>
  <c r="Z24" i="19"/>
  <c r="AO24" i="19"/>
  <c r="AN24" i="19"/>
  <c r="P96" i="15"/>
  <c r="W96" i="15"/>
  <c r="Z96" i="15"/>
  <c r="AO96" i="15"/>
  <c r="Z98" i="21"/>
  <c r="AN98" i="21"/>
  <c r="AO98" i="21"/>
  <c r="AN100" i="21"/>
  <c r="AH128" i="23"/>
  <c r="AG128" i="23"/>
  <c r="AC128" i="23"/>
  <c r="AN12" i="16"/>
  <c r="W12" i="16"/>
  <c r="Z12" i="16"/>
  <c r="AO12" i="16"/>
  <c r="AJ99" i="19"/>
  <c r="AM99" i="19"/>
  <c r="AC129" i="15"/>
  <c r="U102" i="20"/>
  <c r="W102" i="20"/>
  <c r="Z102" i="20"/>
  <c r="T102" i="20"/>
  <c r="AO22" i="20"/>
  <c r="AO29" i="20"/>
  <c r="AO22" i="22"/>
  <c r="AN100" i="3"/>
  <c r="W124" i="16"/>
  <c r="Z124" i="16"/>
  <c r="AM22" i="21"/>
  <c r="AO22" i="21"/>
  <c r="AO25" i="21"/>
  <c r="AN56" i="15"/>
  <c r="W100" i="19"/>
  <c r="Z100" i="19"/>
  <c r="P100" i="19"/>
  <c r="AO32" i="3"/>
  <c r="N99" i="15"/>
  <c r="V98" i="15"/>
  <c r="X98" i="15"/>
  <c r="R98" i="15"/>
  <c r="Q98" i="15"/>
  <c r="S98" i="15"/>
  <c r="O98" i="15"/>
  <c r="Z124" i="21"/>
  <c r="I99" i="15"/>
  <c r="G100" i="15"/>
  <c r="AB99" i="15"/>
  <c r="AC125" i="21"/>
  <c r="AJ97" i="3"/>
  <c r="AM97" i="3"/>
  <c r="AC97" i="3"/>
  <c r="W12" i="22"/>
  <c r="Z12" i="22"/>
  <c r="AO12" i="22"/>
  <c r="AN12" i="22"/>
  <c r="AN123" i="16"/>
  <c r="AF102" i="3"/>
  <c r="AE102" i="3"/>
  <c r="AI102" i="3"/>
  <c r="AD102" i="3"/>
  <c r="AB102" i="3"/>
  <c r="AA103" i="3"/>
  <c r="AK102" i="3"/>
  <c r="U126" i="22"/>
  <c r="W126" i="22"/>
  <c r="Z126" i="22"/>
  <c r="T126" i="22"/>
  <c r="AH101" i="23"/>
  <c r="AJ101" i="23"/>
  <c r="AM101" i="23"/>
  <c r="AG101" i="23"/>
  <c r="AA134" i="3"/>
  <c r="AD133" i="3"/>
  <c r="AI133" i="3"/>
  <c r="AF133" i="3"/>
  <c r="AK133" i="3"/>
  <c r="AE133" i="3"/>
  <c r="AO23" i="19"/>
  <c r="W21" i="17"/>
  <c r="Z21" i="17"/>
  <c r="AO21" i="17"/>
  <c r="AN21" i="17"/>
  <c r="P126" i="23"/>
  <c r="W126" i="23"/>
  <c r="Z126" i="23"/>
  <c r="AN18" i="19"/>
  <c r="W18" i="19"/>
  <c r="Z18" i="19"/>
  <c r="AO18" i="19"/>
  <c r="G102" i="23"/>
  <c r="O101" i="23"/>
  <c r="I101" i="23"/>
  <c r="W125" i="16"/>
  <c r="Z125" i="16"/>
  <c r="P125" i="16"/>
  <c r="AO18" i="22"/>
  <c r="AL128" i="23"/>
  <c r="W11" i="16"/>
  <c r="Z11" i="16"/>
  <c r="AO11" i="16"/>
  <c r="AN11" i="16"/>
  <c r="G103" i="19"/>
  <c r="I102" i="19"/>
  <c r="O102" i="19"/>
  <c r="AB102" i="19"/>
  <c r="W60" i="3"/>
  <c r="P60" i="3"/>
  <c r="AL60" i="3"/>
  <c r="W29" i="17"/>
  <c r="Z29" i="17"/>
  <c r="AO29" i="17"/>
  <c r="AN29" i="17"/>
  <c r="W99" i="19"/>
  <c r="Z99" i="19"/>
  <c r="V103" i="20"/>
  <c r="N104" i="20"/>
  <c r="Q103" i="20"/>
  <c r="X103" i="20"/>
  <c r="S103" i="20"/>
  <c r="R103" i="20"/>
  <c r="Z123" i="3"/>
  <c r="AO123" i="3"/>
  <c r="AO6" i="22"/>
  <c r="AO99" i="21"/>
  <c r="W15" i="19"/>
  <c r="Z15" i="19"/>
  <c r="AO15" i="19"/>
  <c r="AN15" i="19"/>
  <c r="AO99" i="20"/>
  <c r="AM97" i="20"/>
  <c r="AO97" i="20"/>
  <c r="AN97" i="20"/>
  <c r="AA133" i="15"/>
  <c r="AK132" i="15"/>
  <c r="AI132" i="15"/>
  <c r="AF132" i="15"/>
  <c r="AE132" i="15"/>
  <c r="AD132" i="15"/>
  <c r="Y99" i="17"/>
  <c r="AN6" i="20"/>
  <c r="W6" i="20"/>
  <c r="Z6" i="20"/>
  <c r="AO6" i="20"/>
  <c r="AC27" i="18"/>
  <c r="AC126" i="15"/>
  <c r="Y100" i="16"/>
  <c r="X127" i="22"/>
  <c r="S127" i="22"/>
  <c r="N128" i="22"/>
  <c r="V127" i="22"/>
  <c r="R127" i="22"/>
  <c r="Q127" i="22"/>
  <c r="O127" i="22"/>
  <c r="AO22" i="17"/>
  <c r="AO12" i="20"/>
  <c r="AL101" i="23"/>
  <c r="AC123" i="23"/>
  <c r="W27" i="19"/>
  <c r="Z27" i="19"/>
  <c r="AO27" i="19"/>
  <c r="AN27" i="19"/>
  <c r="AM132" i="3"/>
  <c r="AL132" i="3"/>
  <c r="AF105" i="18"/>
  <c r="AI105" i="18"/>
  <c r="AK105" i="18"/>
  <c r="AE105" i="18"/>
  <c r="AA106" i="18"/>
  <c r="AD105" i="18"/>
  <c r="W22" i="18"/>
  <c r="Z22" i="18"/>
  <c r="AO22" i="18"/>
  <c r="AN22" i="18"/>
  <c r="W8" i="18"/>
  <c r="Z8" i="18"/>
  <c r="AO8" i="18"/>
  <c r="AN8" i="18"/>
  <c r="AL132" i="19"/>
  <c r="Y131" i="16"/>
  <c r="AO13" i="20"/>
  <c r="AC26" i="18"/>
  <c r="AN9" i="20"/>
  <c r="W9" i="20"/>
  <c r="Z9" i="20"/>
  <c r="AO9" i="20"/>
  <c r="W32" i="18"/>
  <c r="Z32" i="18"/>
  <c r="AO32" i="18"/>
  <c r="AN32" i="18"/>
  <c r="V133" i="3"/>
  <c r="R133" i="3"/>
  <c r="N134" i="3"/>
  <c r="Q133" i="3"/>
  <c r="S133" i="3"/>
  <c r="X133" i="3"/>
  <c r="Z56" i="15"/>
  <c r="AJ126" i="22"/>
  <c r="AM126" i="22"/>
  <c r="W25" i="17"/>
  <c r="Z25" i="17"/>
  <c r="AO25" i="17"/>
  <c r="AN25" i="17"/>
  <c r="Z127" i="23"/>
  <c r="W18" i="18"/>
  <c r="Z18" i="18"/>
  <c r="AO18" i="18"/>
  <c r="AN18" i="18"/>
  <c r="O101" i="21"/>
  <c r="G102" i="21"/>
  <c r="I101" i="21"/>
  <c r="AB101" i="21"/>
  <c r="AH109" i="21"/>
  <c r="AJ109" i="21"/>
  <c r="AM109" i="21"/>
  <c r="AG109" i="21"/>
  <c r="AA106" i="19"/>
  <c r="AI105" i="19"/>
  <c r="AD105" i="19"/>
  <c r="AE105" i="19"/>
  <c r="AF105" i="19"/>
  <c r="AK105" i="19"/>
  <c r="AI103" i="15"/>
  <c r="AD103" i="15"/>
  <c r="AF103" i="15"/>
  <c r="AK103" i="15"/>
  <c r="AA104" i="15"/>
  <c r="AE103" i="15"/>
  <c r="AF129" i="23"/>
  <c r="AA130" i="23"/>
  <c r="AE129" i="23"/>
  <c r="AI129" i="23"/>
  <c r="AK129" i="23"/>
  <c r="AD129" i="23"/>
  <c r="W30" i="19"/>
  <c r="Z30" i="19"/>
  <c r="AO30" i="19"/>
  <c r="AN30" i="19"/>
  <c r="W125" i="21"/>
  <c r="Z125" i="21"/>
  <c r="AH60" i="3"/>
  <c r="AG60" i="3"/>
  <c r="AC99" i="16"/>
  <c r="P102" i="20"/>
  <c r="U123" i="15"/>
  <c r="T123" i="15"/>
  <c r="AM98" i="18"/>
  <c r="AN98" i="18"/>
  <c r="AC15" i="18"/>
  <c r="AJ100" i="23"/>
  <c r="AM100" i="23"/>
  <c r="AC15" i="22"/>
  <c r="AC124" i="21"/>
  <c r="W11" i="15"/>
  <c r="Z11" i="15"/>
  <c r="AO11" i="15"/>
  <c r="AN11" i="15"/>
  <c r="Y126" i="22"/>
  <c r="AC19" i="16"/>
  <c r="W27" i="18"/>
  <c r="Z27" i="18"/>
  <c r="AO27" i="18"/>
  <c r="AN27" i="18"/>
  <c r="W123" i="23"/>
  <c r="Z123" i="23"/>
  <c r="AN123" i="23"/>
  <c r="W25" i="22"/>
  <c r="Z25" i="22"/>
  <c r="AO25" i="22"/>
  <c r="AN25" i="22"/>
  <c r="W6" i="18"/>
  <c r="Z6" i="18"/>
  <c r="AO6" i="18"/>
  <c r="AN6" i="18"/>
  <c r="G128" i="19"/>
  <c r="I127" i="19"/>
  <c r="AB127" i="19"/>
  <c r="W20" i="18"/>
  <c r="Z20" i="18"/>
  <c r="AO20" i="18"/>
  <c r="AN20" i="18"/>
  <c r="AM17" i="19"/>
  <c r="AO17" i="19"/>
  <c r="AN124" i="21"/>
  <c r="AM21" i="22"/>
  <c r="AO21" i="22"/>
  <c r="P13" i="15"/>
  <c r="P125" i="20"/>
  <c r="AL109" i="21"/>
  <c r="I132" i="22"/>
  <c r="G133" i="22"/>
  <c r="H132" i="22"/>
  <c r="AA62" i="3"/>
  <c r="AK61" i="3"/>
  <c r="AE61" i="3"/>
  <c r="AD61" i="3"/>
  <c r="AI61" i="3"/>
  <c r="AF61" i="3"/>
  <c r="AB61" i="3"/>
  <c r="W121" i="15"/>
  <c r="Z121" i="15"/>
  <c r="AN121" i="15"/>
  <c r="AO121" i="15"/>
  <c r="P121" i="15"/>
  <c r="AO24" i="16"/>
  <c r="AJ56" i="15"/>
  <c r="AM56" i="15"/>
  <c r="N46" i="23"/>
  <c r="X46" i="23"/>
  <c r="AC74" i="23"/>
  <c r="X102" i="23"/>
  <c r="R102" i="23"/>
  <c r="S102" i="23"/>
  <c r="V102" i="23"/>
  <c r="Q102" i="23"/>
  <c r="N103" i="23"/>
  <c r="AO126" i="23"/>
  <c r="Q131" i="23"/>
  <c r="N132" i="23"/>
  <c r="R131" i="23"/>
  <c r="S131" i="23"/>
  <c r="V131" i="23"/>
  <c r="X131" i="23"/>
  <c r="Z101" i="23"/>
  <c r="Y101" i="23"/>
  <c r="I128" i="23"/>
  <c r="G129" i="23"/>
  <c r="O128" i="23"/>
  <c r="AB128" i="23"/>
  <c r="U130" i="23"/>
  <c r="W130" i="23"/>
  <c r="Z130" i="23"/>
  <c r="T130" i="23"/>
  <c r="P57" i="23"/>
  <c r="AO123" i="23"/>
  <c r="Y130" i="23"/>
  <c r="AN72" i="23"/>
  <c r="AO125" i="23"/>
  <c r="P101" i="23"/>
  <c r="W101" i="23"/>
  <c r="AN101" i="23"/>
  <c r="AJ44" i="23"/>
  <c r="AO44" i="23"/>
  <c r="U101" i="23"/>
  <c r="T101" i="23"/>
  <c r="AL45" i="23"/>
  <c r="G62" i="23"/>
  <c r="I61" i="23"/>
  <c r="AL75" i="23"/>
  <c r="X59" i="23"/>
  <c r="N60" i="23"/>
  <c r="V59" i="23"/>
  <c r="S59" i="23"/>
  <c r="R59" i="23"/>
  <c r="Q59" i="23"/>
  <c r="O59" i="23"/>
  <c r="AN43" i="23"/>
  <c r="AO74" i="23"/>
  <c r="D76" i="23"/>
  <c r="I75" i="23"/>
  <c r="AH58" i="23"/>
  <c r="AG58" i="23"/>
  <c r="AJ57" i="23"/>
  <c r="AM57" i="23"/>
  <c r="Y45" i="23"/>
  <c r="I85" i="23"/>
  <c r="D86" i="23"/>
  <c r="AN74" i="23"/>
  <c r="AE46" i="23"/>
  <c r="AB46" i="23"/>
  <c r="AF46" i="23"/>
  <c r="AA47" i="23"/>
  <c r="AK46" i="23"/>
  <c r="AI46" i="23"/>
  <c r="AD46" i="23"/>
  <c r="N77" i="23"/>
  <c r="V76" i="23"/>
  <c r="S76" i="23"/>
  <c r="O76" i="23"/>
  <c r="X76" i="23"/>
  <c r="R76" i="23"/>
  <c r="Q76" i="23"/>
  <c r="Y58" i="23"/>
  <c r="AH45" i="23"/>
  <c r="AJ45" i="23"/>
  <c r="AM45" i="23"/>
  <c r="AG45" i="23"/>
  <c r="AL58" i="23"/>
  <c r="AC43" i="23"/>
  <c r="U75" i="23"/>
  <c r="T75" i="23"/>
  <c r="P44" i="23"/>
  <c r="U58" i="23"/>
  <c r="T58" i="23"/>
  <c r="AK76" i="23"/>
  <c r="AI76" i="23"/>
  <c r="AF76" i="23"/>
  <c r="AE76" i="23"/>
  <c r="AA77" i="23"/>
  <c r="AB76" i="23"/>
  <c r="AD76" i="23"/>
  <c r="AO57" i="23"/>
  <c r="AH75" i="23"/>
  <c r="AJ75" i="23"/>
  <c r="AM75" i="23"/>
  <c r="AG75" i="23"/>
  <c r="W43" i="23"/>
  <c r="Z43" i="23"/>
  <c r="AO43" i="23"/>
  <c r="AC41" i="23"/>
  <c r="Y75" i="23"/>
  <c r="D46" i="23"/>
  <c r="I45" i="23"/>
  <c r="V46" i="23"/>
  <c r="S46" i="23"/>
  <c r="R46" i="23"/>
  <c r="N47" i="23"/>
  <c r="Q46" i="23"/>
  <c r="W41" i="23"/>
  <c r="Z41" i="23"/>
  <c r="AO41" i="23"/>
  <c r="AB59" i="23"/>
  <c r="AK59" i="23"/>
  <c r="AA60" i="23"/>
  <c r="AI59" i="23"/>
  <c r="AF59" i="23"/>
  <c r="AE59" i="23"/>
  <c r="AD59" i="23"/>
  <c r="U45" i="23"/>
  <c r="T45" i="23"/>
  <c r="AO56" i="23"/>
  <c r="Z56" i="23"/>
  <c r="AC129" i="22"/>
  <c r="AO73" i="22"/>
  <c r="AC74" i="22"/>
  <c r="AC128" i="22"/>
  <c r="AJ108" i="22"/>
  <c r="AM108" i="22"/>
  <c r="AN55" i="22"/>
  <c r="AN42" i="22"/>
  <c r="AO124" i="22"/>
  <c r="AO42" i="22"/>
  <c r="AN124" i="22"/>
  <c r="W57" i="22"/>
  <c r="Z57" i="22"/>
  <c r="Y102" i="22"/>
  <c r="U102" i="22"/>
  <c r="W102" i="22"/>
  <c r="Z102" i="22"/>
  <c r="T102" i="22"/>
  <c r="P102" i="22"/>
  <c r="V103" i="22"/>
  <c r="N104" i="22"/>
  <c r="X103" i="22"/>
  <c r="S103" i="22"/>
  <c r="Y103" i="22"/>
  <c r="R103" i="22"/>
  <c r="Q103" i="22"/>
  <c r="AH129" i="22"/>
  <c r="AG129" i="22"/>
  <c r="AE130" i="22"/>
  <c r="AD130" i="22"/>
  <c r="AI130" i="22"/>
  <c r="AA131" i="22"/>
  <c r="AK130" i="22"/>
  <c r="AF130" i="22"/>
  <c r="AL130" i="22"/>
  <c r="AB130" i="22"/>
  <c r="AO56" i="22"/>
  <c r="AN56" i="22"/>
  <c r="I75" i="22"/>
  <c r="D76" i="22"/>
  <c r="O59" i="22"/>
  <c r="X59" i="22"/>
  <c r="N60" i="22"/>
  <c r="V59" i="22"/>
  <c r="S59" i="22"/>
  <c r="R59" i="22"/>
  <c r="Q59" i="22"/>
  <c r="W45" i="22"/>
  <c r="Z45" i="22"/>
  <c r="P45" i="22"/>
  <c r="AA77" i="22"/>
  <c r="AF76" i="22"/>
  <c r="AE76" i="22"/>
  <c r="AK76" i="22"/>
  <c r="AI76" i="22"/>
  <c r="AB76" i="22"/>
  <c r="AD76" i="22"/>
  <c r="AH75" i="22"/>
  <c r="AJ75" i="22"/>
  <c r="AM75" i="22"/>
  <c r="AG75" i="22"/>
  <c r="AC43" i="22"/>
  <c r="Y75" i="22"/>
  <c r="AO43" i="22"/>
  <c r="Y58" i="22"/>
  <c r="Z41" i="22"/>
  <c r="AN41" i="22"/>
  <c r="AL75" i="22"/>
  <c r="Y46" i="22"/>
  <c r="U75" i="22"/>
  <c r="T75" i="22"/>
  <c r="U46" i="22"/>
  <c r="P46" i="22"/>
  <c r="T46" i="22"/>
  <c r="D46" i="22"/>
  <c r="I45" i="22"/>
  <c r="AO55" i="22"/>
  <c r="AL44" i="22"/>
  <c r="X76" i="22"/>
  <c r="S76" i="22"/>
  <c r="R76" i="22"/>
  <c r="O76" i="22"/>
  <c r="N77" i="22"/>
  <c r="V76" i="22"/>
  <c r="Q76" i="22"/>
  <c r="I86" i="22"/>
  <c r="D87" i="22"/>
  <c r="AA60" i="22"/>
  <c r="AI59" i="22"/>
  <c r="AK59" i="22"/>
  <c r="AF59" i="22"/>
  <c r="AE59" i="22"/>
  <c r="AB59" i="22"/>
  <c r="AD59" i="22"/>
  <c r="AH44" i="22"/>
  <c r="AG44" i="22"/>
  <c r="AC44" i="22"/>
  <c r="AM58" i="22"/>
  <c r="AL58" i="22"/>
  <c r="AJ57" i="22"/>
  <c r="AM57" i="22"/>
  <c r="AH58" i="22"/>
  <c r="AJ58" i="22"/>
  <c r="AG58" i="22"/>
  <c r="X47" i="22"/>
  <c r="S47" i="22"/>
  <c r="V47" i="22"/>
  <c r="R47" i="22"/>
  <c r="O47" i="22"/>
  <c r="N48" i="22"/>
  <c r="P44" i="22"/>
  <c r="AO74" i="22"/>
  <c r="U58" i="22"/>
  <c r="T58" i="22"/>
  <c r="W74" i="22"/>
  <c r="Z74" i="22"/>
  <c r="AN57" i="22"/>
  <c r="AO57" i="22"/>
  <c r="AK45" i="22"/>
  <c r="AF45" i="22"/>
  <c r="AE45" i="22"/>
  <c r="AA46" i="22"/>
  <c r="AB45" i="22"/>
  <c r="AI45" i="22"/>
  <c r="AD45" i="22"/>
  <c r="I61" i="22"/>
  <c r="G62" i="22"/>
  <c r="AN43" i="22"/>
  <c r="AC127" i="21"/>
  <c r="Y103" i="21"/>
  <c r="P44" i="21"/>
  <c r="T103" i="21"/>
  <c r="U103" i="21"/>
  <c r="W103" i="21"/>
  <c r="Z103" i="21"/>
  <c r="U58" i="21"/>
  <c r="W58" i="21"/>
  <c r="Z58" i="21"/>
  <c r="Y58" i="21"/>
  <c r="AN74" i="21"/>
  <c r="S104" i="21"/>
  <c r="Y104" i="21"/>
  <c r="N105" i="21"/>
  <c r="R104" i="21"/>
  <c r="V104" i="21"/>
  <c r="X104" i="21"/>
  <c r="Q104" i="21"/>
  <c r="AL127" i="21"/>
  <c r="P102" i="21"/>
  <c r="AG127" i="21"/>
  <c r="AH127" i="21"/>
  <c r="O59" i="21"/>
  <c r="N60" i="21"/>
  <c r="X59" i="21"/>
  <c r="V59" i="21"/>
  <c r="S59" i="21"/>
  <c r="Y59" i="21"/>
  <c r="R59" i="21"/>
  <c r="Q59" i="21"/>
  <c r="I129" i="21"/>
  <c r="G130" i="21"/>
  <c r="AF128" i="21"/>
  <c r="AK128" i="21"/>
  <c r="AB128" i="21"/>
  <c r="AD128" i="21"/>
  <c r="AA129" i="21"/>
  <c r="AI128" i="21"/>
  <c r="AE128" i="21"/>
  <c r="AO125" i="21"/>
  <c r="AC109" i="21"/>
  <c r="P57" i="21"/>
  <c r="W57" i="21"/>
  <c r="Z57" i="21"/>
  <c r="AJ43" i="21"/>
  <c r="AM43" i="21"/>
  <c r="AN42" i="21"/>
  <c r="AM42" i="21"/>
  <c r="AJ126" i="21"/>
  <c r="AM126" i="21"/>
  <c r="AC126" i="21"/>
  <c r="AL58" i="21"/>
  <c r="S46" i="21"/>
  <c r="O46" i="21"/>
  <c r="R46" i="21"/>
  <c r="N47" i="21"/>
  <c r="X46" i="21"/>
  <c r="V46" i="21"/>
  <c r="Q46" i="21"/>
  <c r="AO56" i="21"/>
  <c r="AH76" i="21"/>
  <c r="AG76" i="21"/>
  <c r="P76" i="21"/>
  <c r="D86" i="21"/>
  <c r="AH58" i="21"/>
  <c r="AJ58" i="21"/>
  <c r="AM58" i="21"/>
  <c r="AG58" i="21"/>
  <c r="Y76" i="21"/>
  <c r="U45" i="21"/>
  <c r="W45" i="21"/>
  <c r="Z45" i="21"/>
  <c r="T45" i="21"/>
  <c r="AC57" i="21"/>
  <c r="AC41" i="21"/>
  <c r="AB45" i="21"/>
  <c r="AA46" i="21"/>
  <c r="AF45" i="21"/>
  <c r="AE45" i="21"/>
  <c r="AK45" i="21"/>
  <c r="AI45" i="21"/>
  <c r="W75" i="21"/>
  <c r="Z75" i="21"/>
  <c r="P75" i="21"/>
  <c r="U76" i="21"/>
  <c r="T76" i="21"/>
  <c r="AL44" i="21"/>
  <c r="AN72" i="21"/>
  <c r="I61" i="21"/>
  <c r="G62" i="21"/>
  <c r="AK59" i="21"/>
  <c r="AA60" i="21"/>
  <c r="AI59" i="21"/>
  <c r="AB59" i="21"/>
  <c r="AF59" i="21"/>
  <c r="AE59" i="21"/>
  <c r="AD59" i="21"/>
  <c r="AO72" i="21"/>
  <c r="AC43" i="21"/>
  <c r="AK77" i="21"/>
  <c r="AI77" i="21"/>
  <c r="AF77" i="21"/>
  <c r="AE77" i="21"/>
  <c r="AB77" i="21"/>
  <c r="AA78" i="21"/>
  <c r="AD77" i="21"/>
  <c r="I45" i="21"/>
  <c r="D46" i="21"/>
  <c r="W41" i="21"/>
  <c r="Z41" i="21"/>
  <c r="O77" i="21"/>
  <c r="N78" i="21"/>
  <c r="X77" i="21"/>
  <c r="V77" i="21"/>
  <c r="S77" i="21"/>
  <c r="R77" i="21"/>
  <c r="Q77" i="21"/>
  <c r="AN56" i="21"/>
  <c r="G84" i="21"/>
  <c r="I83" i="21"/>
  <c r="Y45" i="21"/>
  <c r="AN73" i="21"/>
  <c r="AL76" i="21"/>
  <c r="AO55" i="21"/>
  <c r="I79" i="21"/>
  <c r="D80" i="21"/>
  <c r="I80" i="21"/>
  <c r="W44" i="21"/>
  <c r="Z44" i="21"/>
  <c r="AH44" i="21"/>
  <c r="AJ44" i="21"/>
  <c r="AM44" i="21"/>
  <c r="AG44" i="21"/>
  <c r="AL105" i="20"/>
  <c r="AH105" i="20"/>
  <c r="AG105" i="20"/>
  <c r="AJ105" i="20"/>
  <c r="AM105" i="20"/>
  <c r="AJ57" i="20"/>
  <c r="AM57" i="20"/>
  <c r="AC105" i="20"/>
  <c r="AL126" i="20"/>
  <c r="AI106" i="20"/>
  <c r="AF106" i="20"/>
  <c r="AE106" i="20"/>
  <c r="AA107" i="20"/>
  <c r="AK106" i="20"/>
  <c r="AD106" i="20"/>
  <c r="AC43" i="20"/>
  <c r="W57" i="20"/>
  <c r="Z57" i="20"/>
  <c r="AH126" i="20"/>
  <c r="AJ126" i="20"/>
  <c r="AM126" i="20"/>
  <c r="AG126" i="20"/>
  <c r="AE127" i="20"/>
  <c r="AK127" i="20"/>
  <c r="AA128" i="20"/>
  <c r="AB128" i="20"/>
  <c r="AI127" i="20"/>
  <c r="AF127" i="20"/>
  <c r="AL127" i="20"/>
  <c r="AD127" i="20"/>
  <c r="P101" i="20"/>
  <c r="W101" i="20"/>
  <c r="Z101" i="20"/>
  <c r="AJ74" i="20"/>
  <c r="AM74" i="20"/>
  <c r="AO57" i="20"/>
  <c r="AM56" i="20"/>
  <c r="AN56" i="20"/>
  <c r="AO56" i="20"/>
  <c r="AC57" i="20"/>
  <c r="P57" i="20"/>
  <c r="U44" i="20"/>
  <c r="Y44" i="20"/>
  <c r="R45" i="20"/>
  <c r="S45" i="20"/>
  <c r="O45" i="20"/>
  <c r="N46" i="20"/>
  <c r="X45" i="20"/>
  <c r="V45" i="20"/>
  <c r="T44" i="20"/>
  <c r="W74" i="19"/>
  <c r="Z74" i="19"/>
  <c r="AJ43" i="17"/>
  <c r="AM43" i="17"/>
  <c r="AJ74" i="16"/>
  <c r="AM74" i="16"/>
  <c r="Z73" i="16"/>
  <c r="AC74" i="15"/>
  <c r="AJ74" i="15"/>
  <c r="AM74" i="15"/>
  <c r="G62" i="20"/>
  <c r="I61" i="20"/>
  <c r="G85" i="20"/>
  <c r="I84" i="20"/>
  <c r="AH45" i="20"/>
  <c r="AG45" i="20"/>
  <c r="AN57" i="20"/>
  <c r="AO32" i="20"/>
  <c r="P75" i="20"/>
  <c r="AK76" i="20"/>
  <c r="AI76" i="20"/>
  <c r="AF76" i="20"/>
  <c r="AE76" i="20"/>
  <c r="AA77" i="20"/>
  <c r="AB76" i="20"/>
  <c r="AD76" i="20"/>
  <c r="U76" i="20"/>
  <c r="W76" i="20"/>
  <c r="T76" i="20"/>
  <c r="N60" i="20"/>
  <c r="V59" i="20"/>
  <c r="S59" i="20"/>
  <c r="R59" i="20"/>
  <c r="O59" i="20"/>
  <c r="X59" i="20"/>
  <c r="Q59" i="20"/>
  <c r="AH58" i="20"/>
  <c r="AG58" i="20"/>
  <c r="AC44" i="20"/>
  <c r="AJ44" i="20"/>
  <c r="AM44" i="20"/>
  <c r="Y76" i="20"/>
  <c r="W43" i="20"/>
  <c r="Z43" i="20"/>
  <c r="I75" i="20"/>
  <c r="D76" i="20"/>
  <c r="D46" i="20"/>
  <c r="I45" i="20"/>
  <c r="Y58" i="20"/>
  <c r="AL45" i="20"/>
  <c r="U58" i="20"/>
  <c r="T58" i="20"/>
  <c r="N78" i="20"/>
  <c r="V77" i="20"/>
  <c r="X77" i="20"/>
  <c r="S77" i="20"/>
  <c r="R77" i="20"/>
  <c r="O77" i="20"/>
  <c r="Q77" i="20"/>
  <c r="AE46" i="20"/>
  <c r="AB46" i="20"/>
  <c r="AK46" i="20"/>
  <c r="AI46" i="20"/>
  <c r="AA47" i="20"/>
  <c r="AF46" i="20"/>
  <c r="AD46" i="20"/>
  <c r="AH75" i="20"/>
  <c r="AG75" i="20"/>
  <c r="AL58" i="20"/>
  <c r="AL75" i="20"/>
  <c r="AC74" i="20"/>
  <c r="AB59" i="20"/>
  <c r="AK59" i="20"/>
  <c r="AA60" i="20"/>
  <c r="AI59" i="20"/>
  <c r="AF59" i="20"/>
  <c r="AE59" i="20"/>
  <c r="AD59" i="20"/>
  <c r="AC132" i="19"/>
  <c r="P74" i="19"/>
  <c r="N103" i="19"/>
  <c r="Q102" i="19"/>
  <c r="V102" i="19"/>
  <c r="X102" i="19"/>
  <c r="S102" i="19"/>
  <c r="Y102" i="19"/>
  <c r="R102" i="19"/>
  <c r="AJ104" i="19"/>
  <c r="AM104" i="19"/>
  <c r="AN73" i="19"/>
  <c r="T101" i="19"/>
  <c r="U101" i="19"/>
  <c r="AO101" i="19"/>
  <c r="W101" i="19"/>
  <c r="Z101" i="19"/>
  <c r="P101" i="19"/>
  <c r="W42" i="19"/>
  <c r="Z42" i="19"/>
  <c r="AC41" i="19"/>
  <c r="U44" i="19"/>
  <c r="T44" i="19"/>
  <c r="AC74" i="19"/>
  <c r="AJ74" i="19"/>
  <c r="W41" i="19"/>
  <c r="Z41" i="19"/>
  <c r="U58" i="19"/>
  <c r="T58" i="19"/>
  <c r="AI76" i="19"/>
  <c r="AF76" i="19"/>
  <c r="AB76" i="19"/>
  <c r="AK76" i="19"/>
  <c r="AA77" i="19"/>
  <c r="AE76" i="19"/>
  <c r="AD76" i="19"/>
  <c r="P42" i="19"/>
  <c r="X59" i="19"/>
  <c r="V59" i="19"/>
  <c r="S59" i="19"/>
  <c r="R59" i="19"/>
  <c r="O59" i="19"/>
  <c r="N60" i="19"/>
  <c r="Q59" i="19"/>
  <c r="AH75" i="19"/>
  <c r="AG75" i="19"/>
  <c r="AC75" i="19"/>
  <c r="N46" i="19"/>
  <c r="S45" i="19"/>
  <c r="R45" i="19"/>
  <c r="V45" i="19"/>
  <c r="O45" i="19"/>
  <c r="X45" i="19"/>
  <c r="D85" i="19"/>
  <c r="I84" i="19"/>
  <c r="Y44" i="19"/>
  <c r="Y58" i="19"/>
  <c r="AL58" i="19"/>
  <c r="U75" i="19"/>
  <c r="T75" i="19"/>
  <c r="I59" i="19"/>
  <c r="AB45" i="19"/>
  <c r="AI45" i="19"/>
  <c r="AF45" i="19"/>
  <c r="AE45" i="19"/>
  <c r="AA46" i="19"/>
  <c r="AK45" i="19"/>
  <c r="D47" i="19"/>
  <c r="I46" i="19"/>
  <c r="AH58" i="19"/>
  <c r="AG58" i="19"/>
  <c r="AC43" i="19"/>
  <c r="AL75" i="19"/>
  <c r="AO73" i="19"/>
  <c r="AC57" i="19"/>
  <c r="W57" i="19"/>
  <c r="Z57" i="19"/>
  <c r="P57" i="19"/>
  <c r="I76" i="19"/>
  <c r="D77" i="19"/>
  <c r="Y75" i="19"/>
  <c r="AL44" i="19"/>
  <c r="AK59" i="19"/>
  <c r="AA60" i="19"/>
  <c r="AI59" i="19"/>
  <c r="AF59" i="19"/>
  <c r="AB59" i="19"/>
  <c r="AE59" i="19"/>
  <c r="AD59" i="19"/>
  <c r="W43" i="19"/>
  <c r="Z43" i="19"/>
  <c r="AO43" i="19"/>
  <c r="AC42" i="19"/>
  <c r="N77" i="19"/>
  <c r="V76" i="19"/>
  <c r="X76" i="19"/>
  <c r="S76" i="19"/>
  <c r="R76" i="19"/>
  <c r="O76" i="19"/>
  <c r="Q76" i="19"/>
  <c r="P41" i="19"/>
  <c r="AH44" i="19"/>
  <c r="AG44" i="19"/>
  <c r="Z100" i="18"/>
  <c r="AO100" i="18"/>
  <c r="AN100" i="18"/>
  <c r="AC75" i="18"/>
  <c r="AJ75" i="18"/>
  <c r="AM75" i="18"/>
  <c r="P100" i="18"/>
  <c r="T101" i="18"/>
  <c r="U101" i="18"/>
  <c r="W101" i="18"/>
  <c r="Z101" i="18"/>
  <c r="P101" i="18"/>
  <c r="AC104" i="18"/>
  <c r="AJ57" i="18"/>
  <c r="AM57" i="18"/>
  <c r="Q102" i="18"/>
  <c r="X102" i="18"/>
  <c r="N103" i="18"/>
  <c r="S102" i="18"/>
  <c r="V102" i="18"/>
  <c r="R102" i="18"/>
  <c r="W126" i="18"/>
  <c r="Z126" i="18"/>
  <c r="AO125" i="18"/>
  <c r="T126" i="18"/>
  <c r="U126" i="18"/>
  <c r="G84" i="18"/>
  <c r="I83" i="18"/>
  <c r="AH129" i="18"/>
  <c r="AL129" i="18"/>
  <c r="Y126" i="18"/>
  <c r="W57" i="18"/>
  <c r="Z57" i="18"/>
  <c r="AA131" i="18"/>
  <c r="AI130" i="18"/>
  <c r="AF130" i="18"/>
  <c r="AL130" i="18"/>
  <c r="AK130" i="18"/>
  <c r="AE130" i="18"/>
  <c r="AD130" i="18"/>
  <c r="Q127" i="18"/>
  <c r="N128" i="18"/>
  <c r="R127" i="18"/>
  <c r="S127" i="18"/>
  <c r="X127" i="18"/>
  <c r="V127" i="18"/>
  <c r="G60" i="18"/>
  <c r="I59" i="18"/>
  <c r="U58" i="18"/>
  <c r="T58" i="18"/>
  <c r="W58" i="18"/>
  <c r="Z58" i="18"/>
  <c r="S45" i="18"/>
  <c r="R45" i="18"/>
  <c r="O45" i="18"/>
  <c r="X45" i="18"/>
  <c r="N46" i="18"/>
  <c r="V45" i="18"/>
  <c r="AO74" i="18"/>
  <c r="X76" i="18"/>
  <c r="S76" i="18"/>
  <c r="N77" i="18"/>
  <c r="V76" i="18"/>
  <c r="R76" i="18"/>
  <c r="Q76" i="18"/>
  <c r="O76" i="18"/>
  <c r="U44" i="18"/>
  <c r="T44" i="18"/>
  <c r="W43" i="18"/>
  <c r="Z43" i="18"/>
  <c r="AF78" i="18"/>
  <c r="AE78" i="18"/>
  <c r="AK78" i="18"/>
  <c r="AB78" i="18"/>
  <c r="AA79" i="18"/>
  <c r="AI78" i="18"/>
  <c r="AD78" i="18"/>
  <c r="P43" i="18"/>
  <c r="AL58" i="18"/>
  <c r="AF45" i="18"/>
  <c r="AE45" i="18"/>
  <c r="AK45" i="18"/>
  <c r="AB45" i="18"/>
  <c r="AA46" i="18"/>
  <c r="AI45" i="18"/>
  <c r="AO55" i="18"/>
  <c r="AC43" i="18"/>
  <c r="AJ43" i="18"/>
  <c r="AM43" i="18"/>
  <c r="AB59" i="18"/>
  <c r="AA60" i="18"/>
  <c r="AI59" i="18"/>
  <c r="AK59" i="18"/>
  <c r="AF59" i="18"/>
  <c r="AE59" i="18"/>
  <c r="AD59" i="18"/>
  <c r="AC41" i="18"/>
  <c r="P57" i="18"/>
  <c r="D46" i="18"/>
  <c r="I45" i="18"/>
  <c r="AN74" i="18"/>
  <c r="AO57" i="18"/>
  <c r="W41" i="18"/>
  <c r="Z41" i="18"/>
  <c r="I75" i="18"/>
  <c r="D76" i="18"/>
  <c r="AC42" i="18"/>
  <c r="Q45" i="18"/>
  <c r="AH58" i="18"/>
  <c r="AJ58" i="18"/>
  <c r="AM58" i="18"/>
  <c r="AG58" i="18"/>
  <c r="D88" i="18"/>
  <c r="AD45" i="18"/>
  <c r="O59" i="18"/>
  <c r="X59" i="18"/>
  <c r="N60" i="18"/>
  <c r="V59" i="18"/>
  <c r="S59" i="18"/>
  <c r="R59" i="18"/>
  <c r="Q59" i="18"/>
  <c r="AJ76" i="18"/>
  <c r="AM76" i="18"/>
  <c r="U75" i="18"/>
  <c r="T75" i="18"/>
  <c r="W42" i="18"/>
  <c r="Z42" i="18"/>
  <c r="AL44" i="18"/>
  <c r="Y75" i="18"/>
  <c r="AL77" i="18"/>
  <c r="AH44" i="18"/>
  <c r="AG44" i="18"/>
  <c r="Y58" i="18"/>
  <c r="Y44" i="18"/>
  <c r="AH77" i="18"/>
  <c r="AC77" i="18"/>
  <c r="AG77" i="18"/>
  <c r="AO43" i="17"/>
  <c r="AL125" i="17"/>
  <c r="AC43" i="17"/>
  <c r="P125" i="17"/>
  <c r="AO123" i="17"/>
  <c r="AN57" i="17"/>
  <c r="P58" i="17"/>
  <c r="AC57" i="17"/>
  <c r="AO73" i="17"/>
  <c r="AJ57" i="17"/>
  <c r="AO57" i="17"/>
  <c r="P57" i="17"/>
  <c r="G84" i="17"/>
  <c r="I83" i="17"/>
  <c r="X60" i="17"/>
  <c r="N61" i="17"/>
  <c r="V60" i="17"/>
  <c r="S60" i="17"/>
  <c r="R60" i="17"/>
  <c r="Q60" i="17"/>
  <c r="D86" i="17"/>
  <c r="AM57" i="17"/>
  <c r="AH58" i="17"/>
  <c r="AG58" i="17"/>
  <c r="Y75" i="17"/>
  <c r="U59" i="17"/>
  <c r="T59" i="17"/>
  <c r="P59" i="17"/>
  <c r="U46" i="17"/>
  <c r="P46" i="17"/>
  <c r="T46" i="17"/>
  <c r="I78" i="17"/>
  <c r="D79" i="17"/>
  <c r="AN72" i="17"/>
  <c r="P44" i="17"/>
  <c r="AA60" i="17"/>
  <c r="AI59" i="17"/>
  <c r="AB59" i="17"/>
  <c r="AK59" i="17"/>
  <c r="AF59" i="17"/>
  <c r="AE59" i="17"/>
  <c r="AD59" i="17"/>
  <c r="U75" i="17"/>
  <c r="T75" i="17"/>
  <c r="Y46" i="17"/>
  <c r="AI76" i="17"/>
  <c r="AF76" i="17"/>
  <c r="AA77" i="17"/>
  <c r="AK76" i="17"/>
  <c r="AE76" i="17"/>
  <c r="AB76" i="17"/>
  <c r="AD76" i="17"/>
  <c r="I59" i="17"/>
  <c r="N77" i="17"/>
  <c r="R76" i="17"/>
  <c r="X76" i="17"/>
  <c r="V76" i="17"/>
  <c r="S76" i="17"/>
  <c r="O76" i="17"/>
  <c r="Q76" i="17"/>
  <c r="X47" i="17"/>
  <c r="V47" i="17"/>
  <c r="S47" i="17"/>
  <c r="R47" i="17"/>
  <c r="N48" i="17"/>
  <c r="O47" i="17"/>
  <c r="Q47" i="17"/>
  <c r="AL44" i="17"/>
  <c r="D46" i="17"/>
  <c r="I45" i="17"/>
  <c r="AL75" i="17"/>
  <c r="AH44" i="17"/>
  <c r="AG44" i="17"/>
  <c r="AI45" i="17"/>
  <c r="AA46" i="17"/>
  <c r="AF45" i="17"/>
  <c r="AE45" i="17"/>
  <c r="AD45" i="17"/>
  <c r="AB45" i="17"/>
  <c r="AK45" i="17"/>
  <c r="AN42" i="17"/>
  <c r="AO42" i="17"/>
  <c r="AM42" i="17"/>
  <c r="W59" i="17"/>
  <c r="W58" i="17"/>
  <c r="Z58" i="17"/>
  <c r="AL58" i="17"/>
  <c r="AJ74" i="17"/>
  <c r="AM74" i="17"/>
  <c r="AC74" i="17"/>
  <c r="AH75" i="17"/>
  <c r="AG75" i="17"/>
  <c r="W74" i="17"/>
  <c r="Z74" i="17"/>
  <c r="P74" i="17"/>
  <c r="Y59" i="17"/>
  <c r="Z43" i="17"/>
  <c r="AN43" i="17"/>
  <c r="AN56" i="17"/>
  <c r="Z56" i="17"/>
  <c r="AJ124" i="17"/>
  <c r="AM124" i="17"/>
  <c r="AN123" i="17"/>
  <c r="AO124" i="17"/>
  <c r="AN124" i="17"/>
  <c r="AH125" i="17"/>
  <c r="AG125" i="17"/>
  <c r="I127" i="17"/>
  <c r="G128" i="17"/>
  <c r="AJ100" i="17"/>
  <c r="AM100" i="17"/>
  <c r="AB126" i="17"/>
  <c r="AI126" i="17"/>
  <c r="AF126" i="17"/>
  <c r="AE126" i="17"/>
  <c r="AA127" i="17"/>
  <c r="AK126" i="17"/>
  <c r="AD126" i="17"/>
  <c r="AN42" i="16"/>
  <c r="AO42" i="16"/>
  <c r="AJ101" i="16"/>
  <c r="AM101" i="16"/>
  <c r="AA128" i="16"/>
  <c r="AK127" i="16"/>
  <c r="AE127" i="16"/>
  <c r="AD127" i="16"/>
  <c r="AI127" i="16"/>
  <c r="AF127" i="16"/>
  <c r="AH101" i="16"/>
  <c r="AG101" i="16"/>
  <c r="AC101" i="16"/>
  <c r="AL101" i="16"/>
  <c r="AO56" i="16"/>
  <c r="AN124" i="16"/>
  <c r="AK102" i="16"/>
  <c r="AH102" i="16"/>
  <c r="AI102" i="16"/>
  <c r="AD102" i="16"/>
  <c r="AA103" i="16"/>
  <c r="AF102" i="16"/>
  <c r="AE102" i="16"/>
  <c r="AH126" i="16"/>
  <c r="AG126" i="16"/>
  <c r="AC126" i="16"/>
  <c r="AJ125" i="16"/>
  <c r="AM125" i="16"/>
  <c r="AJ100" i="16"/>
  <c r="AM100" i="16"/>
  <c r="AC57" i="16"/>
  <c r="W74" i="16"/>
  <c r="Z74" i="16"/>
  <c r="AO124" i="16"/>
  <c r="AN56" i="16"/>
  <c r="AO13" i="16"/>
  <c r="AN43" i="16"/>
  <c r="AL75" i="16"/>
  <c r="Y75" i="16"/>
  <c r="I44" i="16"/>
  <c r="D45" i="16"/>
  <c r="W44" i="16"/>
  <c r="Z44" i="16"/>
  <c r="P44" i="16"/>
  <c r="AE76" i="16"/>
  <c r="AB76" i="16"/>
  <c r="AK76" i="16"/>
  <c r="AI76" i="16"/>
  <c r="AA77" i="16"/>
  <c r="AF76" i="16"/>
  <c r="AD76" i="16"/>
  <c r="S76" i="16"/>
  <c r="X76" i="16"/>
  <c r="V76" i="16"/>
  <c r="N77" i="16"/>
  <c r="R76" i="16"/>
  <c r="Q76" i="16"/>
  <c r="O76" i="16"/>
  <c r="AN72" i="16"/>
  <c r="AL58" i="16"/>
  <c r="D78" i="16"/>
  <c r="I77" i="16"/>
  <c r="U75" i="16"/>
  <c r="T75" i="16"/>
  <c r="AJ57" i="16"/>
  <c r="AM57" i="16"/>
  <c r="AC74" i="16"/>
  <c r="I60" i="16"/>
  <c r="AL44" i="16"/>
  <c r="AE45" i="16"/>
  <c r="AB45" i="16"/>
  <c r="AK45" i="16"/>
  <c r="AI45" i="16"/>
  <c r="AA46" i="16"/>
  <c r="AF45" i="16"/>
  <c r="AD45" i="16"/>
  <c r="W57" i="16"/>
  <c r="Z57" i="16"/>
  <c r="P57" i="16"/>
  <c r="U58" i="16"/>
  <c r="T58" i="16"/>
  <c r="P74" i="16"/>
  <c r="D88" i="16"/>
  <c r="I87" i="16"/>
  <c r="AC43" i="16"/>
  <c r="AH58" i="16"/>
  <c r="AG58" i="16"/>
  <c r="Y58" i="16"/>
  <c r="Y45" i="16"/>
  <c r="AH44" i="16"/>
  <c r="AG44" i="16"/>
  <c r="AE59" i="16"/>
  <c r="AB59" i="16"/>
  <c r="AK59" i="16"/>
  <c r="AI59" i="16"/>
  <c r="AA60" i="16"/>
  <c r="AF59" i="16"/>
  <c r="AD59" i="16"/>
  <c r="S59" i="16"/>
  <c r="O59" i="16"/>
  <c r="X59" i="16"/>
  <c r="V59" i="16"/>
  <c r="N60" i="16"/>
  <c r="R59" i="16"/>
  <c r="Q59" i="16"/>
  <c r="X46" i="16"/>
  <c r="V46" i="16"/>
  <c r="N47" i="16"/>
  <c r="S46" i="16"/>
  <c r="R46" i="16"/>
  <c r="O46" i="16"/>
  <c r="Q46" i="16"/>
  <c r="AH75" i="16"/>
  <c r="AG75" i="16"/>
  <c r="U45" i="16"/>
  <c r="T45" i="16"/>
  <c r="Z43" i="16"/>
  <c r="AO43" i="16"/>
  <c r="D87" i="15"/>
  <c r="I86" i="15"/>
  <c r="S61" i="15"/>
  <c r="X61" i="15"/>
  <c r="N62" i="15"/>
  <c r="R61" i="15"/>
  <c r="Q61" i="15"/>
  <c r="V61" i="15"/>
  <c r="O61" i="15"/>
  <c r="U60" i="15"/>
  <c r="T60" i="15"/>
  <c r="AL75" i="15"/>
  <c r="AM58" i="15"/>
  <c r="D78" i="15"/>
  <c r="I77" i="15"/>
  <c r="W60" i="15"/>
  <c r="Z60" i="15"/>
  <c r="Y75" i="15"/>
  <c r="AB76" i="15"/>
  <c r="AK76" i="15"/>
  <c r="AA77" i="15"/>
  <c r="AI76" i="15"/>
  <c r="AF76" i="15"/>
  <c r="AE76" i="15"/>
  <c r="AD76" i="15"/>
  <c r="AO73" i="15"/>
  <c r="P59" i="15"/>
  <c r="AN73" i="15"/>
  <c r="O76" i="15"/>
  <c r="X76" i="15"/>
  <c r="N77" i="15"/>
  <c r="V76" i="15"/>
  <c r="S76" i="15"/>
  <c r="R76" i="15"/>
  <c r="Q76" i="15"/>
  <c r="AN58" i="15"/>
  <c r="AL59" i="15"/>
  <c r="AH59" i="15"/>
  <c r="AJ59" i="15"/>
  <c r="AM59" i="15"/>
  <c r="AG59" i="15"/>
  <c r="U75" i="15"/>
  <c r="W75" i="15"/>
  <c r="Z75" i="15"/>
  <c r="T75" i="15"/>
  <c r="AI60" i="15"/>
  <c r="AF60" i="15"/>
  <c r="AA61" i="15"/>
  <c r="AK60" i="15"/>
  <c r="AB60" i="15"/>
  <c r="AE60" i="15"/>
  <c r="AD60" i="15"/>
  <c r="AH75" i="15"/>
  <c r="AG75" i="15"/>
  <c r="AO41" i="3"/>
  <c r="AN41" i="3"/>
  <c r="Z43" i="15"/>
  <c r="AO43" i="15"/>
  <c r="P43" i="15"/>
  <c r="AF46" i="15"/>
  <c r="AE46" i="15"/>
  <c r="AB46" i="15"/>
  <c r="AK46" i="15"/>
  <c r="AA47" i="15"/>
  <c r="AI46" i="15"/>
  <c r="I44" i="15"/>
  <c r="D45" i="15"/>
  <c r="AH45" i="15"/>
  <c r="AG45" i="15"/>
  <c r="AN43" i="15"/>
  <c r="AO42" i="15"/>
  <c r="W42" i="15"/>
  <c r="Z42" i="15"/>
  <c r="U44" i="15"/>
  <c r="P44" i="15"/>
  <c r="T44" i="15"/>
  <c r="AC42" i="15"/>
  <c r="Y44" i="15"/>
  <c r="Q45" i="15"/>
  <c r="O45" i="15"/>
  <c r="X45" i="15"/>
  <c r="N46" i="15"/>
  <c r="V45" i="15"/>
  <c r="S45" i="15"/>
  <c r="R45" i="15"/>
  <c r="AL45" i="15"/>
  <c r="AC44" i="15"/>
  <c r="AJ44" i="15"/>
  <c r="AM44" i="15"/>
  <c r="AD46" i="15"/>
  <c r="AN72" i="3"/>
  <c r="AO72" i="3"/>
  <c r="W61" i="3"/>
  <c r="Z61" i="3"/>
  <c r="O76" i="3"/>
  <c r="X76" i="3"/>
  <c r="N77" i="3"/>
  <c r="V76" i="3"/>
  <c r="S76" i="3"/>
  <c r="R76" i="3"/>
  <c r="Q76" i="3"/>
  <c r="AN73" i="3"/>
  <c r="AO73" i="3"/>
  <c r="Z73" i="3"/>
  <c r="AC74" i="3"/>
  <c r="AJ74" i="3"/>
  <c r="AM74" i="3"/>
  <c r="AH75" i="3"/>
  <c r="AG75" i="3"/>
  <c r="V45" i="3"/>
  <c r="Q45" i="3"/>
  <c r="P74" i="3"/>
  <c r="W74" i="3"/>
  <c r="Z74" i="3"/>
  <c r="AC59" i="3"/>
  <c r="AJ59" i="3"/>
  <c r="I78" i="3"/>
  <c r="G79" i="3"/>
  <c r="U75" i="3"/>
  <c r="T75" i="3"/>
  <c r="AL75" i="3"/>
  <c r="Y75" i="3"/>
  <c r="AK76" i="3"/>
  <c r="AA77" i="3"/>
  <c r="AI76" i="3"/>
  <c r="AF76" i="3"/>
  <c r="AE76" i="3"/>
  <c r="AD76" i="3"/>
  <c r="AB76" i="3"/>
  <c r="P43" i="3"/>
  <c r="Y44" i="3"/>
  <c r="AJ60" i="3"/>
  <c r="AM60" i="3"/>
  <c r="AL45" i="3"/>
  <c r="AJ44" i="3"/>
  <c r="AM44" i="3"/>
  <c r="AC44" i="3"/>
  <c r="U44" i="3"/>
  <c r="T44" i="3"/>
  <c r="W43" i="3"/>
  <c r="X45" i="3"/>
  <c r="N46" i="3"/>
  <c r="V46" i="3"/>
  <c r="S45" i="3"/>
  <c r="R45" i="3"/>
  <c r="O45" i="3"/>
  <c r="AB46" i="3"/>
  <c r="AK46" i="3"/>
  <c r="AD46" i="3"/>
  <c r="AA47" i="3"/>
  <c r="AE47" i="3"/>
  <c r="AI46" i="3"/>
  <c r="AF46" i="3"/>
  <c r="AE46" i="3"/>
  <c r="I48" i="3"/>
  <c r="G49" i="3"/>
  <c r="I49" i="3"/>
  <c r="AO59" i="3"/>
  <c r="AH45" i="3"/>
  <c r="AG45" i="3"/>
  <c r="AO123" i="15"/>
  <c r="AN97" i="15"/>
  <c r="AO97" i="15"/>
  <c r="Z97" i="15"/>
  <c r="AL61" i="3"/>
  <c r="AO125" i="20"/>
  <c r="AN125" i="20"/>
  <c r="Y98" i="15"/>
  <c r="W123" i="15"/>
  <c r="Z123" i="15"/>
  <c r="Y108" i="3"/>
  <c r="AL110" i="21"/>
  <c r="AJ132" i="19"/>
  <c r="AM132" i="19"/>
  <c r="AN125" i="22"/>
  <c r="P126" i="22"/>
  <c r="I108" i="3"/>
  <c r="G109" i="3"/>
  <c r="AA104" i="23"/>
  <c r="AI103" i="23"/>
  <c r="AF103" i="23"/>
  <c r="AK103" i="23"/>
  <c r="AE103" i="23"/>
  <c r="AD103" i="23"/>
  <c r="AH101" i="17"/>
  <c r="AG101" i="17"/>
  <c r="G104" i="16"/>
  <c r="I103" i="16"/>
  <c r="AB103" i="16"/>
  <c r="Y100" i="17"/>
  <c r="Q128" i="21"/>
  <c r="N129" i="21"/>
  <c r="X128" i="21"/>
  <c r="S128" i="21"/>
  <c r="V128" i="21"/>
  <c r="O128" i="21"/>
  <c r="R128" i="21"/>
  <c r="AO58" i="3"/>
  <c r="Q128" i="19"/>
  <c r="N129" i="19"/>
  <c r="V128" i="19"/>
  <c r="X128" i="19"/>
  <c r="S128" i="19"/>
  <c r="O128" i="19"/>
  <c r="R128" i="19"/>
  <c r="Y132" i="16"/>
  <c r="AJ101" i="3"/>
  <c r="AC101" i="3"/>
  <c r="AO101" i="21"/>
  <c r="AN101" i="21"/>
  <c r="AL105" i="18"/>
  <c r="AO125" i="16"/>
  <c r="P123" i="15"/>
  <c r="I128" i="20"/>
  <c r="G129" i="20"/>
  <c r="AH109" i="22"/>
  <c r="AG109" i="22"/>
  <c r="AC109" i="22"/>
  <c r="AF134" i="19"/>
  <c r="AA135" i="19"/>
  <c r="AK134" i="19"/>
  <c r="AI134" i="19"/>
  <c r="AE134" i="19"/>
  <c r="AD134" i="19"/>
  <c r="AL102" i="23"/>
  <c r="AL101" i="17"/>
  <c r="Y62" i="3"/>
  <c r="T127" i="21"/>
  <c r="U127" i="21"/>
  <c r="AN58" i="3"/>
  <c r="Q125" i="15"/>
  <c r="R125" i="15"/>
  <c r="X125" i="15"/>
  <c r="S125" i="15"/>
  <c r="N126" i="15"/>
  <c r="V125" i="15"/>
  <c r="O125" i="15"/>
  <c r="AC60" i="3"/>
  <c r="AK104" i="15"/>
  <c r="AE104" i="15"/>
  <c r="AI104" i="15"/>
  <c r="AA105" i="15"/>
  <c r="AF104" i="15"/>
  <c r="AD104" i="15"/>
  <c r="Y103" i="20"/>
  <c r="AL109" i="22"/>
  <c r="S63" i="3"/>
  <c r="X63" i="3"/>
  <c r="R63" i="3"/>
  <c r="Q63" i="3"/>
  <c r="N64" i="3"/>
  <c r="V64" i="3"/>
  <c r="O63" i="3"/>
  <c r="AC131" i="15"/>
  <c r="R133" i="16"/>
  <c r="X133" i="16"/>
  <c r="Q133" i="16"/>
  <c r="N134" i="16"/>
  <c r="S133" i="16"/>
  <c r="V133" i="16"/>
  <c r="I128" i="19"/>
  <c r="G129" i="19"/>
  <c r="AB128" i="19"/>
  <c r="Y133" i="3"/>
  <c r="T103" i="20"/>
  <c r="U103" i="20"/>
  <c r="W103" i="20"/>
  <c r="AE134" i="3"/>
  <c r="AA135" i="3"/>
  <c r="AI134" i="3"/>
  <c r="AF134" i="3"/>
  <c r="AD134" i="3"/>
  <c r="AK134" i="3"/>
  <c r="V109" i="3"/>
  <c r="S109" i="3"/>
  <c r="N110" i="3"/>
  <c r="Q109" i="3"/>
  <c r="X109" i="3"/>
  <c r="R109" i="3"/>
  <c r="O109" i="3"/>
  <c r="Y127" i="19"/>
  <c r="U132" i="16"/>
  <c r="P132" i="16"/>
  <c r="T132" i="16"/>
  <c r="U101" i="16"/>
  <c r="P101" i="16"/>
  <c r="T101" i="16"/>
  <c r="AG61" i="3"/>
  <c r="AH61" i="3"/>
  <c r="AC61" i="3"/>
  <c r="AH103" i="15"/>
  <c r="AJ103" i="15"/>
  <c r="AM103" i="15"/>
  <c r="AG103" i="15"/>
  <c r="AG102" i="3"/>
  <c r="AH102" i="3"/>
  <c r="AJ128" i="23"/>
  <c r="AM128" i="23"/>
  <c r="AK62" i="3"/>
  <c r="AA63" i="3"/>
  <c r="AE62" i="3"/>
  <c r="AF62" i="3"/>
  <c r="AD62" i="3"/>
  <c r="AI62" i="3"/>
  <c r="AB62" i="3"/>
  <c r="AL103" i="15"/>
  <c r="P103" i="20"/>
  <c r="Z60" i="3"/>
  <c r="AN60" i="3"/>
  <c r="AO101" i="23"/>
  <c r="P132" i="3"/>
  <c r="AF103" i="3"/>
  <c r="AD103" i="3"/>
  <c r="AA104" i="3"/>
  <c r="AE103" i="3"/>
  <c r="AB103" i="3"/>
  <c r="AI103" i="3"/>
  <c r="AK103" i="3"/>
  <c r="AN96" i="15"/>
  <c r="AN125" i="23"/>
  <c r="AN124" i="3"/>
  <c r="AO124" i="3"/>
  <c r="Y126" i="17"/>
  <c r="AN125" i="18"/>
  <c r="P107" i="3"/>
  <c r="I101" i="20"/>
  <c r="G102" i="20"/>
  <c r="AB101" i="20"/>
  <c r="O101" i="20"/>
  <c r="I102" i="18"/>
  <c r="G103" i="18"/>
  <c r="O102" i="18"/>
  <c r="AB102" i="18"/>
  <c r="T127" i="19"/>
  <c r="W127" i="19"/>
  <c r="AO127" i="19"/>
  <c r="U127" i="19"/>
  <c r="AN101" i="3"/>
  <c r="I102" i="21"/>
  <c r="G103" i="21"/>
  <c r="O102" i="21"/>
  <c r="AB102" i="21"/>
  <c r="U98" i="15"/>
  <c r="W98" i="15"/>
  <c r="Z98" i="15"/>
  <c r="T98" i="15"/>
  <c r="AA107" i="19"/>
  <c r="AI106" i="19"/>
  <c r="AD106" i="19"/>
  <c r="AK106" i="19"/>
  <c r="AF106" i="19"/>
  <c r="AE106" i="19"/>
  <c r="N100" i="15"/>
  <c r="V99" i="15"/>
  <c r="X99" i="15"/>
  <c r="O99" i="15"/>
  <c r="Q99" i="15"/>
  <c r="S99" i="15"/>
  <c r="R99" i="15"/>
  <c r="AO100" i="19"/>
  <c r="X127" i="17"/>
  <c r="O127" i="17"/>
  <c r="R127" i="17"/>
  <c r="Q127" i="17"/>
  <c r="S127" i="17"/>
  <c r="N128" i="17"/>
  <c r="V127" i="17"/>
  <c r="Y126" i="20"/>
  <c r="I102" i="17"/>
  <c r="G103" i="17"/>
  <c r="AN100" i="20"/>
  <c r="AO100" i="20"/>
  <c r="AN101" i="18"/>
  <c r="AO101" i="18"/>
  <c r="AN123" i="15"/>
  <c r="AN100" i="23"/>
  <c r="Q102" i="16"/>
  <c r="N103" i="16"/>
  <c r="S102" i="16"/>
  <c r="V102" i="16"/>
  <c r="X102" i="16"/>
  <c r="O102" i="16"/>
  <c r="R102" i="16"/>
  <c r="T133" i="3"/>
  <c r="P133" i="3"/>
  <c r="U133" i="3"/>
  <c r="AG129" i="23"/>
  <c r="AH129" i="23"/>
  <c r="AJ129" i="23"/>
  <c r="V128" i="22"/>
  <c r="N129" i="22"/>
  <c r="X128" i="22"/>
  <c r="S128" i="22"/>
  <c r="R128" i="22"/>
  <c r="Q128" i="22"/>
  <c r="O128" i="22"/>
  <c r="AF130" i="23"/>
  <c r="AI130" i="23"/>
  <c r="AD130" i="23"/>
  <c r="AE130" i="23"/>
  <c r="AK130" i="23"/>
  <c r="AA131" i="23"/>
  <c r="X134" i="3"/>
  <c r="S134" i="3"/>
  <c r="N135" i="3"/>
  <c r="V134" i="3"/>
  <c r="R134" i="3"/>
  <c r="Q134" i="3"/>
  <c r="Y127" i="22"/>
  <c r="V104" i="20"/>
  <c r="X104" i="20"/>
  <c r="R104" i="20"/>
  <c r="S104" i="20"/>
  <c r="N105" i="20"/>
  <c r="Q104" i="20"/>
  <c r="O102" i="23"/>
  <c r="I102" i="23"/>
  <c r="G103" i="23"/>
  <c r="AC101" i="23"/>
  <c r="AN100" i="19"/>
  <c r="AG110" i="21"/>
  <c r="AH110" i="21"/>
  <c r="AC110" i="21"/>
  <c r="AO124" i="20"/>
  <c r="AI102" i="17"/>
  <c r="AF102" i="17"/>
  <c r="AK102" i="17"/>
  <c r="AE102" i="17"/>
  <c r="AD102" i="17"/>
  <c r="AA103" i="17"/>
  <c r="AB102" i="17"/>
  <c r="U126" i="20"/>
  <c r="T126" i="20"/>
  <c r="W131" i="16"/>
  <c r="Z131" i="16"/>
  <c r="AJ102" i="15"/>
  <c r="AM102" i="15"/>
  <c r="AO100" i="23"/>
  <c r="P126" i="19"/>
  <c r="W126" i="19"/>
  <c r="AL129" i="23"/>
  <c r="AL132" i="15"/>
  <c r="AO98" i="20"/>
  <c r="I125" i="3"/>
  <c r="O125" i="3"/>
  <c r="AB125" i="3"/>
  <c r="G126" i="3"/>
  <c r="P131" i="16"/>
  <c r="P126" i="21"/>
  <c r="W126" i="21"/>
  <c r="Z126" i="21"/>
  <c r="Y101" i="16"/>
  <c r="AC132" i="3"/>
  <c r="AE106" i="18"/>
  <c r="AA107" i="18"/>
  <c r="AI106" i="18"/>
  <c r="AF106" i="18"/>
  <c r="AD106" i="18"/>
  <c r="AK106" i="18"/>
  <c r="AO99" i="19"/>
  <c r="I100" i="15"/>
  <c r="G101" i="15"/>
  <c r="AB100" i="15"/>
  <c r="I128" i="18"/>
  <c r="G129" i="18"/>
  <c r="AB128" i="18"/>
  <c r="I63" i="15"/>
  <c r="U126" i="17"/>
  <c r="T126" i="17"/>
  <c r="I125" i="15"/>
  <c r="G126" i="15"/>
  <c r="AB125" i="15"/>
  <c r="AN99" i="16"/>
  <c r="AN97" i="3"/>
  <c r="U127" i="22"/>
  <c r="T127" i="22"/>
  <c r="P127" i="22"/>
  <c r="I103" i="19"/>
  <c r="G104" i="19"/>
  <c r="O103" i="19"/>
  <c r="AB103" i="19"/>
  <c r="I133" i="22"/>
  <c r="G134" i="22"/>
  <c r="AN125" i="21"/>
  <c r="AG105" i="19"/>
  <c r="AC105" i="19"/>
  <c r="AH105" i="19"/>
  <c r="AH105" i="18"/>
  <c r="AG105" i="18"/>
  <c r="AC105" i="18"/>
  <c r="AN99" i="19"/>
  <c r="AN126" i="23"/>
  <c r="AL102" i="3"/>
  <c r="AO56" i="15"/>
  <c r="U108" i="3"/>
  <c r="P108" i="3"/>
  <c r="T108" i="3"/>
  <c r="AI110" i="22"/>
  <c r="AA111" i="22"/>
  <c r="AK110" i="22"/>
  <c r="AD110" i="22"/>
  <c r="AE110" i="22"/>
  <c r="AF110" i="22"/>
  <c r="AO97" i="17"/>
  <c r="AO126" i="22"/>
  <c r="AL133" i="19"/>
  <c r="AB102" i="23"/>
  <c r="AC104" i="19"/>
  <c r="N128" i="20"/>
  <c r="V127" i="20"/>
  <c r="X127" i="20"/>
  <c r="S127" i="20"/>
  <c r="O127" i="20"/>
  <c r="R127" i="20"/>
  <c r="Q127" i="20"/>
  <c r="AN101" i="22"/>
  <c r="AO101" i="22"/>
  <c r="Y127" i="21"/>
  <c r="AN99" i="21"/>
  <c r="AO99" i="16"/>
  <c r="P124" i="15"/>
  <c r="AC108" i="22"/>
  <c r="W99" i="17"/>
  <c r="Z99" i="17"/>
  <c r="P99" i="17"/>
  <c r="AC100" i="17"/>
  <c r="AO60" i="3"/>
  <c r="AG132" i="15"/>
  <c r="AH132" i="15"/>
  <c r="AJ132" i="15"/>
  <c r="AM132" i="15"/>
  <c r="AH133" i="3"/>
  <c r="AC133" i="3"/>
  <c r="AG133" i="3"/>
  <c r="AN126" i="22"/>
  <c r="I128" i="16"/>
  <c r="G129" i="16"/>
  <c r="O128" i="16"/>
  <c r="AB128" i="16"/>
  <c r="AH133" i="19"/>
  <c r="AG133" i="19"/>
  <c r="AC133" i="19"/>
  <c r="AB102" i="22"/>
  <c r="O102" i="22"/>
  <c r="G103" i="22"/>
  <c r="I102" i="22"/>
  <c r="U100" i="17"/>
  <c r="T100" i="17"/>
  <c r="AN122" i="15"/>
  <c r="Z122" i="15"/>
  <c r="AO122" i="15"/>
  <c r="U124" i="15"/>
  <c r="W124" i="15"/>
  <c r="T124" i="15"/>
  <c r="AL105" i="19"/>
  <c r="AD133" i="15"/>
  <c r="AA134" i="15"/>
  <c r="AE133" i="15"/>
  <c r="AF133" i="15"/>
  <c r="AK133" i="15"/>
  <c r="AI133" i="15"/>
  <c r="AL133" i="3"/>
  <c r="AI111" i="21"/>
  <c r="AF111" i="21"/>
  <c r="AE111" i="21"/>
  <c r="AD111" i="21"/>
  <c r="AK111" i="21"/>
  <c r="AA112" i="21"/>
  <c r="AO125" i="22"/>
  <c r="AG102" i="23"/>
  <c r="AH102" i="23"/>
  <c r="AJ102" i="23"/>
  <c r="AM102" i="23"/>
  <c r="U62" i="3"/>
  <c r="P62" i="3"/>
  <c r="T62" i="3"/>
  <c r="W62" i="3"/>
  <c r="Z62" i="3"/>
  <c r="P126" i="20"/>
  <c r="Q101" i="17"/>
  <c r="N102" i="17"/>
  <c r="S101" i="17"/>
  <c r="V101" i="17"/>
  <c r="X101" i="17"/>
  <c r="O101" i="17"/>
  <c r="R101" i="17"/>
  <c r="W100" i="16"/>
  <c r="Z100" i="16"/>
  <c r="P100" i="16"/>
  <c r="Y124" i="15"/>
  <c r="AN128" i="23"/>
  <c r="AN98" i="20"/>
  <c r="AC102" i="23"/>
  <c r="AC45" i="23"/>
  <c r="O46" i="23"/>
  <c r="Q132" i="23"/>
  <c r="X132" i="23"/>
  <c r="R132" i="23"/>
  <c r="S132" i="23"/>
  <c r="Y132" i="23"/>
  <c r="V132" i="23"/>
  <c r="N133" i="23"/>
  <c r="O129" i="23"/>
  <c r="G130" i="23"/>
  <c r="I129" i="23"/>
  <c r="AO129" i="23"/>
  <c r="AB129" i="23"/>
  <c r="AN44" i="23"/>
  <c r="S103" i="23"/>
  <c r="N104" i="23"/>
  <c r="V103" i="23"/>
  <c r="X103" i="23"/>
  <c r="R103" i="23"/>
  <c r="Q103" i="23"/>
  <c r="P130" i="23"/>
  <c r="AC129" i="23"/>
  <c r="AJ58" i="23"/>
  <c r="AM58" i="23"/>
  <c r="Y102" i="23"/>
  <c r="U131" i="23"/>
  <c r="P131" i="23"/>
  <c r="T131" i="23"/>
  <c r="U102" i="23"/>
  <c r="P102" i="23"/>
  <c r="T102" i="23"/>
  <c r="W102" i="23"/>
  <c r="Z102" i="23"/>
  <c r="AO128" i="23"/>
  <c r="AM44" i="23"/>
  <c r="Y131" i="23"/>
  <c r="U76" i="23"/>
  <c r="T76" i="23"/>
  <c r="W76" i="23"/>
  <c r="Z76" i="23"/>
  <c r="P45" i="23"/>
  <c r="D47" i="23"/>
  <c r="I46" i="23"/>
  <c r="I76" i="23"/>
  <c r="D77" i="23"/>
  <c r="W58" i="23"/>
  <c r="Z58" i="23"/>
  <c r="W45" i="23"/>
  <c r="Z45" i="23"/>
  <c r="AN41" i="23"/>
  <c r="P75" i="23"/>
  <c r="W75" i="23"/>
  <c r="Z75" i="23"/>
  <c r="Y76" i="23"/>
  <c r="P58" i="23"/>
  <c r="X77" i="23"/>
  <c r="N78" i="23"/>
  <c r="V77" i="23"/>
  <c r="S77" i="23"/>
  <c r="R77" i="23"/>
  <c r="O77" i="23"/>
  <c r="Q77" i="23"/>
  <c r="I62" i="23"/>
  <c r="G63" i="23"/>
  <c r="I63" i="23"/>
  <c r="D87" i="23"/>
  <c r="I86" i="23"/>
  <c r="AL59" i="23"/>
  <c r="AH59" i="23"/>
  <c r="AJ59" i="23"/>
  <c r="AM59" i="23"/>
  <c r="AG59" i="23"/>
  <c r="AB77" i="23"/>
  <c r="AK77" i="23"/>
  <c r="AA78" i="23"/>
  <c r="AI77" i="23"/>
  <c r="AE77" i="23"/>
  <c r="AF77" i="23"/>
  <c r="AD77" i="23"/>
  <c r="AN57" i="23"/>
  <c r="U46" i="23"/>
  <c r="T46" i="23"/>
  <c r="W46" i="23"/>
  <c r="Z46" i="23"/>
  <c r="AC75" i="23"/>
  <c r="AL76" i="23"/>
  <c r="Y59" i="23"/>
  <c r="AF60" i="23"/>
  <c r="AB60" i="23"/>
  <c r="AE60" i="23"/>
  <c r="AA61" i="23"/>
  <c r="AK60" i="23"/>
  <c r="AI60" i="23"/>
  <c r="AD60" i="23"/>
  <c r="AH76" i="23"/>
  <c r="AG76" i="23"/>
  <c r="AC76" i="23"/>
  <c r="AK47" i="23"/>
  <c r="AF47" i="23"/>
  <c r="AE47" i="23"/>
  <c r="AA48" i="23"/>
  <c r="AI47" i="23"/>
  <c r="AB47" i="23"/>
  <c r="AD47" i="23"/>
  <c r="O60" i="23"/>
  <c r="N61" i="23"/>
  <c r="X60" i="23"/>
  <c r="V60" i="23"/>
  <c r="S60" i="23"/>
  <c r="R60" i="23"/>
  <c r="Q60" i="23"/>
  <c r="V47" i="23"/>
  <c r="S47" i="23"/>
  <c r="O47" i="23"/>
  <c r="R47" i="23"/>
  <c r="N48" i="23"/>
  <c r="X47" i="23"/>
  <c r="Q47" i="23"/>
  <c r="AH46" i="23"/>
  <c r="AG46" i="23"/>
  <c r="AC46" i="23"/>
  <c r="Y46" i="23"/>
  <c r="AL46" i="23"/>
  <c r="AC58" i="23"/>
  <c r="U59" i="23"/>
  <c r="T59" i="23"/>
  <c r="AJ109" i="22"/>
  <c r="AM109" i="22"/>
  <c r="AJ129" i="22"/>
  <c r="AM129" i="22"/>
  <c r="W103" i="22"/>
  <c r="Z103" i="22"/>
  <c r="U103" i="22"/>
  <c r="P103" i="22"/>
  <c r="T103" i="22"/>
  <c r="AG130" i="22"/>
  <c r="AH130" i="22"/>
  <c r="AC130" i="22"/>
  <c r="V104" i="22"/>
  <c r="X104" i="22"/>
  <c r="N105" i="22"/>
  <c r="S104" i="22"/>
  <c r="Y104" i="22"/>
  <c r="R104" i="22"/>
  <c r="Q104" i="22"/>
  <c r="AE131" i="22"/>
  <c r="AA132" i="22"/>
  <c r="AK131" i="22"/>
  <c r="AF131" i="22"/>
  <c r="AI131" i="22"/>
  <c r="AD131" i="22"/>
  <c r="AB131" i="22"/>
  <c r="AJ44" i="22"/>
  <c r="AM44" i="22"/>
  <c r="T59" i="22"/>
  <c r="U59" i="22"/>
  <c r="W59" i="22"/>
  <c r="AC58" i="22"/>
  <c r="P75" i="22"/>
  <c r="W75" i="22"/>
  <c r="Z75" i="22"/>
  <c r="AO44" i="22"/>
  <c r="Y47" i="22"/>
  <c r="AH59" i="22"/>
  <c r="AG59" i="22"/>
  <c r="AL76" i="22"/>
  <c r="I76" i="22"/>
  <c r="D77" i="22"/>
  <c r="AL59" i="22"/>
  <c r="S60" i="22"/>
  <c r="O60" i="22"/>
  <c r="N61" i="22"/>
  <c r="X60" i="22"/>
  <c r="V60" i="22"/>
  <c r="R60" i="22"/>
  <c r="Q60" i="22"/>
  <c r="U47" i="22"/>
  <c r="T47" i="22"/>
  <c r="O77" i="22"/>
  <c r="X77" i="22"/>
  <c r="N78" i="22"/>
  <c r="V77" i="22"/>
  <c r="S77" i="22"/>
  <c r="R77" i="22"/>
  <c r="Q77" i="22"/>
  <c r="P58" i="22"/>
  <c r="W58" i="22"/>
  <c r="Z58" i="22"/>
  <c r="AE60" i="22"/>
  <c r="AB60" i="22"/>
  <c r="AF60" i="22"/>
  <c r="AA61" i="22"/>
  <c r="AK60" i="22"/>
  <c r="AI60" i="22"/>
  <c r="AD60" i="22"/>
  <c r="Y76" i="22"/>
  <c r="AN74" i="22"/>
  <c r="AN75" i="22"/>
  <c r="U76" i="22"/>
  <c r="T76" i="22"/>
  <c r="AA78" i="22"/>
  <c r="AI77" i="22"/>
  <c r="AK77" i="22"/>
  <c r="AF77" i="22"/>
  <c r="AE77" i="22"/>
  <c r="AB77" i="22"/>
  <c r="AD77" i="22"/>
  <c r="W46" i="22"/>
  <c r="Z46" i="22"/>
  <c r="O48" i="22"/>
  <c r="X48" i="22"/>
  <c r="N49" i="22"/>
  <c r="V48" i="22"/>
  <c r="S48" i="22"/>
  <c r="R48" i="22"/>
  <c r="Q48" i="22"/>
  <c r="AI46" i="22"/>
  <c r="AB46" i="22"/>
  <c r="AF46" i="22"/>
  <c r="AE46" i="22"/>
  <c r="AK46" i="22"/>
  <c r="AA47" i="22"/>
  <c r="AD46" i="22"/>
  <c r="I87" i="22"/>
  <c r="D88" i="22"/>
  <c r="AL45" i="22"/>
  <c r="D47" i="22"/>
  <c r="I46" i="22"/>
  <c r="Y59" i="22"/>
  <c r="AC75" i="22"/>
  <c r="I62" i="22"/>
  <c r="G63" i="22"/>
  <c r="I63" i="22"/>
  <c r="AH45" i="22"/>
  <c r="AG45" i="22"/>
  <c r="AJ45" i="22"/>
  <c r="AH76" i="22"/>
  <c r="AJ76" i="22"/>
  <c r="AM76" i="22"/>
  <c r="AG76" i="22"/>
  <c r="AN44" i="22"/>
  <c r="AC128" i="21"/>
  <c r="AN43" i="21"/>
  <c r="AO57" i="21"/>
  <c r="AK129" i="21"/>
  <c r="AI129" i="21"/>
  <c r="AB129" i="21"/>
  <c r="AE129" i="21"/>
  <c r="AF129" i="21"/>
  <c r="AL129" i="21"/>
  <c r="AD129" i="21"/>
  <c r="AA130" i="21"/>
  <c r="S60" i="21"/>
  <c r="Y60" i="21"/>
  <c r="R60" i="21"/>
  <c r="O60" i="21"/>
  <c r="N61" i="21"/>
  <c r="X60" i="21"/>
  <c r="V60" i="21"/>
  <c r="Q60" i="21"/>
  <c r="X105" i="21"/>
  <c r="S105" i="21"/>
  <c r="Q105" i="21"/>
  <c r="N106" i="21"/>
  <c r="V105" i="21"/>
  <c r="R105" i="21"/>
  <c r="U59" i="21"/>
  <c r="T59" i="21"/>
  <c r="AC44" i="21"/>
  <c r="AJ127" i="21"/>
  <c r="AM127" i="21"/>
  <c r="P127" i="21"/>
  <c r="AN126" i="21"/>
  <c r="AN41" i="21"/>
  <c r="AL128" i="21"/>
  <c r="AO43" i="21"/>
  <c r="AO41" i="21"/>
  <c r="W76" i="21"/>
  <c r="AO76" i="21"/>
  <c r="AO58" i="21"/>
  <c r="AJ76" i="21"/>
  <c r="AM76" i="21"/>
  <c r="P58" i="21"/>
  <c r="I130" i="21"/>
  <c r="G131" i="21"/>
  <c r="W127" i="21"/>
  <c r="AN57" i="21"/>
  <c r="AG128" i="21"/>
  <c r="AH128" i="21"/>
  <c r="AO126" i="21"/>
  <c r="T104" i="21"/>
  <c r="U104" i="21"/>
  <c r="P104" i="21"/>
  <c r="P103" i="21"/>
  <c r="Z76" i="21"/>
  <c r="AB78" i="21"/>
  <c r="AA79" i="21"/>
  <c r="AK78" i="21"/>
  <c r="AI78" i="21"/>
  <c r="AF78" i="21"/>
  <c r="AE78" i="21"/>
  <c r="AD78" i="21"/>
  <c r="AN75" i="21"/>
  <c r="U77" i="21"/>
  <c r="W77" i="21"/>
  <c r="Z77" i="21"/>
  <c r="T77" i="21"/>
  <c r="AL45" i="21"/>
  <c r="G85" i="21"/>
  <c r="I84" i="21"/>
  <c r="R78" i="21"/>
  <c r="X78" i="21"/>
  <c r="V78" i="21"/>
  <c r="S78" i="21"/>
  <c r="O78" i="21"/>
  <c r="N79" i="21"/>
  <c r="Q78" i="21"/>
  <c r="AN44" i="21"/>
  <c r="AN58" i="21"/>
  <c r="AF46" i="21"/>
  <c r="AE46" i="21"/>
  <c r="AI46" i="21"/>
  <c r="AB46" i="21"/>
  <c r="AA47" i="21"/>
  <c r="AK46" i="21"/>
  <c r="AD46" i="21"/>
  <c r="AL77" i="21"/>
  <c r="AN76" i="21"/>
  <c r="P45" i="21"/>
  <c r="AL59" i="21"/>
  <c r="I46" i="21"/>
  <c r="D47" i="21"/>
  <c r="AH77" i="21"/>
  <c r="AG77" i="21"/>
  <c r="AE60" i="21"/>
  <c r="AK60" i="21"/>
  <c r="AI60" i="21"/>
  <c r="AF60" i="21"/>
  <c r="AB60" i="21"/>
  <c r="AA61" i="21"/>
  <c r="AD60" i="21"/>
  <c r="AO75" i="21"/>
  <c r="AC58" i="21"/>
  <c r="U46" i="21"/>
  <c r="T46" i="21"/>
  <c r="AH59" i="21"/>
  <c r="AG59" i="21"/>
  <c r="N48" i="21"/>
  <c r="V47" i="21"/>
  <c r="R47" i="21"/>
  <c r="S47" i="21"/>
  <c r="O47" i="21"/>
  <c r="X47" i="21"/>
  <c r="Q47" i="21"/>
  <c r="D87" i="21"/>
  <c r="I62" i="21"/>
  <c r="G63" i="21"/>
  <c r="I63" i="21"/>
  <c r="AC76" i="21"/>
  <c r="Y77" i="21"/>
  <c r="AH45" i="21"/>
  <c r="AG45" i="21"/>
  <c r="AC45" i="21"/>
  <c r="AO44" i="21"/>
  <c r="Y46" i="21"/>
  <c r="AC126" i="20"/>
  <c r="AL106" i="20"/>
  <c r="AJ58" i="20"/>
  <c r="AM58" i="20"/>
  <c r="AN43" i="20"/>
  <c r="AG106" i="20"/>
  <c r="AH106" i="20"/>
  <c r="AC106" i="20"/>
  <c r="AK128" i="20"/>
  <c r="AA129" i="20"/>
  <c r="AI128" i="20"/>
  <c r="AF128" i="20"/>
  <c r="AE128" i="20"/>
  <c r="AD128" i="20"/>
  <c r="AK107" i="20"/>
  <c r="AI107" i="20"/>
  <c r="AF107" i="20"/>
  <c r="AE107" i="20"/>
  <c r="AA108" i="20"/>
  <c r="AD107" i="20"/>
  <c r="AH127" i="20"/>
  <c r="AG127" i="20"/>
  <c r="AC127" i="20"/>
  <c r="AO74" i="20"/>
  <c r="AN74" i="20"/>
  <c r="P76" i="20"/>
  <c r="AC58" i="20"/>
  <c r="AC45" i="20"/>
  <c r="P44" i="20"/>
  <c r="T45" i="20"/>
  <c r="U45" i="20"/>
  <c r="O46" i="20"/>
  <c r="S46" i="20"/>
  <c r="V46" i="20"/>
  <c r="X46" i="20"/>
  <c r="N47" i="20"/>
  <c r="R46" i="20"/>
  <c r="Q46" i="20"/>
  <c r="Y45" i="20"/>
  <c r="W44" i="20"/>
  <c r="AN44" i="20"/>
  <c r="AJ75" i="19"/>
  <c r="AM75" i="19"/>
  <c r="P75" i="19"/>
  <c r="W44" i="19"/>
  <c r="Z44" i="19"/>
  <c r="AN42" i="19"/>
  <c r="P75" i="18"/>
  <c r="AO42" i="18"/>
  <c r="AN74" i="15"/>
  <c r="AO74" i="15"/>
  <c r="AJ75" i="15"/>
  <c r="AM75" i="15"/>
  <c r="AC45" i="15"/>
  <c r="W44" i="15"/>
  <c r="Z44" i="15"/>
  <c r="G63" i="20"/>
  <c r="I63" i="20"/>
  <c r="I62" i="20"/>
  <c r="Z76" i="20"/>
  <c r="AL46" i="20"/>
  <c r="Y77" i="20"/>
  <c r="I46" i="20"/>
  <c r="D47" i="20"/>
  <c r="AH76" i="20"/>
  <c r="AJ76" i="20"/>
  <c r="AM76" i="20"/>
  <c r="AG76" i="20"/>
  <c r="AL76" i="20"/>
  <c r="AL59" i="20"/>
  <c r="AE47" i="20"/>
  <c r="AI47" i="20"/>
  <c r="AF47" i="20"/>
  <c r="AA48" i="20"/>
  <c r="AB47" i="20"/>
  <c r="AK47" i="20"/>
  <c r="AD47" i="20"/>
  <c r="U77" i="20"/>
  <c r="T77" i="20"/>
  <c r="I76" i="20"/>
  <c r="D77" i="20"/>
  <c r="S78" i="20"/>
  <c r="R78" i="20"/>
  <c r="O78" i="20"/>
  <c r="V78" i="20"/>
  <c r="X78" i="20"/>
  <c r="N79" i="20"/>
  <c r="Q78" i="20"/>
  <c r="AF60" i="20"/>
  <c r="AB60" i="20"/>
  <c r="AD60" i="20"/>
  <c r="AA61" i="20"/>
  <c r="AK60" i="20"/>
  <c r="AI60" i="20"/>
  <c r="AE60" i="20"/>
  <c r="AH46" i="20"/>
  <c r="AG46" i="20"/>
  <c r="AO43" i="20"/>
  <c r="T59" i="20"/>
  <c r="U59" i="20"/>
  <c r="AJ45" i="20"/>
  <c r="AM45" i="20"/>
  <c r="AH59" i="20"/>
  <c r="AG59" i="20"/>
  <c r="AC59" i="20"/>
  <c r="P58" i="20"/>
  <c r="W58" i="20"/>
  <c r="Z58" i="20"/>
  <c r="G86" i="20"/>
  <c r="I85" i="20"/>
  <c r="Y59" i="20"/>
  <c r="AC75" i="20"/>
  <c r="AJ75" i="20"/>
  <c r="AM75" i="20"/>
  <c r="AO75" i="20"/>
  <c r="AB77" i="20"/>
  <c r="AK77" i="20"/>
  <c r="AI77" i="20"/>
  <c r="AE77" i="20"/>
  <c r="AA78" i="20"/>
  <c r="AF77" i="20"/>
  <c r="AD77" i="20"/>
  <c r="W77" i="20"/>
  <c r="Z77" i="20"/>
  <c r="O60" i="20"/>
  <c r="N61" i="20"/>
  <c r="X60" i="20"/>
  <c r="V60" i="20"/>
  <c r="S60" i="20"/>
  <c r="R60" i="20"/>
  <c r="Q60" i="20"/>
  <c r="AJ105" i="19"/>
  <c r="AM105" i="19"/>
  <c r="AJ58" i="19"/>
  <c r="AM58" i="19"/>
  <c r="AO42" i="19"/>
  <c r="T102" i="19"/>
  <c r="U102" i="19"/>
  <c r="AN57" i="19"/>
  <c r="AN43" i="19"/>
  <c r="P102" i="19"/>
  <c r="W102" i="19"/>
  <c r="Z102" i="19"/>
  <c r="V103" i="19"/>
  <c r="N104" i="19"/>
  <c r="X103" i="19"/>
  <c r="S103" i="19"/>
  <c r="R103" i="19"/>
  <c r="Q103" i="19"/>
  <c r="AN101" i="19"/>
  <c r="AJ133" i="19"/>
  <c r="AM133" i="19"/>
  <c r="P127" i="19"/>
  <c r="AO74" i="19"/>
  <c r="AM74" i="19"/>
  <c r="X77" i="19"/>
  <c r="N78" i="19"/>
  <c r="R77" i="19"/>
  <c r="O77" i="19"/>
  <c r="V77" i="19"/>
  <c r="S77" i="19"/>
  <c r="Q77" i="19"/>
  <c r="AB60" i="19"/>
  <c r="AE60" i="19"/>
  <c r="AI60" i="19"/>
  <c r="AA61" i="19"/>
  <c r="AK60" i="19"/>
  <c r="AF60" i="19"/>
  <c r="AD60" i="19"/>
  <c r="AO57" i="19"/>
  <c r="I60" i="19"/>
  <c r="O60" i="19"/>
  <c r="X60" i="19"/>
  <c r="N61" i="19"/>
  <c r="V60" i="19"/>
  <c r="S60" i="19"/>
  <c r="R60" i="19"/>
  <c r="Q60" i="19"/>
  <c r="AH76" i="19"/>
  <c r="AG76" i="19"/>
  <c r="D48" i="19"/>
  <c r="I47" i="19"/>
  <c r="I85" i="19"/>
  <c r="D86" i="19"/>
  <c r="AH59" i="19"/>
  <c r="AG59" i="19"/>
  <c r="AC59" i="19"/>
  <c r="Y59" i="19"/>
  <c r="P44" i="19"/>
  <c r="U45" i="19"/>
  <c r="T45" i="19"/>
  <c r="AC44" i="19"/>
  <c r="AL76" i="19"/>
  <c r="AI46" i="19"/>
  <c r="AE46" i="19"/>
  <c r="AK46" i="19"/>
  <c r="AF46" i="19"/>
  <c r="AB46" i="19"/>
  <c r="AA47" i="19"/>
  <c r="AD46" i="19"/>
  <c r="T59" i="19"/>
  <c r="U59" i="19"/>
  <c r="AN74" i="19"/>
  <c r="W75" i="19"/>
  <c r="Z75" i="19"/>
  <c r="Y45" i="19"/>
  <c r="W58" i="19"/>
  <c r="Z58" i="19"/>
  <c r="P58" i="19"/>
  <c r="AN58" i="19"/>
  <c r="AH45" i="19"/>
  <c r="AG45" i="19"/>
  <c r="AL45" i="19"/>
  <c r="N47" i="19"/>
  <c r="S46" i="19"/>
  <c r="R46" i="19"/>
  <c r="O46" i="19"/>
  <c r="V46" i="19"/>
  <c r="X46" i="19"/>
  <c r="Q46" i="19"/>
  <c r="AN41" i="19"/>
  <c r="Y76" i="19"/>
  <c r="U76" i="19"/>
  <c r="T76" i="19"/>
  <c r="AL59" i="19"/>
  <c r="I77" i="19"/>
  <c r="D78" i="19"/>
  <c r="AC58" i="19"/>
  <c r="AK77" i="19"/>
  <c r="AA78" i="19"/>
  <c r="AI77" i="19"/>
  <c r="AF77" i="19"/>
  <c r="AE77" i="19"/>
  <c r="AD77" i="19"/>
  <c r="AB77" i="19"/>
  <c r="AO41" i="19"/>
  <c r="AJ44" i="19"/>
  <c r="AM44" i="19"/>
  <c r="AJ130" i="18"/>
  <c r="AM130" i="18"/>
  <c r="N129" i="18"/>
  <c r="S128" i="18"/>
  <c r="X128" i="18"/>
  <c r="V128" i="18"/>
  <c r="R128" i="18"/>
  <c r="Q128" i="18"/>
  <c r="AJ129" i="18"/>
  <c r="AM129" i="18"/>
  <c r="AC129" i="18"/>
  <c r="AC130" i="18"/>
  <c r="O128" i="18"/>
  <c r="AN57" i="18"/>
  <c r="AJ77" i="18"/>
  <c r="AM77" i="18"/>
  <c r="W75" i="18"/>
  <c r="AN75" i="18"/>
  <c r="AH130" i="18"/>
  <c r="AG130" i="18"/>
  <c r="P126" i="18"/>
  <c r="AN126" i="18"/>
  <c r="AO126" i="18"/>
  <c r="G85" i="18"/>
  <c r="I84" i="18"/>
  <c r="AI131" i="18"/>
  <c r="AK131" i="18"/>
  <c r="AH131" i="18"/>
  <c r="AF131" i="18"/>
  <c r="AA132" i="18"/>
  <c r="AD131" i="18"/>
  <c r="AE131" i="18"/>
  <c r="T127" i="18"/>
  <c r="U127" i="18"/>
  <c r="W127" i="18"/>
  <c r="S103" i="18"/>
  <c r="N104" i="18"/>
  <c r="V103" i="18"/>
  <c r="X103" i="18"/>
  <c r="R103" i="18"/>
  <c r="Q103" i="18"/>
  <c r="Y127" i="18"/>
  <c r="AN41" i="18"/>
  <c r="Y102" i="18"/>
  <c r="AO41" i="18"/>
  <c r="P127" i="18"/>
  <c r="U102" i="18"/>
  <c r="T102" i="18"/>
  <c r="G61" i="18"/>
  <c r="I60" i="18"/>
  <c r="I46" i="18"/>
  <c r="D47" i="18"/>
  <c r="P58" i="18"/>
  <c r="AI79" i="18"/>
  <c r="AB79" i="18"/>
  <c r="AA80" i="18"/>
  <c r="AK79" i="18"/>
  <c r="AF79" i="18"/>
  <c r="AE79" i="18"/>
  <c r="AD79" i="18"/>
  <c r="U45" i="18"/>
  <c r="W45" i="18"/>
  <c r="Z45" i="18"/>
  <c r="T45" i="18"/>
  <c r="AH45" i="18"/>
  <c r="AG45" i="18"/>
  <c r="Y59" i="18"/>
  <c r="D77" i="18"/>
  <c r="I76" i="18"/>
  <c r="N47" i="18"/>
  <c r="V46" i="18"/>
  <c r="R46" i="18"/>
  <c r="S46" i="18"/>
  <c r="O46" i="18"/>
  <c r="X46" i="18"/>
  <c r="Q46" i="18"/>
  <c r="S60" i="18"/>
  <c r="O60" i="18"/>
  <c r="X60" i="18"/>
  <c r="N61" i="18"/>
  <c r="V60" i="18"/>
  <c r="R60" i="18"/>
  <c r="Q60" i="18"/>
  <c r="P44" i="18"/>
  <c r="U59" i="18"/>
  <c r="T59" i="18"/>
  <c r="W59" i="18"/>
  <c r="Z59" i="18"/>
  <c r="AN42" i="18"/>
  <c r="AL45" i="18"/>
  <c r="Y45" i="18"/>
  <c r="AL59" i="18"/>
  <c r="W44" i="18"/>
  <c r="AH78" i="18"/>
  <c r="AG78" i="18"/>
  <c r="AO58" i="18"/>
  <c r="AN58" i="18"/>
  <c r="AH59" i="18"/>
  <c r="AG59" i="18"/>
  <c r="AC59" i="18"/>
  <c r="O77" i="18"/>
  <c r="X77" i="18"/>
  <c r="N78" i="18"/>
  <c r="V77" i="18"/>
  <c r="S77" i="18"/>
  <c r="R77" i="18"/>
  <c r="Q77" i="18"/>
  <c r="D89" i="18"/>
  <c r="AC58" i="18"/>
  <c r="AL78" i="18"/>
  <c r="Y76" i="18"/>
  <c r="AC44" i="18"/>
  <c r="AJ44" i="18"/>
  <c r="AM44" i="18"/>
  <c r="AF60" i="18"/>
  <c r="AE60" i="18"/>
  <c r="AB60" i="18"/>
  <c r="AI60" i="18"/>
  <c r="AK60" i="18"/>
  <c r="AA61" i="18"/>
  <c r="AD60" i="18"/>
  <c r="AI46" i="18"/>
  <c r="AB46" i="18"/>
  <c r="AK46" i="18"/>
  <c r="AA47" i="18"/>
  <c r="AF46" i="18"/>
  <c r="AE46" i="18"/>
  <c r="AD46" i="18"/>
  <c r="AN43" i="18"/>
  <c r="U76" i="18"/>
  <c r="T76" i="18"/>
  <c r="AO43" i="18"/>
  <c r="AC58" i="17"/>
  <c r="W46" i="17"/>
  <c r="Z46" i="17"/>
  <c r="AO74" i="17"/>
  <c r="G85" i="17"/>
  <c r="I84" i="17"/>
  <c r="U47" i="17"/>
  <c r="T47" i="17"/>
  <c r="P75" i="17"/>
  <c r="W75" i="17"/>
  <c r="Z75" i="17"/>
  <c r="D87" i="17"/>
  <c r="AH76" i="17"/>
  <c r="AG76" i="17"/>
  <c r="D47" i="17"/>
  <c r="I46" i="17"/>
  <c r="Y76" i="17"/>
  <c r="AA78" i="17"/>
  <c r="AI77" i="17"/>
  <c r="AF77" i="17"/>
  <c r="AB77" i="17"/>
  <c r="AK77" i="17"/>
  <c r="AE77" i="17"/>
  <c r="AD77" i="17"/>
  <c r="AL59" i="17"/>
  <c r="D80" i="17"/>
  <c r="I80" i="17"/>
  <c r="I79" i="17"/>
  <c r="Z59" i="17"/>
  <c r="AG59" i="17"/>
  <c r="AJ59" i="17"/>
  <c r="AH59" i="17"/>
  <c r="Y60" i="17"/>
  <c r="W47" i="17"/>
  <c r="Z47" i="17"/>
  <c r="X77" i="17"/>
  <c r="N78" i="17"/>
  <c r="V77" i="17"/>
  <c r="S77" i="17"/>
  <c r="R77" i="17"/>
  <c r="O77" i="17"/>
  <c r="Q77" i="17"/>
  <c r="AL76" i="17"/>
  <c r="N62" i="17"/>
  <c r="V61" i="17"/>
  <c r="S61" i="17"/>
  <c r="R61" i="17"/>
  <c r="X61" i="17"/>
  <c r="Q61" i="17"/>
  <c r="U76" i="17"/>
  <c r="T76" i="17"/>
  <c r="AN74" i="17"/>
  <c r="X48" i="17"/>
  <c r="N49" i="17"/>
  <c r="V48" i="17"/>
  <c r="S48" i="17"/>
  <c r="R48" i="17"/>
  <c r="O48" i="17"/>
  <c r="Q48" i="17"/>
  <c r="I60" i="17"/>
  <c r="U60" i="17"/>
  <c r="T60" i="17"/>
  <c r="P60" i="17"/>
  <c r="AL45" i="17"/>
  <c r="AA47" i="17"/>
  <c r="AF46" i="17"/>
  <c r="AE46" i="17"/>
  <c r="AB46" i="17"/>
  <c r="AK46" i="17"/>
  <c r="AI46" i="17"/>
  <c r="AD46" i="17"/>
  <c r="AO58" i="17"/>
  <c r="O60" i="17"/>
  <c r="AJ75" i="17"/>
  <c r="AM75" i="17"/>
  <c r="AC75" i="17"/>
  <c r="AH45" i="17"/>
  <c r="AG45" i="17"/>
  <c r="Y47" i="17"/>
  <c r="AB60" i="17"/>
  <c r="AK60" i="17"/>
  <c r="AF60" i="17"/>
  <c r="AE60" i="17"/>
  <c r="AA61" i="17"/>
  <c r="AI60" i="17"/>
  <c r="AD60" i="17"/>
  <c r="AJ44" i="17"/>
  <c r="AO44" i="17"/>
  <c r="AC44" i="17"/>
  <c r="AJ58" i="17"/>
  <c r="AJ101" i="17"/>
  <c r="AM101" i="17"/>
  <c r="AC125" i="17"/>
  <c r="AL126" i="17"/>
  <c r="W100" i="17"/>
  <c r="Z100" i="17"/>
  <c r="G129" i="17"/>
  <c r="I128" i="17"/>
  <c r="AJ125" i="17"/>
  <c r="AM125" i="17"/>
  <c r="AG126" i="17"/>
  <c r="AH126" i="17"/>
  <c r="P100" i="17"/>
  <c r="AD127" i="17"/>
  <c r="AI127" i="17"/>
  <c r="AF127" i="17"/>
  <c r="AB127" i="17"/>
  <c r="AE127" i="17"/>
  <c r="AK127" i="17"/>
  <c r="AA128" i="17"/>
  <c r="AJ102" i="16"/>
  <c r="AM102" i="16"/>
  <c r="AG102" i="16"/>
  <c r="AL102" i="16"/>
  <c r="AA104" i="16"/>
  <c r="AI103" i="16"/>
  <c r="AD103" i="16"/>
  <c r="AK103" i="16"/>
  <c r="AE103" i="16"/>
  <c r="AF103" i="16"/>
  <c r="AL103" i="16"/>
  <c r="W132" i="16"/>
  <c r="Z132" i="16"/>
  <c r="AL127" i="16"/>
  <c r="AH127" i="16"/>
  <c r="AC127" i="16"/>
  <c r="AG127" i="16"/>
  <c r="AO100" i="16"/>
  <c r="AO57" i="16"/>
  <c r="AC102" i="16"/>
  <c r="AF128" i="16"/>
  <c r="AA129" i="16"/>
  <c r="AK128" i="16"/>
  <c r="AI128" i="16"/>
  <c r="AE128" i="16"/>
  <c r="AD128" i="16"/>
  <c r="AN100" i="16"/>
  <c r="AC44" i="16"/>
  <c r="AN57" i="16"/>
  <c r="AN125" i="16"/>
  <c r="AJ126" i="16"/>
  <c r="AM126" i="16"/>
  <c r="AN74" i="16"/>
  <c r="AO74" i="16"/>
  <c r="P45" i="16"/>
  <c r="AC58" i="16"/>
  <c r="W45" i="16"/>
  <c r="Z45" i="16"/>
  <c r="U76" i="16"/>
  <c r="T76" i="16"/>
  <c r="AC75" i="16"/>
  <c r="AJ75" i="16"/>
  <c r="AM75" i="16"/>
  <c r="U59" i="16"/>
  <c r="P59" i="16"/>
  <c r="T59" i="16"/>
  <c r="Y76" i="16"/>
  <c r="D89" i="16"/>
  <c r="I89" i="16"/>
  <c r="I88" i="16"/>
  <c r="D79" i="16"/>
  <c r="I78" i="16"/>
  <c r="Y59" i="16"/>
  <c r="D46" i="16"/>
  <c r="I45" i="16"/>
  <c r="Y46" i="16"/>
  <c r="AL45" i="16"/>
  <c r="I61" i="16"/>
  <c r="AL76" i="16"/>
  <c r="R47" i="16"/>
  <c r="O47" i="16"/>
  <c r="X47" i="16"/>
  <c r="V47" i="16"/>
  <c r="N48" i="16"/>
  <c r="S47" i="16"/>
  <c r="Q47" i="16"/>
  <c r="AK46" i="16"/>
  <c r="AI46" i="16"/>
  <c r="AA47" i="16"/>
  <c r="AF46" i="16"/>
  <c r="AE46" i="16"/>
  <c r="AB46" i="16"/>
  <c r="AD46" i="16"/>
  <c r="AE77" i="16"/>
  <c r="AI77" i="16"/>
  <c r="AF77" i="16"/>
  <c r="AA78" i="16"/>
  <c r="AD77" i="16"/>
  <c r="AB77" i="16"/>
  <c r="AK77" i="16"/>
  <c r="AL59" i="16"/>
  <c r="U46" i="16"/>
  <c r="T46" i="16"/>
  <c r="AA61" i="16"/>
  <c r="AI60" i="16"/>
  <c r="AF60" i="16"/>
  <c r="AE60" i="16"/>
  <c r="AD60" i="16"/>
  <c r="AB60" i="16"/>
  <c r="AK60" i="16"/>
  <c r="AH45" i="16"/>
  <c r="AG45" i="16"/>
  <c r="P58" i="16"/>
  <c r="AH76" i="16"/>
  <c r="AG76" i="16"/>
  <c r="W75" i="16"/>
  <c r="Z75" i="16"/>
  <c r="W58" i="16"/>
  <c r="Z58" i="16"/>
  <c r="V77" i="16"/>
  <c r="S77" i="16"/>
  <c r="R77" i="16"/>
  <c r="N78" i="16"/>
  <c r="O77" i="16"/>
  <c r="X77" i="16"/>
  <c r="Q77" i="16"/>
  <c r="V60" i="16"/>
  <c r="N61" i="16"/>
  <c r="S60" i="16"/>
  <c r="R60" i="16"/>
  <c r="Q60" i="16"/>
  <c r="O60" i="16"/>
  <c r="X60" i="16"/>
  <c r="AH59" i="16"/>
  <c r="AJ59" i="16"/>
  <c r="AM59" i="16"/>
  <c r="AG59" i="16"/>
  <c r="AJ58" i="16"/>
  <c r="AM58" i="16"/>
  <c r="P75" i="16"/>
  <c r="AJ44" i="16"/>
  <c r="AC60" i="15"/>
  <c r="AG60" i="15"/>
  <c r="AH60" i="15"/>
  <c r="AF61" i="15"/>
  <c r="AK61" i="15"/>
  <c r="AE61" i="15"/>
  <c r="AD61" i="15"/>
  <c r="AI61" i="15"/>
  <c r="AA62" i="15"/>
  <c r="AB61" i="15"/>
  <c r="D79" i="15"/>
  <c r="I78" i="15"/>
  <c r="AL60" i="15"/>
  <c r="Y76" i="15"/>
  <c r="AO59" i="15"/>
  <c r="V62" i="15"/>
  <c r="S62" i="15"/>
  <c r="N63" i="15"/>
  <c r="R62" i="15"/>
  <c r="X62" i="15"/>
  <c r="Q62" i="15"/>
  <c r="O62" i="15"/>
  <c r="AL76" i="15"/>
  <c r="R77" i="15"/>
  <c r="Q77" i="15"/>
  <c r="S77" i="15"/>
  <c r="O77" i="15"/>
  <c r="X77" i="15"/>
  <c r="N78" i="15"/>
  <c r="V77" i="15"/>
  <c r="Y61" i="15"/>
  <c r="AC75" i="15"/>
  <c r="U76" i="15"/>
  <c r="T76" i="15"/>
  <c r="T61" i="15"/>
  <c r="U61" i="15"/>
  <c r="AO75" i="15"/>
  <c r="AB77" i="15"/>
  <c r="AK77" i="15"/>
  <c r="AA78" i="15"/>
  <c r="AE77" i="15"/>
  <c r="AI77" i="15"/>
  <c r="AF77" i="15"/>
  <c r="AD77" i="15"/>
  <c r="P75" i="15"/>
  <c r="I87" i="15"/>
  <c r="D88" i="15"/>
  <c r="AH76" i="15"/>
  <c r="AG76" i="15"/>
  <c r="AC59" i="15"/>
  <c r="P60" i="15"/>
  <c r="AN59" i="15"/>
  <c r="AJ45" i="3"/>
  <c r="AM45" i="3"/>
  <c r="AJ45" i="15"/>
  <c r="AM45" i="15"/>
  <c r="AN44" i="15"/>
  <c r="AH46" i="15"/>
  <c r="AG46" i="15"/>
  <c r="S46" i="15"/>
  <c r="R46" i="15"/>
  <c r="O46" i="15"/>
  <c r="X46" i="15"/>
  <c r="N47" i="15"/>
  <c r="V46" i="15"/>
  <c r="Q46" i="15"/>
  <c r="U45" i="15"/>
  <c r="T45" i="15"/>
  <c r="P45" i="15"/>
  <c r="AL46" i="15"/>
  <c r="AN42" i="15"/>
  <c r="I45" i="15"/>
  <c r="D46" i="15"/>
  <c r="Y45" i="15"/>
  <c r="AI47" i="15"/>
  <c r="AF47" i="15"/>
  <c r="AE47" i="15"/>
  <c r="AB47" i="15"/>
  <c r="AK47" i="15"/>
  <c r="AA48" i="15"/>
  <c r="AD47" i="15"/>
  <c r="AN74" i="3"/>
  <c r="AC75" i="3"/>
  <c r="AH76" i="3"/>
  <c r="AG76" i="3"/>
  <c r="AO74" i="3"/>
  <c r="AJ61" i="3"/>
  <c r="AO61" i="3"/>
  <c r="AJ75" i="3"/>
  <c r="AM75" i="3"/>
  <c r="AN43" i="3"/>
  <c r="Z43" i="3"/>
  <c r="Y76" i="3"/>
  <c r="W75" i="3"/>
  <c r="AO75" i="3"/>
  <c r="P75" i="3"/>
  <c r="S77" i="3"/>
  <c r="R77" i="3"/>
  <c r="O77" i="3"/>
  <c r="X77" i="3"/>
  <c r="N78" i="3"/>
  <c r="V77" i="3"/>
  <c r="Q77" i="3"/>
  <c r="AL76" i="3"/>
  <c r="I79" i="3"/>
  <c r="G80" i="3"/>
  <c r="U76" i="3"/>
  <c r="T76" i="3"/>
  <c r="W76" i="3"/>
  <c r="Z76" i="3"/>
  <c r="AM59" i="3"/>
  <c r="AN59" i="3"/>
  <c r="AE77" i="3"/>
  <c r="AB77" i="3"/>
  <c r="AK77" i="3"/>
  <c r="AA78" i="3"/>
  <c r="AI77" i="3"/>
  <c r="AF77" i="3"/>
  <c r="AD77" i="3"/>
  <c r="P44" i="3"/>
  <c r="W44" i="3"/>
  <c r="Z44" i="3"/>
  <c r="AL46" i="3"/>
  <c r="Y45" i="3"/>
  <c r="AF47" i="3"/>
  <c r="AB47" i="3"/>
  <c r="AK47" i="3"/>
  <c r="AA48" i="3"/>
  <c r="AI47" i="3"/>
  <c r="AD47" i="3"/>
  <c r="Q46" i="3"/>
  <c r="R46" i="3"/>
  <c r="O46" i="3"/>
  <c r="X46" i="3"/>
  <c r="N47" i="3"/>
  <c r="S46" i="3"/>
  <c r="U45" i="3"/>
  <c r="T45" i="3"/>
  <c r="W45" i="3"/>
  <c r="Z45" i="3"/>
  <c r="AH46" i="3"/>
  <c r="AG46" i="3"/>
  <c r="AO43" i="3"/>
  <c r="AC45" i="3"/>
  <c r="AN129" i="23"/>
  <c r="AM129" i="23"/>
  <c r="Z103" i="20"/>
  <c r="Z124" i="15"/>
  <c r="AN124" i="15"/>
  <c r="AO125" i="3"/>
  <c r="AN125" i="3"/>
  <c r="Y101" i="17"/>
  <c r="N103" i="17"/>
  <c r="V102" i="17"/>
  <c r="X102" i="17"/>
  <c r="O102" i="17"/>
  <c r="R102" i="17"/>
  <c r="Q102" i="17"/>
  <c r="S102" i="17"/>
  <c r="AL111" i="21"/>
  <c r="AH133" i="15"/>
  <c r="AJ133" i="15"/>
  <c r="AG133" i="15"/>
  <c r="R128" i="20"/>
  <c r="Q128" i="20"/>
  <c r="V128" i="20"/>
  <c r="X128" i="20"/>
  <c r="S128" i="20"/>
  <c r="N129" i="20"/>
  <c r="O128" i="20"/>
  <c r="AK111" i="22"/>
  <c r="AA112" i="22"/>
  <c r="AE111" i="22"/>
  <c r="AD111" i="22"/>
  <c r="AF111" i="22"/>
  <c r="AI111" i="22"/>
  <c r="AJ105" i="18"/>
  <c r="AM105" i="18"/>
  <c r="AI103" i="17"/>
  <c r="AD103" i="17"/>
  <c r="AF103" i="17"/>
  <c r="AE103" i="17"/>
  <c r="AK103" i="17"/>
  <c r="AB103" i="17"/>
  <c r="AA104" i="17"/>
  <c r="P126" i="17"/>
  <c r="U134" i="3"/>
  <c r="T134" i="3"/>
  <c r="X129" i="22"/>
  <c r="S129" i="22"/>
  <c r="V129" i="22"/>
  <c r="N130" i="22"/>
  <c r="R129" i="22"/>
  <c r="Q129" i="22"/>
  <c r="O129" i="22"/>
  <c r="U102" i="16"/>
  <c r="T102" i="16"/>
  <c r="AB103" i="21"/>
  <c r="I103" i="21"/>
  <c r="O103" i="21"/>
  <c r="G104" i="21"/>
  <c r="G104" i="18"/>
  <c r="I103" i="18"/>
  <c r="O103" i="18"/>
  <c r="AB103" i="18"/>
  <c r="AI104" i="3"/>
  <c r="AE104" i="3"/>
  <c r="AD104" i="3"/>
  <c r="AF104" i="3"/>
  <c r="AK104" i="3"/>
  <c r="AB104" i="3"/>
  <c r="AA105" i="3"/>
  <c r="T133" i="16"/>
  <c r="U133" i="16"/>
  <c r="P133" i="16"/>
  <c r="W108" i="3"/>
  <c r="Z108" i="3"/>
  <c r="I101" i="15"/>
  <c r="G102" i="15"/>
  <c r="AB101" i="15"/>
  <c r="AL106" i="18"/>
  <c r="W126" i="17"/>
  <c r="Z126" i="17"/>
  <c r="I103" i="23"/>
  <c r="O103" i="23"/>
  <c r="G104" i="23"/>
  <c r="O128" i="17"/>
  <c r="Q128" i="17"/>
  <c r="N129" i="17"/>
  <c r="V128" i="17"/>
  <c r="S128" i="17"/>
  <c r="X128" i="17"/>
  <c r="R128" i="17"/>
  <c r="T99" i="15"/>
  <c r="U99" i="15"/>
  <c r="AF107" i="19"/>
  <c r="AI107" i="19"/>
  <c r="AK107" i="19"/>
  <c r="AE107" i="19"/>
  <c r="AD107" i="19"/>
  <c r="AA108" i="19"/>
  <c r="AN102" i="21"/>
  <c r="AO102" i="21"/>
  <c r="AL62" i="3"/>
  <c r="Z127" i="19"/>
  <c r="AH134" i="3"/>
  <c r="AC134" i="3"/>
  <c r="AG134" i="3"/>
  <c r="U63" i="3"/>
  <c r="T63" i="3"/>
  <c r="W127" i="22"/>
  <c r="Z127" i="22"/>
  <c r="AH103" i="23"/>
  <c r="AG103" i="23"/>
  <c r="AC103" i="23"/>
  <c r="AO102" i="23"/>
  <c r="AF131" i="23"/>
  <c r="AK131" i="23"/>
  <c r="AD131" i="23"/>
  <c r="AI131" i="23"/>
  <c r="AA132" i="23"/>
  <c r="AE131" i="23"/>
  <c r="Y102" i="16"/>
  <c r="Y127" i="17"/>
  <c r="AL103" i="3"/>
  <c r="W133" i="3"/>
  <c r="AC103" i="15"/>
  <c r="N127" i="15"/>
  <c r="S126" i="15"/>
  <c r="V126" i="15"/>
  <c r="X126" i="15"/>
  <c r="O126" i="15"/>
  <c r="R126" i="15"/>
  <c r="Q126" i="15"/>
  <c r="I104" i="16"/>
  <c r="G105" i="16"/>
  <c r="AB104" i="16"/>
  <c r="AL103" i="23"/>
  <c r="AH130" i="23"/>
  <c r="AG130" i="23"/>
  <c r="AJ130" i="23"/>
  <c r="AM130" i="23"/>
  <c r="S103" i="16"/>
  <c r="N104" i="16"/>
  <c r="V103" i="16"/>
  <c r="X103" i="16"/>
  <c r="O103" i="16"/>
  <c r="R103" i="16"/>
  <c r="Q103" i="16"/>
  <c r="N101" i="15"/>
  <c r="X100" i="15"/>
  <c r="R100" i="15"/>
  <c r="S100" i="15"/>
  <c r="V100" i="15"/>
  <c r="O100" i="15"/>
  <c r="Q100" i="15"/>
  <c r="Y63" i="3"/>
  <c r="Y125" i="15"/>
  <c r="I129" i="20"/>
  <c r="G130" i="20"/>
  <c r="AB129" i="20"/>
  <c r="AM61" i="3"/>
  <c r="I126" i="15"/>
  <c r="G127" i="15"/>
  <c r="AB126" i="15"/>
  <c r="AE107" i="18"/>
  <c r="AK107" i="18"/>
  <c r="AA108" i="18"/>
  <c r="AF107" i="18"/>
  <c r="AI107" i="18"/>
  <c r="AD107" i="18"/>
  <c r="W126" i="20"/>
  <c r="AN126" i="20"/>
  <c r="AE134" i="15"/>
  <c r="AD134" i="15"/>
  <c r="AI134" i="15"/>
  <c r="AF134" i="15"/>
  <c r="AK134" i="15"/>
  <c r="AA135" i="15"/>
  <c r="Z126" i="19"/>
  <c r="AN126" i="19"/>
  <c r="AH102" i="17"/>
  <c r="AG102" i="17"/>
  <c r="W102" i="16"/>
  <c r="Z102" i="16"/>
  <c r="P102" i="16"/>
  <c r="AN98" i="15"/>
  <c r="AN127" i="19"/>
  <c r="AH62" i="3"/>
  <c r="AG62" i="3"/>
  <c r="AL134" i="3"/>
  <c r="I129" i="19"/>
  <c r="G130" i="19"/>
  <c r="AB129" i="19"/>
  <c r="U125" i="15"/>
  <c r="P125" i="15"/>
  <c r="T125" i="15"/>
  <c r="AF104" i="23"/>
  <c r="AK104" i="23"/>
  <c r="AE104" i="23"/>
  <c r="AI104" i="23"/>
  <c r="AA105" i="23"/>
  <c r="AB104" i="23"/>
  <c r="AD104" i="23"/>
  <c r="AJ133" i="3"/>
  <c r="AM133" i="3"/>
  <c r="AA64" i="3"/>
  <c r="AK63" i="3"/>
  <c r="AE63" i="3"/>
  <c r="AI63" i="3"/>
  <c r="AD63" i="3"/>
  <c r="AF63" i="3"/>
  <c r="AB63" i="3"/>
  <c r="AO124" i="15"/>
  <c r="AL102" i="17"/>
  <c r="N106" i="20"/>
  <c r="R105" i="20"/>
  <c r="V105" i="20"/>
  <c r="X105" i="20"/>
  <c r="Q105" i="20"/>
  <c r="S105" i="20"/>
  <c r="I103" i="17"/>
  <c r="G104" i="17"/>
  <c r="U109" i="3"/>
  <c r="P109" i="3"/>
  <c r="T109" i="3"/>
  <c r="AJ110" i="21"/>
  <c r="AM110" i="21"/>
  <c r="AL133" i="15"/>
  <c r="AM133" i="15"/>
  <c r="AC132" i="15"/>
  <c r="AN99" i="17"/>
  <c r="I129" i="16"/>
  <c r="G130" i="16"/>
  <c r="O129" i="16"/>
  <c r="AO99" i="17"/>
  <c r="W127" i="20"/>
  <c r="Z127" i="20"/>
  <c r="P127" i="20"/>
  <c r="I134" i="22"/>
  <c r="G135" i="22"/>
  <c r="AO126" i="19"/>
  <c r="W134" i="3"/>
  <c r="Z134" i="3"/>
  <c r="P134" i="3"/>
  <c r="AN61" i="3"/>
  <c r="U127" i="17"/>
  <c r="T127" i="17"/>
  <c r="AE135" i="3"/>
  <c r="AA136" i="3"/>
  <c r="AF135" i="3"/>
  <c r="AK135" i="3"/>
  <c r="AI135" i="3"/>
  <c r="AD135" i="3"/>
  <c r="AL104" i="15"/>
  <c r="W101" i="16"/>
  <c r="Z101" i="16"/>
  <c r="W125" i="15"/>
  <c r="AO125" i="15"/>
  <c r="AH134" i="19"/>
  <c r="AG134" i="19"/>
  <c r="AC134" i="19"/>
  <c r="Y128" i="21"/>
  <c r="AC101" i="17"/>
  <c r="AL110" i="22"/>
  <c r="G127" i="3"/>
  <c r="O126" i="3"/>
  <c r="AB126" i="3"/>
  <c r="I126" i="3"/>
  <c r="Y104" i="20"/>
  <c r="AG103" i="3"/>
  <c r="AH103" i="3"/>
  <c r="V110" i="3"/>
  <c r="R110" i="3"/>
  <c r="S110" i="3"/>
  <c r="X110" i="3"/>
  <c r="O110" i="3"/>
  <c r="N111" i="3"/>
  <c r="Q110" i="3"/>
  <c r="AA106" i="15"/>
  <c r="AK105" i="15"/>
  <c r="AE105" i="15"/>
  <c r="AD105" i="15"/>
  <c r="AI105" i="15"/>
  <c r="AF105" i="15"/>
  <c r="U128" i="21"/>
  <c r="P128" i="21"/>
  <c r="T128" i="21"/>
  <c r="G110" i="3"/>
  <c r="I109" i="3"/>
  <c r="AF112" i="21"/>
  <c r="AA113" i="21"/>
  <c r="AK112" i="21"/>
  <c r="AD112" i="21"/>
  <c r="AE112" i="21"/>
  <c r="AI112" i="21"/>
  <c r="AN102" i="22"/>
  <c r="AO102" i="22"/>
  <c r="AN100" i="17"/>
  <c r="I102" i="20"/>
  <c r="G103" i="20"/>
  <c r="AB102" i="20"/>
  <c r="O102" i="20"/>
  <c r="Y109" i="3"/>
  <c r="Y133" i="16"/>
  <c r="AO98" i="15"/>
  <c r="Y128" i="19"/>
  <c r="X129" i="21"/>
  <c r="S129" i="21"/>
  <c r="R129" i="21"/>
  <c r="O129" i="21"/>
  <c r="N130" i="21"/>
  <c r="V129" i="21"/>
  <c r="Q129" i="21"/>
  <c r="AJ103" i="23"/>
  <c r="AM103" i="23"/>
  <c r="AG111" i="21"/>
  <c r="AH111" i="21"/>
  <c r="AJ111" i="21"/>
  <c r="AM111" i="21"/>
  <c r="G104" i="22"/>
  <c r="I103" i="22"/>
  <c r="AB103" i="22"/>
  <c r="O103" i="22"/>
  <c r="U101" i="17"/>
  <c r="T101" i="17"/>
  <c r="Y127" i="20"/>
  <c r="AO100" i="17"/>
  <c r="U104" i="20"/>
  <c r="T104" i="20"/>
  <c r="AL130" i="23"/>
  <c r="AL106" i="19"/>
  <c r="AN101" i="20"/>
  <c r="AO101" i="20"/>
  <c r="X134" i="16"/>
  <c r="R134" i="16"/>
  <c r="S134" i="16"/>
  <c r="V134" i="16"/>
  <c r="Q134" i="16"/>
  <c r="N135" i="16"/>
  <c r="AE135" i="19"/>
  <c r="AF135" i="19"/>
  <c r="AI135" i="19"/>
  <c r="AD135" i="19"/>
  <c r="AK135" i="19"/>
  <c r="AA136" i="19"/>
  <c r="P98" i="15"/>
  <c r="AO101" i="3"/>
  <c r="AM101" i="3"/>
  <c r="T128" i="19"/>
  <c r="U128" i="19"/>
  <c r="T127" i="20"/>
  <c r="U127" i="20"/>
  <c r="AH106" i="18"/>
  <c r="AJ106" i="18"/>
  <c r="AM106" i="18"/>
  <c r="AG106" i="18"/>
  <c r="N136" i="3"/>
  <c r="V135" i="3"/>
  <c r="S135" i="3"/>
  <c r="X135" i="3"/>
  <c r="R135" i="3"/>
  <c r="Q135" i="3"/>
  <c r="Y99" i="15"/>
  <c r="S64" i="3"/>
  <c r="X64" i="3"/>
  <c r="R64" i="3"/>
  <c r="Q64" i="3"/>
  <c r="O64" i="3"/>
  <c r="AL134" i="19"/>
  <c r="I129" i="18"/>
  <c r="G130" i="18"/>
  <c r="O129" i="18"/>
  <c r="AB129" i="18"/>
  <c r="Y128" i="22"/>
  <c r="AH106" i="19"/>
  <c r="AJ106" i="19"/>
  <c r="AM106" i="19"/>
  <c r="AG106" i="19"/>
  <c r="AJ102" i="3"/>
  <c r="AM102" i="3"/>
  <c r="AC102" i="3"/>
  <c r="AO102" i="3"/>
  <c r="AH110" i="22"/>
  <c r="AG110" i="22"/>
  <c r="AC110" i="22"/>
  <c r="G105" i="19"/>
  <c r="I104" i="19"/>
  <c r="O104" i="19"/>
  <c r="AB104" i="19"/>
  <c r="Y134" i="3"/>
  <c r="U128" i="22"/>
  <c r="W128" i="22"/>
  <c r="Z128" i="22"/>
  <c r="T128" i="22"/>
  <c r="W99" i="15"/>
  <c r="Z99" i="15"/>
  <c r="P99" i="15"/>
  <c r="AO99" i="15"/>
  <c r="AG104" i="15"/>
  <c r="AH104" i="15"/>
  <c r="AJ104" i="15"/>
  <c r="AM104" i="15"/>
  <c r="X129" i="19"/>
  <c r="S129" i="19"/>
  <c r="R129" i="19"/>
  <c r="Q129" i="19"/>
  <c r="V129" i="19"/>
  <c r="N130" i="19"/>
  <c r="O129" i="19"/>
  <c r="AB103" i="23"/>
  <c r="W131" i="23"/>
  <c r="Z131" i="23"/>
  <c r="W103" i="23"/>
  <c r="Z103" i="23"/>
  <c r="AC130" i="23"/>
  <c r="T103" i="23"/>
  <c r="U103" i="23"/>
  <c r="P103" i="23"/>
  <c r="R133" i="23"/>
  <c r="N134" i="23"/>
  <c r="S133" i="23"/>
  <c r="V133" i="23"/>
  <c r="Q133" i="23"/>
  <c r="X133" i="23"/>
  <c r="S104" i="23"/>
  <c r="Y104" i="23"/>
  <c r="V104" i="23"/>
  <c r="X104" i="23"/>
  <c r="R104" i="23"/>
  <c r="Q104" i="23"/>
  <c r="N105" i="23"/>
  <c r="Y103" i="23"/>
  <c r="AC59" i="23"/>
  <c r="U132" i="23"/>
  <c r="P132" i="23"/>
  <c r="T132" i="23"/>
  <c r="AJ76" i="23"/>
  <c r="AM76" i="23"/>
  <c r="P46" i="23"/>
  <c r="I130" i="23"/>
  <c r="AN130" i="23"/>
  <c r="O130" i="23"/>
  <c r="G131" i="23"/>
  <c r="AB130" i="23"/>
  <c r="AN102" i="23"/>
  <c r="AJ46" i="23"/>
  <c r="AM46" i="23"/>
  <c r="AO76" i="23"/>
  <c r="Y60" i="23"/>
  <c r="AN75" i="23"/>
  <c r="U60" i="23"/>
  <c r="T60" i="23"/>
  <c r="W60" i="23"/>
  <c r="Z60" i="23"/>
  <c r="AL47" i="23"/>
  <c r="AL77" i="23"/>
  <c r="X61" i="23"/>
  <c r="S61" i="23"/>
  <c r="R61" i="23"/>
  <c r="O61" i="23"/>
  <c r="V61" i="23"/>
  <c r="N62" i="23"/>
  <c r="Q61" i="23"/>
  <c r="AH47" i="23"/>
  <c r="AJ47" i="23"/>
  <c r="AM47" i="23"/>
  <c r="AG47" i="23"/>
  <c r="U47" i="23"/>
  <c r="T47" i="23"/>
  <c r="AN45" i="23"/>
  <c r="AB48" i="23"/>
  <c r="AK48" i="23"/>
  <c r="AA49" i="23"/>
  <c r="AI48" i="23"/>
  <c r="AF48" i="23"/>
  <c r="AE48" i="23"/>
  <c r="AD48" i="23"/>
  <c r="X48" i="23"/>
  <c r="N49" i="23"/>
  <c r="V48" i="23"/>
  <c r="S48" i="23"/>
  <c r="R48" i="23"/>
  <c r="O48" i="23"/>
  <c r="Q48" i="23"/>
  <c r="P59" i="23"/>
  <c r="AN58" i="23"/>
  <c r="W59" i="23"/>
  <c r="Z59" i="23"/>
  <c r="S78" i="23"/>
  <c r="O78" i="23"/>
  <c r="R78" i="23"/>
  <c r="V78" i="23"/>
  <c r="X78" i="23"/>
  <c r="N79" i="23"/>
  <c r="Q78" i="23"/>
  <c r="I77" i="23"/>
  <c r="D78" i="23"/>
  <c r="AL60" i="23"/>
  <c r="U77" i="23"/>
  <c r="T77" i="23"/>
  <c r="W77" i="23"/>
  <c r="Z77" i="23"/>
  <c r="AN76" i="23"/>
  <c r="AO58" i="23"/>
  <c r="Y47" i="23"/>
  <c r="AE78" i="23"/>
  <c r="AB78" i="23"/>
  <c r="AK78" i="23"/>
  <c r="AA79" i="23"/>
  <c r="AI78" i="23"/>
  <c r="AF78" i="23"/>
  <c r="AD78" i="23"/>
  <c r="D88" i="23"/>
  <c r="I87" i="23"/>
  <c r="Y77" i="23"/>
  <c r="P76" i="23"/>
  <c r="AH60" i="23"/>
  <c r="AG60" i="23"/>
  <c r="AC60" i="23"/>
  <c r="AH77" i="23"/>
  <c r="AG77" i="23"/>
  <c r="AC77" i="23"/>
  <c r="AN46" i="23"/>
  <c r="P60" i="23"/>
  <c r="AF61" i="23"/>
  <c r="AE61" i="23"/>
  <c r="AA62" i="23"/>
  <c r="AK61" i="23"/>
  <c r="AI61" i="23"/>
  <c r="AB61" i="23"/>
  <c r="AD61" i="23"/>
  <c r="I47" i="23"/>
  <c r="D48" i="23"/>
  <c r="AO46" i="23"/>
  <c r="AO75" i="23"/>
  <c r="AO45" i="23"/>
  <c r="P128" i="22"/>
  <c r="P59" i="22"/>
  <c r="N106" i="22"/>
  <c r="S105" i="22"/>
  <c r="V105" i="22"/>
  <c r="X105" i="22"/>
  <c r="R105" i="22"/>
  <c r="Q105" i="22"/>
  <c r="AC76" i="22"/>
  <c r="U104" i="22"/>
  <c r="W104" i="22"/>
  <c r="Z104" i="22"/>
  <c r="T104" i="22"/>
  <c r="P76" i="22"/>
  <c r="AN58" i="22"/>
  <c r="AJ59" i="22"/>
  <c r="AM59" i="22"/>
  <c r="AO128" i="22"/>
  <c r="AJ110" i="22"/>
  <c r="AM110" i="22"/>
  <c r="AL131" i="22"/>
  <c r="AG131" i="22"/>
  <c r="AH131" i="22"/>
  <c r="AJ131" i="22"/>
  <c r="AM131" i="22"/>
  <c r="AA133" i="22"/>
  <c r="AK132" i="22"/>
  <c r="AF132" i="22"/>
  <c r="AL132" i="22"/>
  <c r="AE132" i="22"/>
  <c r="AI132" i="22"/>
  <c r="AD132" i="22"/>
  <c r="AB132" i="22"/>
  <c r="AC45" i="22"/>
  <c r="AJ130" i="22"/>
  <c r="AM130" i="22"/>
  <c r="AM45" i="22"/>
  <c r="AO45" i="22"/>
  <c r="AN45" i="22"/>
  <c r="Y77" i="22"/>
  <c r="I88" i="22"/>
  <c r="D89" i="22"/>
  <c r="I89" i="22"/>
  <c r="AL77" i="22"/>
  <c r="R78" i="22"/>
  <c r="O78" i="22"/>
  <c r="N79" i="22"/>
  <c r="X78" i="22"/>
  <c r="V78" i="22"/>
  <c r="S78" i="22"/>
  <c r="Q78" i="22"/>
  <c r="Y60" i="22"/>
  <c r="AH77" i="22"/>
  <c r="AG77" i="22"/>
  <c r="U77" i="22"/>
  <c r="T77" i="22"/>
  <c r="I77" i="22"/>
  <c r="D78" i="22"/>
  <c r="AO75" i="22"/>
  <c r="W76" i="22"/>
  <c r="Z76" i="22"/>
  <c r="AL60" i="22"/>
  <c r="AA48" i="22"/>
  <c r="AF47" i="22"/>
  <c r="AE47" i="22"/>
  <c r="AK47" i="22"/>
  <c r="AI47" i="22"/>
  <c r="AB47" i="22"/>
  <c r="AD47" i="22"/>
  <c r="Y48" i="22"/>
  <c r="AO58" i="22"/>
  <c r="AN59" i="22"/>
  <c r="AH46" i="22"/>
  <c r="AG46" i="22"/>
  <c r="W47" i="22"/>
  <c r="Z47" i="22"/>
  <c r="P47" i="22"/>
  <c r="Z59" i="22"/>
  <c r="R49" i="22"/>
  <c r="O49" i="22"/>
  <c r="S49" i="22"/>
  <c r="X49" i="22"/>
  <c r="V49" i="22"/>
  <c r="Q49" i="22"/>
  <c r="AF78" i="22"/>
  <c r="AK78" i="22"/>
  <c r="AI78" i="22"/>
  <c r="AE78" i="22"/>
  <c r="AB78" i="22"/>
  <c r="AA79" i="22"/>
  <c r="AD78" i="22"/>
  <c r="AL46" i="22"/>
  <c r="U48" i="22"/>
  <c r="T48" i="22"/>
  <c r="W48" i="22"/>
  <c r="Z48" i="22"/>
  <c r="D48" i="22"/>
  <c r="I47" i="22"/>
  <c r="AH60" i="22"/>
  <c r="AJ60" i="22"/>
  <c r="AM60" i="22"/>
  <c r="AG60" i="22"/>
  <c r="AC59" i="22"/>
  <c r="AK61" i="22"/>
  <c r="AA62" i="22"/>
  <c r="AI61" i="22"/>
  <c r="AF61" i="22"/>
  <c r="AE61" i="22"/>
  <c r="AB61" i="22"/>
  <c r="AD61" i="22"/>
  <c r="U60" i="22"/>
  <c r="T60" i="22"/>
  <c r="P60" i="22"/>
  <c r="S61" i="22"/>
  <c r="R61" i="22"/>
  <c r="O61" i="22"/>
  <c r="N62" i="22"/>
  <c r="X61" i="22"/>
  <c r="V61" i="22"/>
  <c r="Q61" i="22"/>
  <c r="Q106" i="21"/>
  <c r="R106" i="21"/>
  <c r="V106" i="21"/>
  <c r="X106" i="21"/>
  <c r="S106" i="21"/>
  <c r="N107" i="21"/>
  <c r="AJ129" i="21"/>
  <c r="AM129" i="21"/>
  <c r="AA131" i="21"/>
  <c r="AB130" i="21"/>
  <c r="AI130" i="21"/>
  <c r="AE130" i="21"/>
  <c r="AD130" i="21"/>
  <c r="AK130" i="21"/>
  <c r="AF130" i="21"/>
  <c r="AL130" i="21"/>
  <c r="AC59" i="21"/>
  <c r="AJ128" i="21"/>
  <c r="AM128" i="21"/>
  <c r="Y105" i="21"/>
  <c r="AJ77" i="21"/>
  <c r="AO77" i="21"/>
  <c r="W104" i="21"/>
  <c r="Z104" i="21"/>
  <c r="U105" i="21"/>
  <c r="W105" i="21"/>
  <c r="Z105" i="21"/>
  <c r="T105" i="21"/>
  <c r="AO127" i="21"/>
  <c r="Z127" i="21"/>
  <c r="AH129" i="21"/>
  <c r="AG129" i="21"/>
  <c r="AC129" i="21"/>
  <c r="U60" i="21"/>
  <c r="P60" i="21"/>
  <c r="T60" i="21"/>
  <c r="AC111" i="21"/>
  <c r="I131" i="21"/>
  <c r="G132" i="21"/>
  <c r="V61" i="21"/>
  <c r="S61" i="21"/>
  <c r="X61" i="21"/>
  <c r="R61" i="21"/>
  <c r="Q61" i="21"/>
  <c r="O61" i="21"/>
  <c r="N62" i="21"/>
  <c r="P77" i="21"/>
  <c r="P59" i="21"/>
  <c r="W59" i="21"/>
  <c r="Z59" i="21"/>
  <c r="AN127" i="21"/>
  <c r="AM77" i="21"/>
  <c r="AA62" i="21"/>
  <c r="AI61" i="21"/>
  <c r="AE61" i="21"/>
  <c r="AK61" i="21"/>
  <c r="AF61" i="21"/>
  <c r="AB61" i="21"/>
  <c r="AD61" i="21"/>
  <c r="AL46" i="21"/>
  <c r="AF79" i="21"/>
  <c r="AE79" i="21"/>
  <c r="AB79" i="21"/>
  <c r="AA80" i="21"/>
  <c r="AK79" i="21"/>
  <c r="AI79" i="21"/>
  <c r="AD79" i="21"/>
  <c r="AJ45" i="21"/>
  <c r="O48" i="21"/>
  <c r="N49" i="21"/>
  <c r="X48" i="21"/>
  <c r="V48" i="21"/>
  <c r="S48" i="21"/>
  <c r="R48" i="21"/>
  <c r="Q48" i="21"/>
  <c r="I47" i="21"/>
  <c r="D48" i="21"/>
  <c r="G86" i="21"/>
  <c r="I85" i="21"/>
  <c r="AL60" i="21"/>
  <c r="AH46" i="21"/>
  <c r="AG46" i="21"/>
  <c r="AC46" i="21"/>
  <c r="AC77" i="21"/>
  <c r="AJ59" i="21"/>
  <c r="AM59" i="21"/>
  <c r="AA48" i="21"/>
  <c r="AI47" i="21"/>
  <c r="AF47" i="21"/>
  <c r="AK47" i="21"/>
  <c r="AE47" i="21"/>
  <c r="AB47" i="21"/>
  <c r="AD47" i="21"/>
  <c r="S79" i="21"/>
  <c r="O79" i="21"/>
  <c r="N80" i="21"/>
  <c r="X79" i="21"/>
  <c r="V79" i="21"/>
  <c r="R79" i="21"/>
  <c r="Q79" i="21"/>
  <c r="D88" i="21"/>
  <c r="AH60" i="21"/>
  <c r="AG60" i="21"/>
  <c r="P46" i="21"/>
  <c r="W46" i="21"/>
  <c r="Z46" i="21"/>
  <c r="Y78" i="21"/>
  <c r="AL78" i="21"/>
  <c r="U78" i="21"/>
  <c r="T78" i="21"/>
  <c r="P78" i="21"/>
  <c r="AH78" i="21"/>
  <c r="AG78" i="21"/>
  <c r="AC78" i="21"/>
  <c r="U47" i="21"/>
  <c r="T47" i="21"/>
  <c r="Y47" i="21"/>
  <c r="AO127" i="20"/>
  <c r="AL128" i="20"/>
  <c r="P77" i="20"/>
  <c r="AJ127" i="20"/>
  <c r="AM127" i="20"/>
  <c r="AK129" i="20"/>
  <c r="AA130" i="20"/>
  <c r="AF129" i="20"/>
  <c r="AL129" i="20"/>
  <c r="AE129" i="20"/>
  <c r="AD129" i="20"/>
  <c r="AI129" i="20"/>
  <c r="AH128" i="20"/>
  <c r="AG128" i="20"/>
  <c r="P104" i="20"/>
  <c r="AK108" i="20"/>
  <c r="AA109" i="20"/>
  <c r="AI108" i="20"/>
  <c r="AF108" i="20"/>
  <c r="AE108" i="20"/>
  <c r="AD108" i="20"/>
  <c r="AL107" i="20"/>
  <c r="AC46" i="20"/>
  <c r="AH107" i="20"/>
  <c r="AJ107" i="20"/>
  <c r="AM107" i="20"/>
  <c r="AG107" i="20"/>
  <c r="AC128" i="20"/>
  <c r="AJ106" i="20"/>
  <c r="AM106" i="20"/>
  <c r="AN75" i="20"/>
  <c r="AO76" i="20"/>
  <c r="AN58" i="20"/>
  <c r="AO58" i="20"/>
  <c r="P59" i="20"/>
  <c r="AJ46" i="20"/>
  <c r="AM46" i="20"/>
  <c r="Z44" i="20"/>
  <c r="AO44" i="20"/>
  <c r="V47" i="20"/>
  <c r="S47" i="20"/>
  <c r="R47" i="20"/>
  <c r="N48" i="20"/>
  <c r="O47" i="20"/>
  <c r="X47" i="20"/>
  <c r="Q47" i="20"/>
  <c r="U46" i="20"/>
  <c r="T46" i="20"/>
  <c r="Y46" i="20"/>
  <c r="P45" i="20"/>
  <c r="W45" i="20"/>
  <c r="AN75" i="19"/>
  <c r="AO75" i="19"/>
  <c r="Z75" i="18"/>
  <c r="AO75" i="18"/>
  <c r="W76" i="18"/>
  <c r="Z76" i="18"/>
  <c r="AJ45" i="18"/>
  <c r="AM45" i="18"/>
  <c r="AJ45" i="17"/>
  <c r="P76" i="16"/>
  <c r="AC76" i="15"/>
  <c r="AN75" i="15"/>
  <c r="AO44" i="15"/>
  <c r="AJ59" i="20"/>
  <c r="AM59" i="20"/>
  <c r="AK61" i="20"/>
  <c r="AE61" i="20"/>
  <c r="AI61" i="20"/>
  <c r="AF61" i="20"/>
  <c r="AB61" i="20"/>
  <c r="AA62" i="20"/>
  <c r="AD61" i="20"/>
  <c r="AH47" i="20"/>
  <c r="AG47" i="20"/>
  <c r="AL77" i="20"/>
  <c r="Y78" i="20"/>
  <c r="AF78" i="20"/>
  <c r="AE78" i="20"/>
  <c r="AB78" i="20"/>
  <c r="AK78" i="20"/>
  <c r="AA79" i="20"/>
  <c r="AI78" i="20"/>
  <c r="AD78" i="20"/>
  <c r="D48" i="20"/>
  <c r="I47" i="20"/>
  <c r="U60" i="20"/>
  <c r="T60" i="20"/>
  <c r="AL60" i="20"/>
  <c r="AB48" i="20"/>
  <c r="AK48" i="20"/>
  <c r="AF48" i="20"/>
  <c r="AE48" i="20"/>
  <c r="AA49" i="20"/>
  <c r="AI48" i="20"/>
  <c r="AD48" i="20"/>
  <c r="AN45" i="20"/>
  <c r="Y60" i="20"/>
  <c r="X61" i="20"/>
  <c r="S61" i="20"/>
  <c r="R61" i="20"/>
  <c r="O61" i="20"/>
  <c r="N62" i="20"/>
  <c r="V61" i="20"/>
  <c r="Q61" i="20"/>
  <c r="G87" i="20"/>
  <c r="I86" i="20"/>
  <c r="AH77" i="20"/>
  <c r="AG77" i="20"/>
  <c r="W59" i="20"/>
  <c r="Z59" i="20"/>
  <c r="I77" i="20"/>
  <c r="D78" i="20"/>
  <c r="AL47" i="20"/>
  <c r="AN76" i="20"/>
  <c r="N80" i="20"/>
  <c r="V79" i="20"/>
  <c r="S79" i="20"/>
  <c r="X79" i="20"/>
  <c r="R79" i="20"/>
  <c r="O79" i="20"/>
  <c r="Q79" i="20"/>
  <c r="AH60" i="20"/>
  <c r="AJ60" i="20"/>
  <c r="AM60" i="20"/>
  <c r="AG60" i="20"/>
  <c r="U78" i="20"/>
  <c r="T78" i="20"/>
  <c r="P78" i="20"/>
  <c r="AC76" i="20"/>
  <c r="T103" i="19"/>
  <c r="U103" i="19"/>
  <c r="S104" i="19"/>
  <c r="V104" i="19"/>
  <c r="X104" i="19"/>
  <c r="N105" i="19"/>
  <c r="R104" i="19"/>
  <c r="Q104" i="19"/>
  <c r="P128" i="19"/>
  <c r="AN44" i="19"/>
  <c r="AN102" i="19"/>
  <c r="AO102" i="19"/>
  <c r="AC106" i="19"/>
  <c r="P103" i="19"/>
  <c r="AJ134" i="19"/>
  <c r="AM134" i="19"/>
  <c r="Y103" i="19"/>
  <c r="AL46" i="19"/>
  <c r="Y77" i="19"/>
  <c r="Y46" i="19"/>
  <c r="W45" i="19"/>
  <c r="Z45" i="19"/>
  <c r="P45" i="19"/>
  <c r="AJ76" i="19"/>
  <c r="AM76" i="19"/>
  <c r="AC76" i="19"/>
  <c r="AL60" i="19"/>
  <c r="P76" i="19"/>
  <c r="AK61" i="19"/>
  <c r="AF61" i="19"/>
  <c r="AE61" i="19"/>
  <c r="AB61" i="19"/>
  <c r="AI61" i="19"/>
  <c r="AA62" i="19"/>
  <c r="AD61" i="19"/>
  <c r="AH60" i="19"/>
  <c r="AJ60" i="19"/>
  <c r="AO60" i="19"/>
  <c r="AG60" i="19"/>
  <c r="AC60" i="19"/>
  <c r="W76" i="19"/>
  <c r="Z76" i="19"/>
  <c r="Y60" i="19"/>
  <c r="O78" i="19"/>
  <c r="N79" i="19"/>
  <c r="X78" i="19"/>
  <c r="V78" i="19"/>
  <c r="S78" i="19"/>
  <c r="R78" i="19"/>
  <c r="Q78" i="19"/>
  <c r="AF78" i="19"/>
  <c r="AB78" i="19"/>
  <c r="AI78" i="19"/>
  <c r="AE78" i="19"/>
  <c r="AK78" i="19"/>
  <c r="AA79" i="19"/>
  <c r="AD78" i="19"/>
  <c r="T77" i="19"/>
  <c r="P77" i="19"/>
  <c r="U77" i="19"/>
  <c r="AL77" i="19"/>
  <c r="AH77" i="19"/>
  <c r="AG77" i="19"/>
  <c r="AC45" i="19"/>
  <c r="AJ45" i="19"/>
  <c r="AM45" i="19"/>
  <c r="S61" i="19"/>
  <c r="R61" i="19"/>
  <c r="O61" i="19"/>
  <c r="X61" i="19"/>
  <c r="N62" i="19"/>
  <c r="V61" i="19"/>
  <c r="Q61" i="19"/>
  <c r="AJ59" i="19"/>
  <c r="AM59" i="19"/>
  <c r="U60" i="19"/>
  <c r="W60" i="19"/>
  <c r="Z60" i="19"/>
  <c r="T60" i="19"/>
  <c r="V47" i="19"/>
  <c r="N48" i="19"/>
  <c r="X47" i="19"/>
  <c r="S47" i="19"/>
  <c r="R47" i="19"/>
  <c r="O47" i="19"/>
  <c r="Q47" i="19"/>
  <c r="D87" i="19"/>
  <c r="I86" i="19"/>
  <c r="P59" i="19"/>
  <c r="U46" i="19"/>
  <c r="W46" i="19"/>
  <c r="Z46" i="19"/>
  <c r="T46" i="19"/>
  <c r="AO58" i="19"/>
  <c r="AF47" i="19"/>
  <c r="AA48" i="19"/>
  <c r="AK47" i="19"/>
  <c r="AI47" i="19"/>
  <c r="AE47" i="19"/>
  <c r="AB47" i="19"/>
  <c r="AD47" i="19"/>
  <c r="AO44" i="19"/>
  <c r="I61" i="19"/>
  <c r="W59" i="19"/>
  <c r="Z59" i="19"/>
  <c r="AH46" i="19"/>
  <c r="AG46" i="19"/>
  <c r="I78" i="19"/>
  <c r="D79" i="19"/>
  <c r="I48" i="19"/>
  <c r="D49" i="19"/>
  <c r="I49" i="19"/>
  <c r="AN102" i="18"/>
  <c r="AO127" i="18"/>
  <c r="Z127" i="18"/>
  <c r="W102" i="18"/>
  <c r="Z102" i="18"/>
  <c r="P76" i="18"/>
  <c r="R104" i="18"/>
  <c r="N105" i="18"/>
  <c r="S104" i="18"/>
  <c r="V104" i="18"/>
  <c r="X104" i="18"/>
  <c r="Q104" i="18"/>
  <c r="G86" i="18"/>
  <c r="I85" i="18"/>
  <c r="P102" i="18"/>
  <c r="Y103" i="18"/>
  <c r="AN127" i="18"/>
  <c r="P45" i="18"/>
  <c r="Y128" i="18"/>
  <c r="T128" i="18"/>
  <c r="U128" i="18"/>
  <c r="P128" i="18"/>
  <c r="AA133" i="18"/>
  <c r="AE132" i="18"/>
  <c r="AD132" i="18"/>
  <c r="AI132" i="18"/>
  <c r="AF132" i="18"/>
  <c r="AK132" i="18"/>
  <c r="AJ59" i="18"/>
  <c r="AM59" i="18"/>
  <c r="AG131" i="18"/>
  <c r="AC131" i="18"/>
  <c r="AL131" i="18"/>
  <c r="N130" i="18"/>
  <c r="S129" i="18"/>
  <c r="Y129" i="18"/>
  <c r="X129" i="18"/>
  <c r="V129" i="18"/>
  <c r="R129" i="18"/>
  <c r="Q129" i="18"/>
  <c r="T103" i="18"/>
  <c r="U103" i="18"/>
  <c r="P103" i="18"/>
  <c r="G62" i="18"/>
  <c r="I61" i="18"/>
  <c r="AN44" i="18"/>
  <c r="Z44" i="18"/>
  <c r="AL60" i="18"/>
  <c r="Y77" i="18"/>
  <c r="AO59" i="18"/>
  <c r="AO45" i="18"/>
  <c r="AC45" i="18"/>
  <c r="S78" i="18"/>
  <c r="R78" i="18"/>
  <c r="O78" i="18"/>
  <c r="X78" i="18"/>
  <c r="N79" i="18"/>
  <c r="V78" i="18"/>
  <c r="Q78" i="18"/>
  <c r="AO44" i="18"/>
  <c r="Y46" i="18"/>
  <c r="U77" i="18"/>
  <c r="T77" i="18"/>
  <c r="U46" i="18"/>
  <c r="T46" i="18"/>
  <c r="AK61" i="18"/>
  <c r="AA62" i="18"/>
  <c r="AI61" i="18"/>
  <c r="AF61" i="18"/>
  <c r="AE61" i="18"/>
  <c r="AB61" i="18"/>
  <c r="AD61" i="18"/>
  <c r="AL79" i="18"/>
  <c r="I47" i="18"/>
  <c r="D48" i="18"/>
  <c r="AL46" i="18"/>
  <c r="X47" i="18"/>
  <c r="S47" i="18"/>
  <c r="N48" i="18"/>
  <c r="V47" i="18"/>
  <c r="R47" i="18"/>
  <c r="O47" i="18"/>
  <c r="Q47" i="18"/>
  <c r="AH60" i="18"/>
  <c r="AJ60" i="18"/>
  <c r="AM60" i="18"/>
  <c r="AG60" i="18"/>
  <c r="AO76" i="18"/>
  <c r="AN76" i="18"/>
  <c r="AH79" i="18"/>
  <c r="AG79" i="18"/>
  <c r="AK47" i="18"/>
  <c r="AA48" i="18"/>
  <c r="AF47" i="18"/>
  <c r="AE47" i="18"/>
  <c r="AI47" i="18"/>
  <c r="AB47" i="18"/>
  <c r="AD47" i="18"/>
  <c r="X61" i="18"/>
  <c r="S61" i="18"/>
  <c r="R61" i="18"/>
  <c r="N62" i="18"/>
  <c r="V61" i="18"/>
  <c r="Q61" i="18"/>
  <c r="O61" i="18"/>
  <c r="I77" i="18"/>
  <c r="D78" i="18"/>
  <c r="AA81" i="18"/>
  <c r="AK80" i="18"/>
  <c r="AF80" i="18"/>
  <c r="AE80" i="18"/>
  <c r="AI80" i="18"/>
  <c r="AD80" i="18"/>
  <c r="AB80" i="18"/>
  <c r="AH46" i="18"/>
  <c r="AG46" i="18"/>
  <c r="U60" i="18"/>
  <c r="T60" i="18"/>
  <c r="P60" i="18"/>
  <c r="AN45" i="18"/>
  <c r="P59" i="18"/>
  <c r="AC78" i="18"/>
  <c r="AJ78" i="18"/>
  <c r="AM78" i="18"/>
  <c r="Y60" i="18"/>
  <c r="AO59" i="17"/>
  <c r="AN59" i="17"/>
  <c r="AC76" i="17"/>
  <c r="W60" i="17"/>
  <c r="Z60" i="17"/>
  <c r="W76" i="17"/>
  <c r="Z76" i="17"/>
  <c r="AC59" i="17"/>
  <c r="P47" i="17"/>
  <c r="G86" i="17"/>
  <c r="I85" i="17"/>
  <c r="AN45" i="17"/>
  <c r="AM45" i="17"/>
  <c r="AC45" i="17"/>
  <c r="AO45" i="17"/>
  <c r="AL46" i="17"/>
  <c r="U77" i="17"/>
  <c r="T77" i="17"/>
  <c r="AF61" i="17"/>
  <c r="AE61" i="17"/>
  <c r="AB61" i="17"/>
  <c r="AA62" i="17"/>
  <c r="AK61" i="17"/>
  <c r="AI61" i="17"/>
  <c r="AD61" i="17"/>
  <c r="AF47" i="17"/>
  <c r="AB47" i="17"/>
  <c r="AK47" i="17"/>
  <c r="AI47" i="17"/>
  <c r="AE47" i="17"/>
  <c r="AA48" i="17"/>
  <c r="AD47" i="17"/>
  <c r="Y61" i="17"/>
  <c r="AO75" i="17"/>
  <c r="Y48" i="17"/>
  <c r="X62" i="17"/>
  <c r="N63" i="17"/>
  <c r="V62" i="17"/>
  <c r="S62" i="17"/>
  <c r="R62" i="17"/>
  <c r="Q62" i="17"/>
  <c r="AM59" i="17"/>
  <c r="AL60" i="17"/>
  <c r="O49" i="17"/>
  <c r="S49" i="17"/>
  <c r="R49" i="17"/>
  <c r="X49" i="17"/>
  <c r="V49" i="17"/>
  <c r="Q49" i="17"/>
  <c r="AN75" i="17"/>
  <c r="U48" i="17"/>
  <c r="T48" i="17"/>
  <c r="AA79" i="17"/>
  <c r="AI78" i="17"/>
  <c r="AK78" i="17"/>
  <c r="AF78" i="17"/>
  <c r="AE78" i="17"/>
  <c r="AB78" i="17"/>
  <c r="AD78" i="17"/>
  <c r="AH60" i="17"/>
  <c r="AG60" i="17"/>
  <c r="AC60" i="17"/>
  <c r="AG77" i="17"/>
  <c r="AH77" i="17"/>
  <c r="D48" i="17"/>
  <c r="I47" i="17"/>
  <c r="AN58" i="17"/>
  <c r="AM58" i="17"/>
  <c r="AJ76" i="17"/>
  <c r="AM76" i="17"/>
  <c r="AH46" i="17"/>
  <c r="AG46" i="17"/>
  <c r="AN44" i="17"/>
  <c r="AM44" i="17"/>
  <c r="Y77" i="17"/>
  <c r="D88" i="17"/>
  <c r="O62" i="17"/>
  <c r="I61" i="17"/>
  <c r="U61" i="17"/>
  <c r="P61" i="17"/>
  <c r="T61" i="17"/>
  <c r="O61" i="17"/>
  <c r="O78" i="17"/>
  <c r="X78" i="17"/>
  <c r="N79" i="17"/>
  <c r="R78" i="17"/>
  <c r="V78" i="17"/>
  <c r="S78" i="17"/>
  <c r="Q78" i="17"/>
  <c r="AL77" i="17"/>
  <c r="P76" i="17"/>
  <c r="AC126" i="17"/>
  <c r="AN125" i="17"/>
  <c r="AC102" i="17"/>
  <c r="AO125" i="17"/>
  <c r="AJ102" i="17"/>
  <c r="AM102" i="17"/>
  <c r="AL127" i="17"/>
  <c r="AJ126" i="17"/>
  <c r="AN126" i="17"/>
  <c r="W127" i="17"/>
  <c r="Z127" i="17"/>
  <c r="AA129" i="17"/>
  <c r="AI128" i="17"/>
  <c r="AE128" i="17"/>
  <c r="AK128" i="17"/>
  <c r="AD128" i="17"/>
  <c r="AF128" i="17"/>
  <c r="AB128" i="17"/>
  <c r="AG127" i="17"/>
  <c r="AH127" i="17"/>
  <c r="G130" i="17"/>
  <c r="I129" i="17"/>
  <c r="W101" i="17"/>
  <c r="Z101" i="17"/>
  <c r="AO126" i="16"/>
  <c r="AL128" i="16"/>
  <c r="AH128" i="16"/>
  <c r="AG128" i="16"/>
  <c r="AH103" i="16"/>
  <c r="AG103" i="16"/>
  <c r="AC103" i="16"/>
  <c r="AN126" i="16"/>
  <c r="AE129" i="16"/>
  <c r="AF129" i="16"/>
  <c r="AD129" i="16"/>
  <c r="AA130" i="16"/>
  <c r="AK129" i="16"/>
  <c r="AI129" i="16"/>
  <c r="AJ103" i="16"/>
  <c r="AM103" i="16"/>
  <c r="AF104" i="16"/>
  <c r="AD104" i="16"/>
  <c r="AI104" i="16"/>
  <c r="AA105" i="16"/>
  <c r="AK104" i="16"/>
  <c r="AE104" i="16"/>
  <c r="AB129" i="16"/>
  <c r="AJ127" i="16"/>
  <c r="AM127" i="16"/>
  <c r="AO127" i="16"/>
  <c r="AN127" i="16"/>
  <c r="AN58" i="16"/>
  <c r="W76" i="16"/>
  <c r="Z76" i="16"/>
  <c r="W133" i="16"/>
  <c r="AN101" i="16"/>
  <c r="AC45" i="16"/>
  <c r="W59" i="16"/>
  <c r="Z59" i="16"/>
  <c r="W46" i="16"/>
  <c r="Z46" i="16"/>
  <c r="AO59" i="16"/>
  <c r="AB61" i="16"/>
  <c r="AK61" i="16"/>
  <c r="AI61" i="16"/>
  <c r="AA62" i="16"/>
  <c r="AF61" i="16"/>
  <c r="AE61" i="16"/>
  <c r="AD61" i="16"/>
  <c r="U60" i="16"/>
  <c r="T60" i="16"/>
  <c r="Y77" i="16"/>
  <c r="AK78" i="16"/>
  <c r="AA79" i="16"/>
  <c r="AB78" i="16"/>
  <c r="AI78" i="16"/>
  <c r="AF78" i="16"/>
  <c r="AE78" i="16"/>
  <c r="AD78" i="16"/>
  <c r="AH60" i="16"/>
  <c r="AG60" i="16"/>
  <c r="AL77" i="16"/>
  <c r="I62" i="16"/>
  <c r="I63" i="16"/>
  <c r="AO75" i="16"/>
  <c r="AH46" i="16"/>
  <c r="AG46" i="16"/>
  <c r="Y60" i="16"/>
  <c r="Y47" i="16"/>
  <c r="AJ45" i="16"/>
  <c r="AM45" i="16"/>
  <c r="AB47" i="16"/>
  <c r="AE47" i="16"/>
  <c r="AK47" i="16"/>
  <c r="AI47" i="16"/>
  <c r="AA48" i="16"/>
  <c r="AF47" i="16"/>
  <c r="AD47" i="16"/>
  <c r="I79" i="16"/>
  <c r="D80" i="16"/>
  <c r="I80" i="16"/>
  <c r="O61" i="16"/>
  <c r="X61" i="16"/>
  <c r="V61" i="16"/>
  <c r="N62" i="16"/>
  <c r="S61" i="16"/>
  <c r="R61" i="16"/>
  <c r="Q61" i="16"/>
  <c r="AC76" i="16"/>
  <c r="S48" i="16"/>
  <c r="X48" i="16"/>
  <c r="V48" i="16"/>
  <c r="N49" i="16"/>
  <c r="R48" i="16"/>
  <c r="O48" i="16"/>
  <c r="Q48" i="16"/>
  <c r="P46" i="16"/>
  <c r="AJ76" i="16"/>
  <c r="AM76" i="16"/>
  <c r="AH77" i="16"/>
  <c r="AG77" i="16"/>
  <c r="AN75" i="16"/>
  <c r="AC59" i="16"/>
  <c r="AO44" i="16"/>
  <c r="AM44" i="16"/>
  <c r="U47" i="16"/>
  <c r="T47" i="16"/>
  <c r="AN44" i="16"/>
  <c r="AO58" i="16"/>
  <c r="AL60" i="16"/>
  <c r="T77" i="16"/>
  <c r="U77" i="16"/>
  <c r="V78" i="16"/>
  <c r="O78" i="16"/>
  <c r="X78" i="16"/>
  <c r="S78" i="16"/>
  <c r="N79" i="16"/>
  <c r="R78" i="16"/>
  <c r="Q78" i="16"/>
  <c r="AL46" i="16"/>
  <c r="I46" i="16"/>
  <c r="D47" i="16"/>
  <c r="AH61" i="15"/>
  <c r="AG61" i="15"/>
  <c r="AC61" i="15"/>
  <c r="AL61" i="15"/>
  <c r="AF78" i="15"/>
  <c r="AE78" i="15"/>
  <c r="AB78" i="15"/>
  <c r="AK78" i="15"/>
  <c r="AA79" i="15"/>
  <c r="AI78" i="15"/>
  <c r="AD78" i="15"/>
  <c r="I79" i="15"/>
  <c r="D80" i="15"/>
  <c r="I80" i="15"/>
  <c r="P61" i="15"/>
  <c r="AH77" i="15"/>
  <c r="AC77" i="15"/>
  <c r="AG77" i="15"/>
  <c r="W61" i="15"/>
  <c r="Z61" i="15"/>
  <c r="U62" i="15"/>
  <c r="W62" i="15"/>
  <c r="Z62" i="15"/>
  <c r="T62" i="15"/>
  <c r="P62" i="15"/>
  <c r="P76" i="15"/>
  <c r="W76" i="15"/>
  <c r="Z76" i="15"/>
  <c r="I88" i="15"/>
  <c r="D89" i="15"/>
  <c r="I89" i="15"/>
  <c r="S78" i="15"/>
  <c r="R78" i="15"/>
  <c r="O78" i="15"/>
  <c r="V78" i="15"/>
  <c r="X78" i="15"/>
  <c r="N79" i="15"/>
  <c r="Q78" i="15"/>
  <c r="V63" i="15"/>
  <c r="S63" i="15"/>
  <c r="X63" i="15"/>
  <c r="R63" i="15"/>
  <c r="Q63" i="15"/>
  <c r="O63" i="15"/>
  <c r="AJ60" i="15"/>
  <c r="U77" i="15"/>
  <c r="W77" i="15"/>
  <c r="T77" i="15"/>
  <c r="Y62" i="15"/>
  <c r="AI62" i="15"/>
  <c r="AF62" i="15"/>
  <c r="AK62" i="15"/>
  <c r="AE62" i="15"/>
  <c r="AD62" i="15"/>
  <c r="AA63" i="15"/>
  <c r="AB62" i="15"/>
  <c r="AJ76" i="15"/>
  <c r="AM76" i="15"/>
  <c r="Y77" i="15"/>
  <c r="AL77" i="15"/>
  <c r="P45" i="3"/>
  <c r="W45" i="15"/>
  <c r="Z45" i="15"/>
  <c r="AL47" i="15"/>
  <c r="D47" i="15"/>
  <c r="I46" i="15"/>
  <c r="AA49" i="15"/>
  <c r="AK48" i="15"/>
  <c r="AI48" i="15"/>
  <c r="AF48" i="15"/>
  <c r="AE48" i="15"/>
  <c r="AB48" i="15"/>
  <c r="AD48" i="15"/>
  <c r="AN45" i="15"/>
  <c r="N48" i="15"/>
  <c r="V47" i="15"/>
  <c r="S47" i="15"/>
  <c r="R47" i="15"/>
  <c r="O47" i="15"/>
  <c r="X47" i="15"/>
  <c r="Q47" i="15"/>
  <c r="AH47" i="15"/>
  <c r="AJ47" i="15"/>
  <c r="AM47" i="15"/>
  <c r="AG47" i="15"/>
  <c r="U46" i="15"/>
  <c r="T46" i="15"/>
  <c r="Y46" i="15"/>
  <c r="AJ46" i="15"/>
  <c r="AM46" i="15"/>
  <c r="AC46" i="15"/>
  <c r="P76" i="3"/>
  <c r="U77" i="3"/>
  <c r="T77" i="3"/>
  <c r="N79" i="3"/>
  <c r="V78" i="3"/>
  <c r="S78" i="3"/>
  <c r="R78" i="3"/>
  <c r="O78" i="3"/>
  <c r="X78" i="3"/>
  <c r="Q78" i="3"/>
  <c r="N48" i="3"/>
  <c r="V47" i="3"/>
  <c r="W63" i="3"/>
  <c r="Z63" i="3"/>
  <c r="AL77" i="3"/>
  <c r="Y77" i="3"/>
  <c r="AJ46" i="3"/>
  <c r="AM46" i="3"/>
  <c r="AA79" i="3"/>
  <c r="AI78" i="3"/>
  <c r="AF78" i="3"/>
  <c r="AE78" i="3"/>
  <c r="AB78" i="3"/>
  <c r="AK78" i="3"/>
  <c r="AD78" i="3"/>
  <c r="G81" i="3"/>
  <c r="I80" i="3"/>
  <c r="Z75" i="3"/>
  <c r="AN75" i="3"/>
  <c r="AH77" i="3"/>
  <c r="AG77" i="3"/>
  <c r="AC76" i="3"/>
  <c r="AJ76" i="3"/>
  <c r="AM76" i="3"/>
  <c r="AC46" i="3"/>
  <c r="AL47" i="3"/>
  <c r="P63" i="3"/>
  <c r="AK48" i="3"/>
  <c r="AA49" i="3"/>
  <c r="AI48" i="3"/>
  <c r="AF48" i="3"/>
  <c r="AE48" i="3"/>
  <c r="AB48" i="3"/>
  <c r="AD48" i="3"/>
  <c r="AG47" i="3"/>
  <c r="AH47" i="3"/>
  <c r="S47" i="3"/>
  <c r="R47" i="3"/>
  <c r="O47" i="3"/>
  <c r="X47" i="3"/>
  <c r="Q47" i="3"/>
  <c r="AN44" i="3"/>
  <c r="AO44" i="3"/>
  <c r="Y46" i="3"/>
  <c r="U46" i="3"/>
  <c r="T46" i="3"/>
  <c r="AJ134" i="15"/>
  <c r="AM134" i="15"/>
  <c r="Q130" i="19"/>
  <c r="N131" i="19"/>
  <c r="V130" i="19"/>
  <c r="X130" i="19"/>
  <c r="O130" i="19"/>
  <c r="R130" i="19"/>
  <c r="S130" i="19"/>
  <c r="S130" i="21"/>
  <c r="R130" i="21"/>
  <c r="Q130" i="21"/>
  <c r="N131" i="21"/>
  <c r="X130" i="21"/>
  <c r="O130" i="21"/>
  <c r="V130" i="21"/>
  <c r="Z133" i="16"/>
  <c r="AN102" i="3"/>
  <c r="W128" i="21"/>
  <c r="AN128" i="22"/>
  <c r="I110" i="3"/>
  <c r="G111" i="3"/>
  <c r="O111" i="3"/>
  <c r="AK106" i="15"/>
  <c r="AE106" i="15"/>
  <c r="AA107" i="15"/>
  <c r="AI106" i="15"/>
  <c r="AF106" i="15"/>
  <c r="AD106" i="15"/>
  <c r="AB127" i="3"/>
  <c r="O127" i="3"/>
  <c r="I127" i="3"/>
  <c r="G128" i="3"/>
  <c r="I130" i="16"/>
  <c r="G131" i="16"/>
  <c r="O130" i="16"/>
  <c r="AO102" i="16"/>
  <c r="AA109" i="18"/>
  <c r="AI108" i="18"/>
  <c r="AF108" i="18"/>
  <c r="AK108" i="18"/>
  <c r="AD108" i="18"/>
  <c r="AE108" i="18"/>
  <c r="AH107" i="19"/>
  <c r="AG107" i="19"/>
  <c r="AC107" i="19"/>
  <c r="I102" i="15"/>
  <c r="G103" i="15"/>
  <c r="AB102" i="15"/>
  <c r="AC133" i="15"/>
  <c r="N104" i="17"/>
  <c r="Q103" i="17"/>
  <c r="X103" i="17"/>
  <c r="O103" i="17"/>
  <c r="S103" i="17"/>
  <c r="V103" i="17"/>
  <c r="R103" i="17"/>
  <c r="V135" i="16"/>
  <c r="Q135" i="16"/>
  <c r="R135" i="16"/>
  <c r="S135" i="16"/>
  <c r="X135" i="16"/>
  <c r="N136" i="16"/>
  <c r="AN103" i="22"/>
  <c r="AO103" i="22"/>
  <c r="Y105" i="20"/>
  <c r="I130" i="19"/>
  <c r="G131" i="19"/>
  <c r="AB130" i="19"/>
  <c r="AN125" i="15"/>
  <c r="AI135" i="15"/>
  <c r="AE135" i="15"/>
  <c r="AD135" i="15"/>
  <c r="AK135" i="15"/>
  <c r="AA136" i="15"/>
  <c r="AF135" i="15"/>
  <c r="AH107" i="18"/>
  <c r="AG107" i="18"/>
  <c r="AC107" i="18"/>
  <c r="N105" i="16"/>
  <c r="V104" i="16"/>
  <c r="O104" i="16"/>
  <c r="Q104" i="16"/>
  <c r="R104" i="16"/>
  <c r="S104" i="16"/>
  <c r="X104" i="16"/>
  <c r="Y126" i="15"/>
  <c r="S129" i="17"/>
  <c r="N130" i="17"/>
  <c r="O129" i="17"/>
  <c r="Q129" i="17"/>
  <c r="X129" i="17"/>
  <c r="R129" i="17"/>
  <c r="V129" i="17"/>
  <c r="AG104" i="3"/>
  <c r="AH104" i="3"/>
  <c r="V130" i="22"/>
  <c r="N131" i="22"/>
  <c r="X130" i="22"/>
  <c r="S130" i="22"/>
  <c r="R130" i="22"/>
  <c r="Q130" i="22"/>
  <c r="O130" i="22"/>
  <c r="AL103" i="17"/>
  <c r="AJ134" i="3"/>
  <c r="AM134" i="3"/>
  <c r="AN103" i="3"/>
  <c r="AI105" i="23"/>
  <c r="AK105" i="23"/>
  <c r="AE105" i="23"/>
  <c r="AA106" i="23"/>
  <c r="AD105" i="23"/>
  <c r="AF105" i="23"/>
  <c r="AG134" i="15"/>
  <c r="AH134" i="15"/>
  <c r="G131" i="20"/>
  <c r="I130" i="20"/>
  <c r="AB130" i="20"/>
  <c r="Y103" i="16"/>
  <c r="I105" i="16"/>
  <c r="G106" i="16"/>
  <c r="AB105" i="16"/>
  <c r="V127" i="15"/>
  <c r="X127" i="15"/>
  <c r="R127" i="15"/>
  <c r="S127" i="15"/>
  <c r="N128" i="15"/>
  <c r="O127" i="15"/>
  <c r="Q127" i="15"/>
  <c r="Z133" i="3"/>
  <c r="AA133" i="23"/>
  <c r="AE132" i="23"/>
  <c r="AI132" i="23"/>
  <c r="AF132" i="23"/>
  <c r="AK132" i="23"/>
  <c r="AD132" i="23"/>
  <c r="I104" i="18"/>
  <c r="G105" i="18"/>
  <c r="O104" i="18"/>
  <c r="AB104" i="18"/>
  <c r="AJ103" i="3"/>
  <c r="AM103" i="3"/>
  <c r="Y129" i="21"/>
  <c r="AE113" i="21"/>
  <c r="AF113" i="21"/>
  <c r="AA114" i="21"/>
  <c r="AI113" i="21"/>
  <c r="AK113" i="21"/>
  <c r="AD113" i="21"/>
  <c r="I135" i="22"/>
  <c r="G136" i="22"/>
  <c r="AH63" i="3"/>
  <c r="AJ63" i="3"/>
  <c r="AG63" i="3"/>
  <c r="AN127" i="22"/>
  <c r="I104" i="21"/>
  <c r="O104" i="21"/>
  <c r="AB104" i="21"/>
  <c r="G105" i="21"/>
  <c r="Y129" i="22"/>
  <c r="AL111" i="22"/>
  <c r="G105" i="22"/>
  <c r="I104" i="22"/>
  <c r="O104" i="22"/>
  <c r="AB104" i="22"/>
  <c r="T105" i="20"/>
  <c r="U105" i="20"/>
  <c r="P105" i="20"/>
  <c r="AL134" i="15"/>
  <c r="T129" i="19"/>
  <c r="U129" i="19"/>
  <c r="T135" i="3"/>
  <c r="P135" i="3"/>
  <c r="U135" i="3"/>
  <c r="AL112" i="21"/>
  <c r="AL105" i="15"/>
  <c r="W109" i="3"/>
  <c r="Z109" i="3"/>
  <c r="AK64" i="3"/>
  <c r="AF64" i="3"/>
  <c r="AE64" i="3"/>
  <c r="AD64" i="3"/>
  <c r="AI64" i="3"/>
  <c r="AB64" i="3"/>
  <c r="P127" i="17"/>
  <c r="Z125" i="15"/>
  <c r="Y100" i="15"/>
  <c r="AO130" i="23"/>
  <c r="AL107" i="19"/>
  <c r="O104" i="23"/>
  <c r="I104" i="23"/>
  <c r="G105" i="23"/>
  <c r="AL104" i="3"/>
  <c r="U129" i="22"/>
  <c r="P129" i="22"/>
  <c r="T129" i="22"/>
  <c r="N130" i="20"/>
  <c r="V129" i="20"/>
  <c r="S129" i="20"/>
  <c r="O129" i="20"/>
  <c r="R129" i="20"/>
  <c r="Q129" i="20"/>
  <c r="X129" i="20"/>
  <c r="W135" i="3"/>
  <c r="Z135" i="3"/>
  <c r="AL135" i="19"/>
  <c r="Y129" i="19"/>
  <c r="U64" i="3"/>
  <c r="T64" i="3"/>
  <c r="P64" i="3"/>
  <c r="P110" i="3"/>
  <c r="AO101" i="16"/>
  <c r="AH104" i="23"/>
  <c r="AG104" i="23"/>
  <c r="AC104" i="23"/>
  <c r="W104" i="20"/>
  <c r="Z104" i="20"/>
  <c r="AH131" i="23"/>
  <c r="AG131" i="23"/>
  <c r="AN103" i="21"/>
  <c r="AO103" i="21"/>
  <c r="Y128" i="20"/>
  <c r="AN127" i="20"/>
  <c r="Y64" i="3"/>
  <c r="AH112" i="21"/>
  <c r="AG112" i="21"/>
  <c r="T129" i="21"/>
  <c r="U129" i="21"/>
  <c r="P129" i="21"/>
  <c r="Y135" i="3"/>
  <c r="Y134" i="16"/>
  <c r="AC104" i="15"/>
  <c r="N112" i="3"/>
  <c r="V111" i="3"/>
  <c r="X111" i="3"/>
  <c r="S111" i="3"/>
  <c r="R111" i="3"/>
  <c r="Q111" i="3"/>
  <c r="AC103" i="3"/>
  <c r="AN128" i="19"/>
  <c r="X106" i="20"/>
  <c r="N107" i="20"/>
  <c r="V106" i="20"/>
  <c r="S106" i="20"/>
  <c r="R106" i="20"/>
  <c r="Q106" i="20"/>
  <c r="AL104" i="23"/>
  <c r="AJ62" i="3"/>
  <c r="AM62" i="3"/>
  <c r="AC62" i="3"/>
  <c r="I127" i="15"/>
  <c r="G128" i="15"/>
  <c r="AB127" i="15"/>
  <c r="T100" i="15"/>
  <c r="W100" i="15"/>
  <c r="U100" i="15"/>
  <c r="P100" i="15"/>
  <c r="AL131" i="23"/>
  <c r="U128" i="20"/>
  <c r="T128" i="20"/>
  <c r="Y102" i="17"/>
  <c r="R101" i="15"/>
  <c r="Q101" i="15"/>
  <c r="N102" i="15"/>
  <c r="X101" i="15"/>
  <c r="S101" i="15"/>
  <c r="V101" i="15"/>
  <c r="O101" i="15"/>
  <c r="AO101" i="17"/>
  <c r="AN99" i="15"/>
  <c r="AO127" i="22"/>
  <c r="U134" i="16"/>
  <c r="T134" i="16"/>
  <c r="U110" i="3"/>
  <c r="W110" i="3"/>
  <c r="Z110" i="3"/>
  <c r="T110" i="3"/>
  <c r="P126" i="15"/>
  <c r="AE108" i="19"/>
  <c r="AF108" i="19"/>
  <c r="AA109" i="19"/>
  <c r="AD108" i="19"/>
  <c r="AK108" i="19"/>
  <c r="AI108" i="19"/>
  <c r="W128" i="20"/>
  <c r="Z128" i="20"/>
  <c r="AN101" i="17"/>
  <c r="I105" i="19"/>
  <c r="G106" i="19"/>
  <c r="O105" i="19"/>
  <c r="AB105" i="19"/>
  <c r="AC106" i="18"/>
  <c r="AA137" i="19"/>
  <c r="AE136" i="19"/>
  <c r="AK136" i="19"/>
  <c r="AI136" i="19"/>
  <c r="AF136" i="19"/>
  <c r="AD136" i="19"/>
  <c r="G104" i="20"/>
  <c r="I103" i="20"/>
  <c r="AB103" i="20"/>
  <c r="O103" i="20"/>
  <c r="Y110" i="3"/>
  <c r="AN126" i="3"/>
  <c r="AO126" i="3"/>
  <c r="AH135" i="3"/>
  <c r="AG135" i="3"/>
  <c r="I104" i="17"/>
  <c r="G105" i="17"/>
  <c r="P101" i="17"/>
  <c r="AN102" i="16"/>
  <c r="AF104" i="17"/>
  <c r="AD104" i="17"/>
  <c r="AA105" i="17"/>
  <c r="AI104" i="17"/>
  <c r="AK104" i="17"/>
  <c r="AB104" i="17"/>
  <c r="AE104" i="17"/>
  <c r="AK112" i="22"/>
  <c r="AA113" i="22"/>
  <c r="AI112" i="22"/>
  <c r="AD112" i="22"/>
  <c r="AE112" i="22"/>
  <c r="AF112" i="22"/>
  <c r="V136" i="3"/>
  <c r="S136" i="3"/>
  <c r="Q136" i="3"/>
  <c r="R136" i="3"/>
  <c r="N137" i="3"/>
  <c r="X136" i="3"/>
  <c r="AG135" i="19"/>
  <c r="AC135" i="19"/>
  <c r="AH135" i="19"/>
  <c r="T128" i="17"/>
  <c r="U128" i="17"/>
  <c r="W128" i="19"/>
  <c r="Z128" i="19"/>
  <c r="AG111" i="22"/>
  <c r="AC111" i="22"/>
  <c r="AH111" i="22"/>
  <c r="U102" i="17"/>
  <c r="T102" i="17"/>
  <c r="W102" i="17"/>
  <c r="I130" i="18"/>
  <c r="G131" i="18"/>
  <c r="AB130" i="18"/>
  <c r="AN102" i="20"/>
  <c r="AO102" i="20"/>
  <c r="AL135" i="3"/>
  <c r="AH105" i="15"/>
  <c r="AJ105" i="15"/>
  <c r="AM105" i="15"/>
  <c r="AG105" i="15"/>
  <c r="AA137" i="3"/>
  <c r="AD136" i="3"/>
  <c r="AI136" i="3"/>
  <c r="AF136" i="3"/>
  <c r="AK136" i="3"/>
  <c r="AE136" i="3"/>
  <c r="AL63" i="3"/>
  <c r="Z126" i="20"/>
  <c r="AO126" i="20"/>
  <c r="AL107" i="18"/>
  <c r="U103" i="16"/>
  <c r="T103" i="16"/>
  <c r="U126" i="15"/>
  <c r="W126" i="15"/>
  <c r="T126" i="15"/>
  <c r="Y128" i="17"/>
  <c r="AI105" i="3"/>
  <c r="AK105" i="3"/>
  <c r="AB105" i="3"/>
  <c r="AD105" i="3"/>
  <c r="AE105" i="3"/>
  <c r="AF105" i="3"/>
  <c r="AA106" i="3"/>
  <c r="W129" i="22"/>
  <c r="Z129" i="22"/>
  <c r="AH103" i="17"/>
  <c r="AG103" i="17"/>
  <c r="U133" i="23"/>
  <c r="P133" i="23"/>
  <c r="T133" i="23"/>
  <c r="AO103" i="23"/>
  <c r="W47" i="23"/>
  <c r="AO47" i="23"/>
  <c r="AN103" i="23"/>
  <c r="AC131" i="23"/>
  <c r="AJ60" i="23"/>
  <c r="AM60" i="23"/>
  <c r="AC47" i="23"/>
  <c r="W132" i="23"/>
  <c r="Z132" i="23"/>
  <c r="AO59" i="23"/>
  <c r="Y133" i="23"/>
  <c r="N135" i="23"/>
  <c r="Q134" i="23"/>
  <c r="X134" i="23"/>
  <c r="V134" i="23"/>
  <c r="R134" i="23"/>
  <c r="S134" i="23"/>
  <c r="Y134" i="23"/>
  <c r="AO77" i="23"/>
  <c r="V105" i="23"/>
  <c r="S105" i="23"/>
  <c r="N106" i="23"/>
  <c r="X105" i="23"/>
  <c r="R105" i="23"/>
  <c r="Q105" i="23"/>
  <c r="W104" i="23"/>
  <c r="Z104" i="23"/>
  <c r="I131" i="23"/>
  <c r="O131" i="23"/>
  <c r="G132" i="23"/>
  <c r="AB131" i="23"/>
  <c r="U104" i="23"/>
  <c r="P104" i="23"/>
  <c r="T104" i="23"/>
  <c r="AJ77" i="23"/>
  <c r="AM77" i="23"/>
  <c r="Z47" i="23"/>
  <c r="AN47" i="23"/>
  <c r="U78" i="23"/>
  <c r="T78" i="23"/>
  <c r="AL78" i="23"/>
  <c r="Y48" i="23"/>
  <c r="AE49" i="23"/>
  <c r="AB49" i="23"/>
  <c r="AK49" i="23"/>
  <c r="AF49" i="23"/>
  <c r="AI49" i="23"/>
  <c r="AD49" i="23"/>
  <c r="AN60" i="23"/>
  <c r="AH48" i="23"/>
  <c r="AJ48" i="23"/>
  <c r="AM48" i="23"/>
  <c r="AG48" i="23"/>
  <c r="X62" i="23"/>
  <c r="N63" i="23"/>
  <c r="V62" i="23"/>
  <c r="S62" i="23"/>
  <c r="R62" i="23"/>
  <c r="O62" i="23"/>
  <c r="Q62" i="23"/>
  <c r="S49" i="23"/>
  <c r="O49" i="23"/>
  <c r="X49" i="23"/>
  <c r="V49" i="23"/>
  <c r="R49" i="23"/>
  <c r="Q49" i="23"/>
  <c r="P77" i="23"/>
  <c r="AH78" i="23"/>
  <c r="AC78" i="23"/>
  <c r="AG78" i="23"/>
  <c r="U61" i="23"/>
  <c r="T61" i="23"/>
  <c r="Y61" i="23"/>
  <c r="P47" i="23"/>
  <c r="AH61" i="23"/>
  <c r="AG61" i="23"/>
  <c r="AC61" i="23"/>
  <c r="AF79" i="23"/>
  <c r="AE79" i="23"/>
  <c r="AB79" i="23"/>
  <c r="AA80" i="23"/>
  <c r="AI79" i="23"/>
  <c r="AK79" i="23"/>
  <c r="AD79" i="23"/>
  <c r="AN59" i="23"/>
  <c r="AB62" i="23"/>
  <c r="AK62" i="23"/>
  <c r="AA63" i="23"/>
  <c r="AI62" i="23"/>
  <c r="AF62" i="23"/>
  <c r="AE62" i="23"/>
  <c r="AD62" i="23"/>
  <c r="D79" i="23"/>
  <c r="I78" i="23"/>
  <c r="AL48" i="23"/>
  <c r="Y78" i="23"/>
  <c r="AN77" i="23"/>
  <c r="AL61" i="23"/>
  <c r="W78" i="23"/>
  <c r="Z78" i="23"/>
  <c r="P78" i="23"/>
  <c r="P48" i="23"/>
  <c r="U48" i="23"/>
  <c r="T48" i="23"/>
  <c r="I48" i="23"/>
  <c r="D49" i="23"/>
  <c r="I49" i="23"/>
  <c r="D89" i="23"/>
  <c r="I89" i="23"/>
  <c r="I88" i="23"/>
  <c r="V79" i="23"/>
  <c r="S79" i="23"/>
  <c r="R79" i="23"/>
  <c r="X79" i="23"/>
  <c r="N80" i="23"/>
  <c r="O79" i="23"/>
  <c r="Q79" i="23"/>
  <c r="AN129" i="22"/>
  <c r="AJ46" i="22"/>
  <c r="AM46" i="22"/>
  <c r="AH132" i="22"/>
  <c r="AJ132" i="22"/>
  <c r="AM132" i="22"/>
  <c r="AG132" i="22"/>
  <c r="AK133" i="22"/>
  <c r="AF133" i="22"/>
  <c r="AL133" i="22"/>
  <c r="AE133" i="22"/>
  <c r="AD133" i="22"/>
  <c r="AA134" i="22"/>
  <c r="AI133" i="22"/>
  <c r="AB133" i="22"/>
  <c r="U105" i="22"/>
  <c r="P105" i="22"/>
  <c r="T105" i="22"/>
  <c r="P48" i="22"/>
  <c r="P104" i="22"/>
  <c r="Y105" i="22"/>
  <c r="W77" i="22"/>
  <c r="Z77" i="22"/>
  <c r="V106" i="22"/>
  <c r="X106" i="22"/>
  <c r="N107" i="22"/>
  <c r="S106" i="22"/>
  <c r="Y106" i="22"/>
  <c r="R106" i="22"/>
  <c r="Q106" i="22"/>
  <c r="AC77" i="22"/>
  <c r="AC131" i="22"/>
  <c r="AJ111" i="22"/>
  <c r="AM111" i="22"/>
  <c r="AJ77" i="22"/>
  <c r="AM77" i="22"/>
  <c r="AO59" i="22"/>
  <c r="AO46" i="22"/>
  <c r="D79" i="22"/>
  <c r="I78" i="22"/>
  <c r="AI79" i="22"/>
  <c r="AB79" i="22"/>
  <c r="AA80" i="22"/>
  <c r="AK79" i="22"/>
  <c r="AF79" i="22"/>
  <c r="AE79" i="22"/>
  <c r="AD79" i="22"/>
  <c r="Y61" i="22"/>
  <c r="AH47" i="22"/>
  <c r="AG47" i="22"/>
  <c r="AC47" i="22"/>
  <c r="Y78" i="22"/>
  <c r="AO76" i="22"/>
  <c r="AL61" i="22"/>
  <c r="AH78" i="22"/>
  <c r="AG78" i="22"/>
  <c r="AC46" i="22"/>
  <c r="U61" i="22"/>
  <c r="T61" i="22"/>
  <c r="I48" i="22"/>
  <c r="D49" i="22"/>
  <c r="I49" i="22"/>
  <c r="AL78" i="22"/>
  <c r="AA63" i="22"/>
  <c r="AI62" i="22"/>
  <c r="AB62" i="22"/>
  <c r="AK62" i="22"/>
  <c r="AF62" i="22"/>
  <c r="AE62" i="22"/>
  <c r="AD62" i="22"/>
  <c r="W60" i="22"/>
  <c r="Z60" i="22"/>
  <c r="P49" i="22"/>
  <c r="N80" i="22"/>
  <c r="R79" i="22"/>
  <c r="V79" i="22"/>
  <c r="X79" i="22"/>
  <c r="S79" i="22"/>
  <c r="O79" i="22"/>
  <c r="Q79" i="22"/>
  <c r="U78" i="22"/>
  <c r="T78" i="22"/>
  <c r="P77" i="22"/>
  <c r="AH61" i="22"/>
  <c r="AG61" i="22"/>
  <c r="AN76" i="22"/>
  <c r="AL47" i="22"/>
  <c r="U49" i="22"/>
  <c r="T49" i="22"/>
  <c r="W49" i="22"/>
  <c r="Z49" i="22"/>
  <c r="AC60" i="22"/>
  <c r="Y49" i="22"/>
  <c r="AA49" i="22"/>
  <c r="AI48" i="22"/>
  <c r="AE48" i="22"/>
  <c r="AB48" i="22"/>
  <c r="AK48" i="22"/>
  <c r="AF48" i="22"/>
  <c r="AD48" i="22"/>
  <c r="O62" i="22"/>
  <c r="X62" i="22"/>
  <c r="N63" i="22"/>
  <c r="V62" i="22"/>
  <c r="S62" i="22"/>
  <c r="R62" i="22"/>
  <c r="Q62" i="22"/>
  <c r="AN77" i="21"/>
  <c r="G133" i="21"/>
  <c r="H132" i="21"/>
  <c r="I132" i="21"/>
  <c r="AC112" i="21"/>
  <c r="W47" i="21"/>
  <c r="Z47" i="21"/>
  <c r="AK131" i="21"/>
  <c r="AF131" i="21"/>
  <c r="AL131" i="21"/>
  <c r="AD131" i="21"/>
  <c r="AI131" i="21"/>
  <c r="AE131" i="21"/>
  <c r="AB131" i="21"/>
  <c r="AA132" i="21"/>
  <c r="S62" i="21"/>
  <c r="R62" i="21"/>
  <c r="Q62" i="21"/>
  <c r="O62" i="21"/>
  <c r="V62" i="21"/>
  <c r="N63" i="21"/>
  <c r="X62" i="21"/>
  <c r="P105" i="21"/>
  <c r="S107" i="21"/>
  <c r="Y107" i="21"/>
  <c r="V107" i="21"/>
  <c r="X107" i="21"/>
  <c r="R107" i="21"/>
  <c r="Q107" i="21"/>
  <c r="N108" i="21"/>
  <c r="AJ78" i="21"/>
  <c r="AM78" i="21"/>
  <c r="Y106" i="21"/>
  <c r="T106" i="21"/>
  <c r="U106" i="21"/>
  <c r="P106" i="21"/>
  <c r="W78" i="21"/>
  <c r="U61" i="21"/>
  <c r="T61" i="21"/>
  <c r="W129" i="21"/>
  <c r="Z129" i="21"/>
  <c r="Y61" i="21"/>
  <c r="W60" i="21"/>
  <c r="Z60" i="21"/>
  <c r="AG130" i="21"/>
  <c r="AH130" i="21"/>
  <c r="AJ130" i="21"/>
  <c r="AM130" i="21"/>
  <c r="W106" i="21"/>
  <c r="Z106" i="21"/>
  <c r="Z78" i="21"/>
  <c r="Y79" i="21"/>
  <c r="AC60" i="21"/>
  <c r="AJ46" i="21"/>
  <c r="AM46" i="21"/>
  <c r="U48" i="21"/>
  <c r="T48" i="21"/>
  <c r="AN59" i="21"/>
  <c r="AJ60" i="21"/>
  <c r="AM60" i="21"/>
  <c r="R49" i="21"/>
  <c r="X49" i="21"/>
  <c r="V49" i="21"/>
  <c r="O49" i="21"/>
  <c r="S49" i="21"/>
  <c r="Q49" i="21"/>
  <c r="Y48" i="21"/>
  <c r="AL79" i="21"/>
  <c r="D89" i="21"/>
  <c r="AC47" i="21"/>
  <c r="AN45" i="21"/>
  <c r="AO45" i="21"/>
  <c r="AM45" i="21"/>
  <c r="AK62" i="21"/>
  <c r="AA63" i="21"/>
  <c r="AI62" i="21"/>
  <c r="AF62" i="21"/>
  <c r="AE62" i="21"/>
  <c r="AB62" i="21"/>
  <c r="AD62" i="21"/>
  <c r="P47" i="21"/>
  <c r="G87" i="21"/>
  <c r="I86" i="21"/>
  <c r="I48" i="21"/>
  <c r="D49" i="21"/>
  <c r="I49" i="21"/>
  <c r="AH47" i="21"/>
  <c r="AG47" i="21"/>
  <c r="U79" i="21"/>
  <c r="W79" i="21"/>
  <c r="T79" i="21"/>
  <c r="AL47" i="21"/>
  <c r="AH79" i="21"/>
  <c r="AG79" i="21"/>
  <c r="AJ79" i="21"/>
  <c r="AM79" i="21"/>
  <c r="AL61" i="21"/>
  <c r="N81" i="21"/>
  <c r="X80" i="21"/>
  <c r="V80" i="21"/>
  <c r="R80" i="21"/>
  <c r="O80" i="21"/>
  <c r="S80" i="21"/>
  <c r="Q80" i="21"/>
  <c r="AO59" i="21"/>
  <c r="W48" i="21"/>
  <c r="Z48" i="21"/>
  <c r="AK48" i="21"/>
  <c r="AI48" i="21"/>
  <c r="AB48" i="21"/>
  <c r="AA49" i="21"/>
  <c r="AF48" i="21"/>
  <c r="AE48" i="21"/>
  <c r="AD48" i="21"/>
  <c r="AI80" i="21"/>
  <c r="AF80" i="21"/>
  <c r="AK80" i="21"/>
  <c r="AE80" i="21"/>
  <c r="AB80" i="21"/>
  <c r="AA81" i="21"/>
  <c r="AD80" i="21"/>
  <c r="AH61" i="21"/>
  <c r="AG61" i="21"/>
  <c r="AC129" i="20"/>
  <c r="W105" i="20"/>
  <c r="Z105" i="20"/>
  <c r="P128" i="20"/>
  <c r="P60" i="20"/>
  <c r="W60" i="20"/>
  <c r="Z60" i="20"/>
  <c r="AL108" i="20"/>
  <c r="AE130" i="20"/>
  <c r="AF130" i="20"/>
  <c r="AK130" i="20"/>
  <c r="AI130" i="20"/>
  <c r="AD130" i="20"/>
  <c r="AA131" i="20"/>
  <c r="AB131" i="20"/>
  <c r="AH129" i="20"/>
  <c r="AG129" i="20"/>
  <c r="AJ129" i="20"/>
  <c r="AM129" i="20"/>
  <c r="AF109" i="20"/>
  <c r="AE109" i="20"/>
  <c r="AI109" i="20"/>
  <c r="AA110" i="20"/>
  <c r="AK109" i="20"/>
  <c r="AD109" i="20"/>
  <c r="AH108" i="20"/>
  <c r="AJ108" i="20"/>
  <c r="AM108" i="20"/>
  <c r="AG108" i="20"/>
  <c r="AC108" i="20"/>
  <c r="AC107" i="20"/>
  <c r="AJ128" i="20"/>
  <c r="AM128" i="20"/>
  <c r="W78" i="20"/>
  <c r="Z78" i="20"/>
  <c r="W46" i="20"/>
  <c r="Z46" i="20"/>
  <c r="AJ47" i="20"/>
  <c r="AM47" i="20"/>
  <c r="U47" i="20"/>
  <c r="W47" i="20"/>
  <c r="Z47" i="20"/>
  <c r="T47" i="20"/>
  <c r="V48" i="20"/>
  <c r="N49" i="20"/>
  <c r="O48" i="20"/>
  <c r="R48" i="20"/>
  <c r="X48" i="20"/>
  <c r="S48" i="20"/>
  <c r="Q48" i="20"/>
  <c r="AN46" i="20"/>
  <c r="Y47" i="20"/>
  <c r="Z45" i="20"/>
  <c r="AO45" i="20"/>
  <c r="P46" i="20"/>
  <c r="AO45" i="19"/>
  <c r="W77" i="18"/>
  <c r="AN77" i="18"/>
  <c r="AJ77" i="17"/>
  <c r="AM77" i="17"/>
  <c r="AJ46" i="17"/>
  <c r="AM46" i="17"/>
  <c r="P48" i="17"/>
  <c r="P77" i="16"/>
  <c r="AJ46" i="16"/>
  <c r="AM46" i="16"/>
  <c r="W47" i="16"/>
  <c r="Z47" i="16"/>
  <c r="P77" i="15"/>
  <c r="AC47" i="15"/>
  <c r="P46" i="15"/>
  <c r="AL61" i="20"/>
  <c r="U61" i="20"/>
  <c r="P61" i="20"/>
  <c r="T61" i="20"/>
  <c r="W61" i="20"/>
  <c r="Z61" i="20"/>
  <c r="U79" i="20"/>
  <c r="T79" i="20"/>
  <c r="Y79" i="20"/>
  <c r="AH61" i="20"/>
  <c r="AG61" i="20"/>
  <c r="Y61" i="20"/>
  <c r="I48" i="20"/>
  <c r="D49" i="20"/>
  <c r="I49" i="20"/>
  <c r="AL78" i="20"/>
  <c r="V80" i="20"/>
  <c r="S80" i="20"/>
  <c r="X80" i="20"/>
  <c r="N81" i="20"/>
  <c r="R80" i="20"/>
  <c r="O80" i="20"/>
  <c r="Q80" i="20"/>
  <c r="G88" i="20"/>
  <c r="I87" i="20"/>
  <c r="AF49" i="20"/>
  <c r="AE49" i="20"/>
  <c r="AB49" i="20"/>
  <c r="AK49" i="20"/>
  <c r="AI49" i="20"/>
  <c r="AD49" i="20"/>
  <c r="AC47" i="20"/>
  <c r="AB62" i="20"/>
  <c r="AK62" i="20"/>
  <c r="AA63" i="20"/>
  <c r="AI62" i="20"/>
  <c r="AF62" i="20"/>
  <c r="AE62" i="20"/>
  <c r="AD62" i="20"/>
  <c r="AC77" i="20"/>
  <c r="AJ77" i="20"/>
  <c r="AM77" i="20"/>
  <c r="AL48" i="20"/>
  <c r="N63" i="20"/>
  <c r="V62" i="20"/>
  <c r="X62" i="20"/>
  <c r="S62" i="20"/>
  <c r="R62" i="20"/>
  <c r="O62" i="20"/>
  <c r="Q62" i="20"/>
  <c r="AH48" i="20"/>
  <c r="AG48" i="20"/>
  <c r="AO59" i="20"/>
  <c r="D79" i="20"/>
  <c r="I78" i="20"/>
  <c r="AN59" i="20"/>
  <c r="AC60" i="20"/>
  <c r="AI79" i="20"/>
  <c r="AF79" i="20"/>
  <c r="AE79" i="20"/>
  <c r="AB79" i="20"/>
  <c r="AA80" i="20"/>
  <c r="AK79" i="20"/>
  <c r="AD79" i="20"/>
  <c r="AH78" i="20"/>
  <c r="AG78" i="20"/>
  <c r="P46" i="19"/>
  <c r="P129" i="19"/>
  <c r="W129" i="19"/>
  <c r="AO129" i="19"/>
  <c r="AN76" i="19"/>
  <c r="X105" i="19"/>
  <c r="N106" i="19"/>
  <c r="V105" i="19"/>
  <c r="S105" i="19"/>
  <c r="R105" i="19"/>
  <c r="Q105" i="19"/>
  <c r="U104" i="19"/>
  <c r="T104" i="19"/>
  <c r="P104" i="19"/>
  <c r="Y104" i="19"/>
  <c r="W103" i="19"/>
  <c r="AN60" i="19"/>
  <c r="P60" i="19"/>
  <c r="AC77" i="19"/>
  <c r="AJ77" i="19"/>
  <c r="AM77" i="19"/>
  <c r="AK48" i="19"/>
  <c r="AA49" i="19"/>
  <c r="AI48" i="19"/>
  <c r="AF48" i="19"/>
  <c r="AE48" i="19"/>
  <c r="AB48" i="19"/>
  <c r="AD48" i="19"/>
  <c r="I79" i="19"/>
  <c r="D80" i="19"/>
  <c r="I80" i="19"/>
  <c r="AC46" i="19"/>
  <c r="AJ46" i="19"/>
  <c r="AM46" i="19"/>
  <c r="AO77" i="19"/>
  <c r="AL78" i="19"/>
  <c r="AL61" i="19"/>
  <c r="X62" i="19"/>
  <c r="V62" i="19"/>
  <c r="S62" i="19"/>
  <c r="R62" i="19"/>
  <c r="O62" i="19"/>
  <c r="N63" i="19"/>
  <c r="Q62" i="19"/>
  <c r="AH61" i="19"/>
  <c r="AG61" i="19"/>
  <c r="I62" i="19"/>
  <c r="I63" i="19"/>
  <c r="U61" i="19"/>
  <c r="T61" i="19"/>
  <c r="W77" i="19"/>
  <c r="Z77" i="19"/>
  <c r="AL47" i="19"/>
  <c r="Y47" i="19"/>
  <c r="AO76" i="19"/>
  <c r="U47" i="19"/>
  <c r="T47" i="19"/>
  <c r="AI79" i="19"/>
  <c r="AF79" i="19"/>
  <c r="AE79" i="19"/>
  <c r="AK79" i="19"/>
  <c r="AA80" i="19"/>
  <c r="AB79" i="19"/>
  <c r="AD79" i="19"/>
  <c r="AH47" i="19"/>
  <c r="AG47" i="19"/>
  <c r="X48" i="19"/>
  <c r="N49" i="19"/>
  <c r="V48" i="19"/>
  <c r="S48" i="19"/>
  <c r="R48" i="19"/>
  <c r="O48" i="19"/>
  <c r="Q48" i="19"/>
  <c r="Y61" i="19"/>
  <c r="AH78" i="19"/>
  <c r="AG78" i="19"/>
  <c r="Y78" i="19"/>
  <c r="AK62" i="19"/>
  <c r="AA63" i="19"/>
  <c r="AI62" i="19"/>
  <c r="AF62" i="19"/>
  <c r="AE62" i="19"/>
  <c r="AD62" i="19"/>
  <c r="AB62" i="19"/>
  <c r="AM60" i="19"/>
  <c r="D88" i="19"/>
  <c r="I87" i="19"/>
  <c r="AN46" i="19"/>
  <c r="AO46" i="19"/>
  <c r="AC61" i="19"/>
  <c r="AN59" i="19"/>
  <c r="U78" i="19"/>
  <c r="W78" i="19"/>
  <c r="Z78" i="19"/>
  <c r="T78" i="19"/>
  <c r="AO59" i="19"/>
  <c r="N80" i="19"/>
  <c r="S79" i="19"/>
  <c r="R79" i="19"/>
  <c r="X79" i="19"/>
  <c r="V79" i="19"/>
  <c r="O79" i="19"/>
  <c r="Q79" i="19"/>
  <c r="AN45" i="19"/>
  <c r="W103" i="18"/>
  <c r="T104" i="18"/>
  <c r="U104" i="18"/>
  <c r="W104" i="18"/>
  <c r="N131" i="18"/>
  <c r="R130" i="18"/>
  <c r="S130" i="18"/>
  <c r="Y130" i="18"/>
  <c r="V130" i="18"/>
  <c r="Q130" i="18"/>
  <c r="X130" i="18"/>
  <c r="O130" i="18"/>
  <c r="AC79" i="18"/>
  <c r="P46" i="18"/>
  <c r="W128" i="18"/>
  <c r="Z128" i="18"/>
  <c r="AE133" i="18"/>
  <c r="AK133" i="18"/>
  <c r="AD133" i="18"/>
  <c r="AF133" i="18"/>
  <c r="AL133" i="18"/>
  <c r="AA134" i="18"/>
  <c r="AI133" i="18"/>
  <c r="Z104" i="18"/>
  <c r="Y104" i="18"/>
  <c r="V105" i="18"/>
  <c r="S105" i="18"/>
  <c r="Y105" i="18"/>
  <c r="N106" i="18"/>
  <c r="X105" i="18"/>
  <c r="R105" i="18"/>
  <c r="Q105" i="18"/>
  <c r="AG132" i="18"/>
  <c r="AH132" i="18"/>
  <c r="AJ132" i="18"/>
  <c r="AM132" i="18"/>
  <c r="AN59" i="18"/>
  <c r="AL132" i="18"/>
  <c r="AO102" i="18"/>
  <c r="U129" i="18"/>
  <c r="W129" i="18"/>
  <c r="Z129" i="18"/>
  <c r="T129" i="18"/>
  <c r="AJ131" i="18"/>
  <c r="AM131" i="18"/>
  <c r="G87" i="18"/>
  <c r="I86" i="18"/>
  <c r="G63" i="18"/>
  <c r="I63" i="18"/>
  <c r="I62" i="18"/>
  <c r="AH80" i="18"/>
  <c r="AG80" i="18"/>
  <c r="AB81" i="18"/>
  <c r="AK81" i="18"/>
  <c r="AI81" i="18"/>
  <c r="AA82" i="18"/>
  <c r="AF81" i="18"/>
  <c r="AE81" i="18"/>
  <c r="AD81" i="18"/>
  <c r="I48" i="18"/>
  <c r="D49" i="18"/>
  <c r="I49" i="18"/>
  <c r="AL61" i="18"/>
  <c r="U47" i="18"/>
  <c r="W47" i="18"/>
  <c r="Z47" i="18"/>
  <c r="T47" i="18"/>
  <c r="AJ46" i="18"/>
  <c r="AM46" i="18"/>
  <c r="AC46" i="18"/>
  <c r="D79" i="18"/>
  <c r="I78" i="18"/>
  <c r="AC60" i="18"/>
  <c r="AB62" i="18"/>
  <c r="AA63" i="18"/>
  <c r="AI62" i="18"/>
  <c r="AK62" i="18"/>
  <c r="AF62" i="18"/>
  <c r="AE62" i="18"/>
  <c r="AD62" i="18"/>
  <c r="AL80" i="18"/>
  <c r="AH61" i="18"/>
  <c r="AJ61" i="18"/>
  <c r="AM61" i="18"/>
  <c r="AG61" i="18"/>
  <c r="AC61" i="18"/>
  <c r="N80" i="18"/>
  <c r="V79" i="18"/>
  <c r="R79" i="18"/>
  <c r="X79" i="18"/>
  <c r="S79" i="18"/>
  <c r="O79" i="18"/>
  <c r="Q79" i="18"/>
  <c r="P77" i="18"/>
  <c r="AL47" i="18"/>
  <c r="W60" i="18"/>
  <c r="Z60" i="18"/>
  <c r="U78" i="18"/>
  <c r="T78" i="18"/>
  <c r="W78" i="18"/>
  <c r="O62" i="18"/>
  <c r="X62" i="18"/>
  <c r="N63" i="18"/>
  <c r="V62" i="18"/>
  <c r="S62" i="18"/>
  <c r="R62" i="18"/>
  <c r="Q62" i="18"/>
  <c r="AB48" i="18"/>
  <c r="AA49" i="18"/>
  <c r="AI48" i="18"/>
  <c r="AK48" i="18"/>
  <c r="AF48" i="18"/>
  <c r="AE48" i="18"/>
  <c r="AD48" i="18"/>
  <c r="O48" i="18"/>
  <c r="X48" i="18"/>
  <c r="N49" i="18"/>
  <c r="V48" i="18"/>
  <c r="S48" i="18"/>
  <c r="R48" i="18"/>
  <c r="Q48" i="18"/>
  <c r="Y61" i="18"/>
  <c r="AH47" i="18"/>
  <c r="AG47" i="18"/>
  <c r="Y47" i="18"/>
  <c r="W46" i="18"/>
  <c r="Y78" i="18"/>
  <c r="U61" i="18"/>
  <c r="P61" i="18"/>
  <c r="T61" i="18"/>
  <c r="AJ79" i="18"/>
  <c r="AM79" i="18"/>
  <c r="AN76" i="17"/>
  <c r="W61" i="17"/>
  <c r="Z61" i="17"/>
  <c r="W77" i="17"/>
  <c r="AO77" i="17"/>
  <c r="AC103" i="17"/>
  <c r="W48" i="17"/>
  <c r="Z48" i="17"/>
  <c r="G87" i="17"/>
  <c r="I86" i="17"/>
  <c r="U49" i="17"/>
  <c r="T49" i="17"/>
  <c r="R63" i="17"/>
  <c r="X63" i="17"/>
  <c r="V63" i="17"/>
  <c r="S63" i="17"/>
  <c r="Q63" i="17"/>
  <c r="I48" i="17"/>
  <c r="D49" i="17"/>
  <c r="I49" i="17"/>
  <c r="AH78" i="17"/>
  <c r="AG78" i="17"/>
  <c r="U62" i="17"/>
  <c r="T62" i="17"/>
  <c r="R79" i="17"/>
  <c r="O79" i="17"/>
  <c r="X79" i="17"/>
  <c r="V79" i="17"/>
  <c r="S79" i="17"/>
  <c r="N80" i="17"/>
  <c r="Q79" i="17"/>
  <c r="AC77" i="17"/>
  <c r="Y49" i="17"/>
  <c r="AO46" i="17"/>
  <c r="AH47" i="17"/>
  <c r="AJ47" i="17"/>
  <c r="AM47" i="17"/>
  <c r="AG47" i="17"/>
  <c r="AL78" i="17"/>
  <c r="U78" i="17"/>
  <c r="W78" i="17"/>
  <c r="T78" i="17"/>
  <c r="P77" i="17"/>
  <c r="AF79" i="17"/>
  <c r="AA80" i="17"/>
  <c r="AK79" i="17"/>
  <c r="AI79" i="17"/>
  <c r="AE79" i="17"/>
  <c r="AB79" i="17"/>
  <c r="AD79" i="17"/>
  <c r="AO76" i="17"/>
  <c r="AL61" i="17"/>
  <c r="AN60" i="17"/>
  <c r="AL47" i="17"/>
  <c r="AN46" i="17"/>
  <c r="AC46" i="17"/>
  <c r="AJ60" i="17"/>
  <c r="AM60" i="17"/>
  <c r="I62" i="17"/>
  <c r="I63" i="17"/>
  <c r="Y62" i="17"/>
  <c r="AH61" i="17"/>
  <c r="AG61" i="17"/>
  <c r="AC61" i="17"/>
  <c r="AA49" i="17"/>
  <c r="AI48" i="17"/>
  <c r="AK48" i="17"/>
  <c r="AF48" i="17"/>
  <c r="AE48" i="17"/>
  <c r="AB48" i="17"/>
  <c r="AD48" i="17"/>
  <c r="Y78" i="17"/>
  <c r="D89" i="17"/>
  <c r="AA63" i="17"/>
  <c r="AI62" i="17"/>
  <c r="AF62" i="17"/>
  <c r="AB62" i="17"/>
  <c r="AK62" i="17"/>
  <c r="AE62" i="17"/>
  <c r="AD62" i="17"/>
  <c r="AL128" i="17"/>
  <c r="P128" i="17"/>
  <c r="AC127" i="17"/>
  <c r="AJ103" i="17"/>
  <c r="AM103" i="17"/>
  <c r="AH128" i="17"/>
  <c r="AG128" i="17"/>
  <c r="AC128" i="17"/>
  <c r="W128" i="17"/>
  <c r="Z128" i="17"/>
  <c r="AD129" i="17"/>
  <c r="AK129" i="17"/>
  <c r="AI129" i="17"/>
  <c r="AB129" i="17"/>
  <c r="AF129" i="17"/>
  <c r="AE129" i="17"/>
  <c r="AA130" i="17"/>
  <c r="AM126" i="17"/>
  <c r="AO126" i="17"/>
  <c r="I130" i="17"/>
  <c r="G131" i="17"/>
  <c r="P102" i="17"/>
  <c r="AJ127" i="17"/>
  <c r="AH129" i="16"/>
  <c r="AG129" i="16"/>
  <c r="AC129" i="16"/>
  <c r="AK130" i="16"/>
  <c r="AE130" i="16"/>
  <c r="AD130" i="16"/>
  <c r="AA131" i="16"/>
  <c r="AB131" i="16"/>
  <c r="AF130" i="16"/>
  <c r="AI130" i="16"/>
  <c r="AL129" i="16"/>
  <c r="P60" i="16"/>
  <c r="AG104" i="16"/>
  <c r="AH104" i="16"/>
  <c r="AJ104" i="16"/>
  <c r="AM104" i="16"/>
  <c r="AB130" i="16"/>
  <c r="AK105" i="16"/>
  <c r="AI105" i="16"/>
  <c r="AE105" i="16"/>
  <c r="AA106" i="16"/>
  <c r="AD105" i="16"/>
  <c r="AF105" i="16"/>
  <c r="AL104" i="16"/>
  <c r="AC128" i="16"/>
  <c r="AJ128" i="16"/>
  <c r="AM128" i="16"/>
  <c r="AN128" i="16"/>
  <c r="AO128" i="16"/>
  <c r="W77" i="16"/>
  <c r="Z77" i="16"/>
  <c r="P134" i="16"/>
  <c r="AJ77" i="16"/>
  <c r="AM77" i="16"/>
  <c r="W60" i="16"/>
  <c r="Z60" i="16"/>
  <c r="AC60" i="16"/>
  <c r="AN59" i="16"/>
  <c r="AN45" i="16"/>
  <c r="P47" i="16"/>
  <c r="AC46" i="16"/>
  <c r="AO45" i="16"/>
  <c r="AO46" i="16"/>
  <c r="Y78" i="16"/>
  <c r="Y61" i="16"/>
  <c r="U78" i="16"/>
  <c r="T78" i="16"/>
  <c r="S62" i="16"/>
  <c r="X62" i="16"/>
  <c r="V62" i="16"/>
  <c r="N63" i="16"/>
  <c r="R62" i="16"/>
  <c r="O62" i="16"/>
  <c r="Q62" i="16"/>
  <c r="AH47" i="16"/>
  <c r="AG47" i="16"/>
  <c r="AB79" i="16"/>
  <c r="AK79" i="16"/>
  <c r="AI79" i="16"/>
  <c r="AF79" i="16"/>
  <c r="AE79" i="16"/>
  <c r="AA80" i="16"/>
  <c r="AD79" i="16"/>
  <c r="AH61" i="16"/>
  <c r="AG61" i="16"/>
  <c r="AC61" i="16"/>
  <c r="U61" i="16"/>
  <c r="T61" i="16"/>
  <c r="AH78" i="16"/>
  <c r="AG78" i="16"/>
  <c r="AJ60" i="16"/>
  <c r="D48" i="16"/>
  <c r="I47" i="16"/>
  <c r="AN76" i="16"/>
  <c r="V49" i="16"/>
  <c r="O49" i="16"/>
  <c r="X49" i="16"/>
  <c r="S49" i="16"/>
  <c r="R49" i="16"/>
  <c r="Q49" i="16"/>
  <c r="AO76" i="16"/>
  <c r="AN46" i="16"/>
  <c r="U48" i="16"/>
  <c r="T48" i="16"/>
  <c r="Y48" i="16"/>
  <c r="AL78" i="16"/>
  <c r="AC77" i="16"/>
  <c r="AL47" i="16"/>
  <c r="AE48" i="16"/>
  <c r="AK48" i="16"/>
  <c r="AI48" i="16"/>
  <c r="AA49" i="16"/>
  <c r="AF48" i="16"/>
  <c r="AB48" i="16"/>
  <c r="AD48" i="16"/>
  <c r="AL61" i="16"/>
  <c r="X79" i="16"/>
  <c r="V79" i="16"/>
  <c r="S79" i="16"/>
  <c r="R79" i="16"/>
  <c r="N80" i="16"/>
  <c r="O79" i="16"/>
  <c r="Q79" i="16"/>
  <c r="AE62" i="16"/>
  <c r="AK62" i="16"/>
  <c r="AI62" i="16"/>
  <c r="AA63" i="16"/>
  <c r="AF62" i="16"/>
  <c r="AB62" i="16"/>
  <c r="AD62" i="16"/>
  <c r="AD63" i="15"/>
  <c r="AI63" i="15"/>
  <c r="AF63" i="15"/>
  <c r="AL63" i="15"/>
  <c r="AK63" i="15"/>
  <c r="AE63" i="15"/>
  <c r="AB63" i="15"/>
  <c r="AL78" i="15"/>
  <c r="AM60" i="15"/>
  <c r="AN60" i="15"/>
  <c r="AO60" i="15"/>
  <c r="Y78" i="15"/>
  <c r="T63" i="15"/>
  <c r="AN76" i="15"/>
  <c r="AH62" i="15"/>
  <c r="AJ62" i="15"/>
  <c r="AM62" i="15"/>
  <c r="U63" i="15"/>
  <c r="P63" i="15"/>
  <c r="Y63" i="15"/>
  <c r="AJ77" i="15"/>
  <c r="AM77" i="15"/>
  <c r="Z77" i="15"/>
  <c r="AA80" i="15"/>
  <c r="AK79" i="15"/>
  <c r="AI79" i="15"/>
  <c r="AF79" i="15"/>
  <c r="AE79" i="15"/>
  <c r="AB79" i="15"/>
  <c r="AD79" i="15"/>
  <c r="AJ61" i="15"/>
  <c r="AM61" i="15"/>
  <c r="AG62" i="15"/>
  <c r="AL62" i="15"/>
  <c r="X79" i="15"/>
  <c r="N80" i="15"/>
  <c r="V79" i="15"/>
  <c r="S79" i="15"/>
  <c r="R79" i="15"/>
  <c r="O79" i="15"/>
  <c r="Q79" i="15"/>
  <c r="AH78" i="15"/>
  <c r="AG78" i="15"/>
  <c r="AC78" i="15"/>
  <c r="U78" i="15"/>
  <c r="T78" i="15"/>
  <c r="AO76" i="15"/>
  <c r="AO77" i="15"/>
  <c r="AO61" i="15"/>
  <c r="W46" i="15"/>
  <c r="Z46" i="15"/>
  <c r="AO45" i="15"/>
  <c r="AH48" i="15"/>
  <c r="AG48" i="15"/>
  <c r="N49" i="15"/>
  <c r="V48" i="15"/>
  <c r="S48" i="15"/>
  <c r="X48" i="15"/>
  <c r="R48" i="15"/>
  <c r="O48" i="15"/>
  <c r="Q48" i="15"/>
  <c r="AB49" i="15"/>
  <c r="AK49" i="15"/>
  <c r="AI49" i="15"/>
  <c r="AF49" i="15"/>
  <c r="AE49" i="15"/>
  <c r="AD49" i="15"/>
  <c r="AL48" i="15"/>
  <c r="I47" i="15"/>
  <c r="D48" i="15"/>
  <c r="AO46" i="15"/>
  <c r="Y47" i="15"/>
  <c r="T47" i="15"/>
  <c r="U47" i="15"/>
  <c r="W47" i="15"/>
  <c r="W77" i="3"/>
  <c r="Z77" i="3"/>
  <c r="AJ77" i="3"/>
  <c r="AM77" i="3"/>
  <c r="AC77" i="3"/>
  <c r="N49" i="3"/>
  <c r="V48" i="3"/>
  <c r="AI49" i="3"/>
  <c r="AD49" i="3"/>
  <c r="AL78" i="3"/>
  <c r="U78" i="3"/>
  <c r="T78" i="3"/>
  <c r="W64" i="3"/>
  <c r="Z64" i="3"/>
  <c r="AK79" i="3"/>
  <c r="AA80" i="3"/>
  <c r="AI79" i="3"/>
  <c r="AF79" i="3"/>
  <c r="AE79" i="3"/>
  <c r="AD79" i="3"/>
  <c r="AB79" i="3"/>
  <c r="G82" i="3"/>
  <c r="H81" i="3"/>
  <c r="I81" i="3"/>
  <c r="AO76" i="3"/>
  <c r="AH78" i="3"/>
  <c r="AG78" i="3"/>
  <c r="AC78" i="3"/>
  <c r="AN76" i="3"/>
  <c r="P77" i="3"/>
  <c r="O79" i="3"/>
  <c r="X79" i="3"/>
  <c r="N80" i="3"/>
  <c r="V79" i="3"/>
  <c r="S79" i="3"/>
  <c r="R79" i="3"/>
  <c r="Q79" i="3"/>
  <c r="Y78" i="3"/>
  <c r="AC47" i="3"/>
  <c r="AN45" i="3"/>
  <c r="AO45" i="3"/>
  <c r="W46" i="3"/>
  <c r="P46" i="3"/>
  <c r="AJ47" i="3"/>
  <c r="AM47" i="3"/>
  <c r="AH48" i="3"/>
  <c r="AG48" i="3"/>
  <c r="AC48" i="3"/>
  <c r="U47" i="3"/>
  <c r="T47" i="3"/>
  <c r="X48" i="3"/>
  <c r="S48" i="3"/>
  <c r="R48" i="3"/>
  <c r="O48" i="3"/>
  <c r="Q48" i="3"/>
  <c r="AL48" i="3"/>
  <c r="Y47" i="3"/>
  <c r="AB49" i="3"/>
  <c r="AK49" i="3"/>
  <c r="AF49" i="3"/>
  <c r="AE49" i="3"/>
  <c r="Z126" i="15"/>
  <c r="AO126" i="15"/>
  <c r="AN126" i="15"/>
  <c r="Z100" i="15"/>
  <c r="AN100" i="15"/>
  <c r="AO100" i="15"/>
  <c r="AO102" i="17"/>
  <c r="Z102" i="17"/>
  <c r="AN63" i="3"/>
  <c r="AO63" i="3"/>
  <c r="AM63" i="3"/>
  <c r="AL108" i="19"/>
  <c r="AL105" i="3"/>
  <c r="AL112" i="22"/>
  <c r="AO128" i="20"/>
  <c r="Y106" i="20"/>
  <c r="Y111" i="3"/>
  <c r="Z129" i="19"/>
  <c r="AH64" i="3"/>
  <c r="AG64" i="3"/>
  <c r="G106" i="18"/>
  <c r="I105" i="18"/>
  <c r="O105" i="18"/>
  <c r="AB105" i="18"/>
  <c r="AF133" i="23"/>
  <c r="AA134" i="23"/>
  <c r="AK133" i="23"/>
  <c r="AE133" i="23"/>
  <c r="AD133" i="23"/>
  <c r="AI133" i="23"/>
  <c r="AC134" i="15"/>
  <c r="AJ104" i="3"/>
  <c r="AM104" i="3"/>
  <c r="AC104" i="3"/>
  <c r="AL135" i="15"/>
  <c r="Z128" i="21"/>
  <c r="AO128" i="21"/>
  <c r="X131" i="21"/>
  <c r="R131" i="21"/>
  <c r="N132" i="21"/>
  <c r="S131" i="21"/>
  <c r="V131" i="21"/>
  <c r="O131" i="21"/>
  <c r="Q131" i="21"/>
  <c r="U111" i="3"/>
  <c r="T111" i="3"/>
  <c r="I105" i="23"/>
  <c r="G106" i="23"/>
  <c r="AB106" i="23"/>
  <c r="O105" i="23"/>
  <c r="I105" i="21"/>
  <c r="G106" i="21"/>
  <c r="O105" i="21"/>
  <c r="AB105" i="21"/>
  <c r="I136" i="22"/>
  <c r="G137" i="22"/>
  <c r="AO104" i="18"/>
  <c r="AN104" i="18"/>
  <c r="I106" i="16"/>
  <c r="G107" i="16"/>
  <c r="AB106" i="16"/>
  <c r="AN129" i="19"/>
  <c r="T104" i="16"/>
  <c r="U104" i="16"/>
  <c r="AI136" i="15"/>
  <c r="AF136" i="15"/>
  <c r="AE136" i="15"/>
  <c r="AD136" i="15"/>
  <c r="AA137" i="15"/>
  <c r="AK136" i="15"/>
  <c r="G132" i="19"/>
  <c r="I131" i="19"/>
  <c r="AB131" i="19"/>
  <c r="I103" i="15"/>
  <c r="G104" i="15"/>
  <c r="AB103" i="15"/>
  <c r="AK107" i="15"/>
  <c r="AA108" i="15"/>
  <c r="AD107" i="15"/>
  <c r="AE107" i="15"/>
  <c r="AI107" i="15"/>
  <c r="AF107" i="15"/>
  <c r="AH108" i="19"/>
  <c r="AG108" i="19"/>
  <c r="AL105" i="23"/>
  <c r="Y104" i="16"/>
  <c r="AH104" i="17"/>
  <c r="AG104" i="17"/>
  <c r="AC135" i="3"/>
  <c r="Y129" i="20"/>
  <c r="AH135" i="15"/>
  <c r="AJ135" i="15"/>
  <c r="AM135" i="15"/>
  <c r="AG135" i="15"/>
  <c r="Y130" i="21"/>
  <c r="AJ107" i="18"/>
  <c r="AM107" i="18"/>
  <c r="U136" i="3"/>
  <c r="T136" i="3"/>
  <c r="S137" i="3"/>
  <c r="V137" i="3"/>
  <c r="X137" i="3"/>
  <c r="Q137" i="3"/>
  <c r="R137" i="3"/>
  <c r="N138" i="3"/>
  <c r="X112" i="3"/>
  <c r="S112" i="3"/>
  <c r="Q112" i="3"/>
  <c r="R112" i="3"/>
  <c r="N113" i="3"/>
  <c r="V112" i="3"/>
  <c r="AJ135" i="19"/>
  <c r="AM135" i="19"/>
  <c r="AN102" i="17"/>
  <c r="AO103" i="3"/>
  <c r="T106" i="20"/>
  <c r="P106" i="20"/>
  <c r="U106" i="20"/>
  <c r="W106" i="20"/>
  <c r="Z106" i="20"/>
  <c r="AN104" i="22"/>
  <c r="AO104" i="22"/>
  <c r="AN104" i="21"/>
  <c r="AO104" i="21"/>
  <c r="AH113" i="21"/>
  <c r="AG113" i="21"/>
  <c r="AC113" i="21"/>
  <c r="T129" i="17"/>
  <c r="U129" i="17"/>
  <c r="Y103" i="17"/>
  <c r="AH108" i="18"/>
  <c r="AG108" i="18"/>
  <c r="G129" i="3"/>
  <c r="O128" i="3"/>
  <c r="AB128" i="3"/>
  <c r="I128" i="3"/>
  <c r="AG106" i="15"/>
  <c r="AC106" i="15"/>
  <c r="AH106" i="15"/>
  <c r="N108" i="20"/>
  <c r="Q107" i="20"/>
  <c r="V107" i="20"/>
  <c r="S107" i="20"/>
  <c r="R107" i="20"/>
  <c r="X107" i="20"/>
  <c r="AH105" i="3"/>
  <c r="AG105" i="3"/>
  <c r="AK113" i="22"/>
  <c r="AA114" i="22"/>
  <c r="AI113" i="22"/>
  <c r="AD113" i="22"/>
  <c r="AE113" i="22"/>
  <c r="AF113" i="22"/>
  <c r="AL136" i="19"/>
  <c r="AN128" i="20"/>
  <c r="AC105" i="15"/>
  <c r="N131" i="20"/>
  <c r="V130" i="20"/>
  <c r="S130" i="20"/>
  <c r="R130" i="20"/>
  <c r="X130" i="20"/>
  <c r="O130" i="20"/>
  <c r="Q130" i="20"/>
  <c r="I105" i="22"/>
  <c r="G106" i="22"/>
  <c r="O105" i="22"/>
  <c r="AB105" i="22"/>
  <c r="AL108" i="18"/>
  <c r="AN127" i="3"/>
  <c r="AO127" i="3"/>
  <c r="AK137" i="3"/>
  <c r="AE137" i="3"/>
  <c r="AA138" i="3"/>
  <c r="AD137" i="3"/>
  <c r="AI137" i="3"/>
  <c r="AF137" i="3"/>
  <c r="AF105" i="17"/>
  <c r="AA106" i="17"/>
  <c r="AD105" i="17"/>
  <c r="AI105" i="17"/>
  <c r="AE105" i="17"/>
  <c r="AK105" i="17"/>
  <c r="AB105" i="17"/>
  <c r="AL104" i="17"/>
  <c r="AN103" i="20"/>
  <c r="AO103" i="20"/>
  <c r="AO129" i="22"/>
  <c r="I131" i="18"/>
  <c r="G132" i="18"/>
  <c r="AB131" i="18"/>
  <c r="P136" i="3"/>
  <c r="AG112" i="22"/>
  <c r="AC112" i="22"/>
  <c r="AH112" i="22"/>
  <c r="AJ112" i="22"/>
  <c r="AM112" i="22"/>
  <c r="I104" i="20"/>
  <c r="G105" i="20"/>
  <c r="AB104" i="20"/>
  <c r="O104" i="20"/>
  <c r="AA110" i="19"/>
  <c r="AI109" i="19"/>
  <c r="AD109" i="19"/>
  <c r="AE109" i="19"/>
  <c r="AF109" i="19"/>
  <c r="AK109" i="19"/>
  <c r="Y101" i="15"/>
  <c r="AJ112" i="21"/>
  <c r="AM112" i="21"/>
  <c r="AA107" i="23"/>
  <c r="AE106" i="23"/>
  <c r="AD106" i="23"/>
  <c r="AI106" i="23"/>
  <c r="AF106" i="23"/>
  <c r="AK106" i="23"/>
  <c r="Y130" i="22"/>
  <c r="U103" i="17"/>
  <c r="T103" i="17"/>
  <c r="AJ107" i="19"/>
  <c r="AM107" i="19"/>
  <c r="Y130" i="19"/>
  <c r="Y136" i="3"/>
  <c r="AH136" i="19"/>
  <c r="AG136" i="19"/>
  <c r="AC136" i="19"/>
  <c r="W134" i="16"/>
  <c r="Z134" i="16"/>
  <c r="N129" i="15"/>
  <c r="V128" i="15"/>
  <c r="X128" i="15"/>
  <c r="O128" i="15"/>
  <c r="Q128" i="15"/>
  <c r="S128" i="15"/>
  <c r="R128" i="15"/>
  <c r="G132" i="20"/>
  <c r="I131" i="20"/>
  <c r="H131" i="20"/>
  <c r="AB105" i="23"/>
  <c r="U130" i="22"/>
  <c r="T130" i="22"/>
  <c r="O130" i="17"/>
  <c r="S130" i="17"/>
  <c r="Q130" i="17"/>
  <c r="N131" i="17"/>
  <c r="V130" i="17"/>
  <c r="X130" i="17"/>
  <c r="R130" i="17"/>
  <c r="V105" i="16"/>
  <c r="O105" i="16"/>
  <c r="R105" i="16"/>
  <c r="Q105" i="16"/>
  <c r="S105" i="16"/>
  <c r="N106" i="16"/>
  <c r="X105" i="16"/>
  <c r="V136" i="16"/>
  <c r="N137" i="16"/>
  <c r="X136" i="16"/>
  <c r="R136" i="16"/>
  <c r="S136" i="16"/>
  <c r="Q136" i="16"/>
  <c r="I131" i="16"/>
  <c r="G132" i="16"/>
  <c r="O131" i="16"/>
  <c r="I111" i="3"/>
  <c r="G112" i="3"/>
  <c r="AJ104" i="23"/>
  <c r="AM104" i="23"/>
  <c r="AN62" i="3"/>
  <c r="I105" i="17"/>
  <c r="G106" i="17"/>
  <c r="AH136" i="3"/>
  <c r="AC136" i="3"/>
  <c r="AG136" i="3"/>
  <c r="AI114" i="21"/>
  <c r="AD114" i="21"/>
  <c r="AA115" i="21"/>
  <c r="AE114" i="21"/>
  <c r="AK114" i="21"/>
  <c r="AF114" i="21"/>
  <c r="AG132" i="23"/>
  <c r="AH132" i="23"/>
  <c r="AJ132" i="23"/>
  <c r="AM132" i="23"/>
  <c r="Y127" i="15"/>
  <c r="X131" i="22"/>
  <c r="S131" i="22"/>
  <c r="V131" i="22"/>
  <c r="N132" i="22"/>
  <c r="R131" i="22"/>
  <c r="Q131" i="22"/>
  <c r="O131" i="22"/>
  <c r="Y129" i="17"/>
  <c r="U135" i="16"/>
  <c r="T135" i="16"/>
  <c r="P135" i="16"/>
  <c r="S104" i="17"/>
  <c r="V104" i="17"/>
  <c r="X104" i="17"/>
  <c r="O104" i="17"/>
  <c r="Q104" i="17"/>
  <c r="R104" i="17"/>
  <c r="N105" i="17"/>
  <c r="U101" i="15"/>
  <c r="T101" i="15"/>
  <c r="Q102" i="15"/>
  <c r="S102" i="15"/>
  <c r="X102" i="15"/>
  <c r="N103" i="15"/>
  <c r="V102" i="15"/>
  <c r="O102" i="15"/>
  <c r="R102" i="15"/>
  <c r="I128" i="15"/>
  <c r="G129" i="15"/>
  <c r="AB128" i="15"/>
  <c r="AO128" i="19"/>
  <c r="AO62" i="3"/>
  <c r="AN129" i="21"/>
  <c r="P103" i="16"/>
  <c r="P101" i="15"/>
  <c r="AC63" i="3"/>
  <c r="AL113" i="21"/>
  <c r="AL132" i="23"/>
  <c r="AH105" i="23"/>
  <c r="AJ105" i="23"/>
  <c r="AM105" i="23"/>
  <c r="AG105" i="23"/>
  <c r="Y135" i="16"/>
  <c r="AF109" i="18"/>
  <c r="AI109" i="18"/>
  <c r="AK109" i="18"/>
  <c r="AE109" i="18"/>
  <c r="AA110" i="18"/>
  <c r="AD109" i="18"/>
  <c r="U130" i="19"/>
  <c r="P130" i="19"/>
  <c r="T130" i="19"/>
  <c r="AN128" i="21"/>
  <c r="AK106" i="3"/>
  <c r="AD106" i="3"/>
  <c r="AE106" i="3"/>
  <c r="AA107" i="3"/>
  <c r="AB106" i="3"/>
  <c r="AI106" i="3"/>
  <c r="AF106" i="3"/>
  <c r="AL136" i="3"/>
  <c r="AA138" i="19"/>
  <c r="AD137" i="19"/>
  <c r="AK137" i="19"/>
  <c r="AI137" i="19"/>
  <c r="AF137" i="19"/>
  <c r="AE137" i="19"/>
  <c r="W111" i="3"/>
  <c r="Z111" i="3"/>
  <c r="P111" i="3"/>
  <c r="T127" i="15"/>
  <c r="W127" i="15"/>
  <c r="U127" i="15"/>
  <c r="P127" i="15"/>
  <c r="AL106" i="15"/>
  <c r="AJ135" i="3"/>
  <c r="AM135" i="3"/>
  <c r="W103" i="16"/>
  <c r="Z103" i="16"/>
  <c r="I106" i="19"/>
  <c r="G107" i="19"/>
  <c r="O106" i="19"/>
  <c r="AB106" i="19"/>
  <c r="AJ131" i="23"/>
  <c r="AM131" i="23"/>
  <c r="T129" i="20"/>
  <c r="U129" i="20"/>
  <c r="AL64" i="3"/>
  <c r="T130" i="21"/>
  <c r="U130" i="21"/>
  <c r="P130" i="21"/>
  <c r="R131" i="19"/>
  <c r="S131" i="19"/>
  <c r="Q131" i="19"/>
  <c r="X131" i="19"/>
  <c r="O131" i="19"/>
  <c r="V131" i="19"/>
  <c r="N132" i="19"/>
  <c r="Y105" i="23"/>
  <c r="S106" i="23"/>
  <c r="Y106" i="23"/>
  <c r="N107" i="23"/>
  <c r="V106" i="23"/>
  <c r="X106" i="23"/>
  <c r="R106" i="23"/>
  <c r="Q106" i="23"/>
  <c r="AC105" i="23"/>
  <c r="H132" i="23"/>
  <c r="G133" i="23"/>
  <c r="I132" i="23"/>
  <c r="O132" i="23"/>
  <c r="AB132" i="23"/>
  <c r="W133" i="23"/>
  <c r="Z133" i="23"/>
  <c r="AC132" i="23"/>
  <c r="AO60" i="23"/>
  <c r="AC48" i="23"/>
  <c r="T134" i="23"/>
  <c r="U134" i="23"/>
  <c r="P134" i="23"/>
  <c r="AJ61" i="23"/>
  <c r="AM61" i="23"/>
  <c r="R135" i="23"/>
  <c r="S135" i="23"/>
  <c r="Y135" i="23"/>
  <c r="X135" i="23"/>
  <c r="N136" i="23"/>
  <c r="Q135" i="23"/>
  <c r="V135" i="23"/>
  <c r="AJ78" i="23"/>
  <c r="AM78" i="23"/>
  <c r="T105" i="23"/>
  <c r="U105" i="23"/>
  <c r="W105" i="23"/>
  <c r="Z105" i="23"/>
  <c r="AA81" i="23"/>
  <c r="AK80" i="23"/>
  <c r="AI80" i="23"/>
  <c r="AF80" i="23"/>
  <c r="AE80" i="23"/>
  <c r="AB80" i="23"/>
  <c r="AD80" i="23"/>
  <c r="AF63" i="23"/>
  <c r="AB63" i="23"/>
  <c r="AI63" i="23"/>
  <c r="AE63" i="23"/>
  <c r="AD63" i="23"/>
  <c r="AK63" i="23"/>
  <c r="Y79" i="23"/>
  <c r="P61" i="23"/>
  <c r="AL62" i="23"/>
  <c r="W61" i="23"/>
  <c r="Z61" i="23"/>
  <c r="AH62" i="23"/>
  <c r="AG62" i="23"/>
  <c r="Y62" i="23"/>
  <c r="AL49" i="23"/>
  <c r="W79" i="23"/>
  <c r="Z79" i="23"/>
  <c r="AH49" i="23"/>
  <c r="AG49" i="23"/>
  <c r="Y49" i="23"/>
  <c r="AN78" i="23"/>
  <c r="O63" i="23"/>
  <c r="R63" i="23"/>
  <c r="X63" i="23"/>
  <c r="V63" i="23"/>
  <c r="S63" i="23"/>
  <c r="Q63" i="23"/>
  <c r="V80" i="23"/>
  <c r="S80" i="23"/>
  <c r="N81" i="23"/>
  <c r="X80" i="23"/>
  <c r="R80" i="23"/>
  <c r="O80" i="23"/>
  <c r="Q80" i="23"/>
  <c r="D80" i="23"/>
  <c r="I80" i="23"/>
  <c r="I79" i="23"/>
  <c r="U62" i="23"/>
  <c r="T62" i="23"/>
  <c r="AL79" i="23"/>
  <c r="U79" i="23"/>
  <c r="P79" i="23"/>
  <c r="T79" i="23"/>
  <c r="W48" i="23"/>
  <c r="Z48" i="23"/>
  <c r="AH79" i="23"/>
  <c r="AG79" i="23"/>
  <c r="AC79" i="23"/>
  <c r="U49" i="23"/>
  <c r="W49" i="23"/>
  <c r="T49" i="23"/>
  <c r="W130" i="22"/>
  <c r="Z130" i="22"/>
  <c r="AN46" i="22"/>
  <c r="N108" i="22"/>
  <c r="V107" i="22"/>
  <c r="X107" i="22"/>
  <c r="S107" i="22"/>
  <c r="Y107" i="22"/>
  <c r="R107" i="22"/>
  <c r="Q107" i="22"/>
  <c r="AC61" i="22"/>
  <c r="AN60" i="22"/>
  <c r="AN77" i="22"/>
  <c r="U106" i="22"/>
  <c r="W106" i="22"/>
  <c r="Z106" i="22"/>
  <c r="T106" i="22"/>
  <c r="P106" i="22"/>
  <c r="AF134" i="22"/>
  <c r="AE134" i="22"/>
  <c r="AI134" i="22"/>
  <c r="AA135" i="22"/>
  <c r="AD134" i="22"/>
  <c r="AK134" i="22"/>
  <c r="AB134" i="22"/>
  <c r="W61" i="22"/>
  <c r="Z61" i="22"/>
  <c r="AJ47" i="22"/>
  <c r="W78" i="22"/>
  <c r="Z78" i="22"/>
  <c r="AO77" i="22"/>
  <c r="AH133" i="22"/>
  <c r="AJ133" i="22"/>
  <c r="AM133" i="22"/>
  <c r="AG133" i="22"/>
  <c r="AC132" i="22"/>
  <c r="AC78" i="22"/>
  <c r="W105" i="22"/>
  <c r="Z105" i="22"/>
  <c r="AM47" i="22"/>
  <c r="AN47" i="22"/>
  <c r="U62" i="22"/>
  <c r="T62" i="22"/>
  <c r="AJ61" i="22"/>
  <c r="AM61" i="22"/>
  <c r="AC62" i="22"/>
  <c r="P78" i="22"/>
  <c r="N81" i="22"/>
  <c r="X80" i="22"/>
  <c r="S80" i="22"/>
  <c r="V80" i="22"/>
  <c r="R80" i="22"/>
  <c r="O80" i="22"/>
  <c r="Q80" i="22"/>
  <c r="S63" i="22"/>
  <c r="O63" i="22"/>
  <c r="X63" i="22"/>
  <c r="V63" i="22"/>
  <c r="R63" i="22"/>
  <c r="Q63" i="22"/>
  <c r="AJ78" i="22"/>
  <c r="AM78" i="22"/>
  <c r="Y62" i="22"/>
  <c r="AO60" i="22"/>
  <c r="AL79" i="22"/>
  <c r="AH48" i="22"/>
  <c r="AG48" i="22"/>
  <c r="AC48" i="22"/>
  <c r="P61" i="22"/>
  <c r="I79" i="22"/>
  <c r="D80" i="22"/>
  <c r="I80" i="22"/>
  <c r="AL62" i="22"/>
  <c r="AH79" i="22"/>
  <c r="AG79" i="22"/>
  <c r="AO47" i="22"/>
  <c r="AF49" i="22"/>
  <c r="AK49" i="22"/>
  <c r="AI49" i="22"/>
  <c r="AE49" i="22"/>
  <c r="AB49" i="22"/>
  <c r="AD49" i="22"/>
  <c r="AE63" i="22"/>
  <c r="AB63" i="22"/>
  <c r="AI63" i="22"/>
  <c r="AF63" i="22"/>
  <c r="AK63" i="22"/>
  <c r="AD63" i="22"/>
  <c r="Y79" i="22"/>
  <c r="AH62" i="22"/>
  <c r="AJ62" i="22"/>
  <c r="AM62" i="22"/>
  <c r="AG62" i="22"/>
  <c r="AF80" i="22"/>
  <c r="AE80" i="22"/>
  <c r="AB80" i="22"/>
  <c r="AA81" i="22"/>
  <c r="AK80" i="22"/>
  <c r="AI80" i="22"/>
  <c r="AD80" i="22"/>
  <c r="AL48" i="22"/>
  <c r="P62" i="22"/>
  <c r="U79" i="22"/>
  <c r="T79" i="22"/>
  <c r="AO61" i="22"/>
  <c r="AN61" i="22"/>
  <c r="AO78" i="21"/>
  <c r="AN78" i="21"/>
  <c r="U62" i="21"/>
  <c r="T62" i="21"/>
  <c r="W61" i="21"/>
  <c r="Z61" i="21"/>
  <c r="O63" i="21"/>
  <c r="Q63" i="21"/>
  <c r="V63" i="21"/>
  <c r="X63" i="21"/>
  <c r="R63" i="21"/>
  <c r="S63" i="21"/>
  <c r="Y63" i="21"/>
  <c r="AH131" i="21"/>
  <c r="AG131" i="21"/>
  <c r="AC131" i="21"/>
  <c r="AO129" i="21"/>
  <c r="P61" i="21"/>
  <c r="W62" i="21"/>
  <c r="Z62" i="21"/>
  <c r="P48" i="21"/>
  <c r="X108" i="21"/>
  <c r="N109" i="21"/>
  <c r="V108" i="21"/>
  <c r="S108" i="21"/>
  <c r="Y108" i="21"/>
  <c r="R108" i="21"/>
  <c r="Q108" i="21"/>
  <c r="Y62" i="21"/>
  <c r="I133" i="21"/>
  <c r="G134" i="21"/>
  <c r="AD132" i="21"/>
  <c r="AK132" i="21"/>
  <c r="AA133" i="21"/>
  <c r="AF132" i="21"/>
  <c r="AL132" i="21"/>
  <c r="AI132" i="21"/>
  <c r="AE132" i="21"/>
  <c r="AB132" i="21"/>
  <c r="T107" i="21"/>
  <c r="U107" i="21"/>
  <c r="W107" i="21"/>
  <c r="Z107" i="21"/>
  <c r="AC130" i="21"/>
  <c r="AO79" i="21"/>
  <c r="Z79" i="21"/>
  <c r="AN79" i="21"/>
  <c r="AL62" i="21"/>
  <c r="AO60" i="21"/>
  <c r="AL48" i="21"/>
  <c r="P79" i="21"/>
  <c r="AE63" i="21"/>
  <c r="AK63" i="21"/>
  <c r="AI63" i="21"/>
  <c r="AF63" i="21"/>
  <c r="AB63" i="21"/>
  <c r="AD63" i="21"/>
  <c r="G88" i="21"/>
  <c r="I87" i="21"/>
  <c r="AH62" i="21"/>
  <c r="AG62" i="21"/>
  <c r="AC62" i="21"/>
  <c r="AK81" i="21"/>
  <c r="AA82" i="21"/>
  <c r="AF81" i="21"/>
  <c r="AI81" i="21"/>
  <c r="AE81" i="21"/>
  <c r="AB81" i="21"/>
  <c r="AD81" i="21"/>
  <c r="Y80" i="21"/>
  <c r="Y49" i="21"/>
  <c r="AJ47" i="21"/>
  <c r="AM47" i="21"/>
  <c r="AB49" i="21"/>
  <c r="AF49" i="21"/>
  <c r="AE49" i="21"/>
  <c r="AI49" i="21"/>
  <c r="AK49" i="21"/>
  <c r="AD49" i="21"/>
  <c r="AH80" i="21"/>
  <c r="AG80" i="21"/>
  <c r="AC80" i="21"/>
  <c r="U80" i="21"/>
  <c r="T80" i="21"/>
  <c r="AO46" i="21"/>
  <c r="U49" i="21"/>
  <c r="T49" i="21"/>
  <c r="AL80" i="21"/>
  <c r="AC79" i="21"/>
  <c r="X81" i="21"/>
  <c r="V81" i="21"/>
  <c r="S81" i="21"/>
  <c r="R81" i="21"/>
  <c r="O81" i="21"/>
  <c r="N82" i="21"/>
  <c r="Q81" i="21"/>
  <c r="AC61" i="21"/>
  <c r="AH48" i="21"/>
  <c r="AG48" i="21"/>
  <c r="AN46" i="21"/>
  <c r="AN60" i="21"/>
  <c r="AJ61" i="21"/>
  <c r="AM61" i="21"/>
  <c r="AC109" i="20"/>
  <c r="AH130" i="20"/>
  <c r="AG130" i="20"/>
  <c r="AC130" i="20"/>
  <c r="AL130" i="20"/>
  <c r="AH109" i="20"/>
  <c r="AJ109" i="20"/>
  <c r="AM109" i="20"/>
  <c r="AG109" i="20"/>
  <c r="AF110" i="20"/>
  <c r="AL110" i="20"/>
  <c r="AE110" i="20"/>
  <c r="AK110" i="20"/>
  <c r="AI110" i="20"/>
  <c r="AD110" i="20"/>
  <c r="AA111" i="20"/>
  <c r="AL109" i="20"/>
  <c r="AO46" i="20"/>
  <c r="AN60" i="20"/>
  <c r="P129" i="20"/>
  <c r="AO60" i="20"/>
  <c r="AJ130" i="20"/>
  <c r="AM130" i="20"/>
  <c r="AA132" i="20"/>
  <c r="AI131" i="20"/>
  <c r="AD131" i="20"/>
  <c r="AK131" i="20"/>
  <c r="AE131" i="20"/>
  <c r="AF131" i="20"/>
  <c r="AL131" i="20"/>
  <c r="AO77" i="20"/>
  <c r="W79" i="20"/>
  <c r="Z79" i="20"/>
  <c r="AC61" i="20"/>
  <c r="P47" i="20"/>
  <c r="AC48" i="20"/>
  <c r="Y48" i="20"/>
  <c r="U48" i="20"/>
  <c r="T48" i="20"/>
  <c r="AO47" i="20"/>
  <c r="AN47" i="20"/>
  <c r="V49" i="20"/>
  <c r="R49" i="20"/>
  <c r="X49" i="20"/>
  <c r="Q49" i="20"/>
  <c r="O49" i="20"/>
  <c r="S49" i="20"/>
  <c r="P47" i="19"/>
  <c r="AO77" i="18"/>
  <c r="Z77" i="18"/>
  <c r="AO46" i="18"/>
  <c r="AJ78" i="15"/>
  <c r="AM78" i="15"/>
  <c r="AJ48" i="15"/>
  <c r="AM48" i="15"/>
  <c r="P47" i="15"/>
  <c r="AH62" i="20"/>
  <c r="AG62" i="20"/>
  <c r="U80" i="20"/>
  <c r="T80" i="20"/>
  <c r="AH49" i="20"/>
  <c r="AC49" i="20"/>
  <c r="AG49" i="20"/>
  <c r="Y80" i="20"/>
  <c r="AN77" i="20"/>
  <c r="P79" i="20"/>
  <c r="AL79" i="20"/>
  <c r="AL49" i="20"/>
  <c r="AL62" i="20"/>
  <c r="AC78" i="20"/>
  <c r="G89" i="20"/>
  <c r="I89" i="20"/>
  <c r="I88" i="20"/>
  <c r="AJ48" i="20"/>
  <c r="AM48" i="20"/>
  <c r="AJ78" i="20"/>
  <c r="AM78" i="20"/>
  <c r="Y62" i="20"/>
  <c r="AH79" i="20"/>
  <c r="AG79" i="20"/>
  <c r="U62" i="20"/>
  <c r="T62" i="20"/>
  <c r="W62" i="20"/>
  <c r="AF63" i="20"/>
  <c r="AE63" i="20"/>
  <c r="AI63" i="20"/>
  <c r="AB63" i="20"/>
  <c r="AK63" i="20"/>
  <c r="AD63" i="20"/>
  <c r="AA81" i="20"/>
  <c r="AK80" i="20"/>
  <c r="AI80" i="20"/>
  <c r="AF80" i="20"/>
  <c r="AE80" i="20"/>
  <c r="AB80" i="20"/>
  <c r="AD80" i="20"/>
  <c r="I79" i="20"/>
  <c r="D80" i="20"/>
  <c r="I80" i="20"/>
  <c r="O63" i="20"/>
  <c r="X63" i="20"/>
  <c r="V63" i="20"/>
  <c r="S63" i="20"/>
  <c r="R63" i="20"/>
  <c r="Q63" i="20"/>
  <c r="O81" i="20"/>
  <c r="X81" i="20"/>
  <c r="V81" i="20"/>
  <c r="N82" i="20"/>
  <c r="S81" i="20"/>
  <c r="R81" i="20"/>
  <c r="Q81" i="20"/>
  <c r="AJ61" i="20"/>
  <c r="AM61" i="20"/>
  <c r="Y105" i="19"/>
  <c r="Z105" i="19"/>
  <c r="AJ61" i="19"/>
  <c r="AM61" i="19"/>
  <c r="V106" i="19"/>
  <c r="X106" i="19"/>
  <c r="T106" i="19"/>
  <c r="S106" i="19"/>
  <c r="Q106" i="19"/>
  <c r="N107" i="19"/>
  <c r="R106" i="19"/>
  <c r="T105" i="19"/>
  <c r="U105" i="19"/>
  <c r="Z103" i="19"/>
  <c r="AN103" i="19"/>
  <c r="AJ108" i="19"/>
  <c r="AM108" i="19"/>
  <c r="AO104" i="19"/>
  <c r="W104" i="19"/>
  <c r="Z104" i="19"/>
  <c r="W105" i="19"/>
  <c r="AN77" i="19"/>
  <c r="AO103" i="19"/>
  <c r="AH62" i="19"/>
  <c r="AJ62" i="19"/>
  <c r="AM62" i="19"/>
  <c r="AG62" i="19"/>
  <c r="Y48" i="19"/>
  <c r="O63" i="19"/>
  <c r="X63" i="19"/>
  <c r="R63" i="19"/>
  <c r="V63" i="19"/>
  <c r="S63" i="19"/>
  <c r="Q63" i="19"/>
  <c r="AL48" i="19"/>
  <c r="W47" i="19"/>
  <c r="Z47" i="19"/>
  <c r="U79" i="19"/>
  <c r="T79" i="19"/>
  <c r="D89" i="19"/>
  <c r="I89" i="19"/>
  <c r="I88" i="19"/>
  <c r="O49" i="19"/>
  <c r="S49" i="19"/>
  <c r="R49" i="19"/>
  <c r="X49" i="19"/>
  <c r="V49" i="19"/>
  <c r="Q49" i="19"/>
  <c r="AF49" i="19"/>
  <c r="AB49" i="19"/>
  <c r="AI49" i="19"/>
  <c r="AK49" i="19"/>
  <c r="AE49" i="19"/>
  <c r="AD49" i="19"/>
  <c r="Y79" i="19"/>
  <c r="AL79" i="19"/>
  <c r="AH48" i="19"/>
  <c r="AG48" i="19"/>
  <c r="V80" i="19"/>
  <c r="O80" i="19"/>
  <c r="S80" i="19"/>
  <c r="N81" i="19"/>
  <c r="X80" i="19"/>
  <c r="R80" i="19"/>
  <c r="Q80" i="19"/>
  <c r="AC47" i="19"/>
  <c r="AJ47" i="19"/>
  <c r="AM47" i="19"/>
  <c r="T62" i="19"/>
  <c r="U62" i="19"/>
  <c r="AH79" i="19"/>
  <c r="AJ79" i="19"/>
  <c r="AM79" i="19"/>
  <c r="AG79" i="19"/>
  <c r="AC78" i="19"/>
  <c r="P61" i="19"/>
  <c r="Y62" i="19"/>
  <c r="W61" i="19"/>
  <c r="Z61" i="19"/>
  <c r="U48" i="19"/>
  <c r="T48" i="19"/>
  <c r="W48" i="19"/>
  <c r="AL62" i="19"/>
  <c r="P48" i="19"/>
  <c r="P78" i="19"/>
  <c r="AJ78" i="19"/>
  <c r="AM78" i="19"/>
  <c r="AB63" i="19"/>
  <c r="AF63" i="19"/>
  <c r="AE63" i="19"/>
  <c r="AK63" i="19"/>
  <c r="AI63" i="19"/>
  <c r="AD63" i="19"/>
  <c r="AI80" i="19"/>
  <c r="AF80" i="19"/>
  <c r="AK80" i="19"/>
  <c r="AE80" i="19"/>
  <c r="AD80" i="19"/>
  <c r="AB80" i="19"/>
  <c r="AA81" i="19"/>
  <c r="U130" i="18"/>
  <c r="T130" i="18"/>
  <c r="P130" i="18"/>
  <c r="AO129" i="18"/>
  <c r="AI134" i="18"/>
  <c r="AE134" i="18"/>
  <c r="AD134" i="18"/>
  <c r="AK134" i="18"/>
  <c r="AA135" i="18"/>
  <c r="AF134" i="18"/>
  <c r="AL134" i="18"/>
  <c r="AJ47" i="18"/>
  <c r="AM47" i="18"/>
  <c r="AC132" i="18"/>
  <c r="N132" i="18"/>
  <c r="S131" i="18"/>
  <c r="V131" i="18"/>
  <c r="Q131" i="18"/>
  <c r="X131" i="18"/>
  <c r="R131" i="18"/>
  <c r="AN128" i="18"/>
  <c r="W105" i="18"/>
  <c r="Z105" i="18"/>
  <c r="AG133" i="18"/>
  <c r="AH133" i="18"/>
  <c r="AJ133" i="18"/>
  <c r="AM133" i="18"/>
  <c r="AN129" i="18"/>
  <c r="G88" i="18"/>
  <c r="I87" i="18"/>
  <c r="O131" i="18"/>
  <c r="AC108" i="18"/>
  <c r="AO128" i="18"/>
  <c r="U105" i="18"/>
  <c r="T105" i="18"/>
  <c r="Z103" i="18"/>
  <c r="AN103" i="18"/>
  <c r="AO103" i="18"/>
  <c r="P129" i="18"/>
  <c r="V106" i="18"/>
  <c r="X106" i="18"/>
  <c r="N107" i="18"/>
  <c r="R106" i="18"/>
  <c r="S106" i="18"/>
  <c r="Q106" i="18"/>
  <c r="P104" i="18"/>
  <c r="Z78" i="18"/>
  <c r="AO78" i="18"/>
  <c r="AL48" i="18"/>
  <c r="AH48" i="18"/>
  <c r="AG48" i="18"/>
  <c r="AJ48" i="18"/>
  <c r="AM48" i="18"/>
  <c r="Y79" i="18"/>
  <c r="S63" i="18"/>
  <c r="O63" i="18"/>
  <c r="X63" i="18"/>
  <c r="V63" i="18"/>
  <c r="R63" i="18"/>
  <c r="Q63" i="18"/>
  <c r="U79" i="18"/>
  <c r="T79" i="18"/>
  <c r="AH81" i="18"/>
  <c r="AJ81" i="18"/>
  <c r="AM81" i="18"/>
  <c r="AG81" i="18"/>
  <c r="U62" i="18"/>
  <c r="T62" i="18"/>
  <c r="AF49" i="18"/>
  <c r="AE49" i="18"/>
  <c r="AK49" i="18"/>
  <c r="AI49" i="18"/>
  <c r="AB49" i="18"/>
  <c r="AD49" i="18"/>
  <c r="P78" i="18"/>
  <c r="P47" i="18"/>
  <c r="Y48" i="18"/>
  <c r="N81" i="18"/>
  <c r="X80" i="18"/>
  <c r="S80" i="18"/>
  <c r="V80" i="18"/>
  <c r="R80" i="18"/>
  <c r="Q80" i="18"/>
  <c r="O80" i="18"/>
  <c r="AC47" i="18"/>
  <c r="AC80" i="18"/>
  <c r="AJ80" i="18"/>
  <c r="AM80" i="18"/>
  <c r="AN46" i="18"/>
  <c r="Z46" i="18"/>
  <c r="U48" i="18"/>
  <c r="T48" i="18"/>
  <c r="W48" i="18"/>
  <c r="Z48" i="18"/>
  <c r="AL62" i="18"/>
  <c r="AN78" i="18"/>
  <c r="AO60" i="18"/>
  <c r="AN60" i="18"/>
  <c r="W61" i="18"/>
  <c r="AN61" i="18"/>
  <c r="AH62" i="18"/>
  <c r="AG62" i="18"/>
  <c r="I79" i="18"/>
  <c r="D80" i="18"/>
  <c r="I80" i="18"/>
  <c r="AL81" i="18"/>
  <c r="Y62" i="18"/>
  <c r="S49" i="18"/>
  <c r="R49" i="18"/>
  <c r="O49" i="18"/>
  <c r="X49" i="18"/>
  <c r="V49" i="18"/>
  <c r="Q49" i="18"/>
  <c r="AE82" i="18"/>
  <c r="AB82" i="18"/>
  <c r="AK82" i="18"/>
  <c r="AA83" i="18"/>
  <c r="AI82" i="18"/>
  <c r="AF82" i="18"/>
  <c r="AD82" i="18"/>
  <c r="AF63" i="18"/>
  <c r="AE63" i="18"/>
  <c r="AB63" i="18"/>
  <c r="AK63" i="18"/>
  <c r="AI63" i="18"/>
  <c r="AD63" i="18"/>
  <c r="P78" i="17"/>
  <c r="AN47" i="17"/>
  <c r="W49" i="17"/>
  <c r="Z49" i="17"/>
  <c r="Z77" i="17"/>
  <c r="AN77" i="17"/>
  <c r="AJ78" i="17"/>
  <c r="AM78" i="17"/>
  <c r="G88" i="17"/>
  <c r="I87" i="17"/>
  <c r="AC78" i="17"/>
  <c r="AL48" i="17"/>
  <c r="AF49" i="17"/>
  <c r="AE49" i="17"/>
  <c r="AB49" i="17"/>
  <c r="AK49" i="17"/>
  <c r="AI49" i="17"/>
  <c r="AD49" i="17"/>
  <c r="P62" i="17"/>
  <c r="AO47" i="17"/>
  <c r="R80" i="17"/>
  <c r="N81" i="17"/>
  <c r="X80" i="17"/>
  <c r="V80" i="17"/>
  <c r="S80" i="17"/>
  <c r="O80" i="17"/>
  <c r="Q80" i="17"/>
  <c r="AH62" i="17"/>
  <c r="AG62" i="17"/>
  <c r="AC62" i="17"/>
  <c r="Z78" i="17"/>
  <c r="P49" i="17"/>
  <c r="W62" i="17"/>
  <c r="Z62" i="17"/>
  <c r="Y79" i="17"/>
  <c r="AL79" i="17"/>
  <c r="AO60" i="17"/>
  <c r="AB63" i="17"/>
  <c r="AK63" i="17"/>
  <c r="AI63" i="17"/>
  <c r="AF63" i="17"/>
  <c r="AE63" i="17"/>
  <c r="AD63" i="17"/>
  <c r="AH48" i="17"/>
  <c r="AG48" i="17"/>
  <c r="Y63" i="17"/>
  <c r="AJ61" i="17"/>
  <c r="AC47" i="17"/>
  <c r="AI80" i="17"/>
  <c r="AF80" i="17"/>
  <c r="AE80" i="17"/>
  <c r="AB80" i="17"/>
  <c r="AA81" i="17"/>
  <c r="AK80" i="17"/>
  <c r="AD80" i="17"/>
  <c r="U79" i="17"/>
  <c r="T79" i="17"/>
  <c r="U63" i="17"/>
  <c r="P63" i="17"/>
  <c r="T63" i="17"/>
  <c r="AL62" i="17"/>
  <c r="AH79" i="17"/>
  <c r="AG79" i="17"/>
  <c r="O63" i="17"/>
  <c r="AL129" i="17"/>
  <c r="W129" i="17"/>
  <c r="AA131" i="17"/>
  <c r="AB130" i="17"/>
  <c r="AK130" i="17"/>
  <c r="AE130" i="17"/>
  <c r="AF130" i="17"/>
  <c r="AD130" i="17"/>
  <c r="AI130" i="17"/>
  <c r="AC104" i="17"/>
  <c r="AM127" i="17"/>
  <c r="AO127" i="17"/>
  <c r="AN127" i="17"/>
  <c r="AH129" i="17"/>
  <c r="AG129" i="17"/>
  <c r="G132" i="17"/>
  <c r="I131" i="17"/>
  <c r="H131" i="17"/>
  <c r="W103" i="17"/>
  <c r="Z103" i="17"/>
  <c r="AJ128" i="17"/>
  <c r="AO128" i="17"/>
  <c r="AJ129" i="16"/>
  <c r="AM129" i="16"/>
  <c r="AO129" i="16"/>
  <c r="AN129" i="16"/>
  <c r="AC104" i="16"/>
  <c r="AO77" i="16"/>
  <c r="AL105" i="16"/>
  <c r="AO104" i="16"/>
  <c r="AF106" i="16"/>
  <c r="AE106" i="16"/>
  <c r="AK106" i="16"/>
  <c r="AA107" i="16"/>
  <c r="AI106" i="16"/>
  <c r="AD106" i="16"/>
  <c r="AL130" i="16"/>
  <c r="W104" i="16"/>
  <c r="Z104" i="16"/>
  <c r="W78" i="16"/>
  <c r="Z78" i="16"/>
  <c r="AF131" i="16"/>
  <c r="AL131" i="16"/>
  <c r="AA132" i="16"/>
  <c r="AK131" i="16"/>
  <c r="AE131" i="16"/>
  <c r="AD131" i="16"/>
  <c r="AI131" i="16"/>
  <c r="AG105" i="16"/>
  <c r="AH105" i="16"/>
  <c r="AJ105" i="16"/>
  <c r="AM105" i="16"/>
  <c r="AG130" i="16"/>
  <c r="AH130" i="16"/>
  <c r="P48" i="16"/>
  <c r="W48" i="16"/>
  <c r="Z48" i="16"/>
  <c r="AO103" i="16"/>
  <c r="AN77" i="16"/>
  <c r="P78" i="16"/>
  <c r="AL48" i="16"/>
  <c r="U49" i="16"/>
  <c r="T49" i="16"/>
  <c r="W49" i="16"/>
  <c r="Y79" i="16"/>
  <c r="AB49" i="16"/>
  <c r="AK49" i="16"/>
  <c r="AI49" i="16"/>
  <c r="AF49" i="16"/>
  <c r="AE49" i="16"/>
  <c r="AD49" i="16"/>
  <c r="AL62" i="16"/>
  <c r="AJ61" i="16"/>
  <c r="AM61" i="16"/>
  <c r="Y62" i="16"/>
  <c r="AI63" i="16"/>
  <c r="AE63" i="16"/>
  <c r="AB63" i="16"/>
  <c r="AK63" i="16"/>
  <c r="AF63" i="16"/>
  <c r="AD63" i="16"/>
  <c r="U79" i="16"/>
  <c r="T79" i="16"/>
  <c r="Y49" i="16"/>
  <c r="AC47" i="16"/>
  <c r="AJ47" i="16"/>
  <c r="AM47" i="16"/>
  <c r="AJ62" i="16"/>
  <c r="AM62" i="16"/>
  <c r="AE80" i="16"/>
  <c r="AB80" i="16"/>
  <c r="AK80" i="16"/>
  <c r="AI80" i="16"/>
  <c r="AF80" i="16"/>
  <c r="AA81" i="16"/>
  <c r="AD80" i="16"/>
  <c r="AH48" i="16"/>
  <c r="AG48" i="16"/>
  <c r="AH62" i="16"/>
  <c r="AG62" i="16"/>
  <c r="AC62" i="16"/>
  <c r="P61" i="16"/>
  <c r="I48" i="16"/>
  <c r="D49" i="16"/>
  <c r="I49" i="16"/>
  <c r="S80" i="16"/>
  <c r="X80" i="16"/>
  <c r="V80" i="16"/>
  <c r="R80" i="16"/>
  <c r="N81" i="16"/>
  <c r="O80" i="16"/>
  <c r="Q80" i="16"/>
  <c r="W61" i="16"/>
  <c r="Z61" i="16"/>
  <c r="AO60" i="16"/>
  <c r="AM60" i="16"/>
  <c r="AL79" i="16"/>
  <c r="R63" i="16"/>
  <c r="Q63" i="16"/>
  <c r="O63" i="16"/>
  <c r="X63" i="16"/>
  <c r="V63" i="16"/>
  <c r="S63" i="16"/>
  <c r="AJ78" i="16"/>
  <c r="AM78" i="16"/>
  <c r="AC78" i="16"/>
  <c r="U62" i="16"/>
  <c r="T62" i="16"/>
  <c r="P62" i="16"/>
  <c r="AN60" i="16"/>
  <c r="AH79" i="16"/>
  <c r="AG79" i="16"/>
  <c r="W63" i="15"/>
  <c r="Z63" i="15"/>
  <c r="Y79" i="15"/>
  <c r="AO62" i="15"/>
  <c r="O80" i="15"/>
  <c r="N81" i="15"/>
  <c r="X80" i="15"/>
  <c r="V80" i="15"/>
  <c r="S80" i="15"/>
  <c r="R80" i="15"/>
  <c r="Q80" i="15"/>
  <c r="AN61" i="15"/>
  <c r="U79" i="15"/>
  <c r="T79" i="15"/>
  <c r="AH79" i="15"/>
  <c r="AG79" i="15"/>
  <c r="AL79" i="15"/>
  <c r="AJ79" i="15"/>
  <c r="AM79" i="15"/>
  <c r="AC62" i="15"/>
  <c r="AA81" i="15"/>
  <c r="AK80" i="15"/>
  <c r="AI80" i="15"/>
  <c r="AF80" i="15"/>
  <c r="AE80" i="15"/>
  <c r="AB80" i="15"/>
  <c r="AD80" i="15"/>
  <c r="AG63" i="15"/>
  <c r="AC63" i="15"/>
  <c r="AH63" i="15"/>
  <c r="P78" i="15"/>
  <c r="W78" i="15"/>
  <c r="Z78" i="15"/>
  <c r="W79" i="15"/>
  <c r="Z79" i="15"/>
  <c r="P79" i="15"/>
  <c r="AN77" i="15"/>
  <c r="AN62" i="15"/>
  <c r="AC48" i="15"/>
  <c r="AN46" i="15"/>
  <c r="AO47" i="15"/>
  <c r="Z47" i="15"/>
  <c r="AN47" i="15"/>
  <c r="U48" i="15"/>
  <c r="T48" i="15"/>
  <c r="AH49" i="15"/>
  <c r="AG49" i="15"/>
  <c r="AJ49" i="15"/>
  <c r="AM49" i="15"/>
  <c r="AL49" i="15"/>
  <c r="Y48" i="15"/>
  <c r="X49" i="15"/>
  <c r="V49" i="15"/>
  <c r="S49" i="15"/>
  <c r="R49" i="15"/>
  <c r="O49" i="15"/>
  <c r="Q49" i="15"/>
  <c r="I48" i="15"/>
  <c r="D49" i="15"/>
  <c r="I49" i="15"/>
  <c r="AN77" i="3"/>
  <c r="W78" i="3"/>
  <c r="AJ78" i="3"/>
  <c r="AM78" i="3"/>
  <c r="AO77" i="3"/>
  <c r="Z78" i="3"/>
  <c r="U79" i="3"/>
  <c r="T79" i="3"/>
  <c r="W79" i="3"/>
  <c r="Z79" i="3"/>
  <c r="P78" i="3"/>
  <c r="AL79" i="3"/>
  <c r="AE80" i="3"/>
  <c r="AB80" i="3"/>
  <c r="AA81" i="3"/>
  <c r="AK80" i="3"/>
  <c r="AI80" i="3"/>
  <c r="AF80" i="3"/>
  <c r="AD80" i="3"/>
  <c r="AO46" i="3"/>
  <c r="Z46" i="3"/>
  <c r="S49" i="3"/>
  <c r="V49" i="3"/>
  <c r="Y79" i="3"/>
  <c r="AH79" i="3"/>
  <c r="AG79" i="3"/>
  <c r="I82" i="3"/>
  <c r="G83" i="3"/>
  <c r="S80" i="3"/>
  <c r="R80" i="3"/>
  <c r="O80" i="3"/>
  <c r="N81" i="3"/>
  <c r="X80" i="3"/>
  <c r="V80" i="3"/>
  <c r="Q80" i="3"/>
  <c r="AJ48" i="3"/>
  <c r="AM48" i="3"/>
  <c r="AN46" i="3"/>
  <c r="W47" i="3"/>
  <c r="Z47" i="3"/>
  <c r="Q49" i="3"/>
  <c r="O49" i="3"/>
  <c r="X49" i="3"/>
  <c r="R49" i="3"/>
  <c r="AL49" i="3"/>
  <c r="P47" i="3"/>
  <c r="AH49" i="3"/>
  <c r="AG49" i="3"/>
  <c r="Y48" i="3"/>
  <c r="U48" i="3"/>
  <c r="T48" i="3"/>
  <c r="P48" i="3"/>
  <c r="AN127" i="15"/>
  <c r="Z127" i="15"/>
  <c r="AO127" i="15"/>
  <c r="AC107" i="15"/>
  <c r="Z129" i="17"/>
  <c r="AO103" i="17"/>
  <c r="U131" i="19"/>
  <c r="P131" i="19"/>
  <c r="T131" i="19"/>
  <c r="AL137" i="19"/>
  <c r="V131" i="17"/>
  <c r="S131" i="17"/>
  <c r="R131" i="17"/>
  <c r="X131" i="17"/>
  <c r="O131" i="17"/>
  <c r="Q131" i="17"/>
  <c r="N132" i="17"/>
  <c r="AL106" i="23"/>
  <c r="Y131" i="19"/>
  <c r="AI110" i="18"/>
  <c r="AD110" i="18"/>
  <c r="AA111" i="18"/>
  <c r="AE110" i="18"/>
  <c r="AK110" i="18"/>
  <c r="AF110" i="18"/>
  <c r="W101" i="15"/>
  <c r="H129" i="15"/>
  <c r="G130" i="15"/>
  <c r="I129" i="15"/>
  <c r="AB129" i="15"/>
  <c r="G133" i="16"/>
  <c r="I132" i="16"/>
  <c r="H132" i="16"/>
  <c r="O132" i="16"/>
  <c r="AB132" i="16"/>
  <c r="U105" i="16"/>
  <c r="T105" i="16"/>
  <c r="Y130" i="17"/>
  <c r="U128" i="15"/>
  <c r="T128" i="15"/>
  <c r="AG109" i="19"/>
  <c r="AH109" i="19"/>
  <c r="U130" i="20"/>
  <c r="W130" i="20"/>
  <c r="AN130" i="20"/>
  <c r="T130" i="20"/>
  <c r="T107" i="20"/>
  <c r="U107" i="20"/>
  <c r="P107" i="20"/>
  <c r="T112" i="3"/>
  <c r="U112" i="3"/>
  <c r="N107" i="16"/>
  <c r="X106" i="16"/>
  <c r="Q106" i="16"/>
  <c r="R106" i="16"/>
  <c r="O106" i="16"/>
  <c r="V106" i="16"/>
  <c r="S106" i="16"/>
  <c r="G133" i="18"/>
  <c r="I132" i="18"/>
  <c r="H132" i="18"/>
  <c r="O132" i="18"/>
  <c r="AB132" i="18"/>
  <c r="AA109" i="15"/>
  <c r="AI108" i="15"/>
  <c r="AD108" i="15"/>
  <c r="AF108" i="15"/>
  <c r="AK108" i="15"/>
  <c r="AE108" i="15"/>
  <c r="AK134" i="23"/>
  <c r="AD134" i="23"/>
  <c r="AA135" i="23"/>
  <c r="AF134" i="23"/>
  <c r="AI134" i="23"/>
  <c r="AE134" i="23"/>
  <c r="AJ113" i="21"/>
  <c r="AM113" i="21"/>
  <c r="O129" i="15"/>
  <c r="N130" i="15"/>
  <c r="S129" i="15"/>
  <c r="Q129" i="15"/>
  <c r="R129" i="15"/>
  <c r="V129" i="15"/>
  <c r="X129" i="15"/>
  <c r="AL109" i="19"/>
  <c r="Y130" i="20"/>
  <c r="I129" i="3"/>
  <c r="G130" i="3"/>
  <c r="O129" i="3"/>
  <c r="AB129" i="3"/>
  <c r="P130" i="22"/>
  <c r="AN132" i="23"/>
  <c r="AH107" i="15"/>
  <c r="AG107" i="15"/>
  <c r="G133" i="19"/>
  <c r="I132" i="19"/>
  <c r="H132" i="19"/>
  <c r="AB132" i="19"/>
  <c r="AN104" i="16"/>
  <c r="Y131" i="21"/>
  <c r="AL133" i="23"/>
  <c r="AN105" i="18"/>
  <c r="AJ108" i="18"/>
  <c r="AM108" i="18"/>
  <c r="AK107" i="3"/>
  <c r="AA108" i="3"/>
  <c r="AI107" i="3"/>
  <c r="AF107" i="3"/>
  <c r="AD107" i="3"/>
  <c r="AE107" i="3"/>
  <c r="AB107" i="3"/>
  <c r="I105" i="20"/>
  <c r="G106" i="20"/>
  <c r="AB105" i="20"/>
  <c r="O105" i="20"/>
  <c r="AF106" i="17"/>
  <c r="AB106" i="17"/>
  <c r="AE106" i="17"/>
  <c r="AI106" i="17"/>
  <c r="AA107" i="17"/>
  <c r="AK106" i="17"/>
  <c r="AD106" i="17"/>
  <c r="P129" i="17"/>
  <c r="AN130" i="21"/>
  <c r="G138" i="22"/>
  <c r="I137" i="22"/>
  <c r="S132" i="21"/>
  <c r="N133" i="21"/>
  <c r="R132" i="21"/>
  <c r="X132" i="21"/>
  <c r="Q132" i="21"/>
  <c r="V132" i="21"/>
  <c r="O132" i="21"/>
  <c r="AN104" i="3"/>
  <c r="I106" i="18"/>
  <c r="G107" i="18"/>
  <c r="O106" i="18"/>
  <c r="AB106" i="18"/>
  <c r="H107" i="19"/>
  <c r="I107" i="19"/>
  <c r="G108" i="19"/>
  <c r="O107" i="19"/>
  <c r="AB107" i="19"/>
  <c r="AG109" i="18"/>
  <c r="AH109" i="18"/>
  <c r="Y105" i="16"/>
  <c r="AD138" i="19"/>
  <c r="AK138" i="19"/>
  <c r="AA139" i="19"/>
  <c r="AE138" i="19"/>
  <c r="AF138" i="19"/>
  <c r="AI138" i="19"/>
  <c r="S105" i="17"/>
  <c r="O105" i="17"/>
  <c r="V105" i="17"/>
  <c r="X105" i="17"/>
  <c r="R105" i="17"/>
  <c r="N106" i="17"/>
  <c r="Q105" i="17"/>
  <c r="AL114" i="21"/>
  <c r="AJ136" i="3"/>
  <c r="AM136" i="3"/>
  <c r="P103" i="17"/>
  <c r="Y107" i="20"/>
  <c r="W135" i="16"/>
  <c r="Z135" i="16"/>
  <c r="AH114" i="21"/>
  <c r="AJ114" i="21"/>
  <c r="AM114" i="21"/>
  <c r="AG114" i="21"/>
  <c r="H106" i="17"/>
  <c r="I106" i="17"/>
  <c r="G107" i="17"/>
  <c r="AN104" i="20"/>
  <c r="AO104" i="20"/>
  <c r="AL105" i="17"/>
  <c r="AD138" i="3"/>
  <c r="AA139" i="3"/>
  <c r="AE138" i="3"/>
  <c r="AI138" i="3"/>
  <c r="AF138" i="3"/>
  <c r="AK138" i="3"/>
  <c r="O106" i="22"/>
  <c r="I106" i="22"/>
  <c r="G107" i="22"/>
  <c r="AB106" i="22"/>
  <c r="X131" i="20"/>
  <c r="O131" i="20"/>
  <c r="V131" i="20"/>
  <c r="S131" i="20"/>
  <c r="N132" i="20"/>
  <c r="R131" i="20"/>
  <c r="Q131" i="20"/>
  <c r="AE114" i="22"/>
  <c r="AD114" i="22"/>
  <c r="AA115" i="22"/>
  <c r="AK114" i="22"/>
  <c r="AI114" i="22"/>
  <c r="AF114" i="22"/>
  <c r="S138" i="3"/>
  <c r="V138" i="3"/>
  <c r="Q138" i="3"/>
  <c r="N139" i="3"/>
  <c r="X138" i="3"/>
  <c r="R138" i="3"/>
  <c r="AJ104" i="17"/>
  <c r="AM104" i="17"/>
  <c r="W130" i="21"/>
  <c r="Z130" i="21"/>
  <c r="W107" i="20"/>
  <c r="Z107" i="20"/>
  <c r="AO104" i="23"/>
  <c r="AG136" i="15"/>
  <c r="AH136" i="15"/>
  <c r="AJ136" i="15"/>
  <c r="O106" i="23"/>
  <c r="G107" i="23"/>
  <c r="I106" i="23"/>
  <c r="T131" i="21"/>
  <c r="P131" i="21"/>
  <c r="U131" i="21"/>
  <c r="AJ64" i="3"/>
  <c r="AC64" i="3"/>
  <c r="AC108" i="19"/>
  <c r="AH137" i="19"/>
  <c r="AG137" i="19"/>
  <c r="AL109" i="18"/>
  <c r="N133" i="22"/>
  <c r="V132" i="22"/>
  <c r="X132" i="22"/>
  <c r="S132" i="22"/>
  <c r="R132" i="22"/>
  <c r="Q132" i="22"/>
  <c r="O132" i="22"/>
  <c r="AA108" i="23"/>
  <c r="AE107" i="23"/>
  <c r="AF107" i="23"/>
  <c r="AK107" i="23"/>
  <c r="AD107" i="23"/>
  <c r="AI107" i="23"/>
  <c r="AB107" i="23"/>
  <c r="AN105" i="22"/>
  <c r="AO105" i="22"/>
  <c r="AG113" i="22"/>
  <c r="AC113" i="22"/>
  <c r="AH113" i="22"/>
  <c r="AH106" i="3"/>
  <c r="AJ106" i="3"/>
  <c r="AG106" i="3"/>
  <c r="S103" i="15"/>
  <c r="X103" i="15"/>
  <c r="O103" i="15"/>
  <c r="R103" i="15"/>
  <c r="V103" i="15"/>
  <c r="Q103" i="15"/>
  <c r="N104" i="15"/>
  <c r="AE115" i="21"/>
  <c r="AD115" i="21"/>
  <c r="AK115" i="21"/>
  <c r="AI115" i="21"/>
  <c r="AF115" i="21"/>
  <c r="Y136" i="16"/>
  <c r="AJ136" i="19"/>
  <c r="AM136" i="19"/>
  <c r="AH137" i="3"/>
  <c r="AJ137" i="3"/>
  <c r="AM137" i="3"/>
  <c r="AG137" i="3"/>
  <c r="V108" i="20"/>
  <c r="R108" i="20"/>
  <c r="S108" i="20"/>
  <c r="X108" i="20"/>
  <c r="N109" i="20"/>
  <c r="Q108" i="20"/>
  <c r="AN104" i="23"/>
  <c r="AL107" i="15"/>
  <c r="AD137" i="15"/>
  <c r="AA138" i="15"/>
  <c r="AI137" i="15"/>
  <c r="AE137" i="15"/>
  <c r="AF137" i="15"/>
  <c r="AK137" i="15"/>
  <c r="AO105" i="23"/>
  <c r="U102" i="15"/>
  <c r="T102" i="15"/>
  <c r="V113" i="3"/>
  <c r="Q113" i="3"/>
  <c r="R113" i="3"/>
  <c r="X113" i="3"/>
  <c r="S113" i="3"/>
  <c r="U137" i="3"/>
  <c r="T137" i="3"/>
  <c r="H107" i="16"/>
  <c r="G108" i="16"/>
  <c r="I107" i="16"/>
  <c r="AB107" i="16"/>
  <c r="Y131" i="22"/>
  <c r="G133" i="20"/>
  <c r="I132" i="20"/>
  <c r="AB132" i="20"/>
  <c r="Y102" i="15"/>
  <c r="U131" i="22"/>
  <c r="T131" i="22"/>
  <c r="P131" i="22"/>
  <c r="U136" i="16"/>
  <c r="T136" i="16"/>
  <c r="T130" i="17"/>
  <c r="U130" i="17"/>
  <c r="AF110" i="19"/>
  <c r="AI110" i="19"/>
  <c r="AE110" i="19"/>
  <c r="AA111" i="19"/>
  <c r="AK110" i="19"/>
  <c r="AD110" i="19"/>
  <c r="AO130" i="19"/>
  <c r="U104" i="17"/>
  <c r="T104" i="17"/>
  <c r="AO131" i="23"/>
  <c r="G113" i="3"/>
  <c r="I113" i="3"/>
  <c r="I112" i="3"/>
  <c r="AN131" i="23"/>
  <c r="AJ109" i="18"/>
  <c r="AM109" i="18"/>
  <c r="W102" i="15"/>
  <c r="AO102" i="15"/>
  <c r="P102" i="15"/>
  <c r="AN103" i="16"/>
  <c r="Y104" i="17"/>
  <c r="R137" i="16"/>
  <c r="X137" i="16"/>
  <c r="N138" i="16"/>
  <c r="S137" i="16"/>
  <c r="Q137" i="16"/>
  <c r="V137" i="16"/>
  <c r="Y128" i="15"/>
  <c r="AO104" i="3"/>
  <c r="W136" i="3"/>
  <c r="Z136" i="3"/>
  <c r="AH105" i="17"/>
  <c r="AG105" i="17"/>
  <c r="AC105" i="17"/>
  <c r="AO105" i="3"/>
  <c r="AJ105" i="3"/>
  <c r="AM105" i="3"/>
  <c r="AJ106" i="15"/>
  <c r="AM106" i="15"/>
  <c r="P104" i="16"/>
  <c r="W112" i="3"/>
  <c r="P112" i="3"/>
  <c r="Y137" i="3"/>
  <c r="AC135" i="15"/>
  <c r="I104" i="15"/>
  <c r="H104" i="15"/>
  <c r="G105" i="15"/>
  <c r="AB104" i="15"/>
  <c r="AO132" i="23"/>
  <c r="G107" i="21"/>
  <c r="I106" i="21"/>
  <c r="AB106" i="21"/>
  <c r="O106" i="21"/>
  <c r="W130" i="19"/>
  <c r="Z130" i="19"/>
  <c r="W129" i="20"/>
  <c r="AN129" i="20"/>
  <c r="AC105" i="3"/>
  <c r="N133" i="19"/>
  <c r="Q132" i="19"/>
  <c r="S132" i="19"/>
  <c r="V132" i="19"/>
  <c r="X132" i="19"/>
  <c r="O132" i="19"/>
  <c r="R132" i="19"/>
  <c r="AG106" i="23"/>
  <c r="AH106" i="23"/>
  <c r="AL137" i="3"/>
  <c r="AL113" i="22"/>
  <c r="O112" i="3"/>
  <c r="AM136" i="15"/>
  <c r="AL136" i="15"/>
  <c r="AN105" i="21"/>
  <c r="AO105" i="21"/>
  <c r="AL106" i="3"/>
  <c r="P128" i="15"/>
  <c r="W128" i="15"/>
  <c r="AN128" i="15"/>
  <c r="AO128" i="15"/>
  <c r="AO128" i="3"/>
  <c r="AN128" i="3"/>
  <c r="Z112" i="3"/>
  <c r="Y112" i="3"/>
  <c r="W131" i="21"/>
  <c r="Z131" i="21"/>
  <c r="AH133" i="23"/>
  <c r="AG133" i="23"/>
  <c r="AC133" i="23"/>
  <c r="AC49" i="23"/>
  <c r="I133" i="23"/>
  <c r="G134" i="23"/>
  <c r="O133" i="23"/>
  <c r="AB133" i="23"/>
  <c r="P49" i="23"/>
  <c r="AO78" i="23"/>
  <c r="P105" i="23"/>
  <c r="W134" i="23"/>
  <c r="Z134" i="23"/>
  <c r="U106" i="23"/>
  <c r="P106" i="23"/>
  <c r="T106" i="23"/>
  <c r="W106" i="23"/>
  <c r="AJ106" i="23"/>
  <c r="AM106" i="23"/>
  <c r="AN105" i="23"/>
  <c r="AJ62" i="23"/>
  <c r="AM62" i="23"/>
  <c r="S107" i="23"/>
  <c r="N108" i="23"/>
  <c r="Q107" i="23"/>
  <c r="V107" i="23"/>
  <c r="X107" i="23"/>
  <c r="R107" i="23"/>
  <c r="X136" i="23"/>
  <c r="Q136" i="23"/>
  <c r="V136" i="23"/>
  <c r="S136" i="23"/>
  <c r="Y136" i="23"/>
  <c r="R136" i="23"/>
  <c r="N137" i="23"/>
  <c r="T135" i="23"/>
  <c r="W135" i="23"/>
  <c r="Z135" i="23"/>
  <c r="U135" i="23"/>
  <c r="AN48" i="23"/>
  <c r="AO49" i="23"/>
  <c r="Y63" i="23"/>
  <c r="AL63" i="23"/>
  <c r="AL80" i="23"/>
  <c r="P62" i="23"/>
  <c r="U63" i="23"/>
  <c r="T63" i="23"/>
  <c r="W62" i="23"/>
  <c r="Z62" i="23"/>
  <c r="AH80" i="23"/>
  <c r="AG80" i="23"/>
  <c r="AH63" i="23"/>
  <c r="AJ63" i="23"/>
  <c r="AM63" i="23"/>
  <c r="AG63" i="23"/>
  <c r="AO61" i="23"/>
  <c r="AK81" i="23"/>
  <c r="AA82" i="23"/>
  <c r="AI81" i="23"/>
  <c r="AF81" i="23"/>
  <c r="AE81" i="23"/>
  <c r="AD81" i="23"/>
  <c r="AB81" i="23"/>
  <c r="AJ79" i="23"/>
  <c r="AM79" i="23"/>
  <c r="AC62" i="23"/>
  <c r="AN61" i="23"/>
  <c r="AJ49" i="23"/>
  <c r="AM49" i="23"/>
  <c r="U80" i="23"/>
  <c r="T80" i="23"/>
  <c r="AO48" i="23"/>
  <c r="O81" i="23"/>
  <c r="X81" i="23"/>
  <c r="N82" i="23"/>
  <c r="V81" i="23"/>
  <c r="S81" i="23"/>
  <c r="R81" i="23"/>
  <c r="Q81" i="23"/>
  <c r="Y80" i="23"/>
  <c r="Z49" i="23"/>
  <c r="AJ113" i="22"/>
  <c r="AM113" i="22"/>
  <c r="AN130" i="22"/>
  <c r="AO78" i="22"/>
  <c r="AO130" i="22"/>
  <c r="W62" i="22"/>
  <c r="Z62" i="22"/>
  <c r="AH134" i="22"/>
  <c r="AG134" i="22"/>
  <c r="AC134" i="22"/>
  <c r="W79" i="22"/>
  <c r="Z79" i="22"/>
  <c r="AD135" i="22"/>
  <c r="AF135" i="22"/>
  <c r="AA136" i="22"/>
  <c r="AE135" i="22"/>
  <c r="AI135" i="22"/>
  <c r="AK135" i="22"/>
  <c r="AB135" i="22"/>
  <c r="T107" i="22"/>
  <c r="P107" i="22"/>
  <c r="U107" i="22"/>
  <c r="AJ79" i="22"/>
  <c r="AM79" i="22"/>
  <c r="S108" i="22"/>
  <c r="R108" i="22"/>
  <c r="N109" i="22"/>
  <c r="Q108" i="22"/>
  <c r="V108" i="22"/>
  <c r="X108" i="22"/>
  <c r="AC133" i="22"/>
  <c r="AL134" i="22"/>
  <c r="AH49" i="22"/>
  <c r="AG49" i="22"/>
  <c r="AC49" i="22"/>
  <c r="AL49" i="22"/>
  <c r="U63" i="22"/>
  <c r="T63" i="22"/>
  <c r="W63" i="22"/>
  <c r="P63" i="22"/>
  <c r="AL80" i="22"/>
  <c r="AJ48" i="22"/>
  <c r="AM48" i="22"/>
  <c r="AC79" i="22"/>
  <c r="Z63" i="22"/>
  <c r="Y63" i="22"/>
  <c r="N82" i="22"/>
  <c r="V81" i="22"/>
  <c r="O81" i="22"/>
  <c r="X81" i="22"/>
  <c r="S81" i="22"/>
  <c r="R81" i="22"/>
  <c r="Q81" i="22"/>
  <c r="AN78" i="22"/>
  <c r="AO62" i="22"/>
  <c r="AH80" i="22"/>
  <c r="AG80" i="22"/>
  <c r="AL63" i="22"/>
  <c r="AH63" i="22"/>
  <c r="AG63" i="22"/>
  <c r="P79" i="22"/>
  <c r="AN62" i="22"/>
  <c r="AB81" i="22"/>
  <c r="AI81" i="22"/>
  <c r="AK81" i="22"/>
  <c r="AF81" i="22"/>
  <c r="AE81" i="22"/>
  <c r="AA82" i="22"/>
  <c r="AD81" i="22"/>
  <c r="Y80" i="22"/>
  <c r="U80" i="22"/>
  <c r="T80" i="22"/>
  <c r="T63" i="21"/>
  <c r="U63" i="21"/>
  <c r="W49" i="21"/>
  <c r="Z49" i="21"/>
  <c r="AN47" i="21"/>
  <c r="AF133" i="21"/>
  <c r="AE133" i="21"/>
  <c r="AI133" i="21"/>
  <c r="AB133" i="21"/>
  <c r="AA134" i="21"/>
  <c r="AK133" i="21"/>
  <c r="AD133" i="21"/>
  <c r="Q109" i="21"/>
  <c r="X109" i="21"/>
  <c r="N110" i="21"/>
  <c r="V109" i="21"/>
  <c r="R109" i="21"/>
  <c r="S109" i="21"/>
  <c r="P80" i="21"/>
  <c r="AO47" i="21"/>
  <c r="AH132" i="21"/>
  <c r="AJ132" i="21"/>
  <c r="AM132" i="21"/>
  <c r="AG132" i="21"/>
  <c r="AC132" i="21"/>
  <c r="T108" i="21"/>
  <c r="W108" i="21"/>
  <c r="Z108" i="21"/>
  <c r="U108" i="21"/>
  <c r="G135" i="21"/>
  <c r="I134" i="21"/>
  <c r="AJ80" i="21"/>
  <c r="AM80" i="21"/>
  <c r="P62" i="21"/>
  <c r="P107" i="21"/>
  <c r="AO130" i="21"/>
  <c r="AJ131" i="21"/>
  <c r="AM131" i="21"/>
  <c r="AO48" i="21"/>
  <c r="AL49" i="21"/>
  <c r="AH81" i="21"/>
  <c r="AG81" i="21"/>
  <c r="AC81" i="21"/>
  <c r="AL63" i="21"/>
  <c r="AO61" i="21"/>
  <c r="O82" i="21"/>
  <c r="N83" i="21"/>
  <c r="X82" i="21"/>
  <c r="V82" i="21"/>
  <c r="S82" i="21"/>
  <c r="R82" i="21"/>
  <c r="Q82" i="21"/>
  <c r="AJ62" i="21"/>
  <c r="AN62" i="21"/>
  <c r="AN61" i="21"/>
  <c r="AH63" i="21"/>
  <c r="AG63" i="21"/>
  <c r="W80" i="21"/>
  <c r="Z80" i="21"/>
  <c r="AJ48" i="21"/>
  <c r="AM48" i="21"/>
  <c r="T81" i="21"/>
  <c r="U81" i="21"/>
  <c r="Y81" i="21"/>
  <c r="AC48" i="21"/>
  <c r="G89" i="21"/>
  <c r="I89" i="21"/>
  <c r="I88" i="21"/>
  <c r="AH49" i="21"/>
  <c r="AG49" i="21"/>
  <c r="AL81" i="21"/>
  <c r="P49" i="21"/>
  <c r="AB82" i="21"/>
  <c r="AK82" i="21"/>
  <c r="AI82" i="21"/>
  <c r="AD82" i="21"/>
  <c r="AA83" i="21"/>
  <c r="AF82" i="21"/>
  <c r="AE82" i="21"/>
  <c r="AN80" i="21"/>
  <c r="AD111" i="20"/>
  <c r="AE111" i="20"/>
  <c r="AI111" i="20"/>
  <c r="AF111" i="20"/>
  <c r="AL111" i="20"/>
  <c r="AA112" i="20"/>
  <c r="AK111" i="20"/>
  <c r="AC79" i="20"/>
  <c r="P48" i="20"/>
  <c r="AG110" i="20"/>
  <c r="AC110" i="20"/>
  <c r="AH110" i="20"/>
  <c r="AI132" i="20"/>
  <c r="AA133" i="20"/>
  <c r="AK132" i="20"/>
  <c r="AF132" i="20"/>
  <c r="AL132" i="20"/>
  <c r="AE132" i="20"/>
  <c r="AD132" i="20"/>
  <c r="AO130" i="20"/>
  <c r="AJ62" i="20"/>
  <c r="AM62" i="20"/>
  <c r="P130" i="20"/>
  <c r="AH131" i="20"/>
  <c r="AJ131" i="20"/>
  <c r="AM131" i="20"/>
  <c r="AG131" i="20"/>
  <c r="AJ79" i="20"/>
  <c r="AM79" i="20"/>
  <c r="AO78" i="20"/>
  <c r="AC62" i="20"/>
  <c r="P62" i="20"/>
  <c r="AJ49" i="20"/>
  <c r="AM49" i="20"/>
  <c r="Y49" i="20"/>
  <c r="U49" i="20"/>
  <c r="W49" i="20"/>
  <c r="Z49" i="20"/>
  <c r="T49" i="20"/>
  <c r="W48" i="20"/>
  <c r="Z48" i="20"/>
  <c r="AN47" i="19"/>
  <c r="AN47" i="18"/>
  <c r="AO47" i="18"/>
  <c r="P48" i="18"/>
  <c r="P79" i="17"/>
  <c r="W79" i="16"/>
  <c r="Z79" i="16"/>
  <c r="AC79" i="15"/>
  <c r="AO78" i="15"/>
  <c r="AN78" i="15"/>
  <c r="W48" i="15"/>
  <c r="Z48" i="15"/>
  <c r="AN62" i="20"/>
  <c r="S82" i="20"/>
  <c r="R82" i="20"/>
  <c r="O82" i="20"/>
  <c r="X82" i="20"/>
  <c r="V82" i="20"/>
  <c r="N83" i="20"/>
  <c r="Q82" i="20"/>
  <c r="AB81" i="20"/>
  <c r="AK81" i="20"/>
  <c r="AA82" i="20"/>
  <c r="AI81" i="20"/>
  <c r="AF81" i="20"/>
  <c r="AE81" i="20"/>
  <c r="AD81" i="20"/>
  <c r="U81" i="20"/>
  <c r="T81" i="20"/>
  <c r="AN61" i="20"/>
  <c r="AH63" i="20"/>
  <c r="AG63" i="20"/>
  <c r="AC63" i="20"/>
  <c r="P80" i="20"/>
  <c r="AN78" i="20"/>
  <c r="W80" i="20"/>
  <c r="Z80" i="20"/>
  <c r="AO61" i="20"/>
  <c r="Y81" i="20"/>
  <c r="Z62" i="20"/>
  <c r="Y63" i="20"/>
  <c r="AL80" i="20"/>
  <c r="U63" i="20"/>
  <c r="T63" i="20"/>
  <c r="AH80" i="20"/>
  <c r="AC80" i="20"/>
  <c r="AG80" i="20"/>
  <c r="AL63" i="20"/>
  <c r="P105" i="19"/>
  <c r="AO105" i="19"/>
  <c r="AC62" i="19"/>
  <c r="S107" i="19"/>
  <c r="R107" i="19"/>
  <c r="N108" i="19"/>
  <c r="Q107" i="19"/>
  <c r="X107" i="19"/>
  <c r="V107" i="19"/>
  <c r="AC137" i="19"/>
  <c r="AN105" i="19"/>
  <c r="U106" i="19"/>
  <c r="P106" i="19"/>
  <c r="Y106" i="19"/>
  <c r="W131" i="19"/>
  <c r="AN131" i="19"/>
  <c r="AC48" i="19"/>
  <c r="P62" i="19"/>
  <c r="W62" i="19"/>
  <c r="AO62" i="19"/>
  <c r="AC109" i="19"/>
  <c r="AN104" i="19"/>
  <c r="Z62" i="19"/>
  <c r="Z48" i="19"/>
  <c r="AC63" i="19"/>
  <c r="AL49" i="19"/>
  <c r="AB81" i="19"/>
  <c r="AK81" i="19"/>
  <c r="AA82" i="19"/>
  <c r="AI81" i="19"/>
  <c r="AE81" i="19"/>
  <c r="AD81" i="19"/>
  <c r="AF81" i="19"/>
  <c r="AH63" i="19"/>
  <c r="AG63" i="19"/>
  <c r="AJ48" i="19"/>
  <c r="AM48" i="19"/>
  <c r="AC79" i="19"/>
  <c r="AL63" i="19"/>
  <c r="AO61" i="19"/>
  <c r="X81" i="19"/>
  <c r="N82" i="19"/>
  <c r="V81" i="19"/>
  <c r="S81" i="19"/>
  <c r="R81" i="19"/>
  <c r="Q81" i="19"/>
  <c r="O81" i="19"/>
  <c r="AJ63" i="19"/>
  <c r="AM63" i="19"/>
  <c r="Y80" i="19"/>
  <c r="U49" i="19"/>
  <c r="P49" i="19"/>
  <c r="T49" i="19"/>
  <c r="W49" i="19"/>
  <c r="Z49" i="19"/>
  <c r="AO47" i="19"/>
  <c r="Y63" i="19"/>
  <c r="AH80" i="19"/>
  <c r="AG80" i="19"/>
  <c r="AO78" i="19"/>
  <c r="Y49" i="19"/>
  <c r="U80" i="19"/>
  <c r="T80" i="19"/>
  <c r="AN78" i="19"/>
  <c r="P79" i="19"/>
  <c r="AH49" i="19"/>
  <c r="AG49" i="19"/>
  <c r="W79" i="19"/>
  <c r="Z79" i="19"/>
  <c r="U63" i="19"/>
  <c r="P63" i="19"/>
  <c r="T63" i="19"/>
  <c r="AL80" i="19"/>
  <c r="AN61" i="19"/>
  <c r="W79" i="18"/>
  <c r="Z79" i="18"/>
  <c r="AE135" i="18"/>
  <c r="AD135" i="18"/>
  <c r="AK135" i="18"/>
  <c r="AI135" i="18"/>
  <c r="AF135" i="18"/>
  <c r="AA136" i="18"/>
  <c r="AH134" i="18"/>
  <c r="AG134" i="18"/>
  <c r="AC134" i="18"/>
  <c r="P105" i="18"/>
  <c r="T131" i="18"/>
  <c r="W131" i="18"/>
  <c r="Z131" i="18"/>
  <c r="U131" i="18"/>
  <c r="Y106" i="18"/>
  <c r="AC109" i="18"/>
  <c r="Y131" i="18"/>
  <c r="W130" i="18"/>
  <c r="Z130" i="18"/>
  <c r="AC133" i="18"/>
  <c r="AO105" i="18"/>
  <c r="S107" i="18"/>
  <c r="Y107" i="18"/>
  <c r="N108" i="18"/>
  <c r="V107" i="18"/>
  <c r="X107" i="18"/>
  <c r="R107" i="18"/>
  <c r="Q107" i="18"/>
  <c r="R132" i="18"/>
  <c r="Q132" i="18"/>
  <c r="N133" i="18"/>
  <c r="S132" i="18"/>
  <c r="X132" i="18"/>
  <c r="V132" i="18"/>
  <c r="T106" i="18"/>
  <c r="W106" i="18"/>
  <c r="U106" i="18"/>
  <c r="P106" i="18"/>
  <c r="G89" i="18"/>
  <c r="I89" i="18"/>
  <c r="I88" i="18"/>
  <c r="AC62" i="18"/>
  <c r="AC48" i="18"/>
  <c r="AH82" i="18"/>
  <c r="AG82" i="18"/>
  <c r="AJ82" i="18"/>
  <c r="AM82" i="18"/>
  <c r="AL63" i="18"/>
  <c r="AO79" i="18"/>
  <c r="Y80" i="18"/>
  <c r="AC81" i="18"/>
  <c r="Y49" i="18"/>
  <c r="P79" i="18"/>
  <c r="AO48" i="18"/>
  <c r="U80" i="18"/>
  <c r="W80" i="18"/>
  <c r="AO80" i="18"/>
  <c r="T80" i="18"/>
  <c r="P62" i="18"/>
  <c r="O81" i="18"/>
  <c r="N82" i="18"/>
  <c r="V81" i="18"/>
  <c r="X81" i="18"/>
  <c r="S81" i="18"/>
  <c r="R81" i="18"/>
  <c r="Q81" i="18"/>
  <c r="W62" i="18"/>
  <c r="Z62" i="18"/>
  <c r="AN79" i="18"/>
  <c r="AH49" i="18"/>
  <c r="AG49" i="18"/>
  <c r="AJ49" i="18"/>
  <c r="AM49" i="18"/>
  <c r="AL82" i="18"/>
  <c r="P63" i="18"/>
  <c r="AH63" i="18"/>
  <c r="AJ63" i="18"/>
  <c r="AM63" i="18"/>
  <c r="AG63" i="18"/>
  <c r="AJ62" i="18"/>
  <c r="AM62" i="18"/>
  <c r="AL49" i="18"/>
  <c r="AN48" i="18"/>
  <c r="U49" i="18"/>
  <c r="W49" i="18"/>
  <c r="Z49" i="18"/>
  <c r="T49" i="18"/>
  <c r="Z61" i="18"/>
  <c r="AO61" i="18"/>
  <c r="AF83" i="18"/>
  <c r="AE83" i="18"/>
  <c r="AB83" i="18"/>
  <c r="AK83" i="18"/>
  <c r="AA84" i="18"/>
  <c r="AI83" i="18"/>
  <c r="AD83" i="18"/>
  <c r="U63" i="18"/>
  <c r="T63" i="18"/>
  <c r="P80" i="18"/>
  <c r="Y63" i="18"/>
  <c r="W63" i="17"/>
  <c r="AN78" i="17"/>
  <c r="W130" i="17"/>
  <c r="Z130" i="17"/>
  <c r="AO78" i="17"/>
  <c r="G89" i="17"/>
  <c r="I89" i="17"/>
  <c r="I88" i="17"/>
  <c r="U80" i="17"/>
  <c r="T80" i="17"/>
  <c r="N82" i="17"/>
  <c r="V81" i="17"/>
  <c r="S81" i="17"/>
  <c r="O81" i="17"/>
  <c r="X81" i="17"/>
  <c r="R81" i="17"/>
  <c r="Q81" i="17"/>
  <c r="AL80" i="17"/>
  <c r="AL63" i="17"/>
  <c r="AL49" i="17"/>
  <c r="W79" i="17"/>
  <c r="Z79" i="17"/>
  <c r="AO61" i="17"/>
  <c r="AN61" i="17"/>
  <c r="AM61" i="17"/>
  <c r="AH63" i="17"/>
  <c r="AG63" i="17"/>
  <c r="AC63" i="17"/>
  <c r="AH80" i="17"/>
  <c r="AG80" i="17"/>
  <c r="AJ62" i="17"/>
  <c r="AM62" i="17"/>
  <c r="Z63" i="17"/>
  <c r="AH49" i="17"/>
  <c r="AG49" i="17"/>
  <c r="AJ79" i="17"/>
  <c r="AM79" i="17"/>
  <c r="AC79" i="17"/>
  <c r="AK81" i="17"/>
  <c r="AI81" i="17"/>
  <c r="AF81" i="17"/>
  <c r="AE81" i="17"/>
  <c r="AA82" i="17"/>
  <c r="AB81" i="17"/>
  <c r="AD81" i="17"/>
  <c r="AC48" i="17"/>
  <c r="AJ48" i="17"/>
  <c r="AM48" i="17"/>
  <c r="Y80" i="17"/>
  <c r="AL130" i="17"/>
  <c r="AJ129" i="17"/>
  <c r="AM129" i="17"/>
  <c r="AI131" i="17"/>
  <c r="AK131" i="17"/>
  <c r="AA132" i="17"/>
  <c r="AB131" i="17"/>
  <c r="AD131" i="17"/>
  <c r="AF131" i="17"/>
  <c r="AL131" i="17"/>
  <c r="AE131" i="17"/>
  <c r="W104" i="17"/>
  <c r="Z104" i="17"/>
  <c r="AN103" i="17"/>
  <c r="AM128" i="17"/>
  <c r="AN128" i="17"/>
  <c r="I132" i="17"/>
  <c r="G133" i="17"/>
  <c r="AC129" i="17"/>
  <c r="AG130" i="17"/>
  <c r="AH130" i="17"/>
  <c r="AK107" i="16"/>
  <c r="AF107" i="16"/>
  <c r="AL107" i="16"/>
  <c r="AE107" i="16"/>
  <c r="AD107" i="16"/>
  <c r="AI107" i="16"/>
  <c r="AA108" i="16"/>
  <c r="AB108" i="16"/>
  <c r="AH106" i="16"/>
  <c r="AJ106" i="16"/>
  <c r="AM106" i="16"/>
  <c r="AG106" i="16"/>
  <c r="AC106" i="16"/>
  <c r="AG131" i="16"/>
  <c r="AH131" i="16"/>
  <c r="AJ131" i="16"/>
  <c r="AM131" i="16"/>
  <c r="AI132" i="16"/>
  <c r="AK132" i="16"/>
  <c r="AF132" i="16"/>
  <c r="AE132" i="16"/>
  <c r="AA133" i="16"/>
  <c r="AD132" i="16"/>
  <c r="AL106" i="16"/>
  <c r="AJ130" i="16"/>
  <c r="AM130" i="16"/>
  <c r="AO130" i="16"/>
  <c r="AC130" i="16"/>
  <c r="AC105" i="16"/>
  <c r="P49" i="16"/>
  <c r="W105" i="16"/>
  <c r="Z105" i="16"/>
  <c r="P105" i="16"/>
  <c r="AJ79" i="16"/>
  <c r="AM79" i="16"/>
  <c r="U63" i="16"/>
  <c r="T63" i="16"/>
  <c r="AJ48" i="16"/>
  <c r="AM48" i="16"/>
  <c r="AC48" i="16"/>
  <c r="AH63" i="16"/>
  <c r="AG63" i="16"/>
  <c r="W62" i="16"/>
  <c r="AO62" i="16"/>
  <c r="AN47" i="16"/>
  <c r="AL49" i="16"/>
  <c r="AN61" i="16"/>
  <c r="Y80" i="16"/>
  <c r="AE81" i="16"/>
  <c r="AK81" i="16"/>
  <c r="AI81" i="16"/>
  <c r="AF81" i="16"/>
  <c r="AA82" i="16"/>
  <c r="AB81" i="16"/>
  <c r="AD81" i="16"/>
  <c r="S81" i="16"/>
  <c r="R81" i="16"/>
  <c r="X81" i="16"/>
  <c r="V81" i="16"/>
  <c r="N82" i="16"/>
  <c r="O81" i="16"/>
  <c r="Q81" i="16"/>
  <c r="U80" i="16"/>
  <c r="T80" i="16"/>
  <c r="AL80" i="16"/>
  <c r="AH49" i="16"/>
  <c r="AG49" i="16"/>
  <c r="Z49" i="16"/>
  <c r="AO61" i="16"/>
  <c r="P79" i="16"/>
  <c r="AN78" i="16"/>
  <c r="AH80" i="16"/>
  <c r="AG80" i="16"/>
  <c r="AO78" i="16"/>
  <c r="Y63" i="16"/>
  <c r="AO47" i="16"/>
  <c r="AL63" i="16"/>
  <c r="AC79" i="16"/>
  <c r="O81" i="15"/>
  <c r="X81" i="15"/>
  <c r="N82" i="15"/>
  <c r="R81" i="15"/>
  <c r="V81" i="15"/>
  <c r="S81" i="15"/>
  <c r="Q81" i="15"/>
  <c r="U80" i="15"/>
  <c r="T80" i="15"/>
  <c r="P80" i="15"/>
  <c r="AN79" i="15"/>
  <c r="Y80" i="15"/>
  <c r="AL80" i="15"/>
  <c r="AO79" i="15"/>
  <c r="AH80" i="15"/>
  <c r="AG80" i="15"/>
  <c r="AC80" i="15"/>
  <c r="AJ63" i="15"/>
  <c r="AB81" i="15"/>
  <c r="AK81" i="15"/>
  <c r="AA82" i="15"/>
  <c r="AI81" i="15"/>
  <c r="AF81" i="15"/>
  <c r="AE81" i="15"/>
  <c r="AD81" i="15"/>
  <c r="P48" i="15"/>
  <c r="AN48" i="15"/>
  <c r="AC49" i="15"/>
  <c r="AO48" i="15"/>
  <c r="Y49" i="15"/>
  <c r="U49" i="15"/>
  <c r="T49" i="15"/>
  <c r="P49" i="15"/>
  <c r="AN78" i="3"/>
  <c r="P79" i="3"/>
  <c r="AO78" i="3"/>
  <c r="Y80" i="3"/>
  <c r="G84" i="3"/>
  <c r="I83" i="3"/>
  <c r="AL80" i="3"/>
  <c r="AH80" i="3"/>
  <c r="AG80" i="3"/>
  <c r="AJ80" i="3"/>
  <c r="AM80" i="3"/>
  <c r="AC79" i="3"/>
  <c r="AF81" i="3"/>
  <c r="AE81" i="3"/>
  <c r="AB81" i="3"/>
  <c r="AK81" i="3"/>
  <c r="AA82" i="3"/>
  <c r="AI81" i="3"/>
  <c r="AD81" i="3"/>
  <c r="S81" i="3"/>
  <c r="R81" i="3"/>
  <c r="O81" i="3"/>
  <c r="X81" i="3"/>
  <c r="N82" i="3"/>
  <c r="V81" i="3"/>
  <c r="Q81" i="3"/>
  <c r="AJ79" i="3"/>
  <c r="AO79" i="3"/>
  <c r="T80" i="3"/>
  <c r="U80" i="3"/>
  <c r="AC49" i="3"/>
  <c r="AN47" i="3"/>
  <c r="AO47" i="3"/>
  <c r="W48" i="3"/>
  <c r="Z48" i="3"/>
  <c r="Y49" i="3"/>
  <c r="U49" i="3"/>
  <c r="T49" i="3"/>
  <c r="AJ49" i="3"/>
  <c r="AM49" i="3"/>
  <c r="AO131" i="19"/>
  <c r="Z131" i="19"/>
  <c r="AO106" i="3"/>
  <c r="AM106" i="3"/>
  <c r="AN133" i="23"/>
  <c r="Y137" i="16"/>
  <c r="AN105" i="3"/>
  <c r="Q138" i="16"/>
  <c r="S138" i="16"/>
  <c r="N139" i="16"/>
  <c r="V138" i="16"/>
  <c r="R138" i="16"/>
  <c r="X138" i="16"/>
  <c r="AN102" i="15"/>
  <c r="V104" i="15"/>
  <c r="Q104" i="15"/>
  <c r="S104" i="15"/>
  <c r="R104" i="15"/>
  <c r="X104" i="15"/>
  <c r="O104" i="15"/>
  <c r="N105" i="15"/>
  <c r="AL107" i="23"/>
  <c r="AG138" i="3"/>
  <c r="AH138" i="3"/>
  <c r="AJ138" i="3"/>
  <c r="AM138" i="3"/>
  <c r="AC114" i="21"/>
  <c r="S133" i="21"/>
  <c r="X133" i="21"/>
  <c r="N134" i="21"/>
  <c r="V133" i="21"/>
  <c r="O133" i="21"/>
  <c r="Q133" i="21"/>
  <c r="R133" i="21"/>
  <c r="H106" i="20"/>
  <c r="G107" i="20"/>
  <c r="I106" i="20"/>
  <c r="AB106" i="20"/>
  <c r="O106" i="20"/>
  <c r="W131" i="22"/>
  <c r="AN131" i="22"/>
  <c r="O130" i="3"/>
  <c r="H130" i="3"/>
  <c r="G131" i="3"/>
  <c r="I130" i="3"/>
  <c r="AB130" i="3"/>
  <c r="AG110" i="18"/>
  <c r="AH110" i="18"/>
  <c r="AH110" i="19"/>
  <c r="AG110" i="19"/>
  <c r="AC110" i="19"/>
  <c r="Y108" i="20"/>
  <c r="P103" i="15"/>
  <c r="N134" i="22"/>
  <c r="X133" i="22"/>
  <c r="S133" i="22"/>
  <c r="V133" i="22"/>
  <c r="R133" i="22"/>
  <c r="Q133" i="22"/>
  <c r="O133" i="22"/>
  <c r="AN64" i="3"/>
  <c r="AM64" i="3"/>
  <c r="AL138" i="3"/>
  <c r="Y132" i="21"/>
  <c r="AH106" i="17"/>
  <c r="AG106" i="17"/>
  <c r="AN105" i="20"/>
  <c r="AO105" i="20"/>
  <c r="AN129" i="3"/>
  <c r="AO129" i="3"/>
  <c r="U129" i="15"/>
  <c r="T129" i="15"/>
  <c r="W129" i="15"/>
  <c r="G134" i="18"/>
  <c r="I133" i="18"/>
  <c r="O133" i="18"/>
  <c r="AB133" i="18"/>
  <c r="X132" i="17"/>
  <c r="O132" i="17"/>
  <c r="R132" i="17"/>
  <c r="Q132" i="17"/>
  <c r="N133" i="17"/>
  <c r="S132" i="17"/>
  <c r="V132" i="17"/>
  <c r="AO64" i="3"/>
  <c r="AL115" i="21"/>
  <c r="AK108" i="23"/>
  <c r="AA109" i="23"/>
  <c r="AE108" i="23"/>
  <c r="AD108" i="23"/>
  <c r="AF108" i="23"/>
  <c r="AI108" i="23"/>
  <c r="Z138" i="3"/>
  <c r="Y138" i="3"/>
  <c r="AA108" i="17"/>
  <c r="AF107" i="17"/>
  <c r="AD107" i="17"/>
  <c r="AK107" i="17"/>
  <c r="AB107" i="17"/>
  <c r="AE107" i="17"/>
  <c r="AI107" i="17"/>
  <c r="Z130" i="20"/>
  <c r="AL134" i="23"/>
  <c r="AG108" i="15"/>
  <c r="AC108" i="15"/>
  <c r="AH108" i="15"/>
  <c r="AJ108" i="15"/>
  <c r="AM108" i="15"/>
  <c r="AI111" i="18"/>
  <c r="AA112" i="18"/>
  <c r="AF111" i="18"/>
  <c r="AK111" i="18"/>
  <c r="AE111" i="18"/>
  <c r="AD111" i="18"/>
  <c r="AN105" i="16"/>
  <c r="Y113" i="3"/>
  <c r="AL108" i="15"/>
  <c r="AN104" i="17"/>
  <c r="AL138" i="19"/>
  <c r="H107" i="18"/>
  <c r="G108" i="18"/>
  <c r="I107" i="18"/>
  <c r="O107" i="18"/>
  <c r="AB107" i="18"/>
  <c r="AN130" i="19"/>
  <c r="P104" i="17"/>
  <c r="AL114" i="22"/>
  <c r="N107" i="17"/>
  <c r="R106" i="17"/>
  <c r="O106" i="17"/>
  <c r="V106" i="17"/>
  <c r="X106" i="17"/>
  <c r="Q106" i="17"/>
  <c r="S106" i="17"/>
  <c r="I138" i="22"/>
  <c r="G139" i="22"/>
  <c r="G134" i="19"/>
  <c r="I133" i="19"/>
  <c r="AB133" i="19"/>
  <c r="P129" i="15"/>
  <c r="AC137" i="3"/>
  <c r="U131" i="17"/>
  <c r="T131" i="17"/>
  <c r="AJ133" i="23"/>
  <c r="AM133" i="23"/>
  <c r="U137" i="16"/>
  <c r="P137" i="16"/>
  <c r="T137" i="16"/>
  <c r="AN106" i="21"/>
  <c r="AO106" i="21"/>
  <c r="AJ105" i="17"/>
  <c r="AM105" i="17"/>
  <c r="AA112" i="19"/>
  <c r="AI111" i="19"/>
  <c r="AK111" i="19"/>
  <c r="AE111" i="19"/>
  <c r="AD111" i="19"/>
  <c r="AF111" i="19"/>
  <c r="Z102" i="15"/>
  <c r="P113" i="3"/>
  <c r="W113" i="3"/>
  <c r="Z113" i="3"/>
  <c r="AG137" i="15"/>
  <c r="AC137" i="15"/>
  <c r="AH137" i="15"/>
  <c r="AG115" i="21"/>
  <c r="AH115" i="21"/>
  <c r="AJ115" i="21"/>
  <c r="AM115" i="21"/>
  <c r="U103" i="15"/>
  <c r="T103" i="15"/>
  <c r="P136" i="16"/>
  <c r="G108" i="23"/>
  <c r="AB108" i="23"/>
  <c r="H107" i="23"/>
  <c r="O107" i="23"/>
  <c r="I107" i="23"/>
  <c r="V132" i="20"/>
  <c r="O132" i="20"/>
  <c r="Q132" i="20"/>
  <c r="X132" i="20"/>
  <c r="N133" i="20"/>
  <c r="S132" i="20"/>
  <c r="R132" i="20"/>
  <c r="AI139" i="19"/>
  <c r="AE139" i="19"/>
  <c r="AD139" i="19"/>
  <c r="AA140" i="19"/>
  <c r="AK139" i="19"/>
  <c r="AF139" i="19"/>
  <c r="Y129" i="15"/>
  <c r="AE135" i="23"/>
  <c r="AA136" i="23"/>
  <c r="AF135" i="23"/>
  <c r="AI135" i="23"/>
  <c r="AK135" i="23"/>
  <c r="AD135" i="23"/>
  <c r="Y106" i="16"/>
  <c r="G108" i="21"/>
  <c r="H107" i="21"/>
  <c r="AB107" i="21"/>
  <c r="I107" i="21"/>
  <c r="O107" i="21"/>
  <c r="U113" i="3"/>
  <c r="T113" i="3"/>
  <c r="I105" i="15"/>
  <c r="G106" i="15"/>
  <c r="AB105" i="15"/>
  <c r="Z128" i="15"/>
  <c r="O113" i="3"/>
  <c r="AL137" i="15"/>
  <c r="Y103" i="15"/>
  <c r="W136" i="16"/>
  <c r="Z136" i="16"/>
  <c r="AG114" i="22"/>
  <c r="AH114" i="22"/>
  <c r="Y131" i="20"/>
  <c r="AD139" i="3"/>
  <c r="AI139" i="3"/>
  <c r="AE139" i="3"/>
  <c r="AF139" i="3"/>
  <c r="AA140" i="3"/>
  <c r="AK139" i="3"/>
  <c r="T105" i="17"/>
  <c r="U105" i="17"/>
  <c r="AG138" i="19"/>
  <c r="AH138" i="19"/>
  <c r="AJ138" i="19"/>
  <c r="AM138" i="19"/>
  <c r="AL107" i="3"/>
  <c r="AJ107" i="15"/>
  <c r="AM107" i="15"/>
  <c r="Q130" i="15"/>
  <c r="N131" i="15"/>
  <c r="O130" i="15"/>
  <c r="S130" i="15"/>
  <c r="R130" i="15"/>
  <c r="V130" i="15"/>
  <c r="X130" i="15"/>
  <c r="AJ109" i="19"/>
  <c r="AM109" i="19"/>
  <c r="I130" i="15"/>
  <c r="G131" i="15"/>
  <c r="AB130" i="15"/>
  <c r="P130" i="17"/>
  <c r="Y131" i="17"/>
  <c r="P137" i="3"/>
  <c r="I107" i="17"/>
  <c r="G108" i="17"/>
  <c r="AL106" i="17"/>
  <c r="AH134" i="23"/>
  <c r="AG134" i="23"/>
  <c r="AF109" i="15"/>
  <c r="AK109" i="15"/>
  <c r="AI109" i="15"/>
  <c r="AA110" i="15"/>
  <c r="AE109" i="15"/>
  <c r="AD109" i="15"/>
  <c r="AL110" i="19"/>
  <c r="AC136" i="15"/>
  <c r="AF108" i="3"/>
  <c r="AB108" i="3"/>
  <c r="AE108" i="3"/>
  <c r="AD108" i="3"/>
  <c r="AK108" i="3"/>
  <c r="AI108" i="3"/>
  <c r="AA109" i="3"/>
  <c r="I133" i="16"/>
  <c r="G134" i="16"/>
  <c r="O133" i="16"/>
  <c r="AB133" i="16"/>
  <c r="S133" i="19"/>
  <c r="X133" i="19"/>
  <c r="N134" i="19"/>
  <c r="O133" i="19"/>
  <c r="V133" i="19"/>
  <c r="Q133" i="19"/>
  <c r="R133" i="19"/>
  <c r="W137" i="3"/>
  <c r="Z137" i="3"/>
  <c r="AO101" i="15"/>
  <c r="Z101" i="15"/>
  <c r="AC106" i="23"/>
  <c r="T132" i="19"/>
  <c r="U132" i="19"/>
  <c r="AE138" i="15"/>
  <c r="AA139" i="15"/>
  <c r="AI138" i="15"/>
  <c r="AF138" i="15"/>
  <c r="AK138" i="15"/>
  <c r="AD138" i="15"/>
  <c r="AJ137" i="19"/>
  <c r="AM137" i="19"/>
  <c r="U138" i="3"/>
  <c r="T138" i="3"/>
  <c r="U131" i="20"/>
  <c r="T131" i="20"/>
  <c r="Y105" i="17"/>
  <c r="AH107" i="3"/>
  <c r="AG107" i="3"/>
  <c r="AN101" i="15"/>
  <c r="Y132" i="22"/>
  <c r="R139" i="3"/>
  <c r="Q139" i="3"/>
  <c r="X139" i="3"/>
  <c r="N140" i="3"/>
  <c r="V139" i="3"/>
  <c r="S139" i="3"/>
  <c r="AK115" i="22"/>
  <c r="AI115" i="22"/>
  <c r="AE115" i="22"/>
  <c r="AF115" i="22"/>
  <c r="AD115" i="22"/>
  <c r="I107" i="22"/>
  <c r="H107" i="22"/>
  <c r="O107" i="22"/>
  <c r="G108" i="22"/>
  <c r="AB107" i="22"/>
  <c r="I108" i="19"/>
  <c r="G109" i="19"/>
  <c r="O108" i="19"/>
  <c r="AB108" i="19"/>
  <c r="U132" i="21"/>
  <c r="P132" i="21"/>
  <c r="T132" i="21"/>
  <c r="T106" i="16"/>
  <c r="U106" i="16"/>
  <c r="Z129" i="20"/>
  <c r="AO129" i="20"/>
  <c r="R109" i="20"/>
  <c r="S109" i="20"/>
  <c r="N110" i="20"/>
  <c r="Q109" i="20"/>
  <c r="V109" i="20"/>
  <c r="X109" i="20"/>
  <c r="AN106" i="3"/>
  <c r="AC106" i="3"/>
  <c r="Y132" i="19"/>
  <c r="I133" i="20"/>
  <c r="G134" i="20"/>
  <c r="AB133" i="20"/>
  <c r="I108" i="16"/>
  <c r="G109" i="16"/>
  <c r="U108" i="20"/>
  <c r="W108" i="20"/>
  <c r="Z108" i="20"/>
  <c r="T108" i="20"/>
  <c r="AH107" i="23"/>
  <c r="AG107" i="23"/>
  <c r="AC107" i="23"/>
  <c r="U132" i="22"/>
  <c r="P132" i="22"/>
  <c r="T132" i="22"/>
  <c r="P138" i="3"/>
  <c r="W138" i="3"/>
  <c r="AN106" i="22"/>
  <c r="AO106" i="22"/>
  <c r="N108" i="16"/>
  <c r="X107" i="16"/>
  <c r="R107" i="16"/>
  <c r="Q107" i="16"/>
  <c r="O107" i="16"/>
  <c r="V107" i="16"/>
  <c r="S107" i="16"/>
  <c r="AL110" i="18"/>
  <c r="Z106" i="23"/>
  <c r="AN106" i="23"/>
  <c r="T136" i="23"/>
  <c r="U136" i="23"/>
  <c r="W136" i="23"/>
  <c r="Z136" i="23"/>
  <c r="AO106" i="23"/>
  <c r="AN79" i="23"/>
  <c r="AC134" i="23"/>
  <c r="AN62" i="23"/>
  <c r="U107" i="23"/>
  <c r="T107" i="23"/>
  <c r="AJ80" i="23"/>
  <c r="AM80" i="23"/>
  <c r="P135" i="23"/>
  <c r="S108" i="23"/>
  <c r="X108" i="23"/>
  <c r="N109" i="23"/>
  <c r="V108" i="23"/>
  <c r="Q108" i="23"/>
  <c r="R108" i="23"/>
  <c r="Y107" i="23"/>
  <c r="S137" i="23"/>
  <c r="N138" i="23"/>
  <c r="V137" i="23"/>
  <c r="Q137" i="23"/>
  <c r="X137" i="23"/>
  <c r="R137" i="23"/>
  <c r="I134" i="23"/>
  <c r="G135" i="23"/>
  <c r="O134" i="23"/>
  <c r="AB134" i="23"/>
  <c r="AJ107" i="23"/>
  <c r="AM107" i="23"/>
  <c r="AO63" i="23"/>
  <c r="AL81" i="23"/>
  <c r="P63" i="23"/>
  <c r="AN80" i="23"/>
  <c r="P80" i="23"/>
  <c r="W63" i="23"/>
  <c r="Z63" i="23"/>
  <c r="AJ81" i="23"/>
  <c r="AM81" i="23"/>
  <c r="W80" i="23"/>
  <c r="Z80" i="23"/>
  <c r="AO62" i="23"/>
  <c r="AC80" i="23"/>
  <c r="AH81" i="23"/>
  <c r="AG81" i="23"/>
  <c r="AC81" i="23"/>
  <c r="AO79" i="23"/>
  <c r="AN49" i="23"/>
  <c r="AB82" i="23"/>
  <c r="AK82" i="23"/>
  <c r="AA83" i="23"/>
  <c r="AI82" i="23"/>
  <c r="AF82" i="23"/>
  <c r="AE82" i="23"/>
  <c r="AD82" i="23"/>
  <c r="Y81" i="23"/>
  <c r="AC63" i="23"/>
  <c r="U81" i="23"/>
  <c r="T81" i="23"/>
  <c r="P81" i="23"/>
  <c r="R82" i="23"/>
  <c r="O82" i="23"/>
  <c r="X82" i="23"/>
  <c r="N83" i="23"/>
  <c r="V82" i="23"/>
  <c r="S82" i="23"/>
  <c r="Q82" i="23"/>
  <c r="T108" i="22"/>
  <c r="U108" i="22"/>
  <c r="P108" i="22"/>
  <c r="AN48" i="22"/>
  <c r="AE136" i="22"/>
  <c r="AI136" i="22"/>
  <c r="AK136" i="22"/>
  <c r="AD136" i="22"/>
  <c r="AA137" i="22"/>
  <c r="AF136" i="22"/>
  <c r="AL136" i="22"/>
  <c r="AB136" i="22"/>
  <c r="AC63" i="22"/>
  <c r="AL135" i="22"/>
  <c r="N110" i="22"/>
  <c r="X109" i="22"/>
  <c r="Q109" i="22"/>
  <c r="R109" i="22"/>
  <c r="S109" i="22"/>
  <c r="V109" i="22"/>
  <c r="AN79" i="22"/>
  <c r="Y108" i="22"/>
  <c r="AJ80" i="22"/>
  <c r="AM80" i="22"/>
  <c r="AJ134" i="22"/>
  <c r="AM134" i="22"/>
  <c r="AO79" i="22"/>
  <c r="W107" i="22"/>
  <c r="Z107" i="22"/>
  <c r="AC114" i="22"/>
  <c r="AO48" i="22"/>
  <c r="AG135" i="22"/>
  <c r="AC135" i="22"/>
  <c r="AH135" i="22"/>
  <c r="U81" i="22"/>
  <c r="P81" i="22"/>
  <c r="T81" i="22"/>
  <c r="AL81" i="22"/>
  <c r="AH81" i="22"/>
  <c r="AG81" i="22"/>
  <c r="AC81" i="22"/>
  <c r="AO80" i="22"/>
  <c r="AJ81" i="22"/>
  <c r="AM81" i="22"/>
  <c r="S82" i="22"/>
  <c r="X82" i="22"/>
  <c r="V82" i="22"/>
  <c r="R82" i="22"/>
  <c r="O82" i="22"/>
  <c r="N83" i="22"/>
  <c r="Q82" i="22"/>
  <c r="AJ63" i="22"/>
  <c r="AC80" i="22"/>
  <c r="Y81" i="22"/>
  <c r="P80" i="22"/>
  <c r="AJ49" i="22"/>
  <c r="AN49" i="22"/>
  <c r="W80" i="22"/>
  <c r="Z80" i="22"/>
  <c r="AN80" i="22"/>
  <c r="AE82" i="22"/>
  <c r="AK82" i="22"/>
  <c r="AA83" i="22"/>
  <c r="AI82" i="22"/>
  <c r="AF82" i="22"/>
  <c r="AB82" i="22"/>
  <c r="AD82" i="22"/>
  <c r="W109" i="21"/>
  <c r="Z109" i="21"/>
  <c r="AC133" i="21"/>
  <c r="AG133" i="21"/>
  <c r="AH133" i="21"/>
  <c r="AJ133" i="21"/>
  <c r="AM133" i="21"/>
  <c r="AK134" i="21"/>
  <c r="AB134" i="21"/>
  <c r="AA135" i="21"/>
  <c r="AI134" i="21"/>
  <c r="AE134" i="21"/>
  <c r="AF134" i="21"/>
  <c r="AL134" i="21"/>
  <c r="AD134" i="21"/>
  <c r="AO80" i="21"/>
  <c r="AN131" i="21"/>
  <c r="G136" i="21"/>
  <c r="I135" i="21"/>
  <c r="Y109" i="21"/>
  <c r="AL133" i="21"/>
  <c r="AO131" i="21"/>
  <c r="W132" i="21"/>
  <c r="Z132" i="21"/>
  <c r="AC49" i="21"/>
  <c r="P108" i="21"/>
  <c r="V110" i="21"/>
  <c r="R110" i="21"/>
  <c r="X110" i="21"/>
  <c r="Q110" i="21"/>
  <c r="N111" i="21"/>
  <c r="S110" i="21"/>
  <c r="Y110" i="21"/>
  <c r="P63" i="21"/>
  <c r="W63" i="21"/>
  <c r="Z63" i="21"/>
  <c r="T109" i="21"/>
  <c r="U109" i="21"/>
  <c r="P109" i="21"/>
  <c r="AN63" i="21"/>
  <c r="AJ49" i="21"/>
  <c r="AM49" i="21"/>
  <c r="AL82" i="21"/>
  <c r="AF83" i="21"/>
  <c r="AE83" i="21"/>
  <c r="AB83" i="21"/>
  <c r="AI83" i="21"/>
  <c r="AA84" i="21"/>
  <c r="AK83" i="21"/>
  <c r="AD83" i="21"/>
  <c r="Y82" i="21"/>
  <c r="AN48" i="21"/>
  <c r="U82" i="21"/>
  <c r="T82" i="21"/>
  <c r="W82" i="21"/>
  <c r="AH82" i="21"/>
  <c r="AG82" i="21"/>
  <c r="AC82" i="21"/>
  <c r="S83" i="21"/>
  <c r="R83" i="21"/>
  <c r="O83" i="21"/>
  <c r="N84" i="21"/>
  <c r="X83" i="21"/>
  <c r="V83" i="21"/>
  <c r="Q83" i="21"/>
  <c r="AJ63" i="21"/>
  <c r="AC63" i="21"/>
  <c r="P81" i="21"/>
  <c r="AJ81" i="21"/>
  <c r="AM81" i="21"/>
  <c r="AO62" i="21"/>
  <c r="AM62" i="21"/>
  <c r="W81" i="21"/>
  <c r="Z81" i="21"/>
  <c r="W81" i="20"/>
  <c r="Z81" i="20"/>
  <c r="AO79" i="20"/>
  <c r="AC131" i="20"/>
  <c r="AJ110" i="20"/>
  <c r="AM110" i="20"/>
  <c r="P108" i="20"/>
  <c r="AH111" i="20"/>
  <c r="AJ111" i="20"/>
  <c r="AM111" i="20"/>
  <c r="AG111" i="20"/>
  <c r="AC111" i="20"/>
  <c r="AA113" i="20"/>
  <c r="AI112" i="20"/>
  <c r="AD112" i="20"/>
  <c r="AK112" i="20"/>
  <c r="AF112" i="20"/>
  <c r="AE112" i="20"/>
  <c r="AJ63" i="20"/>
  <c r="AM63" i="20"/>
  <c r="AO62" i="20"/>
  <c r="AG132" i="20"/>
  <c r="AH132" i="20"/>
  <c r="AJ132" i="20"/>
  <c r="AM132" i="20"/>
  <c r="AI133" i="20"/>
  <c r="AF133" i="20"/>
  <c r="AL133" i="20"/>
  <c r="AK133" i="20"/>
  <c r="AA134" i="20"/>
  <c r="AE133" i="20"/>
  <c r="AD133" i="20"/>
  <c r="AN79" i="20"/>
  <c r="P49" i="20"/>
  <c r="AO49" i="20"/>
  <c r="AN49" i="20"/>
  <c r="AN48" i="20"/>
  <c r="AO48" i="20"/>
  <c r="AC80" i="19"/>
  <c r="AN80" i="18"/>
  <c r="W80" i="17"/>
  <c r="Z80" i="17"/>
  <c r="AJ49" i="17"/>
  <c r="AM49" i="17"/>
  <c r="AJ80" i="15"/>
  <c r="AM80" i="15"/>
  <c r="W80" i="15"/>
  <c r="V83" i="20"/>
  <c r="S83" i="20"/>
  <c r="R83" i="20"/>
  <c r="O83" i="20"/>
  <c r="N84" i="20"/>
  <c r="X83" i="20"/>
  <c r="Q83" i="20"/>
  <c r="AE82" i="20"/>
  <c r="AB82" i="20"/>
  <c r="AK82" i="20"/>
  <c r="AA83" i="20"/>
  <c r="AI82" i="20"/>
  <c r="AF82" i="20"/>
  <c r="AD82" i="20"/>
  <c r="U82" i="20"/>
  <c r="W82" i="20"/>
  <c r="Z82" i="20"/>
  <c r="T82" i="20"/>
  <c r="AH81" i="20"/>
  <c r="AG81" i="20"/>
  <c r="P63" i="20"/>
  <c r="W63" i="20"/>
  <c r="Z63" i="20"/>
  <c r="Y82" i="20"/>
  <c r="P81" i="20"/>
  <c r="AJ80" i="20"/>
  <c r="AM80" i="20"/>
  <c r="AO80" i="20"/>
  <c r="AL81" i="20"/>
  <c r="W106" i="19"/>
  <c r="Z106" i="19"/>
  <c r="W63" i="19"/>
  <c r="Z63" i="19"/>
  <c r="W132" i="19"/>
  <c r="U107" i="19"/>
  <c r="W107" i="19"/>
  <c r="Z107" i="19"/>
  <c r="T107" i="19"/>
  <c r="AJ110" i="19"/>
  <c r="AM110" i="19"/>
  <c r="AC49" i="19"/>
  <c r="AJ80" i="19"/>
  <c r="AM80" i="19"/>
  <c r="AN62" i="19"/>
  <c r="V108" i="19"/>
  <c r="X108" i="19"/>
  <c r="N109" i="19"/>
  <c r="S108" i="19"/>
  <c r="Y108" i="19"/>
  <c r="R108" i="19"/>
  <c r="Q108" i="19"/>
  <c r="Y107" i="19"/>
  <c r="AO106" i="19"/>
  <c r="W80" i="19"/>
  <c r="Z80" i="19"/>
  <c r="AN106" i="19"/>
  <c r="Y81" i="19"/>
  <c r="AL81" i="19"/>
  <c r="P80" i="19"/>
  <c r="AO63" i="19"/>
  <c r="U81" i="19"/>
  <c r="T81" i="19"/>
  <c r="AJ49" i="19"/>
  <c r="AM49" i="19"/>
  <c r="AO48" i="19"/>
  <c r="S82" i="19"/>
  <c r="O82" i="19"/>
  <c r="V82" i="19"/>
  <c r="X82" i="19"/>
  <c r="N83" i="19"/>
  <c r="R82" i="19"/>
  <c r="Q82" i="19"/>
  <c r="AE82" i="19"/>
  <c r="AB82" i="19"/>
  <c r="AK82" i="19"/>
  <c r="AA83" i="19"/>
  <c r="AI82" i="19"/>
  <c r="AF82" i="19"/>
  <c r="AD82" i="19"/>
  <c r="AN48" i="19"/>
  <c r="AH81" i="19"/>
  <c r="AG81" i="19"/>
  <c r="AN79" i="19"/>
  <c r="AO79" i="19"/>
  <c r="Z106" i="18"/>
  <c r="AO106" i="18"/>
  <c r="AN106" i="18"/>
  <c r="AC82" i="18"/>
  <c r="Y132" i="18"/>
  <c r="AJ134" i="18"/>
  <c r="AM134" i="18"/>
  <c r="T132" i="18"/>
  <c r="U132" i="18"/>
  <c r="AC49" i="18"/>
  <c r="AO62" i="18"/>
  <c r="X133" i="18"/>
  <c r="R133" i="18"/>
  <c r="V133" i="18"/>
  <c r="N134" i="18"/>
  <c r="S133" i="18"/>
  <c r="Q133" i="18"/>
  <c r="AO130" i="18"/>
  <c r="AK136" i="18"/>
  <c r="AI136" i="18"/>
  <c r="AA137" i="18"/>
  <c r="AF136" i="18"/>
  <c r="AE136" i="18"/>
  <c r="AD136" i="18"/>
  <c r="AN130" i="18"/>
  <c r="AL135" i="18"/>
  <c r="P131" i="18"/>
  <c r="W63" i="18"/>
  <c r="Z63" i="18"/>
  <c r="AG135" i="18"/>
  <c r="AH135" i="18"/>
  <c r="AC110" i="18"/>
  <c r="U107" i="18"/>
  <c r="T107" i="18"/>
  <c r="AC63" i="18"/>
  <c r="Z80" i="18"/>
  <c r="X108" i="18"/>
  <c r="R108" i="18"/>
  <c r="S108" i="18"/>
  <c r="Y108" i="18"/>
  <c r="N109" i="18"/>
  <c r="V108" i="18"/>
  <c r="Q108" i="18"/>
  <c r="AN131" i="18"/>
  <c r="AO131" i="18"/>
  <c r="AH83" i="18"/>
  <c r="AG83" i="18"/>
  <c r="AN62" i="18"/>
  <c r="AN49" i="18"/>
  <c r="AK84" i="18"/>
  <c r="AA85" i="18"/>
  <c r="AI84" i="18"/>
  <c r="AF84" i="18"/>
  <c r="AE84" i="18"/>
  <c r="AB84" i="18"/>
  <c r="AD84" i="18"/>
  <c r="Y81" i="18"/>
  <c r="AL83" i="18"/>
  <c r="U81" i="18"/>
  <c r="T81" i="18"/>
  <c r="AO49" i="18"/>
  <c r="P49" i="18"/>
  <c r="S82" i="18"/>
  <c r="R82" i="18"/>
  <c r="X82" i="18"/>
  <c r="O82" i="18"/>
  <c r="V82" i="18"/>
  <c r="N83" i="18"/>
  <c r="Q82" i="18"/>
  <c r="AN48" i="17"/>
  <c r="U81" i="17"/>
  <c r="T81" i="17"/>
  <c r="W81" i="17"/>
  <c r="AO49" i="17"/>
  <c r="AN49" i="17"/>
  <c r="AC49" i="17"/>
  <c r="AO79" i="17"/>
  <c r="P80" i="17"/>
  <c r="AJ63" i="17"/>
  <c r="AM63" i="17"/>
  <c r="Y81" i="17"/>
  <c r="AO62" i="17"/>
  <c r="AN62" i="17"/>
  <c r="AN79" i="17"/>
  <c r="AB82" i="17"/>
  <c r="AK82" i="17"/>
  <c r="AI82" i="17"/>
  <c r="AA83" i="17"/>
  <c r="AF82" i="17"/>
  <c r="AE82" i="17"/>
  <c r="AD82" i="17"/>
  <c r="N83" i="17"/>
  <c r="V82" i="17"/>
  <c r="X82" i="17"/>
  <c r="S82" i="17"/>
  <c r="R82" i="17"/>
  <c r="Q82" i="17"/>
  <c r="O82" i="17"/>
  <c r="AL81" i="17"/>
  <c r="AO48" i="17"/>
  <c r="AJ80" i="17"/>
  <c r="AM80" i="17"/>
  <c r="AC80" i="17"/>
  <c r="AH81" i="17"/>
  <c r="AG81" i="17"/>
  <c r="AN129" i="17"/>
  <c r="AJ106" i="17"/>
  <c r="AM106" i="17"/>
  <c r="AJ130" i="17"/>
  <c r="AO129" i="17"/>
  <c r="AO104" i="17"/>
  <c r="AC106" i="17"/>
  <c r="G134" i="17"/>
  <c r="I133" i="17"/>
  <c r="AB132" i="17"/>
  <c r="AD132" i="17"/>
  <c r="AK132" i="17"/>
  <c r="AE132" i="17"/>
  <c r="AA133" i="17"/>
  <c r="AI132" i="17"/>
  <c r="AF132" i="17"/>
  <c r="AG131" i="17"/>
  <c r="AH131" i="17"/>
  <c r="AC130" i="17"/>
  <c r="AC131" i="16"/>
  <c r="AN130" i="16"/>
  <c r="AN131" i="16"/>
  <c r="AO131" i="16"/>
  <c r="AA109" i="16"/>
  <c r="AI108" i="16"/>
  <c r="AD108" i="16"/>
  <c r="AF108" i="16"/>
  <c r="AE108" i="16"/>
  <c r="AK108" i="16"/>
  <c r="AE133" i="16"/>
  <c r="AA134" i="16"/>
  <c r="AI133" i="16"/>
  <c r="AD133" i="16"/>
  <c r="AF133" i="16"/>
  <c r="AL133" i="16"/>
  <c r="AK133" i="16"/>
  <c r="AL132" i="16"/>
  <c r="AH132" i="16"/>
  <c r="AG132" i="16"/>
  <c r="AC132" i="16"/>
  <c r="W137" i="16"/>
  <c r="Z137" i="16"/>
  <c r="AC63" i="16"/>
  <c r="AH107" i="16"/>
  <c r="AJ107" i="16"/>
  <c r="AM107" i="16"/>
  <c r="AG107" i="16"/>
  <c r="AC107" i="16"/>
  <c r="W80" i="16"/>
  <c r="AC80" i="16"/>
  <c r="AN79" i="16"/>
  <c r="AO105" i="16"/>
  <c r="W106" i="16"/>
  <c r="Z106" i="16"/>
  <c r="AO79" i="16"/>
  <c r="AC49" i="16"/>
  <c r="Z80" i="16"/>
  <c r="P80" i="16"/>
  <c r="P63" i="16"/>
  <c r="U81" i="16"/>
  <c r="T81" i="16"/>
  <c r="W63" i="16"/>
  <c r="Z63" i="16"/>
  <c r="AN48" i="16"/>
  <c r="AJ49" i="16"/>
  <c r="AJ63" i="16"/>
  <c r="AM63" i="16"/>
  <c r="AH81" i="16"/>
  <c r="AG81" i="16"/>
  <c r="Y81" i="16"/>
  <c r="AO48" i="16"/>
  <c r="AA83" i="16"/>
  <c r="AK82" i="16"/>
  <c r="AI82" i="16"/>
  <c r="AF82" i="16"/>
  <c r="AE82" i="16"/>
  <c r="AD82" i="16"/>
  <c r="AB82" i="16"/>
  <c r="AJ80" i="16"/>
  <c r="AM80" i="16"/>
  <c r="X82" i="16"/>
  <c r="V82" i="16"/>
  <c r="S82" i="16"/>
  <c r="R82" i="16"/>
  <c r="N83" i="16"/>
  <c r="Q82" i="16"/>
  <c r="O82" i="16"/>
  <c r="AL81" i="16"/>
  <c r="Z62" i="16"/>
  <c r="AN62" i="16"/>
  <c r="Z80" i="15"/>
  <c r="AN80" i="15"/>
  <c r="AO80" i="15"/>
  <c r="AL81" i="15"/>
  <c r="AM63" i="15"/>
  <c r="AN63" i="15"/>
  <c r="Y81" i="15"/>
  <c r="AF82" i="15"/>
  <c r="AE82" i="15"/>
  <c r="AB82" i="15"/>
  <c r="AK82" i="15"/>
  <c r="AA83" i="15"/>
  <c r="AI82" i="15"/>
  <c r="AD82" i="15"/>
  <c r="AO63" i="15"/>
  <c r="AH81" i="15"/>
  <c r="AG81" i="15"/>
  <c r="S82" i="15"/>
  <c r="R82" i="15"/>
  <c r="O82" i="15"/>
  <c r="X82" i="15"/>
  <c r="N83" i="15"/>
  <c r="V82" i="15"/>
  <c r="Q82" i="15"/>
  <c r="U81" i="15"/>
  <c r="T81" i="15"/>
  <c r="P49" i="3"/>
  <c r="W49" i="15"/>
  <c r="Z49" i="15"/>
  <c r="AC80" i="3"/>
  <c r="Y81" i="3"/>
  <c r="AN79" i="3"/>
  <c r="AM79" i="3"/>
  <c r="W49" i="3"/>
  <c r="Z49" i="3"/>
  <c r="AL81" i="3"/>
  <c r="P80" i="3"/>
  <c r="AK82" i="3"/>
  <c r="AA83" i="3"/>
  <c r="AI82" i="3"/>
  <c r="AF82" i="3"/>
  <c r="AE82" i="3"/>
  <c r="AB82" i="3"/>
  <c r="AD82" i="3"/>
  <c r="AH81" i="3"/>
  <c r="AG81" i="3"/>
  <c r="W80" i="3"/>
  <c r="Z80" i="3"/>
  <c r="X82" i="3"/>
  <c r="N83" i="3"/>
  <c r="V82" i="3"/>
  <c r="S82" i="3"/>
  <c r="R82" i="3"/>
  <c r="O82" i="3"/>
  <c r="Q82" i="3"/>
  <c r="U81" i="3"/>
  <c r="T81" i="3"/>
  <c r="G85" i="3"/>
  <c r="I84" i="3"/>
  <c r="AN48" i="3"/>
  <c r="AO48" i="3"/>
  <c r="AO106" i="16"/>
  <c r="AN132" i="21"/>
  <c r="AO132" i="19"/>
  <c r="Z132" i="19"/>
  <c r="AO129" i="15"/>
  <c r="AN129" i="15"/>
  <c r="Z129" i="15"/>
  <c r="U107" i="16"/>
  <c r="T107" i="16"/>
  <c r="AC107" i="3"/>
  <c r="AJ107" i="3"/>
  <c r="AM107" i="3"/>
  <c r="I108" i="17"/>
  <c r="G109" i="17"/>
  <c r="AN107" i="21"/>
  <c r="AO107" i="21"/>
  <c r="U133" i="19"/>
  <c r="T133" i="19"/>
  <c r="AL139" i="19"/>
  <c r="AG111" i="19"/>
  <c r="AC111" i="19"/>
  <c r="AH111" i="19"/>
  <c r="AJ111" i="19"/>
  <c r="AM111" i="19"/>
  <c r="AN133" i="19"/>
  <c r="W105" i="17"/>
  <c r="Z105" i="17"/>
  <c r="U133" i="22"/>
  <c r="W133" i="22"/>
  <c r="AO133" i="22"/>
  <c r="T133" i="22"/>
  <c r="AN130" i="3"/>
  <c r="AO130" i="3"/>
  <c r="W132" i="22"/>
  <c r="Z132" i="22"/>
  <c r="U106" i="17"/>
  <c r="W106" i="17"/>
  <c r="AO106" i="17"/>
  <c r="T106" i="17"/>
  <c r="G110" i="16"/>
  <c r="I109" i="16"/>
  <c r="AB109" i="16"/>
  <c r="AJ115" i="22"/>
  <c r="AM115" i="22"/>
  <c r="AO132" i="21"/>
  <c r="V140" i="3"/>
  <c r="X140" i="3"/>
  <c r="N141" i="3"/>
  <c r="Q140" i="3"/>
  <c r="S140" i="3"/>
  <c r="R140" i="3"/>
  <c r="Y133" i="19"/>
  <c r="AF110" i="15"/>
  <c r="AE110" i="15"/>
  <c r="AK110" i="15"/>
  <c r="AA111" i="15"/>
  <c r="AI110" i="15"/>
  <c r="AD110" i="15"/>
  <c r="AC138" i="19"/>
  <c r="AH135" i="23"/>
  <c r="AG135" i="23"/>
  <c r="AH139" i="19"/>
  <c r="AJ139" i="19"/>
  <c r="AM139" i="19"/>
  <c r="AG139" i="19"/>
  <c r="AC139" i="19"/>
  <c r="Y132" i="20"/>
  <c r="AN103" i="15"/>
  <c r="I134" i="19"/>
  <c r="G135" i="19"/>
  <c r="AB134" i="19"/>
  <c r="P105" i="17"/>
  <c r="W131" i="17"/>
  <c r="Z131" i="17"/>
  <c r="AL107" i="17"/>
  <c r="Y132" i="17"/>
  <c r="V134" i="22"/>
  <c r="N135" i="22"/>
  <c r="X134" i="22"/>
  <c r="S134" i="22"/>
  <c r="R134" i="22"/>
  <c r="Q134" i="22"/>
  <c r="O134" i="22"/>
  <c r="G132" i="3"/>
  <c r="O131" i="3"/>
  <c r="AB131" i="3"/>
  <c r="I131" i="3"/>
  <c r="R105" i="15"/>
  <c r="V105" i="15"/>
  <c r="S105" i="15"/>
  <c r="X105" i="15"/>
  <c r="O105" i="15"/>
  <c r="N106" i="15"/>
  <c r="Q105" i="15"/>
  <c r="G109" i="21"/>
  <c r="I108" i="21"/>
  <c r="AB108" i="21"/>
  <c r="O108" i="21"/>
  <c r="O133" i="20"/>
  <c r="X133" i="20"/>
  <c r="R133" i="20"/>
  <c r="V133" i="20"/>
  <c r="Q133" i="20"/>
  <c r="S133" i="20"/>
  <c r="N134" i="20"/>
  <c r="X107" i="17"/>
  <c r="S107" i="17"/>
  <c r="V107" i="17"/>
  <c r="O107" i="17"/>
  <c r="N108" i="17"/>
  <c r="R107" i="17"/>
  <c r="Q107" i="17"/>
  <c r="P131" i="17"/>
  <c r="AE108" i="17"/>
  <c r="AK108" i="17"/>
  <c r="AB108" i="17"/>
  <c r="AD108" i="17"/>
  <c r="AF108" i="17"/>
  <c r="AA109" i="17"/>
  <c r="AI108" i="17"/>
  <c r="AE109" i="23"/>
  <c r="AA110" i="23"/>
  <c r="AF109" i="23"/>
  <c r="AK109" i="23"/>
  <c r="AD109" i="23"/>
  <c r="AI109" i="23"/>
  <c r="X133" i="17"/>
  <c r="N134" i="17"/>
  <c r="V133" i="17"/>
  <c r="R133" i="17"/>
  <c r="S133" i="17"/>
  <c r="O133" i="17"/>
  <c r="Q133" i="17"/>
  <c r="V139" i="16"/>
  <c r="Q139" i="16"/>
  <c r="N140" i="16"/>
  <c r="S139" i="16"/>
  <c r="X139" i="16"/>
  <c r="R139" i="16"/>
  <c r="AL108" i="3"/>
  <c r="T132" i="20"/>
  <c r="U132" i="20"/>
  <c r="W132" i="20"/>
  <c r="Z132" i="20"/>
  <c r="AA113" i="19"/>
  <c r="AK112" i="19"/>
  <c r="AD112" i="19"/>
  <c r="AI112" i="19"/>
  <c r="AF112" i="19"/>
  <c r="AE112" i="19"/>
  <c r="V134" i="21"/>
  <c r="Q134" i="21"/>
  <c r="N135" i="21"/>
  <c r="S134" i="21"/>
  <c r="O134" i="21"/>
  <c r="X134" i="21"/>
  <c r="R134" i="21"/>
  <c r="U104" i="15"/>
  <c r="T104" i="15"/>
  <c r="T139" i="3"/>
  <c r="U139" i="3"/>
  <c r="U109" i="20"/>
  <c r="T109" i="20"/>
  <c r="AC115" i="21"/>
  <c r="W131" i="20"/>
  <c r="Z131" i="20"/>
  <c r="AH111" i="18"/>
  <c r="AG111" i="18"/>
  <c r="AC111" i="18"/>
  <c r="AL115" i="22"/>
  <c r="AJ110" i="18"/>
  <c r="AM110" i="18"/>
  <c r="AL109" i="15"/>
  <c r="AL135" i="23"/>
  <c r="AK140" i="19"/>
  <c r="AA141" i="19"/>
  <c r="AE140" i="19"/>
  <c r="AD140" i="19"/>
  <c r="AI140" i="19"/>
  <c r="AF140" i="19"/>
  <c r="AJ137" i="15"/>
  <c r="AM137" i="15"/>
  <c r="G140" i="22"/>
  <c r="I139" i="22"/>
  <c r="P131" i="20"/>
  <c r="AL111" i="18"/>
  <c r="AO133" i="23"/>
  <c r="W103" i="15"/>
  <c r="T133" i="21"/>
  <c r="U133" i="21"/>
  <c r="W133" i="21"/>
  <c r="Z133" i="21"/>
  <c r="Y138" i="16"/>
  <c r="T130" i="15"/>
  <c r="U130" i="15"/>
  <c r="AH109" i="15"/>
  <c r="AJ109" i="15"/>
  <c r="AM109" i="15"/>
  <c r="AG109" i="15"/>
  <c r="W109" i="20"/>
  <c r="P109" i="20"/>
  <c r="I134" i="16"/>
  <c r="G135" i="16"/>
  <c r="O134" i="16"/>
  <c r="AB134" i="16"/>
  <c r="Y130" i="15"/>
  <c r="AF112" i="18"/>
  <c r="AE112" i="18"/>
  <c r="AD112" i="18"/>
  <c r="AK112" i="18"/>
  <c r="AI112" i="18"/>
  <c r="AA113" i="18"/>
  <c r="AH108" i="23"/>
  <c r="AG108" i="23"/>
  <c r="AC108" i="23"/>
  <c r="AO131" i="22"/>
  <c r="Z131" i="22"/>
  <c r="Y133" i="21"/>
  <c r="Y104" i="15"/>
  <c r="AG138" i="15"/>
  <c r="AC138" i="15"/>
  <c r="AH138" i="15"/>
  <c r="AG139" i="3"/>
  <c r="AJ139" i="3"/>
  <c r="AM139" i="3"/>
  <c r="AH139" i="3"/>
  <c r="AA137" i="23"/>
  <c r="AE136" i="23"/>
  <c r="AF136" i="23"/>
  <c r="AI136" i="23"/>
  <c r="AK136" i="23"/>
  <c r="AD136" i="23"/>
  <c r="U132" i="17"/>
  <c r="T132" i="17"/>
  <c r="P104" i="15"/>
  <c r="W104" i="15"/>
  <c r="Z104" i="15"/>
  <c r="AO104" i="15"/>
  <c r="P139" i="3"/>
  <c r="W139" i="3"/>
  <c r="AH115" i="22"/>
  <c r="AG115" i="22"/>
  <c r="AC115" i="22"/>
  <c r="AL138" i="15"/>
  <c r="I134" i="20"/>
  <c r="G135" i="20"/>
  <c r="AB134" i="20"/>
  <c r="I109" i="19"/>
  <c r="G110" i="19"/>
  <c r="O109" i="19"/>
  <c r="AB109" i="19"/>
  <c r="AI140" i="3"/>
  <c r="AK140" i="3"/>
  <c r="AD140" i="3"/>
  <c r="AE140" i="3"/>
  <c r="AA141" i="3"/>
  <c r="AF140" i="3"/>
  <c r="G109" i="18"/>
  <c r="I108" i="18"/>
  <c r="O108" i="18"/>
  <c r="AB108" i="18"/>
  <c r="Z109" i="20"/>
  <c r="Y109" i="20"/>
  <c r="AN106" i="16"/>
  <c r="G109" i="22"/>
  <c r="I108" i="22"/>
  <c r="O108" i="22"/>
  <c r="AB108" i="22"/>
  <c r="P106" i="16"/>
  <c r="P133" i="19"/>
  <c r="W133" i="19"/>
  <c r="AO133" i="19"/>
  <c r="AK109" i="3"/>
  <c r="AB109" i="3"/>
  <c r="AE109" i="3"/>
  <c r="AD109" i="3"/>
  <c r="AA110" i="3"/>
  <c r="AI109" i="3"/>
  <c r="AF109" i="3"/>
  <c r="AO134" i="23"/>
  <c r="AJ134" i="23"/>
  <c r="AM134" i="23"/>
  <c r="W130" i="15"/>
  <c r="Z130" i="15"/>
  <c r="P130" i="15"/>
  <c r="AO130" i="15"/>
  <c r="AL139" i="3"/>
  <c r="AL111" i="19"/>
  <c r="Y106" i="17"/>
  <c r="AN132" i="19"/>
  <c r="AN106" i="20"/>
  <c r="AO106" i="20"/>
  <c r="P132" i="19"/>
  <c r="X108" i="16"/>
  <c r="O108" i="16"/>
  <c r="V108" i="16"/>
  <c r="N109" i="16"/>
  <c r="S108" i="16"/>
  <c r="R108" i="16"/>
  <c r="Q108" i="16"/>
  <c r="Q110" i="20"/>
  <c r="N111" i="20"/>
  <c r="R110" i="20"/>
  <c r="S110" i="20"/>
  <c r="V110" i="20"/>
  <c r="X110" i="20"/>
  <c r="N132" i="15"/>
  <c r="X131" i="15"/>
  <c r="V131" i="15"/>
  <c r="Q131" i="15"/>
  <c r="R131" i="15"/>
  <c r="O131" i="15"/>
  <c r="S131" i="15"/>
  <c r="Y107" i="16"/>
  <c r="AK139" i="15"/>
  <c r="AI139" i="15"/>
  <c r="AF139" i="15"/>
  <c r="AE139" i="15"/>
  <c r="AA140" i="15"/>
  <c r="AD139" i="15"/>
  <c r="AJ114" i="22"/>
  <c r="AM114" i="22"/>
  <c r="G108" i="20"/>
  <c r="I107" i="20"/>
  <c r="AB107" i="20"/>
  <c r="O107" i="20"/>
  <c r="AC138" i="3"/>
  <c r="G109" i="23"/>
  <c r="I108" i="23"/>
  <c r="O108" i="23"/>
  <c r="I134" i="18"/>
  <c r="G135" i="18"/>
  <c r="AB134" i="18"/>
  <c r="Y139" i="3"/>
  <c r="Z139" i="3"/>
  <c r="AH108" i="3"/>
  <c r="AC108" i="3"/>
  <c r="AG108" i="3"/>
  <c r="G132" i="15"/>
  <c r="I131" i="15"/>
  <c r="AB131" i="15"/>
  <c r="N135" i="19"/>
  <c r="O134" i="19"/>
  <c r="Q134" i="19"/>
  <c r="V134" i="19"/>
  <c r="R134" i="19"/>
  <c r="X134" i="19"/>
  <c r="S134" i="19"/>
  <c r="AN130" i="15"/>
  <c r="I106" i="15"/>
  <c r="G107" i="15"/>
  <c r="AB106" i="15"/>
  <c r="AH107" i="17"/>
  <c r="AG107" i="17"/>
  <c r="AC107" i="17"/>
  <c r="AL108" i="23"/>
  <c r="Y133" i="22"/>
  <c r="U138" i="16"/>
  <c r="T138" i="16"/>
  <c r="AJ135" i="23"/>
  <c r="AM135" i="23"/>
  <c r="R138" i="23"/>
  <c r="V138" i="23"/>
  <c r="N139" i="23"/>
  <c r="Q138" i="23"/>
  <c r="X138" i="23"/>
  <c r="S138" i="23"/>
  <c r="Y138" i="23"/>
  <c r="W107" i="23"/>
  <c r="Z107" i="23"/>
  <c r="Y137" i="23"/>
  <c r="P107" i="23"/>
  <c r="O135" i="23"/>
  <c r="G136" i="23"/>
  <c r="I135" i="23"/>
  <c r="AB135" i="23"/>
  <c r="N110" i="23"/>
  <c r="S109" i="23"/>
  <c r="Y109" i="23"/>
  <c r="V109" i="23"/>
  <c r="Q109" i="23"/>
  <c r="R109" i="23"/>
  <c r="X109" i="23"/>
  <c r="U108" i="23"/>
  <c r="T108" i="23"/>
  <c r="P108" i="23"/>
  <c r="P136" i="23"/>
  <c r="T137" i="23"/>
  <c r="U137" i="23"/>
  <c r="P137" i="23"/>
  <c r="Y108" i="23"/>
  <c r="AH82" i="23"/>
  <c r="AG82" i="23"/>
  <c r="AC82" i="23"/>
  <c r="Y82" i="23"/>
  <c r="AO80" i="23"/>
  <c r="S83" i="23"/>
  <c r="R83" i="23"/>
  <c r="O83" i="23"/>
  <c r="N84" i="23"/>
  <c r="X83" i="23"/>
  <c r="V83" i="23"/>
  <c r="Q83" i="23"/>
  <c r="AL82" i="23"/>
  <c r="AN63" i="23"/>
  <c r="U82" i="23"/>
  <c r="T82" i="23"/>
  <c r="W81" i="23"/>
  <c r="AE83" i="23"/>
  <c r="AB83" i="23"/>
  <c r="AA84" i="23"/>
  <c r="AK83" i="23"/>
  <c r="AI83" i="23"/>
  <c r="AF83" i="23"/>
  <c r="AD83" i="23"/>
  <c r="P133" i="22"/>
  <c r="AO107" i="22"/>
  <c r="AN107" i="22"/>
  <c r="AA138" i="22"/>
  <c r="AF137" i="22"/>
  <c r="AK137" i="22"/>
  <c r="AI137" i="22"/>
  <c r="AE137" i="22"/>
  <c r="AD137" i="22"/>
  <c r="AB137" i="22"/>
  <c r="W81" i="22"/>
  <c r="Z81" i="22"/>
  <c r="W108" i="22"/>
  <c r="Z108" i="22"/>
  <c r="Y109" i="22"/>
  <c r="AH136" i="22"/>
  <c r="AJ136" i="22"/>
  <c r="AM136" i="22"/>
  <c r="AG136" i="22"/>
  <c r="AJ135" i="22"/>
  <c r="AM135" i="22"/>
  <c r="W109" i="22"/>
  <c r="Z109" i="22"/>
  <c r="P109" i="22"/>
  <c r="T109" i="22"/>
  <c r="U109" i="22"/>
  <c r="R110" i="22"/>
  <c r="V110" i="22"/>
  <c r="S110" i="22"/>
  <c r="N111" i="22"/>
  <c r="Q110" i="22"/>
  <c r="X110" i="22"/>
  <c r="AF83" i="22"/>
  <c r="AB83" i="22"/>
  <c r="AA84" i="22"/>
  <c r="AK83" i="22"/>
  <c r="AI83" i="22"/>
  <c r="AE83" i="22"/>
  <c r="AD83" i="22"/>
  <c r="AH82" i="22"/>
  <c r="AG82" i="22"/>
  <c r="AC82" i="22"/>
  <c r="AO49" i="22"/>
  <c r="AM49" i="22"/>
  <c r="AN63" i="22"/>
  <c r="AM63" i="22"/>
  <c r="V83" i="22"/>
  <c r="O83" i="22"/>
  <c r="N84" i="22"/>
  <c r="X83" i="22"/>
  <c r="S83" i="22"/>
  <c r="R83" i="22"/>
  <c r="Q83" i="22"/>
  <c r="U82" i="22"/>
  <c r="T82" i="22"/>
  <c r="AO81" i="22"/>
  <c r="AN81" i="22"/>
  <c r="Y82" i="22"/>
  <c r="AL82" i="22"/>
  <c r="AO63" i="22"/>
  <c r="AA136" i="21"/>
  <c r="AI135" i="21"/>
  <c r="AK135" i="21"/>
  <c r="AF135" i="21"/>
  <c r="AE135" i="21"/>
  <c r="AB135" i="21"/>
  <c r="AD135" i="21"/>
  <c r="AH134" i="21"/>
  <c r="AJ134" i="21"/>
  <c r="AM134" i="21"/>
  <c r="AG134" i="21"/>
  <c r="Q111" i="21"/>
  <c r="V111" i="21"/>
  <c r="S111" i="21"/>
  <c r="Y111" i="21"/>
  <c r="R111" i="21"/>
  <c r="N112" i="21"/>
  <c r="X111" i="21"/>
  <c r="AJ82" i="21"/>
  <c r="AM82" i="21"/>
  <c r="I136" i="21"/>
  <c r="G137" i="21"/>
  <c r="U110" i="21"/>
  <c r="T110" i="21"/>
  <c r="AO82" i="21"/>
  <c r="Z82" i="21"/>
  <c r="W83" i="21"/>
  <c r="AL83" i="21"/>
  <c r="AO81" i="21"/>
  <c r="U83" i="21"/>
  <c r="T83" i="21"/>
  <c r="P82" i="21"/>
  <c r="N85" i="21"/>
  <c r="V84" i="21"/>
  <c r="S84" i="21"/>
  <c r="X84" i="21"/>
  <c r="R84" i="21"/>
  <c r="O84" i="21"/>
  <c r="Q84" i="21"/>
  <c r="AH83" i="21"/>
  <c r="AG83" i="21"/>
  <c r="AC83" i="21"/>
  <c r="AI84" i="21"/>
  <c r="AE84" i="21"/>
  <c r="AA85" i="21"/>
  <c r="AK84" i="21"/>
  <c r="AF84" i="21"/>
  <c r="AB84" i="21"/>
  <c r="AD84" i="21"/>
  <c r="Y83" i="21"/>
  <c r="AN81" i="21"/>
  <c r="AN49" i="21"/>
  <c r="AO63" i="21"/>
  <c r="AM63" i="21"/>
  <c r="AN82" i="21"/>
  <c r="AO49" i="21"/>
  <c r="AO63" i="20"/>
  <c r="AK134" i="20"/>
  <c r="AI134" i="20"/>
  <c r="AF134" i="20"/>
  <c r="AL134" i="20"/>
  <c r="AD134" i="20"/>
  <c r="AA135" i="20"/>
  <c r="AB135" i="20"/>
  <c r="AE134" i="20"/>
  <c r="AG133" i="20"/>
  <c r="AC133" i="20"/>
  <c r="AH133" i="20"/>
  <c r="AJ133" i="20"/>
  <c r="AM133" i="20"/>
  <c r="AE113" i="20"/>
  <c r="AA114" i="20"/>
  <c r="AF113" i="20"/>
  <c r="AD113" i="20"/>
  <c r="AI113" i="20"/>
  <c r="AK113" i="20"/>
  <c r="AG112" i="20"/>
  <c r="AH112" i="20"/>
  <c r="AJ112" i="20"/>
  <c r="AM112" i="20"/>
  <c r="P132" i="20"/>
  <c r="AC132" i="20"/>
  <c r="P82" i="20"/>
  <c r="AL112" i="20"/>
  <c r="AJ81" i="20"/>
  <c r="AM81" i="20"/>
  <c r="AN80" i="20"/>
  <c r="AN63" i="20"/>
  <c r="AJ81" i="19"/>
  <c r="AM81" i="19"/>
  <c r="AJ81" i="17"/>
  <c r="AM81" i="17"/>
  <c r="AN80" i="17"/>
  <c r="P81" i="17"/>
  <c r="AC81" i="15"/>
  <c r="AN81" i="20"/>
  <c r="AC81" i="20"/>
  <c r="AL82" i="20"/>
  <c r="U83" i="20"/>
  <c r="T83" i="20"/>
  <c r="X84" i="20"/>
  <c r="V84" i="20"/>
  <c r="S84" i="20"/>
  <c r="R84" i="20"/>
  <c r="N85" i="20"/>
  <c r="O84" i="20"/>
  <c r="Q84" i="20"/>
  <c r="AE83" i="20"/>
  <c r="AB83" i="20"/>
  <c r="AA84" i="20"/>
  <c r="AK83" i="20"/>
  <c r="AI83" i="20"/>
  <c r="AF83" i="20"/>
  <c r="AD83" i="20"/>
  <c r="Y83" i="20"/>
  <c r="AH82" i="20"/>
  <c r="AG82" i="20"/>
  <c r="U108" i="19"/>
  <c r="T108" i="19"/>
  <c r="AN107" i="19"/>
  <c r="W108" i="19"/>
  <c r="Z108" i="19"/>
  <c r="P108" i="19"/>
  <c r="P107" i="19"/>
  <c r="AO107" i="19"/>
  <c r="AN63" i="19"/>
  <c r="AO80" i="19"/>
  <c r="AN80" i="19"/>
  <c r="V109" i="19"/>
  <c r="S109" i="19"/>
  <c r="N110" i="19"/>
  <c r="X109" i="19"/>
  <c r="R109" i="19"/>
  <c r="Q109" i="19"/>
  <c r="AL82" i="19"/>
  <c r="V83" i="19"/>
  <c r="S83" i="19"/>
  <c r="R83" i="19"/>
  <c r="X83" i="19"/>
  <c r="N84" i="19"/>
  <c r="O83" i="19"/>
  <c r="Q83" i="19"/>
  <c r="U82" i="19"/>
  <c r="T82" i="19"/>
  <c r="W82" i="19"/>
  <c r="AE83" i="19"/>
  <c r="AB83" i="19"/>
  <c r="AK83" i="19"/>
  <c r="AF83" i="19"/>
  <c r="AA84" i="19"/>
  <c r="AI83" i="19"/>
  <c r="AD83" i="19"/>
  <c r="P81" i="19"/>
  <c r="W81" i="19"/>
  <c r="Z81" i="19"/>
  <c r="AH82" i="19"/>
  <c r="AJ82" i="19"/>
  <c r="AM82" i="19"/>
  <c r="AG82" i="19"/>
  <c r="Y82" i="19"/>
  <c r="AN49" i="19"/>
  <c r="AC81" i="19"/>
  <c r="AO49" i="19"/>
  <c r="U133" i="18"/>
  <c r="T133" i="18"/>
  <c r="AL136" i="18"/>
  <c r="P107" i="18"/>
  <c r="AA138" i="18"/>
  <c r="AE137" i="18"/>
  <c r="AD137" i="18"/>
  <c r="AK137" i="18"/>
  <c r="AI137" i="18"/>
  <c r="AF137" i="18"/>
  <c r="AL137" i="18"/>
  <c r="W108" i="18"/>
  <c r="Z108" i="18"/>
  <c r="W107" i="18"/>
  <c r="P132" i="18"/>
  <c r="R134" i="18"/>
  <c r="V134" i="18"/>
  <c r="S134" i="18"/>
  <c r="Y134" i="18"/>
  <c r="X134" i="18"/>
  <c r="N135" i="18"/>
  <c r="Q134" i="18"/>
  <c r="O134" i="18"/>
  <c r="AC135" i="18"/>
  <c r="AJ135" i="18"/>
  <c r="AM135" i="18"/>
  <c r="AH136" i="18"/>
  <c r="AG136" i="18"/>
  <c r="AC136" i="18"/>
  <c r="X109" i="18"/>
  <c r="S109" i="18"/>
  <c r="V109" i="18"/>
  <c r="N110" i="18"/>
  <c r="Q109" i="18"/>
  <c r="R109" i="18"/>
  <c r="W132" i="18"/>
  <c r="Z132" i="18"/>
  <c r="AO63" i="18"/>
  <c r="W133" i="18"/>
  <c r="Z133" i="18"/>
  <c r="W81" i="18"/>
  <c r="AN81" i="18"/>
  <c r="AN63" i="18"/>
  <c r="U108" i="18"/>
  <c r="T108" i="18"/>
  <c r="Y133" i="18"/>
  <c r="V83" i="18"/>
  <c r="S83" i="18"/>
  <c r="O83" i="18"/>
  <c r="X83" i="18"/>
  <c r="N84" i="18"/>
  <c r="R83" i="18"/>
  <c r="Q83" i="18"/>
  <c r="AC83" i="18"/>
  <c r="AJ83" i="18"/>
  <c r="AM83" i="18"/>
  <c r="AL84" i="18"/>
  <c r="T82" i="18"/>
  <c r="U82" i="18"/>
  <c r="Y82" i="18"/>
  <c r="AB85" i="18"/>
  <c r="AK85" i="18"/>
  <c r="AI85" i="18"/>
  <c r="AE85" i="18"/>
  <c r="AA86" i="18"/>
  <c r="AF85" i="18"/>
  <c r="AD85" i="18"/>
  <c r="P81" i="18"/>
  <c r="AH84" i="18"/>
  <c r="AG84" i="18"/>
  <c r="AO63" i="17"/>
  <c r="AC81" i="17"/>
  <c r="P106" i="17"/>
  <c r="Z81" i="17"/>
  <c r="AN81" i="17"/>
  <c r="U82" i="17"/>
  <c r="W82" i="17"/>
  <c r="Z82" i="17"/>
  <c r="T82" i="17"/>
  <c r="S83" i="17"/>
  <c r="N84" i="17"/>
  <c r="X83" i="17"/>
  <c r="V83" i="17"/>
  <c r="R83" i="17"/>
  <c r="O83" i="17"/>
  <c r="Q83" i="17"/>
  <c r="AO80" i="17"/>
  <c r="AE83" i="17"/>
  <c r="AB83" i="17"/>
  <c r="AK83" i="17"/>
  <c r="AF83" i="17"/>
  <c r="AA84" i="17"/>
  <c r="AI83" i="17"/>
  <c r="AD83" i="17"/>
  <c r="AL82" i="17"/>
  <c r="AN63" i="17"/>
  <c r="Y82" i="17"/>
  <c r="AH82" i="17"/>
  <c r="AG82" i="17"/>
  <c r="AJ131" i="17"/>
  <c r="AM131" i="17"/>
  <c r="AL132" i="17"/>
  <c r="AM130" i="17"/>
  <c r="AN130" i="17"/>
  <c r="AO130" i="17"/>
  <c r="AN105" i="17"/>
  <c r="AN106" i="17"/>
  <c r="AI133" i="17"/>
  <c r="AF133" i="17"/>
  <c r="AD133" i="17"/>
  <c r="AB133" i="17"/>
  <c r="AE133" i="17"/>
  <c r="AA134" i="17"/>
  <c r="AK133" i="17"/>
  <c r="AG132" i="17"/>
  <c r="AH132" i="17"/>
  <c r="AJ132" i="17"/>
  <c r="AM132" i="17"/>
  <c r="I134" i="17"/>
  <c r="G135" i="17"/>
  <c r="W132" i="17"/>
  <c r="Z132" i="17"/>
  <c r="AC131" i="17"/>
  <c r="AJ132" i="16"/>
  <c r="AL108" i="16"/>
  <c r="AH108" i="16"/>
  <c r="AG108" i="16"/>
  <c r="AC108" i="16"/>
  <c r="AH133" i="16"/>
  <c r="AG133" i="16"/>
  <c r="AC133" i="16"/>
  <c r="AK109" i="16"/>
  <c r="AD109" i="16"/>
  <c r="AF109" i="16"/>
  <c r="AL109" i="16"/>
  <c r="AE109" i="16"/>
  <c r="AA110" i="16"/>
  <c r="AI109" i="16"/>
  <c r="W138" i="16"/>
  <c r="Z138" i="16"/>
  <c r="AA135" i="16"/>
  <c r="AD134" i="16"/>
  <c r="AE134" i="16"/>
  <c r="AI134" i="16"/>
  <c r="AF134" i="16"/>
  <c r="AL134" i="16"/>
  <c r="AK134" i="16"/>
  <c r="AO132" i="16"/>
  <c r="P138" i="16"/>
  <c r="W107" i="16"/>
  <c r="W81" i="16"/>
  <c r="Z81" i="16"/>
  <c r="U82" i="16"/>
  <c r="T82" i="16"/>
  <c r="AK83" i="16"/>
  <c r="AA84" i="16"/>
  <c r="AF83" i="16"/>
  <c r="AE83" i="16"/>
  <c r="AD83" i="16"/>
  <c r="AB83" i="16"/>
  <c r="AI83" i="16"/>
  <c r="AM49" i="16"/>
  <c r="AN49" i="16"/>
  <c r="AO49" i="16"/>
  <c r="P81" i="16"/>
  <c r="AO80" i="16"/>
  <c r="AN63" i="16"/>
  <c r="O83" i="16"/>
  <c r="X83" i="16"/>
  <c r="R83" i="16"/>
  <c r="N84" i="16"/>
  <c r="Q83" i="16"/>
  <c r="V83" i="16"/>
  <c r="S83" i="16"/>
  <c r="AL82" i="16"/>
  <c r="AJ81" i="16"/>
  <c r="AM81" i="16"/>
  <c r="AN80" i="16"/>
  <c r="Y82" i="16"/>
  <c r="AH82" i="16"/>
  <c r="AG82" i="16"/>
  <c r="AO63" i="16"/>
  <c r="AC81" i="16"/>
  <c r="AI83" i="15"/>
  <c r="AF83" i="15"/>
  <c r="AE83" i="15"/>
  <c r="AB83" i="15"/>
  <c r="AK83" i="15"/>
  <c r="AA84" i="15"/>
  <c r="AD83" i="15"/>
  <c r="N84" i="15"/>
  <c r="V83" i="15"/>
  <c r="X83" i="15"/>
  <c r="S83" i="15"/>
  <c r="R83" i="15"/>
  <c r="O83" i="15"/>
  <c r="Q83" i="15"/>
  <c r="AG82" i="15"/>
  <c r="AH82" i="15"/>
  <c r="P81" i="15"/>
  <c r="T82" i="15"/>
  <c r="U82" i="15"/>
  <c r="W81" i="15"/>
  <c r="Z81" i="15"/>
  <c r="Y82" i="15"/>
  <c r="AL82" i="15"/>
  <c r="AJ81" i="15"/>
  <c r="AM81" i="15"/>
  <c r="AC81" i="3"/>
  <c r="AN49" i="3"/>
  <c r="AO49" i="3"/>
  <c r="AO49" i="15"/>
  <c r="AN49" i="15"/>
  <c r="W81" i="3"/>
  <c r="Z81" i="3"/>
  <c r="AN80" i="3"/>
  <c r="AO80" i="3"/>
  <c r="AB83" i="3"/>
  <c r="AK83" i="3"/>
  <c r="AA84" i="3"/>
  <c r="AI83" i="3"/>
  <c r="AF83" i="3"/>
  <c r="AE83" i="3"/>
  <c r="AD83" i="3"/>
  <c r="I85" i="3"/>
  <c r="G86" i="3"/>
  <c r="AJ81" i="3"/>
  <c r="AM81" i="3"/>
  <c r="Y82" i="3"/>
  <c r="AH82" i="3"/>
  <c r="AG82" i="3"/>
  <c r="AC82" i="3"/>
  <c r="U82" i="3"/>
  <c r="P82" i="3"/>
  <c r="T82" i="3"/>
  <c r="AL82" i="3"/>
  <c r="P81" i="3"/>
  <c r="O83" i="3"/>
  <c r="X83" i="3"/>
  <c r="R83" i="3"/>
  <c r="N84" i="3"/>
  <c r="V83" i="3"/>
  <c r="S83" i="3"/>
  <c r="Q83" i="3"/>
  <c r="AN107" i="16"/>
  <c r="Z107" i="16"/>
  <c r="AO107" i="16"/>
  <c r="G133" i="15"/>
  <c r="I132" i="15"/>
  <c r="AB132" i="15"/>
  <c r="U131" i="15"/>
  <c r="T131" i="15"/>
  <c r="Y108" i="16"/>
  <c r="AH109" i="3"/>
  <c r="AG109" i="3"/>
  <c r="AO108" i="18"/>
  <c r="I140" i="22"/>
  <c r="G141" i="22"/>
  <c r="AH140" i="19"/>
  <c r="AJ140" i="19"/>
  <c r="AM140" i="19"/>
  <c r="AG140" i="19"/>
  <c r="T134" i="21"/>
  <c r="U134" i="21"/>
  <c r="AO133" i="21"/>
  <c r="S132" i="15"/>
  <c r="R132" i="15"/>
  <c r="O132" i="15"/>
  <c r="Q132" i="15"/>
  <c r="X132" i="15"/>
  <c r="V132" i="15"/>
  <c r="N133" i="15"/>
  <c r="R109" i="16"/>
  <c r="X109" i="16"/>
  <c r="S109" i="16"/>
  <c r="Q109" i="16"/>
  <c r="N110" i="16"/>
  <c r="V109" i="16"/>
  <c r="O109" i="16"/>
  <c r="AN108" i="22"/>
  <c r="AO108" i="22"/>
  <c r="G110" i="18"/>
  <c r="I109" i="18"/>
  <c r="O109" i="18"/>
  <c r="AB109" i="18"/>
  <c r="I110" i="19"/>
  <c r="G111" i="19"/>
  <c r="O110" i="19"/>
  <c r="AB110" i="19"/>
  <c r="AL136" i="23"/>
  <c r="AG112" i="19"/>
  <c r="AH112" i="19"/>
  <c r="AJ112" i="19"/>
  <c r="AM112" i="19"/>
  <c r="U139" i="16"/>
  <c r="T139" i="16"/>
  <c r="W139" i="16"/>
  <c r="Z139" i="16"/>
  <c r="Q134" i="17"/>
  <c r="N135" i="17"/>
  <c r="O134" i="17"/>
  <c r="X134" i="17"/>
  <c r="R134" i="17"/>
  <c r="S134" i="17"/>
  <c r="V134" i="17"/>
  <c r="V106" i="15"/>
  <c r="O106" i="15"/>
  <c r="Q106" i="15"/>
  <c r="S106" i="15"/>
  <c r="R106" i="15"/>
  <c r="N107" i="15"/>
  <c r="X106" i="15"/>
  <c r="Z133" i="19"/>
  <c r="AN133" i="21"/>
  <c r="AO107" i="3"/>
  <c r="AN135" i="23"/>
  <c r="AG139" i="15"/>
  <c r="AC139" i="15"/>
  <c r="AH139" i="15"/>
  <c r="AA142" i="19"/>
  <c r="AK141" i="19"/>
  <c r="AE141" i="19"/>
  <c r="AD141" i="19"/>
  <c r="AF141" i="19"/>
  <c r="AI141" i="19"/>
  <c r="I107" i="15"/>
  <c r="G108" i="15"/>
  <c r="AB107" i="15"/>
  <c r="AN107" i="20"/>
  <c r="AO107" i="20"/>
  <c r="AJ108" i="3"/>
  <c r="AM108" i="3"/>
  <c r="G109" i="20"/>
  <c r="I108" i="20"/>
  <c r="AB108" i="20"/>
  <c r="O108" i="20"/>
  <c r="AC139" i="3"/>
  <c r="AN132" i="22"/>
  <c r="I109" i="22"/>
  <c r="G110" i="22"/>
  <c r="O109" i="22"/>
  <c r="AB109" i="22"/>
  <c r="AL140" i="3"/>
  <c r="I135" i="16"/>
  <c r="G136" i="16"/>
  <c r="O135" i="16"/>
  <c r="AB135" i="16"/>
  <c r="AO132" i="20"/>
  <c r="AJ111" i="18"/>
  <c r="AM111" i="18"/>
  <c r="Y134" i="21"/>
  <c r="AI113" i="19"/>
  <c r="AF113" i="19"/>
  <c r="AA114" i="19"/>
  <c r="AK113" i="19"/>
  <c r="AE113" i="19"/>
  <c r="AD113" i="19"/>
  <c r="Y139" i="16"/>
  <c r="U133" i="17"/>
  <c r="T133" i="17"/>
  <c r="AO131" i="20"/>
  <c r="Y134" i="22"/>
  <c r="I135" i="19"/>
  <c r="G136" i="19"/>
  <c r="AB135" i="19"/>
  <c r="P107" i="16"/>
  <c r="P133" i="21"/>
  <c r="AN107" i="3"/>
  <c r="Z133" i="22"/>
  <c r="Y134" i="19"/>
  <c r="I109" i="23"/>
  <c r="G110" i="23"/>
  <c r="O109" i="23"/>
  <c r="T110" i="20"/>
  <c r="U110" i="20"/>
  <c r="P110" i="20"/>
  <c r="Z106" i="17"/>
  <c r="AE141" i="3"/>
  <c r="AI141" i="3"/>
  <c r="AF141" i="3"/>
  <c r="AD141" i="3"/>
  <c r="AA142" i="3"/>
  <c r="AK141" i="3"/>
  <c r="X135" i="21"/>
  <c r="R135" i="21"/>
  <c r="S135" i="21"/>
  <c r="V135" i="21"/>
  <c r="O135" i="21"/>
  <c r="N136" i="21"/>
  <c r="Q135" i="21"/>
  <c r="V140" i="16"/>
  <c r="Q140" i="16"/>
  <c r="R140" i="16"/>
  <c r="S140" i="16"/>
  <c r="N141" i="16"/>
  <c r="X140" i="16"/>
  <c r="T133" i="20"/>
  <c r="U133" i="20"/>
  <c r="U105" i="15"/>
  <c r="P105" i="15"/>
  <c r="T105" i="15"/>
  <c r="U134" i="22"/>
  <c r="P134" i="22"/>
  <c r="T134" i="22"/>
  <c r="Y140" i="3"/>
  <c r="AN131" i="17"/>
  <c r="AN131" i="20"/>
  <c r="AO105" i="17"/>
  <c r="T134" i="19"/>
  <c r="U134" i="19"/>
  <c r="P134" i="19"/>
  <c r="U108" i="16"/>
  <c r="T108" i="16"/>
  <c r="W108" i="16"/>
  <c r="Z108" i="16"/>
  <c r="I135" i="20"/>
  <c r="G136" i="20"/>
  <c r="AA138" i="23"/>
  <c r="AF137" i="23"/>
  <c r="AI137" i="23"/>
  <c r="AK137" i="23"/>
  <c r="AE137" i="23"/>
  <c r="AD137" i="23"/>
  <c r="AJ138" i="15"/>
  <c r="AM138" i="15"/>
  <c r="AL112" i="18"/>
  <c r="AL140" i="19"/>
  <c r="P134" i="21"/>
  <c r="W134" i="21"/>
  <c r="AO134" i="21"/>
  <c r="AI109" i="17"/>
  <c r="AA110" i="17"/>
  <c r="AD109" i="17"/>
  <c r="AF109" i="17"/>
  <c r="AK109" i="17"/>
  <c r="AB109" i="17"/>
  <c r="AE109" i="17"/>
  <c r="Y105" i="15"/>
  <c r="N136" i="22"/>
  <c r="X135" i="22"/>
  <c r="S135" i="22"/>
  <c r="V135" i="22"/>
  <c r="R135" i="22"/>
  <c r="Q135" i="22"/>
  <c r="O135" i="22"/>
  <c r="AE111" i="15"/>
  <c r="AK111" i="15"/>
  <c r="AI111" i="15"/>
  <c r="AF111" i="15"/>
  <c r="AA112" i="15"/>
  <c r="AD111" i="15"/>
  <c r="W140" i="3"/>
  <c r="Z140" i="3"/>
  <c r="AL108" i="17"/>
  <c r="N109" i="17"/>
  <c r="R108" i="17"/>
  <c r="O108" i="17"/>
  <c r="S108" i="17"/>
  <c r="V108" i="17"/>
  <c r="X108" i="17"/>
  <c r="Q108" i="17"/>
  <c r="AJ139" i="15"/>
  <c r="AO132" i="22"/>
  <c r="AO103" i="15"/>
  <c r="Z103" i="15"/>
  <c r="AN132" i="20"/>
  <c r="AG110" i="15"/>
  <c r="AH110" i="15"/>
  <c r="AJ110" i="15"/>
  <c r="R141" i="3"/>
  <c r="V141" i="3"/>
  <c r="Q141" i="3"/>
  <c r="X141" i="3"/>
  <c r="N142" i="3"/>
  <c r="S141" i="3"/>
  <c r="W134" i="19"/>
  <c r="AO134" i="19"/>
  <c r="Y131" i="15"/>
  <c r="N112" i="20"/>
  <c r="S111" i="20"/>
  <c r="X111" i="20"/>
  <c r="R111" i="20"/>
  <c r="V111" i="20"/>
  <c r="Q111" i="20"/>
  <c r="AF110" i="3"/>
  <c r="AB110" i="3"/>
  <c r="AK110" i="3"/>
  <c r="AE110" i="3"/>
  <c r="AA111" i="3"/>
  <c r="AI110" i="3"/>
  <c r="AD110" i="3"/>
  <c r="AJ108" i="23"/>
  <c r="AM108" i="23"/>
  <c r="AB109" i="23"/>
  <c r="AN108" i="21"/>
  <c r="AO108" i="21"/>
  <c r="AN131" i="3"/>
  <c r="AO131" i="3"/>
  <c r="U140" i="3"/>
  <c r="T140" i="3"/>
  <c r="AK140" i="15"/>
  <c r="AD140" i="15"/>
  <c r="AI140" i="15"/>
  <c r="AE140" i="15"/>
  <c r="AF140" i="15"/>
  <c r="AA141" i="15"/>
  <c r="AL109" i="3"/>
  <c r="AJ107" i="17"/>
  <c r="AM107" i="17"/>
  <c r="AL139" i="15"/>
  <c r="AM139" i="15"/>
  <c r="AN133" i="22"/>
  <c r="AO135" i="23"/>
  <c r="AK113" i="18"/>
  <c r="AE113" i="18"/>
  <c r="AF113" i="18"/>
  <c r="AA114" i="18"/>
  <c r="AI113" i="18"/>
  <c r="AD113" i="18"/>
  <c r="AC109" i="15"/>
  <c r="AL112" i="19"/>
  <c r="AG109" i="23"/>
  <c r="AH109" i="23"/>
  <c r="AJ109" i="23"/>
  <c r="AM109" i="23"/>
  <c r="Y107" i="17"/>
  <c r="G110" i="21"/>
  <c r="I109" i="21"/>
  <c r="AB109" i="21"/>
  <c r="O109" i="21"/>
  <c r="I110" i="16"/>
  <c r="G111" i="16"/>
  <c r="AB110" i="16"/>
  <c r="AO131" i="17"/>
  <c r="O135" i="19"/>
  <c r="N136" i="19"/>
  <c r="V135" i="19"/>
  <c r="X135" i="19"/>
  <c r="Q135" i="19"/>
  <c r="R135" i="19"/>
  <c r="S135" i="19"/>
  <c r="AG140" i="3"/>
  <c r="AH140" i="3"/>
  <c r="AC140" i="3"/>
  <c r="P132" i="17"/>
  <c r="AL109" i="23"/>
  <c r="AH108" i="17"/>
  <c r="AG108" i="17"/>
  <c r="AC108" i="17"/>
  <c r="U107" i="17"/>
  <c r="T107" i="17"/>
  <c r="AM110" i="15"/>
  <c r="AL110" i="15"/>
  <c r="I109" i="17"/>
  <c r="G110" i="17"/>
  <c r="Y110" i="20"/>
  <c r="W131" i="15"/>
  <c r="AO131" i="15"/>
  <c r="P131" i="15"/>
  <c r="AH136" i="23"/>
  <c r="AG136" i="23"/>
  <c r="AC136" i="23"/>
  <c r="AH112" i="18"/>
  <c r="AJ112" i="18"/>
  <c r="AM112" i="18"/>
  <c r="AG112" i="18"/>
  <c r="AC112" i="18"/>
  <c r="AN104" i="15"/>
  <c r="Y133" i="17"/>
  <c r="AB110" i="23"/>
  <c r="AE110" i="23"/>
  <c r="AI110" i="23"/>
  <c r="AD110" i="23"/>
  <c r="AK110" i="23"/>
  <c r="AF110" i="23"/>
  <c r="AA111" i="23"/>
  <c r="R134" i="20"/>
  <c r="V134" i="20"/>
  <c r="N135" i="20"/>
  <c r="S134" i="20"/>
  <c r="O134" i="20"/>
  <c r="Q134" i="20"/>
  <c r="X134" i="20"/>
  <c r="G133" i="3"/>
  <c r="I132" i="3"/>
  <c r="O132" i="3"/>
  <c r="AB132" i="3"/>
  <c r="AC135" i="23"/>
  <c r="AN134" i="23"/>
  <c r="I135" i="18"/>
  <c r="G136" i="18"/>
  <c r="O135" i="18"/>
  <c r="AB135" i="18"/>
  <c r="Y133" i="20"/>
  <c r="Q110" i="23"/>
  <c r="N111" i="23"/>
  <c r="V110" i="23"/>
  <c r="X110" i="23"/>
  <c r="S110" i="23"/>
  <c r="Y110" i="23"/>
  <c r="R110" i="23"/>
  <c r="T138" i="23"/>
  <c r="U138" i="23"/>
  <c r="W138" i="23"/>
  <c r="Z138" i="23"/>
  <c r="AO107" i="23"/>
  <c r="P138" i="23"/>
  <c r="W108" i="23"/>
  <c r="Z108" i="23"/>
  <c r="Q139" i="23"/>
  <c r="N140" i="23"/>
  <c r="X139" i="23"/>
  <c r="S139" i="23"/>
  <c r="Y139" i="23"/>
  <c r="V139" i="23"/>
  <c r="R139" i="23"/>
  <c r="W137" i="23"/>
  <c r="Z137" i="23"/>
  <c r="I136" i="23"/>
  <c r="G137" i="23"/>
  <c r="O136" i="23"/>
  <c r="AB136" i="23"/>
  <c r="AN107" i="23"/>
  <c r="U109" i="23"/>
  <c r="W109" i="23"/>
  <c r="Z109" i="23"/>
  <c r="T109" i="23"/>
  <c r="Z81" i="23"/>
  <c r="AO81" i="23"/>
  <c r="Y83" i="23"/>
  <c r="AL83" i="23"/>
  <c r="AA85" i="23"/>
  <c r="AF84" i="23"/>
  <c r="AE84" i="23"/>
  <c r="AB84" i="23"/>
  <c r="AK84" i="23"/>
  <c r="AI84" i="23"/>
  <c r="AD84" i="23"/>
  <c r="AJ82" i="23"/>
  <c r="AM82" i="23"/>
  <c r="P82" i="23"/>
  <c r="AH83" i="23"/>
  <c r="AG83" i="23"/>
  <c r="AC83" i="23"/>
  <c r="W82" i="23"/>
  <c r="Z82" i="23"/>
  <c r="U83" i="23"/>
  <c r="P83" i="23"/>
  <c r="T83" i="23"/>
  <c r="AN81" i="23"/>
  <c r="X84" i="23"/>
  <c r="V84" i="23"/>
  <c r="S84" i="23"/>
  <c r="R84" i="23"/>
  <c r="N85" i="23"/>
  <c r="Q84" i="23"/>
  <c r="O84" i="23"/>
  <c r="T110" i="22"/>
  <c r="U110" i="22"/>
  <c r="Y110" i="22"/>
  <c r="AH137" i="22"/>
  <c r="AG137" i="22"/>
  <c r="AC137" i="22"/>
  <c r="AA139" i="22"/>
  <c r="AD138" i="22"/>
  <c r="AF138" i="22"/>
  <c r="AE138" i="22"/>
  <c r="AK138" i="22"/>
  <c r="AI138" i="22"/>
  <c r="AB138" i="22"/>
  <c r="AL137" i="22"/>
  <c r="AC136" i="22"/>
  <c r="W110" i="22"/>
  <c r="Z110" i="22"/>
  <c r="P110" i="22"/>
  <c r="W82" i="22"/>
  <c r="Z82" i="22"/>
  <c r="S111" i="22"/>
  <c r="Y111" i="22"/>
  <c r="V111" i="22"/>
  <c r="X111" i="22"/>
  <c r="R111" i="22"/>
  <c r="Q111" i="22"/>
  <c r="N112" i="22"/>
  <c r="N85" i="22"/>
  <c r="S84" i="22"/>
  <c r="R84" i="22"/>
  <c r="O84" i="22"/>
  <c r="X84" i="22"/>
  <c r="V84" i="22"/>
  <c r="Q84" i="22"/>
  <c r="P82" i="22"/>
  <c r="AH83" i="22"/>
  <c r="AC83" i="22"/>
  <c r="AG83" i="22"/>
  <c r="AK84" i="22"/>
  <c r="AI84" i="22"/>
  <c r="AF84" i="22"/>
  <c r="AE84" i="22"/>
  <c r="AB84" i="22"/>
  <c r="AA85" i="22"/>
  <c r="AD84" i="22"/>
  <c r="U83" i="22"/>
  <c r="T83" i="22"/>
  <c r="W83" i="22"/>
  <c r="AL83" i="22"/>
  <c r="Y83" i="22"/>
  <c r="AJ82" i="22"/>
  <c r="AM82" i="22"/>
  <c r="AO82" i="22"/>
  <c r="W110" i="21"/>
  <c r="Z110" i="21"/>
  <c r="AC134" i="21"/>
  <c r="G138" i="21"/>
  <c r="I137" i="21"/>
  <c r="P110" i="21"/>
  <c r="T111" i="21"/>
  <c r="P111" i="21"/>
  <c r="U111" i="21"/>
  <c r="W111" i="21"/>
  <c r="Z111" i="21"/>
  <c r="AL135" i="21"/>
  <c r="N113" i="21"/>
  <c r="Q112" i="21"/>
  <c r="V112" i="21"/>
  <c r="S112" i="21"/>
  <c r="Y112" i="21"/>
  <c r="X112" i="21"/>
  <c r="R112" i="21"/>
  <c r="AG135" i="21"/>
  <c r="AH135" i="21"/>
  <c r="AJ135" i="21"/>
  <c r="AM135" i="21"/>
  <c r="AF136" i="21"/>
  <c r="AD136" i="21"/>
  <c r="AK136" i="21"/>
  <c r="AB136" i="21"/>
  <c r="AA137" i="21"/>
  <c r="AI136" i="21"/>
  <c r="AE136" i="21"/>
  <c r="X85" i="21"/>
  <c r="V85" i="21"/>
  <c r="N86" i="21"/>
  <c r="S85" i="21"/>
  <c r="R85" i="21"/>
  <c r="O85" i="21"/>
  <c r="Q85" i="21"/>
  <c r="Z83" i="21"/>
  <c r="AJ83" i="21"/>
  <c r="AM83" i="21"/>
  <c r="AL84" i="21"/>
  <c r="P83" i="21"/>
  <c r="AH84" i="21"/>
  <c r="AG84" i="21"/>
  <c r="AC84" i="21"/>
  <c r="U84" i="21"/>
  <c r="T84" i="21"/>
  <c r="AK85" i="21"/>
  <c r="AA86" i="21"/>
  <c r="AF85" i="21"/>
  <c r="AB85" i="21"/>
  <c r="AI85" i="21"/>
  <c r="AE85" i="21"/>
  <c r="AD85" i="21"/>
  <c r="Y84" i="21"/>
  <c r="P133" i="20"/>
  <c r="W110" i="20"/>
  <c r="Z110" i="20"/>
  <c r="AG113" i="20"/>
  <c r="AH113" i="20"/>
  <c r="AJ113" i="20"/>
  <c r="AG134" i="20"/>
  <c r="AC134" i="20"/>
  <c r="AH134" i="20"/>
  <c r="AJ134" i="20"/>
  <c r="AM134" i="20"/>
  <c r="AA136" i="20"/>
  <c r="AF135" i="20"/>
  <c r="AL135" i="20"/>
  <c r="AK135" i="20"/>
  <c r="AE135" i="20"/>
  <c r="AD135" i="20"/>
  <c r="AI135" i="20"/>
  <c r="AM113" i="20"/>
  <c r="AL113" i="20"/>
  <c r="AC112" i="20"/>
  <c r="AK114" i="20"/>
  <c r="AI114" i="20"/>
  <c r="AF114" i="20"/>
  <c r="AL114" i="20"/>
  <c r="AE114" i="20"/>
  <c r="AD114" i="20"/>
  <c r="AO81" i="20"/>
  <c r="AO81" i="17"/>
  <c r="AC82" i="15"/>
  <c r="AO81" i="15"/>
  <c r="AH83" i="20"/>
  <c r="AG83" i="20"/>
  <c r="AC83" i="20"/>
  <c r="AK84" i="20"/>
  <c r="AA85" i="20"/>
  <c r="AE84" i="20"/>
  <c r="AB84" i="20"/>
  <c r="AI84" i="20"/>
  <c r="AF84" i="20"/>
  <c r="AD84" i="20"/>
  <c r="AJ82" i="20"/>
  <c r="AN82" i="20"/>
  <c r="AC82" i="20"/>
  <c r="P83" i="20"/>
  <c r="W83" i="20"/>
  <c r="Z83" i="20"/>
  <c r="U84" i="20"/>
  <c r="T84" i="20"/>
  <c r="P84" i="20"/>
  <c r="O85" i="20"/>
  <c r="X85" i="20"/>
  <c r="V85" i="20"/>
  <c r="Q85" i="20"/>
  <c r="N86" i="20"/>
  <c r="S85" i="20"/>
  <c r="R85" i="20"/>
  <c r="AL83" i="20"/>
  <c r="Y84" i="20"/>
  <c r="AC112" i="19"/>
  <c r="U109" i="19"/>
  <c r="T109" i="19"/>
  <c r="V110" i="19"/>
  <c r="N111" i="19"/>
  <c r="S110" i="19"/>
  <c r="X110" i="19"/>
  <c r="Q110" i="19"/>
  <c r="R110" i="19"/>
  <c r="AO108" i="19"/>
  <c r="AC140" i="19"/>
  <c r="Y109" i="19"/>
  <c r="AN108" i="19"/>
  <c r="AO82" i="19"/>
  <c r="Z82" i="19"/>
  <c r="AN82" i="19"/>
  <c r="V84" i="19"/>
  <c r="S84" i="19"/>
  <c r="R84" i="19"/>
  <c r="O84" i="19"/>
  <c r="N85" i="19"/>
  <c r="X84" i="19"/>
  <c r="Q84" i="19"/>
  <c r="AL83" i="19"/>
  <c r="U83" i="19"/>
  <c r="W83" i="19"/>
  <c r="Z83" i="19"/>
  <c r="T83" i="19"/>
  <c r="Y83" i="19"/>
  <c r="AH83" i="19"/>
  <c r="AG83" i="19"/>
  <c r="P82" i="19"/>
  <c r="AN81" i="19"/>
  <c r="AO81" i="19"/>
  <c r="P83" i="19"/>
  <c r="AC82" i="19"/>
  <c r="AK84" i="19"/>
  <c r="AF84" i="19"/>
  <c r="AE84" i="19"/>
  <c r="AB84" i="19"/>
  <c r="AA85" i="19"/>
  <c r="AI84" i="19"/>
  <c r="AD84" i="19"/>
  <c r="Z107" i="18"/>
  <c r="AN107" i="18"/>
  <c r="AN108" i="18"/>
  <c r="AO81" i="18"/>
  <c r="S135" i="18"/>
  <c r="N136" i="18"/>
  <c r="R135" i="18"/>
  <c r="X135" i="18"/>
  <c r="Q135" i="18"/>
  <c r="V135" i="18"/>
  <c r="AH137" i="18"/>
  <c r="AG137" i="18"/>
  <c r="AC137" i="18"/>
  <c r="W82" i="18"/>
  <c r="Z82" i="18"/>
  <c r="Z81" i="18"/>
  <c r="V110" i="18"/>
  <c r="N111" i="18"/>
  <c r="X110" i="18"/>
  <c r="U110" i="18"/>
  <c r="R110" i="18"/>
  <c r="S110" i="18"/>
  <c r="Q110" i="18"/>
  <c r="T134" i="18"/>
  <c r="U134" i="18"/>
  <c r="Y109" i="18"/>
  <c r="AK138" i="18"/>
  <c r="AE138" i="18"/>
  <c r="AD138" i="18"/>
  <c r="AA139" i="18"/>
  <c r="AI138" i="18"/>
  <c r="AF138" i="18"/>
  <c r="AL138" i="18"/>
  <c r="AO107" i="18"/>
  <c r="P108" i="18"/>
  <c r="AO132" i="18"/>
  <c r="U109" i="18"/>
  <c r="T109" i="18"/>
  <c r="AJ136" i="18"/>
  <c r="AM136" i="18"/>
  <c r="AN132" i="18"/>
  <c r="P133" i="18"/>
  <c r="AO133" i="18"/>
  <c r="AN133" i="18"/>
  <c r="AJ84" i="18"/>
  <c r="AM84" i="18"/>
  <c r="AC84" i="18"/>
  <c r="X84" i="18"/>
  <c r="N85" i="18"/>
  <c r="V84" i="18"/>
  <c r="S84" i="18"/>
  <c r="R84" i="18"/>
  <c r="O84" i="18"/>
  <c r="Q84" i="18"/>
  <c r="U83" i="18"/>
  <c r="T83" i="18"/>
  <c r="AH85" i="18"/>
  <c r="AG85" i="18"/>
  <c r="AL85" i="18"/>
  <c r="Y83" i="18"/>
  <c r="AE86" i="18"/>
  <c r="AB86" i="18"/>
  <c r="AK86" i="18"/>
  <c r="AA87" i="18"/>
  <c r="AI86" i="18"/>
  <c r="AF86" i="18"/>
  <c r="AD86" i="18"/>
  <c r="AN82" i="18"/>
  <c r="AO82" i="18"/>
  <c r="P82" i="18"/>
  <c r="AO132" i="17"/>
  <c r="AJ82" i="17"/>
  <c r="AC82" i="17"/>
  <c r="AL83" i="17"/>
  <c r="U83" i="17"/>
  <c r="T83" i="17"/>
  <c r="AF84" i="17"/>
  <c r="AE84" i="17"/>
  <c r="AB84" i="17"/>
  <c r="AA85" i="17"/>
  <c r="AK84" i="17"/>
  <c r="AI84" i="17"/>
  <c r="AD84" i="17"/>
  <c r="AH83" i="17"/>
  <c r="AG83" i="17"/>
  <c r="V84" i="17"/>
  <c r="S84" i="17"/>
  <c r="R84" i="17"/>
  <c r="O84" i="17"/>
  <c r="N85" i="17"/>
  <c r="X84" i="17"/>
  <c r="Q84" i="17"/>
  <c r="Y83" i="17"/>
  <c r="P82" i="17"/>
  <c r="P107" i="17"/>
  <c r="W133" i="17"/>
  <c r="AC132" i="17"/>
  <c r="AG133" i="17"/>
  <c r="AH133" i="17"/>
  <c r="AJ108" i="17"/>
  <c r="AM108" i="17"/>
  <c r="AD134" i="17"/>
  <c r="AF134" i="17"/>
  <c r="AI134" i="17"/>
  <c r="AE134" i="17"/>
  <c r="AK134" i="17"/>
  <c r="AA135" i="17"/>
  <c r="AB134" i="17"/>
  <c r="P133" i="17"/>
  <c r="AL133" i="17"/>
  <c r="AN132" i="17"/>
  <c r="I135" i="17"/>
  <c r="G136" i="17"/>
  <c r="AD110" i="16"/>
  <c r="AI110" i="16"/>
  <c r="AE110" i="16"/>
  <c r="AA111" i="16"/>
  <c r="AF110" i="16"/>
  <c r="AK110" i="16"/>
  <c r="AG134" i="16"/>
  <c r="AC134" i="16"/>
  <c r="AH134" i="16"/>
  <c r="AH109" i="16"/>
  <c r="AJ109" i="16"/>
  <c r="AM109" i="16"/>
  <c r="AG109" i="16"/>
  <c r="P139" i="16"/>
  <c r="AJ82" i="16"/>
  <c r="AM82" i="16"/>
  <c r="AJ133" i="16"/>
  <c r="AM133" i="16"/>
  <c r="AN133" i="16"/>
  <c r="AO133" i="16"/>
  <c r="P108" i="16"/>
  <c r="AD135" i="16"/>
  <c r="AE135" i="16"/>
  <c r="AI135" i="16"/>
  <c r="AA136" i="16"/>
  <c r="AF135" i="16"/>
  <c r="AL135" i="16"/>
  <c r="AK135" i="16"/>
  <c r="AJ108" i="16"/>
  <c r="AM108" i="16"/>
  <c r="AM132" i="16"/>
  <c r="AN132" i="16"/>
  <c r="AN108" i="16"/>
  <c r="AN81" i="16"/>
  <c r="AL83" i="16"/>
  <c r="AB84" i="16"/>
  <c r="AF84" i="16"/>
  <c r="AE84" i="16"/>
  <c r="AA85" i="16"/>
  <c r="AK84" i="16"/>
  <c r="AI84" i="16"/>
  <c r="AD84" i="16"/>
  <c r="AG83" i="16"/>
  <c r="AH83" i="16"/>
  <c r="AJ83" i="16"/>
  <c r="AM83" i="16"/>
  <c r="Y83" i="16"/>
  <c r="R84" i="16"/>
  <c r="O84" i="16"/>
  <c r="N85" i="16"/>
  <c r="X84" i="16"/>
  <c r="V84" i="16"/>
  <c r="S84" i="16"/>
  <c r="Q84" i="16"/>
  <c r="U83" i="16"/>
  <c r="T83" i="16"/>
  <c r="P82" i="16"/>
  <c r="AO81" i="16"/>
  <c r="W82" i="16"/>
  <c r="AN82" i="16"/>
  <c r="AC82" i="16"/>
  <c r="AJ82" i="15"/>
  <c r="AM82" i="15"/>
  <c r="AN81" i="15"/>
  <c r="AH83" i="15"/>
  <c r="AC83" i="15"/>
  <c r="AG83" i="15"/>
  <c r="AK84" i="15"/>
  <c r="AA85" i="15"/>
  <c r="AI84" i="15"/>
  <c r="AF84" i="15"/>
  <c r="AE84" i="15"/>
  <c r="AB84" i="15"/>
  <c r="AD84" i="15"/>
  <c r="P82" i="15"/>
  <c r="W82" i="15"/>
  <c r="Y83" i="15"/>
  <c r="AL83" i="15"/>
  <c r="U83" i="15"/>
  <c r="T83" i="15"/>
  <c r="X84" i="15"/>
  <c r="N85" i="15"/>
  <c r="V84" i="15"/>
  <c r="O84" i="15"/>
  <c r="S84" i="15"/>
  <c r="R84" i="15"/>
  <c r="Q84" i="15"/>
  <c r="Y83" i="3"/>
  <c r="AJ82" i="3"/>
  <c r="AM82" i="3"/>
  <c r="AF84" i="3"/>
  <c r="AE84" i="3"/>
  <c r="AB84" i="3"/>
  <c r="AK84" i="3"/>
  <c r="AA85" i="3"/>
  <c r="AI84" i="3"/>
  <c r="AD84" i="3"/>
  <c r="S84" i="3"/>
  <c r="R84" i="3"/>
  <c r="O84" i="3"/>
  <c r="X84" i="3"/>
  <c r="N85" i="3"/>
  <c r="V84" i="3"/>
  <c r="Q84" i="3"/>
  <c r="AH83" i="3"/>
  <c r="AG83" i="3"/>
  <c r="U83" i="3"/>
  <c r="T83" i="3"/>
  <c r="W83" i="3"/>
  <c r="AO81" i="3"/>
  <c r="AL83" i="3"/>
  <c r="G87" i="3"/>
  <c r="I86" i="3"/>
  <c r="W82" i="3"/>
  <c r="Z82" i="3"/>
  <c r="AN81" i="3"/>
  <c r="AH110" i="23"/>
  <c r="AG110" i="23"/>
  <c r="N143" i="3"/>
  <c r="Q142" i="3"/>
  <c r="X142" i="3"/>
  <c r="R142" i="3"/>
  <c r="S142" i="3"/>
  <c r="V142" i="3"/>
  <c r="AH109" i="17"/>
  <c r="AC109" i="17"/>
  <c r="AG109" i="17"/>
  <c r="N142" i="16"/>
  <c r="R141" i="16"/>
  <c r="Q141" i="16"/>
  <c r="S141" i="16"/>
  <c r="V141" i="16"/>
  <c r="X141" i="16"/>
  <c r="T135" i="21"/>
  <c r="U135" i="21"/>
  <c r="P135" i="21"/>
  <c r="AK142" i="3"/>
  <c r="AE142" i="3"/>
  <c r="AA143" i="3"/>
  <c r="AI142" i="3"/>
  <c r="AF142" i="3"/>
  <c r="AD142" i="3"/>
  <c r="Z134" i="21"/>
  <c r="AN108" i="20"/>
  <c r="AO108" i="20"/>
  <c r="Y134" i="17"/>
  <c r="I110" i="18"/>
  <c r="G111" i="18"/>
  <c r="O110" i="18"/>
  <c r="AB110" i="18"/>
  <c r="Y135" i="19"/>
  <c r="AH113" i="18"/>
  <c r="AG113" i="18"/>
  <c r="AC113" i="18"/>
  <c r="AG140" i="15"/>
  <c r="AC140" i="15"/>
  <c r="AH140" i="15"/>
  <c r="AJ140" i="15"/>
  <c r="AI111" i="3"/>
  <c r="AA112" i="3"/>
  <c r="AF111" i="3"/>
  <c r="AD111" i="3"/>
  <c r="AB111" i="3"/>
  <c r="AK111" i="3"/>
  <c r="AE111" i="3"/>
  <c r="U111" i="20"/>
  <c r="P111" i="20"/>
  <c r="T111" i="20"/>
  <c r="T141" i="3"/>
  <c r="U141" i="3"/>
  <c r="W141" i="3"/>
  <c r="T108" i="17"/>
  <c r="U108" i="17"/>
  <c r="AI112" i="15"/>
  <c r="AF112" i="15"/>
  <c r="AE112" i="15"/>
  <c r="AD112" i="15"/>
  <c r="AK112" i="15"/>
  <c r="AL109" i="17"/>
  <c r="AN134" i="19"/>
  <c r="Y140" i="16"/>
  <c r="I109" i="20"/>
  <c r="G110" i="20"/>
  <c r="AB109" i="20"/>
  <c r="O109" i="20"/>
  <c r="U132" i="15"/>
  <c r="W132" i="15"/>
  <c r="Z132" i="15"/>
  <c r="T132" i="15"/>
  <c r="W105" i="15"/>
  <c r="AO105" i="15"/>
  <c r="AN109" i="21"/>
  <c r="AO109" i="21"/>
  <c r="AL111" i="15"/>
  <c r="I136" i="20"/>
  <c r="G137" i="20"/>
  <c r="AB136" i="20"/>
  <c r="AL141" i="3"/>
  <c r="I110" i="23"/>
  <c r="G111" i="23"/>
  <c r="O110" i="23"/>
  <c r="I136" i="19"/>
  <c r="G137" i="19"/>
  <c r="AB136" i="19"/>
  <c r="AO108" i="23"/>
  <c r="T134" i="17"/>
  <c r="U134" i="17"/>
  <c r="T134" i="20"/>
  <c r="U134" i="20"/>
  <c r="P134" i="20"/>
  <c r="I136" i="18"/>
  <c r="G137" i="18"/>
  <c r="O136" i="18"/>
  <c r="AB136" i="18"/>
  <c r="I110" i="21"/>
  <c r="G111" i="21"/>
  <c r="AB110" i="21"/>
  <c r="O110" i="21"/>
  <c r="AH110" i="3"/>
  <c r="AG110" i="3"/>
  <c r="Y111" i="20"/>
  <c r="P141" i="3"/>
  <c r="Y108" i="17"/>
  <c r="Y135" i="22"/>
  <c r="AF110" i="17"/>
  <c r="AA111" i="17"/>
  <c r="AI110" i="17"/>
  <c r="AD110" i="17"/>
  <c r="AB110" i="17"/>
  <c r="AE110" i="17"/>
  <c r="AK110" i="17"/>
  <c r="AN109" i="23"/>
  <c r="AO109" i="23"/>
  <c r="AL141" i="19"/>
  <c r="G134" i="15"/>
  <c r="I133" i="15"/>
  <c r="AB133" i="15"/>
  <c r="AN132" i="3"/>
  <c r="AO132" i="3"/>
  <c r="T135" i="19"/>
  <c r="U135" i="19"/>
  <c r="P135" i="19"/>
  <c r="V112" i="20"/>
  <c r="R112" i="20"/>
  <c r="Q112" i="20"/>
  <c r="S112" i="20"/>
  <c r="N113" i="20"/>
  <c r="X112" i="20"/>
  <c r="U135" i="22"/>
  <c r="T135" i="22"/>
  <c r="AH137" i="23"/>
  <c r="AJ137" i="23"/>
  <c r="AG137" i="23"/>
  <c r="Z134" i="19"/>
  <c r="AG113" i="19"/>
  <c r="AH113" i="19"/>
  <c r="AJ113" i="19"/>
  <c r="AM113" i="19"/>
  <c r="AO108" i="3"/>
  <c r="T106" i="15"/>
  <c r="U106" i="15"/>
  <c r="AN106" i="15"/>
  <c r="X135" i="17"/>
  <c r="S135" i="17"/>
  <c r="R135" i="17"/>
  <c r="Q135" i="17"/>
  <c r="N136" i="17"/>
  <c r="V135" i="17"/>
  <c r="O135" i="17"/>
  <c r="W133" i="20"/>
  <c r="Z133" i="20"/>
  <c r="AJ140" i="3"/>
  <c r="AM140" i="3"/>
  <c r="AL110" i="3"/>
  <c r="Z131" i="15"/>
  <c r="V136" i="22"/>
  <c r="N137" i="22"/>
  <c r="X136" i="22"/>
  <c r="S136" i="22"/>
  <c r="R136" i="22"/>
  <c r="Q136" i="22"/>
  <c r="O136" i="22"/>
  <c r="AF114" i="19"/>
  <c r="AE114" i="19"/>
  <c r="AD114" i="19"/>
  <c r="AI114" i="19"/>
  <c r="AA115" i="19"/>
  <c r="AK114" i="19"/>
  <c r="I136" i="16"/>
  <c r="G137" i="16"/>
  <c r="O136" i="16"/>
  <c r="AB136" i="16"/>
  <c r="R107" i="15"/>
  <c r="S107" i="15"/>
  <c r="V107" i="15"/>
  <c r="N108" i="15"/>
  <c r="X107" i="15"/>
  <c r="O107" i="15"/>
  <c r="Q107" i="15"/>
  <c r="W134" i="17"/>
  <c r="G112" i="19"/>
  <c r="I111" i="19"/>
  <c r="O111" i="19"/>
  <c r="AB111" i="19"/>
  <c r="Y132" i="15"/>
  <c r="G134" i="3"/>
  <c r="I133" i="3"/>
  <c r="AB133" i="3"/>
  <c r="O133" i="3"/>
  <c r="Y134" i="20"/>
  <c r="O135" i="20"/>
  <c r="N136" i="20"/>
  <c r="V135" i="20"/>
  <c r="Q135" i="20"/>
  <c r="R135" i="20"/>
  <c r="X135" i="20"/>
  <c r="S135" i="20"/>
  <c r="I110" i="17"/>
  <c r="G111" i="17"/>
  <c r="X109" i="17"/>
  <c r="R109" i="17"/>
  <c r="N110" i="17"/>
  <c r="Q109" i="17"/>
  <c r="V109" i="17"/>
  <c r="O109" i="17"/>
  <c r="S109" i="17"/>
  <c r="AG111" i="15"/>
  <c r="AC111" i="15"/>
  <c r="AH111" i="15"/>
  <c r="AJ111" i="15"/>
  <c r="AM111" i="15"/>
  <c r="AC137" i="23"/>
  <c r="I110" i="22"/>
  <c r="G111" i="22"/>
  <c r="O110" i="22"/>
  <c r="AB110" i="22"/>
  <c r="AG141" i="19"/>
  <c r="AH141" i="19"/>
  <c r="AJ141" i="19"/>
  <c r="AM141" i="19"/>
  <c r="S110" i="16"/>
  <c r="X110" i="16"/>
  <c r="N111" i="16"/>
  <c r="V110" i="16"/>
  <c r="O110" i="16"/>
  <c r="Q110" i="16"/>
  <c r="R110" i="16"/>
  <c r="AJ109" i="3"/>
  <c r="AC109" i="3"/>
  <c r="V136" i="19"/>
  <c r="S136" i="19"/>
  <c r="N137" i="19"/>
  <c r="Q136" i="19"/>
  <c r="O136" i="19"/>
  <c r="R136" i="19"/>
  <c r="X136" i="19"/>
  <c r="AO108" i="16"/>
  <c r="AC109" i="23"/>
  <c r="AE114" i="18"/>
  <c r="AA115" i="18"/>
  <c r="AI114" i="18"/>
  <c r="AD114" i="18"/>
  <c r="AF114" i="18"/>
  <c r="AK114" i="18"/>
  <c r="AK141" i="15"/>
  <c r="AE141" i="15"/>
  <c r="AF141" i="15"/>
  <c r="AD141" i="15"/>
  <c r="AA142" i="15"/>
  <c r="AI141" i="15"/>
  <c r="AC110" i="15"/>
  <c r="AL137" i="23"/>
  <c r="AN131" i="15"/>
  <c r="V136" i="21"/>
  <c r="X136" i="21"/>
  <c r="Q136" i="21"/>
  <c r="R136" i="21"/>
  <c r="N137" i="21"/>
  <c r="S136" i="21"/>
  <c r="O136" i="21"/>
  <c r="AL113" i="19"/>
  <c r="AN109" i="22"/>
  <c r="AO109" i="22"/>
  <c r="AK142" i="19"/>
  <c r="AI142" i="19"/>
  <c r="AD142" i="19"/>
  <c r="AA143" i="19"/>
  <c r="AF142" i="19"/>
  <c r="AE142" i="19"/>
  <c r="Z106" i="15"/>
  <c r="Y106" i="15"/>
  <c r="Z133" i="17"/>
  <c r="AL113" i="18"/>
  <c r="AL140" i="15"/>
  <c r="AM140" i="15"/>
  <c r="AI138" i="23"/>
  <c r="AD138" i="23"/>
  <c r="AE138" i="23"/>
  <c r="AF138" i="23"/>
  <c r="AK138" i="23"/>
  <c r="AA139" i="23"/>
  <c r="AN108" i="3"/>
  <c r="P106" i="15"/>
  <c r="W106" i="15"/>
  <c r="AO106" i="15"/>
  <c r="Y109" i="16"/>
  <c r="AI111" i="23"/>
  <c r="AA112" i="23"/>
  <c r="AF111" i="23"/>
  <c r="AD111" i="23"/>
  <c r="AB111" i="23"/>
  <c r="AK111" i="23"/>
  <c r="AE111" i="23"/>
  <c r="AJ113" i="18"/>
  <c r="AM113" i="18"/>
  <c r="AN134" i="21"/>
  <c r="W107" i="17"/>
  <c r="Z107" i="17"/>
  <c r="AJ136" i="23"/>
  <c r="AM136" i="23"/>
  <c r="G109" i="15"/>
  <c r="I108" i="15"/>
  <c r="AB108" i="15"/>
  <c r="U109" i="16"/>
  <c r="T109" i="16"/>
  <c r="AL110" i="23"/>
  <c r="G112" i="16"/>
  <c r="I111" i="16"/>
  <c r="AB111" i="16"/>
  <c r="W111" i="20"/>
  <c r="P140" i="3"/>
  <c r="Y135" i="21"/>
  <c r="W134" i="22"/>
  <c r="Z134" i="22"/>
  <c r="Y141" i="3"/>
  <c r="T140" i="16"/>
  <c r="U140" i="16"/>
  <c r="AH141" i="3"/>
  <c r="AG141" i="3"/>
  <c r="V133" i="15"/>
  <c r="O133" i="15"/>
  <c r="N134" i="15"/>
  <c r="X133" i="15"/>
  <c r="R133" i="15"/>
  <c r="S133" i="15"/>
  <c r="Q133" i="15"/>
  <c r="G142" i="22"/>
  <c r="I141" i="22"/>
  <c r="H141" i="22"/>
  <c r="W83" i="23"/>
  <c r="G138" i="23"/>
  <c r="I137" i="23"/>
  <c r="O137" i="23"/>
  <c r="AB137" i="23"/>
  <c r="AN108" i="23"/>
  <c r="T110" i="23"/>
  <c r="U110" i="23"/>
  <c r="AN82" i="23"/>
  <c r="T139" i="23"/>
  <c r="U139" i="23"/>
  <c r="V140" i="23"/>
  <c r="N141" i="23"/>
  <c r="S140" i="23"/>
  <c r="R140" i="23"/>
  <c r="Q140" i="23"/>
  <c r="X140" i="23"/>
  <c r="N112" i="23"/>
  <c r="R111" i="23"/>
  <c r="X111" i="23"/>
  <c r="S111" i="23"/>
  <c r="Y111" i="23"/>
  <c r="V111" i="23"/>
  <c r="Q111" i="23"/>
  <c r="W110" i="23"/>
  <c r="Z110" i="23"/>
  <c r="AC110" i="23"/>
  <c r="P109" i="23"/>
  <c r="Z83" i="23"/>
  <c r="AK85" i="23"/>
  <c r="AA86" i="23"/>
  <c r="AI85" i="23"/>
  <c r="AF85" i="23"/>
  <c r="AE85" i="23"/>
  <c r="AD85" i="23"/>
  <c r="AB85" i="23"/>
  <c r="AL84" i="23"/>
  <c r="Y84" i="23"/>
  <c r="U84" i="23"/>
  <c r="T84" i="23"/>
  <c r="AH84" i="23"/>
  <c r="AG84" i="23"/>
  <c r="AC84" i="23"/>
  <c r="AO82" i="23"/>
  <c r="P84" i="23"/>
  <c r="O85" i="23"/>
  <c r="X85" i="23"/>
  <c r="N86" i="23"/>
  <c r="V85" i="23"/>
  <c r="Q85" i="23"/>
  <c r="R85" i="23"/>
  <c r="S85" i="23"/>
  <c r="AJ83" i="23"/>
  <c r="AM83" i="23"/>
  <c r="P135" i="22"/>
  <c r="Q112" i="22"/>
  <c r="R112" i="22"/>
  <c r="N113" i="22"/>
  <c r="V112" i="22"/>
  <c r="S112" i="22"/>
  <c r="X112" i="22"/>
  <c r="AG138" i="22"/>
  <c r="AC138" i="22"/>
  <c r="AH138" i="22"/>
  <c r="U111" i="22"/>
  <c r="P111" i="22"/>
  <c r="T111" i="22"/>
  <c r="AL138" i="22"/>
  <c r="AD139" i="22"/>
  <c r="AI139" i="22"/>
  <c r="AK139" i="22"/>
  <c r="AA140" i="22"/>
  <c r="AF139" i="22"/>
  <c r="AL139" i="22"/>
  <c r="AE139" i="22"/>
  <c r="AB139" i="22"/>
  <c r="AJ137" i="22"/>
  <c r="AM137" i="22"/>
  <c r="Z83" i="22"/>
  <c r="AJ83" i="22"/>
  <c r="AM83" i="22"/>
  <c r="AB85" i="22"/>
  <c r="AI85" i="22"/>
  <c r="AA86" i="22"/>
  <c r="AK85" i="22"/>
  <c r="AF85" i="22"/>
  <c r="AE85" i="22"/>
  <c r="AD85" i="22"/>
  <c r="U84" i="22"/>
  <c r="T84" i="22"/>
  <c r="P83" i="22"/>
  <c r="AL84" i="22"/>
  <c r="Y84" i="22"/>
  <c r="AN82" i="22"/>
  <c r="N86" i="22"/>
  <c r="V85" i="22"/>
  <c r="X85" i="22"/>
  <c r="S85" i="22"/>
  <c r="R85" i="22"/>
  <c r="O85" i="22"/>
  <c r="Q85" i="22"/>
  <c r="AH84" i="22"/>
  <c r="AG84" i="22"/>
  <c r="AC84" i="22"/>
  <c r="Q113" i="21"/>
  <c r="V113" i="21"/>
  <c r="S113" i="21"/>
  <c r="R113" i="21"/>
  <c r="N114" i="21"/>
  <c r="X113" i="21"/>
  <c r="AD137" i="21"/>
  <c r="AA138" i="21"/>
  <c r="AE137" i="21"/>
  <c r="AB137" i="21"/>
  <c r="AK137" i="21"/>
  <c r="AI137" i="21"/>
  <c r="AF137" i="21"/>
  <c r="AH136" i="21"/>
  <c r="AG136" i="21"/>
  <c r="AC136" i="21"/>
  <c r="AL136" i="21"/>
  <c r="W135" i="21"/>
  <c r="AC135" i="21"/>
  <c r="I138" i="21"/>
  <c r="G139" i="21"/>
  <c r="T112" i="21"/>
  <c r="U112" i="21"/>
  <c r="W112" i="21"/>
  <c r="Z112" i="21"/>
  <c r="AB86" i="21"/>
  <c r="AK86" i="21"/>
  <c r="AI86" i="21"/>
  <c r="AF86" i="21"/>
  <c r="AE86" i="21"/>
  <c r="AA87" i="21"/>
  <c r="AD86" i="21"/>
  <c r="AH85" i="21"/>
  <c r="AG85" i="21"/>
  <c r="AC85" i="21"/>
  <c r="AO83" i="21"/>
  <c r="AJ84" i="21"/>
  <c r="AM84" i="21"/>
  <c r="Y85" i="21"/>
  <c r="O86" i="21"/>
  <c r="N87" i="21"/>
  <c r="S86" i="21"/>
  <c r="R86" i="21"/>
  <c r="X86" i="21"/>
  <c r="V86" i="21"/>
  <c r="Q86" i="21"/>
  <c r="T85" i="21"/>
  <c r="U85" i="21"/>
  <c r="P84" i="21"/>
  <c r="AN83" i="21"/>
  <c r="AL85" i="21"/>
  <c r="W84" i="21"/>
  <c r="AN133" i="20"/>
  <c r="AH135" i="20"/>
  <c r="AJ135" i="20"/>
  <c r="AM135" i="20"/>
  <c r="AG135" i="20"/>
  <c r="AC135" i="20"/>
  <c r="AI136" i="20"/>
  <c r="AF136" i="20"/>
  <c r="AE136" i="20"/>
  <c r="AK136" i="20"/>
  <c r="AD136" i="20"/>
  <c r="AA137" i="20"/>
  <c r="AH114" i="20"/>
  <c r="AJ114" i="20"/>
  <c r="AM114" i="20"/>
  <c r="AG114" i="20"/>
  <c r="W134" i="20"/>
  <c r="AC113" i="20"/>
  <c r="AJ85" i="18"/>
  <c r="AM85" i="18"/>
  <c r="W83" i="18"/>
  <c r="Z83" i="18"/>
  <c r="P83" i="17"/>
  <c r="W83" i="17"/>
  <c r="Z83" i="17"/>
  <c r="P83" i="16"/>
  <c r="W83" i="15"/>
  <c r="Z83" i="15"/>
  <c r="AL84" i="20"/>
  <c r="W84" i="20"/>
  <c r="U85" i="20"/>
  <c r="T85" i="20"/>
  <c r="Y85" i="20"/>
  <c r="AB85" i="20"/>
  <c r="AK85" i="20"/>
  <c r="AA86" i="20"/>
  <c r="AI85" i="20"/>
  <c r="AF85" i="20"/>
  <c r="AE85" i="20"/>
  <c r="AD85" i="20"/>
  <c r="S86" i="20"/>
  <c r="R86" i="20"/>
  <c r="O86" i="20"/>
  <c r="X86" i="20"/>
  <c r="N87" i="20"/>
  <c r="V86" i="20"/>
  <c r="Q86" i="20"/>
  <c r="AH84" i="20"/>
  <c r="AG84" i="20"/>
  <c r="AM82" i="20"/>
  <c r="AO82" i="20"/>
  <c r="AJ83" i="20"/>
  <c r="W135" i="19"/>
  <c r="T110" i="19"/>
  <c r="U110" i="19"/>
  <c r="Y110" i="19"/>
  <c r="R111" i="19"/>
  <c r="S111" i="19"/>
  <c r="N112" i="19"/>
  <c r="Q111" i="19"/>
  <c r="V111" i="19"/>
  <c r="X111" i="19"/>
  <c r="AC113" i="19"/>
  <c r="W109" i="19"/>
  <c r="Z109" i="19"/>
  <c r="P109" i="19"/>
  <c r="U84" i="19"/>
  <c r="W84" i="19"/>
  <c r="Z84" i="19"/>
  <c r="T84" i="19"/>
  <c r="X85" i="19"/>
  <c r="N86" i="19"/>
  <c r="V85" i="19"/>
  <c r="S85" i="19"/>
  <c r="O85" i="19"/>
  <c r="R85" i="19"/>
  <c r="Q85" i="19"/>
  <c r="AB85" i="19"/>
  <c r="AK85" i="19"/>
  <c r="AA86" i="19"/>
  <c r="AI85" i="19"/>
  <c r="AE85" i="19"/>
  <c r="AF85" i="19"/>
  <c r="AD85" i="19"/>
  <c r="AC83" i="19"/>
  <c r="AJ83" i="19"/>
  <c r="AM83" i="19"/>
  <c r="Y84" i="19"/>
  <c r="AL84" i="19"/>
  <c r="AH84" i="19"/>
  <c r="AC84" i="19"/>
  <c r="AG84" i="19"/>
  <c r="AO109" i="18"/>
  <c r="P110" i="18"/>
  <c r="T110" i="18"/>
  <c r="W110" i="18"/>
  <c r="Y110" i="18"/>
  <c r="T135" i="18"/>
  <c r="U135" i="18"/>
  <c r="P135" i="18"/>
  <c r="S136" i="18"/>
  <c r="Y136" i="18"/>
  <c r="R136" i="18"/>
  <c r="Q136" i="18"/>
  <c r="V136" i="18"/>
  <c r="N137" i="18"/>
  <c r="X136" i="18"/>
  <c r="Y135" i="18"/>
  <c r="W109" i="18"/>
  <c r="Z109" i="18"/>
  <c r="AK139" i="18"/>
  <c r="AE139" i="18"/>
  <c r="AF139" i="18"/>
  <c r="AL139" i="18"/>
  <c r="AI139" i="18"/>
  <c r="AD139" i="18"/>
  <c r="AA140" i="18"/>
  <c r="W134" i="18"/>
  <c r="Z134" i="18"/>
  <c r="V111" i="18"/>
  <c r="X111" i="18"/>
  <c r="N112" i="18"/>
  <c r="Q111" i="18"/>
  <c r="S111" i="18"/>
  <c r="R111" i="18"/>
  <c r="P134" i="18"/>
  <c r="AN109" i="18"/>
  <c r="AH138" i="18"/>
  <c r="AG138" i="18"/>
  <c r="P109" i="18"/>
  <c r="AJ137" i="18"/>
  <c r="AM137" i="18"/>
  <c r="AC85" i="18"/>
  <c r="AL86" i="18"/>
  <c r="Y84" i="18"/>
  <c r="AF87" i="18"/>
  <c r="AE87" i="18"/>
  <c r="AB87" i="18"/>
  <c r="AK87" i="18"/>
  <c r="AA88" i="18"/>
  <c r="AI87" i="18"/>
  <c r="AD87" i="18"/>
  <c r="O85" i="18"/>
  <c r="N86" i="18"/>
  <c r="V85" i="18"/>
  <c r="X85" i="18"/>
  <c r="S85" i="18"/>
  <c r="R85" i="18"/>
  <c r="Q85" i="18"/>
  <c r="AH86" i="18"/>
  <c r="AG86" i="18"/>
  <c r="P83" i="18"/>
  <c r="U84" i="18"/>
  <c r="W84" i="18"/>
  <c r="Z84" i="18"/>
  <c r="T84" i="18"/>
  <c r="AC83" i="17"/>
  <c r="AJ83" i="17"/>
  <c r="AH84" i="17"/>
  <c r="AG84" i="17"/>
  <c r="U84" i="17"/>
  <c r="T84" i="17"/>
  <c r="AK85" i="17"/>
  <c r="AI85" i="17"/>
  <c r="AF85" i="17"/>
  <c r="AE85" i="17"/>
  <c r="AB85" i="17"/>
  <c r="AA86" i="17"/>
  <c r="AD85" i="17"/>
  <c r="N86" i="17"/>
  <c r="V85" i="17"/>
  <c r="S85" i="17"/>
  <c r="X85" i="17"/>
  <c r="R85" i="17"/>
  <c r="O85" i="17"/>
  <c r="Q85" i="17"/>
  <c r="AO82" i="17"/>
  <c r="AM82" i="17"/>
  <c r="AL84" i="17"/>
  <c r="AN82" i="17"/>
  <c r="Y84" i="17"/>
  <c r="AL134" i="17"/>
  <c r="P134" i="17"/>
  <c r="AJ109" i="17"/>
  <c r="AM109" i="17"/>
  <c r="AC133" i="17"/>
  <c r="AG134" i="17"/>
  <c r="AH134" i="17"/>
  <c r="AB135" i="17"/>
  <c r="AD135" i="17"/>
  <c r="AF135" i="17"/>
  <c r="AI135" i="17"/>
  <c r="AA136" i="17"/>
  <c r="AE135" i="17"/>
  <c r="AK135" i="17"/>
  <c r="I136" i="17"/>
  <c r="G137" i="17"/>
  <c r="AJ133" i="17"/>
  <c r="AA137" i="16"/>
  <c r="AD136" i="16"/>
  <c r="AK136" i="16"/>
  <c r="AI136" i="16"/>
  <c r="AF136" i="16"/>
  <c r="AL136" i="16"/>
  <c r="AE136" i="16"/>
  <c r="AJ134" i="16"/>
  <c r="AM134" i="16"/>
  <c r="AN134" i="16"/>
  <c r="AO134" i="16"/>
  <c r="AC83" i="16"/>
  <c r="AG110" i="16"/>
  <c r="AH110" i="16"/>
  <c r="AJ110" i="16"/>
  <c r="AM110" i="16"/>
  <c r="AL110" i="16"/>
  <c r="AK111" i="16"/>
  <c r="AE111" i="16"/>
  <c r="AF111" i="16"/>
  <c r="AL111" i="16"/>
  <c r="AA112" i="16"/>
  <c r="AI111" i="16"/>
  <c r="AD111" i="16"/>
  <c r="AG135" i="16"/>
  <c r="AH135" i="16"/>
  <c r="AC109" i="16"/>
  <c r="P109" i="16"/>
  <c r="W83" i="16"/>
  <c r="AO83" i="16"/>
  <c r="Z83" i="16"/>
  <c r="AN83" i="16"/>
  <c r="AH84" i="16"/>
  <c r="AG84" i="16"/>
  <c r="AJ84" i="16"/>
  <c r="AM84" i="16"/>
  <c r="AE85" i="16"/>
  <c r="AF85" i="16"/>
  <c r="AA86" i="16"/>
  <c r="AB85" i="16"/>
  <c r="AK85" i="16"/>
  <c r="AI85" i="16"/>
  <c r="AD85" i="16"/>
  <c r="AL84" i="16"/>
  <c r="U84" i="16"/>
  <c r="T84" i="16"/>
  <c r="Y84" i="16"/>
  <c r="Z82" i="16"/>
  <c r="AO82" i="16"/>
  <c r="S85" i="16"/>
  <c r="R85" i="16"/>
  <c r="N86" i="16"/>
  <c r="O85" i="16"/>
  <c r="X85" i="16"/>
  <c r="V85" i="16"/>
  <c r="Q85" i="16"/>
  <c r="AL84" i="15"/>
  <c r="Y84" i="15"/>
  <c r="AB85" i="15"/>
  <c r="AK85" i="15"/>
  <c r="AA86" i="15"/>
  <c r="AI85" i="15"/>
  <c r="AF85" i="15"/>
  <c r="AE85" i="15"/>
  <c r="AD85" i="15"/>
  <c r="AH84" i="15"/>
  <c r="AG84" i="15"/>
  <c r="Z82" i="15"/>
  <c r="AN82" i="15"/>
  <c r="R85" i="15"/>
  <c r="O85" i="15"/>
  <c r="X85" i="15"/>
  <c r="N86" i="15"/>
  <c r="V85" i="15"/>
  <c r="S85" i="15"/>
  <c r="Q85" i="15"/>
  <c r="U84" i="15"/>
  <c r="W84" i="15"/>
  <c r="T84" i="15"/>
  <c r="P83" i="15"/>
  <c r="AJ83" i="15"/>
  <c r="AM83" i="15"/>
  <c r="AO82" i="15"/>
  <c r="AN82" i="3"/>
  <c r="P83" i="3"/>
  <c r="Z83" i="3"/>
  <c r="AH84" i="3"/>
  <c r="AG84" i="3"/>
  <c r="G88" i="3"/>
  <c r="I87" i="3"/>
  <c r="X85" i="3"/>
  <c r="N86" i="3"/>
  <c r="V85" i="3"/>
  <c r="S85" i="3"/>
  <c r="R85" i="3"/>
  <c r="O85" i="3"/>
  <c r="Q85" i="3"/>
  <c r="AK85" i="3"/>
  <c r="AA86" i="3"/>
  <c r="AI85" i="3"/>
  <c r="AF85" i="3"/>
  <c r="AE85" i="3"/>
  <c r="AB85" i="3"/>
  <c r="AD85" i="3"/>
  <c r="AC83" i="3"/>
  <c r="AJ83" i="3"/>
  <c r="AM83" i="3"/>
  <c r="U84" i="3"/>
  <c r="T84" i="3"/>
  <c r="Y84" i="3"/>
  <c r="AL84" i="3"/>
  <c r="AO82" i="3"/>
  <c r="AO137" i="23"/>
  <c r="AM137" i="23"/>
  <c r="AO135" i="19"/>
  <c r="Z135" i="19"/>
  <c r="Z141" i="3"/>
  <c r="AG111" i="23"/>
  <c r="AC111" i="23"/>
  <c r="AH111" i="23"/>
  <c r="I111" i="17"/>
  <c r="G112" i="17"/>
  <c r="AO136" i="23"/>
  <c r="AL110" i="17"/>
  <c r="Z111" i="20"/>
  <c r="AN109" i="20"/>
  <c r="AO109" i="20"/>
  <c r="AH111" i="3"/>
  <c r="AC111" i="3"/>
  <c r="AG111" i="3"/>
  <c r="AN137" i="23"/>
  <c r="AJ111" i="23"/>
  <c r="AN134" i="22"/>
  <c r="AL142" i="19"/>
  <c r="AH141" i="15"/>
  <c r="AJ141" i="15"/>
  <c r="AG141" i="15"/>
  <c r="AN133" i="3"/>
  <c r="AO133" i="3"/>
  <c r="AH114" i="19"/>
  <c r="AJ114" i="19"/>
  <c r="AM114" i="19"/>
  <c r="AG114" i="19"/>
  <c r="U112" i="20"/>
  <c r="P112" i="20"/>
  <c r="T112" i="20"/>
  <c r="P140" i="16"/>
  <c r="I111" i="18"/>
  <c r="G112" i="18"/>
  <c r="O111" i="18"/>
  <c r="AB111" i="18"/>
  <c r="AD143" i="3"/>
  <c r="AI143" i="3"/>
  <c r="AF143" i="3"/>
  <c r="AA144" i="3"/>
  <c r="AK143" i="3"/>
  <c r="AE143" i="3"/>
  <c r="P108" i="17"/>
  <c r="G113" i="16"/>
  <c r="I112" i="16"/>
  <c r="AB112" i="16"/>
  <c r="AH138" i="23"/>
  <c r="AJ138" i="23"/>
  <c r="AG138" i="23"/>
  <c r="AC138" i="23"/>
  <c r="AL138" i="23"/>
  <c r="AI143" i="19"/>
  <c r="AE143" i="19"/>
  <c r="AD143" i="19"/>
  <c r="AF143" i="19"/>
  <c r="AA144" i="19"/>
  <c r="AK143" i="19"/>
  <c r="AC141" i="19"/>
  <c r="Y135" i="20"/>
  <c r="I134" i="3"/>
  <c r="G135" i="3"/>
  <c r="O134" i="3"/>
  <c r="AB134" i="3"/>
  <c r="AI115" i="19"/>
  <c r="AF115" i="19"/>
  <c r="AK115" i="19"/>
  <c r="AE115" i="19"/>
  <c r="AD115" i="19"/>
  <c r="Y136" i="22"/>
  <c r="X113" i="20"/>
  <c r="R113" i="20"/>
  <c r="Q113" i="20"/>
  <c r="S113" i="20"/>
  <c r="V113" i="20"/>
  <c r="N114" i="20"/>
  <c r="W140" i="16"/>
  <c r="Z140" i="16"/>
  <c r="AC110" i="3"/>
  <c r="AN110" i="3"/>
  <c r="AJ110" i="3"/>
  <c r="AM110" i="3"/>
  <c r="I137" i="20"/>
  <c r="G138" i="20"/>
  <c r="AB137" i="20"/>
  <c r="W108" i="17"/>
  <c r="Z108" i="17"/>
  <c r="T142" i="3"/>
  <c r="U142" i="3"/>
  <c r="AN107" i="17"/>
  <c r="AO109" i="3"/>
  <c r="AN109" i="3"/>
  <c r="AM109" i="3"/>
  <c r="T135" i="20"/>
  <c r="W135" i="20"/>
  <c r="U135" i="20"/>
  <c r="AN136" i="23"/>
  <c r="U136" i="22"/>
  <c r="T136" i="22"/>
  <c r="P136" i="22"/>
  <c r="Y112" i="20"/>
  <c r="Z134" i="17"/>
  <c r="S142" i="16"/>
  <c r="N143" i="16"/>
  <c r="R142" i="16"/>
  <c r="Q142" i="16"/>
  <c r="X142" i="16"/>
  <c r="V142" i="16"/>
  <c r="W142" i="3"/>
  <c r="AL111" i="23"/>
  <c r="AM111" i="23"/>
  <c r="AH114" i="18"/>
  <c r="AG114" i="18"/>
  <c r="U107" i="15"/>
  <c r="T107" i="15"/>
  <c r="X137" i="22"/>
  <c r="N138" i="22"/>
  <c r="S137" i="22"/>
  <c r="V137" i="22"/>
  <c r="R137" i="22"/>
  <c r="Q137" i="22"/>
  <c r="O137" i="22"/>
  <c r="W112" i="20"/>
  <c r="Z112" i="20"/>
  <c r="AL111" i="3"/>
  <c r="AH142" i="3"/>
  <c r="AG142" i="3"/>
  <c r="V143" i="3"/>
  <c r="N144" i="3"/>
  <c r="S143" i="3"/>
  <c r="X143" i="3"/>
  <c r="R143" i="3"/>
  <c r="Q143" i="3"/>
  <c r="AO134" i="22"/>
  <c r="G143" i="22"/>
  <c r="I142" i="22"/>
  <c r="AJ141" i="3"/>
  <c r="AM141" i="3"/>
  <c r="AE112" i="23"/>
  <c r="AK112" i="23"/>
  <c r="AA113" i="23"/>
  <c r="AF112" i="23"/>
  <c r="AI112" i="23"/>
  <c r="AD112" i="23"/>
  <c r="AL114" i="18"/>
  <c r="T136" i="19"/>
  <c r="U136" i="19"/>
  <c r="G112" i="22"/>
  <c r="I111" i="22"/>
  <c r="O111" i="22"/>
  <c r="AB111" i="22"/>
  <c r="Y109" i="17"/>
  <c r="P135" i="20"/>
  <c r="X108" i="15"/>
  <c r="N109" i="15"/>
  <c r="V108" i="15"/>
  <c r="O108" i="15"/>
  <c r="R108" i="15"/>
  <c r="S108" i="15"/>
  <c r="Q108" i="15"/>
  <c r="I134" i="15"/>
  <c r="G135" i="15"/>
  <c r="AB134" i="15"/>
  <c r="I137" i="18"/>
  <c r="G138" i="18"/>
  <c r="O137" i="18"/>
  <c r="AB137" i="18"/>
  <c r="AI112" i="3"/>
  <c r="AF112" i="3"/>
  <c r="AA113" i="3"/>
  <c r="AD112" i="3"/>
  <c r="AK112" i="3"/>
  <c r="AE112" i="3"/>
  <c r="AB112" i="3"/>
  <c r="Y133" i="15"/>
  <c r="W109" i="16"/>
  <c r="Z109" i="16"/>
  <c r="AG142" i="19"/>
  <c r="AH142" i="19"/>
  <c r="AJ142" i="19"/>
  <c r="AM142" i="19"/>
  <c r="AK142" i="15"/>
  <c r="AA143" i="15"/>
  <c r="AF142" i="15"/>
  <c r="AD142" i="15"/>
  <c r="AI142" i="15"/>
  <c r="AE142" i="15"/>
  <c r="AN110" i="22"/>
  <c r="AO110" i="22"/>
  <c r="N137" i="17"/>
  <c r="O136" i="17"/>
  <c r="Q136" i="17"/>
  <c r="R136" i="17"/>
  <c r="S136" i="17"/>
  <c r="V136" i="17"/>
  <c r="X136" i="17"/>
  <c r="AO133" i="20"/>
  <c r="AH110" i="17"/>
  <c r="AG110" i="17"/>
  <c r="G138" i="19"/>
  <c r="I137" i="19"/>
  <c r="AB137" i="19"/>
  <c r="AG112" i="15"/>
  <c r="AC112" i="15"/>
  <c r="AH112" i="15"/>
  <c r="Y136" i="21"/>
  <c r="N137" i="20"/>
  <c r="S136" i="20"/>
  <c r="O136" i="20"/>
  <c r="X136" i="20"/>
  <c r="V136" i="20"/>
  <c r="R136" i="20"/>
  <c r="Q136" i="20"/>
  <c r="Y107" i="15"/>
  <c r="G112" i="21"/>
  <c r="I111" i="21"/>
  <c r="AB111" i="21"/>
  <c r="O111" i="21"/>
  <c r="AC141" i="3"/>
  <c r="U133" i="15"/>
  <c r="W133" i="15"/>
  <c r="Z133" i="15"/>
  <c r="T133" i="15"/>
  <c r="AO107" i="17"/>
  <c r="S137" i="21"/>
  <c r="X137" i="21"/>
  <c r="N138" i="21"/>
  <c r="O137" i="21"/>
  <c r="V137" i="21"/>
  <c r="R137" i="21"/>
  <c r="Q137" i="21"/>
  <c r="AM141" i="15"/>
  <c r="AL141" i="15"/>
  <c r="P136" i="19"/>
  <c r="V111" i="16"/>
  <c r="N112" i="16"/>
  <c r="X111" i="16"/>
  <c r="O111" i="16"/>
  <c r="S111" i="16"/>
  <c r="R111" i="16"/>
  <c r="Q111" i="16"/>
  <c r="AL114" i="19"/>
  <c r="AN110" i="21"/>
  <c r="AO110" i="21"/>
  <c r="AJ112" i="15"/>
  <c r="AJ110" i="23"/>
  <c r="AM110" i="23"/>
  <c r="S134" i="15"/>
  <c r="X134" i="15"/>
  <c r="N135" i="15"/>
  <c r="V134" i="15"/>
  <c r="O134" i="15"/>
  <c r="R134" i="15"/>
  <c r="Q134" i="15"/>
  <c r="N138" i="19"/>
  <c r="Q137" i="19"/>
  <c r="V137" i="19"/>
  <c r="X137" i="19"/>
  <c r="S137" i="19"/>
  <c r="O137" i="19"/>
  <c r="R137" i="19"/>
  <c r="U110" i="16"/>
  <c r="T110" i="16"/>
  <c r="AO135" i="21"/>
  <c r="R110" i="17"/>
  <c r="X110" i="17"/>
  <c r="N111" i="17"/>
  <c r="V110" i="17"/>
  <c r="S110" i="17"/>
  <c r="Q110" i="17"/>
  <c r="O110" i="17"/>
  <c r="I112" i="19"/>
  <c r="G113" i="19"/>
  <c r="O112" i="19"/>
  <c r="AB112" i="19"/>
  <c r="Y135" i="17"/>
  <c r="AN132" i="15"/>
  <c r="AO132" i="15"/>
  <c r="G112" i="23"/>
  <c r="AB112" i="23"/>
  <c r="I111" i="23"/>
  <c r="O111" i="23"/>
  <c r="U141" i="16"/>
  <c r="T141" i="16"/>
  <c r="W135" i="22"/>
  <c r="Z135" i="22"/>
  <c r="W136" i="21"/>
  <c r="Z136" i="21"/>
  <c r="AE115" i="18"/>
  <c r="AK115" i="18"/>
  <c r="AD115" i="18"/>
  <c r="AI115" i="18"/>
  <c r="AF115" i="18"/>
  <c r="Y136" i="19"/>
  <c r="Y110" i="16"/>
  <c r="T135" i="17"/>
  <c r="U135" i="17"/>
  <c r="AN135" i="19"/>
  <c r="P132" i="15"/>
  <c r="AO110" i="23"/>
  <c r="AO110" i="3"/>
  <c r="I109" i="15"/>
  <c r="G110" i="15"/>
  <c r="AB109" i="15"/>
  <c r="AD139" i="23"/>
  <c r="AK139" i="23"/>
  <c r="AF139" i="23"/>
  <c r="AI139" i="23"/>
  <c r="AA140" i="23"/>
  <c r="AE139" i="23"/>
  <c r="U136" i="21"/>
  <c r="T136" i="21"/>
  <c r="P136" i="21"/>
  <c r="T109" i="17"/>
  <c r="U109" i="17"/>
  <c r="I137" i="16"/>
  <c r="G138" i="16"/>
  <c r="O137" i="16"/>
  <c r="AB137" i="16"/>
  <c r="AF111" i="17"/>
  <c r="AA112" i="17"/>
  <c r="AK111" i="17"/>
  <c r="AB111" i="17"/>
  <c r="AE111" i="17"/>
  <c r="AD111" i="17"/>
  <c r="AI111" i="17"/>
  <c r="AN105" i="15"/>
  <c r="Z105" i="15"/>
  <c r="G111" i="20"/>
  <c r="I110" i="20"/>
  <c r="AB110" i="20"/>
  <c r="O110" i="20"/>
  <c r="AM112" i="15"/>
  <c r="AL112" i="15"/>
  <c r="AL142" i="3"/>
  <c r="Y141" i="16"/>
  <c r="Y142" i="3"/>
  <c r="Z142" i="3"/>
  <c r="W139" i="23"/>
  <c r="Z139" i="23"/>
  <c r="P139" i="23"/>
  <c r="U111" i="23"/>
  <c r="P111" i="23"/>
  <c r="T111" i="23"/>
  <c r="P110" i="23"/>
  <c r="X112" i="23"/>
  <c r="R112" i="23"/>
  <c r="Q112" i="23"/>
  <c r="S112" i="23"/>
  <c r="Y112" i="23"/>
  <c r="V112" i="23"/>
  <c r="N113" i="23"/>
  <c r="U140" i="23"/>
  <c r="T140" i="23"/>
  <c r="W140" i="23"/>
  <c r="Z140" i="23"/>
  <c r="AJ84" i="23"/>
  <c r="AM84" i="23"/>
  <c r="Y140" i="23"/>
  <c r="I138" i="23"/>
  <c r="G139" i="23"/>
  <c r="O138" i="23"/>
  <c r="AB138" i="23"/>
  <c r="AN110" i="23"/>
  <c r="X141" i="23"/>
  <c r="Q141" i="23"/>
  <c r="N142" i="23"/>
  <c r="V141" i="23"/>
  <c r="S141" i="23"/>
  <c r="R141" i="23"/>
  <c r="AN84" i="23"/>
  <c r="U85" i="23"/>
  <c r="T85" i="23"/>
  <c r="Y85" i="23"/>
  <c r="AL85" i="23"/>
  <c r="AB86" i="23"/>
  <c r="AK86" i="23"/>
  <c r="AA87" i="23"/>
  <c r="AE86" i="23"/>
  <c r="AF86" i="23"/>
  <c r="AI86" i="23"/>
  <c r="AD86" i="23"/>
  <c r="AH85" i="23"/>
  <c r="AG85" i="23"/>
  <c r="R86" i="23"/>
  <c r="O86" i="23"/>
  <c r="X86" i="23"/>
  <c r="N87" i="23"/>
  <c r="V86" i="23"/>
  <c r="S86" i="23"/>
  <c r="Q86" i="23"/>
  <c r="W84" i="23"/>
  <c r="AO83" i="23"/>
  <c r="AN83" i="23"/>
  <c r="AJ84" i="22"/>
  <c r="AM84" i="22"/>
  <c r="AJ138" i="22"/>
  <c r="AM138" i="22"/>
  <c r="W111" i="22"/>
  <c r="Z111" i="22"/>
  <c r="U112" i="22"/>
  <c r="T112" i="22"/>
  <c r="AA141" i="22"/>
  <c r="AF140" i="22"/>
  <c r="AI140" i="22"/>
  <c r="AK140" i="22"/>
  <c r="AD140" i="22"/>
  <c r="AE140" i="22"/>
  <c r="AB140" i="22"/>
  <c r="Y112" i="22"/>
  <c r="AG139" i="22"/>
  <c r="AC139" i="22"/>
  <c r="AH139" i="22"/>
  <c r="N114" i="22"/>
  <c r="Q113" i="22"/>
  <c r="X113" i="22"/>
  <c r="S113" i="22"/>
  <c r="Y113" i="22"/>
  <c r="V113" i="22"/>
  <c r="R113" i="22"/>
  <c r="W112" i="22"/>
  <c r="Z112" i="22"/>
  <c r="AN83" i="22"/>
  <c r="AH85" i="22"/>
  <c r="AJ85" i="22"/>
  <c r="AM85" i="22"/>
  <c r="AG85" i="22"/>
  <c r="AC85" i="22"/>
  <c r="AE86" i="22"/>
  <c r="AK86" i="22"/>
  <c r="AA87" i="22"/>
  <c r="AF86" i="22"/>
  <c r="AB86" i="22"/>
  <c r="AI86" i="22"/>
  <c r="AD86" i="22"/>
  <c r="W84" i="22"/>
  <c r="Z84" i="22"/>
  <c r="Y85" i="22"/>
  <c r="U85" i="22"/>
  <c r="T85" i="22"/>
  <c r="S86" i="22"/>
  <c r="X86" i="22"/>
  <c r="N87" i="22"/>
  <c r="V86" i="22"/>
  <c r="R86" i="22"/>
  <c r="O86" i="22"/>
  <c r="Q86" i="22"/>
  <c r="P84" i="22"/>
  <c r="AL85" i="22"/>
  <c r="AO83" i="22"/>
  <c r="I139" i="21"/>
  <c r="G140" i="21"/>
  <c r="AJ85" i="21"/>
  <c r="AM85" i="21"/>
  <c r="AI138" i="21"/>
  <c r="AE138" i="21"/>
  <c r="AF138" i="21"/>
  <c r="AB138" i="21"/>
  <c r="AK138" i="21"/>
  <c r="AD138" i="21"/>
  <c r="AA139" i="21"/>
  <c r="AO136" i="21"/>
  <c r="AN135" i="21"/>
  <c r="Z135" i="21"/>
  <c r="U113" i="21"/>
  <c r="P113" i="21"/>
  <c r="T113" i="21"/>
  <c r="R114" i="21"/>
  <c r="V114" i="21"/>
  <c r="X114" i="21"/>
  <c r="S114" i="21"/>
  <c r="N115" i="21"/>
  <c r="Q114" i="21"/>
  <c r="P112" i="21"/>
  <c r="Y113" i="21"/>
  <c r="AJ136" i="21"/>
  <c r="AM136" i="21"/>
  <c r="AH137" i="21"/>
  <c r="AJ137" i="21"/>
  <c r="AM137" i="21"/>
  <c r="AG137" i="21"/>
  <c r="AL137" i="21"/>
  <c r="AF87" i="21"/>
  <c r="AE87" i="21"/>
  <c r="AB87" i="21"/>
  <c r="AA88" i="21"/>
  <c r="AK87" i="21"/>
  <c r="AI87" i="21"/>
  <c r="AD87" i="21"/>
  <c r="S87" i="21"/>
  <c r="R87" i="21"/>
  <c r="N88" i="21"/>
  <c r="X87" i="21"/>
  <c r="V87" i="21"/>
  <c r="Q87" i="21"/>
  <c r="O87" i="21"/>
  <c r="AL86" i="21"/>
  <c r="Z84" i="21"/>
  <c r="AN84" i="21"/>
  <c r="AH86" i="21"/>
  <c r="AG86" i="21"/>
  <c r="AC86" i="21"/>
  <c r="P85" i="21"/>
  <c r="W85" i="21"/>
  <c r="Z85" i="21"/>
  <c r="U86" i="21"/>
  <c r="T86" i="21"/>
  <c r="AO84" i="21"/>
  <c r="Y86" i="21"/>
  <c r="AE137" i="20"/>
  <c r="AK137" i="20"/>
  <c r="AA138" i="20"/>
  <c r="AI137" i="20"/>
  <c r="AF137" i="20"/>
  <c r="AL137" i="20"/>
  <c r="AD137" i="20"/>
  <c r="AH136" i="20"/>
  <c r="AG136" i="20"/>
  <c r="AC136" i="20"/>
  <c r="AL136" i="20"/>
  <c r="AO134" i="20"/>
  <c r="AN134" i="20"/>
  <c r="Z134" i="20"/>
  <c r="AC114" i="20"/>
  <c r="W85" i="20"/>
  <c r="P85" i="20"/>
  <c r="P84" i="19"/>
  <c r="AC86" i="18"/>
  <c r="AN83" i="18"/>
  <c r="AO83" i="18"/>
  <c r="AN83" i="15"/>
  <c r="AO83" i="15"/>
  <c r="Z85" i="20"/>
  <c r="U86" i="20"/>
  <c r="W86" i="20"/>
  <c r="Z86" i="20"/>
  <c r="T86" i="20"/>
  <c r="AH85" i="20"/>
  <c r="AG85" i="20"/>
  <c r="AO83" i="20"/>
  <c r="AM83" i="20"/>
  <c r="Y86" i="20"/>
  <c r="AN83" i="20"/>
  <c r="AE86" i="20"/>
  <c r="AB86" i="20"/>
  <c r="AK86" i="20"/>
  <c r="AA87" i="20"/>
  <c r="AI86" i="20"/>
  <c r="AF86" i="20"/>
  <c r="AD86" i="20"/>
  <c r="AC84" i="20"/>
  <c r="AJ84" i="20"/>
  <c r="AL85" i="20"/>
  <c r="AN84" i="20"/>
  <c r="Z84" i="20"/>
  <c r="V87" i="20"/>
  <c r="S87" i="20"/>
  <c r="R87" i="20"/>
  <c r="O87" i="20"/>
  <c r="Q87" i="20"/>
  <c r="N88" i="20"/>
  <c r="X87" i="20"/>
  <c r="AC142" i="19"/>
  <c r="AC114" i="19"/>
  <c r="T111" i="19"/>
  <c r="U111" i="19"/>
  <c r="P111" i="19"/>
  <c r="W136" i="19"/>
  <c r="X112" i="19"/>
  <c r="S112" i="19"/>
  <c r="Y112" i="19"/>
  <c r="R112" i="19"/>
  <c r="N113" i="19"/>
  <c r="V112" i="19"/>
  <c r="Q112" i="19"/>
  <c r="AN83" i="19"/>
  <c r="Y111" i="19"/>
  <c r="AO83" i="19"/>
  <c r="W110" i="19"/>
  <c r="Z110" i="19"/>
  <c r="AN110" i="19"/>
  <c r="AO110" i="19"/>
  <c r="AO109" i="19"/>
  <c r="P110" i="19"/>
  <c r="AN109" i="19"/>
  <c r="Y85" i="19"/>
  <c r="AL85" i="19"/>
  <c r="S86" i="19"/>
  <c r="O86" i="19"/>
  <c r="V86" i="19"/>
  <c r="N87" i="19"/>
  <c r="R86" i="19"/>
  <c r="X86" i="19"/>
  <c r="Q86" i="19"/>
  <c r="U85" i="19"/>
  <c r="T85" i="19"/>
  <c r="AE86" i="19"/>
  <c r="AB86" i="19"/>
  <c r="AK86" i="19"/>
  <c r="AD86" i="19"/>
  <c r="AA87" i="19"/>
  <c r="AI86" i="19"/>
  <c r="AF86" i="19"/>
  <c r="AH85" i="19"/>
  <c r="AG85" i="19"/>
  <c r="AJ84" i="19"/>
  <c r="Z110" i="18"/>
  <c r="AN110" i="18"/>
  <c r="AO110" i="18"/>
  <c r="Y111" i="18"/>
  <c r="AG139" i="18"/>
  <c r="AC139" i="18"/>
  <c r="AH139" i="18"/>
  <c r="AJ139" i="18"/>
  <c r="AM139" i="18"/>
  <c r="S112" i="18"/>
  <c r="Y112" i="18"/>
  <c r="X112" i="18"/>
  <c r="V112" i="18"/>
  <c r="N113" i="18"/>
  <c r="Q112" i="18"/>
  <c r="R112" i="18"/>
  <c r="W135" i="18"/>
  <c r="U111" i="18"/>
  <c r="P111" i="18"/>
  <c r="T111" i="18"/>
  <c r="AJ86" i="18"/>
  <c r="AM86" i="18"/>
  <c r="T136" i="18"/>
  <c r="U136" i="18"/>
  <c r="N138" i="18"/>
  <c r="O138" i="18"/>
  <c r="Q137" i="18"/>
  <c r="R137" i="18"/>
  <c r="S137" i="18"/>
  <c r="X137" i="18"/>
  <c r="V137" i="18"/>
  <c r="AN134" i="18"/>
  <c r="AJ114" i="18"/>
  <c r="AM114" i="18"/>
  <c r="AO134" i="18"/>
  <c r="AJ138" i="18"/>
  <c r="AM138" i="18"/>
  <c r="AC138" i="18"/>
  <c r="AD140" i="18"/>
  <c r="AF140" i="18"/>
  <c r="AI140" i="18"/>
  <c r="AA141" i="18"/>
  <c r="AK140" i="18"/>
  <c r="AE140" i="18"/>
  <c r="AO135" i="18"/>
  <c r="AL87" i="18"/>
  <c r="AK88" i="18"/>
  <c r="AA89" i="18"/>
  <c r="AI88" i="18"/>
  <c r="AF88" i="18"/>
  <c r="AE88" i="18"/>
  <c r="AB88" i="18"/>
  <c r="AD88" i="18"/>
  <c r="AH87" i="18"/>
  <c r="AG87" i="18"/>
  <c r="AO84" i="18"/>
  <c r="AN84" i="18"/>
  <c r="S86" i="18"/>
  <c r="R86" i="18"/>
  <c r="X86" i="18"/>
  <c r="V86" i="18"/>
  <c r="N87" i="18"/>
  <c r="O86" i="18"/>
  <c r="Q86" i="18"/>
  <c r="Y85" i="18"/>
  <c r="P84" i="18"/>
  <c r="U85" i="18"/>
  <c r="T85" i="18"/>
  <c r="AC84" i="17"/>
  <c r="Y85" i="17"/>
  <c r="AH85" i="17"/>
  <c r="AG85" i="17"/>
  <c r="AJ85" i="17"/>
  <c r="AM85" i="17"/>
  <c r="N87" i="17"/>
  <c r="V86" i="17"/>
  <c r="R86" i="17"/>
  <c r="Q86" i="17"/>
  <c r="O86" i="17"/>
  <c r="X86" i="17"/>
  <c r="S86" i="17"/>
  <c r="AB86" i="17"/>
  <c r="AK86" i="17"/>
  <c r="AI86" i="17"/>
  <c r="AF86" i="17"/>
  <c r="AE86" i="17"/>
  <c r="AD86" i="17"/>
  <c r="AA87" i="17"/>
  <c r="P84" i="17"/>
  <c r="W84" i="17"/>
  <c r="AJ84" i="17"/>
  <c r="AM84" i="17"/>
  <c r="AM83" i="17"/>
  <c r="AO83" i="17"/>
  <c r="AN83" i="17"/>
  <c r="U85" i="17"/>
  <c r="T85" i="17"/>
  <c r="AL85" i="17"/>
  <c r="W135" i="17"/>
  <c r="Z135" i="17"/>
  <c r="AJ110" i="17"/>
  <c r="AM110" i="17"/>
  <c r="W109" i="17"/>
  <c r="AH135" i="17"/>
  <c r="AG135" i="17"/>
  <c r="AI136" i="17"/>
  <c r="AF136" i="17"/>
  <c r="AD136" i="17"/>
  <c r="AA137" i="17"/>
  <c r="AB136" i="17"/>
  <c r="AE136" i="17"/>
  <c r="AK136" i="17"/>
  <c r="AL135" i="17"/>
  <c r="G138" i="17"/>
  <c r="I137" i="17"/>
  <c r="AC134" i="17"/>
  <c r="AJ134" i="17"/>
  <c r="AM133" i="17"/>
  <c r="AO133" i="17"/>
  <c r="AN133" i="17"/>
  <c r="AC135" i="16"/>
  <c r="AK112" i="16"/>
  <c r="AA113" i="16"/>
  <c r="AI112" i="16"/>
  <c r="AF112" i="16"/>
  <c r="AL112" i="16"/>
  <c r="AE112" i="16"/>
  <c r="AD112" i="16"/>
  <c r="AH111" i="16"/>
  <c r="AJ111" i="16"/>
  <c r="AM111" i="16"/>
  <c r="AG111" i="16"/>
  <c r="AC111" i="16"/>
  <c r="AG136" i="16"/>
  <c r="AC136" i="16"/>
  <c r="AH136" i="16"/>
  <c r="AF137" i="16"/>
  <c r="AE137" i="16"/>
  <c r="AK137" i="16"/>
  <c r="AA138" i="16"/>
  <c r="AI137" i="16"/>
  <c r="AD137" i="16"/>
  <c r="AC110" i="16"/>
  <c r="AJ135" i="16"/>
  <c r="AM135" i="16"/>
  <c r="P141" i="16"/>
  <c r="W110" i="16"/>
  <c r="Z110" i="16"/>
  <c r="AA87" i="16"/>
  <c r="AB86" i="16"/>
  <c r="AK86" i="16"/>
  <c r="AI86" i="16"/>
  <c r="AF86" i="16"/>
  <c r="AE86" i="16"/>
  <c r="AD86" i="16"/>
  <c r="U85" i="16"/>
  <c r="T85" i="16"/>
  <c r="P84" i="16"/>
  <c r="X86" i="16"/>
  <c r="V86" i="16"/>
  <c r="S86" i="16"/>
  <c r="R86" i="16"/>
  <c r="N87" i="16"/>
  <c r="O86" i="16"/>
  <c r="Q86" i="16"/>
  <c r="AL85" i="16"/>
  <c r="W84" i="16"/>
  <c r="Z84" i="16"/>
  <c r="Y85" i="16"/>
  <c r="AC84" i="16"/>
  <c r="AH85" i="16"/>
  <c r="AG85" i="16"/>
  <c r="Z84" i="15"/>
  <c r="AH85" i="15"/>
  <c r="AG85" i="15"/>
  <c r="AJ84" i="15"/>
  <c r="AM84" i="15"/>
  <c r="P84" i="15"/>
  <c r="Y85" i="15"/>
  <c r="AL85" i="15"/>
  <c r="S86" i="15"/>
  <c r="R86" i="15"/>
  <c r="O86" i="15"/>
  <c r="X86" i="15"/>
  <c r="N87" i="15"/>
  <c r="V86" i="15"/>
  <c r="Q86" i="15"/>
  <c r="U85" i="15"/>
  <c r="T85" i="15"/>
  <c r="AF86" i="15"/>
  <c r="AE86" i="15"/>
  <c r="AB86" i="15"/>
  <c r="AK86" i="15"/>
  <c r="AA87" i="15"/>
  <c r="AI86" i="15"/>
  <c r="AD86" i="15"/>
  <c r="AC84" i="15"/>
  <c r="W84" i="3"/>
  <c r="Z84" i="3"/>
  <c r="AL85" i="3"/>
  <c r="U85" i="3"/>
  <c r="T85" i="3"/>
  <c r="W85" i="3"/>
  <c r="AB86" i="3"/>
  <c r="AK86" i="3"/>
  <c r="AA87" i="3"/>
  <c r="AI86" i="3"/>
  <c r="AF86" i="3"/>
  <c r="AE86" i="3"/>
  <c r="AD86" i="3"/>
  <c r="I88" i="3"/>
  <c r="G89" i="3"/>
  <c r="I89" i="3"/>
  <c r="AH85" i="3"/>
  <c r="AG85" i="3"/>
  <c r="AJ84" i="3"/>
  <c r="AM84" i="3"/>
  <c r="P84" i="3"/>
  <c r="O86" i="3"/>
  <c r="R86" i="3"/>
  <c r="X86" i="3"/>
  <c r="N87" i="3"/>
  <c r="V86" i="3"/>
  <c r="S86" i="3"/>
  <c r="Q86" i="3"/>
  <c r="AC84" i="3"/>
  <c r="AO83" i="3"/>
  <c r="Y85" i="3"/>
  <c r="AN83" i="3"/>
  <c r="Z136" i="19"/>
  <c r="AN136" i="19"/>
  <c r="AO136" i="19"/>
  <c r="AN135" i="20"/>
  <c r="Z109" i="17"/>
  <c r="AO109" i="17"/>
  <c r="AO135" i="20"/>
  <c r="Z135" i="20"/>
  <c r="AM138" i="23"/>
  <c r="AO138" i="23"/>
  <c r="AN138" i="23"/>
  <c r="I112" i="22"/>
  <c r="G113" i="22"/>
  <c r="O112" i="22"/>
  <c r="AB112" i="22"/>
  <c r="AN133" i="15"/>
  <c r="AH143" i="3"/>
  <c r="AG143" i="3"/>
  <c r="AL115" i="19"/>
  <c r="AD144" i="3"/>
  <c r="AA145" i="3"/>
  <c r="AE144" i="3"/>
  <c r="AK144" i="3"/>
  <c r="AI144" i="3"/>
  <c r="AF144" i="3"/>
  <c r="I138" i="16"/>
  <c r="G139" i="16"/>
  <c r="O138" i="16"/>
  <c r="S111" i="17"/>
  <c r="X111" i="17"/>
  <c r="N112" i="17"/>
  <c r="V111" i="17"/>
  <c r="O111" i="17"/>
  <c r="R111" i="17"/>
  <c r="Q111" i="17"/>
  <c r="N113" i="16"/>
  <c r="O112" i="16"/>
  <c r="R112" i="16"/>
  <c r="Q112" i="16"/>
  <c r="V112" i="16"/>
  <c r="X112" i="16"/>
  <c r="S112" i="16"/>
  <c r="T110" i="17"/>
  <c r="U110" i="17"/>
  <c r="Y137" i="21"/>
  <c r="T136" i="17"/>
  <c r="U136" i="17"/>
  <c r="AN109" i="16"/>
  <c r="Q109" i="15"/>
  <c r="N110" i="15"/>
  <c r="R109" i="15"/>
  <c r="X109" i="15"/>
  <c r="O109" i="15"/>
  <c r="V109" i="15"/>
  <c r="S109" i="15"/>
  <c r="P110" i="16"/>
  <c r="AF113" i="23"/>
  <c r="AA114" i="23"/>
  <c r="AI113" i="23"/>
  <c r="AD113" i="23"/>
  <c r="AE113" i="23"/>
  <c r="AK113" i="23"/>
  <c r="I143" i="22"/>
  <c r="G144" i="22"/>
  <c r="G139" i="20"/>
  <c r="I138" i="20"/>
  <c r="AB138" i="20"/>
  <c r="T113" i="20"/>
  <c r="W113" i="20"/>
  <c r="Z113" i="20"/>
  <c r="U113" i="20"/>
  <c r="I112" i="18"/>
  <c r="G113" i="18"/>
  <c r="O112" i="18"/>
  <c r="AB112" i="18"/>
  <c r="W136" i="22"/>
  <c r="AN109" i="17"/>
  <c r="AH115" i="18"/>
  <c r="AG115" i="18"/>
  <c r="AC115" i="18"/>
  <c r="U108" i="15"/>
  <c r="T108" i="15"/>
  <c r="AG112" i="23"/>
  <c r="AH112" i="23"/>
  <c r="AJ142" i="3"/>
  <c r="AM142" i="3"/>
  <c r="AC142" i="3"/>
  <c r="AC114" i="18"/>
  <c r="U142" i="16"/>
  <c r="W142" i="16"/>
  <c r="Z142" i="16"/>
  <c r="T142" i="16"/>
  <c r="AL143" i="3"/>
  <c r="AN108" i="17"/>
  <c r="T111" i="16"/>
  <c r="U111" i="16"/>
  <c r="W111" i="16"/>
  <c r="Z111" i="16"/>
  <c r="AN111" i="21"/>
  <c r="AO111" i="21"/>
  <c r="Y136" i="17"/>
  <c r="AL142" i="15"/>
  <c r="G139" i="18"/>
  <c r="I138" i="18"/>
  <c r="AB138" i="18"/>
  <c r="AO109" i="16"/>
  <c r="AH143" i="19"/>
  <c r="AJ143" i="19"/>
  <c r="AG143" i="19"/>
  <c r="N139" i="19"/>
  <c r="O138" i="19"/>
  <c r="Q138" i="19"/>
  <c r="R138" i="19"/>
  <c r="V138" i="19"/>
  <c r="S138" i="19"/>
  <c r="X138" i="19"/>
  <c r="AN110" i="20"/>
  <c r="AO110" i="20"/>
  <c r="AG111" i="17"/>
  <c r="AH111" i="17"/>
  <c r="AN110" i="16"/>
  <c r="P109" i="17"/>
  <c r="AD143" i="15"/>
  <c r="AA144" i="15"/>
  <c r="AE143" i="15"/>
  <c r="AI143" i="15"/>
  <c r="AF143" i="15"/>
  <c r="AK143" i="15"/>
  <c r="N144" i="16"/>
  <c r="V143" i="16"/>
  <c r="Q143" i="16"/>
  <c r="X143" i="16"/>
  <c r="S143" i="16"/>
  <c r="R143" i="16"/>
  <c r="P107" i="15"/>
  <c r="AA145" i="19"/>
  <c r="AI144" i="19"/>
  <c r="AF144" i="19"/>
  <c r="AK144" i="19"/>
  <c r="AE144" i="19"/>
  <c r="AD144" i="19"/>
  <c r="G113" i="17"/>
  <c r="I112" i="17"/>
  <c r="AL139" i="23"/>
  <c r="G113" i="23"/>
  <c r="I112" i="23"/>
  <c r="O112" i="23"/>
  <c r="G111" i="15"/>
  <c r="I110" i="15"/>
  <c r="AB110" i="15"/>
  <c r="I113" i="19"/>
  <c r="G114" i="19"/>
  <c r="O113" i="19"/>
  <c r="AB113" i="19"/>
  <c r="AO135" i="22"/>
  <c r="T136" i="20"/>
  <c r="U136" i="20"/>
  <c r="W136" i="20"/>
  <c r="Z136" i="20"/>
  <c r="AH142" i="15"/>
  <c r="AG142" i="15"/>
  <c r="AC142" i="15"/>
  <c r="AH112" i="3"/>
  <c r="AG112" i="3"/>
  <c r="I135" i="15"/>
  <c r="G136" i="15"/>
  <c r="AB135" i="15"/>
  <c r="T143" i="3"/>
  <c r="U143" i="3"/>
  <c r="Y142" i="16"/>
  <c r="W107" i="15"/>
  <c r="AL143" i="19"/>
  <c r="AM143" i="19"/>
  <c r="AL111" i="17"/>
  <c r="R135" i="15"/>
  <c r="X135" i="15"/>
  <c r="S135" i="15"/>
  <c r="V135" i="15"/>
  <c r="O135" i="15"/>
  <c r="Q135" i="15"/>
  <c r="N136" i="15"/>
  <c r="P135" i="17"/>
  <c r="I138" i="19"/>
  <c r="G139" i="19"/>
  <c r="AB138" i="19"/>
  <c r="X137" i="17"/>
  <c r="N138" i="17"/>
  <c r="V137" i="17"/>
  <c r="O137" i="17"/>
  <c r="R137" i="17"/>
  <c r="S137" i="17"/>
  <c r="Q137" i="17"/>
  <c r="Y143" i="3"/>
  <c r="Y137" i="22"/>
  <c r="Q114" i="20"/>
  <c r="S114" i="20"/>
  <c r="V114" i="20"/>
  <c r="X114" i="20"/>
  <c r="R114" i="20"/>
  <c r="V138" i="21"/>
  <c r="S138" i="21"/>
  <c r="R138" i="21"/>
  <c r="X138" i="21"/>
  <c r="N139" i="21"/>
  <c r="O138" i="21"/>
  <c r="Q138" i="21"/>
  <c r="AE112" i="17"/>
  <c r="AB112" i="17"/>
  <c r="AD112" i="17"/>
  <c r="AK112" i="17"/>
  <c r="AA113" i="17"/>
  <c r="AI112" i="17"/>
  <c r="AF112" i="17"/>
  <c r="Y137" i="19"/>
  <c r="U134" i="15"/>
  <c r="W134" i="15"/>
  <c r="Z134" i="15"/>
  <c r="T134" i="15"/>
  <c r="Y136" i="20"/>
  <c r="AF113" i="3"/>
  <c r="AD113" i="3"/>
  <c r="AK113" i="3"/>
  <c r="AE113" i="3"/>
  <c r="AI113" i="3"/>
  <c r="AB113" i="3"/>
  <c r="W108" i="15"/>
  <c r="AO108" i="15"/>
  <c r="P108" i="15"/>
  <c r="AO133" i="15"/>
  <c r="V138" i="22"/>
  <c r="N139" i="22"/>
  <c r="X138" i="22"/>
  <c r="S138" i="22"/>
  <c r="R138" i="22"/>
  <c r="Q138" i="22"/>
  <c r="O138" i="22"/>
  <c r="G114" i="16"/>
  <c r="I113" i="16"/>
  <c r="AB113" i="16"/>
  <c r="AO108" i="17"/>
  <c r="P143" i="3"/>
  <c r="I111" i="20"/>
  <c r="G112" i="20"/>
  <c r="AB111" i="20"/>
  <c r="O111" i="20"/>
  <c r="AE140" i="23"/>
  <c r="AD140" i="23"/>
  <c r="AK140" i="23"/>
  <c r="AA141" i="23"/>
  <c r="AF140" i="23"/>
  <c r="AI140" i="23"/>
  <c r="AN136" i="21"/>
  <c r="T137" i="19"/>
  <c r="U137" i="19"/>
  <c r="Y134" i="15"/>
  <c r="Y111" i="16"/>
  <c r="N138" i="20"/>
  <c r="X137" i="20"/>
  <c r="Q137" i="20"/>
  <c r="V137" i="20"/>
  <c r="S137" i="20"/>
  <c r="O137" i="20"/>
  <c r="R137" i="20"/>
  <c r="AL112" i="3"/>
  <c r="Y108" i="15"/>
  <c r="P133" i="15"/>
  <c r="X144" i="3"/>
  <c r="R144" i="3"/>
  <c r="Q144" i="3"/>
  <c r="V144" i="3"/>
  <c r="S144" i="3"/>
  <c r="N145" i="3"/>
  <c r="U137" i="22"/>
  <c r="P137" i="22"/>
  <c r="T137" i="22"/>
  <c r="P142" i="3"/>
  <c r="Y113" i="20"/>
  <c r="AH115" i="19"/>
  <c r="AG115" i="19"/>
  <c r="AC115" i="19"/>
  <c r="I135" i="3"/>
  <c r="G136" i="3"/>
  <c r="AB135" i="3"/>
  <c r="O135" i="3"/>
  <c r="W141" i="16"/>
  <c r="Z141" i="16"/>
  <c r="AH139" i="23"/>
  <c r="AG139" i="23"/>
  <c r="AC139" i="23"/>
  <c r="T137" i="21"/>
  <c r="U137" i="21"/>
  <c r="I112" i="21"/>
  <c r="G113" i="21"/>
  <c r="AB112" i="21"/>
  <c r="O112" i="21"/>
  <c r="AL115" i="18"/>
  <c r="Y110" i="17"/>
  <c r="AN135" i="22"/>
  <c r="AC110" i="17"/>
  <c r="AN111" i="22"/>
  <c r="AL112" i="23"/>
  <c r="AN134" i="3"/>
  <c r="AO134" i="3"/>
  <c r="AC141" i="15"/>
  <c r="AJ111" i="3"/>
  <c r="AC112" i="23"/>
  <c r="U141" i="23"/>
  <c r="T141" i="23"/>
  <c r="W141" i="23"/>
  <c r="Z141" i="23"/>
  <c r="G140" i="23"/>
  <c r="I139" i="23"/>
  <c r="O139" i="23"/>
  <c r="AB139" i="23"/>
  <c r="U112" i="23"/>
  <c r="T112" i="23"/>
  <c r="W112" i="23"/>
  <c r="Z112" i="23"/>
  <c r="P85" i="23"/>
  <c r="AJ85" i="23"/>
  <c r="AM85" i="23"/>
  <c r="Y141" i="23"/>
  <c r="V142" i="23"/>
  <c r="Q142" i="23"/>
  <c r="N143" i="23"/>
  <c r="X142" i="23"/>
  <c r="S142" i="23"/>
  <c r="R142" i="23"/>
  <c r="P140" i="23"/>
  <c r="W111" i="23"/>
  <c r="Q113" i="23"/>
  <c r="V113" i="23"/>
  <c r="S113" i="23"/>
  <c r="Y113" i="23"/>
  <c r="X113" i="23"/>
  <c r="R113" i="23"/>
  <c r="N114" i="23"/>
  <c r="U86" i="23"/>
  <c r="T86" i="23"/>
  <c r="AC85" i="23"/>
  <c r="W85" i="23"/>
  <c r="Z85" i="23"/>
  <c r="AE87" i="23"/>
  <c r="AB87" i="23"/>
  <c r="AK87" i="23"/>
  <c r="AA88" i="23"/>
  <c r="AI87" i="23"/>
  <c r="AF87" i="23"/>
  <c r="AD87" i="23"/>
  <c r="Z84" i="23"/>
  <c r="AO84" i="23"/>
  <c r="AL86" i="23"/>
  <c r="AO85" i="23"/>
  <c r="W86" i="23"/>
  <c r="P86" i="23"/>
  <c r="Y86" i="23"/>
  <c r="S87" i="23"/>
  <c r="R87" i="23"/>
  <c r="O87" i="23"/>
  <c r="V87" i="23"/>
  <c r="N88" i="23"/>
  <c r="X87" i="23"/>
  <c r="Q87" i="23"/>
  <c r="AH86" i="23"/>
  <c r="AG86" i="23"/>
  <c r="AN84" i="22"/>
  <c r="AH140" i="22"/>
  <c r="AG140" i="22"/>
  <c r="AC140" i="22"/>
  <c r="AO111" i="22"/>
  <c r="T113" i="22"/>
  <c r="U113" i="22"/>
  <c r="AL140" i="22"/>
  <c r="AF141" i="22"/>
  <c r="AL141" i="22"/>
  <c r="AE141" i="22"/>
  <c r="AD141" i="22"/>
  <c r="AI141" i="22"/>
  <c r="AA142" i="22"/>
  <c r="AK141" i="22"/>
  <c r="AB141" i="22"/>
  <c r="X114" i="22"/>
  <c r="S114" i="22"/>
  <c r="Y114" i="22"/>
  <c r="V114" i="22"/>
  <c r="Q114" i="22"/>
  <c r="N115" i="22"/>
  <c r="R114" i="22"/>
  <c r="W113" i="22"/>
  <c r="Z113" i="22"/>
  <c r="P113" i="22"/>
  <c r="AJ139" i="22"/>
  <c r="AM139" i="22"/>
  <c r="P112" i="22"/>
  <c r="AF87" i="22"/>
  <c r="AB87" i="22"/>
  <c r="AA88" i="22"/>
  <c r="AK87" i="22"/>
  <c r="AI87" i="22"/>
  <c r="AE87" i="22"/>
  <c r="AD87" i="22"/>
  <c r="AG86" i="22"/>
  <c r="AH86" i="22"/>
  <c r="AJ86" i="22"/>
  <c r="AM86" i="22"/>
  <c r="Y86" i="22"/>
  <c r="AO84" i="22"/>
  <c r="P85" i="22"/>
  <c r="W85" i="22"/>
  <c r="Z85" i="22"/>
  <c r="V87" i="22"/>
  <c r="O87" i="22"/>
  <c r="S87" i="22"/>
  <c r="R87" i="22"/>
  <c r="N88" i="22"/>
  <c r="X87" i="22"/>
  <c r="Q87" i="22"/>
  <c r="U86" i="22"/>
  <c r="T86" i="22"/>
  <c r="AL86" i="22"/>
  <c r="AI139" i="21"/>
  <c r="AA140" i="21"/>
  <c r="AB139" i="21"/>
  <c r="AD139" i="21"/>
  <c r="AK139" i="21"/>
  <c r="AF139" i="21"/>
  <c r="AL139" i="21"/>
  <c r="AE139" i="21"/>
  <c r="X115" i="21"/>
  <c r="Q115" i="21"/>
  <c r="S115" i="21"/>
  <c r="V115" i="21"/>
  <c r="R115" i="21"/>
  <c r="AH138" i="21"/>
  <c r="AJ138" i="21"/>
  <c r="AM138" i="21"/>
  <c r="AG138" i="21"/>
  <c r="AC138" i="21"/>
  <c r="W113" i="21"/>
  <c r="Z113" i="21"/>
  <c r="U114" i="21"/>
  <c r="W114" i="21"/>
  <c r="Z114" i="21"/>
  <c r="T114" i="21"/>
  <c r="P114" i="21"/>
  <c r="AL138" i="21"/>
  <c r="Y114" i="21"/>
  <c r="W137" i="21"/>
  <c r="Z137" i="21"/>
  <c r="W86" i="21"/>
  <c r="AC137" i="21"/>
  <c r="I140" i="21"/>
  <c r="G141" i="21"/>
  <c r="AO85" i="21"/>
  <c r="Z86" i="21"/>
  <c r="AH87" i="21"/>
  <c r="AG87" i="21"/>
  <c r="AC87" i="21"/>
  <c r="AI88" i="21"/>
  <c r="AE88" i="21"/>
  <c r="AF88" i="21"/>
  <c r="AB88" i="21"/>
  <c r="AA89" i="21"/>
  <c r="AK88" i="21"/>
  <c r="AD88" i="21"/>
  <c r="P86" i="21"/>
  <c r="U87" i="21"/>
  <c r="T87" i="21"/>
  <c r="N89" i="21"/>
  <c r="V88" i="21"/>
  <c r="S88" i="21"/>
  <c r="X88" i="21"/>
  <c r="R88" i="21"/>
  <c r="O88" i="21"/>
  <c r="Q88" i="21"/>
  <c r="AL87" i="21"/>
  <c r="AJ86" i="21"/>
  <c r="AM86" i="21"/>
  <c r="Y87" i="21"/>
  <c r="AN85" i="21"/>
  <c r="P113" i="20"/>
  <c r="AJ136" i="20"/>
  <c r="AM136" i="20"/>
  <c r="AE138" i="20"/>
  <c r="AD138" i="20"/>
  <c r="AF138" i="20"/>
  <c r="AK138" i="20"/>
  <c r="AI138" i="20"/>
  <c r="AA139" i="20"/>
  <c r="AH137" i="20"/>
  <c r="AJ137" i="20"/>
  <c r="AM137" i="20"/>
  <c r="AG137" i="20"/>
  <c r="P86" i="20"/>
  <c r="W85" i="19"/>
  <c r="W85" i="18"/>
  <c r="Z85" i="18"/>
  <c r="AJ85" i="15"/>
  <c r="AM85" i="15"/>
  <c r="AL86" i="20"/>
  <c r="Y87" i="20"/>
  <c r="X88" i="20"/>
  <c r="V88" i="20"/>
  <c r="S88" i="20"/>
  <c r="R88" i="20"/>
  <c r="N89" i="20"/>
  <c r="O88" i="20"/>
  <c r="Q88" i="20"/>
  <c r="AC85" i="20"/>
  <c r="AE87" i="20"/>
  <c r="AB87" i="20"/>
  <c r="AA88" i="20"/>
  <c r="AK87" i="20"/>
  <c r="AI87" i="20"/>
  <c r="AF87" i="20"/>
  <c r="AD87" i="20"/>
  <c r="AH86" i="20"/>
  <c r="AG86" i="20"/>
  <c r="AN85" i="20"/>
  <c r="AM84" i="20"/>
  <c r="AO84" i="20"/>
  <c r="U87" i="20"/>
  <c r="T87" i="20"/>
  <c r="AJ85" i="20"/>
  <c r="AM85" i="20"/>
  <c r="V113" i="19"/>
  <c r="R113" i="19"/>
  <c r="Q113" i="19"/>
  <c r="N114" i="19"/>
  <c r="S113" i="19"/>
  <c r="X113" i="19"/>
  <c r="T112" i="19"/>
  <c r="U112" i="19"/>
  <c r="AJ85" i="19"/>
  <c r="AM85" i="19"/>
  <c r="W111" i="19"/>
  <c r="Z85" i="19"/>
  <c r="AH86" i="19"/>
  <c r="AG86" i="19"/>
  <c r="AM84" i="19"/>
  <c r="AO84" i="19"/>
  <c r="Y86" i="19"/>
  <c r="AN84" i="19"/>
  <c r="AL86" i="19"/>
  <c r="AC85" i="19"/>
  <c r="U86" i="19"/>
  <c r="T86" i="19"/>
  <c r="P85" i="19"/>
  <c r="AE87" i="19"/>
  <c r="AB87" i="19"/>
  <c r="AK87" i="19"/>
  <c r="AA88" i="19"/>
  <c r="AI87" i="19"/>
  <c r="AF87" i="19"/>
  <c r="AD87" i="19"/>
  <c r="V87" i="19"/>
  <c r="S87" i="19"/>
  <c r="R87" i="19"/>
  <c r="X87" i="19"/>
  <c r="N88" i="19"/>
  <c r="O87" i="19"/>
  <c r="Q87" i="19"/>
  <c r="T137" i="18"/>
  <c r="P137" i="18"/>
  <c r="U137" i="18"/>
  <c r="AG140" i="18"/>
  <c r="AH140" i="18"/>
  <c r="AJ140" i="18"/>
  <c r="Y137" i="18"/>
  <c r="X113" i="18"/>
  <c r="V113" i="18"/>
  <c r="R113" i="18"/>
  <c r="S113" i="18"/>
  <c r="Q113" i="18"/>
  <c r="N114" i="18"/>
  <c r="P112" i="18"/>
  <c r="AF141" i="18"/>
  <c r="AK141" i="18"/>
  <c r="AI141" i="18"/>
  <c r="AE141" i="18"/>
  <c r="AD141" i="18"/>
  <c r="AA142" i="18"/>
  <c r="U112" i="18"/>
  <c r="W112" i="18"/>
  <c r="Z112" i="18"/>
  <c r="T112" i="18"/>
  <c r="AM140" i="18"/>
  <c r="AL140" i="18"/>
  <c r="W136" i="18"/>
  <c r="Z136" i="18"/>
  <c r="AJ115" i="18"/>
  <c r="AM115" i="18"/>
  <c r="X138" i="18"/>
  <c r="Q138" i="18"/>
  <c r="N139" i="18"/>
  <c r="V138" i="18"/>
  <c r="R138" i="18"/>
  <c r="S138" i="18"/>
  <c r="Y138" i="18"/>
  <c r="W111" i="18"/>
  <c r="Z111" i="18"/>
  <c r="Z135" i="18"/>
  <c r="AN135" i="18"/>
  <c r="P136" i="18"/>
  <c r="Y86" i="18"/>
  <c r="AL88" i="18"/>
  <c r="AJ87" i="18"/>
  <c r="AM87" i="18"/>
  <c r="AN85" i="18"/>
  <c r="AB89" i="18"/>
  <c r="AK89" i="18"/>
  <c r="AI89" i="18"/>
  <c r="AF89" i="18"/>
  <c r="AE89" i="18"/>
  <c r="AD89" i="18"/>
  <c r="P85" i="18"/>
  <c r="AH88" i="18"/>
  <c r="AG88" i="18"/>
  <c r="V87" i="18"/>
  <c r="S87" i="18"/>
  <c r="O87" i="18"/>
  <c r="N88" i="18"/>
  <c r="R87" i="18"/>
  <c r="X87" i="18"/>
  <c r="Q87" i="18"/>
  <c r="U86" i="18"/>
  <c r="T86" i="18"/>
  <c r="AC87" i="18"/>
  <c r="W136" i="17"/>
  <c r="P110" i="17"/>
  <c r="AC85" i="17"/>
  <c r="AL86" i="17"/>
  <c r="S87" i="17"/>
  <c r="X87" i="17"/>
  <c r="V87" i="17"/>
  <c r="R87" i="17"/>
  <c r="O87" i="17"/>
  <c r="N88" i="17"/>
  <c r="Q87" i="17"/>
  <c r="P85" i="17"/>
  <c r="W85" i="17"/>
  <c r="Z85" i="17"/>
  <c r="AH86" i="17"/>
  <c r="AG86" i="17"/>
  <c r="AN84" i="17"/>
  <c r="Z84" i="17"/>
  <c r="AO84" i="17"/>
  <c r="Y86" i="17"/>
  <c r="AE87" i="17"/>
  <c r="AB87" i="17"/>
  <c r="AK87" i="17"/>
  <c r="AA88" i="17"/>
  <c r="AI87" i="17"/>
  <c r="AF87" i="17"/>
  <c r="AD87" i="17"/>
  <c r="U86" i="17"/>
  <c r="T86" i="17"/>
  <c r="P136" i="17"/>
  <c r="W110" i="17"/>
  <c r="AO110" i="17"/>
  <c r="AJ111" i="17"/>
  <c r="AM111" i="17"/>
  <c r="AJ135" i="17"/>
  <c r="AM135" i="17"/>
  <c r="Z136" i="17"/>
  <c r="I138" i="17"/>
  <c r="G139" i="17"/>
  <c r="AH136" i="17"/>
  <c r="AG136" i="17"/>
  <c r="AC136" i="17"/>
  <c r="AE137" i="17"/>
  <c r="AD137" i="17"/>
  <c r="AF137" i="17"/>
  <c r="AK137" i="17"/>
  <c r="AB137" i="17"/>
  <c r="AA138" i="17"/>
  <c r="AI137" i="17"/>
  <c r="AO135" i="17"/>
  <c r="AN135" i="17"/>
  <c r="AL136" i="17"/>
  <c r="AM134" i="17"/>
  <c r="AN134" i="17"/>
  <c r="AO134" i="17"/>
  <c r="AC135" i="17"/>
  <c r="AN135" i="16"/>
  <c r="AO135" i="16"/>
  <c r="AO110" i="16"/>
  <c r="AF138" i="16"/>
  <c r="AK138" i="16"/>
  <c r="AD138" i="16"/>
  <c r="AE138" i="16"/>
  <c r="AA139" i="16"/>
  <c r="AI138" i="16"/>
  <c r="AG137" i="16"/>
  <c r="AC137" i="16"/>
  <c r="AH137" i="16"/>
  <c r="AE113" i="16"/>
  <c r="AD113" i="16"/>
  <c r="AF113" i="16"/>
  <c r="AL113" i="16"/>
  <c r="AK113" i="16"/>
  <c r="AA114" i="16"/>
  <c r="AI113" i="16"/>
  <c r="P142" i="16"/>
  <c r="AL137" i="16"/>
  <c r="AG112" i="16"/>
  <c r="AC112" i="16"/>
  <c r="AH112" i="16"/>
  <c r="AB138" i="16"/>
  <c r="AJ136" i="16"/>
  <c r="AM136" i="16"/>
  <c r="AO136" i="16"/>
  <c r="W85" i="16"/>
  <c r="Z85" i="16"/>
  <c r="AN111" i="16"/>
  <c r="AO111" i="16"/>
  <c r="P111" i="16"/>
  <c r="O87" i="16"/>
  <c r="X87" i="16"/>
  <c r="V87" i="16"/>
  <c r="S87" i="16"/>
  <c r="R87" i="16"/>
  <c r="N88" i="16"/>
  <c r="Q87" i="16"/>
  <c r="AL86" i="16"/>
  <c r="AJ85" i="16"/>
  <c r="AM85" i="16"/>
  <c r="AC85" i="16"/>
  <c r="AH86" i="16"/>
  <c r="AG86" i="16"/>
  <c r="U86" i="16"/>
  <c r="T86" i="16"/>
  <c r="Y86" i="16"/>
  <c r="P85" i="16"/>
  <c r="AN84" i="16"/>
  <c r="AK87" i="16"/>
  <c r="AA88" i="16"/>
  <c r="AI87" i="16"/>
  <c r="AF87" i="16"/>
  <c r="AE87" i="16"/>
  <c r="AD87" i="16"/>
  <c r="AB87" i="16"/>
  <c r="AO84" i="16"/>
  <c r="P85" i="15"/>
  <c r="W85" i="15"/>
  <c r="Z85" i="15"/>
  <c r="AG86" i="15"/>
  <c r="AC86" i="15"/>
  <c r="AH86" i="15"/>
  <c r="AJ86" i="15"/>
  <c r="AM86" i="15"/>
  <c r="T86" i="15"/>
  <c r="U86" i="15"/>
  <c r="W86" i="15"/>
  <c r="Z86" i="15"/>
  <c r="AC85" i="15"/>
  <c r="N88" i="15"/>
  <c r="V87" i="15"/>
  <c r="S87" i="15"/>
  <c r="X87" i="15"/>
  <c r="R87" i="15"/>
  <c r="O87" i="15"/>
  <c r="Q87" i="15"/>
  <c r="Y86" i="15"/>
  <c r="AO84" i="15"/>
  <c r="AI87" i="15"/>
  <c r="AF87" i="15"/>
  <c r="AE87" i="15"/>
  <c r="AB87" i="15"/>
  <c r="AA88" i="15"/>
  <c r="AK87" i="15"/>
  <c r="AD87" i="15"/>
  <c r="AL86" i="15"/>
  <c r="AN84" i="15"/>
  <c r="P85" i="3"/>
  <c r="AN84" i="3"/>
  <c r="Z85" i="3"/>
  <c r="AH86" i="3"/>
  <c r="AG86" i="3"/>
  <c r="Y86" i="3"/>
  <c r="AJ85" i="3"/>
  <c r="AM85" i="3"/>
  <c r="S87" i="3"/>
  <c r="V87" i="3"/>
  <c r="R87" i="3"/>
  <c r="O87" i="3"/>
  <c r="N88" i="3"/>
  <c r="X87" i="3"/>
  <c r="Q87" i="3"/>
  <c r="AO84" i="3"/>
  <c r="U86" i="3"/>
  <c r="W86" i="3"/>
  <c r="T86" i="3"/>
  <c r="AL86" i="3"/>
  <c r="AF87" i="3"/>
  <c r="AE87" i="3"/>
  <c r="AB87" i="3"/>
  <c r="AK87" i="3"/>
  <c r="AA88" i="3"/>
  <c r="AI87" i="3"/>
  <c r="AD87" i="3"/>
  <c r="AC85" i="3"/>
  <c r="Y137" i="20"/>
  <c r="Y135" i="15"/>
  <c r="I113" i="23"/>
  <c r="G114" i="23"/>
  <c r="AB114" i="23"/>
  <c r="O113" i="23"/>
  <c r="AI145" i="19"/>
  <c r="AF145" i="19"/>
  <c r="AK145" i="19"/>
  <c r="AE145" i="19"/>
  <c r="AD145" i="19"/>
  <c r="AA146" i="19"/>
  <c r="AL144" i="3"/>
  <c r="T144" i="3"/>
  <c r="U144" i="3"/>
  <c r="U137" i="20"/>
  <c r="T137" i="20"/>
  <c r="P137" i="20"/>
  <c r="AN134" i="15"/>
  <c r="U135" i="15"/>
  <c r="T135" i="15"/>
  <c r="AG143" i="15"/>
  <c r="AH143" i="15"/>
  <c r="AJ143" i="15"/>
  <c r="T109" i="15"/>
  <c r="U109" i="15"/>
  <c r="AJ143" i="3"/>
  <c r="AM143" i="3"/>
  <c r="O138" i="20"/>
  <c r="R138" i="20"/>
  <c r="S138" i="20"/>
  <c r="X138" i="20"/>
  <c r="N139" i="20"/>
  <c r="V138" i="20"/>
  <c r="Q138" i="20"/>
  <c r="AL140" i="23"/>
  <c r="Y138" i="22"/>
  <c r="T114" i="20"/>
  <c r="U114" i="20"/>
  <c r="P137" i="19"/>
  <c r="AM143" i="15"/>
  <c r="AL143" i="15"/>
  <c r="U138" i="19"/>
  <c r="T138" i="19"/>
  <c r="AH144" i="3"/>
  <c r="AG144" i="3"/>
  <c r="P144" i="3"/>
  <c r="W144" i="3"/>
  <c r="G115" i="16"/>
  <c r="I114" i="16"/>
  <c r="AB114" i="16"/>
  <c r="AO111" i="3"/>
  <c r="AM111" i="3"/>
  <c r="AN111" i="3"/>
  <c r="W137" i="20"/>
  <c r="AO137" i="20"/>
  <c r="Z108" i="15"/>
  <c r="AK141" i="23"/>
  <c r="AE141" i="23"/>
  <c r="AA142" i="23"/>
  <c r="AD141" i="23"/>
  <c r="AF141" i="23"/>
  <c r="AI141" i="23"/>
  <c r="I112" i="20"/>
  <c r="G113" i="20"/>
  <c r="AB112" i="20"/>
  <c r="O112" i="20"/>
  <c r="U138" i="22"/>
  <c r="W138" i="22"/>
  <c r="Z138" i="22"/>
  <c r="T138" i="22"/>
  <c r="Y137" i="17"/>
  <c r="P137" i="21"/>
  <c r="W137" i="19"/>
  <c r="Z137" i="19"/>
  <c r="I136" i="15"/>
  <c r="G137" i="15"/>
  <c r="AB136" i="15"/>
  <c r="Y138" i="19"/>
  <c r="I139" i="18"/>
  <c r="G140" i="18"/>
  <c r="AB139" i="18"/>
  <c r="N111" i="15"/>
  <c r="X110" i="15"/>
  <c r="S110" i="15"/>
  <c r="V110" i="15"/>
  <c r="O110" i="15"/>
  <c r="R110" i="15"/>
  <c r="Q110" i="15"/>
  <c r="AN111" i="20"/>
  <c r="AO111" i="20"/>
  <c r="X139" i="22"/>
  <c r="S139" i="22"/>
  <c r="N140" i="22"/>
  <c r="V139" i="22"/>
  <c r="R139" i="22"/>
  <c r="Q139" i="22"/>
  <c r="O139" i="22"/>
  <c r="AH113" i="3"/>
  <c r="AG113" i="3"/>
  <c r="Y114" i="20"/>
  <c r="I114" i="19"/>
  <c r="G115" i="19"/>
  <c r="O114" i="19"/>
  <c r="AB114" i="19"/>
  <c r="I113" i="17"/>
  <c r="G114" i="17"/>
  <c r="I114" i="17"/>
  <c r="W137" i="22"/>
  <c r="Z137" i="22"/>
  <c r="AJ112" i="23"/>
  <c r="AM112" i="23"/>
  <c r="W109" i="15"/>
  <c r="AO109" i="15"/>
  <c r="P109" i="15"/>
  <c r="O112" i="17"/>
  <c r="N113" i="17"/>
  <c r="V112" i="17"/>
  <c r="X112" i="17"/>
  <c r="S112" i="17"/>
  <c r="R112" i="17"/>
  <c r="Q112" i="17"/>
  <c r="Y112" i="16"/>
  <c r="U111" i="17"/>
  <c r="T111" i="17"/>
  <c r="AF145" i="3"/>
  <c r="AK145" i="3"/>
  <c r="AE145" i="3"/>
  <c r="AD145" i="3"/>
  <c r="AI145" i="3"/>
  <c r="AA146" i="3"/>
  <c r="P114" i="20"/>
  <c r="W114" i="20"/>
  <c r="Z114" i="20"/>
  <c r="N146" i="3"/>
  <c r="S145" i="3"/>
  <c r="Q145" i="3"/>
  <c r="V145" i="3"/>
  <c r="X145" i="3"/>
  <c r="R145" i="3"/>
  <c r="W143" i="3"/>
  <c r="Z143" i="3"/>
  <c r="AO107" i="15"/>
  <c r="Z107" i="15"/>
  <c r="AJ112" i="3"/>
  <c r="AM112" i="3"/>
  <c r="AC112" i="3"/>
  <c r="Y143" i="16"/>
  <c r="P138" i="19"/>
  <c r="W138" i="19"/>
  <c r="AO138" i="19"/>
  <c r="I139" i="20"/>
  <c r="G140" i="20"/>
  <c r="AB139" i="20"/>
  <c r="AL113" i="23"/>
  <c r="U112" i="16"/>
  <c r="T112" i="16"/>
  <c r="Y111" i="17"/>
  <c r="AH140" i="23"/>
  <c r="AG140" i="23"/>
  <c r="AL112" i="17"/>
  <c r="I113" i="21"/>
  <c r="G114" i="21"/>
  <c r="AB113" i="21"/>
  <c r="O113" i="21"/>
  <c r="Y144" i="3"/>
  <c r="Z144" i="3"/>
  <c r="AL113" i="3"/>
  <c r="X139" i="21"/>
  <c r="R139" i="21"/>
  <c r="S139" i="21"/>
  <c r="V139" i="21"/>
  <c r="N140" i="21"/>
  <c r="O139" i="21"/>
  <c r="Q139" i="21"/>
  <c r="X138" i="17"/>
  <c r="R138" i="17"/>
  <c r="S138" i="17"/>
  <c r="V138" i="17"/>
  <c r="N139" i="17"/>
  <c r="O138" i="17"/>
  <c r="Q138" i="17"/>
  <c r="AN108" i="15"/>
  <c r="Z136" i="22"/>
  <c r="AO136" i="22"/>
  <c r="AN107" i="15"/>
  <c r="G114" i="22"/>
  <c r="I113" i="22"/>
  <c r="O113" i="22"/>
  <c r="AB113" i="22"/>
  <c r="AN112" i="21"/>
  <c r="AO112" i="21"/>
  <c r="I136" i="3"/>
  <c r="G137" i="3"/>
  <c r="O136" i="3"/>
  <c r="AB136" i="3"/>
  <c r="AF113" i="17"/>
  <c r="AA114" i="17"/>
  <c r="AD113" i="17"/>
  <c r="AI113" i="17"/>
  <c r="AK113" i="17"/>
  <c r="AB113" i="17"/>
  <c r="AE113" i="17"/>
  <c r="T138" i="21"/>
  <c r="U138" i="21"/>
  <c r="W138" i="21"/>
  <c r="T137" i="17"/>
  <c r="U137" i="17"/>
  <c r="Q136" i="15"/>
  <c r="N137" i="15"/>
  <c r="O136" i="15"/>
  <c r="S136" i="15"/>
  <c r="V136" i="15"/>
  <c r="R136" i="15"/>
  <c r="X136" i="15"/>
  <c r="AJ142" i="15"/>
  <c r="AM142" i="15"/>
  <c r="I111" i="15"/>
  <c r="G112" i="15"/>
  <c r="AB111" i="15"/>
  <c r="AG144" i="19"/>
  <c r="AC144" i="19"/>
  <c r="AH144" i="19"/>
  <c r="AJ144" i="19"/>
  <c r="AM144" i="19"/>
  <c r="T143" i="16"/>
  <c r="U143" i="16"/>
  <c r="AI144" i="15"/>
  <c r="AA145" i="15"/>
  <c r="AD144" i="15"/>
  <c r="AF144" i="15"/>
  <c r="AK144" i="15"/>
  <c r="AE144" i="15"/>
  <c r="X139" i="19"/>
  <c r="R139" i="19"/>
  <c r="V139" i="19"/>
  <c r="N140" i="19"/>
  <c r="S139" i="19"/>
  <c r="O139" i="19"/>
  <c r="Q139" i="19"/>
  <c r="AO136" i="20"/>
  <c r="AO134" i="15"/>
  <c r="I144" i="22"/>
  <c r="G145" i="22"/>
  <c r="W112" i="16"/>
  <c r="Z112" i="16"/>
  <c r="P112" i="16"/>
  <c r="AN112" i="22"/>
  <c r="AO112" i="22"/>
  <c r="AK114" i="23"/>
  <c r="AE114" i="23"/>
  <c r="AD114" i="23"/>
  <c r="AI114" i="23"/>
  <c r="AF114" i="23"/>
  <c r="AA115" i="23"/>
  <c r="AN135" i="3"/>
  <c r="AO135" i="3"/>
  <c r="AH112" i="17"/>
  <c r="AJ112" i="17"/>
  <c r="AM112" i="17"/>
  <c r="AG112" i="17"/>
  <c r="P135" i="15"/>
  <c r="W135" i="15"/>
  <c r="Z135" i="15"/>
  <c r="AL144" i="19"/>
  <c r="P143" i="16"/>
  <c r="W143" i="16"/>
  <c r="Z143" i="16"/>
  <c r="AC143" i="19"/>
  <c r="P134" i="15"/>
  <c r="AN137" i="20"/>
  <c r="I139" i="16"/>
  <c r="G140" i="16"/>
  <c r="O139" i="16"/>
  <c r="AB139" i="16"/>
  <c r="AC143" i="3"/>
  <c r="Y138" i="21"/>
  <c r="G140" i="19"/>
  <c r="I139" i="19"/>
  <c r="AB139" i="19"/>
  <c r="AN136" i="20"/>
  <c r="P136" i="20"/>
  <c r="I113" i="18"/>
  <c r="G114" i="18"/>
  <c r="O113" i="18"/>
  <c r="AB113" i="18"/>
  <c r="AB113" i="23"/>
  <c r="Y109" i="15"/>
  <c r="Z109" i="15"/>
  <c r="AJ139" i="23"/>
  <c r="AM139" i="23"/>
  <c r="AJ115" i="19"/>
  <c r="AM115" i="19"/>
  <c r="AN138" i="19"/>
  <c r="AO112" i="23"/>
  <c r="AN112" i="23"/>
  <c r="S144" i="16"/>
  <c r="V144" i="16"/>
  <c r="Q144" i="16"/>
  <c r="X144" i="16"/>
  <c r="N145" i="16"/>
  <c r="R144" i="16"/>
  <c r="AC111" i="17"/>
  <c r="AN139" i="23"/>
  <c r="AO112" i="18"/>
  <c r="AN112" i="18"/>
  <c r="AG113" i="23"/>
  <c r="AC113" i="23"/>
  <c r="AH113" i="23"/>
  <c r="S113" i="16"/>
  <c r="Q113" i="16"/>
  <c r="O113" i="16"/>
  <c r="R113" i="16"/>
  <c r="X113" i="16"/>
  <c r="N114" i="16"/>
  <c r="V113" i="16"/>
  <c r="AN136" i="22"/>
  <c r="Z111" i="23"/>
  <c r="AN111" i="23"/>
  <c r="AO111" i="23"/>
  <c r="P112" i="23"/>
  <c r="AJ86" i="23"/>
  <c r="AM86" i="23"/>
  <c r="AN85" i="23"/>
  <c r="Y142" i="23"/>
  <c r="U142" i="23"/>
  <c r="P142" i="23"/>
  <c r="T142" i="23"/>
  <c r="W142" i="23"/>
  <c r="Z142" i="23"/>
  <c r="O140" i="23"/>
  <c r="I140" i="23"/>
  <c r="G141" i="23"/>
  <c r="AB140" i="23"/>
  <c r="Q114" i="23"/>
  <c r="R114" i="23"/>
  <c r="V114" i="23"/>
  <c r="X114" i="23"/>
  <c r="N115" i="23"/>
  <c r="S114" i="23"/>
  <c r="Y114" i="23"/>
  <c r="V143" i="23"/>
  <c r="N144" i="23"/>
  <c r="Q143" i="23"/>
  <c r="X143" i="23"/>
  <c r="S143" i="23"/>
  <c r="Y143" i="23"/>
  <c r="R143" i="23"/>
  <c r="P141" i="23"/>
  <c r="AC140" i="23"/>
  <c r="T113" i="23"/>
  <c r="U113" i="23"/>
  <c r="W113" i="23"/>
  <c r="AN86" i="23"/>
  <c r="AH87" i="23"/>
  <c r="AG87" i="23"/>
  <c r="AC87" i="23"/>
  <c r="X88" i="23"/>
  <c r="N89" i="23"/>
  <c r="V88" i="23"/>
  <c r="S88" i="23"/>
  <c r="R88" i="23"/>
  <c r="O88" i="23"/>
  <c r="Q88" i="23"/>
  <c r="U87" i="23"/>
  <c r="T87" i="23"/>
  <c r="Y87" i="23"/>
  <c r="AL87" i="23"/>
  <c r="Z86" i="23"/>
  <c r="AA89" i="23"/>
  <c r="AI88" i="23"/>
  <c r="AF88" i="23"/>
  <c r="AE88" i="23"/>
  <c r="AK88" i="23"/>
  <c r="AB88" i="23"/>
  <c r="AD88" i="23"/>
  <c r="AO86" i="23"/>
  <c r="AC86" i="23"/>
  <c r="AK142" i="22"/>
  <c r="AD142" i="22"/>
  <c r="AA143" i="22"/>
  <c r="AF142" i="22"/>
  <c r="AL142" i="22"/>
  <c r="AI142" i="22"/>
  <c r="AE142" i="22"/>
  <c r="AB142" i="22"/>
  <c r="W86" i="22"/>
  <c r="Z86" i="22"/>
  <c r="AC86" i="22"/>
  <c r="R115" i="22"/>
  <c r="Q115" i="22"/>
  <c r="X115" i="22"/>
  <c r="V115" i="22"/>
  <c r="S115" i="22"/>
  <c r="AO137" i="22"/>
  <c r="U114" i="22"/>
  <c r="T114" i="22"/>
  <c r="AJ140" i="22"/>
  <c r="AM140" i="22"/>
  <c r="AH141" i="22"/>
  <c r="AJ141" i="22"/>
  <c r="AM141" i="22"/>
  <c r="AG141" i="22"/>
  <c r="AC141" i="22"/>
  <c r="AO85" i="22"/>
  <c r="AK88" i="22"/>
  <c r="AI88" i="22"/>
  <c r="AF88" i="22"/>
  <c r="AE88" i="22"/>
  <c r="AA89" i="22"/>
  <c r="AB88" i="22"/>
  <c r="AD88" i="22"/>
  <c r="AO86" i="22"/>
  <c r="AN86" i="22"/>
  <c r="U87" i="22"/>
  <c r="T87" i="22"/>
  <c r="AH87" i="22"/>
  <c r="AJ87" i="22"/>
  <c r="AM87" i="22"/>
  <c r="AG87" i="22"/>
  <c r="P86" i="22"/>
  <c r="N89" i="22"/>
  <c r="S88" i="22"/>
  <c r="R88" i="22"/>
  <c r="X88" i="22"/>
  <c r="V88" i="22"/>
  <c r="O88" i="22"/>
  <c r="Q88" i="22"/>
  <c r="Y87" i="22"/>
  <c r="AL87" i="22"/>
  <c r="AN85" i="22"/>
  <c r="U115" i="21"/>
  <c r="T115" i="21"/>
  <c r="W115" i="21"/>
  <c r="Z115" i="21"/>
  <c r="P115" i="21"/>
  <c r="AJ87" i="21"/>
  <c r="AM87" i="21"/>
  <c r="AG139" i="21"/>
  <c r="AC139" i="21"/>
  <c r="AH139" i="21"/>
  <c r="AJ139" i="21"/>
  <c r="AM139" i="21"/>
  <c r="P138" i="21"/>
  <c r="I141" i="21"/>
  <c r="H141" i="21"/>
  <c r="G142" i="21"/>
  <c r="AE140" i="21"/>
  <c r="AI140" i="21"/>
  <c r="AD140" i="21"/>
  <c r="AB140" i="21"/>
  <c r="AF140" i="21"/>
  <c r="AA141" i="21"/>
  <c r="AK140" i="21"/>
  <c r="AN137" i="21"/>
  <c r="AO137" i="21"/>
  <c r="Y115" i="21"/>
  <c r="P87" i="21"/>
  <c r="W87" i="21"/>
  <c r="Z87" i="21"/>
  <c r="U88" i="21"/>
  <c r="T88" i="21"/>
  <c r="AH88" i="21"/>
  <c r="AG88" i="21"/>
  <c r="AC88" i="21"/>
  <c r="Y88" i="21"/>
  <c r="AK89" i="21"/>
  <c r="AF89" i="21"/>
  <c r="AI89" i="21"/>
  <c r="AE89" i="21"/>
  <c r="AB89" i="21"/>
  <c r="AD89" i="21"/>
  <c r="AO86" i="21"/>
  <c r="X89" i="21"/>
  <c r="V89" i="21"/>
  <c r="S89" i="21"/>
  <c r="R89" i="21"/>
  <c r="O89" i="21"/>
  <c r="Q89" i="21"/>
  <c r="AN86" i="21"/>
  <c r="AL88" i="21"/>
  <c r="AC137" i="20"/>
  <c r="AF139" i="20"/>
  <c r="AI139" i="20"/>
  <c r="AK139" i="20"/>
  <c r="AE139" i="20"/>
  <c r="AD139" i="20"/>
  <c r="AA140" i="20"/>
  <c r="AG138" i="20"/>
  <c r="AH138" i="20"/>
  <c r="AJ138" i="20"/>
  <c r="AM138" i="20"/>
  <c r="AL138" i="20"/>
  <c r="AO85" i="20"/>
  <c r="W87" i="20"/>
  <c r="Z87" i="20"/>
  <c r="AO85" i="19"/>
  <c r="AO85" i="18"/>
  <c r="W86" i="16"/>
  <c r="Z86" i="16"/>
  <c r="Y88" i="20"/>
  <c r="AH87" i="20"/>
  <c r="AG87" i="20"/>
  <c r="AK88" i="20"/>
  <c r="AA89" i="20"/>
  <c r="AE88" i="20"/>
  <c r="AB88" i="20"/>
  <c r="AI88" i="20"/>
  <c r="AF88" i="20"/>
  <c r="AD88" i="20"/>
  <c r="U88" i="20"/>
  <c r="T88" i="20"/>
  <c r="AJ86" i="20"/>
  <c r="AM86" i="20"/>
  <c r="AC86" i="20"/>
  <c r="P87" i="20"/>
  <c r="AL87" i="20"/>
  <c r="O89" i="20"/>
  <c r="X89" i="20"/>
  <c r="V89" i="20"/>
  <c r="Q89" i="20"/>
  <c r="S89" i="20"/>
  <c r="R89" i="20"/>
  <c r="Z111" i="19"/>
  <c r="AN111" i="19"/>
  <c r="W112" i="19"/>
  <c r="T113" i="19"/>
  <c r="U113" i="19"/>
  <c r="Y113" i="19"/>
  <c r="V114" i="19"/>
  <c r="X114" i="19"/>
  <c r="N115" i="19"/>
  <c r="R114" i="19"/>
  <c r="S114" i="19"/>
  <c r="Y114" i="19"/>
  <c r="Q114" i="19"/>
  <c r="AN85" i="19"/>
  <c r="AO111" i="19"/>
  <c r="P112" i="19"/>
  <c r="AH87" i="19"/>
  <c r="AG87" i="19"/>
  <c r="V88" i="19"/>
  <c r="S88" i="19"/>
  <c r="N89" i="19"/>
  <c r="X88" i="19"/>
  <c r="R88" i="19"/>
  <c r="O88" i="19"/>
  <c r="Q88" i="19"/>
  <c r="U87" i="19"/>
  <c r="T87" i="19"/>
  <c r="Y87" i="19"/>
  <c r="AL87" i="19"/>
  <c r="AJ86" i="19"/>
  <c r="AM86" i="19"/>
  <c r="AC86" i="19"/>
  <c r="P86" i="19"/>
  <c r="AK88" i="19"/>
  <c r="AF88" i="19"/>
  <c r="AE88" i="19"/>
  <c r="AB88" i="19"/>
  <c r="AA89" i="19"/>
  <c r="AI88" i="19"/>
  <c r="AD88" i="19"/>
  <c r="W86" i="19"/>
  <c r="Z86" i="19"/>
  <c r="Y113" i="18"/>
  <c r="W137" i="18"/>
  <c r="Z137" i="18"/>
  <c r="U113" i="18"/>
  <c r="W113" i="18"/>
  <c r="T113" i="18"/>
  <c r="AD142" i="18"/>
  <c r="AE142" i="18"/>
  <c r="AA143" i="18"/>
  <c r="AK142" i="18"/>
  <c r="AI142" i="18"/>
  <c r="AF142" i="18"/>
  <c r="U138" i="18"/>
  <c r="T138" i="18"/>
  <c r="P138" i="18"/>
  <c r="R139" i="18"/>
  <c r="X139" i="18"/>
  <c r="V139" i="18"/>
  <c r="S139" i="18"/>
  <c r="Q139" i="18"/>
  <c r="N140" i="18"/>
  <c r="AC140" i="18"/>
  <c r="O139" i="18"/>
  <c r="AO136" i="18"/>
  <c r="AH141" i="18"/>
  <c r="AJ141" i="18"/>
  <c r="AM141" i="18"/>
  <c r="AG141" i="18"/>
  <c r="AO111" i="18"/>
  <c r="AN136" i="18"/>
  <c r="AL141" i="18"/>
  <c r="AO137" i="18"/>
  <c r="AN137" i="18"/>
  <c r="W86" i="18"/>
  <c r="Z86" i="18"/>
  <c r="S114" i="18"/>
  <c r="Y114" i="18"/>
  <c r="V114" i="18"/>
  <c r="Q114" i="18"/>
  <c r="N115" i="18"/>
  <c r="X114" i="18"/>
  <c r="R114" i="18"/>
  <c r="AN111" i="18"/>
  <c r="AJ88" i="18"/>
  <c r="AM88" i="18"/>
  <c r="AC88" i="18"/>
  <c r="AC89" i="18"/>
  <c r="P86" i="18"/>
  <c r="U87" i="18"/>
  <c r="P87" i="18"/>
  <c r="T87" i="18"/>
  <c r="AL89" i="18"/>
  <c r="X88" i="18"/>
  <c r="N89" i="18"/>
  <c r="V88" i="18"/>
  <c r="S88" i="18"/>
  <c r="R88" i="18"/>
  <c r="O88" i="18"/>
  <c r="Q88" i="18"/>
  <c r="Y87" i="18"/>
  <c r="AH89" i="18"/>
  <c r="AG89" i="18"/>
  <c r="P86" i="17"/>
  <c r="W86" i="17"/>
  <c r="AN110" i="17"/>
  <c r="V88" i="17"/>
  <c r="S88" i="17"/>
  <c r="N89" i="17"/>
  <c r="X88" i="17"/>
  <c r="R88" i="17"/>
  <c r="O88" i="17"/>
  <c r="Q88" i="17"/>
  <c r="Z86" i="17"/>
  <c r="AL87" i="17"/>
  <c r="AN85" i="17"/>
  <c r="AF88" i="17"/>
  <c r="AE88" i="17"/>
  <c r="AB88" i="17"/>
  <c r="AI88" i="17"/>
  <c r="AA89" i="17"/>
  <c r="AK88" i="17"/>
  <c r="AD88" i="17"/>
  <c r="Y87" i="17"/>
  <c r="U87" i="17"/>
  <c r="T87" i="17"/>
  <c r="AH87" i="17"/>
  <c r="AG87" i="17"/>
  <c r="AC86" i="17"/>
  <c r="AO85" i="17"/>
  <c r="AJ86" i="17"/>
  <c r="AM86" i="17"/>
  <c r="W111" i="17"/>
  <c r="Z111" i="17"/>
  <c r="Z110" i="17"/>
  <c r="AC112" i="17"/>
  <c r="AL137" i="17"/>
  <c r="AJ136" i="17"/>
  <c r="AH137" i="17"/>
  <c r="AG137" i="17"/>
  <c r="AC137" i="17"/>
  <c r="I139" i="17"/>
  <c r="G140" i="17"/>
  <c r="AB138" i="17"/>
  <c r="AE138" i="17"/>
  <c r="AD138" i="17"/>
  <c r="AF138" i="17"/>
  <c r="AI138" i="17"/>
  <c r="AA139" i="17"/>
  <c r="AK138" i="17"/>
  <c r="AO136" i="17"/>
  <c r="AJ112" i="16"/>
  <c r="AM112" i="16"/>
  <c r="P86" i="16"/>
  <c r="AI139" i="16"/>
  <c r="AF139" i="16"/>
  <c r="AE139" i="16"/>
  <c r="AD139" i="16"/>
  <c r="AA140" i="16"/>
  <c r="AK139" i="16"/>
  <c r="AF114" i="16"/>
  <c r="AA115" i="16"/>
  <c r="AK114" i="16"/>
  <c r="AE114" i="16"/>
  <c r="AD114" i="16"/>
  <c r="AI114" i="16"/>
  <c r="AG113" i="16"/>
  <c r="AH113" i="16"/>
  <c r="AJ113" i="16"/>
  <c r="AM113" i="16"/>
  <c r="AH138" i="16"/>
  <c r="AG138" i="16"/>
  <c r="AC138" i="16"/>
  <c r="AL138" i="16"/>
  <c r="AN136" i="16"/>
  <c r="AJ137" i="16"/>
  <c r="AM137" i="16"/>
  <c r="AN137" i="16"/>
  <c r="AO112" i="16"/>
  <c r="AH87" i="16"/>
  <c r="AG87" i="16"/>
  <c r="AB88" i="16"/>
  <c r="AK88" i="16"/>
  <c r="AI88" i="16"/>
  <c r="AF88" i="16"/>
  <c r="AE88" i="16"/>
  <c r="AA89" i="16"/>
  <c r="AD88" i="16"/>
  <c r="AN85" i="16"/>
  <c r="R88" i="16"/>
  <c r="O88" i="16"/>
  <c r="X88" i="16"/>
  <c r="V88" i="16"/>
  <c r="S88" i="16"/>
  <c r="N89" i="16"/>
  <c r="Q88" i="16"/>
  <c r="Y87" i="16"/>
  <c r="AL87" i="16"/>
  <c r="U87" i="16"/>
  <c r="T87" i="16"/>
  <c r="AJ86" i="16"/>
  <c r="AM86" i="16"/>
  <c r="AC86" i="16"/>
  <c r="AO85" i="16"/>
  <c r="AH87" i="15"/>
  <c r="AG87" i="15"/>
  <c r="AO86" i="15"/>
  <c r="AK88" i="15"/>
  <c r="AA89" i="15"/>
  <c r="AI88" i="15"/>
  <c r="AF88" i="15"/>
  <c r="AE88" i="15"/>
  <c r="AB88" i="15"/>
  <c r="AD88" i="15"/>
  <c r="AN86" i="15"/>
  <c r="U87" i="15"/>
  <c r="T87" i="15"/>
  <c r="P86" i="15"/>
  <c r="W87" i="15"/>
  <c r="Z87" i="15"/>
  <c r="P87" i="15"/>
  <c r="Y87" i="15"/>
  <c r="AL87" i="15"/>
  <c r="AN85" i="15"/>
  <c r="X88" i="15"/>
  <c r="N89" i="15"/>
  <c r="V88" i="15"/>
  <c r="O88" i="15"/>
  <c r="S88" i="15"/>
  <c r="R88" i="15"/>
  <c r="Q88" i="15"/>
  <c r="AO85" i="15"/>
  <c r="AO85" i="3"/>
  <c r="Z86" i="3"/>
  <c r="AK88" i="3"/>
  <c r="AA89" i="3"/>
  <c r="AI88" i="3"/>
  <c r="AF88" i="3"/>
  <c r="AE88" i="3"/>
  <c r="AB88" i="3"/>
  <c r="AD88" i="3"/>
  <c r="Y87" i="3"/>
  <c r="AH87" i="3"/>
  <c r="AG87" i="3"/>
  <c r="W87" i="3"/>
  <c r="Z87" i="3"/>
  <c r="P87" i="3"/>
  <c r="P86" i="3"/>
  <c r="U87" i="3"/>
  <c r="T87" i="3"/>
  <c r="X88" i="3"/>
  <c r="N89" i="3"/>
  <c r="V88" i="3"/>
  <c r="S88" i="3"/>
  <c r="R88" i="3"/>
  <c r="O88" i="3"/>
  <c r="Q88" i="3"/>
  <c r="AJ86" i="3"/>
  <c r="AM86" i="3"/>
  <c r="AC86" i="3"/>
  <c r="AN85" i="3"/>
  <c r="AL87" i="3"/>
  <c r="AN138" i="21"/>
  <c r="Z138" i="21"/>
  <c r="AO138" i="21"/>
  <c r="AJ145" i="3"/>
  <c r="AM145" i="3"/>
  <c r="AL113" i="17"/>
  <c r="Y139" i="21"/>
  <c r="AN113" i="21"/>
  <c r="AO113" i="21"/>
  <c r="U112" i="17"/>
  <c r="T112" i="17"/>
  <c r="P112" i="17"/>
  <c r="AJ113" i="3"/>
  <c r="AM113" i="3"/>
  <c r="AC113" i="3"/>
  <c r="Y138" i="20"/>
  <c r="AG145" i="19"/>
  <c r="AH145" i="19"/>
  <c r="AJ145" i="19"/>
  <c r="AM145" i="19"/>
  <c r="Z137" i="20"/>
  <c r="I140" i="19"/>
  <c r="G141" i="19"/>
  <c r="AB140" i="19"/>
  <c r="AF115" i="23"/>
  <c r="AI115" i="23"/>
  <c r="AE115" i="23"/>
  <c r="AD115" i="23"/>
  <c r="AK115" i="23"/>
  <c r="AH144" i="15"/>
  <c r="AG144" i="15"/>
  <c r="AC144" i="15"/>
  <c r="AN113" i="22"/>
  <c r="AO113" i="22"/>
  <c r="AG145" i="3"/>
  <c r="AH145" i="3"/>
  <c r="AG141" i="23"/>
  <c r="AC141" i="23"/>
  <c r="AH141" i="23"/>
  <c r="W137" i="17"/>
  <c r="Z137" i="17"/>
  <c r="AN111" i="17"/>
  <c r="AL114" i="23"/>
  <c r="AL144" i="15"/>
  <c r="I112" i="15"/>
  <c r="AB112" i="15"/>
  <c r="G115" i="22"/>
  <c r="I114" i="22"/>
  <c r="O114" i="22"/>
  <c r="AB114" i="22"/>
  <c r="T139" i="21"/>
  <c r="U139" i="21"/>
  <c r="AL145" i="3"/>
  <c r="N114" i="17"/>
  <c r="O113" i="17"/>
  <c r="Q113" i="17"/>
  <c r="X113" i="17"/>
  <c r="R113" i="17"/>
  <c r="V113" i="17"/>
  <c r="S113" i="17"/>
  <c r="Z138" i="19"/>
  <c r="P137" i="17"/>
  <c r="AO111" i="17"/>
  <c r="AL145" i="19"/>
  <c r="AJ113" i="23"/>
  <c r="AM113" i="23"/>
  <c r="Y144" i="16"/>
  <c r="AJ144" i="15"/>
  <c r="AM144" i="15"/>
  <c r="Q139" i="17"/>
  <c r="S139" i="17"/>
  <c r="X139" i="17"/>
  <c r="O139" i="17"/>
  <c r="V139" i="17"/>
  <c r="N140" i="17"/>
  <c r="R139" i="17"/>
  <c r="I140" i="20"/>
  <c r="G141" i="20"/>
  <c r="H140" i="20"/>
  <c r="AB140" i="20"/>
  <c r="I115" i="19"/>
  <c r="O115" i="19"/>
  <c r="AB115" i="19"/>
  <c r="Y110" i="15"/>
  <c r="Z110" i="15"/>
  <c r="I113" i="20"/>
  <c r="G114" i="20"/>
  <c r="AB113" i="20"/>
  <c r="O113" i="20"/>
  <c r="I115" i="16"/>
  <c r="AB115" i="16"/>
  <c r="AO139" i="23"/>
  <c r="P111" i="17"/>
  <c r="I137" i="3"/>
  <c r="G138" i="3"/>
  <c r="O137" i="3"/>
  <c r="AB137" i="3"/>
  <c r="T110" i="15"/>
  <c r="U110" i="15"/>
  <c r="I137" i="15"/>
  <c r="G138" i="15"/>
  <c r="AB137" i="15"/>
  <c r="AN112" i="20"/>
  <c r="AO112" i="20"/>
  <c r="AN137" i="22"/>
  <c r="AC143" i="15"/>
  <c r="AN138" i="22"/>
  <c r="AO135" i="15"/>
  <c r="Y139" i="19"/>
  <c r="AF145" i="15"/>
  <c r="AD145" i="15"/>
  <c r="AA146" i="15"/>
  <c r="AI145" i="15"/>
  <c r="AK145" i="15"/>
  <c r="AE145" i="15"/>
  <c r="U136" i="15"/>
  <c r="AN136" i="15"/>
  <c r="T136" i="15"/>
  <c r="AN136" i="3"/>
  <c r="AO136" i="3"/>
  <c r="Y138" i="17"/>
  <c r="AN135" i="15"/>
  <c r="V140" i="22"/>
  <c r="N141" i="22"/>
  <c r="X140" i="22"/>
  <c r="S140" i="22"/>
  <c r="R140" i="22"/>
  <c r="Q140" i="22"/>
  <c r="O140" i="22"/>
  <c r="V111" i="15"/>
  <c r="N112" i="15"/>
  <c r="S111" i="15"/>
  <c r="Q111" i="15"/>
  <c r="X111" i="15"/>
  <c r="R111" i="15"/>
  <c r="O111" i="15"/>
  <c r="AO137" i="19"/>
  <c r="AO138" i="22"/>
  <c r="X140" i="19"/>
  <c r="O140" i="19"/>
  <c r="R140" i="19"/>
  <c r="Q140" i="19"/>
  <c r="N141" i="19"/>
  <c r="V140" i="19"/>
  <c r="S140" i="19"/>
  <c r="Y139" i="22"/>
  <c r="AL141" i="23"/>
  <c r="P138" i="22"/>
  <c r="AN113" i="3"/>
  <c r="G115" i="18"/>
  <c r="I114" i="18"/>
  <c r="O114" i="18"/>
  <c r="AB114" i="18"/>
  <c r="I140" i="16"/>
  <c r="G141" i="16"/>
  <c r="O140" i="16"/>
  <c r="AB140" i="16"/>
  <c r="U138" i="17"/>
  <c r="T138" i="17"/>
  <c r="AJ140" i="23"/>
  <c r="AM140" i="23"/>
  <c r="U145" i="3"/>
  <c r="T145" i="3"/>
  <c r="AF146" i="3"/>
  <c r="AE146" i="3"/>
  <c r="AI146" i="3"/>
  <c r="AA147" i="3"/>
  <c r="AK146" i="3"/>
  <c r="AD146" i="3"/>
  <c r="U139" i="22"/>
  <c r="T139" i="22"/>
  <c r="AC144" i="3"/>
  <c r="AJ144" i="3"/>
  <c r="AM144" i="3"/>
  <c r="I114" i="23"/>
  <c r="G115" i="23"/>
  <c r="O114" i="23"/>
  <c r="G146" i="22"/>
  <c r="I145" i="22"/>
  <c r="Y136" i="15"/>
  <c r="AG113" i="17"/>
  <c r="AH113" i="17"/>
  <c r="W139" i="21"/>
  <c r="AN139" i="21"/>
  <c r="P139" i="21"/>
  <c r="AO139" i="21"/>
  <c r="AN109" i="15"/>
  <c r="AK146" i="19"/>
  <c r="AE146" i="19"/>
  <c r="AD146" i="19"/>
  <c r="AA147" i="19"/>
  <c r="AI146" i="19"/>
  <c r="AF146" i="19"/>
  <c r="Y113" i="16"/>
  <c r="U113" i="16"/>
  <c r="P113" i="16"/>
  <c r="T113" i="16"/>
  <c r="AG114" i="23"/>
  <c r="AC114" i="23"/>
  <c r="AH114" i="23"/>
  <c r="T139" i="19"/>
  <c r="U139" i="19"/>
  <c r="P145" i="3"/>
  <c r="W145" i="3"/>
  <c r="Z145" i="3"/>
  <c r="W112" i="17"/>
  <c r="AO112" i="17"/>
  <c r="AN137" i="19"/>
  <c r="T144" i="16"/>
  <c r="U144" i="16"/>
  <c r="Q145" i="16"/>
  <c r="N146" i="16"/>
  <c r="S145" i="16"/>
  <c r="V145" i="16"/>
  <c r="X145" i="16"/>
  <c r="R145" i="16"/>
  <c r="S137" i="15"/>
  <c r="N138" i="15"/>
  <c r="R137" i="15"/>
  <c r="Q137" i="15"/>
  <c r="V137" i="15"/>
  <c r="X137" i="15"/>
  <c r="O137" i="15"/>
  <c r="V140" i="21"/>
  <c r="X140" i="21"/>
  <c r="N141" i="21"/>
  <c r="Q140" i="21"/>
  <c r="O140" i="21"/>
  <c r="S140" i="21"/>
  <c r="R140" i="21"/>
  <c r="AN112" i="3"/>
  <c r="Y145" i="3"/>
  <c r="I140" i="18"/>
  <c r="G141" i="18"/>
  <c r="O140" i="18"/>
  <c r="AB140" i="18"/>
  <c r="AK142" i="23"/>
  <c r="AE142" i="23"/>
  <c r="AD142" i="23"/>
  <c r="AF142" i="23"/>
  <c r="AI142" i="23"/>
  <c r="AA143" i="23"/>
  <c r="N140" i="20"/>
  <c r="Q139" i="20"/>
  <c r="O139" i="20"/>
  <c r="R139" i="20"/>
  <c r="S139" i="20"/>
  <c r="V139" i="20"/>
  <c r="X139" i="20"/>
  <c r="O114" i="16"/>
  <c r="R114" i="16"/>
  <c r="X114" i="16"/>
  <c r="S114" i="16"/>
  <c r="V114" i="16"/>
  <c r="N115" i="16"/>
  <c r="Q114" i="16"/>
  <c r="P136" i="15"/>
  <c r="W136" i="15"/>
  <c r="Z136" i="15"/>
  <c r="AD114" i="17"/>
  <c r="AB114" i="17"/>
  <c r="AI114" i="17"/>
  <c r="AF114" i="17"/>
  <c r="AK114" i="17"/>
  <c r="AE114" i="17"/>
  <c r="G115" i="21"/>
  <c r="I114" i="21"/>
  <c r="AB114" i="21"/>
  <c r="O114" i="21"/>
  <c r="AN112" i="16"/>
  <c r="AO112" i="3"/>
  <c r="S146" i="3"/>
  <c r="V146" i="3"/>
  <c r="N147" i="3"/>
  <c r="X146" i="3"/>
  <c r="R146" i="3"/>
  <c r="Q146" i="3"/>
  <c r="Y112" i="17"/>
  <c r="P110" i="15"/>
  <c r="W110" i="15"/>
  <c r="AO110" i="15"/>
  <c r="U138" i="20"/>
  <c r="T138" i="20"/>
  <c r="Z113" i="23"/>
  <c r="AN113" i="23"/>
  <c r="AO113" i="23"/>
  <c r="W87" i="23"/>
  <c r="S115" i="23"/>
  <c r="R115" i="23"/>
  <c r="V115" i="23"/>
  <c r="X115" i="23"/>
  <c r="Q115" i="23"/>
  <c r="T114" i="23"/>
  <c r="U114" i="23"/>
  <c r="P114" i="23"/>
  <c r="AO140" i="23"/>
  <c r="AJ141" i="23"/>
  <c r="U143" i="23"/>
  <c r="T143" i="23"/>
  <c r="O141" i="23"/>
  <c r="G142" i="23"/>
  <c r="I141" i="23"/>
  <c r="H141" i="23"/>
  <c r="AB141" i="23"/>
  <c r="AN140" i="23"/>
  <c r="P113" i="23"/>
  <c r="AJ87" i="23"/>
  <c r="AM87" i="23"/>
  <c r="N145" i="23"/>
  <c r="S144" i="23"/>
  <c r="R144" i="23"/>
  <c r="Q144" i="23"/>
  <c r="X144" i="23"/>
  <c r="V144" i="23"/>
  <c r="Z87" i="23"/>
  <c r="AK89" i="23"/>
  <c r="AI89" i="23"/>
  <c r="AF89" i="23"/>
  <c r="AE89" i="23"/>
  <c r="AD89" i="23"/>
  <c r="AB89" i="23"/>
  <c r="Y88" i="23"/>
  <c r="Q89" i="23"/>
  <c r="O89" i="23"/>
  <c r="X89" i="23"/>
  <c r="V89" i="23"/>
  <c r="S89" i="23"/>
  <c r="R89" i="23"/>
  <c r="P87" i="23"/>
  <c r="U88" i="23"/>
  <c r="W88" i="23"/>
  <c r="Z88" i="23"/>
  <c r="T88" i="23"/>
  <c r="AH88" i="23"/>
  <c r="AG88" i="23"/>
  <c r="AC88" i="23"/>
  <c r="AL88" i="23"/>
  <c r="U115" i="22"/>
  <c r="T115" i="22"/>
  <c r="P115" i="22"/>
  <c r="W87" i="22"/>
  <c r="Z87" i="22"/>
  <c r="P114" i="22"/>
  <c r="W139" i="22"/>
  <c r="Z139" i="22"/>
  <c r="W114" i="22"/>
  <c r="Z114" i="22"/>
  <c r="AK143" i="22"/>
  <c r="AD143" i="22"/>
  <c r="AI143" i="22"/>
  <c r="AE143" i="22"/>
  <c r="AA144" i="22"/>
  <c r="AF143" i="22"/>
  <c r="AB143" i="22"/>
  <c r="Y115" i="22"/>
  <c r="AC87" i="22"/>
  <c r="AH142" i="22"/>
  <c r="AG142" i="22"/>
  <c r="AC142" i="22"/>
  <c r="AB89" i="22"/>
  <c r="AK89" i="22"/>
  <c r="AI89" i="22"/>
  <c r="AF89" i="22"/>
  <c r="AE89" i="22"/>
  <c r="AD89" i="22"/>
  <c r="AO87" i="22"/>
  <c r="AL88" i="22"/>
  <c r="U88" i="22"/>
  <c r="P88" i="22"/>
  <c r="T88" i="22"/>
  <c r="P87" i="22"/>
  <c r="AH88" i="22"/>
  <c r="AJ88" i="22"/>
  <c r="AM88" i="22"/>
  <c r="AG88" i="22"/>
  <c r="Y88" i="22"/>
  <c r="V89" i="22"/>
  <c r="O89" i="22"/>
  <c r="X89" i="22"/>
  <c r="S89" i="22"/>
  <c r="R89" i="22"/>
  <c r="Q89" i="22"/>
  <c r="G143" i="21"/>
  <c r="I142" i="21"/>
  <c r="AH140" i="21"/>
  <c r="AG140" i="21"/>
  <c r="AC140" i="21"/>
  <c r="AE141" i="21"/>
  <c r="AK141" i="21"/>
  <c r="AA142" i="21"/>
  <c r="AF141" i="21"/>
  <c r="AI141" i="21"/>
  <c r="AD141" i="21"/>
  <c r="AB141" i="21"/>
  <c r="AJ88" i="21"/>
  <c r="AM88" i="21"/>
  <c r="AL140" i="21"/>
  <c r="P88" i="21"/>
  <c r="Y89" i="21"/>
  <c r="AL89" i="21"/>
  <c r="W88" i="21"/>
  <c r="AO87" i="21"/>
  <c r="T89" i="21"/>
  <c r="U89" i="21"/>
  <c r="AH89" i="21"/>
  <c r="AJ89" i="21"/>
  <c r="AM89" i="21"/>
  <c r="AG89" i="21"/>
  <c r="AN87" i="21"/>
  <c r="AC138" i="20"/>
  <c r="AF140" i="20"/>
  <c r="AK140" i="20"/>
  <c r="AI140" i="20"/>
  <c r="AA141" i="20"/>
  <c r="AE140" i="20"/>
  <c r="AD140" i="20"/>
  <c r="P88" i="20"/>
  <c r="AH139" i="20"/>
  <c r="AJ139" i="20"/>
  <c r="AM139" i="20"/>
  <c r="AG139" i="20"/>
  <c r="AL139" i="20"/>
  <c r="W88" i="20"/>
  <c r="Z88" i="20"/>
  <c r="AJ89" i="18"/>
  <c r="AM89" i="18"/>
  <c r="AC87" i="17"/>
  <c r="W87" i="17"/>
  <c r="Z87" i="17"/>
  <c r="Y89" i="20"/>
  <c r="AO86" i="20"/>
  <c r="AB89" i="20"/>
  <c r="AK89" i="20"/>
  <c r="AI89" i="20"/>
  <c r="AF89" i="20"/>
  <c r="AE89" i="20"/>
  <c r="AD89" i="20"/>
  <c r="U89" i="20"/>
  <c r="T89" i="20"/>
  <c r="AH88" i="20"/>
  <c r="AG88" i="20"/>
  <c r="AJ87" i="20"/>
  <c r="AL88" i="20"/>
  <c r="AC87" i="20"/>
  <c r="AN86" i="20"/>
  <c r="S115" i="19"/>
  <c r="X115" i="19"/>
  <c r="R115" i="19"/>
  <c r="Q115" i="19"/>
  <c r="V115" i="19"/>
  <c r="T114" i="19"/>
  <c r="U114" i="19"/>
  <c r="P139" i="19"/>
  <c r="AO86" i="19"/>
  <c r="W113" i="19"/>
  <c r="Z113" i="19"/>
  <c r="Z112" i="19"/>
  <c r="AO112" i="19"/>
  <c r="AN112" i="19"/>
  <c r="AC145" i="19"/>
  <c r="P113" i="19"/>
  <c r="AN86" i="19"/>
  <c r="AB89" i="19"/>
  <c r="AK89" i="19"/>
  <c r="AI89" i="19"/>
  <c r="AE89" i="19"/>
  <c r="AF89" i="19"/>
  <c r="AD89" i="19"/>
  <c r="U88" i="19"/>
  <c r="T88" i="19"/>
  <c r="X89" i="19"/>
  <c r="V89" i="19"/>
  <c r="S89" i="19"/>
  <c r="Q89" i="19"/>
  <c r="O89" i="19"/>
  <c r="R89" i="19"/>
  <c r="Y88" i="19"/>
  <c r="AL88" i="19"/>
  <c r="P87" i="19"/>
  <c r="AC87" i="19"/>
  <c r="AH88" i="19"/>
  <c r="AG88" i="19"/>
  <c r="W87" i="19"/>
  <c r="Z87" i="19"/>
  <c r="AJ87" i="19"/>
  <c r="AM87" i="19"/>
  <c r="Z113" i="18"/>
  <c r="AN113" i="18"/>
  <c r="AO113" i="18"/>
  <c r="X115" i="18"/>
  <c r="S115" i="18"/>
  <c r="Y115" i="18"/>
  <c r="V115" i="18"/>
  <c r="R115" i="18"/>
  <c r="Q115" i="18"/>
  <c r="AL142" i="18"/>
  <c r="P114" i="18"/>
  <c r="AN86" i="18"/>
  <c r="AK143" i="18"/>
  <c r="AD143" i="18"/>
  <c r="AF143" i="18"/>
  <c r="AA144" i="18"/>
  <c r="AE143" i="18"/>
  <c r="AI143" i="18"/>
  <c r="AG142" i="18"/>
  <c r="AH142" i="18"/>
  <c r="AJ142" i="18"/>
  <c r="AM142" i="18"/>
  <c r="AO86" i="18"/>
  <c r="Y139" i="18"/>
  <c r="U139" i="18"/>
  <c r="T139" i="18"/>
  <c r="N141" i="18"/>
  <c r="S140" i="18"/>
  <c r="Q140" i="18"/>
  <c r="V140" i="18"/>
  <c r="R140" i="18"/>
  <c r="X140" i="18"/>
  <c r="P113" i="18"/>
  <c r="W87" i="18"/>
  <c r="AN87" i="18"/>
  <c r="T114" i="18"/>
  <c r="U114" i="18"/>
  <c r="W114" i="18"/>
  <c r="Z114" i="18"/>
  <c r="AC141" i="18"/>
  <c r="W138" i="18"/>
  <c r="Z138" i="18"/>
  <c r="AN138" i="18"/>
  <c r="Y88" i="18"/>
  <c r="O89" i="18"/>
  <c r="V89" i="18"/>
  <c r="X89" i="18"/>
  <c r="S89" i="18"/>
  <c r="R89" i="18"/>
  <c r="Q89" i="18"/>
  <c r="U88" i="18"/>
  <c r="T88" i="18"/>
  <c r="W138" i="17"/>
  <c r="AO86" i="17"/>
  <c r="AH88" i="17"/>
  <c r="AG88" i="17"/>
  <c r="U88" i="17"/>
  <c r="T88" i="17"/>
  <c r="V89" i="17"/>
  <c r="S89" i="17"/>
  <c r="R89" i="17"/>
  <c r="O89" i="17"/>
  <c r="X89" i="17"/>
  <c r="Q89" i="17"/>
  <c r="AL88" i="17"/>
  <c r="Y88" i="17"/>
  <c r="AK89" i="17"/>
  <c r="AI89" i="17"/>
  <c r="AF89" i="17"/>
  <c r="AE89" i="17"/>
  <c r="AB89" i="17"/>
  <c r="AD89" i="17"/>
  <c r="AJ87" i="17"/>
  <c r="AM87" i="17"/>
  <c r="AN86" i="17"/>
  <c r="P87" i="17"/>
  <c r="AJ113" i="17"/>
  <c r="AM113" i="17"/>
  <c r="AL138" i="17"/>
  <c r="H140" i="17"/>
  <c r="I140" i="17"/>
  <c r="G141" i="17"/>
  <c r="AJ137" i="17"/>
  <c r="AM137" i="17"/>
  <c r="AM136" i="17"/>
  <c r="AN136" i="17"/>
  <c r="AG138" i="17"/>
  <c r="AH138" i="17"/>
  <c r="AJ138" i="17"/>
  <c r="Z112" i="17"/>
  <c r="AK139" i="17"/>
  <c r="AA140" i="17"/>
  <c r="AB139" i="17"/>
  <c r="AE139" i="17"/>
  <c r="AF139" i="17"/>
  <c r="AD139" i="17"/>
  <c r="AI139" i="17"/>
  <c r="AG114" i="16"/>
  <c r="AH114" i="16"/>
  <c r="AJ114" i="16"/>
  <c r="AM114" i="16"/>
  <c r="AF115" i="16"/>
  <c r="AK115" i="16"/>
  <c r="AI115" i="16"/>
  <c r="AE115" i="16"/>
  <c r="AD115" i="16"/>
  <c r="AL114" i="16"/>
  <c r="AH139" i="16"/>
  <c r="AG139" i="16"/>
  <c r="AN138" i="16"/>
  <c r="AJ138" i="16"/>
  <c r="AM138" i="16"/>
  <c r="AI140" i="16"/>
  <c r="AE140" i="16"/>
  <c r="AA141" i="16"/>
  <c r="AD140" i="16"/>
  <c r="AF140" i="16"/>
  <c r="AL140" i="16"/>
  <c r="AK140" i="16"/>
  <c r="W144" i="16"/>
  <c r="Z144" i="16"/>
  <c r="AC113" i="16"/>
  <c r="AL139" i="16"/>
  <c r="AO137" i="16"/>
  <c r="W87" i="16"/>
  <c r="Z87" i="16"/>
  <c r="W113" i="16"/>
  <c r="Z113" i="16"/>
  <c r="X89" i="16"/>
  <c r="S89" i="16"/>
  <c r="R89" i="16"/>
  <c r="V89" i="16"/>
  <c r="O89" i="16"/>
  <c r="Q89" i="16"/>
  <c r="Y88" i="16"/>
  <c r="AL88" i="16"/>
  <c r="AE89" i="16"/>
  <c r="AK89" i="16"/>
  <c r="AI89" i="16"/>
  <c r="AF89" i="16"/>
  <c r="AB89" i="16"/>
  <c r="AD89" i="16"/>
  <c r="U88" i="16"/>
  <c r="T88" i="16"/>
  <c r="AH88" i="16"/>
  <c r="AG88" i="16"/>
  <c r="AN86" i="16"/>
  <c r="AO86" i="16"/>
  <c r="P87" i="16"/>
  <c r="AJ87" i="16"/>
  <c r="AM87" i="16"/>
  <c r="AC87" i="16"/>
  <c r="AB89" i="15"/>
  <c r="AK89" i="15"/>
  <c r="AI89" i="15"/>
  <c r="AF89" i="15"/>
  <c r="AE89" i="15"/>
  <c r="AD89" i="15"/>
  <c r="Y88" i="15"/>
  <c r="O89" i="15"/>
  <c r="X89" i="15"/>
  <c r="V89" i="15"/>
  <c r="R89" i="15"/>
  <c r="S89" i="15"/>
  <c r="Q89" i="15"/>
  <c r="AC87" i="15"/>
  <c r="AH88" i="15"/>
  <c r="AG88" i="15"/>
  <c r="U88" i="15"/>
  <c r="T88" i="15"/>
  <c r="AJ87" i="15"/>
  <c r="AM87" i="15"/>
  <c r="AL88" i="15"/>
  <c r="AC87" i="3"/>
  <c r="AN86" i="3"/>
  <c r="AL88" i="3"/>
  <c r="Y88" i="3"/>
  <c r="AB89" i="3"/>
  <c r="AK89" i="3"/>
  <c r="AI89" i="3"/>
  <c r="AF89" i="3"/>
  <c r="AE89" i="3"/>
  <c r="AD89" i="3"/>
  <c r="O89" i="3"/>
  <c r="X89" i="3"/>
  <c r="V89" i="3"/>
  <c r="R89" i="3"/>
  <c r="S89" i="3"/>
  <c r="Q89" i="3"/>
  <c r="AH88" i="3"/>
  <c r="AG88" i="3"/>
  <c r="AJ88" i="3"/>
  <c r="AM88" i="3"/>
  <c r="U88" i="3"/>
  <c r="T88" i="3"/>
  <c r="AJ87" i="3"/>
  <c r="AO86" i="3"/>
  <c r="Z138" i="17"/>
  <c r="O140" i="17"/>
  <c r="R140" i="17"/>
  <c r="X140" i="17"/>
  <c r="N141" i="17"/>
  <c r="S140" i="17"/>
  <c r="V140" i="17"/>
  <c r="Q140" i="17"/>
  <c r="AH146" i="19"/>
  <c r="AG146" i="19"/>
  <c r="AC146" i="19"/>
  <c r="AL145" i="15"/>
  <c r="G139" i="3"/>
  <c r="I138" i="3"/>
  <c r="AB138" i="3"/>
  <c r="O138" i="3"/>
  <c r="AN139" i="22"/>
  <c r="Z139" i="21"/>
  <c r="AL146" i="3"/>
  <c r="Y140" i="19"/>
  <c r="H138" i="15"/>
  <c r="I138" i="15"/>
  <c r="G139" i="15"/>
  <c r="AB138" i="15"/>
  <c r="AN137" i="3"/>
  <c r="AO137" i="3"/>
  <c r="AO139" i="22"/>
  <c r="P138" i="17"/>
  <c r="T139" i="20"/>
  <c r="U139" i="20"/>
  <c r="X141" i="21"/>
  <c r="N142" i="21"/>
  <c r="S141" i="21"/>
  <c r="V141" i="21"/>
  <c r="Q141" i="21"/>
  <c r="O141" i="21"/>
  <c r="R141" i="21"/>
  <c r="U145" i="16"/>
  <c r="P145" i="16"/>
  <c r="T145" i="16"/>
  <c r="AC113" i="17"/>
  <c r="I141" i="16"/>
  <c r="G142" i="16"/>
  <c r="H141" i="16"/>
  <c r="O141" i="16"/>
  <c r="AB141" i="16"/>
  <c r="AN137" i="15"/>
  <c r="U139" i="17"/>
  <c r="T139" i="17"/>
  <c r="P139" i="22"/>
  <c r="AL115" i="23"/>
  <c r="AN113" i="16"/>
  <c r="AO136" i="15"/>
  <c r="X147" i="3"/>
  <c r="S147" i="3"/>
  <c r="R147" i="3"/>
  <c r="Q147" i="3"/>
  <c r="N148" i="3"/>
  <c r="V147" i="3"/>
  <c r="AO113" i="16"/>
  <c r="U140" i="21"/>
  <c r="T140" i="21"/>
  <c r="O141" i="19"/>
  <c r="R141" i="19"/>
  <c r="S141" i="19"/>
  <c r="V141" i="19"/>
  <c r="Q141" i="19"/>
  <c r="X141" i="19"/>
  <c r="N142" i="19"/>
  <c r="AN110" i="15"/>
  <c r="Y139" i="17"/>
  <c r="AI143" i="23"/>
  <c r="AD143" i="23"/>
  <c r="AK143" i="23"/>
  <c r="AE143" i="23"/>
  <c r="AA144" i="23"/>
  <c r="AF143" i="23"/>
  <c r="Y145" i="16"/>
  <c r="I115" i="23"/>
  <c r="O115" i="23"/>
  <c r="Y140" i="22"/>
  <c r="Y113" i="17"/>
  <c r="AO137" i="17"/>
  <c r="I115" i="21"/>
  <c r="AB115" i="21"/>
  <c r="O115" i="21"/>
  <c r="AH114" i="17"/>
  <c r="AG114" i="17"/>
  <c r="Y139" i="20"/>
  <c r="Y146" i="3"/>
  <c r="AL114" i="17"/>
  <c r="G142" i="18"/>
  <c r="I141" i="18"/>
  <c r="H141" i="18"/>
  <c r="O141" i="18"/>
  <c r="AB141" i="18"/>
  <c r="X146" i="16"/>
  <c r="R146" i="16"/>
  <c r="S146" i="16"/>
  <c r="N147" i="16"/>
  <c r="V146" i="16"/>
  <c r="Q146" i="16"/>
  <c r="AN112" i="17"/>
  <c r="P138" i="20"/>
  <c r="U140" i="22"/>
  <c r="T140" i="22"/>
  <c r="AN114" i="22"/>
  <c r="AO114" i="22"/>
  <c r="Y137" i="15"/>
  <c r="T146" i="3"/>
  <c r="U146" i="3"/>
  <c r="T137" i="15"/>
  <c r="U137" i="15"/>
  <c r="AL146" i="19"/>
  <c r="W138" i="20"/>
  <c r="Z138" i="20"/>
  <c r="AN114" i="18"/>
  <c r="X141" i="22"/>
  <c r="S141" i="22"/>
  <c r="V141" i="22"/>
  <c r="N142" i="22"/>
  <c r="R141" i="22"/>
  <c r="Q141" i="22"/>
  <c r="O141" i="22"/>
  <c r="AH145" i="15"/>
  <c r="AJ145" i="15"/>
  <c r="AM145" i="15"/>
  <c r="AG145" i="15"/>
  <c r="AN141" i="23"/>
  <c r="I115" i="22"/>
  <c r="O115" i="22"/>
  <c r="AB115" i="22"/>
  <c r="I141" i="19"/>
  <c r="H141" i="19"/>
  <c r="G142" i="19"/>
  <c r="AB141" i="19"/>
  <c r="AN137" i="17"/>
  <c r="V112" i="15"/>
  <c r="X112" i="15"/>
  <c r="Q112" i="15"/>
  <c r="S112" i="15"/>
  <c r="O112" i="15"/>
  <c r="R112" i="15"/>
  <c r="W139" i="20"/>
  <c r="AO139" i="20"/>
  <c r="P139" i="20"/>
  <c r="I146" i="22"/>
  <c r="G147" i="22"/>
  <c r="I115" i="18"/>
  <c r="O115" i="18"/>
  <c r="AB115" i="18"/>
  <c r="U140" i="19"/>
  <c r="P140" i="19"/>
  <c r="T140" i="19"/>
  <c r="T113" i="17"/>
  <c r="U113" i="17"/>
  <c r="AO113" i="3"/>
  <c r="Q115" i="16"/>
  <c r="O115" i="16"/>
  <c r="V115" i="16"/>
  <c r="X115" i="16"/>
  <c r="S115" i="16"/>
  <c r="R115" i="16"/>
  <c r="N141" i="20"/>
  <c r="S140" i="20"/>
  <c r="X140" i="20"/>
  <c r="Q140" i="20"/>
  <c r="V140" i="20"/>
  <c r="O140" i="20"/>
  <c r="R140" i="20"/>
  <c r="AL142" i="23"/>
  <c r="W137" i="15"/>
  <c r="Z137" i="15"/>
  <c r="P137" i="15"/>
  <c r="AO137" i="15"/>
  <c r="AA148" i="19"/>
  <c r="AD147" i="19"/>
  <c r="AK147" i="19"/>
  <c r="AF147" i="19"/>
  <c r="AE147" i="19"/>
  <c r="AI147" i="19"/>
  <c r="T111" i="15"/>
  <c r="U111" i="15"/>
  <c r="W111" i="15"/>
  <c r="Z111" i="15"/>
  <c r="AC145" i="15"/>
  <c r="I141" i="20"/>
  <c r="G142" i="20"/>
  <c r="AB141" i="20"/>
  <c r="W139" i="19"/>
  <c r="Z139" i="19"/>
  <c r="AC145" i="3"/>
  <c r="AB115" i="23"/>
  <c r="P144" i="16"/>
  <c r="Y140" i="21"/>
  <c r="Y114" i="16"/>
  <c r="AJ114" i="23"/>
  <c r="AM114" i="23"/>
  <c r="AG146" i="3"/>
  <c r="AH146" i="3"/>
  <c r="AJ146" i="3"/>
  <c r="AM146" i="3"/>
  <c r="AK146" i="15"/>
  <c r="AI146" i="15"/>
  <c r="AF146" i="15"/>
  <c r="AA147" i="15"/>
  <c r="AE146" i="15"/>
  <c r="AD146" i="15"/>
  <c r="AN139" i="20"/>
  <c r="I114" i="20"/>
  <c r="AB114" i="20"/>
  <c r="O114" i="20"/>
  <c r="AG115" i="23"/>
  <c r="AC115" i="23"/>
  <c r="AH115" i="23"/>
  <c r="AG142" i="23"/>
  <c r="AC142" i="23"/>
  <c r="AH142" i="23"/>
  <c r="AN114" i="21"/>
  <c r="AO114" i="21"/>
  <c r="U114" i="16"/>
  <c r="T114" i="16"/>
  <c r="R138" i="15"/>
  <c r="X138" i="15"/>
  <c r="N139" i="15"/>
  <c r="Q138" i="15"/>
  <c r="S138" i="15"/>
  <c r="V138" i="15"/>
  <c r="O138" i="15"/>
  <c r="AE147" i="3"/>
  <c r="AK147" i="3"/>
  <c r="AD147" i="3"/>
  <c r="AI147" i="3"/>
  <c r="AF147" i="3"/>
  <c r="AA148" i="3"/>
  <c r="Y111" i="15"/>
  <c r="AN113" i="20"/>
  <c r="AO113" i="20"/>
  <c r="V114" i="17"/>
  <c r="X114" i="17"/>
  <c r="S114" i="17"/>
  <c r="O114" i="17"/>
  <c r="R114" i="17"/>
  <c r="Q114" i="17"/>
  <c r="W114" i="23"/>
  <c r="Z114" i="23"/>
  <c r="AN87" i="23"/>
  <c r="T115" i="23"/>
  <c r="U115" i="23"/>
  <c r="P115" i="23"/>
  <c r="AO87" i="23"/>
  <c r="G143" i="23"/>
  <c r="I142" i="23"/>
  <c r="O142" i="23"/>
  <c r="AB142" i="23"/>
  <c r="T144" i="23"/>
  <c r="U144" i="23"/>
  <c r="W144" i="23"/>
  <c r="Z144" i="23"/>
  <c r="Y115" i="23"/>
  <c r="W143" i="23"/>
  <c r="Z143" i="23"/>
  <c r="P143" i="23"/>
  <c r="Y144" i="23"/>
  <c r="AO141" i="23"/>
  <c r="AM141" i="23"/>
  <c r="R145" i="23"/>
  <c r="X145" i="23"/>
  <c r="Q145" i="23"/>
  <c r="N146" i="23"/>
  <c r="S145" i="23"/>
  <c r="V145" i="23"/>
  <c r="Y89" i="23"/>
  <c r="P88" i="23"/>
  <c r="AL89" i="23"/>
  <c r="U89" i="23"/>
  <c r="T89" i="23"/>
  <c r="AH89" i="23"/>
  <c r="AG89" i="23"/>
  <c r="AC89" i="23"/>
  <c r="AJ88" i="23"/>
  <c r="AM88" i="23"/>
  <c r="AC88" i="22"/>
  <c r="W140" i="22"/>
  <c r="Z140" i="22"/>
  <c r="AG143" i="22"/>
  <c r="AC143" i="22"/>
  <c r="AH143" i="22"/>
  <c r="AJ143" i="22"/>
  <c r="AJ142" i="22"/>
  <c r="AM142" i="22"/>
  <c r="AN87" i="22"/>
  <c r="AL143" i="22"/>
  <c r="AM143" i="22"/>
  <c r="AA145" i="22"/>
  <c r="AF144" i="22"/>
  <c r="AK144" i="22"/>
  <c r="AI144" i="22"/>
  <c r="AE144" i="22"/>
  <c r="AD144" i="22"/>
  <c r="AB144" i="22"/>
  <c r="W115" i="22"/>
  <c r="Z115" i="22"/>
  <c r="AL89" i="22"/>
  <c r="AH89" i="22"/>
  <c r="AG89" i="22"/>
  <c r="AC89" i="22"/>
  <c r="Y89" i="22"/>
  <c r="U89" i="22"/>
  <c r="W89" i="22"/>
  <c r="Z89" i="22"/>
  <c r="T89" i="22"/>
  <c r="W88" i="22"/>
  <c r="Z88" i="22"/>
  <c r="AN88" i="22"/>
  <c r="AC89" i="21"/>
  <c r="P140" i="21"/>
  <c r="W89" i="21"/>
  <c r="AL141" i="21"/>
  <c r="AA143" i="21"/>
  <c r="AD142" i="21"/>
  <c r="AK142" i="21"/>
  <c r="AF142" i="21"/>
  <c r="AL142" i="21"/>
  <c r="AI142" i="21"/>
  <c r="AE142" i="21"/>
  <c r="AB142" i="21"/>
  <c r="AG141" i="21"/>
  <c r="AC141" i="21"/>
  <c r="AH141" i="21"/>
  <c r="AJ140" i="21"/>
  <c r="AM140" i="21"/>
  <c r="I143" i="21"/>
  <c r="G144" i="21"/>
  <c r="AN89" i="21"/>
  <c r="AO89" i="21"/>
  <c r="Z89" i="21"/>
  <c r="P89" i="21"/>
  <c r="AN88" i="21"/>
  <c r="Z88" i="21"/>
  <c r="AO88" i="21"/>
  <c r="AC139" i="20"/>
  <c r="AF141" i="20"/>
  <c r="AA142" i="20"/>
  <c r="AE141" i="20"/>
  <c r="AK141" i="20"/>
  <c r="AI141" i="20"/>
  <c r="AD141" i="20"/>
  <c r="AN138" i="20"/>
  <c r="AH140" i="20"/>
  <c r="AJ140" i="20"/>
  <c r="AM140" i="20"/>
  <c r="AG140" i="20"/>
  <c r="AL140" i="20"/>
  <c r="W89" i="20"/>
  <c r="Z89" i="20"/>
  <c r="W88" i="16"/>
  <c r="Z88" i="16"/>
  <c r="AM87" i="20"/>
  <c r="AN87" i="20"/>
  <c r="AO87" i="20"/>
  <c r="AH89" i="20"/>
  <c r="AG89" i="20"/>
  <c r="AJ88" i="20"/>
  <c r="AM88" i="20"/>
  <c r="P89" i="20"/>
  <c r="AL89" i="20"/>
  <c r="AC88" i="20"/>
  <c r="AN113" i="19"/>
  <c r="AO113" i="19"/>
  <c r="W114" i="19"/>
  <c r="Z114" i="19"/>
  <c r="AN114" i="19"/>
  <c r="AO114" i="19"/>
  <c r="P114" i="19"/>
  <c r="AO139" i="19"/>
  <c r="AC88" i="19"/>
  <c r="W88" i="19"/>
  <c r="Z88" i="19"/>
  <c r="T115" i="19"/>
  <c r="U115" i="19"/>
  <c r="Y115" i="19"/>
  <c r="AH89" i="19"/>
  <c r="AG89" i="19"/>
  <c r="U89" i="19"/>
  <c r="T89" i="19"/>
  <c r="Y89" i="19"/>
  <c r="AO87" i="19"/>
  <c r="AJ88" i="19"/>
  <c r="AM88" i="19"/>
  <c r="P88" i="19"/>
  <c r="AL89" i="19"/>
  <c r="AN87" i="19"/>
  <c r="AH143" i="18"/>
  <c r="AJ143" i="18"/>
  <c r="AM143" i="18"/>
  <c r="AG143" i="18"/>
  <c r="AC143" i="18"/>
  <c r="AC142" i="18"/>
  <c r="AO114" i="18"/>
  <c r="U140" i="18"/>
  <c r="T140" i="18"/>
  <c r="W139" i="18"/>
  <c r="Z139" i="18"/>
  <c r="P115" i="18"/>
  <c r="AO87" i="18"/>
  <c r="P139" i="18"/>
  <c r="Z87" i="18"/>
  <c r="Y140" i="18"/>
  <c r="U115" i="18"/>
  <c r="T115" i="18"/>
  <c r="W88" i="18"/>
  <c r="AO88" i="18"/>
  <c r="AO138" i="18"/>
  <c r="X141" i="18"/>
  <c r="S141" i="18"/>
  <c r="Y141" i="18"/>
  <c r="Q141" i="18"/>
  <c r="N142" i="18"/>
  <c r="R141" i="18"/>
  <c r="V141" i="18"/>
  <c r="AD144" i="18"/>
  <c r="AA145" i="18"/>
  <c r="AK144" i="18"/>
  <c r="AI144" i="18"/>
  <c r="AF144" i="18"/>
  <c r="AL144" i="18"/>
  <c r="AE144" i="18"/>
  <c r="AL143" i="18"/>
  <c r="U89" i="18"/>
  <c r="T89" i="18"/>
  <c r="P88" i="18"/>
  <c r="Y89" i="18"/>
  <c r="AC114" i="17"/>
  <c r="AO87" i="17"/>
  <c r="AJ88" i="17"/>
  <c r="AM88" i="17"/>
  <c r="AC88" i="17"/>
  <c r="AH89" i="17"/>
  <c r="AG89" i="17"/>
  <c r="U89" i="17"/>
  <c r="T89" i="17"/>
  <c r="P88" i="17"/>
  <c r="W88" i="17"/>
  <c r="Z88" i="17"/>
  <c r="AN87" i="17"/>
  <c r="Y89" i="17"/>
  <c r="AL89" i="17"/>
  <c r="W113" i="17"/>
  <c r="AN113" i="17"/>
  <c r="W139" i="17"/>
  <c r="Z139" i="17"/>
  <c r="AC138" i="17"/>
  <c r="P139" i="17"/>
  <c r="AL139" i="17"/>
  <c r="AM138" i="17"/>
  <c r="AN138" i="17"/>
  <c r="AO138" i="17"/>
  <c r="P113" i="17"/>
  <c r="I141" i="17"/>
  <c r="G142" i="17"/>
  <c r="AE140" i="17"/>
  <c r="AI140" i="17"/>
  <c r="AA141" i="17"/>
  <c r="AK140" i="17"/>
  <c r="AF140" i="17"/>
  <c r="AL140" i="17"/>
  <c r="AD140" i="17"/>
  <c r="AB140" i="17"/>
  <c r="AJ114" i="17"/>
  <c r="AM114" i="17"/>
  <c r="AH139" i="17"/>
  <c r="AG139" i="17"/>
  <c r="AC139" i="16"/>
  <c r="AJ139" i="16"/>
  <c r="AM139" i="16"/>
  <c r="AG140" i="16"/>
  <c r="AH140" i="16"/>
  <c r="AI141" i="16"/>
  <c r="AF141" i="16"/>
  <c r="AD141" i="16"/>
  <c r="AA142" i="16"/>
  <c r="AE141" i="16"/>
  <c r="AK141" i="16"/>
  <c r="AH115" i="16"/>
  <c r="AG115" i="16"/>
  <c r="AC115" i="16"/>
  <c r="AL115" i="16"/>
  <c r="AO138" i="16"/>
  <c r="AC114" i="16"/>
  <c r="W114" i="16"/>
  <c r="Z114" i="16"/>
  <c r="P88" i="16"/>
  <c r="AL89" i="16"/>
  <c r="AH89" i="16"/>
  <c r="AG89" i="16"/>
  <c r="Y89" i="16"/>
  <c r="U89" i="16"/>
  <c r="T89" i="16"/>
  <c r="AJ88" i="16"/>
  <c r="AC88" i="16"/>
  <c r="AN87" i="16"/>
  <c r="AO87" i="16"/>
  <c r="P88" i="15"/>
  <c r="W88" i="15"/>
  <c r="Z88" i="15"/>
  <c r="AJ88" i="15"/>
  <c r="AM88" i="15"/>
  <c r="AC88" i="15"/>
  <c r="AN87" i="15"/>
  <c r="AO87" i="15"/>
  <c r="AL89" i="15"/>
  <c r="Y89" i="15"/>
  <c r="AH89" i="15"/>
  <c r="AC89" i="15"/>
  <c r="AG89" i="15"/>
  <c r="U89" i="15"/>
  <c r="T89" i="15"/>
  <c r="AC88" i="3"/>
  <c r="U89" i="3"/>
  <c r="T89" i="3"/>
  <c r="AM87" i="3"/>
  <c r="AN87" i="3"/>
  <c r="AL89" i="3"/>
  <c r="P88" i="3"/>
  <c r="W88" i="3"/>
  <c r="Z88" i="3"/>
  <c r="AH89" i="3"/>
  <c r="AG89" i="3"/>
  <c r="AC89" i="3"/>
  <c r="AO87" i="3"/>
  <c r="W89" i="3"/>
  <c r="Z89" i="3"/>
  <c r="P89" i="3"/>
  <c r="Y89" i="3"/>
  <c r="R147" i="16"/>
  <c r="X147" i="16"/>
  <c r="N148" i="16"/>
  <c r="S147" i="16"/>
  <c r="V147" i="16"/>
  <c r="Q147" i="16"/>
  <c r="P138" i="15"/>
  <c r="W138" i="15"/>
  <c r="AN138" i="15"/>
  <c r="T112" i="15"/>
  <c r="U112" i="15"/>
  <c r="Y146" i="16"/>
  <c r="Y141" i="19"/>
  <c r="AN140" i="22"/>
  <c r="AJ146" i="19"/>
  <c r="AM146" i="19"/>
  <c r="V139" i="15"/>
  <c r="N140" i="15"/>
  <c r="X139" i="15"/>
  <c r="S139" i="15"/>
  <c r="R139" i="15"/>
  <c r="O139" i="15"/>
  <c r="Q139" i="15"/>
  <c r="AO114" i="16"/>
  <c r="Z139" i="20"/>
  <c r="AO138" i="20"/>
  <c r="Y147" i="3"/>
  <c r="AO140" i="22"/>
  <c r="T138" i="15"/>
  <c r="U138" i="15"/>
  <c r="AO138" i="15"/>
  <c r="P114" i="16"/>
  <c r="AC146" i="3"/>
  <c r="U147" i="3"/>
  <c r="T147" i="3"/>
  <c r="P140" i="22"/>
  <c r="AL146" i="15"/>
  <c r="AG146" i="15"/>
  <c r="AH146" i="15"/>
  <c r="AJ146" i="15"/>
  <c r="AM146" i="15"/>
  <c r="T140" i="20"/>
  <c r="U140" i="20"/>
  <c r="I142" i="19"/>
  <c r="G143" i="19"/>
  <c r="AB142" i="19"/>
  <c r="V142" i="22"/>
  <c r="N143" i="22"/>
  <c r="X142" i="22"/>
  <c r="S142" i="22"/>
  <c r="R142" i="22"/>
  <c r="Q142" i="22"/>
  <c r="O142" i="22"/>
  <c r="AO114" i="23"/>
  <c r="T146" i="16"/>
  <c r="U146" i="16"/>
  <c r="AN139" i="19"/>
  <c r="Y140" i="17"/>
  <c r="Y140" i="20"/>
  <c r="AN114" i="23"/>
  <c r="AL143" i="23"/>
  <c r="Y141" i="21"/>
  <c r="W140" i="21"/>
  <c r="Z140" i="21"/>
  <c r="X141" i="17"/>
  <c r="O141" i="17"/>
  <c r="V141" i="17"/>
  <c r="Q141" i="17"/>
  <c r="S141" i="17"/>
  <c r="N142" i="17"/>
  <c r="R141" i="17"/>
  <c r="P112" i="15"/>
  <c r="W112" i="15"/>
  <c r="AO112" i="15"/>
  <c r="AL147" i="3"/>
  <c r="AL147" i="19"/>
  <c r="R141" i="20"/>
  <c r="Q141" i="20"/>
  <c r="N142" i="20"/>
  <c r="O141" i="20"/>
  <c r="V141" i="20"/>
  <c r="X141" i="20"/>
  <c r="S141" i="20"/>
  <c r="I147" i="22"/>
  <c r="G148" i="22"/>
  <c r="Y141" i="22"/>
  <c r="AA145" i="23"/>
  <c r="AI144" i="23"/>
  <c r="AK144" i="23"/>
  <c r="AE144" i="23"/>
  <c r="AF144" i="23"/>
  <c r="AD144" i="23"/>
  <c r="Q142" i="21"/>
  <c r="N143" i="21"/>
  <c r="R142" i="21"/>
  <c r="O142" i="21"/>
  <c r="X142" i="21"/>
  <c r="S142" i="21"/>
  <c r="V142" i="21"/>
  <c r="G140" i="15"/>
  <c r="I139" i="15"/>
  <c r="AB139" i="15"/>
  <c r="U140" i="17"/>
  <c r="T140" i="17"/>
  <c r="AH147" i="19"/>
  <c r="AJ147" i="19"/>
  <c r="AM147" i="19"/>
  <c r="AG147" i="19"/>
  <c r="AC147" i="19"/>
  <c r="U141" i="22"/>
  <c r="T141" i="22"/>
  <c r="P146" i="3"/>
  <c r="T141" i="21"/>
  <c r="U141" i="21"/>
  <c r="P141" i="21"/>
  <c r="Y138" i="15"/>
  <c r="AK148" i="19"/>
  <c r="AI148" i="19"/>
  <c r="AD148" i="19"/>
  <c r="AF148" i="19"/>
  <c r="AE148" i="19"/>
  <c r="AA149" i="19"/>
  <c r="W147" i="3"/>
  <c r="Z147" i="3"/>
  <c r="P147" i="3"/>
  <c r="AO111" i="15"/>
  <c r="Y115" i="16"/>
  <c r="W145" i="16"/>
  <c r="Z145" i="16"/>
  <c r="W146" i="3"/>
  <c r="Z146" i="3"/>
  <c r="I142" i="16"/>
  <c r="G143" i="16"/>
  <c r="O142" i="16"/>
  <c r="AB142" i="16"/>
  <c r="AN138" i="3"/>
  <c r="AO138" i="3"/>
  <c r="T114" i="17"/>
  <c r="U114" i="17"/>
  <c r="AH147" i="3"/>
  <c r="AC147" i="3"/>
  <c r="AG147" i="3"/>
  <c r="AN114" i="20"/>
  <c r="AO114" i="20"/>
  <c r="AJ142" i="23"/>
  <c r="AM142" i="23"/>
  <c r="P111" i="15"/>
  <c r="T115" i="16"/>
  <c r="U115" i="16"/>
  <c r="P115" i="16"/>
  <c r="AN115" i="22"/>
  <c r="AO115" i="22"/>
  <c r="I142" i="18"/>
  <c r="G143" i="18"/>
  <c r="AB142" i="18"/>
  <c r="AN115" i="21"/>
  <c r="AO115" i="21"/>
  <c r="W140" i="19"/>
  <c r="AO140" i="19"/>
  <c r="AG143" i="23"/>
  <c r="AC143" i="23"/>
  <c r="AH143" i="23"/>
  <c r="O142" i="19"/>
  <c r="R142" i="19"/>
  <c r="S142" i="19"/>
  <c r="N143" i="19"/>
  <c r="V142" i="19"/>
  <c r="X142" i="19"/>
  <c r="Q142" i="19"/>
  <c r="I139" i="3"/>
  <c r="H139" i="3"/>
  <c r="G140" i="3"/>
  <c r="O139" i="3"/>
  <c r="AB139" i="3"/>
  <c r="G143" i="20"/>
  <c r="I142" i="20"/>
  <c r="AB142" i="20"/>
  <c r="W146" i="16"/>
  <c r="Z146" i="16"/>
  <c r="T141" i="19"/>
  <c r="P141" i="19"/>
  <c r="U141" i="19"/>
  <c r="AN111" i="15"/>
  <c r="AK148" i="3"/>
  <c r="AA149" i="3"/>
  <c r="AI148" i="3"/>
  <c r="AF148" i="3"/>
  <c r="AE148" i="3"/>
  <c r="AD148" i="3"/>
  <c r="Y114" i="17"/>
  <c r="AJ115" i="23"/>
  <c r="AM115" i="23"/>
  <c r="AI147" i="15"/>
  <c r="AE147" i="15"/>
  <c r="AA148" i="15"/>
  <c r="AF147" i="15"/>
  <c r="AK147" i="15"/>
  <c r="AD147" i="15"/>
  <c r="Z112" i="15"/>
  <c r="Y112" i="15"/>
  <c r="N149" i="3"/>
  <c r="R148" i="3"/>
  <c r="S148" i="3"/>
  <c r="V148" i="3"/>
  <c r="X148" i="3"/>
  <c r="Q148" i="3"/>
  <c r="AJ143" i="23"/>
  <c r="AM143" i="23"/>
  <c r="AO88" i="23"/>
  <c r="T145" i="23"/>
  <c r="U145" i="23"/>
  <c r="AJ89" i="23"/>
  <c r="AM89" i="23"/>
  <c r="AN142" i="23"/>
  <c r="AO142" i="23"/>
  <c r="W89" i="23"/>
  <c r="Z89" i="23"/>
  <c r="G144" i="23"/>
  <c r="I143" i="23"/>
  <c r="O143" i="23"/>
  <c r="AB143" i="23"/>
  <c r="V146" i="23"/>
  <c r="N147" i="23"/>
  <c r="Q146" i="23"/>
  <c r="R146" i="23"/>
  <c r="S146" i="23"/>
  <c r="X146" i="23"/>
  <c r="W115" i="23"/>
  <c r="Z115" i="23"/>
  <c r="Y145" i="23"/>
  <c r="P144" i="23"/>
  <c r="AN88" i="23"/>
  <c r="AO89" i="23"/>
  <c r="P89" i="23"/>
  <c r="AL144" i="22"/>
  <c r="AI145" i="22"/>
  <c r="AE145" i="22"/>
  <c r="AK145" i="22"/>
  <c r="AD145" i="22"/>
  <c r="AA146" i="22"/>
  <c r="AF145" i="22"/>
  <c r="AL145" i="22"/>
  <c r="AB145" i="22"/>
  <c r="AH144" i="22"/>
  <c r="AJ144" i="22"/>
  <c r="AM144" i="22"/>
  <c r="AG144" i="22"/>
  <c r="AC144" i="22"/>
  <c r="W141" i="22"/>
  <c r="Z141" i="22"/>
  <c r="AJ89" i="22"/>
  <c r="AM89" i="22"/>
  <c r="AO88" i="22"/>
  <c r="P89" i="22"/>
  <c r="AH142" i="21"/>
  <c r="AG142" i="21"/>
  <c r="AC142" i="21"/>
  <c r="AI143" i="21"/>
  <c r="AD143" i="21"/>
  <c r="AA144" i="21"/>
  <c r="AK143" i="21"/>
  <c r="AB143" i="21"/>
  <c r="AF143" i="21"/>
  <c r="AL143" i="21"/>
  <c r="AE143" i="21"/>
  <c r="I144" i="21"/>
  <c r="G145" i="21"/>
  <c r="AJ141" i="21"/>
  <c r="AM141" i="21"/>
  <c r="AC140" i="20"/>
  <c r="AG141" i="20"/>
  <c r="AH141" i="20"/>
  <c r="AJ141" i="20"/>
  <c r="AM141" i="20"/>
  <c r="AE142" i="20"/>
  <c r="AF142" i="20"/>
  <c r="AI142" i="20"/>
  <c r="AA143" i="20"/>
  <c r="AD142" i="20"/>
  <c r="AK142" i="20"/>
  <c r="AL141" i="20"/>
  <c r="Z88" i="18"/>
  <c r="AN88" i="15"/>
  <c r="AC89" i="20"/>
  <c r="AJ89" i="20"/>
  <c r="AM89" i="20"/>
  <c r="AN88" i="20"/>
  <c r="AO89" i="20"/>
  <c r="AN89" i="20"/>
  <c r="AO88" i="20"/>
  <c r="P115" i="19"/>
  <c r="W115" i="19"/>
  <c r="Z115" i="19"/>
  <c r="W89" i="19"/>
  <c r="Z89" i="19"/>
  <c r="AC89" i="19"/>
  <c r="AJ89" i="19"/>
  <c r="AM89" i="19"/>
  <c r="P89" i="19"/>
  <c r="AN88" i="19"/>
  <c r="AO88" i="19"/>
  <c r="W115" i="18"/>
  <c r="AN88" i="18"/>
  <c r="V142" i="18"/>
  <c r="S142" i="18"/>
  <c r="X142" i="18"/>
  <c r="R142" i="18"/>
  <c r="Q142" i="18"/>
  <c r="N143" i="18"/>
  <c r="U141" i="18"/>
  <c r="T141" i="18"/>
  <c r="W140" i="18"/>
  <c r="Z140" i="18"/>
  <c r="P140" i="18"/>
  <c r="AO140" i="18"/>
  <c r="AN140" i="18"/>
  <c r="P89" i="18"/>
  <c r="AH144" i="18"/>
  <c r="AJ144" i="18"/>
  <c r="AM144" i="18"/>
  <c r="AG144" i="18"/>
  <c r="AO139" i="18"/>
  <c r="O142" i="18"/>
  <c r="W89" i="18"/>
  <c r="Z89" i="18"/>
  <c r="AF145" i="18"/>
  <c r="AK145" i="18"/>
  <c r="AA146" i="18"/>
  <c r="AI145" i="18"/>
  <c r="AE145" i="18"/>
  <c r="AD145" i="18"/>
  <c r="AN139" i="18"/>
  <c r="AJ89" i="17"/>
  <c r="AM89" i="17"/>
  <c r="P89" i="17"/>
  <c r="W89" i="17"/>
  <c r="Z89" i="17"/>
  <c r="AC89" i="17"/>
  <c r="AO89" i="17"/>
  <c r="AO88" i="17"/>
  <c r="AN88" i="17"/>
  <c r="AC139" i="17"/>
  <c r="P114" i="17"/>
  <c r="Z113" i="17"/>
  <c r="AO113" i="17"/>
  <c r="AG140" i="17"/>
  <c r="AH140" i="17"/>
  <c r="AI141" i="17"/>
  <c r="AK141" i="17"/>
  <c r="AE141" i="17"/>
  <c r="AD141" i="17"/>
  <c r="AB141" i="17"/>
  <c r="AA142" i="17"/>
  <c r="AF141" i="17"/>
  <c r="W114" i="17"/>
  <c r="W140" i="17"/>
  <c r="Z140" i="17"/>
  <c r="G143" i="17"/>
  <c r="I142" i="17"/>
  <c r="AJ139" i="17"/>
  <c r="AH141" i="16"/>
  <c r="AG141" i="16"/>
  <c r="AC141" i="16"/>
  <c r="AJ89" i="16"/>
  <c r="AM89" i="16"/>
  <c r="AK142" i="16"/>
  <c r="AI142" i="16"/>
  <c r="AA143" i="16"/>
  <c r="AF142" i="16"/>
  <c r="AL142" i="16"/>
  <c r="AE142" i="16"/>
  <c r="AD142" i="16"/>
  <c r="AL141" i="16"/>
  <c r="AJ140" i="16"/>
  <c r="AM140" i="16"/>
  <c r="AN140" i="16"/>
  <c r="AC140" i="16"/>
  <c r="AN114" i="16"/>
  <c r="P146" i="16"/>
  <c r="AN139" i="16"/>
  <c r="AJ115" i="16"/>
  <c r="AM115" i="16"/>
  <c r="AO139" i="16"/>
  <c r="P89" i="16"/>
  <c r="W89" i="16"/>
  <c r="Z89" i="16"/>
  <c r="AM88" i="16"/>
  <c r="AN88" i="16"/>
  <c r="AC89" i="16"/>
  <c r="AO88" i="16"/>
  <c r="AJ89" i="15"/>
  <c r="AM89" i="15"/>
  <c r="P89" i="15"/>
  <c r="W89" i="15"/>
  <c r="Z89" i="15"/>
  <c r="AO88" i="15"/>
  <c r="AJ89" i="3"/>
  <c r="AO89" i="3"/>
  <c r="AN89" i="3"/>
  <c r="AM89" i="3"/>
  <c r="AN88" i="3"/>
  <c r="AO88" i="3"/>
  <c r="T142" i="19"/>
  <c r="U142" i="19"/>
  <c r="I143" i="18"/>
  <c r="G144" i="18"/>
  <c r="AB143" i="18"/>
  <c r="AJ147" i="3"/>
  <c r="AM147" i="3"/>
  <c r="AH148" i="19"/>
  <c r="AJ148" i="19"/>
  <c r="AM148" i="19"/>
  <c r="AG148" i="19"/>
  <c r="Y141" i="17"/>
  <c r="W142" i="19"/>
  <c r="P142" i="19"/>
  <c r="AO142" i="19"/>
  <c r="AO140" i="21"/>
  <c r="AN112" i="15"/>
  <c r="V143" i="19"/>
  <c r="N144" i="19"/>
  <c r="Q143" i="19"/>
  <c r="O143" i="19"/>
  <c r="R143" i="19"/>
  <c r="S143" i="19"/>
  <c r="X143" i="19"/>
  <c r="I143" i="16"/>
  <c r="G144" i="16"/>
  <c r="O143" i="16"/>
  <c r="G141" i="15"/>
  <c r="I140" i="15"/>
  <c r="AB140" i="15"/>
  <c r="AC146" i="15"/>
  <c r="U148" i="3"/>
  <c r="T148" i="3"/>
  <c r="AD149" i="3"/>
  <c r="AI149" i="3"/>
  <c r="AF149" i="3"/>
  <c r="AA150" i="3"/>
  <c r="AK149" i="3"/>
  <c r="AE149" i="3"/>
  <c r="G144" i="20"/>
  <c r="I143" i="20"/>
  <c r="AB143" i="20"/>
  <c r="Y142" i="19"/>
  <c r="Z142" i="19"/>
  <c r="Z138" i="15"/>
  <c r="AH144" i="23"/>
  <c r="AG144" i="23"/>
  <c r="P140" i="17"/>
  <c r="Y147" i="16"/>
  <c r="AD149" i="19"/>
  <c r="AA150" i="19"/>
  <c r="AK149" i="19"/>
  <c r="AF149" i="19"/>
  <c r="AI149" i="19"/>
  <c r="AE149" i="19"/>
  <c r="Y142" i="21"/>
  <c r="I148" i="22"/>
  <c r="G149" i="22"/>
  <c r="T141" i="17"/>
  <c r="U141" i="17"/>
  <c r="AN140" i="21"/>
  <c r="Y142" i="22"/>
  <c r="W141" i="21"/>
  <c r="Z141" i="21"/>
  <c r="Y139" i="15"/>
  <c r="AO115" i="23"/>
  <c r="Q148" i="16"/>
  <c r="S148" i="16"/>
  <c r="N149" i="16"/>
  <c r="X148" i="16"/>
  <c r="R148" i="16"/>
  <c r="V148" i="16"/>
  <c r="AG148" i="3"/>
  <c r="AH148" i="3"/>
  <c r="AC148" i="3"/>
  <c r="T142" i="21"/>
  <c r="U142" i="21"/>
  <c r="W142" i="21"/>
  <c r="U142" i="22"/>
  <c r="T142" i="22"/>
  <c r="U139" i="15"/>
  <c r="T139" i="15"/>
  <c r="AN115" i="23"/>
  <c r="U147" i="16"/>
  <c r="T147" i="16"/>
  <c r="AL144" i="23"/>
  <c r="AH147" i="15"/>
  <c r="AJ147" i="15"/>
  <c r="AM147" i="15"/>
  <c r="AG147" i="15"/>
  <c r="AC147" i="15"/>
  <c r="G141" i="3"/>
  <c r="I140" i="3"/>
  <c r="AB140" i="3"/>
  <c r="O140" i="3"/>
  <c r="AA146" i="23"/>
  <c r="AK145" i="23"/>
  <c r="AE145" i="23"/>
  <c r="AI145" i="23"/>
  <c r="AF145" i="23"/>
  <c r="AD145" i="23"/>
  <c r="Y141" i="20"/>
  <c r="X143" i="22"/>
  <c r="S143" i="22"/>
  <c r="V143" i="22"/>
  <c r="N144" i="22"/>
  <c r="R143" i="22"/>
  <c r="Q143" i="22"/>
  <c r="O143" i="22"/>
  <c r="Q140" i="15"/>
  <c r="N141" i="15"/>
  <c r="S140" i="15"/>
  <c r="R140" i="15"/>
  <c r="V140" i="15"/>
  <c r="X140" i="15"/>
  <c r="O140" i="15"/>
  <c r="AL147" i="15"/>
  <c r="Z140" i="19"/>
  <c r="AN140" i="19"/>
  <c r="U141" i="20"/>
  <c r="T141" i="20"/>
  <c r="W115" i="16"/>
  <c r="Z115" i="16"/>
  <c r="W140" i="20"/>
  <c r="Z140" i="20"/>
  <c r="AN141" i="22"/>
  <c r="P148" i="3"/>
  <c r="W148" i="3"/>
  <c r="Y148" i="3"/>
  <c r="Z148" i="3"/>
  <c r="AN139" i="3"/>
  <c r="AO139" i="3"/>
  <c r="AL148" i="19"/>
  <c r="R143" i="21"/>
  <c r="S143" i="21"/>
  <c r="X143" i="21"/>
  <c r="N144" i="21"/>
  <c r="V143" i="21"/>
  <c r="Q143" i="21"/>
  <c r="O143" i="21"/>
  <c r="P140" i="20"/>
  <c r="AO143" i="23"/>
  <c r="AO141" i="22"/>
  <c r="S142" i="17"/>
  <c r="R142" i="17"/>
  <c r="X142" i="17"/>
  <c r="O142" i="17"/>
  <c r="Q142" i="17"/>
  <c r="N143" i="17"/>
  <c r="V142" i="17"/>
  <c r="X149" i="3"/>
  <c r="N150" i="3"/>
  <c r="Q149" i="3"/>
  <c r="S149" i="3"/>
  <c r="V149" i="3"/>
  <c r="R149" i="3"/>
  <c r="AK148" i="15"/>
  <c r="AF148" i="15"/>
  <c r="AI148" i="15"/>
  <c r="AA149" i="15"/>
  <c r="AE148" i="15"/>
  <c r="AD148" i="15"/>
  <c r="W141" i="19"/>
  <c r="AN141" i="19"/>
  <c r="I143" i="19"/>
  <c r="G144" i="19"/>
  <c r="AB143" i="19"/>
  <c r="AN143" i="23"/>
  <c r="P141" i="22"/>
  <c r="AL148" i="3"/>
  <c r="N143" i="20"/>
  <c r="O142" i="20"/>
  <c r="R142" i="20"/>
  <c r="Q142" i="20"/>
  <c r="S142" i="20"/>
  <c r="V142" i="20"/>
  <c r="X142" i="20"/>
  <c r="AN142" i="19"/>
  <c r="AC144" i="23"/>
  <c r="O144" i="23"/>
  <c r="G145" i="23"/>
  <c r="I144" i="23"/>
  <c r="AB144" i="23"/>
  <c r="T146" i="23"/>
  <c r="U146" i="23"/>
  <c r="W146" i="23"/>
  <c r="Z146" i="23"/>
  <c r="Y146" i="23"/>
  <c r="P146" i="23"/>
  <c r="W145" i="23"/>
  <c r="Z145" i="23"/>
  <c r="P145" i="23"/>
  <c r="AN89" i="23"/>
  <c r="Q147" i="23"/>
  <c r="N148" i="23"/>
  <c r="S147" i="23"/>
  <c r="V147" i="23"/>
  <c r="X147" i="23"/>
  <c r="R147" i="23"/>
  <c r="P142" i="22"/>
  <c r="AA147" i="22"/>
  <c r="AK146" i="22"/>
  <c r="AF146" i="22"/>
  <c r="AL146" i="22"/>
  <c r="AI146" i="22"/>
  <c r="AE146" i="22"/>
  <c r="AD146" i="22"/>
  <c r="AB146" i="22"/>
  <c r="AH145" i="22"/>
  <c r="AJ145" i="22"/>
  <c r="AM145" i="22"/>
  <c r="AG145" i="22"/>
  <c r="AN89" i="22"/>
  <c r="AO89" i="22"/>
  <c r="I145" i="21"/>
  <c r="G146" i="21"/>
  <c r="AH143" i="21"/>
  <c r="AG143" i="21"/>
  <c r="AC143" i="21"/>
  <c r="AA145" i="21"/>
  <c r="AF144" i="21"/>
  <c r="AI144" i="21"/>
  <c r="AB144" i="21"/>
  <c r="AK144" i="21"/>
  <c r="AE144" i="21"/>
  <c r="AD144" i="21"/>
  <c r="P142" i="21"/>
  <c r="AJ142" i="21"/>
  <c r="AM142" i="21"/>
  <c r="AG142" i="20"/>
  <c r="AH142" i="20"/>
  <c r="AJ142" i="20"/>
  <c r="AM142" i="20"/>
  <c r="AF143" i="20"/>
  <c r="AA144" i="20"/>
  <c r="AE143" i="20"/>
  <c r="AK143" i="20"/>
  <c r="AD143" i="20"/>
  <c r="AI143" i="20"/>
  <c r="AL142" i="20"/>
  <c r="P141" i="20"/>
  <c r="AC141" i="20"/>
  <c r="AO115" i="19"/>
  <c r="AN115" i="19"/>
  <c r="AN89" i="19"/>
  <c r="AO89" i="19"/>
  <c r="W141" i="18"/>
  <c r="Z141" i="18"/>
  <c r="AO141" i="18"/>
  <c r="AN141" i="18"/>
  <c r="X143" i="18"/>
  <c r="N144" i="18"/>
  <c r="V143" i="18"/>
  <c r="S143" i="18"/>
  <c r="Y143" i="18"/>
  <c r="R143" i="18"/>
  <c r="Q143" i="18"/>
  <c r="AC144" i="18"/>
  <c r="Y142" i="18"/>
  <c r="AO89" i="18"/>
  <c r="Z115" i="18"/>
  <c r="AN115" i="18"/>
  <c r="AA147" i="18"/>
  <c r="AI146" i="18"/>
  <c r="AE146" i="18"/>
  <c r="AD146" i="18"/>
  <c r="AK146" i="18"/>
  <c r="AF146" i="18"/>
  <c r="P141" i="18"/>
  <c r="T142" i="18"/>
  <c r="W142" i="18"/>
  <c r="Z142" i="18"/>
  <c r="U142" i="18"/>
  <c r="AH145" i="18"/>
  <c r="AJ145" i="18"/>
  <c r="AM145" i="18"/>
  <c r="AG145" i="18"/>
  <c r="AC145" i="18"/>
  <c r="AO115" i="18"/>
  <c r="O143" i="18"/>
  <c r="AL145" i="18"/>
  <c r="AN89" i="18"/>
  <c r="AJ140" i="17"/>
  <c r="AM140" i="17"/>
  <c r="AN89" i="17"/>
  <c r="P141" i="17"/>
  <c r="AL141" i="17"/>
  <c r="AA143" i="17"/>
  <c r="AK142" i="17"/>
  <c r="AF142" i="17"/>
  <c r="AL142" i="17"/>
  <c r="AE142" i="17"/>
  <c r="AB142" i="17"/>
  <c r="AI142" i="17"/>
  <c r="AD142" i="17"/>
  <c r="AO140" i="17"/>
  <c r="AH141" i="17"/>
  <c r="AG141" i="17"/>
  <c r="AC141" i="17"/>
  <c r="AN140" i="17"/>
  <c r="AM139" i="17"/>
  <c r="AO139" i="17"/>
  <c r="AN139" i="17"/>
  <c r="AN114" i="17"/>
  <c r="AO114" i="17"/>
  <c r="Z114" i="17"/>
  <c r="I143" i="17"/>
  <c r="G144" i="17"/>
  <c r="AC140" i="17"/>
  <c r="AI143" i="16"/>
  <c r="AF143" i="16"/>
  <c r="AA144" i="16"/>
  <c r="AD143" i="16"/>
  <c r="AE143" i="16"/>
  <c r="AK143" i="16"/>
  <c r="AH142" i="16"/>
  <c r="AG142" i="16"/>
  <c r="AC142" i="16"/>
  <c r="P147" i="16"/>
  <c r="AN89" i="16"/>
  <c r="AJ141" i="16"/>
  <c r="AM141" i="16"/>
  <c r="AB143" i="16"/>
  <c r="AO140" i="16"/>
  <c r="AO89" i="16"/>
  <c r="AO89" i="15"/>
  <c r="AN89" i="15"/>
  <c r="U140" i="15"/>
  <c r="T140" i="15"/>
  <c r="U143" i="22"/>
  <c r="P143" i="22"/>
  <c r="T143" i="22"/>
  <c r="Y148" i="16"/>
  <c r="I144" i="16"/>
  <c r="G145" i="16"/>
  <c r="O144" i="16"/>
  <c r="AB144" i="16"/>
  <c r="W147" i="16"/>
  <c r="Z147" i="16"/>
  <c r="Z142" i="21"/>
  <c r="AO141" i="21"/>
  <c r="AE146" i="23"/>
  <c r="AI146" i="23"/>
  <c r="AK146" i="23"/>
  <c r="AD146" i="23"/>
  <c r="AA147" i="23"/>
  <c r="AF146" i="23"/>
  <c r="Y140" i="15"/>
  <c r="AN115" i="16"/>
  <c r="T143" i="19"/>
  <c r="U143" i="19"/>
  <c r="W139" i="15"/>
  <c r="Z139" i="15"/>
  <c r="Y142" i="20"/>
  <c r="N144" i="17"/>
  <c r="Q143" i="17"/>
  <c r="S143" i="17"/>
  <c r="R143" i="17"/>
  <c r="V143" i="17"/>
  <c r="X143" i="17"/>
  <c r="O143" i="17"/>
  <c r="X141" i="15"/>
  <c r="N142" i="15"/>
  <c r="S141" i="15"/>
  <c r="V141" i="15"/>
  <c r="R141" i="15"/>
  <c r="O141" i="15"/>
  <c r="Q141" i="15"/>
  <c r="G145" i="20"/>
  <c r="I144" i="20"/>
  <c r="AB144" i="20"/>
  <c r="Y143" i="19"/>
  <c r="P139" i="15"/>
  <c r="G145" i="18"/>
  <c r="I144" i="18"/>
  <c r="O144" i="18"/>
  <c r="AB144" i="18"/>
  <c r="W140" i="15"/>
  <c r="AO140" i="15"/>
  <c r="P140" i="15"/>
  <c r="AL148" i="15"/>
  <c r="AG148" i="15"/>
  <c r="AC148" i="15"/>
  <c r="AH148" i="15"/>
  <c r="AJ148" i="15"/>
  <c r="AM148" i="15"/>
  <c r="AO141" i="19"/>
  <c r="Z141" i="19"/>
  <c r="X144" i="21"/>
  <c r="Q144" i="21"/>
  <c r="O144" i="21"/>
  <c r="V144" i="21"/>
  <c r="R144" i="21"/>
  <c r="N145" i="21"/>
  <c r="S144" i="21"/>
  <c r="U143" i="21"/>
  <c r="W143" i="21"/>
  <c r="Z143" i="21"/>
  <c r="T143" i="21"/>
  <c r="AO115" i="16"/>
  <c r="AL145" i="23"/>
  <c r="AN140" i="3"/>
  <c r="AO140" i="3"/>
  <c r="AJ148" i="3"/>
  <c r="AM148" i="3"/>
  <c r="W142" i="22"/>
  <c r="Z142" i="22"/>
  <c r="Y149" i="3"/>
  <c r="T142" i="17"/>
  <c r="U142" i="17"/>
  <c r="Y143" i="21"/>
  <c r="AN140" i="20"/>
  <c r="G142" i="3"/>
  <c r="I141" i="3"/>
  <c r="AB141" i="3"/>
  <c r="O141" i="3"/>
  <c r="P143" i="19"/>
  <c r="W143" i="19"/>
  <c r="Z143" i="19"/>
  <c r="Y143" i="22"/>
  <c r="O143" i="20"/>
  <c r="X143" i="20"/>
  <c r="R143" i="20"/>
  <c r="Q143" i="20"/>
  <c r="S143" i="20"/>
  <c r="N144" i="20"/>
  <c r="V143" i="20"/>
  <c r="I144" i="19"/>
  <c r="G145" i="19"/>
  <c r="AB144" i="19"/>
  <c r="AL149" i="19"/>
  <c r="AJ144" i="23"/>
  <c r="AN144" i="23"/>
  <c r="O144" i="19"/>
  <c r="X144" i="19"/>
  <c r="R144" i="19"/>
  <c r="Q144" i="19"/>
  <c r="S144" i="19"/>
  <c r="N145" i="19"/>
  <c r="V144" i="19"/>
  <c r="Y142" i="17"/>
  <c r="W141" i="20"/>
  <c r="Z141" i="20"/>
  <c r="AG149" i="19"/>
  <c r="AH149" i="19"/>
  <c r="AG149" i="3"/>
  <c r="AC149" i="3"/>
  <c r="AH149" i="3"/>
  <c r="AJ149" i="3"/>
  <c r="AM149" i="3"/>
  <c r="AN140" i="15"/>
  <c r="W141" i="17"/>
  <c r="Z141" i="17"/>
  <c r="AN143" i="19"/>
  <c r="AI149" i="15"/>
  <c r="AK149" i="15"/>
  <c r="AA150" i="15"/>
  <c r="AF149" i="15"/>
  <c r="AE149" i="15"/>
  <c r="AD149" i="15"/>
  <c r="N145" i="22"/>
  <c r="V144" i="22"/>
  <c r="X144" i="22"/>
  <c r="S144" i="22"/>
  <c r="R144" i="22"/>
  <c r="Q144" i="22"/>
  <c r="O144" i="22"/>
  <c r="U148" i="16"/>
  <c r="T148" i="16"/>
  <c r="AI150" i="19"/>
  <c r="AD150" i="19"/>
  <c r="AK150" i="19"/>
  <c r="AA151" i="19"/>
  <c r="AF150" i="19"/>
  <c r="AE150" i="19"/>
  <c r="AN141" i="21"/>
  <c r="AI150" i="3"/>
  <c r="AK150" i="3"/>
  <c r="AE150" i="3"/>
  <c r="AD150" i="3"/>
  <c r="AA151" i="3"/>
  <c r="AF150" i="3"/>
  <c r="I141" i="15"/>
  <c r="G142" i="15"/>
  <c r="AB141" i="15"/>
  <c r="AO140" i="20"/>
  <c r="T142" i="20"/>
  <c r="U142" i="20"/>
  <c r="N151" i="3"/>
  <c r="Q150" i="3"/>
  <c r="S150" i="3"/>
  <c r="V150" i="3"/>
  <c r="X150" i="3"/>
  <c r="R150" i="3"/>
  <c r="U149" i="3"/>
  <c r="P149" i="3"/>
  <c r="T149" i="3"/>
  <c r="AG145" i="23"/>
  <c r="AH145" i="23"/>
  <c r="N150" i="16"/>
  <c r="Q149" i="16"/>
  <c r="S149" i="16"/>
  <c r="V149" i="16"/>
  <c r="X149" i="16"/>
  <c r="R149" i="16"/>
  <c r="G150" i="22"/>
  <c r="I149" i="22"/>
  <c r="AL149" i="3"/>
  <c r="AC148" i="19"/>
  <c r="U147" i="23"/>
  <c r="T147" i="23"/>
  <c r="AC145" i="23"/>
  <c r="Y147" i="23"/>
  <c r="I145" i="23"/>
  <c r="G146" i="23"/>
  <c r="O145" i="23"/>
  <c r="AB145" i="23"/>
  <c r="N149" i="23"/>
  <c r="S148" i="23"/>
  <c r="Y148" i="23"/>
  <c r="X148" i="23"/>
  <c r="R148" i="23"/>
  <c r="Q148" i="23"/>
  <c r="V148" i="23"/>
  <c r="P147" i="23"/>
  <c r="W147" i="23"/>
  <c r="Z147" i="23"/>
  <c r="AC145" i="22"/>
  <c r="W143" i="22"/>
  <c r="AN143" i="22"/>
  <c r="AH146" i="22"/>
  <c r="AG146" i="22"/>
  <c r="AC146" i="22"/>
  <c r="AF147" i="22"/>
  <c r="AI147" i="22"/>
  <c r="AE147" i="22"/>
  <c r="AA148" i="22"/>
  <c r="AK147" i="22"/>
  <c r="AD147" i="22"/>
  <c r="AB147" i="22"/>
  <c r="AH144" i="21"/>
  <c r="AG144" i="21"/>
  <c r="AC144" i="21"/>
  <c r="AJ144" i="21"/>
  <c r="AM144" i="21"/>
  <c r="AL144" i="21"/>
  <c r="AF145" i="21"/>
  <c r="AL145" i="21"/>
  <c r="AK145" i="21"/>
  <c r="AI145" i="21"/>
  <c r="AA146" i="21"/>
  <c r="AB145" i="21"/>
  <c r="AE145" i="21"/>
  <c r="AD145" i="21"/>
  <c r="AJ143" i="21"/>
  <c r="AM143" i="21"/>
  <c r="G147" i="21"/>
  <c r="I146" i="21"/>
  <c r="AN142" i="21"/>
  <c r="AO142" i="21"/>
  <c r="AH143" i="20"/>
  <c r="AG143" i="20"/>
  <c r="AC143" i="20"/>
  <c r="AD144" i="20"/>
  <c r="AI144" i="20"/>
  <c r="AA145" i="20"/>
  <c r="AK144" i="20"/>
  <c r="AF144" i="20"/>
  <c r="AL144" i="20"/>
  <c r="AE144" i="20"/>
  <c r="AL143" i="20"/>
  <c r="AC142" i="20"/>
  <c r="AC149" i="19"/>
  <c r="AL146" i="18"/>
  <c r="AH146" i="18"/>
  <c r="AJ146" i="18"/>
  <c r="AM146" i="18"/>
  <c r="AG146" i="18"/>
  <c r="R144" i="18"/>
  <c r="V144" i="18"/>
  <c r="Q144" i="18"/>
  <c r="N145" i="18"/>
  <c r="S144" i="18"/>
  <c r="X144" i="18"/>
  <c r="U143" i="18"/>
  <c r="T143" i="18"/>
  <c r="AI147" i="18"/>
  <c r="AF147" i="18"/>
  <c r="AK147" i="18"/>
  <c r="AA148" i="18"/>
  <c r="AE147" i="18"/>
  <c r="AD147" i="18"/>
  <c r="P142" i="18"/>
  <c r="AN142" i="18"/>
  <c r="AO142" i="18"/>
  <c r="AJ141" i="17"/>
  <c r="AM141" i="17"/>
  <c r="I144" i="17"/>
  <c r="G145" i="17"/>
  <c r="AH142" i="17"/>
  <c r="AG142" i="17"/>
  <c r="AC142" i="17"/>
  <c r="P142" i="17"/>
  <c r="AI143" i="17"/>
  <c r="AF143" i="17"/>
  <c r="AD143" i="17"/>
  <c r="AB143" i="17"/>
  <c r="AK143" i="17"/>
  <c r="AE143" i="17"/>
  <c r="AA144" i="17"/>
  <c r="AH143" i="16"/>
  <c r="AG143" i="16"/>
  <c r="AC143" i="16"/>
  <c r="AE144" i="16"/>
  <c r="AK144" i="16"/>
  <c r="AA145" i="16"/>
  <c r="AI144" i="16"/>
  <c r="AF144" i="16"/>
  <c r="AD144" i="16"/>
  <c r="AL143" i="16"/>
  <c r="AN141" i="16"/>
  <c r="AO141" i="16"/>
  <c r="AJ142" i="16"/>
  <c r="AM142" i="16"/>
  <c r="W148" i="16"/>
  <c r="Z148" i="16"/>
  <c r="U144" i="22"/>
  <c r="W144" i="22"/>
  <c r="Z144" i="22"/>
  <c r="T144" i="22"/>
  <c r="AG149" i="15"/>
  <c r="AH149" i="15"/>
  <c r="AJ149" i="15"/>
  <c r="AM149" i="15"/>
  <c r="O145" i="19"/>
  <c r="X145" i="19"/>
  <c r="N146" i="19"/>
  <c r="S145" i="19"/>
  <c r="V145" i="19"/>
  <c r="R145" i="19"/>
  <c r="Q145" i="19"/>
  <c r="AO143" i="22"/>
  <c r="Z143" i="22"/>
  <c r="P142" i="20"/>
  <c r="AF147" i="23"/>
  <c r="AI147" i="23"/>
  <c r="AD147" i="23"/>
  <c r="AA148" i="23"/>
  <c r="AK147" i="23"/>
  <c r="AE147" i="23"/>
  <c r="AN141" i="20"/>
  <c r="Y144" i="19"/>
  <c r="W142" i="20"/>
  <c r="U143" i="20"/>
  <c r="P143" i="20"/>
  <c r="T143" i="20"/>
  <c r="I145" i="20"/>
  <c r="G146" i="20"/>
  <c r="AB145" i="20"/>
  <c r="U143" i="17"/>
  <c r="P143" i="17"/>
  <c r="T143" i="17"/>
  <c r="AO141" i="20"/>
  <c r="AN141" i="17"/>
  <c r="Y144" i="21"/>
  <c r="Z140" i="15"/>
  <c r="AJ145" i="23"/>
  <c r="AM145" i="23"/>
  <c r="G143" i="15"/>
  <c r="I142" i="15"/>
  <c r="AB142" i="15"/>
  <c r="U144" i="19"/>
  <c r="W144" i="19"/>
  <c r="T144" i="19"/>
  <c r="W149" i="3"/>
  <c r="Z149" i="3"/>
  <c r="AO143" i="19"/>
  <c r="S145" i="21"/>
  <c r="N146" i="21"/>
  <c r="V145" i="21"/>
  <c r="X145" i="21"/>
  <c r="O145" i="21"/>
  <c r="R145" i="21"/>
  <c r="Q145" i="21"/>
  <c r="AG146" i="23"/>
  <c r="AH146" i="23"/>
  <c r="AJ146" i="23"/>
  <c r="AM146" i="23"/>
  <c r="I150" i="22"/>
  <c r="H150" i="22"/>
  <c r="G151" i="22"/>
  <c r="Y143" i="17"/>
  <c r="I145" i="16"/>
  <c r="G146" i="16"/>
  <c r="O145" i="16"/>
  <c r="AB145" i="16"/>
  <c r="AC149" i="15"/>
  <c r="AM144" i="23"/>
  <c r="AO144" i="23"/>
  <c r="AO142" i="22"/>
  <c r="P148" i="16"/>
  <c r="AN139" i="15"/>
  <c r="Y150" i="3"/>
  <c r="AD151" i="3"/>
  <c r="AI151" i="3"/>
  <c r="AF151" i="3"/>
  <c r="AA152" i="3"/>
  <c r="AK151" i="3"/>
  <c r="AE151" i="3"/>
  <c r="I145" i="19"/>
  <c r="G146" i="19"/>
  <c r="AB145" i="19"/>
  <c r="I145" i="18"/>
  <c r="G146" i="18"/>
  <c r="AB145" i="18"/>
  <c r="S144" i="17"/>
  <c r="X144" i="17"/>
  <c r="O144" i="17"/>
  <c r="R144" i="17"/>
  <c r="V144" i="17"/>
  <c r="Q144" i="17"/>
  <c r="N145" i="17"/>
  <c r="T149" i="16"/>
  <c r="U149" i="16"/>
  <c r="W149" i="16"/>
  <c r="Z149" i="16"/>
  <c r="AL150" i="3"/>
  <c r="Y149" i="16"/>
  <c r="AL150" i="19"/>
  <c r="P143" i="21"/>
  <c r="AG150" i="3"/>
  <c r="AH150" i="3"/>
  <c r="AI151" i="19"/>
  <c r="AA152" i="19"/>
  <c r="AK151" i="19"/>
  <c r="AF151" i="19"/>
  <c r="AE151" i="19"/>
  <c r="AD151" i="19"/>
  <c r="AL149" i="15"/>
  <c r="W142" i="17"/>
  <c r="Z142" i="17"/>
  <c r="T144" i="21"/>
  <c r="U144" i="21"/>
  <c r="P144" i="21"/>
  <c r="Y141" i="15"/>
  <c r="N146" i="22"/>
  <c r="X145" i="22"/>
  <c r="S145" i="22"/>
  <c r="V145" i="22"/>
  <c r="R145" i="22"/>
  <c r="O145" i="22"/>
  <c r="Q145" i="22"/>
  <c r="AH150" i="19"/>
  <c r="AG150" i="19"/>
  <c r="AC150" i="19"/>
  <c r="AO141" i="17"/>
  <c r="V144" i="20"/>
  <c r="Q144" i="20"/>
  <c r="O144" i="20"/>
  <c r="R144" i="20"/>
  <c r="S144" i="20"/>
  <c r="X144" i="20"/>
  <c r="N145" i="20"/>
  <c r="AN141" i="3"/>
  <c r="AO141" i="3"/>
  <c r="X142" i="15"/>
  <c r="R142" i="15"/>
  <c r="S142" i="15"/>
  <c r="V142" i="15"/>
  <c r="O142" i="15"/>
  <c r="N143" i="15"/>
  <c r="Q142" i="15"/>
  <c r="T150" i="3"/>
  <c r="U150" i="3"/>
  <c r="W150" i="3"/>
  <c r="Z150" i="3"/>
  <c r="S151" i="3"/>
  <c r="Q151" i="3"/>
  <c r="N152" i="3"/>
  <c r="V151" i="3"/>
  <c r="X151" i="3"/>
  <c r="R151" i="3"/>
  <c r="N151" i="16"/>
  <c r="R150" i="16"/>
  <c r="Q150" i="16"/>
  <c r="S150" i="16"/>
  <c r="V150" i="16"/>
  <c r="X150" i="16"/>
  <c r="Y144" i="22"/>
  <c r="AF150" i="15"/>
  <c r="AE150" i="15"/>
  <c r="AI150" i="15"/>
  <c r="AK150" i="15"/>
  <c r="AA151" i="15"/>
  <c r="AD150" i="15"/>
  <c r="AJ149" i="19"/>
  <c r="AM149" i="19"/>
  <c r="Y143" i="20"/>
  <c r="G143" i="3"/>
  <c r="I142" i="3"/>
  <c r="AB142" i="3"/>
  <c r="O142" i="3"/>
  <c r="AN142" i="22"/>
  <c r="T141" i="15"/>
  <c r="U141" i="15"/>
  <c r="P141" i="15"/>
  <c r="AL146" i="23"/>
  <c r="AO139" i="15"/>
  <c r="U148" i="23"/>
  <c r="T148" i="23"/>
  <c r="N150" i="23"/>
  <c r="S149" i="23"/>
  <c r="Q149" i="23"/>
  <c r="X149" i="23"/>
  <c r="R149" i="23"/>
  <c r="V149" i="23"/>
  <c r="G147" i="23"/>
  <c r="I146" i="23"/>
  <c r="AO146" i="23"/>
  <c r="O146" i="23"/>
  <c r="AB146" i="23"/>
  <c r="AO145" i="23"/>
  <c r="AG147" i="22"/>
  <c r="AH147" i="22"/>
  <c r="AJ147" i="22"/>
  <c r="AM147" i="22"/>
  <c r="AD148" i="22"/>
  <c r="AE148" i="22"/>
  <c r="AA149" i="22"/>
  <c r="AI148" i="22"/>
  <c r="AK148" i="22"/>
  <c r="AF148" i="22"/>
  <c r="AL148" i="22"/>
  <c r="AB148" i="22"/>
  <c r="AL147" i="22"/>
  <c r="AJ146" i="22"/>
  <c r="AM146" i="22"/>
  <c r="AO143" i="21"/>
  <c r="AA147" i="21"/>
  <c r="AB146" i="21"/>
  <c r="AI146" i="21"/>
  <c r="AE146" i="21"/>
  <c r="AF146" i="21"/>
  <c r="AK146" i="21"/>
  <c r="AD146" i="21"/>
  <c r="AH145" i="21"/>
  <c r="AG145" i="21"/>
  <c r="AC145" i="21"/>
  <c r="AN143" i="21"/>
  <c r="G148" i="21"/>
  <c r="I147" i="21"/>
  <c r="AG144" i="20"/>
  <c r="AH144" i="20"/>
  <c r="AJ144" i="20"/>
  <c r="AM144" i="20"/>
  <c r="AD145" i="20"/>
  <c r="AK145" i="20"/>
  <c r="AA146" i="20"/>
  <c r="AE145" i="20"/>
  <c r="AI145" i="20"/>
  <c r="AF145" i="20"/>
  <c r="AL145" i="20"/>
  <c r="W143" i="20"/>
  <c r="Z143" i="20"/>
  <c r="AJ143" i="20"/>
  <c r="AM143" i="20"/>
  <c r="AJ150" i="19"/>
  <c r="AM150" i="19"/>
  <c r="U144" i="18"/>
  <c r="T144" i="18"/>
  <c r="Y144" i="18"/>
  <c r="Q145" i="18"/>
  <c r="N146" i="18"/>
  <c r="V145" i="18"/>
  <c r="X145" i="18"/>
  <c r="S145" i="18"/>
  <c r="R145" i="18"/>
  <c r="W144" i="18"/>
  <c r="Z144" i="18"/>
  <c r="P144" i="18"/>
  <c r="P143" i="18"/>
  <c r="AA149" i="18"/>
  <c r="AD148" i="18"/>
  <c r="AF148" i="18"/>
  <c r="AK148" i="18"/>
  <c r="AE148" i="18"/>
  <c r="AI148" i="18"/>
  <c r="AC146" i="18"/>
  <c r="AL147" i="18"/>
  <c r="O145" i="18"/>
  <c r="AH147" i="18"/>
  <c r="AJ147" i="18"/>
  <c r="AM147" i="18"/>
  <c r="AG147" i="18"/>
  <c r="W143" i="18"/>
  <c r="Z143" i="18"/>
  <c r="AH143" i="17"/>
  <c r="AG143" i="17"/>
  <c r="AL143" i="17"/>
  <c r="W143" i="17"/>
  <c r="Z143" i="17"/>
  <c r="AJ142" i="17"/>
  <c r="AM142" i="17"/>
  <c r="AC143" i="17"/>
  <c r="G146" i="17"/>
  <c r="I145" i="17"/>
  <c r="AO142" i="17"/>
  <c r="AA145" i="17"/>
  <c r="AD144" i="17"/>
  <c r="AE144" i="17"/>
  <c r="AK144" i="17"/>
  <c r="AI144" i="17"/>
  <c r="AB144" i="17"/>
  <c r="AF144" i="17"/>
  <c r="AL144" i="17"/>
  <c r="AL144" i="16"/>
  <c r="AD145" i="16"/>
  <c r="AI145" i="16"/>
  <c r="AF145" i="16"/>
  <c r="AE145" i="16"/>
  <c r="AK145" i="16"/>
  <c r="AA146" i="16"/>
  <c r="AH144" i="16"/>
  <c r="AG144" i="16"/>
  <c r="AC144" i="16"/>
  <c r="AJ143" i="16"/>
  <c r="AM143" i="16"/>
  <c r="AN143" i="16"/>
  <c r="AO143" i="16"/>
  <c r="AO142" i="16"/>
  <c r="AN142" i="16"/>
  <c r="P149" i="16"/>
  <c r="AO144" i="19"/>
  <c r="AN144" i="19"/>
  <c r="Z144" i="19"/>
  <c r="U150" i="16"/>
  <c r="T150" i="16"/>
  <c r="S146" i="22"/>
  <c r="V146" i="22"/>
  <c r="R146" i="22"/>
  <c r="X146" i="22"/>
  <c r="N147" i="22"/>
  <c r="Q146" i="22"/>
  <c r="O146" i="22"/>
  <c r="G147" i="18"/>
  <c r="I146" i="18"/>
  <c r="O146" i="18"/>
  <c r="AB146" i="18"/>
  <c r="T145" i="21"/>
  <c r="U145" i="21"/>
  <c r="AG150" i="15"/>
  <c r="AH150" i="15"/>
  <c r="AJ150" i="15"/>
  <c r="Y151" i="3"/>
  <c r="AN144" i="22"/>
  <c r="G147" i="19"/>
  <c r="I146" i="19"/>
  <c r="AB146" i="19"/>
  <c r="I151" i="22"/>
  <c r="G152" i="22"/>
  <c r="T145" i="22"/>
  <c r="U145" i="22"/>
  <c r="Z142" i="20"/>
  <c r="AN142" i="20"/>
  <c r="Y150" i="16"/>
  <c r="AO144" i="22"/>
  <c r="P150" i="3"/>
  <c r="G147" i="16"/>
  <c r="I146" i="16"/>
  <c r="O146" i="16"/>
  <c r="AB146" i="16"/>
  <c r="V146" i="21"/>
  <c r="R146" i="21"/>
  <c r="S146" i="21"/>
  <c r="N147" i="21"/>
  <c r="O146" i="21"/>
  <c r="X146" i="21"/>
  <c r="Q146" i="21"/>
  <c r="AL147" i="23"/>
  <c r="AO142" i="20"/>
  <c r="AF151" i="15"/>
  <c r="AE151" i="15"/>
  <c r="AD151" i="15"/>
  <c r="AA152" i="15"/>
  <c r="AI151" i="15"/>
  <c r="AK151" i="15"/>
  <c r="X143" i="15"/>
  <c r="S143" i="15"/>
  <c r="V143" i="15"/>
  <c r="Q143" i="15"/>
  <c r="O143" i="15"/>
  <c r="N144" i="15"/>
  <c r="R143" i="15"/>
  <c r="P144" i="22"/>
  <c r="S145" i="17"/>
  <c r="N146" i="17"/>
  <c r="R145" i="17"/>
  <c r="Q145" i="17"/>
  <c r="V145" i="17"/>
  <c r="X145" i="17"/>
  <c r="O145" i="17"/>
  <c r="Y145" i="21"/>
  <c r="P144" i="19"/>
  <c r="AN145" i="23"/>
  <c r="AN142" i="3"/>
  <c r="AO142" i="3"/>
  <c r="X145" i="20"/>
  <c r="S145" i="20"/>
  <c r="V145" i="20"/>
  <c r="N146" i="20"/>
  <c r="O145" i="20"/>
  <c r="R145" i="20"/>
  <c r="Q145" i="20"/>
  <c r="AJ150" i="3"/>
  <c r="AM150" i="3"/>
  <c r="AN142" i="17"/>
  <c r="AH151" i="3"/>
  <c r="AC151" i="3"/>
  <c r="AG151" i="3"/>
  <c r="AN143" i="20"/>
  <c r="Y145" i="19"/>
  <c r="AL150" i="15"/>
  <c r="AM150" i="15"/>
  <c r="Y142" i="15"/>
  <c r="Y144" i="20"/>
  <c r="P145" i="22"/>
  <c r="W145" i="22"/>
  <c r="AO145" i="22"/>
  <c r="AN145" i="22"/>
  <c r="AL151" i="3"/>
  <c r="T145" i="19"/>
  <c r="U145" i="19"/>
  <c r="W145" i="19"/>
  <c r="Z145" i="19"/>
  <c r="AC150" i="3"/>
  <c r="I143" i="3"/>
  <c r="G144" i="3"/>
  <c r="O143" i="3"/>
  <c r="AB143" i="3"/>
  <c r="AL151" i="19"/>
  <c r="AO141" i="15"/>
  <c r="AH147" i="23"/>
  <c r="AG147" i="23"/>
  <c r="AC147" i="23"/>
  <c r="U144" i="20"/>
  <c r="T144" i="20"/>
  <c r="AI152" i="3"/>
  <c r="AF152" i="3"/>
  <c r="AK152" i="3"/>
  <c r="AE152" i="3"/>
  <c r="AD152" i="3"/>
  <c r="AA153" i="3"/>
  <c r="N147" i="19"/>
  <c r="Q146" i="19"/>
  <c r="X146" i="19"/>
  <c r="S146" i="19"/>
  <c r="V146" i="19"/>
  <c r="O146" i="19"/>
  <c r="R146" i="19"/>
  <c r="T151" i="3"/>
  <c r="U151" i="3"/>
  <c r="W151" i="3"/>
  <c r="Z151" i="3"/>
  <c r="T142" i="15"/>
  <c r="U142" i="15"/>
  <c r="AH151" i="19"/>
  <c r="AJ151" i="19"/>
  <c r="AM151" i="19"/>
  <c r="AG151" i="19"/>
  <c r="AC151" i="19"/>
  <c r="U144" i="17"/>
  <c r="P144" i="17"/>
  <c r="T144" i="17"/>
  <c r="W141" i="15"/>
  <c r="AC146" i="23"/>
  <c r="AI148" i="23"/>
  <c r="AK148" i="23"/>
  <c r="AF148" i="23"/>
  <c r="AD148" i="23"/>
  <c r="AA149" i="23"/>
  <c r="AE148" i="23"/>
  <c r="X151" i="16"/>
  <c r="S151" i="16"/>
  <c r="N152" i="16"/>
  <c r="V151" i="16"/>
  <c r="R151" i="16"/>
  <c r="Q151" i="16"/>
  <c r="AD152" i="19"/>
  <c r="AK152" i="19"/>
  <c r="AA153" i="19"/>
  <c r="AI152" i="19"/>
  <c r="AF152" i="19"/>
  <c r="AE152" i="19"/>
  <c r="W144" i="21"/>
  <c r="Z144" i="21"/>
  <c r="Y144" i="17"/>
  <c r="W145" i="21"/>
  <c r="Z145" i="21"/>
  <c r="P145" i="21"/>
  <c r="V152" i="3"/>
  <c r="R152" i="3"/>
  <c r="Q152" i="3"/>
  <c r="S152" i="3"/>
  <c r="N153" i="3"/>
  <c r="X152" i="3"/>
  <c r="Y145" i="22"/>
  <c r="Z145" i="22"/>
  <c r="I143" i="15"/>
  <c r="G144" i="15"/>
  <c r="AB143" i="15"/>
  <c r="G147" i="20"/>
  <c r="I146" i="20"/>
  <c r="AB146" i="20"/>
  <c r="O147" i="23"/>
  <c r="I147" i="23"/>
  <c r="G148" i="23"/>
  <c r="AB147" i="23"/>
  <c r="T149" i="23"/>
  <c r="U149" i="23"/>
  <c r="AN146" i="23"/>
  <c r="P149" i="23"/>
  <c r="W149" i="23"/>
  <c r="Z149" i="23"/>
  <c r="Y149" i="23"/>
  <c r="R150" i="23"/>
  <c r="V150" i="23"/>
  <c r="S150" i="23"/>
  <c r="N151" i="23"/>
  <c r="Q150" i="23"/>
  <c r="X150" i="23"/>
  <c r="P148" i="23"/>
  <c r="W148" i="23"/>
  <c r="Z148" i="23"/>
  <c r="AG148" i="22"/>
  <c r="AH148" i="22"/>
  <c r="AJ148" i="22"/>
  <c r="AM148" i="22"/>
  <c r="AD149" i="22"/>
  <c r="AI149" i="22"/>
  <c r="AE149" i="22"/>
  <c r="AA150" i="22"/>
  <c r="AF149" i="22"/>
  <c r="AK149" i="22"/>
  <c r="AB149" i="22"/>
  <c r="AC147" i="22"/>
  <c r="I148" i="21"/>
  <c r="G149" i="21"/>
  <c r="AJ145" i="21"/>
  <c r="AM145" i="21"/>
  <c r="AG146" i="21"/>
  <c r="AC146" i="21"/>
  <c r="AH146" i="21"/>
  <c r="AJ146" i="21"/>
  <c r="AM146" i="21"/>
  <c r="AL146" i="21"/>
  <c r="AO145" i="21"/>
  <c r="AN145" i="21"/>
  <c r="AE147" i="21"/>
  <c r="AB147" i="21"/>
  <c r="AD147" i="21"/>
  <c r="AI147" i="21"/>
  <c r="AK147" i="21"/>
  <c r="AA148" i="21"/>
  <c r="AF147" i="21"/>
  <c r="AL147" i="21"/>
  <c r="AE146" i="20"/>
  <c r="AD146" i="20"/>
  <c r="AA147" i="20"/>
  <c r="AK146" i="20"/>
  <c r="AI146" i="20"/>
  <c r="AF146" i="20"/>
  <c r="AL146" i="20"/>
  <c r="AG145" i="20"/>
  <c r="AH145" i="20"/>
  <c r="AJ145" i="20"/>
  <c r="AM145" i="20"/>
  <c r="W144" i="20"/>
  <c r="AO144" i="20"/>
  <c r="AO143" i="20"/>
  <c r="AC144" i="20"/>
  <c r="Y145" i="18"/>
  <c r="AH148" i="18"/>
  <c r="AG148" i="18"/>
  <c r="AC148" i="18"/>
  <c r="AL148" i="18"/>
  <c r="S146" i="18"/>
  <c r="N147" i="18"/>
  <c r="X146" i="18"/>
  <c r="R146" i="18"/>
  <c r="Q146" i="18"/>
  <c r="V146" i="18"/>
  <c r="P145" i="18"/>
  <c r="AC147" i="18"/>
  <c r="AE149" i="18"/>
  <c r="AD149" i="18"/>
  <c r="AA150" i="18"/>
  <c r="AF149" i="18"/>
  <c r="AK149" i="18"/>
  <c r="AI149" i="18"/>
  <c r="U145" i="18"/>
  <c r="T145" i="18"/>
  <c r="AN143" i="18"/>
  <c r="AO143" i="18"/>
  <c r="AN144" i="18"/>
  <c r="AO144" i="18"/>
  <c r="AJ143" i="17"/>
  <c r="AM143" i="17"/>
  <c r="AN143" i="17"/>
  <c r="AO143" i="17"/>
  <c r="AI145" i="17"/>
  <c r="AK145" i="17"/>
  <c r="AA146" i="17"/>
  <c r="AF145" i="17"/>
  <c r="AB145" i="17"/>
  <c r="AE145" i="17"/>
  <c r="AD145" i="17"/>
  <c r="I146" i="17"/>
  <c r="G147" i="17"/>
  <c r="AH144" i="17"/>
  <c r="AG144" i="17"/>
  <c r="AC144" i="17"/>
  <c r="P150" i="16"/>
  <c r="AJ144" i="16"/>
  <c r="AM144" i="16"/>
  <c r="AN144" i="16"/>
  <c r="AO144" i="16"/>
  <c r="AI146" i="16"/>
  <c r="AE146" i="16"/>
  <c r="AA147" i="16"/>
  <c r="AF146" i="16"/>
  <c r="AK146" i="16"/>
  <c r="AD146" i="16"/>
  <c r="AH145" i="16"/>
  <c r="AG145" i="16"/>
  <c r="AL145" i="16"/>
  <c r="W150" i="16"/>
  <c r="Z150" i="16"/>
  <c r="U145" i="20"/>
  <c r="T145" i="20"/>
  <c r="P145" i="20"/>
  <c r="AL151" i="15"/>
  <c r="S147" i="21"/>
  <c r="V147" i="21"/>
  <c r="N148" i="21"/>
  <c r="X147" i="21"/>
  <c r="R147" i="21"/>
  <c r="O147" i="21"/>
  <c r="Q147" i="21"/>
  <c r="W142" i="15"/>
  <c r="Y152" i="3"/>
  <c r="U151" i="16"/>
  <c r="P151" i="16"/>
  <c r="T151" i="16"/>
  <c r="Y146" i="21"/>
  <c r="P142" i="15"/>
  <c r="I144" i="3"/>
  <c r="G145" i="3"/>
  <c r="O144" i="3"/>
  <c r="AB144" i="3"/>
  <c r="Q144" i="15"/>
  <c r="N145" i="15"/>
  <c r="S144" i="15"/>
  <c r="R144" i="15"/>
  <c r="V144" i="15"/>
  <c r="X144" i="15"/>
  <c r="O144" i="15"/>
  <c r="I152" i="22"/>
  <c r="G153" i="22"/>
  <c r="P144" i="20"/>
  <c r="AN143" i="3"/>
  <c r="AO143" i="3"/>
  <c r="W144" i="17"/>
  <c r="Z144" i="17"/>
  <c r="S147" i="22"/>
  <c r="R147" i="22"/>
  <c r="N148" i="22"/>
  <c r="X147" i="22"/>
  <c r="V147" i="22"/>
  <c r="Q147" i="22"/>
  <c r="O147" i="22"/>
  <c r="AL152" i="19"/>
  <c r="AI149" i="23"/>
  <c r="AK149" i="23"/>
  <c r="AA150" i="23"/>
  <c r="AE149" i="23"/>
  <c r="AF149" i="23"/>
  <c r="AD149" i="23"/>
  <c r="Z141" i="15"/>
  <c r="AN141" i="15"/>
  <c r="AH152" i="3"/>
  <c r="AG152" i="3"/>
  <c r="U146" i="22"/>
  <c r="T146" i="22"/>
  <c r="X153" i="3"/>
  <c r="S153" i="3"/>
  <c r="N154" i="3"/>
  <c r="V153" i="3"/>
  <c r="R153" i="3"/>
  <c r="Q153" i="3"/>
  <c r="AL152" i="3"/>
  <c r="AO147" i="23"/>
  <c r="U145" i="17"/>
  <c r="T145" i="17"/>
  <c r="AG151" i="15"/>
  <c r="AC151" i="15"/>
  <c r="AH151" i="15"/>
  <c r="AJ151" i="15"/>
  <c r="AM151" i="15"/>
  <c r="AJ147" i="23"/>
  <c r="AM147" i="23"/>
  <c r="AJ151" i="3"/>
  <c r="AM151" i="3"/>
  <c r="W145" i="20"/>
  <c r="Z145" i="20"/>
  <c r="AO145" i="20"/>
  <c r="Y143" i="15"/>
  <c r="AC150" i="15"/>
  <c r="AK153" i="19"/>
  <c r="AF153" i="19"/>
  <c r="AE153" i="19"/>
  <c r="AD153" i="19"/>
  <c r="AA154" i="19"/>
  <c r="AI153" i="19"/>
  <c r="Y146" i="19"/>
  <c r="AO144" i="21"/>
  <c r="U143" i="15"/>
  <c r="W143" i="15"/>
  <c r="Z143" i="15"/>
  <c r="T143" i="15"/>
  <c r="AI152" i="15"/>
  <c r="AD152" i="15"/>
  <c r="AF152" i="15"/>
  <c r="AA153" i="15"/>
  <c r="AK152" i="15"/>
  <c r="AE152" i="15"/>
  <c r="I147" i="16"/>
  <c r="G148" i="16"/>
  <c r="O147" i="16"/>
  <c r="AB147" i="16"/>
  <c r="AO145" i="19"/>
  <c r="AN145" i="20"/>
  <c r="Y146" i="22"/>
  <c r="G148" i="20"/>
  <c r="I147" i="20"/>
  <c r="AB147" i="20"/>
  <c r="AL148" i="23"/>
  <c r="T146" i="19"/>
  <c r="U146" i="19"/>
  <c r="P146" i="19"/>
  <c r="P145" i="19"/>
  <c r="G148" i="19"/>
  <c r="I147" i="19"/>
  <c r="AB147" i="19"/>
  <c r="P151" i="3"/>
  <c r="X152" i="16"/>
  <c r="R152" i="16"/>
  <c r="Q152" i="16"/>
  <c r="S152" i="16"/>
  <c r="N153" i="16"/>
  <c r="V152" i="16"/>
  <c r="AN144" i="21"/>
  <c r="W146" i="19"/>
  <c r="Z146" i="19"/>
  <c r="Q146" i="20"/>
  <c r="V146" i="20"/>
  <c r="X146" i="20"/>
  <c r="R146" i="20"/>
  <c r="N147" i="20"/>
  <c r="S146" i="20"/>
  <c r="O146" i="20"/>
  <c r="X146" i="17"/>
  <c r="O146" i="17"/>
  <c r="V146" i="17"/>
  <c r="N147" i="17"/>
  <c r="S146" i="17"/>
  <c r="R146" i="17"/>
  <c r="Q146" i="17"/>
  <c r="AN145" i="19"/>
  <c r="I147" i="18"/>
  <c r="G148" i="18"/>
  <c r="O147" i="18"/>
  <c r="AB147" i="18"/>
  <c r="G145" i="15"/>
  <c r="I144" i="15"/>
  <c r="AB144" i="15"/>
  <c r="U152" i="3"/>
  <c r="W152" i="3"/>
  <c r="Z152" i="3"/>
  <c r="T152" i="3"/>
  <c r="AH152" i="19"/>
  <c r="AG152" i="19"/>
  <c r="AC152" i="19"/>
  <c r="AH148" i="23"/>
  <c r="AG148" i="23"/>
  <c r="V147" i="19"/>
  <c r="X147" i="19"/>
  <c r="N148" i="19"/>
  <c r="Q147" i="19"/>
  <c r="S147" i="19"/>
  <c r="O147" i="19"/>
  <c r="R147" i="19"/>
  <c r="Y145" i="17"/>
  <c r="T146" i="21"/>
  <c r="P146" i="21"/>
  <c r="U146" i="21"/>
  <c r="Y151" i="16"/>
  <c r="AK153" i="3"/>
  <c r="AI153" i="3"/>
  <c r="AF153" i="3"/>
  <c r="AA154" i="3"/>
  <c r="AE153" i="3"/>
  <c r="AD153" i="3"/>
  <c r="Y145" i="20"/>
  <c r="AJ148" i="23"/>
  <c r="AM148" i="23"/>
  <c r="U150" i="23"/>
  <c r="T150" i="23"/>
  <c r="W150" i="23"/>
  <c r="Z150" i="23"/>
  <c r="P150" i="23"/>
  <c r="N152" i="23"/>
  <c r="V151" i="23"/>
  <c r="S151" i="23"/>
  <c r="X151" i="23"/>
  <c r="R151" i="23"/>
  <c r="Q151" i="23"/>
  <c r="O148" i="23"/>
  <c r="G149" i="23"/>
  <c r="I148" i="23"/>
  <c r="AB148" i="23"/>
  <c r="Y150" i="23"/>
  <c r="AH149" i="22"/>
  <c r="AG149" i="22"/>
  <c r="AC149" i="22"/>
  <c r="AL149" i="22"/>
  <c r="AI150" i="22"/>
  <c r="AF150" i="22"/>
  <c r="AE150" i="22"/>
  <c r="AD150" i="22"/>
  <c r="AA151" i="22"/>
  <c r="AK150" i="22"/>
  <c r="AB150" i="22"/>
  <c r="W146" i="22"/>
  <c r="Z146" i="22"/>
  <c r="AC148" i="22"/>
  <c r="AI148" i="21"/>
  <c r="AB148" i="21"/>
  <c r="AD148" i="21"/>
  <c r="AK148" i="21"/>
  <c r="AA149" i="21"/>
  <c r="AF148" i="21"/>
  <c r="AL148" i="21"/>
  <c r="AE148" i="21"/>
  <c r="AH147" i="21"/>
  <c r="AJ147" i="21"/>
  <c r="AM147" i="21"/>
  <c r="AG147" i="21"/>
  <c r="AC147" i="21"/>
  <c r="G150" i="21"/>
  <c r="I149" i="21"/>
  <c r="AC145" i="20"/>
  <c r="AN144" i="20"/>
  <c r="Z144" i="20"/>
  <c r="AG146" i="20"/>
  <c r="AH146" i="20"/>
  <c r="AJ146" i="20"/>
  <c r="AM146" i="20"/>
  <c r="AI147" i="20"/>
  <c r="AK147" i="20"/>
  <c r="AA148" i="20"/>
  <c r="AE147" i="20"/>
  <c r="AF147" i="20"/>
  <c r="AD147" i="20"/>
  <c r="AJ152" i="19"/>
  <c r="AM152" i="19"/>
  <c r="W145" i="18"/>
  <c r="Z145" i="18"/>
  <c r="AN145" i="18"/>
  <c r="AO145" i="18"/>
  <c r="T146" i="18"/>
  <c r="P146" i="18"/>
  <c r="U146" i="18"/>
  <c r="N148" i="18"/>
  <c r="X147" i="18"/>
  <c r="Q147" i="18"/>
  <c r="V147" i="18"/>
  <c r="S147" i="18"/>
  <c r="Y147" i="18"/>
  <c r="R147" i="18"/>
  <c r="AH149" i="18"/>
  <c r="AJ149" i="18"/>
  <c r="AM149" i="18"/>
  <c r="AG149" i="18"/>
  <c r="Y146" i="18"/>
  <c r="AL149" i="18"/>
  <c r="AI150" i="18"/>
  <c r="AA151" i="18"/>
  <c r="AF150" i="18"/>
  <c r="AD150" i="18"/>
  <c r="AK150" i="18"/>
  <c r="AE150" i="18"/>
  <c r="AJ148" i="18"/>
  <c r="AM148" i="18"/>
  <c r="W145" i="17"/>
  <c r="Z145" i="17"/>
  <c r="P145" i="17"/>
  <c r="AL145" i="17"/>
  <c r="AE146" i="17"/>
  <c r="AI146" i="17"/>
  <c r="AB146" i="17"/>
  <c r="AD146" i="17"/>
  <c r="AA147" i="17"/>
  <c r="AF146" i="17"/>
  <c r="AK146" i="17"/>
  <c r="I147" i="17"/>
  <c r="G148" i="17"/>
  <c r="AH145" i="17"/>
  <c r="AG145" i="17"/>
  <c r="AJ144" i="17"/>
  <c r="AM144" i="17"/>
  <c r="AJ145" i="16"/>
  <c r="AM145" i="16"/>
  <c r="AH146" i="16"/>
  <c r="AG146" i="16"/>
  <c r="AC146" i="16"/>
  <c r="AL146" i="16"/>
  <c r="AI147" i="16"/>
  <c r="AK147" i="16"/>
  <c r="AF147" i="16"/>
  <c r="AL147" i="16"/>
  <c r="AE147" i="16"/>
  <c r="AA148" i="16"/>
  <c r="AD147" i="16"/>
  <c r="AC145" i="16"/>
  <c r="W151" i="16"/>
  <c r="Z151" i="16"/>
  <c r="AE154" i="3"/>
  <c r="AA155" i="3"/>
  <c r="AI154" i="3"/>
  <c r="AF154" i="3"/>
  <c r="AK154" i="3"/>
  <c r="AD154" i="3"/>
  <c r="AL153" i="3"/>
  <c r="W146" i="21"/>
  <c r="Z146" i="21"/>
  <c r="T146" i="20"/>
  <c r="U146" i="20"/>
  <c r="R153" i="16"/>
  <c r="X153" i="16"/>
  <c r="N154" i="16"/>
  <c r="S153" i="16"/>
  <c r="Q153" i="16"/>
  <c r="V153" i="16"/>
  <c r="AH149" i="23"/>
  <c r="AG149" i="23"/>
  <c r="Q148" i="22"/>
  <c r="S148" i="22"/>
  <c r="V148" i="22"/>
  <c r="R148" i="22"/>
  <c r="N149" i="22"/>
  <c r="X148" i="22"/>
  <c r="O148" i="22"/>
  <c r="U144" i="15"/>
  <c r="T144" i="15"/>
  <c r="AN144" i="3"/>
  <c r="AO144" i="3"/>
  <c r="Y152" i="16"/>
  <c r="AA155" i="19"/>
  <c r="AE154" i="19"/>
  <c r="AI154" i="19"/>
  <c r="AF154" i="19"/>
  <c r="AD154" i="19"/>
  <c r="AK154" i="19"/>
  <c r="Y147" i="21"/>
  <c r="W146" i="20"/>
  <c r="AO146" i="20"/>
  <c r="P146" i="20"/>
  <c r="I148" i="19"/>
  <c r="G149" i="19"/>
  <c r="AB148" i="19"/>
  <c r="AN143" i="15"/>
  <c r="AJ152" i="3"/>
  <c r="AM152" i="3"/>
  <c r="AC152" i="3"/>
  <c r="Y147" i="22"/>
  <c r="AH153" i="3"/>
  <c r="AG153" i="3"/>
  <c r="Y146" i="17"/>
  <c r="G149" i="20"/>
  <c r="I148" i="20"/>
  <c r="AG152" i="15"/>
  <c r="AC152" i="15"/>
  <c r="AH152" i="15"/>
  <c r="AO143" i="15"/>
  <c r="Y144" i="15"/>
  <c r="I145" i="15"/>
  <c r="G146" i="15"/>
  <c r="AB145" i="15"/>
  <c r="Q147" i="17"/>
  <c r="S147" i="17"/>
  <c r="O147" i="17"/>
  <c r="N148" i="17"/>
  <c r="X147" i="17"/>
  <c r="R147" i="17"/>
  <c r="V147" i="17"/>
  <c r="T152" i="16"/>
  <c r="U152" i="16"/>
  <c r="W152" i="16"/>
  <c r="AI153" i="15"/>
  <c r="AF153" i="15"/>
  <c r="AK153" i="15"/>
  <c r="AE153" i="15"/>
  <c r="AD153" i="15"/>
  <c r="AA154" i="15"/>
  <c r="P143" i="15"/>
  <c r="R145" i="15"/>
  <c r="O145" i="15"/>
  <c r="X145" i="15"/>
  <c r="S145" i="15"/>
  <c r="N146" i="15"/>
  <c r="V145" i="15"/>
  <c r="Q145" i="15"/>
  <c r="AL152" i="15"/>
  <c r="AO146" i="22"/>
  <c r="W144" i="15"/>
  <c r="AO144" i="15"/>
  <c r="P144" i="15"/>
  <c r="AN144" i="17"/>
  <c r="AO146" i="19"/>
  <c r="AL153" i="19"/>
  <c r="S154" i="3"/>
  <c r="V154" i="3"/>
  <c r="X154" i="3"/>
  <c r="R154" i="3"/>
  <c r="Q154" i="3"/>
  <c r="N155" i="3"/>
  <c r="AN146" i="20"/>
  <c r="P146" i="22"/>
  <c r="AO144" i="17"/>
  <c r="AN142" i="15"/>
  <c r="Z142" i="15"/>
  <c r="AO142" i="15"/>
  <c r="V148" i="19"/>
  <c r="R148" i="19"/>
  <c r="N149" i="19"/>
  <c r="X148" i="19"/>
  <c r="S148" i="19"/>
  <c r="O148" i="19"/>
  <c r="Q148" i="19"/>
  <c r="G149" i="18"/>
  <c r="I148" i="18"/>
  <c r="O148" i="18"/>
  <c r="AB148" i="18"/>
  <c r="U146" i="17"/>
  <c r="W146" i="17"/>
  <c r="Z146" i="17"/>
  <c r="T146" i="17"/>
  <c r="AN146" i="19"/>
  <c r="AH153" i="19"/>
  <c r="AG153" i="19"/>
  <c r="AC153" i="19"/>
  <c r="T147" i="19"/>
  <c r="U147" i="19"/>
  <c r="Y153" i="3"/>
  <c r="AL149" i="23"/>
  <c r="P152" i="3"/>
  <c r="Y146" i="20"/>
  <c r="Z146" i="20"/>
  <c r="U153" i="3"/>
  <c r="W153" i="3"/>
  <c r="Z153" i="3"/>
  <c r="T153" i="3"/>
  <c r="G154" i="22"/>
  <c r="I153" i="22"/>
  <c r="AN147" i="23"/>
  <c r="Y147" i="19"/>
  <c r="AC148" i="23"/>
  <c r="S147" i="20"/>
  <c r="O147" i="20"/>
  <c r="X147" i="20"/>
  <c r="N148" i="20"/>
  <c r="V147" i="20"/>
  <c r="R147" i="20"/>
  <c r="Q147" i="20"/>
  <c r="AD150" i="23"/>
  <c r="AI150" i="23"/>
  <c r="AK150" i="23"/>
  <c r="AA151" i="23"/>
  <c r="AF150" i="23"/>
  <c r="AE150" i="23"/>
  <c r="T147" i="21"/>
  <c r="U147" i="21"/>
  <c r="AN148" i="23"/>
  <c r="AO148" i="23"/>
  <c r="I148" i="16"/>
  <c r="G149" i="16"/>
  <c r="O148" i="16"/>
  <c r="T147" i="22"/>
  <c r="U147" i="22"/>
  <c r="P147" i="22"/>
  <c r="G146" i="3"/>
  <c r="I145" i="3"/>
  <c r="AB145" i="3"/>
  <c r="O145" i="3"/>
  <c r="V148" i="21"/>
  <c r="Q148" i="21"/>
  <c r="O148" i="21"/>
  <c r="N149" i="21"/>
  <c r="X148" i="21"/>
  <c r="S148" i="21"/>
  <c r="R148" i="21"/>
  <c r="AC149" i="23"/>
  <c r="U151" i="23"/>
  <c r="T151" i="23"/>
  <c r="Y151" i="23"/>
  <c r="R152" i="23"/>
  <c r="S152" i="23"/>
  <c r="Q152" i="23"/>
  <c r="X152" i="23"/>
  <c r="V152" i="23"/>
  <c r="N153" i="23"/>
  <c r="W151" i="23"/>
  <c r="Z151" i="23"/>
  <c r="I149" i="23"/>
  <c r="G150" i="23"/>
  <c r="O149" i="23"/>
  <c r="AB149" i="23"/>
  <c r="AH150" i="22"/>
  <c r="AG150" i="22"/>
  <c r="AC150" i="22"/>
  <c r="AE151" i="22"/>
  <c r="AF151" i="22"/>
  <c r="AK151" i="22"/>
  <c r="AA152" i="22"/>
  <c r="AD151" i="22"/>
  <c r="AI151" i="22"/>
  <c r="AB151" i="22"/>
  <c r="AL150" i="22"/>
  <c r="AN146" i="22"/>
  <c r="AJ149" i="22"/>
  <c r="AM149" i="22"/>
  <c r="H150" i="21"/>
  <c r="I150" i="21"/>
  <c r="G151" i="21"/>
  <c r="W147" i="21"/>
  <c r="Z147" i="21"/>
  <c r="AK149" i="21"/>
  <c r="AB149" i="21"/>
  <c r="AF149" i="21"/>
  <c r="AL149" i="21"/>
  <c r="AI149" i="21"/>
  <c r="AD149" i="21"/>
  <c r="AE149" i="21"/>
  <c r="AA150" i="21"/>
  <c r="AH148" i="21"/>
  <c r="AJ148" i="21"/>
  <c r="AM148" i="21"/>
  <c r="AG148" i="21"/>
  <c r="AO146" i="21"/>
  <c r="AL147" i="20"/>
  <c r="AK148" i="20"/>
  <c r="AD148" i="20"/>
  <c r="AI148" i="20"/>
  <c r="AF148" i="20"/>
  <c r="AL148" i="20"/>
  <c r="AE148" i="20"/>
  <c r="AA149" i="20"/>
  <c r="AG147" i="20"/>
  <c r="AH147" i="20"/>
  <c r="AJ147" i="20"/>
  <c r="AM147" i="20"/>
  <c r="AB148" i="20"/>
  <c r="AC146" i="20"/>
  <c r="AJ153" i="19"/>
  <c r="AM153" i="19"/>
  <c r="AH150" i="18"/>
  <c r="AG150" i="18"/>
  <c r="AC150" i="18"/>
  <c r="U147" i="18"/>
  <c r="T147" i="18"/>
  <c r="AL150" i="18"/>
  <c r="S148" i="18"/>
  <c r="Q148" i="18"/>
  <c r="X148" i="18"/>
  <c r="N149" i="18"/>
  <c r="V148" i="18"/>
  <c r="R148" i="18"/>
  <c r="AI151" i="18"/>
  <c r="AK151" i="18"/>
  <c r="AA152" i="18"/>
  <c r="AF151" i="18"/>
  <c r="AE151" i="18"/>
  <c r="AD151" i="18"/>
  <c r="W146" i="18"/>
  <c r="Z146" i="18"/>
  <c r="AN146" i="18"/>
  <c r="AO146" i="18"/>
  <c r="AC149" i="18"/>
  <c r="AC145" i="17"/>
  <c r="AG146" i="17"/>
  <c r="AH146" i="17"/>
  <c r="AB147" i="17"/>
  <c r="AA148" i="17"/>
  <c r="AF147" i="17"/>
  <c r="AI147" i="17"/>
  <c r="AE147" i="17"/>
  <c r="AD147" i="17"/>
  <c r="AK147" i="17"/>
  <c r="AJ145" i="17"/>
  <c r="AL146" i="17"/>
  <c r="I148" i="17"/>
  <c r="G149" i="17"/>
  <c r="AI148" i="16"/>
  <c r="AD148" i="16"/>
  <c r="AF148" i="16"/>
  <c r="AE148" i="16"/>
  <c r="AK148" i="16"/>
  <c r="AA149" i="16"/>
  <c r="AH147" i="16"/>
  <c r="AG147" i="16"/>
  <c r="AC147" i="16"/>
  <c r="AJ146" i="16"/>
  <c r="AM146" i="16"/>
  <c r="AO146" i="16"/>
  <c r="AB148" i="16"/>
  <c r="AN145" i="16"/>
  <c r="AO145" i="16"/>
  <c r="Z152" i="16"/>
  <c r="Y147" i="20"/>
  <c r="Y148" i="19"/>
  <c r="AN144" i="15"/>
  <c r="P152" i="16"/>
  <c r="S149" i="22"/>
  <c r="R149" i="22"/>
  <c r="N150" i="22"/>
  <c r="X149" i="22"/>
  <c r="V149" i="22"/>
  <c r="Q149" i="22"/>
  <c r="O149" i="22"/>
  <c r="U148" i="19"/>
  <c r="T148" i="19"/>
  <c r="Y154" i="3"/>
  <c r="AL153" i="15"/>
  <c r="Y147" i="17"/>
  <c r="AL154" i="19"/>
  <c r="Y153" i="16"/>
  <c r="O149" i="19"/>
  <c r="N150" i="19"/>
  <c r="R149" i="19"/>
  <c r="Q149" i="19"/>
  <c r="V149" i="19"/>
  <c r="X149" i="19"/>
  <c r="S149" i="19"/>
  <c r="AC153" i="3"/>
  <c r="P146" i="17"/>
  <c r="R154" i="16"/>
  <c r="X154" i="16"/>
  <c r="S154" i="16"/>
  <c r="N155" i="16"/>
  <c r="V154" i="16"/>
  <c r="Q154" i="16"/>
  <c r="AN145" i="3"/>
  <c r="AO145" i="3"/>
  <c r="I146" i="3"/>
  <c r="G147" i="3"/>
  <c r="AB146" i="3"/>
  <c r="O146" i="3"/>
  <c r="AO147" i="21"/>
  <c r="Y148" i="22"/>
  <c r="U153" i="16"/>
  <c r="P153" i="16"/>
  <c r="T153" i="16"/>
  <c r="AN147" i="21"/>
  <c r="Y148" i="21"/>
  <c r="P147" i="21"/>
  <c r="I146" i="15"/>
  <c r="G147" i="15"/>
  <c r="AB146" i="15"/>
  <c r="AJ152" i="15"/>
  <c r="AM152" i="15"/>
  <c r="AI154" i="15"/>
  <c r="AF154" i="15"/>
  <c r="AK154" i="15"/>
  <c r="AA155" i="15"/>
  <c r="AE154" i="15"/>
  <c r="AD154" i="15"/>
  <c r="AF155" i="19"/>
  <c r="AK155" i="19"/>
  <c r="AE155" i="19"/>
  <c r="AA156" i="19"/>
  <c r="AI155" i="19"/>
  <c r="AD155" i="19"/>
  <c r="AJ149" i="23"/>
  <c r="AM149" i="23"/>
  <c r="AH154" i="3"/>
  <c r="AC154" i="3"/>
  <c r="AG154" i="3"/>
  <c r="T148" i="21"/>
  <c r="U148" i="21"/>
  <c r="I149" i="16"/>
  <c r="G150" i="16"/>
  <c r="O149" i="16"/>
  <c r="AB149" i="16"/>
  <c r="G155" i="22"/>
  <c r="I154" i="22"/>
  <c r="I149" i="18"/>
  <c r="G150" i="18"/>
  <c r="O149" i="18"/>
  <c r="AB149" i="18"/>
  <c r="AL150" i="23"/>
  <c r="N156" i="3"/>
  <c r="S155" i="3"/>
  <c r="V155" i="3"/>
  <c r="X155" i="3"/>
  <c r="R155" i="3"/>
  <c r="Q155" i="3"/>
  <c r="W147" i="19"/>
  <c r="Z147" i="19"/>
  <c r="AL154" i="3"/>
  <c r="P148" i="21"/>
  <c r="W148" i="21"/>
  <c r="AI151" i="23"/>
  <c r="AD151" i="23"/>
  <c r="AA152" i="23"/>
  <c r="AK151" i="23"/>
  <c r="AE151" i="23"/>
  <c r="AF151" i="23"/>
  <c r="X148" i="20"/>
  <c r="R148" i="20"/>
  <c r="N149" i="20"/>
  <c r="S148" i="20"/>
  <c r="Q148" i="20"/>
  <c r="O148" i="20"/>
  <c r="V148" i="20"/>
  <c r="P147" i="19"/>
  <c r="N147" i="15"/>
  <c r="S146" i="15"/>
  <c r="R146" i="15"/>
  <c r="V146" i="15"/>
  <c r="X146" i="15"/>
  <c r="O146" i="15"/>
  <c r="Q146" i="15"/>
  <c r="Z144" i="15"/>
  <c r="H149" i="20"/>
  <c r="I149" i="20"/>
  <c r="G150" i="20"/>
  <c r="AB149" i="20"/>
  <c r="AJ153" i="3"/>
  <c r="AM153" i="3"/>
  <c r="U147" i="20"/>
  <c r="T147" i="20"/>
  <c r="W147" i="22"/>
  <c r="Z147" i="22"/>
  <c r="W148" i="19"/>
  <c r="Z148" i="19"/>
  <c r="P148" i="19"/>
  <c r="AO148" i="19"/>
  <c r="Y145" i="15"/>
  <c r="U147" i="17"/>
  <c r="T147" i="17"/>
  <c r="I149" i="19"/>
  <c r="G150" i="19"/>
  <c r="AB149" i="19"/>
  <c r="AG154" i="19"/>
  <c r="AH154" i="19"/>
  <c r="AJ154" i="19"/>
  <c r="AM154" i="19"/>
  <c r="AA156" i="3"/>
  <c r="AK155" i="3"/>
  <c r="AE155" i="3"/>
  <c r="AD155" i="3"/>
  <c r="AI155" i="3"/>
  <c r="AF155" i="3"/>
  <c r="AN146" i="21"/>
  <c r="N150" i="21"/>
  <c r="V149" i="21"/>
  <c r="X149" i="21"/>
  <c r="S149" i="21"/>
  <c r="R149" i="21"/>
  <c r="Q149" i="21"/>
  <c r="O149" i="21"/>
  <c r="AG150" i="23"/>
  <c r="AC150" i="23"/>
  <c r="AH150" i="23"/>
  <c r="U154" i="3"/>
  <c r="P154" i="3"/>
  <c r="T154" i="3"/>
  <c r="T145" i="15"/>
  <c r="U145" i="15"/>
  <c r="AG153" i="15"/>
  <c r="AH153" i="15"/>
  <c r="AJ153" i="15"/>
  <c r="AM153" i="15"/>
  <c r="X148" i="17"/>
  <c r="S148" i="17"/>
  <c r="N149" i="17"/>
  <c r="V148" i="17"/>
  <c r="O148" i="17"/>
  <c r="R148" i="17"/>
  <c r="Q148" i="17"/>
  <c r="P153" i="3"/>
  <c r="AN148" i="19"/>
  <c r="U148" i="22"/>
  <c r="T148" i="22"/>
  <c r="S153" i="23"/>
  <c r="R153" i="23"/>
  <c r="V153" i="23"/>
  <c r="Q153" i="23"/>
  <c r="N154" i="23"/>
  <c r="X153" i="23"/>
  <c r="U152" i="23"/>
  <c r="T152" i="23"/>
  <c r="P152" i="23"/>
  <c r="W152" i="23"/>
  <c r="Y152" i="23"/>
  <c r="Z152" i="23"/>
  <c r="AO149" i="23"/>
  <c r="AJ150" i="23"/>
  <c r="AM150" i="23"/>
  <c r="AN149" i="23"/>
  <c r="I150" i="23"/>
  <c r="H150" i="23"/>
  <c r="G151" i="23"/>
  <c r="O150" i="23"/>
  <c r="AB150" i="23"/>
  <c r="P151" i="23"/>
  <c r="AD152" i="22"/>
  <c r="AI152" i="22"/>
  <c r="AA153" i="22"/>
  <c r="AK152" i="22"/>
  <c r="AF152" i="22"/>
  <c r="AL152" i="22"/>
  <c r="AE152" i="22"/>
  <c r="AB152" i="22"/>
  <c r="AH151" i="22"/>
  <c r="AG151" i="22"/>
  <c r="AC151" i="22"/>
  <c r="AL151" i="22"/>
  <c r="AO147" i="22"/>
  <c r="AJ150" i="22"/>
  <c r="AM150" i="22"/>
  <c r="AI150" i="21"/>
  <c r="AA151" i="21"/>
  <c r="AF150" i="21"/>
  <c r="AD150" i="21"/>
  <c r="AE150" i="21"/>
  <c r="AK150" i="21"/>
  <c r="AB150" i="21"/>
  <c r="AN148" i="21"/>
  <c r="AH149" i="21"/>
  <c r="AG149" i="21"/>
  <c r="AC149" i="21"/>
  <c r="G152" i="21"/>
  <c r="I151" i="21"/>
  <c r="AC148" i="21"/>
  <c r="W147" i="20"/>
  <c r="Z147" i="20"/>
  <c r="AC147" i="20"/>
  <c r="AE149" i="20"/>
  <c r="AF149" i="20"/>
  <c r="AD149" i="20"/>
  <c r="AK149" i="20"/>
  <c r="AA150" i="20"/>
  <c r="AI149" i="20"/>
  <c r="AH148" i="20"/>
  <c r="AJ148" i="20"/>
  <c r="AM148" i="20"/>
  <c r="AG148" i="20"/>
  <c r="AO147" i="19"/>
  <c r="AJ151" i="18"/>
  <c r="AM151" i="18"/>
  <c r="AJ150" i="18"/>
  <c r="AM150" i="18"/>
  <c r="AH151" i="18"/>
  <c r="AG151" i="18"/>
  <c r="AC151" i="18"/>
  <c r="X149" i="18"/>
  <c r="Q149" i="18"/>
  <c r="V149" i="18"/>
  <c r="S149" i="18"/>
  <c r="Y149" i="18"/>
  <c r="N150" i="18"/>
  <c r="R149" i="18"/>
  <c r="U148" i="18"/>
  <c r="T148" i="18"/>
  <c r="W148" i="18"/>
  <c r="Z148" i="18"/>
  <c r="Y148" i="18"/>
  <c r="AL151" i="18"/>
  <c r="W147" i="18"/>
  <c r="Z147" i="18"/>
  <c r="AD152" i="18"/>
  <c r="AA153" i="18"/>
  <c r="AF152" i="18"/>
  <c r="AI152" i="18"/>
  <c r="AK152" i="18"/>
  <c r="AE152" i="18"/>
  <c r="P147" i="18"/>
  <c r="P147" i="17"/>
  <c r="AC146" i="17"/>
  <c r="AN145" i="17"/>
  <c r="AO145" i="17"/>
  <c r="AM145" i="17"/>
  <c r="AG147" i="17"/>
  <c r="AH147" i="17"/>
  <c r="AJ147" i="17"/>
  <c r="AM147" i="17"/>
  <c r="AL147" i="17"/>
  <c r="AI148" i="17"/>
  <c r="AE148" i="17"/>
  <c r="AK148" i="17"/>
  <c r="AD148" i="17"/>
  <c r="AF148" i="17"/>
  <c r="AA149" i="17"/>
  <c r="AB148" i="17"/>
  <c r="AJ146" i="17"/>
  <c r="H149" i="17"/>
  <c r="I149" i="17"/>
  <c r="G150" i="17"/>
  <c r="AN146" i="16"/>
  <c r="AJ147" i="16"/>
  <c r="AM147" i="16"/>
  <c r="AN147" i="16"/>
  <c r="AA150" i="16"/>
  <c r="AI149" i="16"/>
  <c r="AK149" i="16"/>
  <c r="AF149" i="16"/>
  <c r="AL149" i="16"/>
  <c r="AD149" i="16"/>
  <c r="AE149" i="16"/>
  <c r="AG148" i="16"/>
  <c r="AC148" i="16"/>
  <c r="AH148" i="16"/>
  <c r="AL148" i="16"/>
  <c r="U155" i="3"/>
  <c r="T155" i="3"/>
  <c r="W147" i="17"/>
  <c r="Z147" i="17"/>
  <c r="P145" i="15"/>
  <c r="W148" i="22"/>
  <c r="Z148" i="22"/>
  <c r="X155" i="16"/>
  <c r="S155" i="16"/>
  <c r="R155" i="16"/>
  <c r="Q155" i="16"/>
  <c r="N156" i="16"/>
  <c r="V155" i="16"/>
  <c r="Y149" i="19"/>
  <c r="Y149" i="22"/>
  <c r="AG151" i="23"/>
  <c r="AH151" i="23"/>
  <c r="Y155" i="3"/>
  <c r="W145" i="15"/>
  <c r="Z145" i="15"/>
  <c r="AK156" i="19"/>
  <c r="AD156" i="19"/>
  <c r="AA157" i="19"/>
  <c r="AI156" i="19"/>
  <c r="AF156" i="19"/>
  <c r="AE156" i="19"/>
  <c r="P148" i="22"/>
  <c r="Y154" i="16"/>
  <c r="U149" i="19"/>
  <c r="T149" i="19"/>
  <c r="AK152" i="23"/>
  <c r="AD152" i="23"/>
  <c r="AA153" i="23"/>
  <c r="AF152" i="23"/>
  <c r="AI152" i="23"/>
  <c r="AE152" i="23"/>
  <c r="AN147" i="20"/>
  <c r="V156" i="3"/>
  <c r="X156" i="3"/>
  <c r="S156" i="3"/>
  <c r="R156" i="3"/>
  <c r="Q156" i="3"/>
  <c r="H150" i="16"/>
  <c r="I150" i="16"/>
  <c r="G151" i="16"/>
  <c r="O150" i="16"/>
  <c r="AB150" i="16"/>
  <c r="AN150" i="23"/>
  <c r="U154" i="16"/>
  <c r="T154" i="16"/>
  <c r="W154" i="16"/>
  <c r="I150" i="19"/>
  <c r="G151" i="19"/>
  <c r="H150" i="19"/>
  <c r="AB150" i="19"/>
  <c r="U146" i="15"/>
  <c r="W146" i="15"/>
  <c r="T146" i="15"/>
  <c r="AN147" i="22"/>
  <c r="AO147" i="20"/>
  <c r="W149" i="19"/>
  <c r="Z149" i="19"/>
  <c r="P149" i="19"/>
  <c r="AO149" i="19"/>
  <c r="AN147" i="19"/>
  <c r="X149" i="17"/>
  <c r="N150" i="17"/>
  <c r="O149" i="17"/>
  <c r="R149" i="17"/>
  <c r="Q149" i="17"/>
  <c r="S149" i="17"/>
  <c r="V149" i="17"/>
  <c r="Y148" i="17"/>
  <c r="Y149" i="21"/>
  <c r="AH155" i="3"/>
  <c r="AG155" i="3"/>
  <c r="AJ151" i="23"/>
  <c r="AM151" i="23"/>
  <c r="AI155" i="15"/>
  <c r="AF155" i="15"/>
  <c r="AK155" i="15"/>
  <c r="AE155" i="15"/>
  <c r="AD155" i="15"/>
  <c r="P147" i="20"/>
  <c r="W153" i="16"/>
  <c r="T149" i="21"/>
  <c r="U149" i="21"/>
  <c r="W149" i="21"/>
  <c r="AI156" i="3"/>
  <c r="AF156" i="3"/>
  <c r="AK156" i="3"/>
  <c r="AE156" i="3"/>
  <c r="AD156" i="3"/>
  <c r="I150" i="18"/>
  <c r="H150" i="18"/>
  <c r="G151" i="18"/>
  <c r="AB150" i="18"/>
  <c r="AG154" i="15"/>
  <c r="AC154" i="15"/>
  <c r="AH154" i="15"/>
  <c r="AJ154" i="15"/>
  <c r="AM154" i="15"/>
  <c r="I147" i="3"/>
  <c r="G148" i="3"/>
  <c r="AB147" i="3"/>
  <c r="O147" i="3"/>
  <c r="S150" i="19"/>
  <c r="X150" i="19"/>
  <c r="Q150" i="19"/>
  <c r="N151" i="19"/>
  <c r="V150" i="19"/>
  <c r="O150" i="19"/>
  <c r="R150" i="19"/>
  <c r="Y146" i="15"/>
  <c r="Y148" i="20"/>
  <c r="AG155" i="19"/>
  <c r="AC155" i="19"/>
  <c r="AH155" i="19"/>
  <c r="AL154" i="15"/>
  <c r="AN146" i="3"/>
  <c r="AO146" i="3"/>
  <c r="T148" i="17"/>
  <c r="U148" i="17"/>
  <c r="W148" i="17"/>
  <c r="Z148" i="17"/>
  <c r="AC153" i="15"/>
  <c r="V150" i="21"/>
  <c r="X150" i="21"/>
  <c r="N151" i="21"/>
  <c r="S150" i="21"/>
  <c r="R150" i="21"/>
  <c r="Q150" i="21"/>
  <c r="O150" i="21"/>
  <c r="N148" i="15"/>
  <c r="O147" i="15"/>
  <c r="S147" i="15"/>
  <c r="V147" i="15"/>
  <c r="X147" i="15"/>
  <c r="R147" i="15"/>
  <c r="Q147" i="15"/>
  <c r="S149" i="20"/>
  <c r="R149" i="20"/>
  <c r="N150" i="20"/>
  <c r="O149" i="20"/>
  <c r="Q149" i="20"/>
  <c r="V149" i="20"/>
  <c r="X149" i="20"/>
  <c r="AL155" i="19"/>
  <c r="AO150" i="23"/>
  <c r="AJ154" i="3"/>
  <c r="AM154" i="3"/>
  <c r="H147" i="15"/>
  <c r="I147" i="15"/>
  <c r="G148" i="15"/>
  <c r="AB147" i="15"/>
  <c r="AC154" i="19"/>
  <c r="I150" i="20"/>
  <c r="G151" i="20"/>
  <c r="AB150" i="20"/>
  <c r="W154" i="3"/>
  <c r="Z154" i="3"/>
  <c r="T148" i="20"/>
  <c r="U148" i="20"/>
  <c r="W148" i="20"/>
  <c r="Z148" i="20"/>
  <c r="AO148" i="21"/>
  <c r="W155" i="3"/>
  <c r="Z155" i="3"/>
  <c r="P155" i="3"/>
  <c r="I155" i="22"/>
  <c r="G156" i="22"/>
  <c r="Z148" i="21"/>
  <c r="U149" i="22"/>
  <c r="P149" i="22"/>
  <c r="T149" i="22"/>
  <c r="AL155" i="3"/>
  <c r="AL151" i="23"/>
  <c r="S150" i="22"/>
  <c r="V150" i="22"/>
  <c r="N151" i="22"/>
  <c r="X150" i="22"/>
  <c r="R150" i="22"/>
  <c r="Q150" i="22"/>
  <c r="O150" i="22"/>
  <c r="G152" i="23"/>
  <c r="I151" i="23"/>
  <c r="AN151" i="23"/>
  <c r="O151" i="23"/>
  <c r="AB151" i="23"/>
  <c r="T153" i="23"/>
  <c r="U153" i="23"/>
  <c r="W153" i="23"/>
  <c r="Z153" i="23"/>
  <c r="V154" i="23"/>
  <c r="N155" i="23"/>
  <c r="X154" i="23"/>
  <c r="Q154" i="23"/>
  <c r="R154" i="23"/>
  <c r="S154" i="23"/>
  <c r="Y153" i="23"/>
  <c r="AJ151" i="22"/>
  <c r="AM151" i="22"/>
  <c r="AH152" i="22"/>
  <c r="AG152" i="22"/>
  <c r="AC152" i="22"/>
  <c r="AE153" i="22"/>
  <c r="AD153" i="22"/>
  <c r="AA154" i="22"/>
  <c r="AK153" i="22"/>
  <c r="AI153" i="22"/>
  <c r="AF153" i="22"/>
  <c r="AL153" i="22"/>
  <c r="AB153" i="22"/>
  <c r="G153" i="21"/>
  <c r="I152" i="21"/>
  <c r="AJ149" i="21"/>
  <c r="AM149" i="21"/>
  <c r="AG150" i="21"/>
  <c r="AC150" i="21"/>
  <c r="AH150" i="21"/>
  <c r="AJ150" i="21"/>
  <c r="AM150" i="21"/>
  <c r="AL150" i="21"/>
  <c r="AE151" i="21"/>
  <c r="AD151" i="21"/>
  <c r="AF151" i="21"/>
  <c r="AB151" i="21"/>
  <c r="AK151" i="21"/>
  <c r="AI151" i="21"/>
  <c r="AA152" i="21"/>
  <c r="AC148" i="20"/>
  <c r="AK150" i="20"/>
  <c r="AI150" i="20"/>
  <c r="AF150" i="20"/>
  <c r="AL150" i="20"/>
  <c r="AE150" i="20"/>
  <c r="AA151" i="20"/>
  <c r="AD150" i="20"/>
  <c r="AG149" i="20"/>
  <c r="AH149" i="20"/>
  <c r="AJ149" i="20"/>
  <c r="AM149" i="20"/>
  <c r="AL149" i="20"/>
  <c r="AI153" i="18"/>
  <c r="AA154" i="18"/>
  <c r="AF153" i="18"/>
  <c r="AE153" i="18"/>
  <c r="AD153" i="18"/>
  <c r="AK153" i="18"/>
  <c r="N151" i="18"/>
  <c r="R150" i="18"/>
  <c r="Q150" i="18"/>
  <c r="S150" i="18"/>
  <c r="V150" i="18"/>
  <c r="X150" i="18"/>
  <c r="O150" i="18"/>
  <c r="AO147" i="18"/>
  <c r="AL152" i="18"/>
  <c r="AN147" i="18"/>
  <c r="U149" i="18"/>
  <c r="T149" i="18"/>
  <c r="P148" i="18"/>
  <c r="AO148" i="18"/>
  <c r="AN148" i="18"/>
  <c r="AG152" i="18"/>
  <c r="AC152" i="18"/>
  <c r="AH152" i="18"/>
  <c r="AN147" i="17"/>
  <c r="AO147" i="17"/>
  <c r="AL148" i="17"/>
  <c r="AH148" i="17"/>
  <c r="AG148" i="17"/>
  <c r="AC148" i="17"/>
  <c r="AF149" i="17"/>
  <c r="AE149" i="17"/>
  <c r="AD149" i="17"/>
  <c r="AI149" i="17"/>
  <c r="AA150" i="17"/>
  <c r="AK149" i="17"/>
  <c r="AB149" i="17"/>
  <c r="I150" i="17"/>
  <c r="G151" i="17"/>
  <c r="AC147" i="17"/>
  <c r="AM146" i="17"/>
  <c r="AO146" i="17"/>
  <c r="AN146" i="17"/>
  <c r="AH149" i="16"/>
  <c r="AG149" i="16"/>
  <c r="AC149" i="16"/>
  <c r="P154" i="16"/>
  <c r="AF150" i="16"/>
  <c r="AI150" i="16"/>
  <c r="AE150" i="16"/>
  <c r="AA151" i="16"/>
  <c r="AK150" i="16"/>
  <c r="AD150" i="16"/>
  <c r="AO147" i="16"/>
  <c r="AJ148" i="16"/>
  <c r="AM148" i="16"/>
  <c r="Z149" i="21"/>
  <c r="AN149" i="21"/>
  <c r="AO149" i="21"/>
  <c r="Z146" i="15"/>
  <c r="AN146" i="15"/>
  <c r="I148" i="15"/>
  <c r="G149" i="15"/>
  <c r="AB148" i="15"/>
  <c r="AH152" i="23"/>
  <c r="AJ152" i="23"/>
  <c r="AG152" i="23"/>
  <c r="AC152" i="23"/>
  <c r="U155" i="16"/>
  <c r="T155" i="16"/>
  <c r="P155" i="16"/>
  <c r="U147" i="15"/>
  <c r="AN147" i="15"/>
  <c r="T147" i="15"/>
  <c r="X151" i="19"/>
  <c r="S151" i="19"/>
  <c r="V151" i="19"/>
  <c r="N152" i="19"/>
  <c r="O151" i="19"/>
  <c r="R151" i="19"/>
  <c r="Q151" i="19"/>
  <c r="I151" i="20"/>
  <c r="G152" i="20"/>
  <c r="AB151" i="20"/>
  <c r="AJ155" i="19"/>
  <c r="AM155" i="19"/>
  <c r="P150" i="19"/>
  <c r="W150" i="19"/>
  <c r="Z150" i="19"/>
  <c r="AG156" i="3"/>
  <c r="AH156" i="3"/>
  <c r="S150" i="17"/>
  <c r="X150" i="17"/>
  <c r="R150" i="17"/>
  <c r="N151" i="17"/>
  <c r="V150" i="17"/>
  <c r="O150" i="17"/>
  <c r="Q150" i="17"/>
  <c r="P148" i="17"/>
  <c r="Y147" i="15"/>
  <c r="T150" i="19"/>
  <c r="U150" i="19"/>
  <c r="AL156" i="3"/>
  <c r="U149" i="17"/>
  <c r="T149" i="17"/>
  <c r="G157" i="22"/>
  <c r="I156" i="22"/>
  <c r="T149" i="20"/>
  <c r="U149" i="20"/>
  <c r="Y150" i="19"/>
  <c r="I151" i="18"/>
  <c r="G152" i="18"/>
  <c r="O151" i="18"/>
  <c r="AB151" i="18"/>
  <c r="AJ155" i="3"/>
  <c r="AM155" i="3"/>
  <c r="AC155" i="3"/>
  <c r="AN149" i="19"/>
  <c r="Y150" i="22"/>
  <c r="I151" i="16"/>
  <c r="G152" i="16"/>
  <c r="O151" i="16"/>
  <c r="AL156" i="19"/>
  <c r="AO148" i="22"/>
  <c r="AG155" i="15"/>
  <c r="AC155" i="15"/>
  <c r="AH155" i="15"/>
  <c r="AJ155" i="15"/>
  <c r="AM155" i="15"/>
  <c r="P149" i="21"/>
  <c r="O148" i="15"/>
  <c r="V148" i="15"/>
  <c r="N149" i="15"/>
  <c r="X148" i="15"/>
  <c r="R148" i="15"/>
  <c r="Q148" i="15"/>
  <c r="S148" i="15"/>
  <c r="W149" i="22"/>
  <c r="Z149" i="22"/>
  <c r="I148" i="3"/>
  <c r="H148" i="3"/>
  <c r="G149" i="3"/>
  <c r="O148" i="3"/>
  <c r="AB148" i="3"/>
  <c r="AO148" i="20"/>
  <c r="Z154" i="16"/>
  <c r="AC151" i="23"/>
  <c r="V156" i="16"/>
  <c r="Q156" i="16"/>
  <c r="S156" i="16"/>
  <c r="X156" i="16"/>
  <c r="R156" i="16"/>
  <c r="N157" i="16"/>
  <c r="AO145" i="15"/>
  <c r="AN148" i="20"/>
  <c r="Q150" i="20"/>
  <c r="V150" i="20"/>
  <c r="O150" i="20"/>
  <c r="X150" i="20"/>
  <c r="N151" i="20"/>
  <c r="S150" i="20"/>
  <c r="R150" i="20"/>
  <c r="AN147" i="3"/>
  <c r="AO147" i="3"/>
  <c r="P148" i="20"/>
  <c r="AL155" i="15"/>
  <c r="I151" i="19"/>
  <c r="G152" i="19"/>
  <c r="AB151" i="19"/>
  <c r="AK157" i="19"/>
  <c r="AA158" i="19"/>
  <c r="AI157" i="19"/>
  <c r="AF157" i="19"/>
  <c r="AD157" i="19"/>
  <c r="AE157" i="19"/>
  <c r="AO146" i="15"/>
  <c r="T150" i="22"/>
  <c r="U150" i="22"/>
  <c r="W150" i="22"/>
  <c r="Z150" i="22"/>
  <c r="Y150" i="21"/>
  <c r="AL152" i="23"/>
  <c r="P146" i="15"/>
  <c r="AN145" i="15"/>
  <c r="S151" i="22"/>
  <c r="Q151" i="22"/>
  <c r="V151" i="22"/>
  <c r="R151" i="22"/>
  <c r="N152" i="22"/>
  <c r="X151" i="22"/>
  <c r="O151" i="22"/>
  <c r="Y149" i="20"/>
  <c r="Q151" i="21"/>
  <c r="R151" i="21"/>
  <c r="S151" i="21"/>
  <c r="O151" i="21"/>
  <c r="X151" i="21"/>
  <c r="N152" i="21"/>
  <c r="V151" i="21"/>
  <c r="Z153" i="16"/>
  <c r="Y149" i="17"/>
  <c r="Y156" i="3"/>
  <c r="AI153" i="23"/>
  <c r="AD153" i="23"/>
  <c r="AF153" i="23"/>
  <c r="AA154" i="23"/>
  <c r="AK153" i="23"/>
  <c r="AE153" i="23"/>
  <c r="AH156" i="19"/>
  <c r="AJ156" i="19"/>
  <c r="AM156" i="19"/>
  <c r="AG156" i="19"/>
  <c r="AC156" i="19"/>
  <c r="AN148" i="22"/>
  <c r="W147" i="15"/>
  <c r="Z147" i="15"/>
  <c r="P147" i="15"/>
  <c r="AO147" i="15"/>
  <c r="T150" i="21"/>
  <c r="U150" i="21"/>
  <c r="W150" i="21"/>
  <c r="Z150" i="21"/>
  <c r="U156" i="3"/>
  <c r="T156" i="3"/>
  <c r="Y155" i="16"/>
  <c r="U154" i="23"/>
  <c r="T154" i="23"/>
  <c r="W154" i="23"/>
  <c r="Z154" i="23"/>
  <c r="X155" i="23"/>
  <c r="S155" i="23"/>
  <c r="Y155" i="23"/>
  <c r="R155" i="23"/>
  <c r="Q155" i="23"/>
  <c r="N156" i="23"/>
  <c r="V155" i="23"/>
  <c r="P153" i="23"/>
  <c r="Y154" i="23"/>
  <c r="O152" i="23"/>
  <c r="I152" i="23"/>
  <c r="G153" i="23"/>
  <c r="AB152" i="23"/>
  <c r="AO151" i="23"/>
  <c r="AH153" i="22"/>
  <c r="AG153" i="22"/>
  <c r="AC153" i="22"/>
  <c r="AK154" i="22"/>
  <c r="AE154" i="22"/>
  <c r="AD154" i="22"/>
  <c r="AA155" i="22"/>
  <c r="AF154" i="22"/>
  <c r="AL154" i="22"/>
  <c r="AI154" i="22"/>
  <c r="AB154" i="22"/>
  <c r="AJ152" i="22"/>
  <c r="AM152" i="22"/>
  <c r="AG151" i="21"/>
  <c r="AC151" i="21"/>
  <c r="AH151" i="21"/>
  <c r="AJ151" i="21"/>
  <c r="AM151" i="21"/>
  <c r="AL151" i="21"/>
  <c r="AE152" i="21"/>
  <c r="AF152" i="21"/>
  <c r="AK152" i="21"/>
  <c r="AA153" i="21"/>
  <c r="AI152" i="21"/>
  <c r="AD152" i="21"/>
  <c r="AB152" i="21"/>
  <c r="I153" i="21"/>
  <c r="G154" i="21"/>
  <c r="AC149" i="20"/>
  <c r="AE151" i="20"/>
  <c r="AK151" i="20"/>
  <c r="AA152" i="20"/>
  <c r="AI151" i="20"/>
  <c r="AD151" i="20"/>
  <c r="AF151" i="20"/>
  <c r="AL151" i="20"/>
  <c r="AH150" i="20"/>
  <c r="AG150" i="20"/>
  <c r="AC150" i="20"/>
  <c r="AN150" i="19"/>
  <c r="AO150" i="19"/>
  <c r="Y150" i="18"/>
  <c r="P149" i="18"/>
  <c r="X151" i="18"/>
  <c r="R151" i="18"/>
  <c r="N152" i="18"/>
  <c r="S151" i="18"/>
  <c r="Y151" i="18"/>
  <c r="V151" i="18"/>
  <c r="Q151" i="18"/>
  <c r="W149" i="18"/>
  <c r="Z149" i="18"/>
  <c r="AN149" i="18"/>
  <c r="AH153" i="18"/>
  <c r="AJ153" i="18"/>
  <c r="AM153" i="18"/>
  <c r="AG153" i="18"/>
  <c r="AL153" i="18"/>
  <c r="AE154" i="18"/>
  <c r="AD154" i="18"/>
  <c r="AF154" i="18"/>
  <c r="AI154" i="18"/>
  <c r="AK154" i="18"/>
  <c r="AA155" i="18"/>
  <c r="AJ152" i="18"/>
  <c r="AM152" i="18"/>
  <c r="T150" i="18"/>
  <c r="U150" i="18"/>
  <c r="W150" i="18"/>
  <c r="Z150" i="18"/>
  <c r="P149" i="17"/>
  <c r="AG149" i="17"/>
  <c r="AH149" i="17"/>
  <c r="AF150" i="17"/>
  <c r="AA151" i="17"/>
  <c r="AI150" i="17"/>
  <c r="AE150" i="17"/>
  <c r="AD150" i="17"/>
  <c r="AB150" i="17"/>
  <c r="AK150" i="17"/>
  <c r="I151" i="17"/>
  <c r="G152" i="17"/>
  <c r="W149" i="17"/>
  <c r="Z149" i="17"/>
  <c r="AL149" i="17"/>
  <c r="AJ148" i="17"/>
  <c r="AH150" i="16"/>
  <c r="AG150" i="16"/>
  <c r="AC150" i="16"/>
  <c r="AF151" i="16"/>
  <c r="AE151" i="16"/>
  <c r="AA152" i="16"/>
  <c r="AK151" i="16"/>
  <c r="AD151" i="16"/>
  <c r="AI151" i="16"/>
  <c r="AL150" i="16"/>
  <c r="AB151" i="16"/>
  <c r="W155" i="16"/>
  <c r="Z155" i="16"/>
  <c r="AO148" i="16"/>
  <c r="AJ149" i="16"/>
  <c r="AM149" i="16"/>
  <c r="AN148" i="16"/>
  <c r="AN149" i="16"/>
  <c r="AN152" i="23"/>
  <c r="AM152" i="23"/>
  <c r="AO152" i="23"/>
  <c r="AD154" i="23"/>
  <c r="AK154" i="23"/>
  <c r="AA155" i="23"/>
  <c r="AF154" i="23"/>
  <c r="AI154" i="23"/>
  <c r="AE154" i="23"/>
  <c r="Y151" i="21"/>
  <c r="U148" i="15"/>
  <c r="T148" i="15"/>
  <c r="R149" i="15"/>
  <c r="V149" i="15"/>
  <c r="O149" i="15"/>
  <c r="Q149" i="15"/>
  <c r="S149" i="15"/>
  <c r="N150" i="15"/>
  <c r="X149" i="15"/>
  <c r="X152" i="19"/>
  <c r="Q152" i="19"/>
  <c r="N153" i="19"/>
  <c r="V152" i="19"/>
  <c r="S152" i="19"/>
  <c r="O152" i="19"/>
  <c r="R152" i="19"/>
  <c r="AL153" i="23"/>
  <c r="Y151" i="22"/>
  <c r="AL157" i="19"/>
  <c r="Y151" i="19"/>
  <c r="AD158" i="19"/>
  <c r="AK158" i="19"/>
  <c r="AI158" i="19"/>
  <c r="AF158" i="19"/>
  <c r="AE158" i="19"/>
  <c r="AN149" i="22"/>
  <c r="I152" i="16"/>
  <c r="G153" i="16"/>
  <c r="O152" i="16"/>
  <c r="AB152" i="16"/>
  <c r="T151" i="19"/>
  <c r="U151" i="19"/>
  <c r="AH157" i="19"/>
  <c r="AJ157" i="19"/>
  <c r="AM157" i="19"/>
  <c r="AG157" i="19"/>
  <c r="N158" i="16"/>
  <c r="S157" i="16"/>
  <c r="V157" i="16"/>
  <c r="X157" i="16"/>
  <c r="R157" i="16"/>
  <c r="Q157" i="16"/>
  <c r="I149" i="3"/>
  <c r="G150" i="3"/>
  <c r="AB149" i="3"/>
  <c r="O149" i="3"/>
  <c r="AN150" i="22"/>
  <c r="P149" i="20"/>
  <c r="V151" i="17"/>
  <c r="O151" i="17"/>
  <c r="S151" i="17"/>
  <c r="N152" i="17"/>
  <c r="X151" i="17"/>
  <c r="R151" i="17"/>
  <c r="Q151" i="17"/>
  <c r="G153" i="20"/>
  <c r="I152" i="20"/>
  <c r="AB152" i="20"/>
  <c r="AO150" i="22"/>
  <c r="W149" i="20"/>
  <c r="Z149" i="20"/>
  <c r="AN148" i="3"/>
  <c r="AO148" i="3"/>
  <c r="P150" i="22"/>
  <c r="AO149" i="22"/>
  <c r="U150" i="17"/>
  <c r="T150" i="17"/>
  <c r="P150" i="17"/>
  <c r="I149" i="15"/>
  <c r="G150" i="15"/>
  <c r="AB149" i="15"/>
  <c r="P156" i="3"/>
  <c r="Y150" i="20"/>
  <c r="T156" i="16"/>
  <c r="U156" i="16"/>
  <c r="W156" i="16"/>
  <c r="Z156" i="16"/>
  <c r="AO150" i="21"/>
  <c r="Y150" i="17"/>
  <c r="R152" i="21"/>
  <c r="O152" i="21"/>
  <c r="S152" i="21"/>
  <c r="N153" i="21"/>
  <c r="X152" i="21"/>
  <c r="V152" i="21"/>
  <c r="Q152" i="21"/>
  <c r="T151" i="22"/>
  <c r="U151" i="22"/>
  <c r="P151" i="22"/>
  <c r="AC157" i="19"/>
  <c r="W156" i="3"/>
  <c r="Z156" i="3"/>
  <c r="S151" i="20"/>
  <c r="R151" i="20"/>
  <c r="N152" i="20"/>
  <c r="V151" i="20"/>
  <c r="X151" i="20"/>
  <c r="O151" i="20"/>
  <c r="Q151" i="20"/>
  <c r="Y156" i="16"/>
  <c r="AN150" i="21"/>
  <c r="Y148" i="15"/>
  <c r="I152" i="18"/>
  <c r="G153" i="18"/>
  <c r="O152" i="18"/>
  <c r="AB152" i="18"/>
  <c r="T151" i="21"/>
  <c r="U151" i="21"/>
  <c r="P151" i="21"/>
  <c r="N153" i="22"/>
  <c r="S152" i="22"/>
  <c r="Q152" i="22"/>
  <c r="X152" i="22"/>
  <c r="V152" i="22"/>
  <c r="R152" i="22"/>
  <c r="O152" i="22"/>
  <c r="T150" i="20"/>
  <c r="U150" i="20"/>
  <c r="P150" i="21"/>
  <c r="P148" i="15"/>
  <c r="W148" i="15"/>
  <c r="AN148" i="15"/>
  <c r="I157" i="22"/>
  <c r="G158" i="22"/>
  <c r="AC156" i="3"/>
  <c r="AJ156" i="3"/>
  <c r="AM156" i="3"/>
  <c r="AH153" i="23"/>
  <c r="AG153" i="23"/>
  <c r="AC153" i="23"/>
  <c r="I152" i="19"/>
  <c r="G153" i="19"/>
  <c r="AB152" i="19"/>
  <c r="N157" i="23"/>
  <c r="R156" i="23"/>
  <c r="Q156" i="23"/>
  <c r="V156" i="23"/>
  <c r="X156" i="23"/>
  <c r="S156" i="23"/>
  <c r="Y156" i="23"/>
  <c r="U155" i="23"/>
  <c r="T155" i="23"/>
  <c r="G154" i="23"/>
  <c r="O153" i="23"/>
  <c r="I153" i="23"/>
  <c r="AB153" i="23"/>
  <c r="P154" i="23"/>
  <c r="AF155" i="22"/>
  <c r="AA156" i="22"/>
  <c r="AD155" i="22"/>
  <c r="AI155" i="22"/>
  <c r="AE155" i="22"/>
  <c r="AK155" i="22"/>
  <c r="AB155" i="22"/>
  <c r="AG154" i="22"/>
  <c r="AH154" i="22"/>
  <c r="AJ154" i="22"/>
  <c r="AM154" i="22"/>
  <c r="AJ153" i="22"/>
  <c r="AM153" i="22"/>
  <c r="AA154" i="21"/>
  <c r="AF153" i="21"/>
  <c r="AB153" i="21"/>
  <c r="AK153" i="21"/>
  <c r="AI153" i="21"/>
  <c r="AE153" i="21"/>
  <c r="AD153" i="21"/>
  <c r="AG152" i="21"/>
  <c r="AH152" i="21"/>
  <c r="AJ152" i="21"/>
  <c r="AL152" i="21"/>
  <c r="AM152" i="21"/>
  <c r="G155" i="21"/>
  <c r="I154" i="21"/>
  <c r="W150" i="20"/>
  <c r="AJ150" i="20"/>
  <c r="AM150" i="20"/>
  <c r="AI152" i="20"/>
  <c r="AA153" i="20"/>
  <c r="AE152" i="20"/>
  <c r="AD152" i="20"/>
  <c r="AK152" i="20"/>
  <c r="AF152" i="20"/>
  <c r="AL152" i="20"/>
  <c r="AG151" i="20"/>
  <c r="AC151" i="20"/>
  <c r="AH151" i="20"/>
  <c r="P151" i="19"/>
  <c r="W151" i="19"/>
  <c r="Z151" i="19"/>
  <c r="AI155" i="18"/>
  <c r="AD155" i="18"/>
  <c r="AF155" i="18"/>
  <c r="AE155" i="18"/>
  <c r="AA156" i="18"/>
  <c r="AK155" i="18"/>
  <c r="AO149" i="18"/>
  <c r="AL154" i="18"/>
  <c r="P151" i="18"/>
  <c r="AO150" i="18"/>
  <c r="Q152" i="18"/>
  <c r="N153" i="18"/>
  <c r="O153" i="18"/>
  <c r="S152" i="18"/>
  <c r="V152" i="18"/>
  <c r="R152" i="18"/>
  <c r="X152" i="18"/>
  <c r="AN150" i="18"/>
  <c r="U151" i="18"/>
  <c r="T151" i="18"/>
  <c r="W151" i="18"/>
  <c r="Z151" i="18"/>
  <c r="AG154" i="18"/>
  <c r="AH154" i="18"/>
  <c r="AJ154" i="18"/>
  <c r="AM154" i="18"/>
  <c r="P150" i="18"/>
  <c r="AC153" i="18"/>
  <c r="AC149" i="17"/>
  <c r="AG150" i="17"/>
  <c r="AH150" i="17"/>
  <c r="I152" i="17"/>
  <c r="G153" i="17"/>
  <c r="AD151" i="17"/>
  <c r="AA152" i="17"/>
  <c r="AI151" i="17"/>
  <c r="AE151" i="17"/>
  <c r="AB151" i="17"/>
  <c r="AF151" i="17"/>
  <c r="AK151" i="17"/>
  <c r="AL150" i="17"/>
  <c r="AM148" i="17"/>
  <c r="AN148" i="17"/>
  <c r="AO148" i="17"/>
  <c r="AJ149" i="17"/>
  <c r="AM149" i="17"/>
  <c r="P156" i="16"/>
  <c r="AG151" i="16"/>
  <c r="AH151" i="16"/>
  <c r="AJ151" i="16"/>
  <c r="AM151" i="16"/>
  <c r="AD152" i="16"/>
  <c r="AA153" i="16"/>
  <c r="AE152" i="16"/>
  <c r="AK152" i="16"/>
  <c r="AI152" i="16"/>
  <c r="AF152" i="16"/>
  <c r="AL152" i="16"/>
  <c r="AO149" i="16"/>
  <c r="AL151" i="16"/>
  <c r="AJ150" i="16"/>
  <c r="AN150" i="16"/>
  <c r="AN150" i="20"/>
  <c r="Z150" i="20"/>
  <c r="AO151" i="19"/>
  <c r="Y152" i="21"/>
  <c r="I150" i="3"/>
  <c r="G151" i="3"/>
  <c r="AB150" i="3"/>
  <c r="O150" i="3"/>
  <c r="T152" i="19"/>
  <c r="U152" i="19"/>
  <c r="T151" i="20"/>
  <c r="U151" i="20"/>
  <c r="U151" i="17"/>
  <c r="T151" i="17"/>
  <c r="AN149" i="3"/>
  <c r="AO149" i="3"/>
  <c r="AL158" i="19"/>
  <c r="AN149" i="20"/>
  <c r="U152" i="22"/>
  <c r="T152" i="22"/>
  <c r="I153" i="18"/>
  <c r="G154" i="18"/>
  <c r="AB153" i="18"/>
  <c r="V152" i="17"/>
  <c r="Q152" i="17"/>
  <c r="N153" i="17"/>
  <c r="S152" i="17"/>
  <c r="X152" i="17"/>
  <c r="O152" i="17"/>
  <c r="R152" i="17"/>
  <c r="W151" i="21"/>
  <c r="Z151" i="21"/>
  <c r="U149" i="15"/>
  <c r="W149" i="15"/>
  <c r="T149" i="15"/>
  <c r="W151" i="22"/>
  <c r="Z151" i="22"/>
  <c r="N153" i="20"/>
  <c r="O152" i="20"/>
  <c r="V152" i="20"/>
  <c r="X152" i="20"/>
  <c r="S152" i="20"/>
  <c r="R152" i="20"/>
  <c r="Q152" i="20"/>
  <c r="Y151" i="17"/>
  <c r="AH158" i="19"/>
  <c r="AJ158" i="19"/>
  <c r="AM158" i="19"/>
  <c r="AG158" i="19"/>
  <c r="Q150" i="15"/>
  <c r="N151" i="15"/>
  <c r="O150" i="15"/>
  <c r="S150" i="15"/>
  <c r="V150" i="15"/>
  <c r="X150" i="15"/>
  <c r="R150" i="15"/>
  <c r="AO148" i="15"/>
  <c r="Y152" i="22"/>
  <c r="T157" i="16"/>
  <c r="U157" i="16"/>
  <c r="Y149" i="15"/>
  <c r="N154" i="22"/>
  <c r="R153" i="22"/>
  <c r="Q153" i="22"/>
  <c r="X153" i="22"/>
  <c r="V153" i="22"/>
  <c r="S153" i="22"/>
  <c r="O153" i="22"/>
  <c r="Y151" i="20"/>
  <c r="W150" i="17"/>
  <c r="P149" i="15"/>
  <c r="G154" i="19"/>
  <c r="I153" i="19"/>
  <c r="AB153" i="19"/>
  <c r="Z148" i="15"/>
  <c r="Y157" i="16"/>
  <c r="G154" i="16"/>
  <c r="I153" i="16"/>
  <c r="O153" i="16"/>
  <c r="AB153" i="16"/>
  <c r="AL154" i="23"/>
  <c r="I158" i="22"/>
  <c r="I150" i="15"/>
  <c r="G151" i="15"/>
  <c r="AB150" i="15"/>
  <c r="Q158" i="16"/>
  <c r="V158" i="16"/>
  <c r="X158" i="16"/>
  <c r="S158" i="16"/>
  <c r="R158" i="16"/>
  <c r="AI155" i="23"/>
  <c r="AK155" i="23"/>
  <c r="AF155" i="23"/>
  <c r="AA156" i="23"/>
  <c r="AE155" i="23"/>
  <c r="AD155" i="23"/>
  <c r="W152" i="21"/>
  <c r="Z152" i="21"/>
  <c r="AO149" i="20"/>
  <c r="Y152" i="19"/>
  <c r="AO150" i="20"/>
  <c r="AH154" i="23"/>
  <c r="AG154" i="23"/>
  <c r="AJ153" i="23"/>
  <c r="AM153" i="23"/>
  <c r="U152" i="21"/>
  <c r="T152" i="21"/>
  <c r="P152" i="21"/>
  <c r="I153" i="20"/>
  <c r="G154" i="20"/>
  <c r="AB153" i="20"/>
  <c r="S153" i="19"/>
  <c r="R153" i="19"/>
  <c r="V153" i="19"/>
  <c r="X153" i="19"/>
  <c r="N154" i="19"/>
  <c r="O153" i="19"/>
  <c r="Q153" i="19"/>
  <c r="P150" i="20"/>
  <c r="W151" i="20"/>
  <c r="Z151" i="20"/>
  <c r="P151" i="20"/>
  <c r="V153" i="21"/>
  <c r="N154" i="21"/>
  <c r="R153" i="21"/>
  <c r="Q153" i="21"/>
  <c r="X153" i="21"/>
  <c r="O153" i="21"/>
  <c r="S153" i="21"/>
  <c r="P152" i="19"/>
  <c r="W152" i="19"/>
  <c r="AO152" i="19"/>
  <c r="I154" i="23"/>
  <c r="G155" i="23"/>
  <c r="O154" i="23"/>
  <c r="AB154" i="23"/>
  <c r="P155" i="23"/>
  <c r="W155" i="23"/>
  <c r="Z155" i="23"/>
  <c r="U156" i="23"/>
  <c r="T156" i="23"/>
  <c r="W156" i="23"/>
  <c r="Z156" i="23"/>
  <c r="AC154" i="23"/>
  <c r="N158" i="23"/>
  <c r="S157" i="23"/>
  <c r="Y157" i="23"/>
  <c r="X157" i="23"/>
  <c r="R157" i="23"/>
  <c r="Q157" i="23"/>
  <c r="V157" i="23"/>
  <c r="W152" i="22"/>
  <c r="Z152" i="22"/>
  <c r="AC154" i="22"/>
  <c r="AH155" i="22"/>
  <c r="AG155" i="22"/>
  <c r="AC155" i="22"/>
  <c r="P152" i="22"/>
  <c r="AD156" i="22"/>
  <c r="AF156" i="22"/>
  <c r="AK156" i="22"/>
  <c r="AI156" i="22"/>
  <c r="AA157" i="22"/>
  <c r="AE156" i="22"/>
  <c r="AB156" i="22"/>
  <c r="AL155" i="22"/>
  <c r="AC152" i="21"/>
  <c r="AN152" i="21"/>
  <c r="AG153" i="21"/>
  <c r="AH153" i="21"/>
  <c r="AL153" i="21"/>
  <c r="G156" i="21"/>
  <c r="I155" i="21"/>
  <c r="AB154" i="21"/>
  <c r="AI154" i="21"/>
  <c r="AA155" i="21"/>
  <c r="AF154" i="21"/>
  <c r="AL154" i="21"/>
  <c r="AK154" i="21"/>
  <c r="AE154" i="21"/>
  <c r="AD154" i="21"/>
  <c r="AJ151" i="20"/>
  <c r="AM151" i="20"/>
  <c r="AG152" i="20"/>
  <c r="AH152" i="20"/>
  <c r="AJ152" i="20"/>
  <c r="AM152" i="20"/>
  <c r="AA154" i="20"/>
  <c r="AI153" i="20"/>
  <c r="AD153" i="20"/>
  <c r="AF153" i="20"/>
  <c r="AK153" i="20"/>
  <c r="AE153" i="20"/>
  <c r="Z152" i="19"/>
  <c r="AC158" i="19"/>
  <c r="AN151" i="19"/>
  <c r="AC154" i="18"/>
  <c r="AN151" i="18"/>
  <c r="AO151" i="18"/>
  <c r="AG155" i="18"/>
  <c r="AC155" i="18"/>
  <c r="AH155" i="18"/>
  <c r="U152" i="18"/>
  <c r="P152" i="18"/>
  <c r="T152" i="18"/>
  <c r="W152" i="18"/>
  <c r="Z152" i="18"/>
  <c r="AA157" i="18"/>
  <c r="AF156" i="18"/>
  <c r="AI156" i="18"/>
  <c r="AE156" i="18"/>
  <c r="AD156" i="18"/>
  <c r="AK156" i="18"/>
  <c r="AN152" i="18"/>
  <c r="AL155" i="18"/>
  <c r="N154" i="18"/>
  <c r="S153" i="18"/>
  <c r="V153" i="18"/>
  <c r="X153" i="18"/>
  <c r="R153" i="18"/>
  <c r="Q153" i="18"/>
  <c r="AO152" i="18"/>
  <c r="Y152" i="18"/>
  <c r="W151" i="17"/>
  <c r="AC150" i="17"/>
  <c r="AO149" i="17"/>
  <c r="Z151" i="17"/>
  <c r="AL151" i="17"/>
  <c r="AH151" i="17"/>
  <c r="AG151" i="17"/>
  <c r="AC151" i="17"/>
  <c r="AF152" i="17"/>
  <c r="AK152" i="17"/>
  <c r="AI152" i="17"/>
  <c r="AA153" i="17"/>
  <c r="AD152" i="17"/>
  <c r="AB152" i="17"/>
  <c r="AE152" i="17"/>
  <c r="G154" i="17"/>
  <c r="I153" i="17"/>
  <c r="P151" i="17"/>
  <c r="AN149" i="17"/>
  <c r="AJ150" i="17"/>
  <c r="AM150" i="17"/>
  <c r="AH152" i="16"/>
  <c r="AG152" i="16"/>
  <c r="AC152" i="16"/>
  <c r="AF153" i="16"/>
  <c r="AA154" i="16"/>
  <c r="AI153" i="16"/>
  <c r="AE153" i="16"/>
  <c r="AD153" i="16"/>
  <c r="AK153" i="16"/>
  <c r="AM150" i="16"/>
  <c r="AO150" i="16"/>
  <c r="AC151" i="16"/>
  <c r="AO151" i="16"/>
  <c r="AN151" i="16"/>
  <c r="P157" i="16"/>
  <c r="Z149" i="15"/>
  <c r="AO149" i="15"/>
  <c r="AN149" i="15"/>
  <c r="AN154" i="23"/>
  <c r="AO151" i="20"/>
  <c r="O151" i="15"/>
  <c r="N152" i="15"/>
  <c r="R151" i="15"/>
  <c r="Q151" i="15"/>
  <c r="S151" i="15"/>
  <c r="V151" i="15"/>
  <c r="X151" i="15"/>
  <c r="Y152" i="20"/>
  <c r="W157" i="16"/>
  <c r="N155" i="19"/>
  <c r="O154" i="19"/>
  <c r="Q154" i="19"/>
  <c r="V154" i="19"/>
  <c r="X154" i="19"/>
  <c r="S154" i="19"/>
  <c r="R154" i="19"/>
  <c r="AJ154" i="23"/>
  <c r="AM154" i="23"/>
  <c r="U152" i="20"/>
  <c r="T152" i="20"/>
  <c r="G155" i="18"/>
  <c r="I154" i="18"/>
  <c r="O154" i="18"/>
  <c r="AB154" i="18"/>
  <c r="Y153" i="22"/>
  <c r="AN151" i="20"/>
  <c r="AN152" i="19"/>
  <c r="AK156" i="23"/>
  <c r="AF156" i="23"/>
  <c r="AE156" i="23"/>
  <c r="AA157" i="23"/>
  <c r="AI156" i="23"/>
  <c r="AD156" i="23"/>
  <c r="AN153" i="23"/>
  <c r="T153" i="22"/>
  <c r="U153" i="22"/>
  <c r="W153" i="22"/>
  <c r="V153" i="20"/>
  <c r="R153" i="20"/>
  <c r="X153" i="20"/>
  <c r="S153" i="20"/>
  <c r="O153" i="20"/>
  <c r="Q153" i="20"/>
  <c r="N154" i="20"/>
  <c r="U152" i="17"/>
  <c r="T152" i="17"/>
  <c r="AN151" i="22"/>
  <c r="T153" i="19"/>
  <c r="U153" i="19"/>
  <c r="AL155" i="23"/>
  <c r="I154" i="19"/>
  <c r="G155" i="19"/>
  <c r="AB154" i="19"/>
  <c r="P153" i="22"/>
  <c r="Y152" i="17"/>
  <c r="AO151" i="22"/>
  <c r="Y158" i="16"/>
  <c r="O153" i="17"/>
  <c r="V153" i="17"/>
  <c r="S153" i="17"/>
  <c r="N154" i="17"/>
  <c r="X153" i="17"/>
  <c r="R153" i="17"/>
  <c r="Q153" i="17"/>
  <c r="T153" i="21"/>
  <c r="U153" i="21"/>
  <c r="P153" i="21"/>
  <c r="G155" i="20"/>
  <c r="I154" i="20"/>
  <c r="AB154" i="20"/>
  <c r="T158" i="16"/>
  <c r="U158" i="16"/>
  <c r="P158" i="16"/>
  <c r="S154" i="22"/>
  <c r="R154" i="22"/>
  <c r="Q154" i="22"/>
  <c r="N155" i="22"/>
  <c r="X154" i="22"/>
  <c r="V154" i="22"/>
  <c r="O154" i="22"/>
  <c r="AN151" i="21"/>
  <c r="AO151" i="21"/>
  <c r="AG155" i="23"/>
  <c r="AC155" i="23"/>
  <c r="AH155" i="23"/>
  <c r="U150" i="15"/>
  <c r="W150" i="15"/>
  <c r="Z150" i="15"/>
  <c r="T150" i="15"/>
  <c r="Y153" i="21"/>
  <c r="AN152" i="22"/>
  <c r="AO153" i="23"/>
  <c r="Y153" i="19"/>
  <c r="S154" i="21"/>
  <c r="R154" i="21"/>
  <c r="O154" i="21"/>
  <c r="Q154" i="21"/>
  <c r="N155" i="21"/>
  <c r="X154" i="21"/>
  <c r="V154" i="21"/>
  <c r="AO152" i="21"/>
  <c r="I154" i="16"/>
  <c r="G155" i="16"/>
  <c r="O154" i="16"/>
  <c r="AB154" i="16"/>
  <c r="Y150" i="15"/>
  <c r="P152" i="20"/>
  <c r="W152" i="20"/>
  <c r="Z152" i="20"/>
  <c r="AO152" i="20"/>
  <c r="AO152" i="22"/>
  <c r="I151" i="3"/>
  <c r="G152" i="3"/>
  <c r="AB151" i="3"/>
  <c r="O151" i="3"/>
  <c r="W153" i="19"/>
  <c r="Z153" i="19"/>
  <c r="I151" i="15"/>
  <c r="G152" i="15"/>
  <c r="AB151" i="15"/>
  <c r="Z150" i="17"/>
  <c r="AO150" i="17"/>
  <c r="AN150" i="3"/>
  <c r="AO150" i="3"/>
  <c r="R158" i="23"/>
  <c r="S158" i="23"/>
  <c r="Q158" i="23"/>
  <c r="V158" i="23"/>
  <c r="X158" i="23"/>
  <c r="P156" i="23"/>
  <c r="I155" i="23"/>
  <c r="G156" i="23"/>
  <c r="O155" i="23"/>
  <c r="AB155" i="23"/>
  <c r="U157" i="23"/>
  <c r="T157" i="23"/>
  <c r="AE157" i="22"/>
  <c r="AI157" i="22"/>
  <c r="AK157" i="22"/>
  <c r="AD157" i="22"/>
  <c r="AF157" i="22"/>
  <c r="AL157" i="22"/>
  <c r="AA158" i="22"/>
  <c r="AB157" i="22"/>
  <c r="AG156" i="22"/>
  <c r="AH156" i="22"/>
  <c r="AJ156" i="22"/>
  <c r="AM156" i="22"/>
  <c r="AL156" i="22"/>
  <c r="AJ155" i="22"/>
  <c r="AM155" i="22"/>
  <c r="AE155" i="21"/>
  <c r="AK155" i="21"/>
  <c r="AF155" i="21"/>
  <c r="AL155" i="21"/>
  <c r="AI155" i="21"/>
  <c r="AD155" i="21"/>
  <c r="AB155" i="21"/>
  <c r="AA156" i="21"/>
  <c r="G157" i="21"/>
  <c r="I156" i="21"/>
  <c r="AC153" i="21"/>
  <c r="AJ153" i="21"/>
  <c r="AM153" i="21"/>
  <c r="AG154" i="21"/>
  <c r="AH154" i="21"/>
  <c r="AJ154" i="21"/>
  <c r="AM154" i="21"/>
  <c r="AG153" i="20"/>
  <c r="AH153" i="20"/>
  <c r="AJ153" i="20"/>
  <c r="AM153" i="20"/>
  <c r="AL153" i="20"/>
  <c r="AD154" i="20"/>
  <c r="AI154" i="20"/>
  <c r="AF154" i="20"/>
  <c r="AA155" i="20"/>
  <c r="AK154" i="20"/>
  <c r="AE154" i="20"/>
  <c r="AC152" i="20"/>
  <c r="AN153" i="19"/>
  <c r="AO153" i="19"/>
  <c r="P153" i="19"/>
  <c r="AL156" i="18"/>
  <c r="AE157" i="18"/>
  <c r="AD157" i="18"/>
  <c r="AK157" i="18"/>
  <c r="AA158" i="18"/>
  <c r="AI157" i="18"/>
  <c r="AF157" i="18"/>
  <c r="AL157" i="18"/>
  <c r="Y153" i="18"/>
  <c r="N155" i="18"/>
  <c r="V154" i="18"/>
  <c r="X154" i="18"/>
  <c r="S154" i="18"/>
  <c r="R154" i="18"/>
  <c r="Q154" i="18"/>
  <c r="AH156" i="18"/>
  <c r="AJ156" i="18"/>
  <c r="AM156" i="18"/>
  <c r="AG156" i="18"/>
  <c r="AC156" i="18"/>
  <c r="U153" i="18"/>
  <c r="T153" i="18"/>
  <c r="AJ155" i="18"/>
  <c r="AM155" i="18"/>
  <c r="AN150" i="17"/>
  <c r="AL152" i="17"/>
  <c r="W152" i="17"/>
  <c r="Z152" i="17"/>
  <c r="AH152" i="17"/>
  <c r="AG152" i="17"/>
  <c r="AC152" i="17"/>
  <c r="AJ151" i="17"/>
  <c r="AM151" i="17"/>
  <c r="AA154" i="17"/>
  <c r="AF153" i="17"/>
  <c r="AI153" i="17"/>
  <c r="AK153" i="17"/>
  <c r="AB153" i="17"/>
  <c r="AE153" i="17"/>
  <c r="AD153" i="17"/>
  <c r="G155" i="17"/>
  <c r="I154" i="17"/>
  <c r="P152" i="17"/>
  <c r="W158" i="16"/>
  <c r="AH153" i="16"/>
  <c r="AG153" i="16"/>
  <c r="AC153" i="16"/>
  <c r="AD154" i="16"/>
  <c r="AA155" i="16"/>
  <c r="AI154" i="16"/>
  <c r="AF154" i="16"/>
  <c r="AL154" i="16"/>
  <c r="AK154" i="16"/>
  <c r="AE154" i="16"/>
  <c r="AL153" i="16"/>
  <c r="AN152" i="16"/>
  <c r="AJ152" i="16"/>
  <c r="AM152" i="16"/>
  <c r="AN153" i="22"/>
  <c r="Z153" i="22"/>
  <c r="S152" i="15"/>
  <c r="R152" i="15"/>
  <c r="N153" i="15"/>
  <c r="V152" i="15"/>
  <c r="X152" i="15"/>
  <c r="O152" i="15"/>
  <c r="Q152" i="15"/>
  <c r="T154" i="22"/>
  <c r="U154" i="22"/>
  <c r="P154" i="22"/>
  <c r="I155" i="19"/>
  <c r="G156" i="19"/>
  <c r="AB155" i="19"/>
  <c r="Y153" i="20"/>
  <c r="I155" i="18"/>
  <c r="G156" i="18"/>
  <c r="O155" i="18"/>
  <c r="AB155" i="18"/>
  <c r="AN150" i="15"/>
  <c r="X155" i="22"/>
  <c r="Q155" i="22"/>
  <c r="V155" i="22"/>
  <c r="R155" i="22"/>
  <c r="N156" i="22"/>
  <c r="S155" i="22"/>
  <c r="O155" i="22"/>
  <c r="T153" i="20"/>
  <c r="U153" i="20"/>
  <c r="W153" i="20"/>
  <c r="AO153" i="20"/>
  <c r="Z158" i="16"/>
  <c r="AF157" i="23"/>
  <c r="AI157" i="23"/>
  <c r="AA158" i="23"/>
  <c r="AK157" i="23"/>
  <c r="AE157" i="23"/>
  <c r="AD157" i="23"/>
  <c r="AN152" i="20"/>
  <c r="V155" i="19"/>
  <c r="O155" i="19"/>
  <c r="Q155" i="19"/>
  <c r="X155" i="19"/>
  <c r="N156" i="19"/>
  <c r="S155" i="19"/>
  <c r="R155" i="19"/>
  <c r="AO150" i="15"/>
  <c r="Z157" i="16"/>
  <c r="AN151" i="3"/>
  <c r="AO151" i="3"/>
  <c r="I155" i="16"/>
  <c r="G156" i="16"/>
  <c r="O155" i="16"/>
  <c r="AB155" i="16"/>
  <c r="AJ155" i="23"/>
  <c r="AM155" i="23"/>
  <c r="Y154" i="22"/>
  <c r="P150" i="15"/>
  <c r="AC156" i="23"/>
  <c r="I152" i="15"/>
  <c r="G153" i="15"/>
  <c r="AB152" i="15"/>
  <c r="U153" i="17"/>
  <c r="T153" i="17"/>
  <c r="AL156" i="23"/>
  <c r="U151" i="15"/>
  <c r="P151" i="15"/>
  <c r="T151" i="15"/>
  <c r="N155" i="17"/>
  <c r="O154" i="17"/>
  <c r="Q154" i="17"/>
  <c r="S154" i="17"/>
  <c r="V154" i="17"/>
  <c r="X154" i="17"/>
  <c r="R154" i="17"/>
  <c r="AH156" i="23"/>
  <c r="AJ156" i="23"/>
  <c r="AG156" i="23"/>
  <c r="Y153" i="17"/>
  <c r="Y151" i="15"/>
  <c r="N156" i="21"/>
  <c r="Q155" i="21"/>
  <c r="O155" i="21"/>
  <c r="X155" i="21"/>
  <c r="S155" i="21"/>
  <c r="V155" i="21"/>
  <c r="R155" i="21"/>
  <c r="W153" i="21"/>
  <c r="I155" i="20"/>
  <c r="G156" i="20"/>
  <c r="AB155" i="20"/>
  <c r="AO153" i="22"/>
  <c r="O154" i="20"/>
  <c r="N155" i="20"/>
  <c r="V154" i="20"/>
  <c r="X154" i="20"/>
  <c r="S154" i="20"/>
  <c r="R154" i="20"/>
  <c r="Q154" i="20"/>
  <c r="Y154" i="19"/>
  <c r="Y154" i="21"/>
  <c r="I152" i="3"/>
  <c r="G153" i="3"/>
  <c r="AB152" i="3"/>
  <c r="O152" i="3"/>
  <c r="U154" i="21"/>
  <c r="T154" i="21"/>
  <c r="P153" i="20"/>
  <c r="AO154" i="23"/>
  <c r="U154" i="19"/>
  <c r="T154" i="19"/>
  <c r="W157" i="23"/>
  <c r="Z157" i="23"/>
  <c r="P157" i="23"/>
  <c r="I156" i="23"/>
  <c r="G157" i="23"/>
  <c r="O156" i="23"/>
  <c r="AB156" i="23"/>
  <c r="T158" i="23"/>
  <c r="U158" i="23"/>
  <c r="W158" i="23"/>
  <c r="P158" i="23"/>
  <c r="Z158" i="23"/>
  <c r="Y158" i="23"/>
  <c r="AC156" i="22"/>
  <c r="AF158" i="22"/>
  <c r="AI158" i="22"/>
  <c r="AD158" i="22"/>
  <c r="AE158" i="22"/>
  <c r="AK158" i="22"/>
  <c r="AB158" i="22"/>
  <c r="AH157" i="22"/>
  <c r="AJ157" i="22"/>
  <c r="AM157" i="22"/>
  <c r="AG157" i="22"/>
  <c r="AC157" i="22"/>
  <c r="W154" i="22"/>
  <c r="Z154" i="22"/>
  <c r="I157" i="21"/>
  <c r="G158" i="21"/>
  <c r="I158" i="21"/>
  <c r="W154" i="21"/>
  <c r="Z154" i="21"/>
  <c r="AD156" i="21"/>
  <c r="AI156" i="21"/>
  <c r="AK156" i="21"/>
  <c r="AA157" i="21"/>
  <c r="AE156" i="21"/>
  <c r="AB156" i="21"/>
  <c r="AF156" i="21"/>
  <c r="AL156" i="21"/>
  <c r="AG155" i="21"/>
  <c r="AH155" i="21"/>
  <c r="AJ155" i="21"/>
  <c r="AM155" i="21"/>
  <c r="AC154" i="21"/>
  <c r="AH154" i="20"/>
  <c r="AG154" i="20"/>
  <c r="AC154" i="20"/>
  <c r="AD155" i="20"/>
  <c r="AI155" i="20"/>
  <c r="AK155" i="20"/>
  <c r="AA156" i="20"/>
  <c r="AE155" i="20"/>
  <c r="AF155" i="20"/>
  <c r="AL154" i="20"/>
  <c r="AC153" i="20"/>
  <c r="N156" i="18"/>
  <c r="S155" i="18"/>
  <c r="R155" i="18"/>
  <c r="V155" i="18"/>
  <c r="X155" i="18"/>
  <c r="Q155" i="18"/>
  <c r="P153" i="18"/>
  <c r="AE158" i="18"/>
  <c r="AD158" i="18"/>
  <c r="AF158" i="18"/>
  <c r="AK158" i="18"/>
  <c r="AI158" i="18"/>
  <c r="AG157" i="18"/>
  <c r="AC157" i="18"/>
  <c r="AH157" i="18"/>
  <c r="AJ157" i="18"/>
  <c r="AM157" i="18"/>
  <c r="Y154" i="18"/>
  <c r="W153" i="18"/>
  <c r="AN153" i="18"/>
  <c r="U154" i="18"/>
  <c r="T154" i="18"/>
  <c r="AN151" i="17"/>
  <c r="AO151" i="17"/>
  <c r="AJ152" i="17"/>
  <c r="AM152" i="17"/>
  <c r="AL153" i="17"/>
  <c r="AI154" i="17"/>
  <c r="AF154" i="17"/>
  <c r="AA155" i="17"/>
  <c r="AK154" i="17"/>
  <c r="AE154" i="17"/>
  <c r="AB154" i="17"/>
  <c r="AD154" i="17"/>
  <c r="AH153" i="17"/>
  <c r="AG153" i="17"/>
  <c r="W153" i="17"/>
  <c r="Z153" i="17"/>
  <c r="I155" i="17"/>
  <c r="G156" i="17"/>
  <c r="AH154" i="16"/>
  <c r="AG154" i="16"/>
  <c r="AC154" i="16"/>
  <c r="AI155" i="16"/>
  <c r="AE155" i="16"/>
  <c r="AF155" i="16"/>
  <c r="AK155" i="16"/>
  <c r="AD155" i="16"/>
  <c r="AA156" i="16"/>
  <c r="AJ153" i="16"/>
  <c r="AM153" i="16"/>
  <c r="AO153" i="16"/>
  <c r="AO152" i="16"/>
  <c r="AO156" i="23"/>
  <c r="AM156" i="23"/>
  <c r="Z153" i="20"/>
  <c r="Y152" i="15"/>
  <c r="AH157" i="23"/>
  <c r="AG157" i="23"/>
  <c r="Y154" i="20"/>
  <c r="Y155" i="21"/>
  <c r="AF158" i="23"/>
  <c r="AI158" i="23"/>
  <c r="AK158" i="23"/>
  <c r="AE158" i="23"/>
  <c r="AD158" i="23"/>
  <c r="U155" i="22"/>
  <c r="T155" i="22"/>
  <c r="I156" i="19"/>
  <c r="G157" i="19"/>
  <c r="AB156" i="19"/>
  <c r="N156" i="17"/>
  <c r="R155" i="17"/>
  <c r="V155" i="17"/>
  <c r="S155" i="17"/>
  <c r="X155" i="17"/>
  <c r="O155" i="17"/>
  <c r="Q155" i="17"/>
  <c r="I153" i="3"/>
  <c r="G154" i="3"/>
  <c r="AB153" i="3"/>
  <c r="O153" i="3"/>
  <c r="T155" i="21"/>
  <c r="U155" i="21"/>
  <c r="W155" i="21"/>
  <c r="Y155" i="19"/>
  <c r="AN156" i="23"/>
  <c r="Z153" i="21"/>
  <c r="AO153" i="21"/>
  <c r="T154" i="20"/>
  <c r="U154" i="20"/>
  <c r="AN152" i="3"/>
  <c r="AO152" i="3"/>
  <c r="G157" i="16"/>
  <c r="I156" i="16"/>
  <c r="O156" i="16"/>
  <c r="X156" i="19"/>
  <c r="O156" i="19"/>
  <c r="N157" i="19"/>
  <c r="V156" i="19"/>
  <c r="S156" i="19"/>
  <c r="R156" i="19"/>
  <c r="Q156" i="19"/>
  <c r="AN155" i="23"/>
  <c r="AO155" i="23"/>
  <c r="U155" i="19"/>
  <c r="T155" i="19"/>
  <c r="P155" i="19"/>
  <c r="AN153" i="20"/>
  <c r="P154" i="19"/>
  <c r="V155" i="20"/>
  <c r="S155" i="20"/>
  <c r="O155" i="20"/>
  <c r="Q155" i="20"/>
  <c r="R155" i="20"/>
  <c r="N156" i="20"/>
  <c r="X155" i="20"/>
  <c r="X156" i="21"/>
  <c r="Q156" i="21"/>
  <c r="N157" i="21"/>
  <c r="S156" i="21"/>
  <c r="V156" i="21"/>
  <c r="R156" i="21"/>
  <c r="O156" i="21"/>
  <c r="AL157" i="23"/>
  <c r="W154" i="19"/>
  <c r="Z154" i="19"/>
  <c r="AN154" i="21"/>
  <c r="AO151" i="15"/>
  <c r="AO154" i="21"/>
  <c r="W151" i="15"/>
  <c r="Z151" i="15"/>
  <c r="AN151" i="15"/>
  <c r="U154" i="17"/>
  <c r="T154" i="17"/>
  <c r="U152" i="15"/>
  <c r="T152" i="15"/>
  <c r="W152" i="15"/>
  <c r="I153" i="15"/>
  <c r="G154" i="15"/>
  <c r="AB153" i="15"/>
  <c r="P153" i="17"/>
  <c r="Y155" i="22"/>
  <c r="I156" i="18"/>
  <c r="G157" i="18"/>
  <c r="O156" i="18"/>
  <c r="AB156" i="18"/>
  <c r="AN153" i="21"/>
  <c r="P154" i="21"/>
  <c r="G157" i="20"/>
  <c r="I156" i="20"/>
  <c r="AB156" i="20"/>
  <c r="Y154" i="17"/>
  <c r="N157" i="22"/>
  <c r="R156" i="22"/>
  <c r="Q156" i="22"/>
  <c r="S156" i="22"/>
  <c r="V156" i="22"/>
  <c r="X156" i="22"/>
  <c r="O156" i="22"/>
  <c r="X153" i="15"/>
  <c r="R153" i="15"/>
  <c r="Q153" i="15"/>
  <c r="S153" i="15"/>
  <c r="N154" i="15"/>
  <c r="V153" i="15"/>
  <c r="O153" i="15"/>
  <c r="I157" i="23"/>
  <c r="G158" i="23"/>
  <c r="O157" i="23"/>
  <c r="AB157" i="23"/>
  <c r="AO154" i="22"/>
  <c r="AN154" i="22"/>
  <c r="AH158" i="22"/>
  <c r="AG158" i="22"/>
  <c r="AC158" i="22"/>
  <c r="P155" i="22"/>
  <c r="AL158" i="22"/>
  <c r="AC155" i="21"/>
  <c r="AF157" i="21"/>
  <c r="AB157" i="21"/>
  <c r="AK157" i="21"/>
  <c r="AD157" i="21"/>
  <c r="AI157" i="21"/>
  <c r="AE157" i="21"/>
  <c r="AA158" i="21"/>
  <c r="AH156" i="21"/>
  <c r="AJ156" i="21"/>
  <c r="AM156" i="21"/>
  <c r="AG156" i="21"/>
  <c r="P155" i="21"/>
  <c r="AL155" i="20"/>
  <c r="AE156" i="20"/>
  <c r="AA157" i="20"/>
  <c r="AF156" i="20"/>
  <c r="AI156" i="20"/>
  <c r="AD156" i="20"/>
  <c r="AK156" i="20"/>
  <c r="AG155" i="20"/>
  <c r="AC155" i="20"/>
  <c r="AH155" i="20"/>
  <c r="W154" i="20"/>
  <c r="AN154" i="20"/>
  <c r="AJ154" i="20"/>
  <c r="AM154" i="20"/>
  <c r="W155" i="19"/>
  <c r="AH158" i="18"/>
  <c r="AG158" i="18"/>
  <c r="AC158" i="18"/>
  <c r="AL158" i="18"/>
  <c r="P154" i="18"/>
  <c r="W154" i="18"/>
  <c r="Z154" i="18"/>
  <c r="U155" i="18"/>
  <c r="T155" i="18"/>
  <c r="Z153" i="18"/>
  <c r="AO153" i="18"/>
  <c r="Y155" i="18"/>
  <c r="V156" i="18"/>
  <c r="S156" i="18"/>
  <c r="R156" i="18"/>
  <c r="N157" i="18"/>
  <c r="X156" i="18"/>
  <c r="Q156" i="18"/>
  <c r="P154" i="17"/>
  <c r="AN152" i="17"/>
  <c r="AO152" i="17"/>
  <c r="AC153" i="17"/>
  <c r="AJ153" i="17"/>
  <c r="AM153" i="17"/>
  <c r="AB155" i="17"/>
  <c r="AD155" i="17"/>
  <c r="AK155" i="17"/>
  <c r="AE155" i="17"/>
  <c r="AA156" i="17"/>
  <c r="AI155" i="17"/>
  <c r="AF155" i="17"/>
  <c r="AL155" i="17"/>
  <c r="AG154" i="17"/>
  <c r="AH154" i="17"/>
  <c r="AJ154" i="17"/>
  <c r="AM154" i="17"/>
  <c r="AL154" i="17"/>
  <c r="I156" i="17"/>
  <c r="G157" i="17"/>
  <c r="I157" i="17"/>
  <c r="AI156" i="16"/>
  <c r="AF156" i="16"/>
  <c r="AK156" i="16"/>
  <c r="AE156" i="16"/>
  <c r="AA157" i="16"/>
  <c r="AD156" i="16"/>
  <c r="AG155" i="16"/>
  <c r="AC155" i="16"/>
  <c r="AH155" i="16"/>
  <c r="AL155" i="16"/>
  <c r="AB156" i="16"/>
  <c r="AN153" i="16"/>
  <c r="AJ154" i="16"/>
  <c r="AM154" i="16"/>
  <c r="AO152" i="15"/>
  <c r="Z152" i="15"/>
  <c r="AN155" i="21"/>
  <c r="AO155" i="21"/>
  <c r="Z155" i="21"/>
  <c r="AN152" i="15"/>
  <c r="T155" i="20"/>
  <c r="U155" i="20"/>
  <c r="U156" i="19"/>
  <c r="P156" i="19"/>
  <c r="T156" i="19"/>
  <c r="W156" i="19"/>
  <c r="Z156" i="19"/>
  <c r="I157" i="19"/>
  <c r="G158" i="19"/>
  <c r="AB157" i="19"/>
  <c r="I154" i="15"/>
  <c r="G155" i="15"/>
  <c r="AB154" i="15"/>
  <c r="N157" i="20"/>
  <c r="Q156" i="20"/>
  <c r="X156" i="20"/>
  <c r="V156" i="20"/>
  <c r="S156" i="20"/>
  <c r="O156" i="20"/>
  <c r="R156" i="20"/>
  <c r="U155" i="17"/>
  <c r="T155" i="17"/>
  <c r="AN153" i="3"/>
  <c r="AO153" i="3"/>
  <c r="U156" i="22"/>
  <c r="T156" i="22"/>
  <c r="W156" i="22"/>
  <c r="Y155" i="17"/>
  <c r="AJ157" i="23"/>
  <c r="AM157" i="23"/>
  <c r="Y156" i="22"/>
  <c r="P152" i="15"/>
  <c r="Y156" i="21"/>
  <c r="AO154" i="19"/>
  <c r="I157" i="16"/>
  <c r="G158" i="16"/>
  <c r="O157" i="16"/>
  <c r="AB157" i="16"/>
  <c r="P156" i="22"/>
  <c r="I157" i="20"/>
  <c r="AB157" i="20"/>
  <c r="N157" i="17"/>
  <c r="Q156" i="17"/>
  <c r="V156" i="17"/>
  <c r="X156" i="17"/>
  <c r="O156" i="17"/>
  <c r="R156" i="17"/>
  <c r="S156" i="17"/>
  <c r="P154" i="20"/>
  <c r="O154" i="15"/>
  <c r="V154" i="15"/>
  <c r="N155" i="15"/>
  <c r="S154" i="15"/>
  <c r="X154" i="15"/>
  <c r="R154" i="15"/>
  <c r="Q154" i="15"/>
  <c r="Q157" i="22"/>
  <c r="X157" i="22"/>
  <c r="V157" i="22"/>
  <c r="R157" i="22"/>
  <c r="S157" i="22"/>
  <c r="N158" i="22"/>
  <c r="O157" i="22"/>
  <c r="I157" i="18"/>
  <c r="G158" i="18"/>
  <c r="O157" i="18"/>
  <c r="AB157" i="18"/>
  <c r="U156" i="21"/>
  <c r="T156" i="21"/>
  <c r="AH158" i="23"/>
  <c r="AJ158" i="23"/>
  <c r="AM158" i="23"/>
  <c r="AG158" i="23"/>
  <c r="AC158" i="23"/>
  <c r="Y156" i="19"/>
  <c r="W155" i="22"/>
  <c r="Z155" i="22"/>
  <c r="AN154" i="19"/>
  <c r="N158" i="21"/>
  <c r="Q157" i="21"/>
  <c r="X157" i="21"/>
  <c r="S157" i="21"/>
  <c r="V157" i="21"/>
  <c r="R157" i="21"/>
  <c r="O157" i="21"/>
  <c r="Y153" i="15"/>
  <c r="W154" i="17"/>
  <c r="Z154" i="17"/>
  <c r="Y155" i="20"/>
  <c r="U153" i="15"/>
  <c r="T153" i="15"/>
  <c r="R157" i="19"/>
  <c r="Q157" i="19"/>
  <c r="V157" i="19"/>
  <c r="X157" i="19"/>
  <c r="N158" i="19"/>
  <c r="S157" i="19"/>
  <c r="O157" i="19"/>
  <c r="I154" i="3"/>
  <c r="G155" i="3"/>
  <c r="O154" i="3"/>
  <c r="AB154" i="3"/>
  <c r="AL158" i="23"/>
  <c r="AC157" i="23"/>
  <c r="I158" i="23"/>
  <c r="O158" i="23"/>
  <c r="AB158" i="23"/>
  <c r="AO155" i="22"/>
  <c r="AJ158" i="22"/>
  <c r="AM158" i="22"/>
  <c r="AC156" i="21"/>
  <c r="W156" i="21"/>
  <c r="AI158" i="21"/>
  <c r="AB158" i="21"/>
  <c r="AF158" i="21"/>
  <c r="AE158" i="21"/>
  <c r="AD158" i="21"/>
  <c r="AK158" i="21"/>
  <c r="P156" i="21"/>
  <c r="AH157" i="21"/>
  <c r="AJ157" i="21"/>
  <c r="AM157" i="21"/>
  <c r="AG157" i="21"/>
  <c r="AL157" i="21"/>
  <c r="AJ155" i="20"/>
  <c r="AM155" i="20"/>
  <c r="AH156" i="20"/>
  <c r="AG156" i="20"/>
  <c r="AC156" i="20"/>
  <c r="AL156" i="20"/>
  <c r="AD157" i="20"/>
  <c r="AF157" i="20"/>
  <c r="AE157" i="20"/>
  <c r="AK157" i="20"/>
  <c r="AI157" i="20"/>
  <c r="Z154" i="20"/>
  <c r="AO154" i="20"/>
  <c r="AO156" i="19"/>
  <c r="AN156" i="19"/>
  <c r="Z155" i="19"/>
  <c r="AN155" i="19"/>
  <c r="AO155" i="19"/>
  <c r="W155" i="18"/>
  <c r="Z155" i="18"/>
  <c r="AN155" i="18"/>
  <c r="AO155" i="18"/>
  <c r="U156" i="18"/>
  <c r="W156" i="18"/>
  <c r="Z156" i="18"/>
  <c r="T156" i="18"/>
  <c r="P155" i="18"/>
  <c r="S157" i="18"/>
  <c r="R157" i="18"/>
  <c r="Q157" i="18"/>
  <c r="N158" i="18"/>
  <c r="V157" i="18"/>
  <c r="X157" i="18"/>
  <c r="AO154" i="18"/>
  <c r="AN154" i="18"/>
  <c r="Y156" i="18"/>
  <c r="P156" i="18"/>
  <c r="AJ158" i="18"/>
  <c r="AM158" i="18"/>
  <c r="AO156" i="18"/>
  <c r="AN156" i="18"/>
  <c r="AN153" i="17"/>
  <c r="AO153" i="17"/>
  <c r="AI156" i="17"/>
  <c r="AK156" i="17"/>
  <c r="AF156" i="17"/>
  <c r="AL156" i="17"/>
  <c r="AA157" i="17"/>
  <c r="AB156" i="17"/>
  <c r="AE156" i="17"/>
  <c r="AD156" i="17"/>
  <c r="AN154" i="17"/>
  <c r="AH155" i="17"/>
  <c r="AG155" i="17"/>
  <c r="AC155" i="17"/>
  <c r="AC154" i="17"/>
  <c r="P155" i="17"/>
  <c r="AJ155" i="16"/>
  <c r="AM155" i="16"/>
  <c r="AE157" i="16"/>
  <c r="AD157" i="16"/>
  <c r="AF157" i="16"/>
  <c r="AI157" i="16"/>
  <c r="AA158" i="16"/>
  <c r="AK157" i="16"/>
  <c r="AN154" i="16"/>
  <c r="AO154" i="16"/>
  <c r="AG156" i="16"/>
  <c r="AH156" i="16"/>
  <c r="AL156" i="16"/>
  <c r="AO155" i="16"/>
  <c r="AN155" i="16"/>
  <c r="AO156" i="21"/>
  <c r="Z156" i="21"/>
  <c r="Z156" i="22"/>
  <c r="AO156" i="22"/>
  <c r="AN156" i="22"/>
  <c r="Y157" i="21"/>
  <c r="AN155" i="22"/>
  <c r="AN156" i="21"/>
  <c r="I158" i="16"/>
  <c r="O158" i="16"/>
  <c r="I155" i="3"/>
  <c r="G156" i="3"/>
  <c r="AB155" i="3"/>
  <c r="O155" i="3"/>
  <c r="Y156" i="17"/>
  <c r="AN158" i="23"/>
  <c r="AO158" i="23"/>
  <c r="U157" i="22"/>
  <c r="P157" i="22"/>
  <c r="T157" i="22"/>
  <c r="X158" i="21"/>
  <c r="R158" i="21"/>
  <c r="O158" i="21"/>
  <c r="Q158" i="21"/>
  <c r="S158" i="21"/>
  <c r="V158" i="21"/>
  <c r="I158" i="19"/>
  <c r="AB158" i="19"/>
  <c r="T157" i="21"/>
  <c r="U157" i="21"/>
  <c r="W157" i="21"/>
  <c r="Z157" i="21"/>
  <c r="Y157" i="19"/>
  <c r="U156" i="17"/>
  <c r="T156" i="17"/>
  <c r="P155" i="20"/>
  <c r="W155" i="20"/>
  <c r="Z155" i="20"/>
  <c r="Y156" i="20"/>
  <c r="Z156" i="20"/>
  <c r="U154" i="15"/>
  <c r="W154" i="15"/>
  <c r="T154" i="15"/>
  <c r="W156" i="17"/>
  <c r="W153" i="15"/>
  <c r="Z153" i="15"/>
  <c r="P153" i="15"/>
  <c r="T157" i="19"/>
  <c r="U157" i="19"/>
  <c r="P157" i="19"/>
  <c r="AO154" i="17"/>
  <c r="I158" i="18"/>
  <c r="AB158" i="18"/>
  <c r="Y154" i="15"/>
  <c r="V157" i="17"/>
  <c r="S157" i="17"/>
  <c r="X157" i="17"/>
  <c r="O157" i="17"/>
  <c r="R157" i="17"/>
  <c r="Q157" i="17"/>
  <c r="U156" i="20"/>
  <c r="T156" i="20"/>
  <c r="W155" i="17"/>
  <c r="Z155" i="17"/>
  <c r="I155" i="15"/>
  <c r="AB155" i="15"/>
  <c r="AN154" i="3"/>
  <c r="AO154" i="3"/>
  <c r="O155" i="15"/>
  <c r="V155" i="15"/>
  <c r="X155" i="15"/>
  <c r="S155" i="15"/>
  <c r="R155" i="15"/>
  <c r="Q155" i="15"/>
  <c r="W156" i="20"/>
  <c r="P156" i="20"/>
  <c r="Y157" i="22"/>
  <c r="AO157" i="23"/>
  <c r="O157" i="20"/>
  <c r="R157" i="20"/>
  <c r="S157" i="20"/>
  <c r="V157" i="20"/>
  <c r="X157" i="20"/>
  <c r="Q157" i="20"/>
  <c r="S158" i="19"/>
  <c r="V158" i="19"/>
  <c r="X158" i="19"/>
  <c r="O158" i="19"/>
  <c r="R158" i="19"/>
  <c r="Q158" i="19"/>
  <c r="R158" i="22"/>
  <c r="X158" i="22"/>
  <c r="S158" i="22"/>
  <c r="Q158" i="22"/>
  <c r="V158" i="22"/>
  <c r="O158" i="22"/>
  <c r="AN157" i="23"/>
  <c r="W157" i="22"/>
  <c r="AC157" i="21"/>
  <c r="AG158" i="21"/>
  <c r="AH158" i="21"/>
  <c r="AJ158" i="21"/>
  <c r="AM158" i="21"/>
  <c r="AL158" i="21"/>
  <c r="AH157" i="20"/>
  <c r="AG157" i="20"/>
  <c r="AC157" i="20"/>
  <c r="AL157" i="20"/>
  <c r="AJ156" i="20"/>
  <c r="T157" i="18"/>
  <c r="U157" i="18"/>
  <c r="W157" i="18"/>
  <c r="Z157" i="18"/>
  <c r="P157" i="18"/>
  <c r="V158" i="18"/>
  <c r="R158" i="18"/>
  <c r="Q158" i="18"/>
  <c r="S158" i="18"/>
  <c r="X158" i="18"/>
  <c r="Y157" i="18"/>
  <c r="AO157" i="18"/>
  <c r="AN157" i="18"/>
  <c r="O158" i="18"/>
  <c r="AJ155" i="17"/>
  <c r="AK157" i="17"/>
  <c r="AB157" i="17"/>
  <c r="AI157" i="17"/>
  <c r="AE157" i="17"/>
  <c r="AD157" i="17"/>
  <c r="AF157" i="17"/>
  <c r="AO155" i="17"/>
  <c r="P156" i="17"/>
  <c r="AH156" i="17"/>
  <c r="AG156" i="17"/>
  <c r="AC156" i="17"/>
  <c r="AC156" i="16"/>
  <c r="AH157" i="16"/>
  <c r="AG157" i="16"/>
  <c r="AC157" i="16"/>
  <c r="AD158" i="16"/>
  <c r="AE158" i="16"/>
  <c r="AI158" i="16"/>
  <c r="AF158" i="16"/>
  <c r="AK158" i="16"/>
  <c r="AL157" i="16"/>
  <c r="AJ156" i="16"/>
  <c r="AM156" i="16"/>
  <c r="AB158" i="16"/>
  <c r="AO154" i="15"/>
  <c r="Z154" i="15"/>
  <c r="Y158" i="21"/>
  <c r="Y157" i="20"/>
  <c r="Y157" i="17"/>
  <c r="U158" i="21"/>
  <c r="T158" i="21"/>
  <c r="AO157" i="21"/>
  <c r="Z156" i="17"/>
  <c r="W157" i="19"/>
  <c r="AN157" i="19"/>
  <c r="U158" i="19"/>
  <c r="T158" i="19"/>
  <c r="AO155" i="20"/>
  <c r="AN157" i="21"/>
  <c r="AN153" i="15"/>
  <c r="P157" i="21"/>
  <c r="Y158" i="19"/>
  <c r="I156" i="3"/>
  <c r="AB156" i="3"/>
  <c r="O156" i="3"/>
  <c r="AN155" i="20"/>
  <c r="AN155" i="3"/>
  <c r="AO155" i="3"/>
  <c r="U155" i="15"/>
  <c r="T155" i="15"/>
  <c r="U157" i="17"/>
  <c r="T157" i="17"/>
  <c r="T158" i="22"/>
  <c r="U158" i="22"/>
  <c r="W158" i="22"/>
  <c r="Z158" i="22"/>
  <c r="U157" i="20"/>
  <c r="P157" i="20"/>
  <c r="T157" i="20"/>
  <c r="P154" i="15"/>
  <c r="AN154" i="15"/>
  <c r="Y158" i="22"/>
  <c r="P155" i="15"/>
  <c r="W155" i="15"/>
  <c r="AO155" i="15"/>
  <c r="Y155" i="15"/>
  <c r="Z155" i="15"/>
  <c r="AN156" i="20"/>
  <c r="AO153" i="15"/>
  <c r="Z157" i="22"/>
  <c r="AN157" i="22"/>
  <c r="P158" i="22"/>
  <c r="AO157" i="22"/>
  <c r="AC158" i="21"/>
  <c r="W158" i="21"/>
  <c r="Z158" i="21"/>
  <c r="AM156" i="20"/>
  <c r="AO156" i="20"/>
  <c r="AJ157" i="20"/>
  <c r="AM157" i="20"/>
  <c r="P158" i="18"/>
  <c r="Y158" i="18"/>
  <c r="U158" i="18"/>
  <c r="T158" i="18"/>
  <c r="AL157" i="17"/>
  <c r="AJ156" i="17"/>
  <c r="AM156" i="17"/>
  <c r="AN156" i="17"/>
  <c r="AG157" i="17"/>
  <c r="AH157" i="17"/>
  <c r="AJ157" i="17"/>
  <c r="AM157" i="17"/>
  <c r="AO156" i="17"/>
  <c r="W157" i="17"/>
  <c r="Z157" i="17"/>
  <c r="AM155" i="17"/>
  <c r="AN155" i="17"/>
  <c r="AL158" i="16"/>
  <c r="AO156" i="16"/>
  <c r="AN156" i="16"/>
  <c r="AJ157" i="16"/>
  <c r="AM157" i="16"/>
  <c r="AN157" i="16"/>
  <c r="AH158" i="16"/>
  <c r="AG158" i="16"/>
  <c r="AC158" i="16"/>
  <c r="AO158" i="21"/>
  <c r="AN158" i="21"/>
  <c r="P158" i="21"/>
  <c r="AN156" i="3"/>
  <c r="AO156" i="3"/>
  <c r="P158" i="19"/>
  <c r="AN157" i="17"/>
  <c r="AN155" i="15"/>
  <c r="W158" i="19"/>
  <c r="AO157" i="19"/>
  <c r="Z157" i="19"/>
  <c r="P157" i="17"/>
  <c r="W157" i="20"/>
  <c r="Z157" i="20"/>
  <c r="AN158" i="22"/>
  <c r="AO158" i="22"/>
  <c r="AN157" i="20"/>
  <c r="W158" i="18"/>
  <c r="Z158" i="18"/>
  <c r="AN158" i="18"/>
  <c r="AO158" i="18"/>
  <c r="AC157" i="17"/>
  <c r="AO157" i="17"/>
  <c r="AJ158" i="16"/>
  <c r="AM158" i="16"/>
  <c r="AO158" i="16"/>
  <c r="AN158" i="16"/>
  <c r="AO157" i="16"/>
  <c r="Z158" i="19"/>
  <c r="AO158" i="19"/>
  <c r="AO157" i="20"/>
  <c r="AN158" i="19"/>
</calcChain>
</file>

<file path=xl/sharedStrings.xml><?xml version="1.0" encoding="utf-8"?>
<sst xmlns="http://schemas.openxmlformats.org/spreadsheetml/2006/main" count="6090" uniqueCount="319">
  <si>
    <t>GX</t>
    <phoneticPr fontId="1" type="noConversion"/>
  </si>
  <si>
    <t>G</t>
    <phoneticPr fontId="1" type="noConversion"/>
  </si>
  <si>
    <t>T</t>
    <phoneticPr fontId="1" type="noConversion"/>
  </si>
  <si>
    <t>m</t>
    <phoneticPr fontId="1" type="noConversion"/>
  </si>
  <si>
    <t>C</t>
    <phoneticPr fontId="1" type="noConversion"/>
  </si>
  <si>
    <t>E1</t>
    <phoneticPr fontId="1" type="noConversion"/>
  </si>
  <si>
    <t>E2</t>
    <phoneticPr fontId="1" type="noConversion"/>
  </si>
  <si>
    <t>N1</t>
    <phoneticPr fontId="1" type="noConversion"/>
  </si>
  <si>
    <t>C'</t>
    <phoneticPr fontId="1" type="noConversion"/>
  </si>
  <si>
    <t>E1'</t>
    <phoneticPr fontId="1" type="noConversion"/>
  </si>
  <si>
    <t>E2'</t>
    <phoneticPr fontId="1" type="noConversion"/>
  </si>
  <si>
    <t>N1'</t>
    <phoneticPr fontId="1" type="noConversion"/>
  </si>
  <si>
    <t>铺砌</t>
  </si>
  <si>
    <t>T'</t>
    <phoneticPr fontId="1" type="noConversion"/>
  </si>
  <si>
    <t>m1'</t>
    <phoneticPr fontId="1" type="noConversion"/>
  </si>
  <si>
    <t>(cm)</t>
  </si>
  <si>
    <t>洞口</t>
    <phoneticPr fontId="1" type="noConversion"/>
  </si>
  <si>
    <t>m1</t>
    <phoneticPr fontId="1" type="noConversion"/>
  </si>
  <si>
    <t>GX'</t>
    <phoneticPr fontId="1" type="noConversion"/>
  </si>
  <si>
    <t>C1</t>
    <phoneticPr fontId="1" type="noConversion"/>
  </si>
  <si>
    <t>C1'</t>
    <phoneticPr fontId="1" type="noConversion"/>
  </si>
  <si>
    <t>C2</t>
    <phoneticPr fontId="1" type="noConversion"/>
  </si>
  <si>
    <t>C2'</t>
    <phoneticPr fontId="1" type="noConversion"/>
  </si>
  <si>
    <t>TH</t>
    <phoneticPr fontId="1" type="noConversion"/>
  </si>
  <si>
    <t>填土高</t>
    <phoneticPr fontId="1" type="noConversion"/>
  </si>
  <si>
    <t>0.5~2.0</t>
    <phoneticPr fontId="1" type="noConversion"/>
  </si>
  <si>
    <t>φ</t>
    <phoneticPr fontId="1" type="noConversion"/>
  </si>
  <si>
    <t>板厚</t>
    <phoneticPr fontId="1" type="noConversion"/>
  </si>
  <si>
    <t>d</t>
    <phoneticPr fontId="1" type="noConversion"/>
  </si>
  <si>
    <t>跨径</t>
    <phoneticPr fontId="1" type="noConversion"/>
  </si>
  <si>
    <t>净跨径</t>
    <phoneticPr fontId="1" type="noConversion"/>
  </si>
  <si>
    <t>H</t>
    <phoneticPr fontId="1" type="noConversion"/>
  </si>
  <si>
    <t>顺  翼  墙</t>
    <phoneticPr fontId="1" type="noConversion"/>
  </si>
  <si>
    <t>逆  翼  墙</t>
    <phoneticPr fontId="1" type="noConversion"/>
  </si>
  <si>
    <t>L</t>
    <phoneticPr fontId="1" type="noConversion"/>
  </si>
  <si>
    <t>L0</t>
    <phoneticPr fontId="1" type="noConversion"/>
  </si>
  <si>
    <t>h1</t>
    <phoneticPr fontId="1" type="noConversion"/>
  </si>
  <si>
    <t>墙 身</t>
    <phoneticPr fontId="1" type="noConversion"/>
  </si>
  <si>
    <t>基 础</t>
    <phoneticPr fontId="1" type="noConversion"/>
  </si>
  <si>
    <r>
      <t>β</t>
    </r>
    <r>
      <rPr>
        <vertAlign val="subscript"/>
        <sz val="12"/>
        <rFont val="仿宋_GB2312"/>
        <family val="3"/>
        <charset val="134"/>
      </rPr>
      <t>1</t>
    </r>
    <phoneticPr fontId="1" type="noConversion"/>
  </si>
  <si>
    <r>
      <t>φ</t>
    </r>
    <r>
      <rPr>
        <vertAlign val="subscript"/>
        <sz val="12"/>
        <rFont val="仿宋_GB2312"/>
        <family val="3"/>
        <charset val="134"/>
      </rPr>
      <t>1</t>
    </r>
    <phoneticPr fontId="1" type="noConversion"/>
  </si>
  <si>
    <r>
      <t>β</t>
    </r>
    <r>
      <rPr>
        <vertAlign val="subscript"/>
        <sz val="12"/>
        <rFont val="仿宋_GB2312"/>
        <family val="3"/>
        <charset val="134"/>
      </rPr>
      <t>2</t>
    </r>
    <phoneticPr fontId="1" type="noConversion"/>
  </si>
  <si>
    <r>
      <t>φ</t>
    </r>
    <r>
      <rPr>
        <vertAlign val="subscript"/>
        <sz val="12"/>
        <rFont val="仿宋_GB2312"/>
        <family val="3"/>
        <charset val="134"/>
      </rPr>
      <t>2</t>
    </r>
    <phoneticPr fontId="1" type="noConversion"/>
  </si>
  <si>
    <r>
      <t>0.5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Th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2.0</t>
    </r>
    <phoneticPr fontId="1" type="noConversion"/>
  </si>
  <si>
    <r>
      <t>2.0&lt;Th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4.0</t>
    </r>
    <phoneticPr fontId="1" type="noConversion"/>
  </si>
  <si>
    <r>
      <t>4.0&lt;Th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6.0</t>
    </r>
    <phoneticPr fontId="1" type="noConversion"/>
  </si>
  <si>
    <r>
      <t>6.0&lt;Th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8.0</t>
    </r>
    <phoneticPr fontId="1" type="noConversion"/>
  </si>
  <si>
    <r>
      <t>8.0&lt;Th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10.0</t>
    </r>
    <phoneticPr fontId="1" type="noConversion"/>
  </si>
  <si>
    <r>
      <t>10.0&lt;Th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12.0</t>
    </r>
    <phoneticPr fontId="1" type="noConversion"/>
  </si>
  <si>
    <r>
      <t>12.0&lt;Th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14.0</t>
    </r>
    <phoneticPr fontId="1" type="noConversion"/>
  </si>
  <si>
    <r>
      <t>14.0&lt;Th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16.0</t>
    </r>
    <phoneticPr fontId="1" type="noConversion"/>
  </si>
  <si>
    <r>
      <t>16.0&lt;Th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20.0</t>
    </r>
    <phoneticPr fontId="1" type="noConversion"/>
  </si>
  <si>
    <r>
      <t>C20、MU30片石 砼/C20砼(m</t>
    </r>
    <r>
      <rPr>
        <vertAlign val="superscript"/>
        <sz val="12"/>
        <rFont val="仿宋_GB2312"/>
        <family val="3"/>
        <charset val="134"/>
      </rPr>
      <t>3</t>
    </r>
    <r>
      <rPr>
        <sz val="12"/>
        <rFont val="仿宋_GB2312"/>
        <family val="3"/>
        <charset val="134"/>
      </rPr>
      <t>)</t>
    </r>
    <phoneticPr fontId="1" type="noConversion"/>
  </si>
  <si>
    <t>八字翼墙尺寸及工程数量表（Lo=6.0m）</t>
    <phoneticPr fontId="1" type="noConversion"/>
  </si>
  <si>
    <t>八字翼墙尺寸及数量表（Lo=4.0m）</t>
    <phoneticPr fontId="1" type="noConversion"/>
  </si>
  <si>
    <t>八字翼墙尺寸及数量表（Lo=2.0m）</t>
    <phoneticPr fontId="1" type="noConversion"/>
  </si>
  <si>
    <t>八字墙尺寸及工程数量表（Lo=1.5m）</t>
    <phoneticPr fontId="1" type="noConversion"/>
  </si>
  <si>
    <t>(cm)</t>
    <phoneticPr fontId="1" type="noConversion"/>
  </si>
  <si>
    <t>(m)</t>
    <phoneticPr fontId="1" type="noConversion"/>
  </si>
  <si>
    <t>(度)</t>
    <phoneticPr fontId="1" type="noConversion"/>
  </si>
  <si>
    <r>
      <t>C20砼/C30、MU30片石(m</t>
    </r>
    <r>
      <rPr>
        <vertAlign val="superscript"/>
        <sz val="12"/>
        <rFont val="仿宋_GB2312"/>
        <family val="3"/>
        <charset val="134"/>
      </rPr>
      <t>3</t>
    </r>
    <r>
      <rPr>
        <sz val="12"/>
        <rFont val="仿宋_GB2312"/>
        <family val="3"/>
        <charset val="134"/>
      </rPr>
      <t>)</t>
    </r>
    <phoneticPr fontId="1" type="noConversion"/>
  </si>
  <si>
    <r>
      <t>M7.5水泥砂浆砌MU30片石 (m</t>
    </r>
    <r>
      <rPr>
        <vertAlign val="superscript"/>
        <sz val="12"/>
        <rFont val="仿宋_GB2312"/>
        <family val="3"/>
        <charset val="134"/>
      </rPr>
      <t>3</t>
    </r>
    <r>
      <rPr>
        <sz val="12"/>
        <rFont val="仿宋_GB2312"/>
        <family val="3"/>
        <charset val="134"/>
      </rPr>
      <t>)</t>
    </r>
    <phoneticPr fontId="1" type="noConversion"/>
  </si>
  <si>
    <t>2.0~4.0</t>
    <phoneticPr fontId="1" type="noConversion"/>
  </si>
  <si>
    <t>4.0~6.0</t>
    <phoneticPr fontId="1" type="noConversion"/>
  </si>
  <si>
    <t>6.0~8.0</t>
    <phoneticPr fontId="1" type="noConversion"/>
  </si>
  <si>
    <t>8.0~10.0</t>
    <phoneticPr fontId="1" type="noConversion"/>
  </si>
  <si>
    <t>10.0~12.0</t>
    <phoneticPr fontId="1" type="noConversion"/>
  </si>
  <si>
    <t>12.0~14.0</t>
    <phoneticPr fontId="1" type="noConversion"/>
  </si>
  <si>
    <t>14.0~16.0</t>
    <phoneticPr fontId="1" type="noConversion"/>
  </si>
  <si>
    <t>16.0~18.0</t>
    <phoneticPr fontId="1" type="noConversion"/>
  </si>
  <si>
    <t>H0</t>
    <phoneticPr fontId="1" type="noConversion"/>
  </si>
  <si>
    <t>θ</t>
    <phoneticPr fontId="1" type="noConversion"/>
  </si>
  <si>
    <t>S</t>
    <phoneticPr fontId="1" type="noConversion"/>
  </si>
  <si>
    <t>Th</t>
    <phoneticPr fontId="1" type="noConversion"/>
  </si>
  <si>
    <t>d1</t>
    <phoneticPr fontId="1" type="noConversion"/>
  </si>
  <si>
    <r>
      <t>C20砼(m</t>
    </r>
    <r>
      <rPr>
        <vertAlign val="superscript"/>
        <sz val="12"/>
        <rFont val="仿宋_GB2312"/>
        <family val="3"/>
        <charset val="134"/>
      </rPr>
      <t>3</t>
    </r>
    <r>
      <rPr>
        <sz val="12"/>
        <rFont val="仿宋_GB2312"/>
        <family val="3"/>
        <charset val="134"/>
      </rPr>
      <t>)</t>
    </r>
    <phoneticPr fontId="1" type="noConversion"/>
  </si>
  <si>
    <t>八字翼墙尺寸及工程数量表（Lo=6.0m）</t>
    <phoneticPr fontId="1" type="noConversion"/>
  </si>
  <si>
    <r>
      <t>φ= 0</t>
    </r>
    <r>
      <rPr>
        <vertAlign val="superscript"/>
        <sz val="12"/>
        <rFont val="仿宋_GB2312"/>
        <family val="3"/>
        <charset val="134"/>
      </rPr>
      <t>。</t>
    </r>
    <phoneticPr fontId="1" type="noConversion"/>
  </si>
  <si>
    <t>跨径</t>
    <phoneticPr fontId="1" type="noConversion"/>
  </si>
  <si>
    <t>净跨径</t>
    <phoneticPr fontId="1" type="noConversion"/>
  </si>
  <si>
    <t>填土高</t>
    <phoneticPr fontId="1" type="noConversion"/>
  </si>
  <si>
    <t>板厚</t>
    <phoneticPr fontId="1" type="noConversion"/>
  </si>
  <si>
    <t>G</t>
    <phoneticPr fontId="1" type="noConversion"/>
  </si>
  <si>
    <t>m</t>
    <phoneticPr fontId="1" type="noConversion"/>
  </si>
  <si>
    <t>顺  翼  墙</t>
    <phoneticPr fontId="1" type="noConversion"/>
  </si>
  <si>
    <t>逆  翼  墙</t>
    <phoneticPr fontId="1" type="noConversion"/>
  </si>
  <si>
    <t>洞口</t>
    <phoneticPr fontId="1" type="noConversion"/>
  </si>
  <si>
    <t>隔水墙</t>
    <phoneticPr fontId="1" type="noConversion"/>
  </si>
  <si>
    <t>L</t>
    <phoneticPr fontId="1" type="noConversion"/>
  </si>
  <si>
    <t>L0</t>
    <phoneticPr fontId="1" type="noConversion"/>
  </si>
  <si>
    <r>
      <t>β</t>
    </r>
    <r>
      <rPr>
        <vertAlign val="subscript"/>
        <sz val="12"/>
        <rFont val="仿宋_GB2312"/>
        <family val="3"/>
        <charset val="134"/>
      </rPr>
      <t>1</t>
    </r>
    <phoneticPr fontId="1" type="noConversion"/>
  </si>
  <si>
    <r>
      <t>φ</t>
    </r>
    <r>
      <rPr>
        <vertAlign val="subscript"/>
        <sz val="12"/>
        <rFont val="仿宋_GB2312"/>
        <family val="3"/>
        <charset val="134"/>
      </rPr>
      <t>1</t>
    </r>
    <phoneticPr fontId="1" type="noConversion"/>
  </si>
  <si>
    <t>GX</t>
    <phoneticPr fontId="1" type="noConversion"/>
  </si>
  <si>
    <t>T</t>
    <phoneticPr fontId="1" type="noConversion"/>
  </si>
  <si>
    <t>m1</t>
    <phoneticPr fontId="1" type="noConversion"/>
  </si>
  <si>
    <t>C</t>
    <phoneticPr fontId="1" type="noConversion"/>
  </si>
  <si>
    <t>C1</t>
    <phoneticPr fontId="1" type="noConversion"/>
  </si>
  <si>
    <t>C2</t>
    <phoneticPr fontId="1" type="noConversion"/>
  </si>
  <si>
    <t>E1</t>
    <phoneticPr fontId="1" type="noConversion"/>
  </si>
  <si>
    <t>E2</t>
    <phoneticPr fontId="1" type="noConversion"/>
  </si>
  <si>
    <t>N1</t>
    <phoneticPr fontId="1" type="noConversion"/>
  </si>
  <si>
    <t>墙 身</t>
    <phoneticPr fontId="1" type="noConversion"/>
  </si>
  <si>
    <t>基 础</t>
    <phoneticPr fontId="1" type="noConversion"/>
  </si>
  <si>
    <r>
      <t>β</t>
    </r>
    <r>
      <rPr>
        <vertAlign val="subscript"/>
        <sz val="12"/>
        <rFont val="仿宋_GB2312"/>
        <family val="3"/>
        <charset val="134"/>
      </rPr>
      <t>2</t>
    </r>
    <phoneticPr fontId="1" type="noConversion"/>
  </si>
  <si>
    <r>
      <t>φ</t>
    </r>
    <r>
      <rPr>
        <vertAlign val="subscript"/>
        <sz val="12"/>
        <rFont val="仿宋_GB2312"/>
        <family val="3"/>
        <charset val="134"/>
      </rPr>
      <t>2</t>
    </r>
    <phoneticPr fontId="1" type="noConversion"/>
  </si>
  <si>
    <t>GX'</t>
    <phoneticPr fontId="1" type="noConversion"/>
  </si>
  <si>
    <t>T'</t>
    <phoneticPr fontId="1" type="noConversion"/>
  </si>
  <si>
    <t>m1'</t>
    <phoneticPr fontId="1" type="noConversion"/>
  </si>
  <si>
    <t>C'</t>
    <phoneticPr fontId="1" type="noConversion"/>
  </si>
  <si>
    <t>C1'</t>
    <phoneticPr fontId="1" type="noConversion"/>
  </si>
  <si>
    <t>C2'</t>
    <phoneticPr fontId="1" type="noConversion"/>
  </si>
  <si>
    <t>E1'</t>
    <phoneticPr fontId="1" type="noConversion"/>
  </si>
  <si>
    <t>E2'</t>
    <phoneticPr fontId="1" type="noConversion"/>
  </si>
  <si>
    <t>N1'</t>
    <phoneticPr fontId="1" type="noConversion"/>
  </si>
  <si>
    <t>(cm)</t>
    <phoneticPr fontId="1" type="noConversion"/>
  </si>
  <si>
    <t>(m)</t>
    <phoneticPr fontId="1" type="noConversion"/>
  </si>
  <si>
    <t>(度)</t>
    <phoneticPr fontId="1" type="noConversion"/>
  </si>
  <si>
    <r>
      <t>0.5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2.0</t>
    </r>
    <phoneticPr fontId="1" type="noConversion"/>
  </si>
  <si>
    <r>
      <t>2.0&lt;Th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4.0</t>
    </r>
    <phoneticPr fontId="1" type="noConversion"/>
  </si>
  <si>
    <r>
      <t>4.0&lt;Th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6.0</t>
    </r>
    <phoneticPr fontId="1" type="noConversion"/>
  </si>
  <si>
    <r>
      <t>6.0&lt;Th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8.0</t>
    </r>
    <phoneticPr fontId="1" type="noConversion"/>
  </si>
  <si>
    <r>
      <t>8.0&lt;Th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10.0</t>
    </r>
    <phoneticPr fontId="1" type="noConversion"/>
  </si>
  <si>
    <r>
      <t>10.0&lt;Th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12.0</t>
    </r>
    <phoneticPr fontId="1" type="noConversion"/>
  </si>
  <si>
    <r>
      <t>12.0&lt;Th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14.0</t>
    </r>
    <phoneticPr fontId="1" type="noConversion"/>
  </si>
  <si>
    <r>
      <t>14.0&lt;Th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16.0</t>
    </r>
    <phoneticPr fontId="1" type="noConversion"/>
  </si>
  <si>
    <r>
      <t>16.0&lt;Th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20.0</t>
    </r>
    <phoneticPr fontId="1" type="noConversion"/>
  </si>
  <si>
    <t>八字墙尺寸及工程数量表（Lo=1.5m）</t>
    <phoneticPr fontId="1" type="noConversion"/>
  </si>
  <si>
    <t>φ</t>
    <phoneticPr fontId="1" type="noConversion"/>
  </si>
  <si>
    <t>H</t>
    <phoneticPr fontId="1" type="noConversion"/>
  </si>
  <si>
    <t>h1</t>
    <phoneticPr fontId="1" type="noConversion"/>
  </si>
  <si>
    <t>TH</t>
    <phoneticPr fontId="1" type="noConversion"/>
  </si>
  <si>
    <t>d</t>
    <phoneticPr fontId="1" type="noConversion"/>
  </si>
  <si>
    <r>
      <t>C20砼/C30、MU30片石(m</t>
    </r>
    <r>
      <rPr>
        <vertAlign val="superscript"/>
        <sz val="12"/>
        <rFont val="仿宋_GB2312"/>
        <family val="3"/>
        <charset val="134"/>
      </rPr>
      <t>3</t>
    </r>
    <r>
      <rPr>
        <sz val="12"/>
        <rFont val="仿宋_GB2312"/>
        <family val="3"/>
        <charset val="134"/>
      </rPr>
      <t>)</t>
    </r>
    <phoneticPr fontId="1" type="noConversion"/>
  </si>
  <si>
    <r>
      <t>M7.5水泥砂浆砌MU30片石 (m</t>
    </r>
    <r>
      <rPr>
        <vertAlign val="superscript"/>
        <sz val="12"/>
        <rFont val="仿宋_GB2312"/>
        <family val="3"/>
        <charset val="134"/>
      </rPr>
      <t>3</t>
    </r>
    <r>
      <rPr>
        <sz val="12"/>
        <rFont val="仿宋_GB2312"/>
        <family val="3"/>
        <charset val="134"/>
      </rPr>
      <t>)</t>
    </r>
    <phoneticPr fontId="1" type="noConversion"/>
  </si>
  <si>
    <t>0.5~2.0</t>
    <phoneticPr fontId="1" type="noConversion"/>
  </si>
  <si>
    <t>2.0~4.0</t>
    <phoneticPr fontId="1" type="noConversion"/>
  </si>
  <si>
    <t>4.0~6.0</t>
    <phoneticPr fontId="1" type="noConversion"/>
  </si>
  <si>
    <t>6.0~8.0</t>
    <phoneticPr fontId="1" type="noConversion"/>
  </si>
  <si>
    <t>8.0~10.0</t>
    <phoneticPr fontId="1" type="noConversion"/>
  </si>
  <si>
    <t>10.0~12.0</t>
    <phoneticPr fontId="1" type="noConversion"/>
  </si>
  <si>
    <t>12.0~14.0</t>
    <phoneticPr fontId="1" type="noConversion"/>
  </si>
  <si>
    <t>14.0~16.0</t>
    <phoneticPr fontId="1" type="noConversion"/>
  </si>
  <si>
    <t>16.0~18.0</t>
    <phoneticPr fontId="1" type="noConversion"/>
  </si>
  <si>
    <t>八字翼墙尺寸及数量表（Lo=2.0m）</t>
    <phoneticPr fontId="1" type="noConversion"/>
  </si>
  <si>
    <r>
      <t>φ= 0</t>
    </r>
    <r>
      <rPr>
        <vertAlign val="superscript"/>
        <sz val="12"/>
        <rFont val="仿宋_GB2312"/>
        <family val="3"/>
        <charset val="134"/>
      </rPr>
      <t>。</t>
    </r>
    <phoneticPr fontId="1" type="noConversion"/>
  </si>
  <si>
    <t>隔水墙</t>
    <phoneticPr fontId="1" type="noConversion"/>
  </si>
  <si>
    <t>八字翼墙尺寸及数量表（Lo=4.0m）</t>
    <phoneticPr fontId="1" type="noConversion"/>
  </si>
  <si>
    <t>八字翼墙尺寸及工程数量表（Lo=6.0m）</t>
    <phoneticPr fontId="1" type="noConversion"/>
  </si>
  <si>
    <t>八字墙尺寸及工程数量表（Lo=1.5m）</t>
    <phoneticPr fontId="1" type="noConversion"/>
  </si>
  <si>
    <t>跨径</t>
    <phoneticPr fontId="1" type="noConversion"/>
  </si>
  <si>
    <t>净跨径</t>
    <phoneticPr fontId="1" type="noConversion"/>
  </si>
  <si>
    <t>填土高</t>
    <phoneticPr fontId="1" type="noConversion"/>
  </si>
  <si>
    <t>φ</t>
    <phoneticPr fontId="1" type="noConversion"/>
  </si>
  <si>
    <t>板厚</t>
    <phoneticPr fontId="1" type="noConversion"/>
  </si>
  <si>
    <t>H</t>
    <phoneticPr fontId="1" type="noConversion"/>
  </si>
  <si>
    <t>G</t>
    <phoneticPr fontId="1" type="noConversion"/>
  </si>
  <si>
    <t>m</t>
    <phoneticPr fontId="1" type="noConversion"/>
  </si>
  <si>
    <t>顺  翼  墙</t>
    <phoneticPr fontId="1" type="noConversion"/>
  </si>
  <si>
    <t>逆  翼  墙</t>
    <phoneticPr fontId="1" type="noConversion"/>
  </si>
  <si>
    <t>L</t>
    <phoneticPr fontId="1" type="noConversion"/>
  </si>
  <si>
    <t>L0</t>
    <phoneticPr fontId="1" type="noConversion"/>
  </si>
  <si>
    <t>h1</t>
    <phoneticPr fontId="1" type="noConversion"/>
  </si>
  <si>
    <t>TH</t>
    <phoneticPr fontId="1" type="noConversion"/>
  </si>
  <si>
    <t>d</t>
    <phoneticPr fontId="1" type="noConversion"/>
  </si>
  <si>
    <r>
      <t>β</t>
    </r>
    <r>
      <rPr>
        <vertAlign val="subscript"/>
        <sz val="12"/>
        <rFont val="仿宋_GB2312"/>
        <family val="3"/>
        <charset val="134"/>
      </rPr>
      <t>1</t>
    </r>
    <phoneticPr fontId="1" type="noConversion"/>
  </si>
  <si>
    <r>
      <t>φ</t>
    </r>
    <r>
      <rPr>
        <vertAlign val="subscript"/>
        <sz val="12"/>
        <rFont val="仿宋_GB2312"/>
        <family val="3"/>
        <charset val="134"/>
      </rPr>
      <t>1</t>
    </r>
    <phoneticPr fontId="1" type="noConversion"/>
  </si>
  <si>
    <t>GX</t>
    <phoneticPr fontId="1" type="noConversion"/>
  </si>
  <si>
    <t>T</t>
    <phoneticPr fontId="1" type="noConversion"/>
  </si>
  <si>
    <t>m1</t>
    <phoneticPr fontId="1" type="noConversion"/>
  </si>
  <si>
    <t>C</t>
    <phoneticPr fontId="1" type="noConversion"/>
  </si>
  <si>
    <t>C1</t>
    <phoneticPr fontId="1" type="noConversion"/>
  </si>
  <si>
    <t>C2</t>
    <phoneticPr fontId="1" type="noConversion"/>
  </si>
  <si>
    <t>E1</t>
    <phoneticPr fontId="1" type="noConversion"/>
  </si>
  <si>
    <t>E2</t>
    <phoneticPr fontId="1" type="noConversion"/>
  </si>
  <si>
    <t>N1</t>
    <phoneticPr fontId="1" type="noConversion"/>
  </si>
  <si>
    <t>墙 身</t>
    <phoneticPr fontId="1" type="noConversion"/>
  </si>
  <si>
    <t>基 础</t>
    <phoneticPr fontId="1" type="noConversion"/>
  </si>
  <si>
    <r>
      <t>β</t>
    </r>
    <r>
      <rPr>
        <vertAlign val="subscript"/>
        <sz val="12"/>
        <rFont val="仿宋_GB2312"/>
        <family val="3"/>
        <charset val="134"/>
      </rPr>
      <t>2</t>
    </r>
    <phoneticPr fontId="1" type="noConversion"/>
  </si>
  <si>
    <r>
      <t>φ</t>
    </r>
    <r>
      <rPr>
        <vertAlign val="subscript"/>
        <sz val="12"/>
        <rFont val="仿宋_GB2312"/>
        <family val="3"/>
        <charset val="134"/>
      </rPr>
      <t>2</t>
    </r>
    <phoneticPr fontId="1" type="noConversion"/>
  </si>
  <si>
    <t>GX'</t>
    <phoneticPr fontId="1" type="noConversion"/>
  </si>
  <si>
    <t>T'</t>
    <phoneticPr fontId="1" type="noConversion"/>
  </si>
  <si>
    <t>m1'</t>
    <phoneticPr fontId="1" type="noConversion"/>
  </si>
  <si>
    <t>C'</t>
    <phoneticPr fontId="1" type="noConversion"/>
  </si>
  <si>
    <t>C1'</t>
    <phoneticPr fontId="1" type="noConversion"/>
  </si>
  <si>
    <t>C2'</t>
    <phoneticPr fontId="1" type="noConversion"/>
  </si>
  <si>
    <t>E1'</t>
    <phoneticPr fontId="1" type="noConversion"/>
  </si>
  <si>
    <t>E2'</t>
    <phoneticPr fontId="1" type="noConversion"/>
  </si>
  <si>
    <t>N1'</t>
    <phoneticPr fontId="1" type="noConversion"/>
  </si>
  <si>
    <t>(cm)</t>
    <phoneticPr fontId="1" type="noConversion"/>
  </si>
  <si>
    <t>(m)</t>
    <phoneticPr fontId="1" type="noConversion"/>
  </si>
  <si>
    <t>(度)</t>
    <phoneticPr fontId="1" type="noConversion"/>
  </si>
  <si>
    <r>
      <t>C20砼/C30、MU30片石(m</t>
    </r>
    <r>
      <rPr>
        <vertAlign val="superscript"/>
        <sz val="12"/>
        <rFont val="仿宋_GB2312"/>
        <family val="3"/>
        <charset val="134"/>
      </rPr>
      <t>3</t>
    </r>
    <r>
      <rPr>
        <sz val="12"/>
        <rFont val="仿宋_GB2312"/>
        <family val="3"/>
        <charset val="134"/>
      </rPr>
      <t>)</t>
    </r>
    <phoneticPr fontId="1" type="noConversion"/>
  </si>
  <si>
    <r>
      <t>M7.5水泥砂浆砌MU30片石 (m</t>
    </r>
    <r>
      <rPr>
        <vertAlign val="superscript"/>
        <sz val="12"/>
        <rFont val="仿宋_GB2312"/>
        <family val="3"/>
        <charset val="134"/>
      </rPr>
      <t>3</t>
    </r>
    <r>
      <rPr>
        <sz val="12"/>
        <rFont val="仿宋_GB2312"/>
        <family val="3"/>
        <charset val="134"/>
      </rPr>
      <t>)</t>
    </r>
    <phoneticPr fontId="1" type="noConversion"/>
  </si>
  <si>
    <t>0.5~2.0</t>
    <phoneticPr fontId="1" type="noConversion"/>
  </si>
  <si>
    <t>2.0~4.0</t>
    <phoneticPr fontId="1" type="noConversion"/>
  </si>
  <si>
    <t>4.0~6.0</t>
    <phoneticPr fontId="1" type="noConversion"/>
  </si>
  <si>
    <t>6.0~8.0</t>
    <phoneticPr fontId="1" type="noConversion"/>
  </si>
  <si>
    <t>8.0~10.0</t>
    <phoneticPr fontId="1" type="noConversion"/>
  </si>
  <si>
    <t>10.0~12.0</t>
    <phoneticPr fontId="1" type="noConversion"/>
  </si>
  <si>
    <t>12.0~14.0</t>
    <phoneticPr fontId="1" type="noConversion"/>
  </si>
  <si>
    <t>14.0~16.0</t>
    <phoneticPr fontId="1" type="noConversion"/>
  </si>
  <si>
    <t>16.0~18.0</t>
    <phoneticPr fontId="1" type="noConversion"/>
  </si>
  <si>
    <r>
      <t>0.5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Th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2.0</t>
    </r>
    <phoneticPr fontId="1" type="noConversion"/>
  </si>
  <si>
    <r>
      <t>2.0&lt;Th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4.0</t>
    </r>
    <phoneticPr fontId="1" type="noConversion"/>
  </si>
  <si>
    <r>
      <t>4.0&lt;Th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6.0</t>
    </r>
    <phoneticPr fontId="1" type="noConversion"/>
  </si>
  <si>
    <r>
      <t>6.0&lt;Th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8.0</t>
    </r>
    <phoneticPr fontId="1" type="noConversion"/>
  </si>
  <si>
    <r>
      <t>8.0&lt;Th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10.0</t>
    </r>
    <phoneticPr fontId="1" type="noConversion"/>
  </si>
  <si>
    <r>
      <t>10.0&lt;Th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12.0</t>
    </r>
    <phoneticPr fontId="1" type="noConversion"/>
  </si>
  <si>
    <r>
      <t>12.0&lt;Th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14.0</t>
    </r>
    <phoneticPr fontId="1" type="noConversion"/>
  </si>
  <si>
    <r>
      <t>14.0&lt;Th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16.0</t>
    </r>
    <phoneticPr fontId="1" type="noConversion"/>
  </si>
  <si>
    <r>
      <t>16.0&lt;Th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20.0</t>
    </r>
    <phoneticPr fontId="1" type="noConversion"/>
  </si>
  <si>
    <t>八字翼墙尺寸及数量表（Lo=4.0m）</t>
    <phoneticPr fontId="1" type="noConversion"/>
  </si>
  <si>
    <t>八字翼墙尺寸及工程数量表（Lo=6.0m）</t>
    <phoneticPr fontId="1" type="noConversion"/>
  </si>
  <si>
    <r>
      <t>0.5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2.0</t>
    </r>
    <phoneticPr fontId="1" type="noConversion"/>
  </si>
  <si>
    <r>
      <t>2.0&lt;Th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4.0</t>
    </r>
    <phoneticPr fontId="1" type="noConversion"/>
  </si>
  <si>
    <r>
      <t>4.0&lt;Th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6.0</t>
    </r>
    <phoneticPr fontId="1" type="noConversion"/>
  </si>
  <si>
    <r>
      <t>6.0&lt;Th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8.0</t>
    </r>
    <phoneticPr fontId="1" type="noConversion"/>
  </si>
  <si>
    <r>
      <t>8.0&lt;Th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10.0</t>
    </r>
    <phoneticPr fontId="1" type="noConversion"/>
  </si>
  <si>
    <r>
      <t>10.0&lt;Th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12.0</t>
    </r>
    <phoneticPr fontId="1" type="noConversion"/>
  </si>
  <si>
    <r>
      <t>12.0&lt;Th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14.0</t>
    </r>
    <phoneticPr fontId="1" type="noConversion"/>
  </si>
  <si>
    <r>
      <t>14.0&lt;Th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16.0</t>
    </r>
    <phoneticPr fontId="1" type="noConversion"/>
  </si>
  <si>
    <r>
      <t>16.0&lt;Th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20.0</t>
    </r>
    <phoneticPr fontId="1" type="noConversion"/>
  </si>
  <si>
    <r>
      <t>0.5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2.0</t>
    </r>
    <phoneticPr fontId="1" type="noConversion"/>
  </si>
  <si>
    <r>
      <t>2.0&lt;Th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4.0</t>
    </r>
    <phoneticPr fontId="1" type="noConversion"/>
  </si>
  <si>
    <r>
      <t>4.0&lt;Th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6.0</t>
    </r>
    <phoneticPr fontId="1" type="noConversion"/>
  </si>
  <si>
    <r>
      <t>6.0&lt;Th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8.0</t>
    </r>
    <phoneticPr fontId="1" type="noConversion"/>
  </si>
  <si>
    <r>
      <t>8.0&lt;Th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10.0</t>
    </r>
    <phoneticPr fontId="1" type="noConversion"/>
  </si>
  <si>
    <r>
      <t>10.0&lt;Th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12.0</t>
    </r>
    <phoneticPr fontId="1" type="noConversion"/>
  </si>
  <si>
    <r>
      <t>12.0&lt;Th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14.0</t>
    </r>
    <phoneticPr fontId="1" type="noConversion"/>
  </si>
  <si>
    <r>
      <t>14.0&lt;Th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16.0</t>
    </r>
    <phoneticPr fontId="1" type="noConversion"/>
  </si>
  <si>
    <r>
      <t>16.0&lt;Th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20.0</t>
    </r>
    <phoneticPr fontId="1" type="noConversion"/>
  </si>
  <si>
    <t>八字墙尺寸及工程数量表（Lo=1.5m）</t>
    <phoneticPr fontId="1" type="noConversion"/>
  </si>
  <si>
    <t>跨径</t>
    <phoneticPr fontId="1" type="noConversion"/>
  </si>
  <si>
    <t>净跨径</t>
    <phoneticPr fontId="1" type="noConversion"/>
  </si>
  <si>
    <t>填土高</t>
    <phoneticPr fontId="1" type="noConversion"/>
  </si>
  <si>
    <t>φ</t>
    <phoneticPr fontId="1" type="noConversion"/>
  </si>
  <si>
    <t>板厚</t>
    <phoneticPr fontId="1" type="noConversion"/>
  </si>
  <si>
    <t>H</t>
    <phoneticPr fontId="1" type="noConversion"/>
  </si>
  <si>
    <t>G</t>
    <phoneticPr fontId="1" type="noConversion"/>
  </si>
  <si>
    <t>m</t>
    <phoneticPr fontId="1" type="noConversion"/>
  </si>
  <si>
    <t>顺  翼  墙</t>
    <phoneticPr fontId="1" type="noConversion"/>
  </si>
  <si>
    <t>逆  翼  墙</t>
    <phoneticPr fontId="1" type="noConversion"/>
  </si>
  <si>
    <t>L</t>
    <phoneticPr fontId="1" type="noConversion"/>
  </si>
  <si>
    <t>L0</t>
    <phoneticPr fontId="1" type="noConversion"/>
  </si>
  <si>
    <t>h1</t>
    <phoneticPr fontId="1" type="noConversion"/>
  </si>
  <si>
    <t>TH</t>
    <phoneticPr fontId="1" type="noConversion"/>
  </si>
  <si>
    <t>d</t>
    <phoneticPr fontId="1" type="noConversion"/>
  </si>
  <si>
    <r>
      <t>β</t>
    </r>
    <r>
      <rPr>
        <vertAlign val="subscript"/>
        <sz val="12"/>
        <rFont val="仿宋_GB2312"/>
        <family val="3"/>
        <charset val="134"/>
      </rPr>
      <t>1</t>
    </r>
    <phoneticPr fontId="1" type="noConversion"/>
  </si>
  <si>
    <r>
      <t>φ</t>
    </r>
    <r>
      <rPr>
        <vertAlign val="subscript"/>
        <sz val="12"/>
        <rFont val="仿宋_GB2312"/>
        <family val="3"/>
        <charset val="134"/>
      </rPr>
      <t>1</t>
    </r>
    <phoneticPr fontId="1" type="noConversion"/>
  </si>
  <si>
    <t>GX</t>
    <phoneticPr fontId="1" type="noConversion"/>
  </si>
  <si>
    <t>T</t>
    <phoneticPr fontId="1" type="noConversion"/>
  </si>
  <si>
    <t>m1</t>
    <phoneticPr fontId="1" type="noConversion"/>
  </si>
  <si>
    <t>C</t>
    <phoneticPr fontId="1" type="noConversion"/>
  </si>
  <si>
    <t>C1</t>
    <phoneticPr fontId="1" type="noConversion"/>
  </si>
  <si>
    <t>C2</t>
    <phoneticPr fontId="1" type="noConversion"/>
  </si>
  <si>
    <t>E1</t>
    <phoneticPr fontId="1" type="noConversion"/>
  </si>
  <si>
    <t>E2</t>
    <phoneticPr fontId="1" type="noConversion"/>
  </si>
  <si>
    <t>N1</t>
    <phoneticPr fontId="1" type="noConversion"/>
  </si>
  <si>
    <t>墙 身</t>
    <phoneticPr fontId="1" type="noConversion"/>
  </si>
  <si>
    <t>基 础</t>
    <phoneticPr fontId="1" type="noConversion"/>
  </si>
  <si>
    <r>
      <t>β</t>
    </r>
    <r>
      <rPr>
        <vertAlign val="subscript"/>
        <sz val="12"/>
        <rFont val="仿宋_GB2312"/>
        <family val="3"/>
        <charset val="134"/>
      </rPr>
      <t>2</t>
    </r>
    <phoneticPr fontId="1" type="noConversion"/>
  </si>
  <si>
    <r>
      <t>φ</t>
    </r>
    <r>
      <rPr>
        <vertAlign val="subscript"/>
        <sz val="12"/>
        <rFont val="仿宋_GB2312"/>
        <family val="3"/>
        <charset val="134"/>
      </rPr>
      <t>2</t>
    </r>
    <phoneticPr fontId="1" type="noConversion"/>
  </si>
  <si>
    <t>GX'</t>
    <phoneticPr fontId="1" type="noConversion"/>
  </si>
  <si>
    <t>T'</t>
    <phoneticPr fontId="1" type="noConversion"/>
  </si>
  <si>
    <t>m1'</t>
    <phoneticPr fontId="1" type="noConversion"/>
  </si>
  <si>
    <t>C'</t>
    <phoneticPr fontId="1" type="noConversion"/>
  </si>
  <si>
    <t>C1'</t>
    <phoneticPr fontId="1" type="noConversion"/>
  </si>
  <si>
    <t>C2'</t>
    <phoneticPr fontId="1" type="noConversion"/>
  </si>
  <si>
    <t>E1'</t>
    <phoneticPr fontId="1" type="noConversion"/>
  </si>
  <si>
    <t>E2'</t>
    <phoneticPr fontId="1" type="noConversion"/>
  </si>
  <si>
    <t>N1'</t>
    <phoneticPr fontId="1" type="noConversion"/>
  </si>
  <si>
    <t>(cm)</t>
    <phoneticPr fontId="1" type="noConversion"/>
  </si>
  <si>
    <t>(m)</t>
    <phoneticPr fontId="1" type="noConversion"/>
  </si>
  <si>
    <t>(度)</t>
    <phoneticPr fontId="1" type="noConversion"/>
  </si>
  <si>
    <r>
      <t>C20砼/C30、MU30片石(m</t>
    </r>
    <r>
      <rPr>
        <vertAlign val="superscript"/>
        <sz val="12"/>
        <rFont val="仿宋_GB2312"/>
        <family val="3"/>
        <charset val="134"/>
      </rPr>
      <t>3</t>
    </r>
    <r>
      <rPr>
        <sz val="12"/>
        <rFont val="仿宋_GB2312"/>
        <family val="3"/>
        <charset val="134"/>
      </rPr>
      <t>)</t>
    </r>
    <phoneticPr fontId="1" type="noConversion"/>
  </si>
  <si>
    <r>
      <t>M7.5水泥砂浆砌MU30片石 (m</t>
    </r>
    <r>
      <rPr>
        <vertAlign val="superscript"/>
        <sz val="12"/>
        <rFont val="仿宋_GB2312"/>
        <family val="3"/>
        <charset val="134"/>
      </rPr>
      <t>3</t>
    </r>
    <r>
      <rPr>
        <sz val="12"/>
        <rFont val="仿宋_GB2312"/>
        <family val="3"/>
        <charset val="134"/>
      </rPr>
      <t>)</t>
    </r>
    <phoneticPr fontId="1" type="noConversion"/>
  </si>
  <si>
    <t>0.5~2.0</t>
    <phoneticPr fontId="1" type="noConversion"/>
  </si>
  <si>
    <t>2.0~4.0</t>
    <phoneticPr fontId="1" type="noConversion"/>
  </si>
  <si>
    <t>4.0~6.0</t>
    <phoneticPr fontId="1" type="noConversion"/>
  </si>
  <si>
    <t>6.0~8.0</t>
    <phoneticPr fontId="1" type="noConversion"/>
  </si>
  <si>
    <t>8.0~10.0</t>
    <phoneticPr fontId="1" type="noConversion"/>
  </si>
  <si>
    <t>10.0~12.0</t>
    <phoneticPr fontId="1" type="noConversion"/>
  </si>
  <si>
    <t>12.0~14.0</t>
    <phoneticPr fontId="1" type="noConversion"/>
  </si>
  <si>
    <t>14.0~16.0</t>
    <phoneticPr fontId="1" type="noConversion"/>
  </si>
  <si>
    <t>16.0~18.0</t>
    <phoneticPr fontId="1" type="noConversion"/>
  </si>
  <si>
    <t>θ</t>
    <phoneticPr fontId="1" type="noConversion"/>
  </si>
  <si>
    <t>S</t>
    <phoneticPr fontId="1" type="noConversion"/>
  </si>
  <si>
    <t>Th</t>
    <phoneticPr fontId="1" type="noConversion"/>
  </si>
  <si>
    <t>d1</t>
    <phoneticPr fontId="1" type="noConversion"/>
  </si>
  <si>
    <r>
      <t>C20砼(m</t>
    </r>
    <r>
      <rPr>
        <vertAlign val="superscript"/>
        <sz val="12"/>
        <rFont val="仿宋_GB2312"/>
        <family val="3"/>
        <charset val="134"/>
      </rPr>
      <t>3</t>
    </r>
    <r>
      <rPr>
        <sz val="12"/>
        <rFont val="仿宋_GB2312"/>
        <family val="3"/>
        <charset val="134"/>
      </rPr>
      <t>)</t>
    </r>
    <phoneticPr fontId="1" type="noConversion"/>
  </si>
  <si>
    <r>
      <t>C20、MU30片石 砼/C20砼(m</t>
    </r>
    <r>
      <rPr>
        <vertAlign val="superscript"/>
        <sz val="12"/>
        <rFont val="仿宋_GB2312"/>
        <family val="3"/>
        <charset val="134"/>
      </rPr>
      <t>3</t>
    </r>
    <r>
      <rPr>
        <sz val="12"/>
        <rFont val="仿宋_GB2312"/>
        <family val="3"/>
        <charset val="134"/>
      </rPr>
      <t>)</t>
    </r>
    <phoneticPr fontId="1" type="noConversion"/>
  </si>
  <si>
    <r>
      <t>0.5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Th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2.0</t>
    </r>
    <phoneticPr fontId="1" type="noConversion"/>
  </si>
  <si>
    <r>
      <t>2.0&lt;Th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4.0</t>
    </r>
    <phoneticPr fontId="1" type="noConversion"/>
  </si>
  <si>
    <r>
      <t>4.0&lt;Th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6.0</t>
    </r>
    <phoneticPr fontId="1" type="noConversion"/>
  </si>
  <si>
    <r>
      <t>6.0&lt;Th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8.0</t>
    </r>
    <phoneticPr fontId="1" type="noConversion"/>
  </si>
  <si>
    <r>
      <t>8.0&lt;Th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10.0</t>
    </r>
    <phoneticPr fontId="1" type="noConversion"/>
  </si>
  <si>
    <r>
      <t>10.0&lt;Th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12.0</t>
    </r>
    <phoneticPr fontId="1" type="noConversion"/>
  </si>
  <si>
    <r>
      <t>12.0&lt;Th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14.0</t>
    </r>
    <phoneticPr fontId="1" type="noConversion"/>
  </si>
  <si>
    <r>
      <t>14.0&lt;Th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16.0</t>
    </r>
    <phoneticPr fontId="1" type="noConversion"/>
  </si>
  <si>
    <r>
      <t>16.0&lt;Th</t>
    </r>
    <r>
      <rPr>
        <sz val="10"/>
        <rFont val="宋体"/>
        <charset val="134"/>
      </rPr>
      <t>≤</t>
    </r>
    <r>
      <rPr>
        <sz val="10"/>
        <rFont val="Times New Roman"/>
        <family val="1"/>
      </rPr>
      <t>20.0</t>
    </r>
    <phoneticPr fontId="1" type="noConversion"/>
  </si>
  <si>
    <t>八字翼墙尺寸及数量表（Lo=4.0m）</t>
    <phoneticPr fontId="1" type="noConversion"/>
  </si>
  <si>
    <t>八字翼墙尺寸及工程数量表（Lo=6.0m）</t>
    <phoneticPr fontId="1" type="noConversion"/>
  </si>
  <si>
    <r>
      <t>0.5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2.0</t>
    </r>
    <phoneticPr fontId="1" type="noConversion"/>
  </si>
  <si>
    <r>
      <t>2.0&lt;Th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4.0</t>
    </r>
    <phoneticPr fontId="1" type="noConversion"/>
  </si>
  <si>
    <r>
      <t>4.0&lt;Th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6.0</t>
    </r>
    <phoneticPr fontId="1" type="noConversion"/>
  </si>
  <si>
    <r>
      <t>6.0&lt;Th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8.0</t>
    </r>
    <phoneticPr fontId="1" type="noConversion"/>
  </si>
  <si>
    <r>
      <t>8.0&lt;Th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10.0</t>
    </r>
    <phoneticPr fontId="1" type="noConversion"/>
  </si>
  <si>
    <r>
      <t>10.0&lt;Th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12.0</t>
    </r>
    <phoneticPr fontId="1" type="noConversion"/>
  </si>
  <si>
    <r>
      <t>12.0&lt;Th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14.0</t>
    </r>
    <phoneticPr fontId="1" type="noConversion"/>
  </si>
  <si>
    <r>
      <t>14.0&lt;Th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16.0</t>
    </r>
    <phoneticPr fontId="1" type="noConversion"/>
  </si>
  <si>
    <r>
      <t>16.0&lt;Th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20.0</t>
    </r>
    <phoneticPr fontId="1" type="noConversion"/>
  </si>
  <si>
    <t>墙 身</t>
    <phoneticPr fontId="1" type="noConversion"/>
  </si>
  <si>
    <t>基 础</t>
    <phoneticPr fontId="1" type="noConversion"/>
  </si>
  <si>
    <r>
      <t>C20砼(m</t>
    </r>
    <r>
      <rPr>
        <vertAlign val="superscript"/>
        <sz val="12"/>
        <rFont val="仿宋_GB2312"/>
        <family val="3"/>
        <charset val="134"/>
      </rPr>
      <t>3</t>
    </r>
    <r>
      <rPr>
        <sz val="12"/>
        <rFont val="仿宋_GB2312"/>
        <family val="3"/>
        <charset val="134"/>
      </rPr>
      <t>)</t>
    </r>
    <phoneticPr fontId="1" type="noConversion"/>
  </si>
  <si>
    <t>铺砌</t>
    <phoneticPr fontId="1" type="noConversion"/>
  </si>
  <si>
    <t>净高</t>
    <phoneticPr fontId="1" type="noConversion"/>
  </si>
  <si>
    <r>
      <t>L</t>
    </r>
    <r>
      <rPr>
        <vertAlign val="subscript"/>
        <sz val="16"/>
        <rFont val="仿宋_GB2312"/>
        <family val="3"/>
        <charset val="134"/>
      </rPr>
      <t>1</t>
    </r>
    <phoneticPr fontId="1" type="noConversion"/>
  </si>
  <si>
    <t>八字翼墙尺寸及数量表（Lo=1.5m）</t>
    <phoneticPr fontId="1" type="noConversion"/>
  </si>
  <si>
    <t>八字翼墙尺寸及数量表（Lo=3.0m）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</si>
</sst>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88" formatCode="0.00_ "/>
    <numFmt numFmtId="189" formatCode="0.0_ "/>
    <numFmt numFmtId="190" formatCode="0_);[Red]\(0\)"/>
    <numFmt numFmtId="191" formatCode="0_ "/>
    <numFmt numFmtId="192" formatCode="0.00_);[Red]\(0.00\)"/>
    <numFmt numFmtId="193" formatCode="0.0"/>
    <numFmt numFmtId="194" formatCode="0.0_);[Red]\(0.0\)"/>
    <numFmt numFmtId="201" formatCode="0;_"/>
    <numFmt numFmtId="203" formatCode="0;_琀"/>
    <numFmt numFmtId="204" formatCode="0;_砀"/>
    <numFmt numFmtId="205" formatCode="0;_ᰀ"/>
  </numFmts>
  <fonts count="13" x14ac:knownFonts="1">
    <font>
      <sz val="12"/>
      <name val="宋体"/>
      <charset val="134"/>
    </font>
    <font>
      <sz val="9"/>
      <name val="宋体"/>
      <charset val="134"/>
    </font>
    <font>
      <sz val="12"/>
      <name val="仿宋_GB2312"/>
      <family val="3"/>
      <charset val="134"/>
    </font>
    <font>
      <vertAlign val="superscript"/>
      <sz val="12"/>
      <name val="仿宋_GB2312"/>
      <family val="3"/>
      <charset val="134"/>
    </font>
    <font>
      <b/>
      <sz val="12"/>
      <name val="仿宋_GB2312"/>
      <family val="3"/>
      <charset val="134"/>
    </font>
    <font>
      <vertAlign val="subscript"/>
      <sz val="12"/>
      <name val="仿宋_GB2312"/>
      <family val="3"/>
      <charset val="134"/>
    </font>
    <font>
      <sz val="12"/>
      <color indexed="10"/>
      <name val="仿宋_GB2312"/>
      <family val="3"/>
      <charset val="134"/>
    </font>
    <font>
      <sz val="10"/>
      <name val="Times New Roman"/>
      <family val="1"/>
    </font>
    <font>
      <sz val="10"/>
      <name val="宋体"/>
      <charset val="134"/>
    </font>
    <font>
      <b/>
      <sz val="16"/>
      <name val="仿宋_GB2312"/>
      <family val="3"/>
      <charset val="134"/>
    </font>
    <font>
      <sz val="12"/>
      <name val="宋体"/>
      <charset val="134"/>
    </font>
    <font>
      <sz val="12"/>
      <name val="Times New Roman"/>
      <family val="1"/>
    </font>
    <font>
      <vertAlign val="subscript"/>
      <sz val="16"/>
      <name val="仿宋_GB2312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2" fillId="0" borderId="0" xfId="0" applyFont="1" applyFill="1" applyAlignment="1">
      <alignment horizontal="center"/>
    </xf>
    <xf numFmtId="189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92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/>
    <xf numFmtId="189" fontId="2" fillId="0" borderId="0" xfId="0" applyNumberFormat="1" applyFont="1" applyFill="1"/>
    <xf numFmtId="192" fontId="2" fillId="0" borderId="0" xfId="0" applyNumberFormat="1" applyFont="1" applyFill="1"/>
    <xf numFmtId="0" fontId="2" fillId="0" borderId="0" xfId="0" applyFont="1" applyFill="1" applyAlignment="1">
      <alignment vertical="center"/>
    </xf>
    <xf numFmtId="194" fontId="2" fillId="0" borderId="0" xfId="0" applyNumberFormat="1" applyFont="1" applyFill="1" applyAlignment="1">
      <alignment horizontal="center"/>
    </xf>
    <xf numFmtId="194" fontId="2" fillId="0" borderId="0" xfId="0" applyNumberFormat="1" applyFont="1" applyFill="1"/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8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92" fontId="2" fillId="0" borderId="2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89" fontId="2" fillId="0" borderId="7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189" fontId="2" fillId="0" borderId="2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90" fontId="2" fillId="0" borderId="2" xfId="0" applyNumberFormat="1" applyFont="1" applyFill="1" applyBorder="1" applyAlignment="1">
      <alignment horizontal="center" vertical="center"/>
    </xf>
    <xf numFmtId="192" fontId="2" fillId="0" borderId="2" xfId="0" applyNumberFormat="1" applyFont="1" applyFill="1" applyBorder="1" applyAlignment="1">
      <alignment vertical="center"/>
    </xf>
    <xf numFmtId="188" fontId="2" fillId="0" borderId="2" xfId="0" applyNumberFormat="1" applyFont="1" applyFill="1" applyBorder="1" applyAlignment="1">
      <alignment horizontal="center" vertical="center"/>
    </xf>
    <xf numFmtId="188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89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190" fontId="2" fillId="0" borderId="10" xfId="0" applyNumberFormat="1" applyFont="1" applyFill="1" applyBorder="1" applyAlignment="1">
      <alignment horizontal="center" vertical="center"/>
    </xf>
    <xf numFmtId="192" fontId="2" fillId="0" borderId="10" xfId="0" applyNumberFormat="1" applyFont="1" applyFill="1" applyBorder="1" applyAlignment="1">
      <alignment vertical="center"/>
    </xf>
    <xf numFmtId="188" fontId="2" fillId="0" borderId="10" xfId="0" applyNumberFormat="1" applyFont="1" applyFill="1" applyBorder="1" applyAlignment="1">
      <alignment horizontal="center" vertical="center"/>
    </xf>
    <xf numFmtId="188" fontId="2" fillId="0" borderId="11" xfId="0" applyNumberFormat="1" applyFont="1" applyFill="1" applyBorder="1" applyAlignment="1">
      <alignment horizontal="center" vertical="center"/>
    </xf>
    <xf numFmtId="189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90" fontId="2" fillId="0" borderId="0" xfId="0" applyNumberFormat="1" applyFont="1" applyFill="1" applyBorder="1" applyAlignment="1">
      <alignment horizontal="center" vertical="center" wrapText="1"/>
    </xf>
    <xf numFmtId="190" fontId="2" fillId="0" borderId="0" xfId="0" applyNumberFormat="1" applyFont="1" applyFill="1" applyBorder="1" applyAlignment="1">
      <alignment horizontal="center" vertical="center"/>
    </xf>
    <xf numFmtId="192" fontId="2" fillId="0" borderId="0" xfId="0" applyNumberFormat="1" applyFont="1" applyFill="1" applyBorder="1" applyAlignment="1">
      <alignment horizontal="center" vertical="center"/>
    </xf>
    <xf numFmtId="188" fontId="2" fillId="0" borderId="0" xfId="0" applyNumberFormat="1" applyFont="1" applyFill="1" applyBorder="1" applyAlignment="1">
      <alignment horizontal="center" vertical="center"/>
    </xf>
    <xf numFmtId="194" fontId="2" fillId="0" borderId="1" xfId="0" applyNumberFormat="1" applyFont="1" applyFill="1" applyBorder="1" applyAlignment="1">
      <alignment horizontal="center" vertical="center"/>
    </xf>
    <xf numFmtId="194" fontId="2" fillId="0" borderId="7" xfId="0" applyNumberFormat="1" applyFont="1" applyFill="1" applyBorder="1" applyAlignment="1">
      <alignment horizontal="center" vertical="center"/>
    </xf>
    <xf numFmtId="194" fontId="2" fillId="0" borderId="2" xfId="0" applyNumberFormat="1" applyFont="1" applyFill="1" applyBorder="1" applyAlignment="1">
      <alignment horizontal="center" vertical="center"/>
    </xf>
    <xf numFmtId="194" fontId="2" fillId="0" borderId="10" xfId="0" applyNumberFormat="1" applyFont="1" applyFill="1" applyBorder="1" applyAlignment="1">
      <alignment horizontal="center" vertical="center"/>
    </xf>
    <xf numFmtId="194" fontId="2" fillId="0" borderId="0" xfId="0" applyNumberFormat="1" applyFont="1" applyFill="1" applyBorder="1" applyAlignment="1">
      <alignment horizontal="center" vertical="center"/>
    </xf>
    <xf numFmtId="188" fontId="2" fillId="0" borderId="7" xfId="0" applyNumberFormat="1" applyFont="1" applyFill="1" applyBorder="1" applyAlignment="1">
      <alignment horizontal="center" vertical="center"/>
    </xf>
    <xf numFmtId="190" fontId="2" fillId="0" borderId="2" xfId="0" applyNumberFormat="1" applyFont="1" applyFill="1" applyBorder="1" applyAlignment="1">
      <alignment horizontal="center" vertical="center" wrapText="1"/>
    </xf>
    <xf numFmtId="192" fontId="2" fillId="0" borderId="10" xfId="0" applyNumberFormat="1" applyFont="1" applyFill="1" applyBorder="1" applyAlignment="1">
      <alignment horizontal="center" vertical="center"/>
    </xf>
    <xf numFmtId="190" fontId="2" fillId="0" borderId="10" xfId="0" applyNumberFormat="1" applyFont="1" applyFill="1" applyBorder="1" applyAlignment="1">
      <alignment horizontal="center" vertical="center" wrapText="1"/>
    </xf>
    <xf numFmtId="188" fontId="2" fillId="0" borderId="1" xfId="0" applyNumberFormat="1" applyFont="1" applyFill="1" applyBorder="1" applyAlignment="1">
      <alignment horizontal="center" vertical="center"/>
    </xf>
    <xf numFmtId="189" fontId="6" fillId="0" borderId="2" xfId="0" applyNumberFormat="1" applyFont="1" applyFill="1" applyBorder="1" applyAlignment="1">
      <alignment horizontal="center" vertical="center"/>
    </xf>
    <xf numFmtId="192" fontId="6" fillId="0" borderId="2" xfId="0" applyNumberFormat="1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192" fontId="6" fillId="0" borderId="2" xfId="0" applyNumberFormat="1" applyFont="1" applyFill="1" applyBorder="1" applyAlignment="1">
      <alignment vertical="center"/>
    </xf>
    <xf numFmtId="188" fontId="6" fillId="0" borderId="2" xfId="0" applyNumberFormat="1" applyFont="1" applyFill="1" applyBorder="1" applyAlignment="1">
      <alignment horizontal="center" vertical="center"/>
    </xf>
    <xf numFmtId="188" fontId="6" fillId="0" borderId="9" xfId="0" applyNumberFormat="1" applyFont="1" applyFill="1" applyBorder="1" applyAlignment="1">
      <alignment horizontal="center" vertical="center"/>
    </xf>
    <xf numFmtId="193" fontId="7" fillId="0" borderId="2" xfId="0" applyNumberFormat="1" applyFont="1" applyFill="1" applyBorder="1" applyAlignment="1">
      <alignment horizontal="center" vertical="center"/>
    </xf>
    <xf numFmtId="193" fontId="7" fillId="0" borderId="10" xfId="0" applyNumberFormat="1" applyFont="1" applyFill="1" applyBorder="1" applyAlignment="1">
      <alignment horizontal="center" vertical="center"/>
    </xf>
    <xf numFmtId="189" fontId="6" fillId="0" borderId="10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189" fontId="2" fillId="3" borderId="7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0" xfId="0" applyFont="1" applyFill="1"/>
    <xf numFmtId="0" fontId="2" fillId="2" borderId="10" xfId="0" applyFont="1" applyFill="1" applyBorder="1" applyAlignment="1">
      <alignment horizontal="center" vertical="center"/>
    </xf>
    <xf numFmtId="192" fontId="6" fillId="0" borderId="10" xfId="0" applyNumberFormat="1" applyFont="1" applyFill="1" applyBorder="1" applyAlignment="1">
      <alignment horizontal="center" vertical="center"/>
    </xf>
    <xf numFmtId="2" fontId="6" fillId="0" borderId="10" xfId="0" applyNumberFormat="1" applyFont="1" applyFill="1" applyBorder="1" applyAlignment="1">
      <alignment horizontal="center" vertical="center"/>
    </xf>
    <xf numFmtId="192" fontId="6" fillId="0" borderId="10" xfId="0" applyNumberFormat="1" applyFont="1" applyFill="1" applyBorder="1" applyAlignment="1">
      <alignment vertical="center"/>
    </xf>
    <xf numFmtId="188" fontId="2" fillId="0" borderId="0" xfId="0" applyNumberFormat="1" applyFont="1" applyFill="1" applyAlignment="1">
      <alignment horizontal="center"/>
    </xf>
    <xf numFmtId="188" fontId="2" fillId="0" borderId="0" xfId="0" applyNumberFormat="1" applyFont="1" applyFill="1"/>
    <xf numFmtId="194" fontId="6" fillId="0" borderId="2" xfId="0" applyNumberFormat="1" applyFont="1" applyFill="1" applyBorder="1" applyAlignment="1">
      <alignment horizontal="center" vertical="center"/>
    </xf>
    <xf numFmtId="194" fontId="6" fillId="0" borderId="10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93" fontId="11" fillId="0" borderId="2" xfId="0" applyNumberFormat="1" applyFont="1" applyFill="1" applyBorder="1" applyAlignment="1">
      <alignment horizontal="center" vertical="center"/>
    </xf>
    <xf numFmtId="193" fontId="11" fillId="0" borderId="10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0" xfId="0" applyFont="1" applyFill="1"/>
    <xf numFmtId="0" fontId="2" fillId="3" borderId="1" xfId="0" applyFont="1" applyFill="1" applyBorder="1" applyAlignment="1">
      <alignment horizontal="center" vertical="center"/>
    </xf>
    <xf numFmtId="1" fontId="2" fillId="0" borderId="10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applyFont="1" applyFill="1"/>
    <xf numFmtId="189" fontId="2" fillId="7" borderId="0" xfId="0" applyNumberFormat="1" applyFont="1" applyFill="1" applyAlignment="1">
      <alignment horizontal="center"/>
    </xf>
    <xf numFmtId="189" fontId="2" fillId="7" borderId="1" xfId="0" applyNumberFormat="1" applyFont="1" applyFill="1" applyBorder="1" applyAlignment="1">
      <alignment horizontal="center" vertical="center"/>
    </xf>
    <xf numFmtId="189" fontId="2" fillId="7" borderId="7" xfId="0" applyNumberFormat="1" applyFont="1" applyFill="1" applyBorder="1" applyAlignment="1">
      <alignment horizontal="center" vertical="center"/>
    </xf>
    <xf numFmtId="189" fontId="2" fillId="7" borderId="2" xfId="0" applyNumberFormat="1" applyFont="1" applyFill="1" applyBorder="1" applyAlignment="1">
      <alignment horizontal="center" vertical="center"/>
    </xf>
    <xf numFmtId="189" fontId="2" fillId="7" borderId="10" xfId="0" applyNumberFormat="1" applyFont="1" applyFill="1" applyBorder="1" applyAlignment="1">
      <alignment horizontal="center" vertical="center"/>
    </xf>
    <xf numFmtId="189" fontId="2" fillId="7" borderId="0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89" fontId="2" fillId="7" borderId="0" xfId="0" applyNumberFormat="1" applyFont="1" applyFill="1"/>
    <xf numFmtId="194" fontId="2" fillId="7" borderId="0" xfId="0" applyNumberFormat="1" applyFont="1" applyFill="1" applyAlignment="1">
      <alignment horizontal="center"/>
    </xf>
    <xf numFmtId="194" fontId="2" fillId="7" borderId="1" xfId="0" applyNumberFormat="1" applyFont="1" applyFill="1" applyBorder="1" applyAlignment="1">
      <alignment horizontal="center" vertical="center"/>
    </xf>
    <xf numFmtId="194" fontId="2" fillId="7" borderId="7" xfId="0" applyNumberFormat="1" applyFont="1" applyFill="1" applyBorder="1" applyAlignment="1">
      <alignment horizontal="center" vertical="center"/>
    </xf>
    <xf numFmtId="194" fontId="2" fillId="7" borderId="2" xfId="0" applyNumberFormat="1" applyFont="1" applyFill="1" applyBorder="1" applyAlignment="1">
      <alignment horizontal="center" vertical="center"/>
    </xf>
    <xf numFmtId="194" fontId="2" fillId="7" borderId="10" xfId="0" applyNumberFormat="1" applyFont="1" applyFill="1" applyBorder="1" applyAlignment="1">
      <alignment horizontal="center" vertical="center"/>
    </xf>
    <xf numFmtId="194" fontId="2" fillId="7" borderId="0" xfId="0" applyNumberFormat="1" applyFont="1" applyFill="1" applyBorder="1" applyAlignment="1">
      <alignment horizontal="center" vertical="center"/>
    </xf>
    <xf numFmtId="194" fontId="6" fillId="7" borderId="2" xfId="0" applyNumberFormat="1" applyFont="1" applyFill="1" applyBorder="1" applyAlignment="1">
      <alignment horizontal="center" vertical="center"/>
    </xf>
    <xf numFmtId="194" fontId="6" fillId="7" borderId="10" xfId="0" applyNumberFormat="1" applyFont="1" applyFill="1" applyBorder="1" applyAlignment="1">
      <alignment horizontal="center" vertical="center"/>
    </xf>
    <xf numFmtId="194" fontId="2" fillId="7" borderId="0" xfId="0" applyNumberFormat="1" applyFont="1" applyFill="1"/>
    <xf numFmtId="193" fontId="11" fillId="0" borderId="0" xfId="0" applyNumberFormat="1" applyFont="1" applyFill="1" applyBorder="1" applyAlignment="1">
      <alignment horizontal="center" vertical="center"/>
    </xf>
    <xf numFmtId="189" fontId="6" fillId="0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94" fontId="6" fillId="0" borderId="0" xfId="0" applyNumberFormat="1" applyFont="1" applyFill="1" applyBorder="1" applyAlignment="1">
      <alignment horizontal="center" vertical="center"/>
    </xf>
    <xf numFmtId="194" fontId="6" fillId="7" borderId="0" xfId="0" applyNumberFormat="1" applyFont="1" applyFill="1" applyBorder="1" applyAlignment="1">
      <alignment horizontal="center" vertical="center"/>
    </xf>
    <xf numFmtId="192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92" fontId="6" fillId="0" borderId="0" xfId="0" applyNumberFormat="1" applyFont="1" applyFill="1" applyBorder="1" applyAlignment="1">
      <alignment vertical="center"/>
    </xf>
    <xf numFmtId="188" fontId="6" fillId="0" borderId="0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89" fontId="2" fillId="3" borderId="3" xfId="0" applyNumberFormat="1" applyFont="1" applyFill="1" applyBorder="1" applyAlignment="1">
      <alignment horizontal="center" vertical="center"/>
    </xf>
    <xf numFmtId="189" fontId="2" fillId="3" borderId="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92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88" fontId="2" fillId="3" borderId="1" xfId="0" applyNumberFormat="1" applyFont="1" applyFill="1" applyBorder="1" applyAlignment="1">
      <alignment horizontal="center" vertical="center"/>
    </xf>
    <xf numFmtId="188" fontId="2" fillId="3" borderId="7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192" fontId="2" fillId="0" borderId="2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89" fontId="2" fillId="0" borderId="15" xfId="0" applyNumberFormat="1" applyFont="1" applyFill="1" applyBorder="1" applyAlignment="1">
      <alignment horizontal="center" vertical="center"/>
    </xf>
    <xf numFmtId="189" fontId="2" fillId="0" borderId="1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203" fontId="2" fillId="6" borderId="2" xfId="0" applyNumberFormat="1" applyFont="1" applyFill="1" applyBorder="1" applyAlignment="1">
      <alignment horizontal="center" vertical="center"/>
    </xf>
    <xf numFmtId="203" fontId="2" fillId="6" borderId="1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203" fontId="2" fillId="6" borderId="1" xfId="0" applyNumberFormat="1" applyFont="1" applyFill="1" applyBorder="1" applyAlignment="1">
      <alignment horizontal="center" vertical="center"/>
    </xf>
    <xf numFmtId="205" fontId="2" fillId="6" borderId="2" xfId="0" applyNumberFormat="1" applyFont="1" applyFill="1" applyBorder="1" applyAlignment="1">
      <alignment horizontal="center" vertical="center"/>
    </xf>
    <xf numFmtId="205" fontId="2" fillId="6" borderId="1" xfId="0" applyNumberFormat="1" applyFont="1" applyFill="1" applyBorder="1" applyAlignment="1">
      <alignment horizontal="center" vertical="center"/>
    </xf>
    <xf numFmtId="205" fontId="2" fillId="6" borderId="10" xfId="0" applyNumberFormat="1" applyFont="1" applyFill="1" applyBorder="1" applyAlignment="1">
      <alignment horizontal="center" vertical="center"/>
    </xf>
    <xf numFmtId="191" fontId="2" fillId="6" borderId="2" xfId="0" applyNumberFormat="1" applyFont="1" applyFill="1" applyBorder="1" applyAlignment="1">
      <alignment horizontal="center" vertical="center"/>
    </xf>
    <xf numFmtId="191" fontId="2" fillId="6" borderId="10" xfId="0" applyNumberFormat="1" applyFont="1" applyFill="1" applyBorder="1" applyAlignment="1">
      <alignment horizontal="center" vertical="center"/>
    </xf>
    <xf numFmtId="191" fontId="2" fillId="6" borderId="1" xfId="0" applyNumberFormat="1" applyFont="1" applyFill="1" applyBorder="1" applyAlignment="1">
      <alignment horizontal="center" vertical="center"/>
    </xf>
    <xf numFmtId="204" fontId="2" fillId="6" borderId="2" xfId="0" applyNumberFormat="1" applyFont="1" applyFill="1" applyBorder="1" applyAlignment="1">
      <alignment horizontal="center" vertical="center"/>
    </xf>
    <xf numFmtId="204" fontId="2" fillId="6" borderId="10" xfId="0" applyNumberFormat="1" applyFont="1" applyFill="1" applyBorder="1" applyAlignment="1">
      <alignment horizontal="center" vertical="center"/>
    </xf>
    <xf numFmtId="204" fontId="2" fillId="6" borderId="1" xfId="0" applyNumberFormat="1" applyFont="1" applyFill="1" applyBorder="1" applyAlignment="1">
      <alignment horizontal="center" vertical="center"/>
    </xf>
    <xf numFmtId="201" fontId="2" fillId="6" borderId="2" xfId="0" applyNumberFormat="1" applyFont="1" applyFill="1" applyBorder="1" applyAlignment="1">
      <alignment horizontal="center" vertical="center"/>
    </xf>
    <xf numFmtId="201" fontId="2" fillId="6" borderId="10" xfId="0" applyNumberFormat="1" applyFont="1" applyFill="1" applyBorder="1" applyAlignment="1">
      <alignment horizontal="center" vertical="center"/>
    </xf>
    <xf numFmtId="201" fontId="2" fillId="6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</sheetPr>
  <dimension ref="A1:AO156"/>
  <sheetViews>
    <sheetView showGridLines="0" topLeftCell="A131" zoomScale="80" zoomScaleNormal="80" zoomScaleSheetLayoutView="100" workbookViewId="0">
      <selection activeCell="AA41" sqref="AA41"/>
    </sheetView>
  </sheetViews>
  <sheetFormatPr defaultColWidth="8.75" defaultRowHeight="20.100000000000001" customHeight="1" x14ac:dyDescent="0.15"/>
  <cols>
    <col min="1" max="1" width="1.125" style="9" customWidth="1"/>
    <col min="2" max="2" width="5.125" style="9" customWidth="1"/>
    <col min="3" max="3" width="6.75" style="9" customWidth="1"/>
    <col min="4" max="4" width="7.875" style="102" customWidth="1"/>
    <col min="5" max="5" width="5.875" style="9" bestFit="1" customWidth="1"/>
    <col min="6" max="6" width="16.125" style="9" customWidth="1"/>
    <col min="7" max="7" width="5.875" style="9" bestFit="1" customWidth="1"/>
    <col min="8" max="9" width="5.75" style="112" customWidth="1"/>
    <col min="10" max="10" width="5.875" style="9" bestFit="1" customWidth="1"/>
    <col min="11" max="11" width="7.875" style="10" bestFit="1" customWidth="1"/>
    <col min="12" max="12" width="9" style="10" bestFit="1" customWidth="1"/>
    <col min="13" max="15" width="5.875" style="9" bestFit="1" customWidth="1"/>
    <col min="16" max="16" width="9" style="10" bestFit="1" customWidth="1"/>
    <col min="17" max="17" width="8.125" style="121" customWidth="1"/>
    <col min="18" max="18" width="8.375" style="88" customWidth="1"/>
    <col min="19" max="19" width="6.5" style="14" bestFit="1" customWidth="1"/>
    <col min="20" max="20" width="7.5" style="14" bestFit="1" customWidth="1"/>
    <col min="21" max="21" width="6.5" style="130" bestFit="1" customWidth="1"/>
    <col min="22" max="22" width="6.875" style="10" bestFit="1" customWidth="1"/>
    <col min="23" max="23" width="6.875" style="121" bestFit="1" customWidth="1"/>
    <col min="24" max="24" width="6.875" style="11" bestFit="1" customWidth="1"/>
    <col min="25" max="26" width="6.875" style="9" bestFit="1" customWidth="1"/>
    <col min="27" max="27" width="5.875" style="3" bestFit="1" customWidth="1"/>
    <col min="28" max="28" width="5.875" style="4" bestFit="1" customWidth="1"/>
    <col min="29" max="29" width="8.5" style="14" customWidth="1"/>
    <col min="30" max="30" width="9.375" style="121" customWidth="1"/>
    <col min="31" max="31" width="8.625" style="88" customWidth="1"/>
    <col min="32" max="32" width="6.875" style="14" bestFit="1" customWidth="1"/>
    <col min="33" max="33" width="7.875" style="14" bestFit="1" customWidth="1"/>
    <col min="34" max="34" width="6.875" style="130" bestFit="1" customWidth="1"/>
    <col min="35" max="35" width="6.875" style="10" bestFit="1" customWidth="1"/>
    <col min="36" max="36" width="6.875" style="121" bestFit="1" customWidth="1"/>
    <col min="37" max="37" width="6.875" style="11" bestFit="1" customWidth="1"/>
    <col min="38" max="39" width="6.875" style="9" bestFit="1" customWidth="1"/>
    <col min="40" max="40" width="8.5" style="12" bestFit="1" customWidth="1"/>
    <col min="41" max="41" width="7.875" style="12" bestFit="1" customWidth="1"/>
    <col min="42" max="42" width="1.125" style="9" customWidth="1"/>
    <col min="43" max="16384" width="8.75" style="9"/>
  </cols>
  <sheetData>
    <row r="1" spans="1:41" s="1" customFormat="1" ht="20.100000000000001" hidden="1" customHeight="1" x14ac:dyDescent="0.15">
      <c r="A1" s="17"/>
      <c r="B1" s="164" t="s">
        <v>126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</row>
    <row r="2" spans="1:41" s="1" customFormat="1" ht="20.100000000000001" hidden="1" customHeight="1" thickBot="1" x14ac:dyDescent="0.2">
      <c r="D2" s="96"/>
      <c r="H2" s="105"/>
      <c r="I2" s="105"/>
      <c r="K2" s="2"/>
      <c r="L2" s="2"/>
      <c r="P2" s="2"/>
      <c r="Q2" s="113"/>
      <c r="R2" s="87"/>
      <c r="S2" s="13"/>
      <c r="T2" s="13"/>
      <c r="U2" s="122"/>
      <c r="V2" s="2"/>
      <c r="W2" s="113"/>
      <c r="X2" s="5"/>
      <c r="AA2" s="3"/>
      <c r="AB2" s="4"/>
      <c r="AC2" s="13"/>
      <c r="AD2" s="113"/>
      <c r="AE2" s="87"/>
      <c r="AF2" s="13"/>
      <c r="AG2" s="13"/>
      <c r="AH2" s="122"/>
      <c r="AI2" s="2"/>
      <c r="AJ2" s="113"/>
      <c r="AK2" s="5"/>
      <c r="AN2" s="4" t="s">
        <v>77</v>
      </c>
      <c r="AO2" s="4"/>
    </row>
    <row r="3" spans="1:41" s="1" customFormat="1" ht="20.100000000000001" hidden="1" customHeight="1" x14ac:dyDescent="0.15">
      <c r="A3" s="18"/>
      <c r="B3" s="19" t="s">
        <v>78</v>
      </c>
      <c r="C3" s="15" t="s">
        <v>79</v>
      </c>
      <c r="D3" s="91"/>
      <c r="E3" s="15"/>
      <c r="F3" s="15" t="s">
        <v>80</v>
      </c>
      <c r="G3" s="181" t="s">
        <v>127</v>
      </c>
      <c r="H3" s="106"/>
      <c r="I3" s="106"/>
      <c r="J3" s="15" t="s">
        <v>81</v>
      </c>
      <c r="K3" s="182" t="s">
        <v>128</v>
      </c>
      <c r="L3" s="182" t="s">
        <v>82</v>
      </c>
      <c r="M3" s="181" t="s">
        <v>83</v>
      </c>
      <c r="N3" s="181" t="s">
        <v>84</v>
      </c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 t="s">
        <v>85</v>
      </c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5" t="s">
        <v>86</v>
      </c>
      <c r="AO3" s="184" t="s">
        <v>87</v>
      </c>
    </row>
    <row r="4" spans="1:41" s="1" customFormat="1" ht="20.100000000000001" hidden="1" customHeight="1" x14ac:dyDescent="0.15">
      <c r="A4" s="18"/>
      <c r="B4" s="20" t="s">
        <v>88</v>
      </c>
      <c r="C4" s="16" t="s">
        <v>89</v>
      </c>
      <c r="D4" s="92"/>
      <c r="E4" s="16" t="s">
        <v>129</v>
      </c>
      <c r="F4" s="16" t="s">
        <v>130</v>
      </c>
      <c r="G4" s="169"/>
      <c r="H4" s="107"/>
      <c r="I4" s="107"/>
      <c r="J4" s="16" t="s">
        <v>131</v>
      </c>
      <c r="K4" s="183"/>
      <c r="L4" s="183"/>
      <c r="M4" s="149"/>
      <c r="N4" s="7" t="s">
        <v>90</v>
      </c>
      <c r="O4" s="7" t="s">
        <v>91</v>
      </c>
      <c r="P4" s="21" t="s">
        <v>92</v>
      </c>
      <c r="Q4" s="114" t="s">
        <v>93</v>
      </c>
      <c r="R4" s="57" t="s">
        <v>94</v>
      </c>
      <c r="S4" s="48" t="s">
        <v>95</v>
      </c>
      <c r="T4" s="48" t="s">
        <v>96</v>
      </c>
      <c r="U4" s="123" t="s">
        <v>97</v>
      </c>
      <c r="V4" s="21" t="s">
        <v>98</v>
      </c>
      <c r="W4" s="114" t="s">
        <v>99</v>
      </c>
      <c r="X4" s="180" t="s">
        <v>100</v>
      </c>
      <c r="Y4" s="8" t="s">
        <v>101</v>
      </c>
      <c r="Z4" s="8" t="s">
        <v>102</v>
      </c>
      <c r="AA4" s="22" t="s">
        <v>103</v>
      </c>
      <c r="AB4" s="7" t="s">
        <v>104</v>
      </c>
      <c r="AC4" s="48" t="s">
        <v>105</v>
      </c>
      <c r="AD4" s="114" t="s">
        <v>106</v>
      </c>
      <c r="AE4" s="57" t="s">
        <v>107</v>
      </c>
      <c r="AF4" s="48" t="s">
        <v>108</v>
      </c>
      <c r="AG4" s="48" t="s">
        <v>109</v>
      </c>
      <c r="AH4" s="123" t="s">
        <v>110</v>
      </c>
      <c r="AI4" s="21" t="s">
        <v>111</v>
      </c>
      <c r="AJ4" s="114" t="s">
        <v>112</v>
      </c>
      <c r="AK4" s="180" t="s">
        <v>113</v>
      </c>
      <c r="AL4" s="8" t="s">
        <v>101</v>
      </c>
      <c r="AM4" s="8" t="s">
        <v>102</v>
      </c>
      <c r="AN4" s="24" t="s">
        <v>12</v>
      </c>
      <c r="AO4" s="185"/>
    </row>
    <row r="5" spans="1:41" s="1" customFormat="1" ht="20.100000000000001" hidden="1" customHeight="1" x14ac:dyDescent="0.15">
      <c r="A5" s="18"/>
      <c r="B5" s="25" t="s">
        <v>114</v>
      </c>
      <c r="C5" s="24" t="s">
        <v>114</v>
      </c>
      <c r="D5" s="93"/>
      <c r="E5" s="24" t="s">
        <v>15</v>
      </c>
      <c r="F5" s="24" t="s">
        <v>115</v>
      </c>
      <c r="G5" s="24" t="s">
        <v>116</v>
      </c>
      <c r="H5" s="108"/>
      <c r="I5" s="108"/>
      <c r="J5" s="24" t="s">
        <v>15</v>
      </c>
      <c r="K5" s="26" t="s">
        <v>114</v>
      </c>
      <c r="L5" s="26" t="s">
        <v>114</v>
      </c>
      <c r="M5" s="149"/>
      <c r="N5" s="24" t="s">
        <v>116</v>
      </c>
      <c r="O5" s="24" t="s">
        <v>116</v>
      </c>
      <c r="P5" s="26" t="s">
        <v>114</v>
      </c>
      <c r="Q5" s="115" t="s">
        <v>114</v>
      </c>
      <c r="R5" s="53" t="s">
        <v>114</v>
      </c>
      <c r="S5" s="49" t="s">
        <v>114</v>
      </c>
      <c r="T5" s="49" t="s">
        <v>114</v>
      </c>
      <c r="U5" s="124" t="s">
        <v>114</v>
      </c>
      <c r="V5" s="26" t="s">
        <v>114</v>
      </c>
      <c r="W5" s="115" t="s">
        <v>114</v>
      </c>
      <c r="X5" s="180"/>
      <c r="Y5" s="177" t="s">
        <v>132</v>
      </c>
      <c r="Z5" s="178"/>
      <c r="AA5" s="27" t="s">
        <v>116</v>
      </c>
      <c r="AB5" s="24" t="s">
        <v>116</v>
      </c>
      <c r="AC5" s="49" t="s">
        <v>114</v>
      </c>
      <c r="AD5" s="115" t="s">
        <v>114</v>
      </c>
      <c r="AE5" s="53" t="s">
        <v>114</v>
      </c>
      <c r="AF5" s="49" t="s">
        <v>114</v>
      </c>
      <c r="AG5" s="49" t="s">
        <v>114</v>
      </c>
      <c r="AH5" s="124" t="s">
        <v>114</v>
      </c>
      <c r="AI5" s="26" t="s">
        <v>114</v>
      </c>
      <c r="AJ5" s="115" t="s">
        <v>114</v>
      </c>
      <c r="AK5" s="180"/>
      <c r="AL5" s="177" t="s">
        <v>132</v>
      </c>
      <c r="AM5" s="178"/>
      <c r="AN5" s="177" t="s">
        <v>133</v>
      </c>
      <c r="AO5" s="179"/>
    </row>
    <row r="6" spans="1:41" s="1" customFormat="1" ht="20.100000000000001" hidden="1" customHeight="1" x14ac:dyDescent="0.15">
      <c r="A6" s="18"/>
      <c r="B6" s="173">
        <f>C6+20*2</f>
        <v>190</v>
      </c>
      <c r="C6" s="169">
        <v>150</v>
      </c>
      <c r="D6" s="97"/>
      <c r="E6" s="169">
        <v>100</v>
      </c>
      <c r="F6" s="8" t="s">
        <v>134</v>
      </c>
      <c r="G6" s="8">
        <v>0</v>
      </c>
      <c r="H6" s="109"/>
      <c r="I6" s="109"/>
      <c r="J6" s="8">
        <v>20</v>
      </c>
      <c r="K6" s="28">
        <f t="shared" ref="K6:K14" si="0">J6+E$6</f>
        <v>120</v>
      </c>
      <c r="L6" s="28">
        <f t="shared" ref="L6:L11" si="1">(K6-30)*M6</f>
        <v>135</v>
      </c>
      <c r="M6" s="8">
        <v>1.5</v>
      </c>
      <c r="N6" s="8">
        <v>30</v>
      </c>
      <c r="O6" s="8">
        <f t="shared" ref="O6:O32" si="2">N6-G6</f>
        <v>30</v>
      </c>
      <c r="P6" s="28">
        <f>L6/COS(ATAN((Q6+U6-T6)/L6))</f>
        <v>145.38461538461539</v>
      </c>
      <c r="Q6" s="116">
        <f>L6*TAN(N6*PI()/180)</f>
        <v>77.94228634059948</v>
      </c>
      <c r="R6" s="33">
        <f t="shared" ref="R6:R11" si="3">M6/COS(N6*PI()/180)</f>
        <v>1.7320508075688772</v>
      </c>
      <c r="S6" s="50">
        <f t="shared" ref="S6:S11" si="4">40/COS(N6*PI()/180)</f>
        <v>46.188021535170058</v>
      </c>
      <c r="T6" s="50">
        <f t="shared" ref="T6:T11" si="5">K6/X6+S6</f>
        <v>78.164344136441642</v>
      </c>
      <c r="U6" s="125">
        <f t="shared" ref="U6:U11" si="6">30/X6+S6</f>
        <v>54.182102185487956</v>
      </c>
      <c r="V6" s="28">
        <f>20/COS(N6*PI()/180)</f>
        <v>23.094010767585029</v>
      </c>
      <c r="W6" s="116">
        <f>20/COS(ATAN((Q6+U6-T6)/L6))</f>
        <v>21.538461538461537</v>
      </c>
      <c r="X6" s="23">
        <f t="shared" ref="X6:X11" si="7">(4+SIN(N6*PI()/180)/M6)*COS(N6*PI()/180)</f>
        <v>3.7527767497325675</v>
      </c>
      <c r="Y6" s="30">
        <f t="shared" ref="Y6:Y11" si="8">(S6*M6*(K6^2-30^2)/2+M6*(K6^3-30^3)/(6*X6))/1000000</f>
        <v>0.58096981126185299</v>
      </c>
      <c r="Z6" s="30">
        <f>(M6*(S6+V6+W6)*(K6-30)*60+M6*(K6^2-30^2)*60/(2*X6)+(V6+W6+U6)*0*60)/1000000</f>
        <v>0.89752613328279207</v>
      </c>
      <c r="AA6" s="54">
        <v>30</v>
      </c>
      <c r="AB6" s="31">
        <f t="shared" ref="AB6:AB32" si="9">AA6+G6</f>
        <v>30</v>
      </c>
      <c r="AC6" s="50">
        <f>IF(AA6&gt;0,L6/COS(ATAN((AD6+AH6-AG6)/L6)),L6/COS(ATAN((AD6+AG6-AH6)/L6)))</f>
        <v>145.38461538461539</v>
      </c>
      <c r="AD6" s="116">
        <f t="shared" ref="AD6:AD11" si="10">L6*TAN(ABS(AA6)*PI()/180)</f>
        <v>77.94228634059948</v>
      </c>
      <c r="AE6" s="33">
        <f t="shared" ref="AE6:AE11" si="11">M6/COS(AA6*PI()/180)</f>
        <v>1.7320508075688772</v>
      </c>
      <c r="AF6" s="50">
        <f>40/COS(AA6*PI()/180)</f>
        <v>46.188021535170058</v>
      </c>
      <c r="AG6" s="50">
        <f t="shared" ref="AG6:AG11" si="12">K6/AK6+AF6</f>
        <v>78.164344136441642</v>
      </c>
      <c r="AH6" s="125">
        <f t="shared" ref="AH6:AH11" si="13">30/AK6+AF6</f>
        <v>54.182102185487956</v>
      </c>
      <c r="AI6" s="28">
        <f>20/COS(AA6*PI()/180)</f>
        <v>23.094010767585029</v>
      </c>
      <c r="AJ6" s="116">
        <f>IF(AA6&gt;0,20/COS(ATAN((AD6+AH6-AG6)/L6)),20/COS(ATAN((AD6-AH6+AG6)/L6)))</f>
        <v>21.538461538461537</v>
      </c>
      <c r="AK6" s="32">
        <f>(4+SIN(ABS(AA6)*PI()/180)/M6)*COS(AA6*PI()/180)</f>
        <v>3.7527767497325675</v>
      </c>
      <c r="AL6" s="30">
        <f t="shared" ref="AL6:AL11" si="14">(AF6*M6*(K6^2-30^2)/2+M6*(K6^3-30^3)/(6*AK6))/1000000</f>
        <v>0.58096981126185299</v>
      </c>
      <c r="AM6" s="30">
        <f>(M6*(AF6+AI6+AJ6)*(K6-30)*60+M6*(K6^2-30^2)*60/(2*AK6)+(AI6+AJ6+AH6)*0*60)/1000000</f>
        <v>0.89752613328279207</v>
      </c>
      <c r="AN6" s="33">
        <f t="shared" ref="AN6:AN32" si="15">IF(AA6&gt;0,(C6+C6+Q6+AD6)*L6/2/10000*0.4,(C6+C6+Q6-AD6)*L6/2/10000*0.4)</f>
        <v>1.2308883462392373</v>
      </c>
      <c r="AO6" s="34">
        <f t="shared" ref="AO6:AO32" si="16">IF(Z6&gt;0,1*0.4*(V6+U6+W6+Q6+C6/2+AI6+AH6+AJ6+(C6/2+AD6))/100,1*0.4*(V6+U6+W6+Q6+C6/2+AI6+AH6+AJ6+(C6/2-AD6))/100)</f>
        <v>2.0140548866570724</v>
      </c>
    </row>
    <row r="7" spans="1:41" s="1" customFormat="1" ht="20.100000000000001" hidden="1" customHeight="1" x14ac:dyDescent="0.15">
      <c r="A7" s="18"/>
      <c r="B7" s="174"/>
      <c r="C7" s="170"/>
      <c r="D7" s="92"/>
      <c r="E7" s="170"/>
      <c r="F7" s="8" t="s">
        <v>135</v>
      </c>
      <c r="G7" s="8">
        <v>0</v>
      </c>
      <c r="H7" s="109"/>
      <c r="I7" s="109"/>
      <c r="J7" s="8">
        <v>20</v>
      </c>
      <c r="K7" s="28">
        <f t="shared" si="0"/>
        <v>120</v>
      </c>
      <c r="L7" s="28">
        <f t="shared" si="1"/>
        <v>135</v>
      </c>
      <c r="M7" s="8">
        <v>1.5</v>
      </c>
      <c r="N7" s="8">
        <v>30</v>
      </c>
      <c r="O7" s="8">
        <f t="shared" si="2"/>
        <v>30</v>
      </c>
      <c r="P7" s="28">
        <f t="shared" ref="P7:P32" si="17">L7/COS(ATAN((Q7+U7-T7)/L7))</f>
        <v>145.38461538461539</v>
      </c>
      <c r="Q7" s="116">
        <f t="shared" ref="Q7:Q32" si="18">L7*TAN(N7*PI()/180)</f>
        <v>77.94228634059948</v>
      </c>
      <c r="R7" s="33">
        <f t="shared" si="3"/>
        <v>1.7320508075688772</v>
      </c>
      <c r="S7" s="50">
        <f t="shared" si="4"/>
        <v>46.188021535170058</v>
      </c>
      <c r="T7" s="50">
        <f t="shared" si="5"/>
        <v>78.164344136441642</v>
      </c>
      <c r="U7" s="125">
        <f t="shared" si="6"/>
        <v>54.182102185487956</v>
      </c>
      <c r="V7" s="28">
        <f t="shared" ref="V7:V32" si="19">20/COS(N7*PI()/180)</f>
        <v>23.094010767585029</v>
      </c>
      <c r="W7" s="116">
        <f t="shared" ref="W7:W32" si="20">20/COS(ATAN((Q7+U7-T7)/L7))</f>
        <v>21.538461538461537</v>
      </c>
      <c r="X7" s="23">
        <f t="shared" si="7"/>
        <v>3.7527767497325675</v>
      </c>
      <c r="Y7" s="30">
        <f t="shared" si="8"/>
        <v>0.58096981126185299</v>
      </c>
      <c r="Z7" s="30">
        <f t="shared" ref="Z7:Z32" si="21">(M7*(S7+V7+W7)*(K7-30)*60+M7*(K7^2-30^2)*60/(2*X7)+(V7+W7+U7)*0*60)/1000000</f>
        <v>0.89752613328279207</v>
      </c>
      <c r="AA7" s="54">
        <v>30</v>
      </c>
      <c r="AB7" s="31">
        <f t="shared" si="9"/>
        <v>30</v>
      </c>
      <c r="AC7" s="50">
        <f t="shared" ref="AC7:AC32" si="22">IF(AA7&gt;0,L7/COS(ATAN((AD7+AH7-AG7)/L7)),L7/COS(ATAN((AD7+AG7-AH7)/L7)))</f>
        <v>145.38461538461539</v>
      </c>
      <c r="AD7" s="116">
        <f t="shared" si="10"/>
        <v>77.94228634059948</v>
      </c>
      <c r="AE7" s="33">
        <f t="shared" si="11"/>
        <v>1.7320508075688772</v>
      </c>
      <c r="AF7" s="50">
        <f t="shared" ref="AF7:AF32" si="23">40/COS(AA7*PI()/180)</f>
        <v>46.188021535170058</v>
      </c>
      <c r="AG7" s="50">
        <f t="shared" si="12"/>
        <v>78.164344136441642</v>
      </c>
      <c r="AH7" s="125">
        <f t="shared" si="13"/>
        <v>54.182102185487956</v>
      </c>
      <c r="AI7" s="28">
        <f t="shared" ref="AI7:AI32" si="24">20/COS(AA7*PI()/180)</f>
        <v>23.094010767585029</v>
      </c>
      <c r="AJ7" s="116">
        <f t="shared" ref="AJ7:AJ32" si="25">IF(AA7&gt;0,20/COS(ATAN((AD7+AH7-AG7)/L7)),20/COS(ATAN((AD7-AH7+AG7)/L7)))</f>
        <v>21.538461538461537</v>
      </c>
      <c r="AK7" s="32">
        <f t="shared" ref="AK7:AK32" si="26">(4+SIN(ABS(AA7)*PI()/180)/M7)*COS(AA7*PI()/180)</f>
        <v>3.7527767497325675</v>
      </c>
      <c r="AL7" s="30">
        <f t="shared" si="14"/>
        <v>0.58096981126185299</v>
      </c>
      <c r="AM7" s="30">
        <f t="shared" ref="AM7:AM32" si="27">(M7*(AF7+AI7+AJ7)*(K7-30)*60+M7*(K7^2-30^2)*60/(2*AK7)+(AI7+AJ7+AH7)*0*60)/1000000</f>
        <v>0.89752613328279207</v>
      </c>
      <c r="AN7" s="33">
        <f t="shared" si="15"/>
        <v>0.42088834623923727</v>
      </c>
      <c r="AO7" s="34">
        <f t="shared" si="16"/>
        <v>1.4140548866570724</v>
      </c>
    </row>
    <row r="8" spans="1:41" s="1" customFormat="1" ht="20.100000000000001" hidden="1" customHeight="1" x14ac:dyDescent="0.15">
      <c r="A8" s="18"/>
      <c r="B8" s="174"/>
      <c r="C8" s="170"/>
      <c r="D8" s="92"/>
      <c r="E8" s="170"/>
      <c r="F8" s="8" t="s">
        <v>136</v>
      </c>
      <c r="G8" s="8">
        <v>0</v>
      </c>
      <c r="H8" s="109"/>
      <c r="I8" s="109"/>
      <c r="J8" s="8">
        <v>30</v>
      </c>
      <c r="K8" s="28">
        <f t="shared" si="0"/>
        <v>130</v>
      </c>
      <c r="L8" s="28">
        <f t="shared" si="1"/>
        <v>150</v>
      </c>
      <c r="M8" s="8">
        <v>1.5</v>
      </c>
      <c r="N8" s="8">
        <v>30</v>
      </c>
      <c r="O8" s="8">
        <f t="shared" si="2"/>
        <v>30</v>
      </c>
      <c r="P8" s="28">
        <f t="shared" si="17"/>
        <v>161.53846153846152</v>
      </c>
      <c r="Q8" s="116">
        <f t="shared" si="18"/>
        <v>86.602540378443862</v>
      </c>
      <c r="R8" s="33">
        <f t="shared" si="3"/>
        <v>1.7320508075688772</v>
      </c>
      <c r="S8" s="50">
        <f t="shared" si="4"/>
        <v>46.188021535170058</v>
      </c>
      <c r="T8" s="50">
        <f t="shared" si="5"/>
        <v>80.829037686547608</v>
      </c>
      <c r="U8" s="125">
        <f t="shared" si="6"/>
        <v>54.182102185487956</v>
      </c>
      <c r="V8" s="28">
        <f t="shared" si="19"/>
        <v>23.094010767585029</v>
      </c>
      <c r="W8" s="116">
        <f t="shared" si="20"/>
        <v>21.538461538461537</v>
      </c>
      <c r="X8" s="23">
        <f t="shared" si="7"/>
        <v>3.7527767497325675</v>
      </c>
      <c r="Y8" s="30">
        <f t="shared" si="8"/>
        <v>0.69881588351528934</v>
      </c>
      <c r="Z8" s="30">
        <f t="shared" si="21"/>
        <v>1.009242380178579</v>
      </c>
      <c r="AA8" s="54">
        <v>30</v>
      </c>
      <c r="AB8" s="31">
        <f t="shared" si="9"/>
        <v>30</v>
      </c>
      <c r="AC8" s="50">
        <f t="shared" si="22"/>
        <v>161.53846153846152</v>
      </c>
      <c r="AD8" s="116">
        <f t="shared" si="10"/>
        <v>86.602540378443862</v>
      </c>
      <c r="AE8" s="33">
        <f t="shared" si="11"/>
        <v>1.7320508075688772</v>
      </c>
      <c r="AF8" s="50">
        <f t="shared" si="23"/>
        <v>46.188021535170058</v>
      </c>
      <c r="AG8" s="50">
        <f t="shared" si="12"/>
        <v>80.829037686547608</v>
      </c>
      <c r="AH8" s="125">
        <f t="shared" si="13"/>
        <v>54.182102185487956</v>
      </c>
      <c r="AI8" s="28">
        <f t="shared" si="24"/>
        <v>23.094010767585029</v>
      </c>
      <c r="AJ8" s="116">
        <f t="shared" si="25"/>
        <v>21.538461538461537</v>
      </c>
      <c r="AK8" s="32">
        <f t="shared" si="26"/>
        <v>3.7527767497325675</v>
      </c>
      <c r="AL8" s="30">
        <f t="shared" si="14"/>
        <v>0.69881588351528934</v>
      </c>
      <c r="AM8" s="30">
        <f t="shared" si="27"/>
        <v>1.009242380178579</v>
      </c>
      <c r="AN8" s="33">
        <f t="shared" si="15"/>
        <v>0.51961524227066314</v>
      </c>
      <c r="AO8" s="34">
        <f t="shared" si="16"/>
        <v>1.4833369189598269</v>
      </c>
    </row>
    <row r="9" spans="1:41" s="1" customFormat="1" ht="20.100000000000001" hidden="1" customHeight="1" x14ac:dyDescent="0.15">
      <c r="A9" s="18"/>
      <c r="B9" s="174"/>
      <c r="C9" s="170"/>
      <c r="D9" s="92"/>
      <c r="E9" s="170"/>
      <c r="F9" s="8" t="s">
        <v>137</v>
      </c>
      <c r="G9" s="8">
        <v>0</v>
      </c>
      <c r="H9" s="109"/>
      <c r="I9" s="109"/>
      <c r="J9" s="8">
        <v>30</v>
      </c>
      <c r="K9" s="28">
        <f t="shared" si="0"/>
        <v>130</v>
      </c>
      <c r="L9" s="28">
        <f t="shared" si="1"/>
        <v>150</v>
      </c>
      <c r="M9" s="8">
        <v>1.5</v>
      </c>
      <c r="N9" s="8">
        <v>30</v>
      </c>
      <c r="O9" s="8">
        <f t="shared" si="2"/>
        <v>30</v>
      </c>
      <c r="P9" s="28">
        <f t="shared" si="17"/>
        <v>161.53846153846152</v>
      </c>
      <c r="Q9" s="116">
        <f t="shared" si="18"/>
        <v>86.602540378443862</v>
      </c>
      <c r="R9" s="33">
        <f t="shared" si="3"/>
        <v>1.7320508075688772</v>
      </c>
      <c r="S9" s="50">
        <f t="shared" si="4"/>
        <v>46.188021535170058</v>
      </c>
      <c r="T9" s="50">
        <f t="shared" si="5"/>
        <v>80.829037686547608</v>
      </c>
      <c r="U9" s="125">
        <f t="shared" si="6"/>
        <v>54.182102185487956</v>
      </c>
      <c r="V9" s="28">
        <f t="shared" si="19"/>
        <v>23.094010767585029</v>
      </c>
      <c r="W9" s="116">
        <f t="shared" si="20"/>
        <v>21.538461538461537</v>
      </c>
      <c r="X9" s="23">
        <f t="shared" si="7"/>
        <v>3.7527767497325675</v>
      </c>
      <c r="Y9" s="30">
        <f t="shared" si="8"/>
        <v>0.69881588351528934</v>
      </c>
      <c r="Z9" s="30">
        <f t="shared" si="21"/>
        <v>1.009242380178579</v>
      </c>
      <c r="AA9" s="54">
        <v>30</v>
      </c>
      <c r="AB9" s="31">
        <f t="shared" si="9"/>
        <v>30</v>
      </c>
      <c r="AC9" s="50">
        <f t="shared" si="22"/>
        <v>161.53846153846152</v>
      </c>
      <c r="AD9" s="116">
        <f t="shared" si="10"/>
        <v>86.602540378443862</v>
      </c>
      <c r="AE9" s="33">
        <f t="shared" si="11"/>
        <v>1.7320508075688772</v>
      </c>
      <c r="AF9" s="50">
        <f t="shared" si="23"/>
        <v>46.188021535170058</v>
      </c>
      <c r="AG9" s="50">
        <f t="shared" si="12"/>
        <v>80.829037686547608</v>
      </c>
      <c r="AH9" s="125">
        <f t="shared" si="13"/>
        <v>54.182102185487956</v>
      </c>
      <c r="AI9" s="28">
        <f t="shared" si="24"/>
        <v>23.094010767585029</v>
      </c>
      <c r="AJ9" s="116">
        <f t="shared" si="25"/>
        <v>21.538461538461537</v>
      </c>
      <c r="AK9" s="32">
        <f t="shared" si="26"/>
        <v>3.7527767497325675</v>
      </c>
      <c r="AL9" s="30">
        <f t="shared" si="14"/>
        <v>0.69881588351528934</v>
      </c>
      <c r="AM9" s="30">
        <f t="shared" si="27"/>
        <v>1.009242380178579</v>
      </c>
      <c r="AN9" s="33">
        <f t="shared" si="15"/>
        <v>0.51961524227066314</v>
      </c>
      <c r="AO9" s="34">
        <f t="shared" si="16"/>
        <v>1.4833369189598269</v>
      </c>
    </row>
    <row r="10" spans="1:41" s="1" customFormat="1" ht="20.100000000000001" hidden="1" customHeight="1" x14ac:dyDescent="0.15">
      <c r="A10" s="18"/>
      <c r="B10" s="174"/>
      <c r="C10" s="170"/>
      <c r="D10" s="92"/>
      <c r="E10" s="170"/>
      <c r="F10" s="8" t="s">
        <v>138</v>
      </c>
      <c r="G10" s="8">
        <v>0</v>
      </c>
      <c r="H10" s="109"/>
      <c r="I10" s="109"/>
      <c r="J10" s="8">
        <v>35</v>
      </c>
      <c r="K10" s="28">
        <f t="shared" si="0"/>
        <v>135</v>
      </c>
      <c r="L10" s="28">
        <f t="shared" si="1"/>
        <v>183.75</v>
      </c>
      <c r="M10" s="8">
        <v>1.75</v>
      </c>
      <c r="N10" s="8">
        <v>30</v>
      </c>
      <c r="O10" s="8">
        <f t="shared" si="2"/>
        <v>30</v>
      </c>
      <c r="P10" s="28">
        <f t="shared" si="17"/>
        <v>199.5409314735534</v>
      </c>
      <c r="Q10" s="116">
        <f t="shared" si="18"/>
        <v>106.08811196359373</v>
      </c>
      <c r="R10" s="33">
        <f t="shared" si="3"/>
        <v>2.0207259421636898</v>
      </c>
      <c r="S10" s="50">
        <f t="shared" si="4"/>
        <v>46.188021535170058</v>
      </c>
      <c r="T10" s="50">
        <f t="shared" si="5"/>
        <v>82.56108849411649</v>
      </c>
      <c r="U10" s="125">
        <f t="shared" si="6"/>
        <v>54.270925303824818</v>
      </c>
      <c r="V10" s="28">
        <f t="shared" si="19"/>
        <v>23.094010767585029</v>
      </c>
      <c r="W10" s="116">
        <f t="shared" si="20"/>
        <v>21.718740840658874</v>
      </c>
      <c r="X10" s="23">
        <f t="shared" si="7"/>
        <v>3.7115374447904514</v>
      </c>
      <c r="Y10" s="30">
        <f t="shared" si="8"/>
        <v>0.89140536077409638</v>
      </c>
      <c r="Z10" s="30">
        <f t="shared" si="21"/>
        <v>1.2483470625420403</v>
      </c>
      <c r="AA10" s="54">
        <v>30</v>
      </c>
      <c r="AB10" s="31">
        <f t="shared" si="9"/>
        <v>30</v>
      </c>
      <c r="AC10" s="50">
        <f t="shared" si="22"/>
        <v>199.5409314735534</v>
      </c>
      <c r="AD10" s="116">
        <f t="shared" si="10"/>
        <v>106.08811196359373</v>
      </c>
      <c r="AE10" s="33">
        <f t="shared" si="11"/>
        <v>2.0207259421636898</v>
      </c>
      <c r="AF10" s="50">
        <f t="shared" si="23"/>
        <v>46.188021535170058</v>
      </c>
      <c r="AG10" s="50">
        <f t="shared" si="12"/>
        <v>82.56108849411649</v>
      </c>
      <c r="AH10" s="125">
        <f t="shared" si="13"/>
        <v>54.270925303824818</v>
      </c>
      <c r="AI10" s="28">
        <f t="shared" si="24"/>
        <v>23.094010767585029</v>
      </c>
      <c r="AJ10" s="116">
        <f t="shared" si="25"/>
        <v>21.718740840658874</v>
      </c>
      <c r="AK10" s="32">
        <f t="shared" si="26"/>
        <v>3.7115374447904514</v>
      </c>
      <c r="AL10" s="30">
        <f t="shared" si="14"/>
        <v>0.89140536077409638</v>
      </c>
      <c r="AM10" s="30">
        <f t="shared" si="27"/>
        <v>1.2483470625420403</v>
      </c>
      <c r="AN10" s="33">
        <f t="shared" si="15"/>
        <v>0.77974762293241406</v>
      </c>
      <c r="AO10" s="34">
        <f t="shared" si="16"/>
        <v>1.6413743110052996</v>
      </c>
    </row>
    <row r="11" spans="1:41" s="1" customFormat="1" ht="20.100000000000001" hidden="1" customHeight="1" x14ac:dyDescent="0.15">
      <c r="A11" s="18"/>
      <c r="B11" s="174"/>
      <c r="C11" s="170"/>
      <c r="D11" s="92"/>
      <c r="E11" s="170"/>
      <c r="F11" s="8" t="s">
        <v>139</v>
      </c>
      <c r="G11" s="8">
        <v>0</v>
      </c>
      <c r="H11" s="109"/>
      <c r="I11" s="109"/>
      <c r="J11" s="8">
        <v>35</v>
      </c>
      <c r="K11" s="28">
        <f t="shared" si="0"/>
        <v>135</v>
      </c>
      <c r="L11" s="28">
        <f t="shared" si="1"/>
        <v>183.75</v>
      </c>
      <c r="M11" s="8">
        <v>1.75</v>
      </c>
      <c r="N11" s="8">
        <v>30</v>
      </c>
      <c r="O11" s="8">
        <f t="shared" si="2"/>
        <v>30</v>
      </c>
      <c r="P11" s="28">
        <f t="shared" si="17"/>
        <v>199.5409314735534</v>
      </c>
      <c r="Q11" s="116">
        <f t="shared" si="18"/>
        <v>106.08811196359373</v>
      </c>
      <c r="R11" s="33">
        <f t="shared" si="3"/>
        <v>2.0207259421636898</v>
      </c>
      <c r="S11" s="50">
        <f t="shared" si="4"/>
        <v>46.188021535170058</v>
      </c>
      <c r="T11" s="50">
        <f t="shared" si="5"/>
        <v>82.56108849411649</v>
      </c>
      <c r="U11" s="125">
        <f t="shared" si="6"/>
        <v>54.270925303824818</v>
      </c>
      <c r="V11" s="28">
        <f t="shared" si="19"/>
        <v>23.094010767585029</v>
      </c>
      <c r="W11" s="116">
        <f t="shared" si="20"/>
        <v>21.718740840658874</v>
      </c>
      <c r="X11" s="23">
        <f t="shared" si="7"/>
        <v>3.7115374447904514</v>
      </c>
      <c r="Y11" s="30">
        <f t="shared" si="8"/>
        <v>0.89140536077409638</v>
      </c>
      <c r="Z11" s="30">
        <f t="shared" si="21"/>
        <v>1.2483470625420403</v>
      </c>
      <c r="AA11" s="54">
        <v>30</v>
      </c>
      <c r="AB11" s="31">
        <f t="shared" si="9"/>
        <v>30</v>
      </c>
      <c r="AC11" s="50">
        <f t="shared" si="22"/>
        <v>199.5409314735534</v>
      </c>
      <c r="AD11" s="116">
        <f t="shared" si="10"/>
        <v>106.08811196359373</v>
      </c>
      <c r="AE11" s="33">
        <f t="shared" si="11"/>
        <v>2.0207259421636898</v>
      </c>
      <c r="AF11" s="50">
        <f t="shared" si="23"/>
        <v>46.188021535170058</v>
      </c>
      <c r="AG11" s="50">
        <f t="shared" si="12"/>
        <v>82.56108849411649</v>
      </c>
      <c r="AH11" s="125">
        <f t="shared" si="13"/>
        <v>54.270925303824818</v>
      </c>
      <c r="AI11" s="28">
        <f t="shared" si="24"/>
        <v>23.094010767585029</v>
      </c>
      <c r="AJ11" s="116">
        <f t="shared" si="25"/>
        <v>21.718740840658874</v>
      </c>
      <c r="AK11" s="32">
        <f t="shared" si="26"/>
        <v>3.7115374447904514</v>
      </c>
      <c r="AL11" s="30">
        <f t="shared" si="14"/>
        <v>0.89140536077409638</v>
      </c>
      <c r="AM11" s="30">
        <f t="shared" si="27"/>
        <v>1.2483470625420403</v>
      </c>
      <c r="AN11" s="33">
        <f t="shared" si="15"/>
        <v>0.77974762293241406</v>
      </c>
      <c r="AO11" s="34">
        <f t="shared" si="16"/>
        <v>1.6413743110052996</v>
      </c>
    </row>
    <row r="12" spans="1:41" s="1" customFormat="1" ht="20.100000000000001" hidden="1" customHeight="1" x14ac:dyDescent="0.15">
      <c r="A12" s="18"/>
      <c r="B12" s="174"/>
      <c r="C12" s="170"/>
      <c r="D12" s="92"/>
      <c r="E12" s="170"/>
      <c r="F12" s="8" t="s">
        <v>140</v>
      </c>
      <c r="G12" s="8">
        <v>0</v>
      </c>
      <c r="H12" s="109"/>
      <c r="I12" s="109"/>
      <c r="J12" s="8">
        <v>40</v>
      </c>
      <c r="K12" s="28">
        <f t="shared" si="0"/>
        <v>140</v>
      </c>
      <c r="L12" s="28">
        <f t="shared" ref="L12:L20" si="28">(K12-30)*M12</f>
        <v>192.5</v>
      </c>
      <c r="M12" s="8">
        <v>1.75</v>
      </c>
      <c r="N12" s="8">
        <v>30</v>
      </c>
      <c r="O12" s="8">
        <f t="shared" si="2"/>
        <v>30</v>
      </c>
      <c r="P12" s="28">
        <f t="shared" si="17"/>
        <v>209.04288059134166</v>
      </c>
      <c r="Q12" s="116">
        <f t="shared" si="18"/>
        <v>111.13992681900295</v>
      </c>
      <c r="R12" s="33">
        <f t="shared" ref="R12:R20" si="29">M12/COS(N12*PI()/180)</f>
        <v>2.0207259421636898</v>
      </c>
      <c r="S12" s="50">
        <f t="shared" ref="S12:S20" si="30">40/COS(N12*PI()/180)</f>
        <v>46.188021535170058</v>
      </c>
      <c r="T12" s="50">
        <f t="shared" ref="T12:T20" si="31">K12/X12+S12</f>
        <v>83.908239122225609</v>
      </c>
      <c r="U12" s="125">
        <f t="shared" ref="U12:U20" si="32">30/X12+S12</f>
        <v>54.270925303824818</v>
      </c>
      <c r="V12" s="28">
        <f t="shared" si="19"/>
        <v>23.094010767585029</v>
      </c>
      <c r="W12" s="116">
        <f t="shared" si="20"/>
        <v>21.718740840658874</v>
      </c>
      <c r="X12" s="23">
        <f t="shared" ref="X12:X20" si="33">(4+SIN(N12*PI()/180)/M12)*COS(N12*PI()/180)</f>
        <v>3.7115374447904514</v>
      </c>
      <c r="Y12" s="30">
        <f t="shared" ref="Y12:Y20" si="34">(S12*M12*(K12^2-30^2)/2+M12*(K12^3-30^3)/(6*X12))/1000000</f>
        <v>0.96926365066928255</v>
      </c>
      <c r="Z12" s="30">
        <f t="shared" si="21"/>
        <v>1.3155719556356584</v>
      </c>
      <c r="AA12" s="54">
        <v>30</v>
      </c>
      <c r="AB12" s="31">
        <f t="shared" si="9"/>
        <v>30</v>
      </c>
      <c r="AC12" s="50">
        <f t="shared" si="22"/>
        <v>209.04288059134166</v>
      </c>
      <c r="AD12" s="116">
        <f t="shared" ref="AD12:AD20" si="35">L12*TAN(ABS(AA12)*PI()/180)</f>
        <v>111.13992681900295</v>
      </c>
      <c r="AE12" s="33">
        <f t="shared" ref="AE12:AE20" si="36">M12/COS(AA12*PI()/180)</f>
        <v>2.0207259421636898</v>
      </c>
      <c r="AF12" s="50">
        <f t="shared" si="23"/>
        <v>46.188021535170058</v>
      </c>
      <c r="AG12" s="50">
        <f t="shared" ref="AG12:AG20" si="37">K12/AK12+AF12</f>
        <v>83.908239122225609</v>
      </c>
      <c r="AH12" s="125">
        <f t="shared" ref="AH12:AH20" si="38">30/AK12+AF12</f>
        <v>54.270925303824818</v>
      </c>
      <c r="AI12" s="28">
        <f t="shared" si="24"/>
        <v>23.094010767585029</v>
      </c>
      <c r="AJ12" s="116">
        <f t="shared" si="25"/>
        <v>21.718740840658874</v>
      </c>
      <c r="AK12" s="32">
        <f t="shared" si="26"/>
        <v>3.7115374447904514</v>
      </c>
      <c r="AL12" s="30">
        <f t="shared" ref="AL12:AL20" si="39">(AF12*M12*(K12^2-30^2)/2+M12*(K12^3-30^3)/(6*AK12))/1000000</f>
        <v>0.96926365066928255</v>
      </c>
      <c r="AM12" s="30">
        <f t="shared" si="27"/>
        <v>1.3155719556356584</v>
      </c>
      <c r="AN12" s="33">
        <f t="shared" si="15"/>
        <v>0.85577743650632287</v>
      </c>
      <c r="AO12" s="34">
        <f t="shared" si="16"/>
        <v>1.6817888298485733</v>
      </c>
    </row>
    <row r="13" spans="1:41" s="1" customFormat="1" ht="20.100000000000001" hidden="1" customHeight="1" x14ac:dyDescent="0.15">
      <c r="A13" s="18"/>
      <c r="B13" s="174"/>
      <c r="C13" s="170"/>
      <c r="D13" s="92"/>
      <c r="E13" s="170"/>
      <c r="F13" s="8" t="s">
        <v>141</v>
      </c>
      <c r="G13" s="8">
        <v>0</v>
      </c>
      <c r="H13" s="109"/>
      <c r="I13" s="109"/>
      <c r="J13" s="8">
        <v>40</v>
      </c>
      <c r="K13" s="28">
        <f t="shared" si="0"/>
        <v>140</v>
      </c>
      <c r="L13" s="28">
        <f t="shared" si="28"/>
        <v>192.5</v>
      </c>
      <c r="M13" s="8">
        <v>1.75</v>
      </c>
      <c r="N13" s="8">
        <v>30</v>
      </c>
      <c r="O13" s="8">
        <f t="shared" si="2"/>
        <v>30</v>
      </c>
      <c r="P13" s="28">
        <f t="shared" si="17"/>
        <v>209.04288059134166</v>
      </c>
      <c r="Q13" s="116">
        <f t="shared" si="18"/>
        <v>111.13992681900295</v>
      </c>
      <c r="R13" s="33">
        <f t="shared" si="29"/>
        <v>2.0207259421636898</v>
      </c>
      <c r="S13" s="50">
        <f t="shared" si="30"/>
        <v>46.188021535170058</v>
      </c>
      <c r="T13" s="50">
        <f t="shared" si="31"/>
        <v>83.908239122225609</v>
      </c>
      <c r="U13" s="125">
        <f t="shared" si="32"/>
        <v>54.270925303824818</v>
      </c>
      <c r="V13" s="28">
        <f t="shared" si="19"/>
        <v>23.094010767585029</v>
      </c>
      <c r="W13" s="116">
        <f t="shared" si="20"/>
        <v>21.718740840658874</v>
      </c>
      <c r="X13" s="23">
        <f t="shared" si="33"/>
        <v>3.7115374447904514</v>
      </c>
      <c r="Y13" s="30">
        <f t="shared" si="34"/>
        <v>0.96926365066928255</v>
      </c>
      <c r="Z13" s="30">
        <f t="shared" si="21"/>
        <v>1.3155719556356584</v>
      </c>
      <c r="AA13" s="54">
        <v>30</v>
      </c>
      <c r="AB13" s="31">
        <f t="shared" si="9"/>
        <v>30</v>
      </c>
      <c r="AC13" s="50">
        <f t="shared" si="22"/>
        <v>209.04288059134166</v>
      </c>
      <c r="AD13" s="116">
        <f t="shared" si="35"/>
        <v>111.13992681900295</v>
      </c>
      <c r="AE13" s="33">
        <f t="shared" si="36"/>
        <v>2.0207259421636898</v>
      </c>
      <c r="AF13" s="50">
        <f t="shared" si="23"/>
        <v>46.188021535170058</v>
      </c>
      <c r="AG13" s="50">
        <f t="shared" si="37"/>
        <v>83.908239122225609</v>
      </c>
      <c r="AH13" s="125">
        <f t="shared" si="38"/>
        <v>54.270925303824818</v>
      </c>
      <c r="AI13" s="28">
        <f t="shared" si="24"/>
        <v>23.094010767585029</v>
      </c>
      <c r="AJ13" s="116">
        <f t="shared" si="25"/>
        <v>21.718740840658874</v>
      </c>
      <c r="AK13" s="32">
        <f t="shared" si="26"/>
        <v>3.7115374447904514</v>
      </c>
      <c r="AL13" s="30">
        <f t="shared" si="39"/>
        <v>0.96926365066928255</v>
      </c>
      <c r="AM13" s="30">
        <f t="shared" si="27"/>
        <v>1.3155719556356584</v>
      </c>
      <c r="AN13" s="33">
        <f t="shared" si="15"/>
        <v>0.85577743650632287</v>
      </c>
      <c r="AO13" s="34">
        <f t="shared" si="16"/>
        <v>1.6817888298485733</v>
      </c>
    </row>
    <row r="14" spans="1:41" s="1" customFormat="1" ht="20.100000000000001" hidden="1" customHeight="1" x14ac:dyDescent="0.15">
      <c r="A14" s="18"/>
      <c r="B14" s="175"/>
      <c r="C14" s="171"/>
      <c r="D14" s="93"/>
      <c r="E14" s="171"/>
      <c r="F14" s="8" t="s">
        <v>142</v>
      </c>
      <c r="G14" s="8">
        <v>0</v>
      </c>
      <c r="H14" s="109"/>
      <c r="I14" s="109"/>
      <c r="J14" s="8">
        <v>45</v>
      </c>
      <c r="K14" s="28">
        <f t="shared" si="0"/>
        <v>145</v>
      </c>
      <c r="L14" s="28">
        <f t="shared" si="28"/>
        <v>201.25</v>
      </c>
      <c r="M14" s="8">
        <v>1.75</v>
      </c>
      <c r="N14" s="8">
        <v>30</v>
      </c>
      <c r="O14" s="8">
        <f t="shared" si="2"/>
        <v>30</v>
      </c>
      <c r="P14" s="28">
        <f t="shared" si="17"/>
        <v>218.54482970912991</v>
      </c>
      <c r="Q14" s="116">
        <f t="shared" si="18"/>
        <v>116.19174167441219</v>
      </c>
      <c r="R14" s="33">
        <f t="shared" si="29"/>
        <v>2.0207259421636898</v>
      </c>
      <c r="S14" s="50">
        <f t="shared" si="30"/>
        <v>46.188021535170058</v>
      </c>
      <c r="T14" s="50">
        <f t="shared" si="31"/>
        <v>85.255389750334729</v>
      </c>
      <c r="U14" s="125">
        <f t="shared" si="32"/>
        <v>54.270925303824818</v>
      </c>
      <c r="V14" s="28">
        <f t="shared" si="19"/>
        <v>23.094010767585029</v>
      </c>
      <c r="W14" s="116">
        <f t="shared" si="20"/>
        <v>21.718740840658874</v>
      </c>
      <c r="X14" s="23">
        <f t="shared" si="33"/>
        <v>3.7115374447904514</v>
      </c>
      <c r="Y14" s="30">
        <f t="shared" si="34"/>
        <v>1.050792926026066</v>
      </c>
      <c r="Z14" s="30">
        <f t="shared" si="21"/>
        <v>1.3835041028090334</v>
      </c>
      <c r="AA14" s="54">
        <v>30</v>
      </c>
      <c r="AB14" s="31">
        <f t="shared" si="9"/>
        <v>30</v>
      </c>
      <c r="AC14" s="50">
        <f t="shared" si="22"/>
        <v>218.54482970912991</v>
      </c>
      <c r="AD14" s="116">
        <f t="shared" si="35"/>
        <v>116.19174167441219</v>
      </c>
      <c r="AE14" s="33">
        <f t="shared" si="36"/>
        <v>2.0207259421636898</v>
      </c>
      <c r="AF14" s="50">
        <f t="shared" si="23"/>
        <v>46.188021535170058</v>
      </c>
      <c r="AG14" s="50">
        <f t="shared" si="37"/>
        <v>85.255389750334729</v>
      </c>
      <c r="AH14" s="125">
        <f t="shared" si="38"/>
        <v>54.270925303824818</v>
      </c>
      <c r="AI14" s="28">
        <f t="shared" si="24"/>
        <v>23.094010767585029</v>
      </c>
      <c r="AJ14" s="116">
        <f t="shared" si="25"/>
        <v>21.718740840658874</v>
      </c>
      <c r="AK14" s="32">
        <f t="shared" si="26"/>
        <v>3.7115374447904514</v>
      </c>
      <c r="AL14" s="30">
        <f t="shared" si="39"/>
        <v>1.050792926026066</v>
      </c>
      <c r="AM14" s="30">
        <f t="shared" si="27"/>
        <v>1.3835041028090334</v>
      </c>
      <c r="AN14" s="33">
        <f t="shared" si="15"/>
        <v>0.93534352047901814</v>
      </c>
      <c r="AO14" s="34">
        <f t="shared" si="16"/>
        <v>1.7222033486918473</v>
      </c>
    </row>
    <row r="15" spans="1:41" s="1" customFormat="1" ht="20.100000000000001" hidden="1" customHeight="1" x14ac:dyDescent="0.15">
      <c r="A15" s="18"/>
      <c r="B15" s="173">
        <f>C15+20*2</f>
        <v>190</v>
      </c>
      <c r="C15" s="169">
        <v>150</v>
      </c>
      <c r="D15" s="97"/>
      <c r="E15" s="169">
        <v>150</v>
      </c>
      <c r="F15" s="8" t="s">
        <v>134</v>
      </c>
      <c r="G15" s="8">
        <v>0</v>
      </c>
      <c r="H15" s="109"/>
      <c r="I15" s="109"/>
      <c r="J15" s="8">
        <v>20</v>
      </c>
      <c r="K15" s="28">
        <f t="shared" ref="K15:K23" si="40">J15+E$15</f>
        <v>170</v>
      </c>
      <c r="L15" s="28">
        <f t="shared" si="28"/>
        <v>210</v>
      </c>
      <c r="M15" s="8">
        <v>1.5</v>
      </c>
      <c r="N15" s="8">
        <v>30</v>
      </c>
      <c r="O15" s="8">
        <f t="shared" si="2"/>
        <v>30</v>
      </c>
      <c r="P15" s="28">
        <f t="shared" si="17"/>
        <v>226.15384615384613</v>
      </c>
      <c r="Q15" s="116">
        <f t="shared" si="18"/>
        <v>121.2435565298214</v>
      </c>
      <c r="R15" s="33">
        <f t="shared" si="29"/>
        <v>1.7320508075688772</v>
      </c>
      <c r="S15" s="50">
        <f t="shared" si="30"/>
        <v>46.188021535170058</v>
      </c>
      <c r="T15" s="50">
        <f t="shared" si="31"/>
        <v>91.487811886971457</v>
      </c>
      <c r="U15" s="125">
        <f t="shared" si="32"/>
        <v>54.182102185487956</v>
      </c>
      <c r="V15" s="28">
        <f t="shared" si="19"/>
        <v>23.094010767585029</v>
      </c>
      <c r="W15" s="116">
        <f t="shared" si="20"/>
        <v>21.538461538461537</v>
      </c>
      <c r="X15" s="23">
        <f t="shared" si="33"/>
        <v>3.7527767497325675</v>
      </c>
      <c r="Y15" s="30">
        <f t="shared" si="34"/>
        <v>1.2954407693840149</v>
      </c>
      <c r="Z15" s="30">
        <f t="shared" si="21"/>
        <v>1.4800896097126808</v>
      </c>
      <c r="AA15" s="54">
        <v>30</v>
      </c>
      <c r="AB15" s="31">
        <f t="shared" si="9"/>
        <v>30</v>
      </c>
      <c r="AC15" s="50">
        <f t="shared" si="22"/>
        <v>226.15384615384613</v>
      </c>
      <c r="AD15" s="116">
        <f t="shared" si="35"/>
        <v>121.2435565298214</v>
      </c>
      <c r="AE15" s="33">
        <f t="shared" si="36"/>
        <v>1.7320508075688772</v>
      </c>
      <c r="AF15" s="50">
        <f t="shared" si="23"/>
        <v>46.188021535170058</v>
      </c>
      <c r="AG15" s="50">
        <f t="shared" si="37"/>
        <v>91.487811886971457</v>
      </c>
      <c r="AH15" s="125">
        <f t="shared" si="38"/>
        <v>54.182102185487956</v>
      </c>
      <c r="AI15" s="28">
        <f t="shared" si="24"/>
        <v>23.094010767585029</v>
      </c>
      <c r="AJ15" s="116">
        <f t="shared" si="25"/>
        <v>21.538461538461537</v>
      </c>
      <c r="AK15" s="32">
        <f t="shared" si="26"/>
        <v>3.7527767497325675</v>
      </c>
      <c r="AL15" s="30">
        <f t="shared" si="39"/>
        <v>1.2954407693840149</v>
      </c>
      <c r="AM15" s="30">
        <f t="shared" si="27"/>
        <v>1.4800896097126808</v>
      </c>
      <c r="AN15" s="33">
        <f t="shared" si="15"/>
        <v>2.2784458748504997</v>
      </c>
      <c r="AO15" s="34">
        <f t="shared" si="16"/>
        <v>2.3604650481708473</v>
      </c>
    </row>
    <row r="16" spans="1:41" s="1" customFormat="1" ht="20.100000000000001" hidden="1" customHeight="1" x14ac:dyDescent="0.15">
      <c r="A16" s="18"/>
      <c r="B16" s="174"/>
      <c r="C16" s="170"/>
      <c r="D16" s="92"/>
      <c r="E16" s="170"/>
      <c r="F16" s="8" t="s">
        <v>135</v>
      </c>
      <c r="G16" s="8">
        <v>0</v>
      </c>
      <c r="H16" s="109"/>
      <c r="I16" s="109"/>
      <c r="J16" s="8">
        <v>20</v>
      </c>
      <c r="K16" s="28">
        <f t="shared" si="40"/>
        <v>170</v>
      </c>
      <c r="L16" s="28">
        <f t="shared" si="28"/>
        <v>210</v>
      </c>
      <c r="M16" s="8">
        <v>1.5</v>
      </c>
      <c r="N16" s="8">
        <v>30</v>
      </c>
      <c r="O16" s="8">
        <f t="shared" si="2"/>
        <v>30</v>
      </c>
      <c r="P16" s="28">
        <f t="shared" si="17"/>
        <v>226.15384615384613</v>
      </c>
      <c r="Q16" s="116">
        <f t="shared" si="18"/>
        <v>121.2435565298214</v>
      </c>
      <c r="R16" s="33">
        <f t="shared" si="29"/>
        <v>1.7320508075688772</v>
      </c>
      <c r="S16" s="50">
        <f t="shared" si="30"/>
        <v>46.188021535170058</v>
      </c>
      <c r="T16" s="50">
        <f t="shared" si="31"/>
        <v>91.487811886971457</v>
      </c>
      <c r="U16" s="125">
        <f t="shared" si="32"/>
        <v>54.182102185487956</v>
      </c>
      <c r="V16" s="28">
        <f t="shared" si="19"/>
        <v>23.094010767585029</v>
      </c>
      <c r="W16" s="116">
        <f t="shared" si="20"/>
        <v>21.538461538461537</v>
      </c>
      <c r="X16" s="23">
        <f t="shared" si="33"/>
        <v>3.7527767497325675</v>
      </c>
      <c r="Y16" s="30">
        <f t="shared" si="34"/>
        <v>1.2954407693840149</v>
      </c>
      <c r="Z16" s="30">
        <f t="shared" si="21"/>
        <v>1.4800896097126808</v>
      </c>
      <c r="AA16" s="54">
        <v>30</v>
      </c>
      <c r="AB16" s="31">
        <f t="shared" si="9"/>
        <v>30</v>
      </c>
      <c r="AC16" s="50">
        <f t="shared" si="22"/>
        <v>226.15384615384613</v>
      </c>
      <c r="AD16" s="116">
        <f t="shared" si="35"/>
        <v>121.2435565298214</v>
      </c>
      <c r="AE16" s="33">
        <f t="shared" si="36"/>
        <v>1.7320508075688772</v>
      </c>
      <c r="AF16" s="50">
        <f t="shared" si="23"/>
        <v>46.188021535170058</v>
      </c>
      <c r="AG16" s="50">
        <f t="shared" si="37"/>
        <v>91.487811886971457</v>
      </c>
      <c r="AH16" s="125">
        <f t="shared" si="38"/>
        <v>54.182102185487956</v>
      </c>
      <c r="AI16" s="28">
        <f t="shared" si="24"/>
        <v>23.094010767585029</v>
      </c>
      <c r="AJ16" s="116">
        <f t="shared" si="25"/>
        <v>21.538461538461537</v>
      </c>
      <c r="AK16" s="32">
        <f t="shared" si="26"/>
        <v>3.7527767497325675</v>
      </c>
      <c r="AL16" s="30">
        <f t="shared" si="39"/>
        <v>1.2954407693840149</v>
      </c>
      <c r="AM16" s="30">
        <f t="shared" si="27"/>
        <v>1.4800896097126808</v>
      </c>
      <c r="AN16" s="33">
        <f t="shared" si="15"/>
        <v>1.0184458748504999</v>
      </c>
      <c r="AO16" s="34">
        <f t="shared" si="16"/>
        <v>1.7604650481708473</v>
      </c>
    </row>
    <row r="17" spans="1:41" s="1" customFormat="1" ht="20.100000000000001" hidden="1" customHeight="1" x14ac:dyDescent="0.15">
      <c r="A17" s="18"/>
      <c r="B17" s="174"/>
      <c r="C17" s="170"/>
      <c r="D17" s="92"/>
      <c r="E17" s="170"/>
      <c r="F17" s="8" t="s">
        <v>136</v>
      </c>
      <c r="G17" s="8">
        <v>0</v>
      </c>
      <c r="H17" s="109"/>
      <c r="I17" s="109"/>
      <c r="J17" s="8">
        <v>30</v>
      </c>
      <c r="K17" s="28">
        <f t="shared" si="40"/>
        <v>180</v>
      </c>
      <c r="L17" s="28">
        <f t="shared" si="28"/>
        <v>225</v>
      </c>
      <c r="M17" s="8">
        <v>1.5</v>
      </c>
      <c r="N17" s="8">
        <v>30</v>
      </c>
      <c r="O17" s="8">
        <f t="shared" si="2"/>
        <v>30</v>
      </c>
      <c r="P17" s="28">
        <f t="shared" si="17"/>
        <v>242.30769230769232</v>
      </c>
      <c r="Q17" s="116">
        <f t="shared" si="18"/>
        <v>129.9038105676658</v>
      </c>
      <c r="R17" s="33">
        <f t="shared" si="29"/>
        <v>1.7320508075688772</v>
      </c>
      <c r="S17" s="50">
        <f t="shared" si="30"/>
        <v>46.188021535170058</v>
      </c>
      <c r="T17" s="50">
        <f t="shared" si="31"/>
        <v>94.152505437077423</v>
      </c>
      <c r="U17" s="125">
        <f t="shared" si="32"/>
        <v>54.182102185487956</v>
      </c>
      <c r="V17" s="28">
        <f t="shared" si="19"/>
        <v>23.094010767585029</v>
      </c>
      <c r="W17" s="116">
        <f t="shared" si="20"/>
        <v>21.53846153846154</v>
      </c>
      <c r="X17" s="23">
        <f t="shared" si="33"/>
        <v>3.7527767497325675</v>
      </c>
      <c r="Y17" s="30">
        <f t="shared" si="34"/>
        <v>1.4779056602275207</v>
      </c>
      <c r="Z17" s="30">
        <f t="shared" si="21"/>
        <v>1.6037969775839453</v>
      </c>
      <c r="AA17" s="54">
        <v>30</v>
      </c>
      <c r="AB17" s="31">
        <f t="shared" si="9"/>
        <v>30</v>
      </c>
      <c r="AC17" s="50">
        <f t="shared" si="22"/>
        <v>242.30769230769232</v>
      </c>
      <c r="AD17" s="116">
        <f t="shared" si="35"/>
        <v>129.9038105676658</v>
      </c>
      <c r="AE17" s="33">
        <f t="shared" si="36"/>
        <v>1.7320508075688772</v>
      </c>
      <c r="AF17" s="50">
        <f t="shared" si="23"/>
        <v>46.188021535170058</v>
      </c>
      <c r="AG17" s="50">
        <f t="shared" si="37"/>
        <v>94.152505437077423</v>
      </c>
      <c r="AH17" s="125">
        <f t="shared" si="38"/>
        <v>54.182102185487956</v>
      </c>
      <c r="AI17" s="28">
        <f t="shared" si="24"/>
        <v>23.094010767585029</v>
      </c>
      <c r="AJ17" s="116">
        <f t="shared" si="25"/>
        <v>21.53846153846154</v>
      </c>
      <c r="AK17" s="32">
        <f t="shared" si="26"/>
        <v>3.7527767497325675</v>
      </c>
      <c r="AL17" s="30">
        <f t="shared" si="39"/>
        <v>1.4779056602275207</v>
      </c>
      <c r="AM17" s="30">
        <f t="shared" si="27"/>
        <v>1.6037969775839453</v>
      </c>
      <c r="AN17" s="33">
        <f t="shared" si="15"/>
        <v>1.1691342951089922</v>
      </c>
      <c r="AO17" s="34">
        <f t="shared" si="16"/>
        <v>1.8297470804736029</v>
      </c>
    </row>
    <row r="18" spans="1:41" s="1" customFormat="1" ht="20.100000000000001" hidden="1" customHeight="1" x14ac:dyDescent="0.15">
      <c r="A18" s="18"/>
      <c r="B18" s="174"/>
      <c r="C18" s="170"/>
      <c r="D18" s="92"/>
      <c r="E18" s="170"/>
      <c r="F18" s="8" t="s">
        <v>137</v>
      </c>
      <c r="G18" s="8">
        <v>0</v>
      </c>
      <c r="H18" s="109"/>
      <c r="I18" s="109"/>
      <c r="J18" s="8">
        <v>30</v>
      </c>
      <c r="K18" s="28">
        <f t="shared" si="40"/>
        <v>180</v>
      </c>
      <c r="L18" s="28">
        <f t="shared" si="28"/>
        <v>225</v>
      </c>
      <c r="M18" s="8">
        <v>1.5</v>
      </c>
      <c r="N18" s="8">
        <v>30</v>
      </c>
      <c r="O18" s="8">
        <f t="shared" si="2"/>
        <v>30</v>
      </c>
      <c r="P18" s="28">
        <f t="shared" si="17"/>
        <v>242.30769230769232</v>
      </c>
      <c r="Q18" s="116">
        <f t="shared" si="18"/>
        <v>129.9038105676658</v>
      </c>
      <c r="R18" s="33">
        <f t="shared" si="29"/>
        <v>1.7320508075688772</v>
      </c>
      <c r="S18" s="50">
        <f t="shared" si="30"/>
        <v>46.188021535170058</v>
      </c>
      <c r="T18" s="50">
        <f t="shared" si="31"/>
        <v>94.152505437077423</v>
      </c>
      <c r="U18" s="125">
        <f t="shared" si="32"/>
        <v>54.182102185487956</v>
      </c>
      <c r="V18" s="28">
        <f t="shared" si="19"/>
        <v>23.094010767585029</v>
      </c>
      <c r="W18" s="116">
        <f t="shared" si="20"/>
        <v>21.53846153846154</v>
      </c>
      <c r="X18" s="23">
        <f t="shared" si="33"/>
        <v>3.7527767497325675</v>
      </c>
      <c r="Y18" s="30">
        <f t="shared" si="34"/>
        <v>1.4779056602275207</v>
      </c>
      <c r="Z18" s="30">
        <f t="shared" si="21"/>
        <v>1.6037969775839453</v>
      </c>
      <c r="AA18" s="54">
        <v>30</v>
      </c>
      <c r="AB18" s="31">
        <f t="shared" si="9"/>
        <v>30</v>
      </c>
      <c r="AC18" s="50">
        <f t="shared" si="22"/>
        <v>242.30769230769232</v>
      </c>
      <c r="AD18" s="116">
        <f t="shared" si="35"/>
        <v>129.9038105676658</v>
      </c>
      <c r="AE18" s="33">
        <f t="shared" si="36"/>
        <v>1.7320508075688772</v>
      </c>
      <c r="AF18" s="50">
        <f t="shared" si="23"/>
        <v>46.188021535170058</v>
      </c>
      <c r="AG18" s="50">
        <f t="shared" si="37"/>
        <v>94.152505437077423</v>
      </c>
      <c r="AH18" s="125">
        <f t="shared" si="38"/>
        <v>54.182102185487956</v>
      </c>
      <c r="AI18" s="28">
        <f t="shared" si="24"/>
        <v>23.094010767585029</v>
      </c>
      <c r="AJ18" s="116">
        <f t="shared" si="25"/>
        <v>21.53846153846154</v>
      </c>
      <c r="AK18" s="32">
        <f t="shared" si="26"/>
        <v>3.7527767497325675</v>
      </c>
      <c r="AL18" s="30">
        <f t="shared" si="39"/>
        <v>1.4779056602275207</v>
      </c>
      <c r="AM18" s="30">
        <f t="shared" si="27"/>
        <v>1.6037969775839453</v>
      </c>
      <c r="AN18" s="33">
        <f t="shared" si="15"/>
        <v>1.1691342951089922</v>
      </c>
      <c r="AO18" s="34">
        <f t="shared" si="16"/>
        <v>1.8297470804736029</v>
      </c>
    </row>
    <row r="19" spans="1:41" s="1" customFormat="1" ht="20.100000000000001" hidden="1" customHeight="1" x14ac:dyDescent="0.15">
      <c r="A19" s="18"/>
      <c r="B19" s="174"/>
      <c r="C19" s="170"/>
      <c r="D19" s="92"/>
      <c r="E19" s="170"/>
      <c r="F19" s="8" t="s">
        <v>138</v>
      </c>
      <c r="G19" s="8">
        <v>0</v>
      </c>
      <c r="H19" s="109"/>
      <c r="I19" s="109"/>
      <c r="J19" s="8">
        <v>35</v>
      </c>
      <c r="K19" s="28">
        <f t="shared" si="40"/>
        <v>185</v>
      </c>
      <c r="L19" s="28">
        <f t="shared" si="28"/>
        <v>271.25</v>
      </c>
      <c r="M19" s="8">
        <v>1.75</v>
      </c>
      <c r="N19" s="8">
        <v>30</v>
      </c>
      <c r="O19" s="8">
        <f t="shared" si="2"/>
        <v>30</v>
      </c>
      <c r="P19" s="28">
        <f t="shared" si="17"/>
        <v>294.56042265143594</v>
      </c>
      <c r="Q19" s="116">
        <f t="shared" si="18"/>
        <v>156.60626051768597</v>
      </c>
      <c r="R19" s="33">
        <f t="shared" si="29"/>
        <v>2.0207259421636898</v>
      </c>
      <c r="S19" s="50">
        <f t="shared" si="30"/>
        <v>46.188021535170058</v>
      </c>
      <c r="T19" s="50">
        <f t="shared" si="31"/>
        <v>96.032594775207741</v>
      </c>
      <c r="U19" s="125">
        <f t="shared" si="32"/>
        <v>54.270925303824818</v>
      </c>
      <c r="V19" s="28">
        <f t="shared" si="19"/>
        <v>23.094010767585029</v>
      </c>
      <c r="W19" s="116">
        <f t="shared" si="20"/>
        <v>21.718740840658871</v>
      </c>
      <c r="X19" s="23">
        <f t="shared" si="33"/>
        <v>3.7115374447904514</v>
      </c>
      <c r="Y19" s="30">
        <f t="shared" si="34"/>
        <v>1.8422551462954122</v>
      </c>
      <c r="Z19" s="30">
        <f t="shared" si="21"/>
        <v>1.9524224270672965</v>
      </c>
      <c r="AA19" s="54">
        <v>30</v>
      </c>
      <c r="AB19" s="31">
        <f t="shared" si="9"/>
        <v>30</v>
      </c>
      <c r="AC19" s="50">
        <f t="shared" si="22"/>
        <v>294.56042265143594</v>
      </c>
      <c r="AD19" s="116">
        <f t="shared" si="35"/>
        <v>156.60626051768597</v>
      </c>
      <c r="AE19" s="33">
        <f t="shared" si="36"/>
        <v>2.0207259421636898</v>
      </c>
      <c r="AF19" s="50">
        <f t="shared" si="23"/>
        <v>46.188021535170058</v>
      </c>
      <c r="AG19" s="50">
        <f t="shared" si="37"/>
        <v>96.032594775207741</v>
      </c>
      <c r="AH19" s="125">
        <f t="shared" si="38"/>
        <v>54.270925303824818</v>
      </c>
      <c r="AI19" s="28">
        <f t="shared" si="24"/>
        <v>23.094010767585029</v>
      </c>
      <c r="AJ19" s="116">
        <f t="shared" si="25"/>
        <v>21.718740840658871</v>
      </c>
      <c r="AK19" s="32">
        <f t="shared" si="26"/>
        <v>3.7115374447904514</v>
      </c>
      <c r="AL19" s="30">
        <f t="shared" si="39"/>
        <v>1.8422551462954122</v>
      </c>
      <c r="AM19" s="30">
        <f t="shared" si="27"/>
        <v>1.9524224270672965</v>
      </c>
      <c r="AN19" s="33">
        <f t="shared" si="15"/>
        <v>1.6991779266168932</v>
      </c>
      <c r="AO19" s="34">
        <f t="shared" si="16"/>
        <v>2.0455194994380377</v>
      </c>
    </row>
    <row r="20" spans="1:41" s="1" customFormat="1" ht="20.100000000000001" hidden="1" customHeight="1" x14ac:dyDescent="0.15">
      <c r="A20" s="18"/>
      <c r="B20" s="174"/>
      <c r="C20" s="170"/>
      <c r="D20" s="92"/>
      <c r="E20" s="170"/>
      <c r="F20" s="8" t="s">
        <v>139</v>
      </c>
      <c r="G20" s="8">
        <v>0</v>
      </c>
      <c r="H20" s="109"/>
      <c r="I20" s="109"/>
      <c r="J20" s="8">
        <v>35</v>
      </c>
      <c r="K20" s="28">
        <f t="shared" si="40"/>
        <v>185</v>
      </c>
      <c r="L20" s="28">
        <f t="shared" si="28"/>
        <v>271.25</v>
      </c>
      <c r="M20" s="8">
        <v>1.75</v>
      </c>
      <c r="N20" s="8">
        <v>30</v>
      </c>
      <c r="O20" s="8">
        <f t="shared" si="2"/>
        <v>30</v>
      </c>
      <c r="P20" s="28">
        <f t="shared" si="17"/>
        <v>294.56042265143594</v>
      </c>
      <c r="Q20" s="116">
        <f t="shared" si="18"/>
        <v>156.60626051768597</v>
      </c>
      <c r="R20" s="33">
        <f t="shared" si="29"/>
        <v>2.0207259421636898</v>
      </c>
      <c r="S20" s="50">
        <f t="shared" si="30"/>
        <v>46.188021535170058</v>
      </c>
      <c r="T20" s="50">
        <f t="shared" si="31"/>
        <v>96.032594775207741</v>
      </c>
      <c r="U20" s="125">
        <f t="shared" si="32"/>
        <v>54.270925303824818</v>
      </c>
      <c r="V20" s="28">
        <f t="shared" si="19"/>
        <v>23.094010767585029</v>
      </c>
      <c r="W20" s="116">
        <f t="shared" si="20"/>
        <v>21.718740840658871</v>
      </c>
      <c r="X20" s="23">
        <f t="shared" si="33"/>
        <v>3.7115374447904514</v>
      </c>
      <c r="Y20" s="30">
        <f t="shared" si="34"/>
        <v>1.8422551462954122</v>
      </c>
      <c r="Z20" s="30">
        <f t="shared" si="21"/>
        <v>1.9524224270672965</v>
      </c>
      <c r="AA20" s="54">
        <v>30</v>
      </c>
      <c r="AB20" s="31">
        <f t="shared" si="9"/>
        <v>30</v>
      </c>
      <c r="AC20" s="50">
        <f t="shared" si="22"/>
        <v>294.56042265143594</v>
      </c>
      <c r="AD20" s="116">
        <f t="shared" si="35"/>
        <v>156.60626051768597</v>
      </c>
      <c r="AE20" s="33">
        <f t="shared" si="36"/>
        <v>2.0207259421636898</v>
      </c>
      <c r="AF20" s="50">
        <f t="shared" si="23"/>
        <v>46.188021535170058</v>
      </c>
      <c r="AG20" s="50">
        <f t="shared" si="37"/>
        <v>96.032594775207741</v>
      </c>
      <c r="AH20" s="125">
        <f t="shared" si="38"/>
        <v>54.270925303824818</v>
      </c>
      <c r="AI20" s="28">
        <f t="shared" si="24"/>
        <v>23.094010767585029</v>
      </c>
      <c r="AJ20" s="116">
        <f t="shared" si="25"/>
        <v>21.718740840658871</v>
      </c>
      <c r="AK20" s="32">
        <f t="shared" si="26"/>
        <v>3.7115374447904514</v>
      </c>
      <c r="AL20" s="30">
        <f t="shared" si="39"/>
        <v>1.8422551462954122</v>
      </c>
      <c r="AM20" s="30">
        <f t="shared" si="27"/>
        <v>1.9524224270672965</v>
      </c>
      <c r="AN20" s="33">
        <f t="shared" si="15"/>
        <v>1.6991779266168932</v>
      </c>
      <c r="AO20" s="34">
        <f t="shared" si="16"/>
        <v>2.0455194994380377</v>
      </c>
    </row>
    <row r="21" spans="1:41" s="1" customFormat="1" ht="20.100000000000001" hidden="1" customHeight="1" x14ac:dyDescent="0.15">
      <c r="A21" s="18"/>
      <c r="B21" s="174"/>
      <c r="C21" s="170"/>
      <c r="D21" s="92"/>
      <c r="E21" s="170"/>
      <c r="F21" s="8" t="s">
        <v>140</v>
      </c>
      <c r="G21" s="8">
        <v>0</v>
      </c>
      <c r="H21" s="109"/>
      <c r="I21" s="109"/>
      <c r="J21" s="8">
        <v>40</v>
      </c>
      <c r="K21" s="28">
        <f t="shared" si="40"/>
        <v>190</v>
      </c>
      <c r="L21" s="28">
        <f t="shared" ref="L21:L29" si="41">(K21-30)*M21</f>
        <v>280</v>
      </c>
      <c r="M21" s="8">
        <v>1.75</v>
      </c>
      <c r="N21" s="8">
        <v>30</v>
      </c>
      <c r="O21" s="8">
        <f t="shared" si="2"/>
        <v>30</v>
      </c>
      <c r="P21" s="28">
        <f t="shared" si="17"/>
        <v>304.06237176922423</v>
      </c>
      <c r="Q21" s="116">
        <f t="shared" si="18"/>
        <v>161.65807537309522</v>
      </c>
      <c r="R21" s="33">
        <f t="shared" ref="R21:R29" si="42">M21/COS(N21*PI()/180)</f>
        <v>2.0207259421636898</v>
      </c>
      <c r="S21" s="50">
        <f t="shared" ref="S21:S29" si="43">40/COS(N21*PI()/180)</f>
        <v>46.188021535170058</v>
      </c>
      <c r="T21" s="50">
        <f t="shared" ref="T21:T29" si="44">K21/X21+S21</f>
        <v>97.379745403316875</v>
      </c>
      <c r="U21" s="125">
        <f t="shared" ref="U21:U29" si="45">30/X21+S21</f>
        <v>54.270925303824818</v>
      </c>
      <c r="V21" s="28">
        <f t="shared" si="19"/>
        <v>23.094010767585029</v>
      </c>
      <c r="W21" s="116">
        <f t="shared" si="20"/>
        <v>21.718740840658874</v>
      </c>
      <c r="X21" s="23">
        <f t="shared" ref="X21:X29" si="46">(4+SIN(N21*PI()/180)/M21)*COS(N21*PI()/180)</f>
        <v>3.7115374447904514</v>
      </c>
      <c r="Y21" s="30">
        <f t="shared" ref="Y21:Y29" si="47">(S21*M21*(K21^2-30^2)/2+M21*(K21^3-30^3)/(6*X21))/1000000</f>
        <v>1.9594754936056618</v>
      </c>
      <c r="Z21" s="30">
        <f t="shared" si="21"/>
        <v>2.0267198609584876</v>
      </c>
      <c r="AA21" s="54">
        <v>30</v>
      </c>
      <c r="AB21" s="31">
        <f t="shared" si="9"/>
        <v>30</v>
      </c>
      <c r="AC21" s="50">
        <f t="shared" si="22"/>
        <v>304.06237176922423</v>
      </c>
      <c r="AD21" s="116">
        <f t="shared" ref="AD21:AD29" si="48">L21*TAN(ABS(AA21)*PI()/180)</f>
        <v>161.65807537309522</v>
      </c>
      <c r="AE21" s="33">
        <f t="shared" ref="AE21:AE29" si="49">M21/COS(AA21*PI()/180)</f>
        <v>2.0207259421636898</v>
      </c>
      <c r="AF21" s="50">
        <f t="shared" si="23"/>
        <v>46.188021535170058</v>
      </c>
      <c r="AG21" s="50">
        <f t="shared" ref="AG21:AG29" si="50">K21/AK21+AF21</f>
        <v>97.379745403316875</v>
      </c>
      <c r="AH21" s="125">
        <f t="shared" ref="AH21:AH29" si="51">30/AK21+AF21</f>
        <v>54.270925303824818</v>
      </c>
      <c r="AI21" s="28">
        <f t="shared" si="24"/>
        <v>23.094010767585029</v>
      </c>
      <c r="AJ21" s="116">
        <f t="shared" si="25"/>
        <v>21.718740840658874</v>
      </c>
      <c r="AK21" s="32">
        <f t="shared" si="26"/>
        <v>3.7115374447904514</v>
      </c>
      <c r="AL21" s="30">
        <f t="shared" ref="AL21:AL29" si="52">(AF21*M21*(K21^2-30^2)/2+M21*(K21^3-30^3)/(6*AK21))/1000000</f>
        <v>1.9594754936056618</v>
      </c>
      <c r="AM21" s="30">
        <f t="shared" si="27"/>
        <v>2.0267198609584876</v>
      </c>
      <c r="AN21" s="33">
        <f t="shared" si="15"/>
        <v>1.8105704441786665</v>
      </c>
      <c r="AO21" s="34">
        <f t="shared" si="16"/>
        <v>2.0859340182813115</v>
      </c>
    </row>
    <row r="22" spans="1:41" s="1" customFormat="1" ht="20.100000000000001" hidden="1" customHeight="1" x14ac:dyDescent="0.15">
      <c r="A22" s="18"/>
      <c r="B22" s="174"/>
      <c r="C22" s="170"/>
      <c r="D22" s="92"/>
      <c r="E22" s="170"/>
      <c r="F22" s="8" t="s">
        <v>141</v>
      </c>
      <c r="G22" s="8">
        <v>0</v>
      </c>
      <c r="H22" s="109"/>
      <c r="I22" s="109"/>
      <c r="J22" s="8">
        <v>40</v>
      </c>
      <c r="K22" s="28">
        <f t="shared" si="40"/>
        <v>190</v>
      </c>
      <c r="L22" s="28">
        <f t="shared" si="41"/>
        <v>280</v>
      </c>
      <c r="M22" s="8">
        <v>1.75</v>
      </c>
      <c r="N22" s="8">
        <v>30</v>
      </c>
      <c r="O22" s="8">
        <f t="shared" si="2"/>
        <v>30</v>
      </c>
      <c r="P22" s="28">
        <f t="shared" si="17"/>
        <v>304.06237176922423</v>
      </c>
      <c r="Q22" s="116">
        <f t="shared" si="18"/>
        <v>161.65807537309522</v>
      </c>
      <c r="R22" s="33">
        <f t="shared" si="42"/>
        <v>2.0207259421636898</v>
      </c>
      <c r="S22" s="50">
        <f t="shared" si="43"/>
        <v>46.188021535170058</v>
      </c>
      <c r="T22" s="50">
        <f t="shared" si="44"/>
        <v>97.379745403316875</v>
      </c>
      <c r="U22" s="125">
        <f t="shared" si="45"/>
        <v>54.270925303824818</v>
      </c>
      <c r="V22" s="28">
        <f t="shared" si="19"/>
        <v>23.094010767585029</v>
      </c>
      <c r="W22" s="116">
        <f t="shared" si="20"/>
        <v>21.718740840658874</v>
      </c>
      <c r="X22" s="23">
        <f t="shared" si="46"/>
        <v>3.7115374447904514</v>
      </c>
      <c r="Y22" s="30">
        <f t="shared" si="47"/>
        <v>1.9594754936056618</v>
      </c>
      <c r="Z22" s="30">
        <f t="shared" si="21"/>
        <v>2.0267198609584876</v>
      </c>
      <c r="AA22" s="54">
        <v>30</v>
      </c>
      <c r="AB22" s="31">
        <f t="shared" si="9"/>
        <v>30</v>
      </c>
      <c r="AC22" s="50">
        <f t="shared" si="22"/>
        <v>304.06237176922423</v>
      </c>
      <c r="AD22" s="116">
        <f t="shared" si="48"/>
        <v>161.65807537309522</v>
      </c>
      <c r="AE22" s="33">
        <f t="shared" si="49"/>
        <v>2.0207259421636898</v>
      </c>
      <c r="AF22" s="50">
        <f t="shared" si="23"/>
        <v>46.188021535170058</v>
      </c>
      <c r="AG22" s="50">
        <f t="shared" si="50"/>
        <v>97.379745403316875</v>
      </c>
      <c r="AH22" s="125">
        <f t="shared" si="51"/>
        <v>54.270925303824818</v>
      </c>
      <c r="AI22" s="28">
        <f t="shared" si="24"/>
        <v>23.094010767585029</v>
      </c>
      <c r="AJ22" s="116">
        <f t="shared" si="25"/>
        <v>21.718740840658874</v>
      </c>
      <c r="AK22" s="32">
        <f t="shared" si="26"/>
        <v>3.7115374447904514</v>
      </c>
      <c r="AL22" s="30">
        <f t="shared" si="52"/>
        <v>1.9594754936056618</v>
      </c>
      <c r="AM22" s="30">
        <f t="shared" si="27"/>
        <v>2.0267198609584876</v>
      </c>
      <c r="AN22" s="33">
        <f t="shared" si="15"/>
        <v>1.8105704441786665</v>
      </c>
      <c r="AO22" s="34">
        <f t="shared" si="16"/>
        <v>2.0859340182813115</v>
      </c>
    </row>
    <row r="23" spans="1:41" s="1" customFormat="1" ht="20.100000000000001" hidden="1" customHeight="1" x14ac:dyDescent="0.15">
      <c r="A23" s="18"/>
      <c r="B23" s="175"/>
      <c r="C23" s="171"/>
      <c r="D23" s="93"/>
      <c r="E23" s="171"/>
      <c r="F23" s="8" t="s">
        <v>142</v>
      </c>
      <c r="G23" s="8">
        <v>0</v>
      </c>
      <c r="H23" s="109"/>
      <c r="I23" s="109"/>
      <c r="J23" s="8">
        <v>45</v>
      </c>
      <c r="K23" s="28">
        <f t="shared" si="40"/>
        <v>195</v>
      </c>
      <c r="L23" s="28">
        <f t="shared" si="41"/>
        <v>288.75</v>
      </c>
      <c r="M23" s="8">
        <v>1.75</v>
      </c>
      <c r="N23" s="8">
        <v>30</v>
      </c>
      <c r="O23" s="8">
        <f t="shared" si="2"/>
        <v>30</v>
      </c>
      <c r="P23" s="28">
        <f t="shared" si="17"/>
        <v>313.56432088701246</v>
      </c>
      <c r="Q23" s="116">
        <f t="shared" si="18"/>
        <v>166.70989022850443</v>
      </c>
      <c r="R23" s="33">
        <f t="shared" si="42"/>
        <v>2.0207259421636898</v>
      </c>
      <c r="S23" s="50">
        <f t="shared" si="43"/>
        <v>46.188021535170058</v>
      </c>
      <c r="T23" s="50">
        <f t="shared" si="44"/>
        <v>98.726896031426008</v>
      </c>
      <c r="U23" s="125">
        <f t="shared" si="45"/>
        <v>54.270925303824818</v>
      </c>
      <c r="V23" s="28">
        <f t="shared" si="19"/>
        <v>23.094010767585029</v>
      </c>
      <c r="W23" s="116">
        <f t="shared" si="20"/>
        <v>21.718740840658871</v>
      </c>
      <c r="X23" s="23">
        <f t="shared" si="46"/>
        <v>3.7115374447904514</v>
      </c>
      <c r="Y23" s="30">
        <f t="shared" si="47"/>
        <v>2.0809562047773067</v>
      </c>
      <c r="Z23" s="30">
        <f t="shared" si="21"/>
        <v>2.1017245489294356</v>
      </c>
      <c r="AA23" s="54">
        <v>30</v>
      </c>
      <c r="AB23" s="31">
        <f t="shared" si="9"/>
        <v>30</v>
      </c>
      <c r="AC23" s="50">
        <f t="shared" si="22"/>
        <v>313.56432088701246</v>
      </c>
      <c r="AD23" s="116">
        <f t="shared" si="48"/>
        <v>166.70989022850443</v>
      </c>
      <c r="AE23" s="33">
        <f t="shared" si="49"/>
        <v>2.0207259421636898</v>
      </c>
      <c r="AF23" s="50">
        <f t="shared" si="23"/>
        <v>46.188021535170058</v>
      </c>
      <c r="AG23" s="50">
        <f t="shared" si="50"/>
        <v>98.726896031426008</v>
      </c>
      <c r="AH23" s="125">
        <f t="shared" si="51"/>
        <v>54.270925303824818</v>
      </c>
      <c r="AI23" s="28">
        <f t="shared" si="24"/>
        <v>23.094010767585029</v>
      </c>
      <c r="AJ23" s="116">
        <f t="shared" si="25"/>
        <v>21.718740840658871</v>
      </c>
      <c r="AK23" s="32">
        <f t="shared" si="26"/>
        <v>3.7115374447904514</v>
      </c>
      <c r="AL23" s="30">
        <f t="shared" si="52"/>
        <v>2.0809562047773067</v>
      </c>
      <c r="AM23" s="30">
        <f t="shared" si="27"/>
        <v>2.1017245489294356</v>
      </c>
      <c r="AN23" s="33">
        <f t="shared" si="15"/>
        <v>1.9254992321392264</v>
      </c>
      <c r="AO23" s="34">
        <f t="shared" si="16"/>
        <v>2.1263485371245854</v>
      </c>
    </row>
    <row r="24" spans="1:41" s="1" customFormat="1" ht="20.100000000000001" hidden="1" customHeight="1" x14ac:dyDescent="0.15">
      <c r="A24" s="18"/>
      <c r="B24" s="173">
        <f>C24+20*2</f>
        <v>190</v>
      </c>
      <c r="C24" s="169">
        <v>150</v>
      </c>
      <c r="D24" s="97"/>
      <c r="E24" s="169">
        <v>200</v>
      </c>
      <c r="F24" s="8" t="s">
        <v>134</v>
      </c>
      <c r="G24" s="8">
        <v>0</v>
      </c>
      <c r="H24" s="109"/>
      <c r="I24" s="109"/>
      <c r="J24" s="8">
        <v>20</v>
      </c>
      <c r="K24" s="28">
        <f t="shared" ref="K24:K32" si="53">J24+E$24</f>
        <v>220</v>
      </c>
      <c r="L24" s="28">
        <f t="shared" si="41"/>
        <v>285</v>
      </c>
      <c r="M24" s="8">
        <v>1.5</v>
      </c>
      <c r="N24" s="8">
        <v>30</v>
      </c>
      <c r="O24" s="8">
        <f t="shared" si="2"/>
        <v>30</v>
      </c>
      <c r="P24" s="28">
        <f t="shared" si="17"/>
        <v>306.92307692307691</v>
      </c>
      <c r="Q24" s="116">
        <f t="shared" si="18"/>
        <v>164.54482671904333</v>
      </c>
      <c r="R24" s="33">
        <f t="shared" si="42"/>
        <v>1.7320508075688772</v>
      </c>
      <c r="S24" s="50">
        <f t="shared" si="43"/>
        <v>46.188021535170058</v>
      </c>
      <c r="T24" s="50">
        <f t="shared" si="44"/>
        <v>104.81127963750129</v>
      </c>
      <c r="U24" s="125">
        <f t="shared" si="45"/>
        <v>54.182102185487956</v>
      </c>
      <c r="V24" s="28">
        <f t="shared" si="19"/>
        <v>23.094010767585029</v>
      </c>
      <c r="W24" s="116">
        <f t="shared" si="20"/>
        <v>21.538461538461537</v>
      </c>
      <c r="X24" s="23">
        <f t="shared" si="46"/>
        <v>3.7527767497325675</v>
      </c>
      <c r="Y24" s="30">
        <f t="shared" si="47"/>
        <v>2.3529910220823194</v>
      </c>
      <c r="Z24" s="30">
        <f t="shared" si="21"/>
        <v>2.1226086910199542</v>
      </c>
      <c r="AA24" s="54">
        <v>30</v>
      </c>
      <c r="AB24" s="31">
        <f t="shared" si="9"/>
        <v>30</v>
      </c>
      <c r="AC24" s="50">
        <f t="shared" si="22"/>
        <v>306.92307692307691</v>
      </c>
      <c r="AD24" s="116">
        <f t="shared" si="48"/>
        <v>164.54482671904333</v>
      </c>
      <c r="AE24" s="33">
        <f t="shared" si="49"/>
        <v>1.7320508075688772</v>
      </c>
      <c r="AF24" s="50">
        <f t="shared" si="23"/>
        <v>46.188021535170058</v>
      </c>
      <c r="AG24" s="50">
        <f t="shared" si="50"/>
        <v>104.81127963750129</v>
      </c>
      <c r="AH24" s="125">
        <f t="shared" si="51"/>
        <v>54.182102185487956</v>
      </c>
      <c r="AI24" s="28">
        <f t="shared" si="24"/>
        <v>23.094010767585029</v>
      </c>
      <c r="AJ24" s="116">
        <f t="shared" si="25"/>
        <v>21.538461538461537</v>
      </c>
      <c r="AK24" s="32">
        <f t="shared" si="26"/>
        <v>3.7527767497325675</v>
      </c>
      <c r="AL24" s="30">
        <f t="shared" si="52"/>
        <v>2.3529910220823194</v>
      </c>
      <c r="AM24" s="30">
        <f t="shared" si="27"/>
        <v>2.1226086910199542</v>
      </c>
      <c r="AN24" s="33">
        <f t="shared" si="15"/>
        <v>3.5858110245970942</v>
      </c>
      <c r="AO24" s="34">
        <f t="shared" si="16"/>
        <v>2.7068752096846231</v>
      </c>
    </row>
    <row r="25" spans="1:41" s="1" customFormat="1" ht="20.100000000000001" hidden="1" customHeight="1" x14ac:dyDescent="0.15">
      <c r="A25" s="18"/>
      <c r="B25" s="174"/>
      <c r="C25" s="170"/>
      <c r="D25" s="92"/>
      <c r="E25" s="170"/>
      <c r="F25" s="8" t="s">
        <v>135</v>
      </c>
      <c r="G25" s="8">
        <v>0</v>
      </c>
      <c r="H25" s="109"/>
      <c r="I25" s="109"/>
      <c r="J25" s="8">
        <v>20</v>
      </c>
      <c r="K25" s="28">
        <f t="shared" si="53"/>
        <v>220</v>
      </c>
      <c r="L25" s="28">
        <f t="shared" si="41"/>
        <v>285</v>
      </c>
      <c r="M25" s="8">
        <v>1.5</v>
      </c>
      <c r="N25" s="8">
        <v>30</v>
      </c>
      <c r="O25" s="8">
        <f t="shared" si="2"/>
        <v>30</v>
      </c>
      <c r="P25" s="28">
        <f t="shared" si="17"/>
        <v>306.92307692307691</v>
      </c>
      <c r="Q25" s="116">
        <f t="shared" si="18"/>
        <v>164.54482671904333</v>
      </c>
      <c r="R25" s="33">
        <f t="shared" si="42"/>
        <v>1.7320508075688772</v>
      </c>
      <c r="S25" s="50">
        <f t="shared" si="43"/>
        <v>46.188021535170058</v>
      </c>
      <c r="T25" s="50">
        <f t="shared" si="44"/>
        <v>104.81127963750129</v>
      </c>
      <c r="U25" s="125">
        <f t="shared" si="45"/>
        <v>54.182102185487956</v>
      </c>
      <c r="V25" s="28">
        <f t="shared" si="19"/>
        <v>23.094010767585029</v>
      </c>
      <c r="W25" s="116">
        <f t="shared" si="20"/>
        <v>21.538461538461537</v>
      </c>
      <c r="X25" s="23">
        <f t="shared" si="46"/>
        <v>3.7527767497325675</v>
      </c>
      <c r="Y25" s="30">
        <f t="shared" si="47"/>
        <v>2.3529910220823194</v>
      </c>
      <c r="Z25" s="30">
        <f t="shared" si="21"/>
        <v>2.1226086910199542</v>
      </c>
      <c r="AA25" s="54">
        <v>30</v>
      </c>
      <c r="AB25" s="31">
        <f t="shared" si="9"/>
        <v>30</v>
      </c>
      <c r="AC25" s="50">
        <f t="shared" si="22"/>
        <v>306.92307692307691</v>
      </c>
      <c r="AD25" s="116">
        <f t="shared" si="48"/>
        <v>164.54482671904333</v>
      </c>
      <c r="AE25" s="33">
        <f t="shared" si="49"/>
        <v>1.7320508075688772</v>
      </c>
      <c r="AF25" s="50">
        <f t="shared" si="23"/>
        <v>46.188021535170058</v>
      </c>
      <c r="AG25" s="50">
        <f t="shared" si="50"/>
        <v>104.81127963750129</v>
      </c>
      <c r="AH25" s="125">
        <f t="shared" si="51"/>
        <v>54.182102185487956</v>
      </c>
      <c r="AI25" s="28">
        <f t="shared" si="24"/>
        <v>23.094010767585029</v>
      </c>
      <c r="AJ25" s="116">
        <f t="shared" si="25"/>
        <v>21.538461538461537</v>
      </c>
      <c r="AK25" s="32">
        <f t="shared" si="26"/>
        <v>3.7527767497325675</v>
      </c>
      <c r="AL25" s="30">
        <f t="shared" si="52"/>
        <v>2.3529910220823194</v>
      </c>
      <c r="AM25" s="30">
        <f t="shared" si="27"/>
        <v>2.1226086910199542</v>
      </c>
      <c r="AN25" s="33">
        <f t="shared" si="15"/>
        <v>1.875811024597094</v>
      </c>
      <c r="AO25" s="34">
        <f t="shared" si="16"/>
        <v>2.1068752096846231</v>
      </c>
    </row>
    <row r="26" spans="1:41" s="1" customFormat="1" ht="20.100000000000001" hidden="1" customHeight="1" x14ac:dyDescent="0.15">
      <c r="A26" s="18"/>
      <c r="B26" s="174"/>
      <c r="C26" s="170"/>
      <c r="D26" s="92"/>
      <c r="E26" s="170"/>
      <c r="F26" s="8" t="s">
        <v>136</v>
      </c>
      <c r="G26" s="8">
        <v>0</v>
      </c>
      <c r="H26" s="109"/>
      <c r="I26" s="109"/>
      <c r="J26" s="8">
        <v>30</v>
      </c>
      <c r="K26" s="28">
        <f t="shared" si="53"/>
        <v>230</v>
      </c>
      <c r="L26" s="28">
        <f t="shared" si="41"/>
        <v>300</v>
      </c>
      <c r="M26" s="8">
        <v>1.5</v>
      </c>
      <c r="N26" s="8">
        <v>30</v>
      </c>
      <c r="O26" s="8">
        <f t="shared" si="2"/>
        <v>30</v>
      </c>
      <c r="P26" s="28">
        <f t="shared" si="17"/>
        <v>323.07692307692304</v>
      </c>
      <c r="Q26" s="116">
        <f t="shared" si="18"/>
        <v>173.20508075688772</v>
      </c>
      <c r="R26" s="33">
        <f t="shared" si="42"/>
        <v>1.7320508075688772</v>
      </c>
      <c r="S26" s="50">
        <f t="shared" si="43"/>
        <v>46.188021535170058</v>
      </c>
      <c r="T26" s="50">
        <f t="shared" si="44"/>
        <v>107.47597318760725</v>
      </c>
      <c r="U26" s="125">
        <f t="shared" si="45"/>
        <v>54.182102185487956</v>
      </c>
      <c r="V26" s="28">
        <f t="shared" si="19"/>
        <v>23.094010767585029</v>
      </c>
      <c r="W26" s="116">
        <f t="shared" si="20"/>
        <v>21.538461538461537</v>
      </c>
      <c r="X26" s="23">
        <f t="shared" si="46"/>
        <v>3.7527767497325675</v>
      </c>
      <c r="Y26" s="30">
        <f t="shared" si="47"/>
        <v>2.6100673323287928</v>
      </c>
      <c r="Z26" s="30">
        <f t="shared" si="21"/>
        <v>2.2583071798666947</v>
      </c>
      <c r="AA26" s="54">
        <v>30</v>
      </c>
      <c r="AB26" s="31">
        <f t="shared" si="9"/>
        <v>30</v>
      </c>
      <c r="AC26" s="50">
        <f t="shared" si="22"/>
        <v>323.07692307692304</v>
      </c>
      <c r="AD26" s="116">
        <f t="shared" si="48"/>
        <v>173.20508075688772</v>
      </c>
      <c r="AE26" s="33">
        <f t="shared" si="49"/>
        <v>1.7320508075688772</v>
      </c>
      <c r="AF26" s="50">
        <f t="shared" si="23"/>
        <v>46.188021535170058</v>
      </c>
      <c r="AG26" s="50">
        <f t="shared" si="50"/>
        <v>107.47597318760725</v>
      </c>
      <c r="AH26" s="125">
        <f t="shared" si="51"/>
        <v>54.182102185487956</v>
      </c>
      <c r="AI26" s="28">
        <f t="shared" si="24"/>
        <v>23.094010767585029</v>
      </c>
      <c r="AJ26" s="116">
        <f t="shared" si="25"/>
        <v>21.538461538461537</v>
      </c>
      <c r="AK26" s="32">
        <f t="shared" si="26"/>
        <v>3.7527767497325675</v>
      </c>
      <c r="AL26" s="30">
        <f t="shared" si="52"/>
        <v>2.6100673323287928</v>
      </c>
      <c r="AM26" s="30">
        <f t="shared" si="27"/>
        <v>2.2583071798666947</v>
      </c>
      <c r="AN26" s="33">
        <f t="shared" si="15"/>
        <v>2.0784609690826525</v>
      </c>
      <c r="AO26" s="34">
        <f t="shared" si="16"/>
        <v>2.1761572419873776</v>
      </c>
    </row>
    <row r="27" spans="1:41" s="1" customFormat="1" ht="20.100000000000001" hidden="1" customHeight="1" x14ac:dyDescent="0.15">
      <c r="A27" s="18"/>
      <c r="B27" s="174"/>
      <c r="C27" s="170"/>
      <c r="D27" s="92"/>
      <c r="E27" s="170"/>
      <c r="F27" s="8" t="s">
        <v>137</v>
      </c>
      <c r="G27" s="8">
        <v>0</v>
      </c>
      <c r="H27" s="109"/>
      <c r="I27" s="109"/>
      <c r="J27" s="8">
        <v>30</v>
      </c>
      <c r="K27" s="28">
        <f t="shared" si="53"/>
        <v>230</v>
      </c>
      <c r="L27" s="28">
        <f t="shared" si="41"/>
        <v>300</v>
      </c>
      <c r="M27" s="8">
        <v>1.5</v>
      </c>
      <c r="N27" s="8">
        <v>30</v>
      </c>
      <c r="O27" s="8">
        <f t="shared" si="2"/>
        <v>30</v>
      </c>
      <c r="P27" s="28">
        <f t="shared" si="17"/>
        <v>323.07692307692304</v>
      </c>
      <c r="Q27" s="116">
        <f t="shared" si="18"/>
        <v>173.20508075688772</v>
      </c>
      <c r="R27" s="33">
        <f t="shared" si="42"/>
        <v>1.7320508075688772</v>
      </c>
      <c r="S27" s="50">
        <f t="shared" si="43"/>
        <v>46.188021535170058</v>
      </c>
      <c r="T27" s="50">
        <f t="shared" si="44"/>
        <v>107.47597318760725</v>
      </c>
      <c r="U27" s="125">
        <f t="shared" si="45"/>
        <v>54.182102185487956</v>
      </c>
      <c r="V27" s="28">
        <f t="shared" si="19"/>
        <v>23.094010767585029</v>
      </c>
      <c r="W27" s="116">
        <f t="shared" si="20"/>
        <v>21.538461538461537</v>
      </c>
      <c r="X27" s="23">
        <f t="shared" si="46"/>
        <v>3.7527767497325675</v>
      </c>
      <c r="Y27" s="30">
        <f t="shared" si="47"/>
        <v>2.6100673323287928</v>
      </c>
      <c r="Z27" s="30">
        <f t="shared" si="21"/>
        <v>2.2583071798666947</v>
      </c>
      <c r="AA27" s="54">
        <v>30</v>
      </c>
      <c r="AB27" s="31">
        <f t="shared" si="9"/>
        <v>30</v>
      </c>
      <c r="AC27" s="50">
        <f t="shared" si="22"/>
        <v>323.07692307692304</v>
      </c>
      <c r="AD27" s="116">
        <f t="shared" si="48"/>
        <v>173.20508075688772</v>
      </c>
      <c r="AE27" s="33">
        <f t="shared" si="49"/>
        <v>1.7320508075688772</v>
      </c>
      <c r="AF27" s="50">
        <f t="shared" si="23"/>
        <v>46.188021535170058</v>
      </c>
      <c r="AG27" s="50">
        <f t="shared" si="50"/>
        <v>107.47597318760725</v>
      </c>
      <c r="AH27" s="125">
        <f t="shared" si="51"/>
        <v>54.182102185487956</v>
      </c>
      <c r="AI27" s="28">
        <f t="shared" si="24"/>
        <v>23.094010767585029</v>
      </c>
      <c r="AJ27" s="116">
        <f t="shared" si="25"/>
        <v>21.538461538461537</v>
      </c>
      <c r="AK27" s="32">
        <f t="shared" si="26"/>
        <v>3.7527767497325675</v>
      </c>
      <c r="AL27" s="30">
        <f t="shared" si="52"/>
        <v>2.6100673323287928</v>
      </c>
      <c r="AM27" s="30">
        <f t="shared" si="27"/>
        <v>2.2583071798666947</v>
      </c>
      <c r="AN27" s="33">
        <f t="shared" si="15"/>
        <v>2.0784609690826525</v>
      </c>
      <c r="AO27" s="34">
        <f t="shared" si="16"/>
        <v>2.1761572419873776</v>
      </c>
    </row>
    <row r="28" spans="1:41" s="1" customFormat="1" ht="20.100000000000001" hidden="1" customHeight="1" x14ac:dyDescent="0.15">
      <c r="A28" s="18"/>
      <c r="B28" s="174"/>
      <c r="C28" s="170"/>
      <c r="D28" s="92"/>
      <c r="E28" s="170"/>
      <c r="F28" s="8" t="s">
        <v>138</v>
      </c>
      <c r="G28" s="8">
        <v>0</v>
      </c>
      <c r="H28" s="109"/>
      <c r="I28" s="109"/>
      <c r="J28" s="8">
        <v>35</v>
      </c>
      <c r="K28" s="28">
        <f t="shared" si="53"/>
        <v>235</v>
      </c>
      <c r="L28" s="28">
        <f t="shared" si="41"/>
        <v>358.75</v>
      </c>
      <c r="M28" s="8">
        <v>1.75</v>
      </c>
      <c r="N28" s="8">
        <v>30</v>
      </c>
      <c r="O28" s="8">
        <f t="shared" si="2"/>
        <v>30</v>
      </c>
      <c r="P28" s="28">
        <f t="shared" si="17"/>
        <v>389.57991382931857</v>
      </c>
      <c r="Q28" s="116">
        <f t="shared" si="18"/>
        <v>207.12440907177822</v>
      </c>
      <c r="R28" s="33">
        <f t="shared" si="42"/>
        <v>2.0207259421636898</v>
      </c>
      <c r="S28" s="50">
        <f t="shared" si="43"/>
        <v>46.188021535170058</v>
      </c>
      <c r="T28" s="50">
        <f t="shared" si="44"/>
        <v>109.50410105629902</v>
      </c>
      <c r="U28" s="125">
        <f t="shared" si="45"/>
        <v>54.270925303824818</v>
      </c>
      <c r="V28" s="28">
        <f t="shared" si="19"/>
        <v>23.094010767585029</v>
      </c>
      <c r="W28" s="116">
        <f t="shared" si="20"/>
        <v>21.718740840658874</v>
      </c>
      <c r="X28" s="23">
        <f t="shared" si="46"/>
        <v>3.7115374447904514</v>
      </c>
      <c r="Y28" s="30">
        <f t="shared" si="47"/>
        <v>3.213247533958262</v>
      </c>
      <c r="Z28" s="30">
        <f t="shared" si="21"/>
        <v>2.7272231995682827</v>
      </c>
      <c r="AA28" s="54">
        <v>30</v>
      </c>
      <c r="AB28" s="31">
        <f t="shared" si="9"/>
        <v>30</v>
      </c>
      <c r="AC28" s="50">
        <f t="shared" si="22"/>
        <v>389.57991382931857</v>
      </c>
      <c r="AD28" s="116">
        <f t="shared" si="48"/>
        <v>207.12440907177822</v>
      </c>
      <c r="AE28" s="33">
        <f t="shared" si="49"/>
        <v>2.0207259421636898</v>
      </c>
      <c r="AF28" s="50">
        <f t="shared" si="23"/>
        <v>46.188021535170058</v>
      </c>
      <c r="AG28" s="50">
        <f t="shared" si="50"/>
        <v>109.50410105629902</v>
      </c>
      <c r="AH28" s="125">
        <f t="shared" si="51"/>
        <v>54.270925303824818</v>
      </c>
      <c r="AI28" s="28">
        <f t="shared" si="24"/>
        <v>23.094010767585029</v>
      </c>
      <c r="AJ28" s="116">
        <f t="shared" si="25"/>
        <v>21.718740840658874</v>
      </c>
      <c r="AK28" s="32">
        <f t="shared" si="26"/>
        <v>3.7115374447904514</v>
      </c>
      <c r="AL28" s="30">
        <f t="shared" si="52"/>
        <v>3.213247533958262</v>
      </c>
      <c r="AM28" s="30">
        <f t="shared" si="27"/>
        <v>2.7272231995682827</v>
      </c>
      <c r="AN28" s="33">
        <f t="shared" si="15"/>
        <v>2.9722352701800179</v>
      </c>
      <c r="AO28" s="34">
        <f t="shared" si="16"/>
        <v>2.4496646878707753</v>
      </c>
    </row>
    <row r="29" spans="1:41" s="1" customFormat="1" ht="20.100000000000001" hidden="1" customHeight="1" x14ac:dyDescent="0.15">
      <c r="A29" s="18"/>
      <c r="B29" s="174"/>
      <c r="C29" s="170"/>
      <c r="D29" s="92"/>
      <c r="E29" s="170"/>
      <c r="F29" s="8" t="s">
        <v>139</v>
      </c>
      <c r="G29" s="8">
        <v>0</v>
      </c>
      <c r="H29" s="109"/>
      <c r="I29" s="109"/>
      <c r="J29" s="8">
        <v>35</v>
      </c>
      <c r="K29" s="28">
        <f t="shared" si="53"/>
        <v>235</v>
      </c>
      <c r="L29" s="28">
        <f t="shared" si="41"/>
        <v>358.75</v>
      </c>
      <c r="M29" s="8">
        <v>1.75</v>
      </c>
      <c r="N29" s="8">
        <v>30</v>
      </c>
      <c r="O29" s="8">
        <f t="shared" si="2"/>
        <v>30</v>
      </c>
      <c r="P29" s="28">
        <f t="shared" si="17"/>
        <v>389.57991382931857</v>
      </c>
      <c r="Q29" s="116">
        <f t="shared" si="18"/>
        <v>207.12440907177822</v>
      </c>
      <c r="R29" s="33">
        <f t="shared" si="42"/>
        <v>2.0207259421636898</v>
      </c>
      <c r="S29" s="50">
        <f t="shared" si="43"/>
        <v>46.188021535170058</v>
      </c>
      <c r="T29" s="50">
        <f t="shared" si="44"/>
        <v>109.50410105629902</v>
      </c>
      <c r="U29" s="125">
        <f t="shared" si="45"/>
        <v>54.270925303824818</v>
      </c>
      <c r="V29" s="28">
        <f t="shared" si="19"/>
        <v>23.094010767585029</v>
      </c>
      <c r="W29" s="116">
        <f t="shared" si="20"/>
        <v>21.718740840658874</v>
      </c>
      <c r="X29" s="23">
        <f t="shared" si="46"/>
        <v>3.7115374447904514</v>
      </c>
      <c r="Y29" s="30">
        <f t="shared" si="47"/>
        <v>3.213247533958262</v>
      </c>
      <c r="Z29" s="30">
        <f t="shared" si="21"/>
        <v>2.7272231995682827</v>
      </c>
      <c r="AA29" s="54">
        <v>30</v>
      </c>
      <c r="AB29" s="31">
        <f t="shared" si="9"/>
        <v>30</v>
      </c>
      <c r="AC29" s="50">
        <f t="shared" si="22"/>
        <v>389.57991382931857</v>
      </c>
      <c r="AD29" s="116">
        <f t="shared" si="48"/>
        <v>207.12440907177822</v>
      </c>
      <c r="AE29" s="33">
        <f t="shared" si="49"/>
        <v>2.0207259421636898</v>
      </c>
      <c r="AF29" s="50">
        <f t="shared" si="23"/>
        <v>46.188021535170058</v>
      </c>
      <c r="AG29" s="50">
        <f t="shared" si="50"/>
        <v>109.50410105629902</v>
      </c>
      <c r="AH29" s="125">
        <f t="shared" si="51"/>
        <v>54.270925303824818</v>
      </c>
      <c r="AI29" s="28">
        <f t="shared" si="24"/>
        <v>23.094010767585029</v>
      </c>
      <c r="AJ29" s="116">
        <f t="shared" si="25"/>
        <v>21.718740840658874</v>
      </c>
      <c r="AK29" s="32">
        <f t="shared" si="26"/>
        <v>3.7115374447904514</v>
      </c>
      <c r="AL29" s="30">
        <f t="shared" si="52"/>
        <v>3.213247533958262</v>
      </c>
      <c r="AM29" s="30">
        <f t="shared" si="27"/>
        <v>2.7272231995682827</v>
      </c>
      <c r="AN29" s="33">
        <f t="shared" si="15"/>
        <v>2.9722352701800179</v>
      </c>
      <c r="AO29" s="34">
        <f t="shared" si="16"/>
        <v>2.4496646878707753</v>
      </c>
    </row>
    <row r="30" spans="1:41" s="1" customFormat="1" ht="20.100000000000001" hidden="1" customHeight="1" x14ac:dyDescent="0.15">
      <c r="A30" s="18"/>
      <c r="B30" s="174"/>
      <c r="C30" s="170"/>
      <c r="D30" s="92"/>
      <c r="E30" s="170"/>
      <c r="F30" s="8" t="s">
        <v>140</v>
      </c>
      <c r="G30" s="8">
        <v>0</v>
      </c>
      <c r="H30" s="109"/>
      <c r="I30" s="109"/>
      <c r="J30" s="8">
        <v>40</v>
      </c>
      <c r="K30" s="28">
        <f t="shared" si="53"/>
        <v>240</v>
      </c>
      <c r="L30" s="28">
        <f>(K30-30)*M30</f>
        <v>367.5</v>
      </c>
      <c r="M30" s="8">
        <v>1.75</v>
      </c>
      <c r="N30" s="8">
        <v>30</v>
      </c>
      <c r="O30" s="8">
        <f t="shared" si="2"/>
        <v>30</v>
      </c>
      <c r="P30" s="28">
        <f t="shared" si="17"/>
        <v>399.0818629471068</v>
      </c>
      <c r="Q30" s="116">
        <f t="shared" si="18"/>
        <v>212.17622392718746</v>
      </c>
      <c r="R30" s="33">
        <f>M30/COS(N30*PI()/180)</f>
        <v>2.0207259421636898</v>
      </c>
      <c r="S30" s="50">
        <f>40/COS(N30*PI()/180)</f>
        <v>46.188021535170058</v>
      </c>
      <c r="T30" s="50">
        <f>K30/X30+S30</f>
        <v>110.85125168440814</v>
      </c>
      <c r="U30" s="125">
        <f>30/X30+S30</f>
        <v>54.270925303824818</v>
      </c>
      <c r="V30" s="28">
        <f t="shared" si="19"/>
        <v>23.094010767585029</v>
      </c>
      <c r="W30" s="116">
        <f t="shared" si="20"/>
        <v>21.718740840658874</v>
      </c>
      <c r="X30" s="23">
        <f>(4+SIN(N30*PI()/180)/M30)*COS(N30*PI()/180)</f>
        <v>3.7115374447904514</v>
      </c>
      <c r="Y30" s="30">
        <f>(S30*M30*(K30^2-30^2)/2+M30*(K30^3-30^3)/(6*X30))/1000000</f>
        <v>3.3757237226815522</v>
      </c>
      <c r="Z30" s="30">
        <f t="shared" si="21"/>
        <v>2.8085931742570467</v>
      </c>
      <c r="AA30" s="54">
        <v>30</v>
      </c>
      <c r="AB30" s="31">
        <f t="shared" si="9"/>
        <v>30</v>
      </c>
      <c r="AC30" s="50">
        <f t="shared" si="22"/>
        <v>399.0818629471068</v>
      </c>
      <c r="AD30" s="116">
        <f>L30*TAN(ABS(AA30)*PI()/180)</f>
        <v>212.17622392718746</v>
      </c>
      <c r="AE30" s="33">
        <f>M30/COS(AA30*PI()/180)</f>
        <v>2.0207259421636898</v>
      </c>
      <c r="AF30" s="50">
        <f t="shared" si="23"/>
        <v>46.188021535170058</v>
      </c>
      <c r="AG30" s="50">
        <f>K30/AK30+AF30</f>
        <v>110.85125168440814</v>
      </c>
      <c r="AH30" s="125">
        <f>30/AK30+AF30</f>
        <v>54.270925303824818</v>
      </c>
      <c r="AI30" s="28">
        <f t="shared" si="24"/>
        <v>23.094010767585029</v>
      </c>
      <c r="AJ30" s="116">
        <f t="shared" si="25"/>
        <v>21.718740840658874</v>
      </c>
      <c r="AK30" s="32">
        <f t="shared" si="26"/>
        <v>3.7115374447904514</v>
      </c>
      <c r="AL30" s="30">
        <f>(AF30*M30*(K30^2-30^2)/2+M30*(K30^3-30^3)/(6*AK30))/1000000</f>
        <v>3.3757237226815522</v>
      </c>
      <c r="AM30" s="30">
        <f t="shared" si="27"/>
        <v>2.8085931742570467</v>
      </c>
      <c r="AN30" s="33">
        <f t="shared" si="15"/>
        <v>3.1189904917296563</v>
      </c>
      <c r="AO30" s="34">
        <f t="shared" si="16"/>
        <v>2.4900792067140491</v>
      </c>
    </row>
    <row r="31" spans="1:41" s="1" customFormat="1" ht="20.100000000000001" hidden="1" customHeight="1" x14ac:dyDescent="0.15">
      <c r="A31" s="18"/>
      <c r="B31" s="174"/>
      <c r="C31" s="170"/>
      <c r="D31" s="92"/>
      <c r="E31" s="170"/>
      <c r="F31" s="8" t="s">
        <v>141</v>
      </c>
      <c r="G31" s="8">
        <v>0</v>
      </c>
      <c r="H31" s="109"/>
      <c r="I31" s="109"/>
      <c r="J31" s="8">
        <v>40</v>
      </c>
      <c r="K31" s="28">
        <f t="shared" si="53"/>
        <v>240</v>
      </c>
      <c r="L31" s="28">
        <f>(K31-30)*M31</f>
        <v>367.5</v>
      </c>
      <c r="M31" s="8">
        <v>1.75</v>
      </c>
      <c r="N31" s="8">
        <v>30</v>
      </c>
      <c r="O31" s="8">
        <f t="shared" si="2"/>
        <v>30</v>
      </c>
      <c r="P31" s="28">
        <f t="shared" si="17"/>
        <v>399.0818629471068</v>
      </c>
      <c r="Q31" s="116">
        <f t="shared" si="18"/>
        <v>212.17622392718746</v>
      </c>
      <c r="R31" s="33">
        <f>M31/COS(N31*PI()/180)</f>
        <v>2.0207259421636898</v>
      </c>
      <c r="S31" s="50">
        <f>40/COS(N31*PI()/180)</f>
        <v>46.188021535170058</v>
      </c>
      <c r="T31" s="50">
        <f>K31/X31+S31</f>
        <v>110.85125168440814</v>
      </c>
      <c r="U31" s="125">
        <f>30/X31+S31</f>
        <v>54.270925303824818</v>
      </c>
      <c r="V31" s="28">
        <f t="shared" si="19"/>
        <v>23.094010767585029</v>
      </c>
      <c r="W31" s="116">
        <f t="shared" si="20"/>
        <v>21.718740840658874</v>
      </c>
      <c r="X31" s="23">
        <f>(4+SIN(N31*PI()/180)/M31)*COS(N31*PI()/180)</f>
        <v>3.7115374447904514</v>
      </c>
      <c r="Y31" s="30">
        <f>(S31*M31*(K31^2-30^2)/2+M31*(K31^3-30^3)/(6*X31))/1000000</f>
        <v>3.3757237226815522</v>
      </c>
      <c r="Z31" s="30">
        <f t="shared" si="21"/>
        <v>2.8085931742570467</v>
      </c>
      <c r="AA31" s="54">
        <v>30</v>
      </c>
      <c r="AB31" s="31">
        <f t="shared" si="9"/>
        <v>30</v>
      </c>
      <c r="AC31" s="50">
        <f t="shared" si="22"/>
        <v>399.0818629471068</v>
      </c>
      <c r="AD31" s="116">
        <f>L31*TAN(ABS(AA31)*PI()/180)</f>
        <v>212.17622392718746</v>
      </c>
      <c r="AE31" s="33">
        <f>M31/COS(AA31*PI()/180)</f>
        <v>2.0207259421636898</v>
      </c>
      <c r="AF31" s="50">
        <f t="shared" si="23"/>
        <v>46.188021535170058</v>
      </c>
      <c r="AG31" s="50">
        <f>K31/AK31+AF31</f>
        <v>110.85125168440814</v>
      </c>
      <c r="AH31" s="125">
        <f>30/AK31+AF31</f>
        <v>54.270925303824818</v>
      </c>
      <c r="AI31" s="28">
        <f t="shared" si="24"/>
        <v>23.094010767585029</v>
      </c>
      <c r="AJ31" s="116">
        <f t="shared" si="25"/>
        <v>21.718740840658874</v>
      </c>
      <c r="AK31" s="32">
        <f t="shared" si="26"/>
        <v>3.7115374447904514</v>
      </c>
      <c r="AL31" s="30">
        <f>(AF31*M31*(K31^2-30^2)/2+M31*(K31^3-30^3)/(6*AK31))/1000000</f>
        <v>3.3757237226815522</v>
      </c>
      <c r="AM31" s="30">
        <f t="shared" si="27"/>
        <v>2.8085931742570467</v>
      </c>
      <c r="AN31" s="33">
        <f t="shared" si="15"/>
        <v>3.1189904917296563</v>
      </c>
      <c r="AO31" s="34">
        <f t="shared" si="16"/>
        <v>2.4900792067140491</v>
      </c>
    </row>
    <row r="32" spans="1:41" s="1" customFormat="1" ht="20.100000000000001" hidden="1" customHeight="1" thickBot="1" x14ac:dyDescent="0.2">
      <c r="A32" s="18"/>
      <c r="B32" s="176"/>
      <c r="C32" s="172"/>
      <c r="D32" s="98"/>
      <c r="E32" s="172"/>
      <c r="F32" s="35" t="s">
        <v>142</v>
      </c>
      <c r="G32" s="35">
        <v>0</v>
      </c>
      <c r="H32" s="110"/>
      <c r="I32" s="110"/>
      <c r="J32" s="35">
        <v>45</v>
      </c>
      <c r="K32" s="36">
        <f t="shared" si="53"/>
        <v>245</v>
      </c>
      <c r="L32" s="36">
        <f>(K32-30)*M32</f>
        <v>376.25</v>
      </c>
      <c r="M32" s="35">
        <v>1.75</v>
      </c>
      <c r="N32" s="35">
        <v>30</v>
      </c>
      <c r="O32" s="35">
        <f t="shared" si="2"/>
        <v>30</v>
      </c>
      <c r="P32" s="36">
        <f t="shared" si="17"/>
        <v>408.58381206489508</v>
      </c>
      <c r="Q32" s="117">
        <f t="shared" si="18"/>
        <v>217.22803878259668</v>
      </c>
      <c r="R32" s="40">
        <f>M32/COS(N32*PI()/180)</f>
        <v>2.0207259421636898</v>
      </c>
      <c r="S32" s="51">
        <f>40/COS(N32*PI()/180)</f>
        <v>46.188021535170058</v>
      </c>
      <c r="T32" s="51">
        <f>K32/X32+S32</f>
        <v>112.19840231251726</v>
      </c>
      <c r="U32" s="126">
        <f>30/X32+S32</f>
        <v>54.270925303824818</v>
      </c>
      <c r="V32" s="36">
        <f t="shared" si="19"/>
        <v>23.094010767585029</v>
      </c>
      <c r="W32" s="117">
        <f t="shared" si="20"/>
        <v>21.718740840658874</v>
      </c>
      <c r="X32" s="55">
        <f>(4+SIN(N32*PI()/180)/M32)*COS(N32*PI()/180)</f>
        <v>3.7115374447904514</v>
      </c>
      <c r="Y32" s="37">
        <f>(S32*M32*(K32^2-30^2)/2+M32*(K32^3-30^3)/(6*X32))/1000000</f>
        <v>3.5430496536660363</v>
      </c>
      <c r="Z32" s="37">
        <f t="shared" si="21"/>
        <v>2.8906704030255677</v>
      </c>
      <c r="AA32" s="56">
        <v>30</v>
      </c>
      <c r="AB32" s="38">
        <f t="shared" si="9"/>
        <v>30</v>
      </c>
      <c r="AC32" s="51">
        <f t="shared" si="22"/>
        <v>408.58381206489508</v>
      </c>
      <c r="AD32" s="117">
        <f>L32*TAN(ABS(AA32)*PI()/180)</f>
        <v>217.22803878259668</v>
      </c>
      <c r="AE32" s="40">
        <f>M32/COS(AA32*PI()/180)</f>
        <v>2.0207259421636898</v>
      </c>
      <c r="AF32" s="51">
        <f t="shared" si="23"/>
        <v>46.188021535170058</v>
      </c>
      <c r="AG32" s="51">
        <f>K32/AK32+AF32</f>
        <v>112.19840231251726</v>
      </c>
      <c r="AH32" s="126">
        <f>30/AK32+AF32</f>
        <v>54.270925303824818</v>
      </c>
      <c r="AI32" s="36">
        <f t="shared" si="24"/>
        <v>23.094010767585029</v>
      </c>
      <c r="AJ32" s="117">
        <f t="shared" si="25"/>
        <v>21.718740840658874</v>
      </c>
      <c r="AK32" s="39">
        <f t="shared" si="26"/>
        <v>3.7115374447904514</v>
      </c>
      <c r="AL32" s="37">
        <f>(AF32*M32*(K32^2-30^2)/2+M32*(K32^3-30^3)/(6*AK32))/1000000</f>
        <v>3.5430496536660363</v>
      </c>
      <c r="AM32" s="37">
        <f t="shared" si="27"/>
        <v>2.8906704030255677</v>
      </c>
      <c r="AN32" s="40">
        <f t="shared" si="15"/>
        <v>3.2692819836780802</v>
      </c>
      <c r="AO32" s="41">
        <f t="shared" si="16"/>
        <v>2.5304937255573234</v>
      </c>
    </row>
    <row r="33" spans="1:41" s="6" customFormat="1" ht="20.100000000000001" hidden="1" customHeight="1" x14ac:dyDescent="0.15">
      <c r="A33" s="18"/>
      <c r="B33" s="18"/>
      <c r="C33" s="18"/>
      <c r="D33" s="99"/>
      <c r="E33" s="18"/>
      <c r="F33" s="18"/>
      <c r="G33" s="18"/>
      <c r="H33" s="111"/>
      <c r="I33" s="111"/>
      <c r="J33" s="18"/>
      <c r="K33" s="42"/>
      <c r="L33" s="42"/>
      <c r="M33" s="18"/>
      <c r="N33" s="18"/>
      <c r="O33" s="18"/>
      <c r="P33" s="42"/>
      <c r="Q33" s="118"/>
      <c r="R33" s="47"/>
      <c r="S33" s="52"/>
      <c r="T33" s="52"/>
      <c r="U33" s="127"/>
      <c r="V33" s="42"/>
      <c r="W33" s="118"/>
      <c r="X33" s="46"/>
      <c r="Y33" s="43"/>
      <c r="Z33" s="43"/>
      <c r="AA33" s="44"/>
      <c r="AB33" s="45"/>
      <c r="AC33" s="52"/>
      <c r="AD33" s="118"/>
      <c r="AE33" s="47"/>
      <c r="AF33" s="52"/>
      <c r="AG33" s="52"/>
      <c r="AH33" s="127"/>
      <c r="AI33" s="42"/>
      <c r="AJ33" s="118"/>
      <c r="AK33" s="46"/>
      <c r="AL33" s="43"/>
      <c r="AM33" s="43"/>
      <c r="AN33" s="47"/>
      <c r="AO33" s="47"/>
    </row>
    <row r="34" spans="1:41" s="6" customFormat="1" ht="20.100000000000001" hidden="1" customHeight="1" x14ac:dyDescent="0.15">
      <c r="A34" s="18"/>
      <c r="B34" s="18"/>
      <c r="C34" s="18"/>
      <c r="D34" s="99"/>
      <c r="E34" s="18"/>
      <c r="F34" s="18"/>
      <c r="G34" s="18"/>
      <c r="H34" s="111"/>
      <c r="I34" s="111"/>
      <c r="J34" s="18"/>
      <c r="K34" s="42"/>
      <c r="L34" s="42"/>
      <c r="M34" s="18"/>
      <c r="N34" s="18"/>
      <c r="O34" s="18"/>
      <c r="P34" s="42"/>
      <c r="Q34" s="118"/>
      <c r="R34" s="47"/>
      <c r="S34" s="52"/>
      <c r="T34" s="52"/>
      <c r="U34" s="127"/>
      <c r="V34" s="42"/>
      <c r="W34" s="118"/>
      <c r="X34" s="46"/>
      <c r="Y34" s="43"/>
      <c r="Z34" s="43"/>
      <c r="AA34" s="44"/>
      <c r="AB34" s="45"/>
      <c r="AC34" s="52"/>
      <c r="AD34" s="118"/>
      <c r="AE34" s="47"/>
      <c r="AF34" s="52"/>
      <c r="AG34" s="52"/>
      <c r="AH34" s="127"/>
      <c r="AI34" s="42"/>
      <c r="AJ34" s="118"/>
      <c r="AK34" s="46"/>
      <c r="AL34" s="43"/>
      <c r="AM34" s="43"/>
      <c r="AN34" s="47"/>
      <c r="AO34" s="47"/>
    </row>
    <row r="35" spans="1:41" s="6" customFormat="1" ht="20.100000000000001" customHeight="1" x14ac:dyDescent="0.15">
      <c r="A35" s="18"/>
      <c r="B35" s="18"/>
      <c r="C35" s="18"/>
      <c r="D35" s="99"/>
      <c r="E35" s="18"/>
      <c r="F35" s="18"/>
      <c r="G35" s="18"/>
      <c r="H35" s="111"/>
      <c r="I35" s="111"/>
      <c r="J35" s="18"/>
      <c r="K35" s="42"/>
      <c r="L35" s="42"/>
      <c r="M35" s="18"/>
      <c r="N35" s="18"/>
      <c r="O35" s="18"/>
      <c r="P35" s="42"/>
      <c r="Q35" s="118"/>
      <c r="R35" s="47"/>
      <c r="S35" s="52"/>
      <c r="T35" s="52"/>
      <c r="U35" s="127"/>
      <c r="V35" s="42"/>
      <c r="W35" s="118"/>
      <c r="X35" s="46"/>
      <c r="Y35" s="43"/>
      <c r="Z35" s="43"/>
      <c r="AA35" s="44"/>
      <c r="AB35" s="45"/>
      <c r="AC35" s="52"/>
      <c r="AD35" s="118"/>
      <c r="AE35" s="47"/>
      <c r="AF35" s="52"/>
      <c r="AG35" s="52"/>
      <c r="AH35" s="127"/>
      <c r="AI35" s="42"/>
      <c r="AJ35" s="118"/>
      <c r="AK35" s="46"/>
      <c r="AL35" s="43"/>
      <c r="AM35" s="43"/>
      <c r="AN35" s="47"/>
      <c r="AO35" s="47"/>
    </row>
    <row r="36" spans="1:41" s="1" customFormat="1" ht="20.100000000000001" customHeight="1" x14ac:dyDescent="0.15">
      <c r="A36" s="17"/>
      <c r="B36" s="164" t="s">
        <v>317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</row>
    <row r="37" spans="1:41" s="1" customFormat="1" ht="20.100000000000001" customHeight="1" thickBot="1" x14ac:dyDescent="0.2">
      <c r="D37" s="96"/>
      <c r="H37" s="105"/>
      <c r="I37" s="105"/>
      <c r="K37" s="2"/>
      <c r="L37" s="2"/>
      <c r="P37" s="2"/>
      <c r="Q37" s="113"/>
      <c r="R37" s="87"/>
      <c r="S37" s="13"/>
      <c r="T37" s="13"/>
      <c r="U37" s="122"/>
      <c r="V37" s="2"/>
      <c r="W37" s="113"/>
      <c r="X37" s="5"/>
      <c r="AA37" s="3"/>
      <c r="AB37" s="4"/>
      <c r="AC37" s="13"/>
      <c r="AD37" s="113"/>
      <c r="AE37" s="87"/>
      <c r="AF37" s="13"/>
      <c r="AG37" s="13"/>
      <c r="AH37" s="122"/>
      <c r="AI37" s="2"/>
      <c r="AJ37" s="113"/>
      <c r="AK37" s="5"/>
      <c r="AN37" s="4" t="s">
        <v>77</v>
      </c>
      <c r="AO37" s="4"/>
    </row>
    <row r="38" spans="1:41" s="1" customFormat="1" ht="32.25" customHeight="1" x14ac:dyDescent="0.15">
      <c r="A38" s="18"/>
      <c r="B38" s="19" t="s">
        <v>29</v>
      </c>
      <c r="C38" s="15" t="s">
        <v>30</v>
      </c>
      <c r="D38" s="91" t="s">
        <v>30</v>
      </c>
      <c r="E38" s="15" t="s">
        <v>315</v>
      </c>
      <c r="F38" s="68" t="s">
        <v>24</v>
      </c>
      <c r="G38" s="165" t="s">
        <v>71</v>
      </c>
      <c r="H38" s="146" t="s">
        <v>316</v>
      </c>
      <c r="I38" s="167" t="s">
        <v>316</v>
      </c>
      <c r="J38" s="68" t="s">
        <v>27</v>
      </c>
      <c r="K38" s="151" t="s">
        <v>72</v>
      </c>
      <c r="L38" s="151" t="s">
        <v>1</v>
      </c>
      <c r="M38" s="153" t="s">
        <v>3</v>
      </c>
      <c r="N38" s="153" t="s">
        <v>32</v>
      </c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 t="s">
        <v>33</v>
      </c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03" t="s">
        <v>16</v>
      </c>
      <c r="AO38" s="155" t="s">
        <v>87</v>
      </c>
    </row>
    <row r="39" spans="1:41" s="1" customFormat="1" ht="33.75" customHeight="1" x14ac:dyDescent="0.15">
      <c r="A39" s="18"/>
      <c r="B39" s="20" t="s">
        <v>34</v>
      </c>
      <c r="C39" s="16" t="s">
        <v>35</v>
      </c>
      <c r="D39" s="92" t="s">
        <v>35</v>
      </c>
      <c r="E39" s="16" t="s">
        <v>70</v>
      </c>
      <c r="F39" s="69" t="s">
        <v>73</v>
      </c>
      <c r="G39" s="166"/>
      <c r="H39" s="143"/>
      <c r="I39" s="168"/>
      <c r="J39" s="69" t="s">
        <v>74</v>
      </c>
      <c r="K39" s="152"/>
      <c r="L39" s="152"/>
      <c r="M39" s="154"/>
      <c r="N39" s="103" t="s">
        <v>39</v>
      </c>
      <c r="O39" s="103" t="s">
        <v>40</v>
      </c>
      <c r="P39" s="103" t="s">
        <v>0</v>
      </c>
      <c r="Q39" s="119" t="s">
        <v>2</v>
      </c>
      <c r="R39" s="162" t="s">
        <v>17</v>
      </c>
      <c r="S39" s="103" t="s">
        <v>4</v>
      </c>
      <c r="T39" s="103" t="s">
        <v>19</v>
      </c>
      <c r="U39" s="119" t="s">
        <v>21</v>
      </c>
      <c r="V39" s="7" t="s">
        <v>5</v>
      </c>
      <c r="W39" s="119" t="s">
        <v>6</v>
      </c>
      <c r="X39" s="157" t="s">
        <v>7</v>
      </c>
      <c r="Y39" s="70" t="s">
        <v>37</v>
      </c>
      <c r="Z39" s="70" t="s">
        <v>38</v>
      </c>
      <c r="AA39" s="103" t="s">
        <v>41</v>
      </c>
      <c r="AB39" s="103" t="s">
        <v>42</v>
      </c>
      <c r="AC39" s="103" t="s">
        <v>18</v>
      </c>
      <c r="AD39" s="119" t="s">
        <v>13</v>
      </c>
      <c r="AE39" s="162" t="s">
        <v>14</v>
      </c>
      <c r="AF39" s="103" t="s">
        <v>8</v>
      </c>
      <c r="AG39" s="103" t="s">
        <v>20</v>
      </c>
      <c r="AH39" s="119" t="s">
        <v>22</v>
      </c>
      <c r="AI39" s="103" t="s">
        <v>9</v>
      </c>
      <c r="AJ39" s="119" t="s">
        <v>10</v>
      </c>
      <c r="AK39" s="157" t="s">
        <v>11</v>
      </c>
      <c r="AL39" s="70" t="s">
        <v>37</v>
      </c>
      <c r="AM39" s="70" t="s">
        <v>38</v>
      </c>
      <c r="AN39" s="71" t="s">
        <v>314</v>
      </c>
      <c r="AO39" s="156"/>
    </row>
    <row r="40" spans="1:41" s="1" customFormat="1" ht="52.5" customHeight="1" x14ac:dyDescent="0.15">
      <c r="A40" s="18"/>
      <c r="B40" s="25" t="s">
        <v>57</v>
      </c>
      <c r="C40" s="24" t="s">
        <v>57</v>
      </c>
      <c r="D40" s="93" t="s">
        <v>57</v>
      </c>
      <c r="E40" s="71" t="s">
        <v>15</v>
      </c>
      <c r="F40" s="71" t="s">
        <v>58</v>
      </c>
      <c r="G40" s="71" t="s">
        <v>59</v>
      </c>
      <c r="H40" s="108" t="s">
        <v>15</v>
      </c>
      <c r="I40" s="93" t="s">
        <v>15</v>
      </c>
      <c r="J40" s="71" t="s">
        <v>15</v>
      </c>
      <c r="K40" s="73" t="s">
        <v>57</v>
      </c>
      <c r="L40" s="73" t="s">
        <v>57</v>
      </c>
      <c r="M40" s="154"/>
      <c r="N40" s="71" t="s">
        <v>59</v>
      </c>
      <c r="O40" s="71" t="s">
        <v>59</v>
      </c>
      <c r="P40" s="71" t="s">
        <v>57</v>
      </c>
      <c r="Q40" s="120" t="s">
        <v>57</v>
      </c>
      <c r="R40" s="163"/>
      <c r="S40" s="71" t="s">
        <v>57</v>
      </c>
      <c r="T40" s="71" t="s">
        <v>57</v>
      </c>
      <c r="U40" s="120" t="s">
        <v>57</v>
      </c>
      <c r="V40" s="24" t="s">
        <v>57</v>
      </c>
      <c r="W40" s="120" t="s">
        <v>57</v>
      </c>
      <c r="X40" s="157"/>
      <c r="Y40" s="158" t="s">
        <v>75</v>
      </c>
      <c r="Z40" s="158"/>
      <c r="AA40" s="71" t="s">
        <v>59</v>
      </c>
      <c r="AB40" s="71" t="s">
        <v>59</v>
      </c>
      <c r="AC40" s="71" t="s">
        <v>57</v>
      </c>
      <c r="AD40" s="120" t="s">
        <v>57</v>
      </c>
      <c r="AE40" s="163"/>
      <c r="AF40" s="71" t="s">
        <v>57</v>
      </c>
      <c r="AG40" s="71" t="s">
        <v>57</v>
      </c>
      <c r="AH40" s="120" t="s">
        <v>57</v>
      </c>
      <c r="AI40" s="71" t="s">
        <v>57</v>
      </c>
      <c r="AJ40" s="120" t="s">
        <v>57</v>
      </c>
      <c r="AK40" s="157"/>
      <c r="AL40" s="159" t="s">
        <v>75</v>
      </c>
      <c r="AM40" s="160"/>
      <c r="AN40" s="158" t="s">
        <v>52</v>
      </c>
      <c r="AO40" s="161"/>
    </row>
    <row r="41" spans="1:41" s="1" customFormat="1" ht="24.75" customHeight="1" x14ac:dyDescent="0.15">
      <c r="A41" s="18"/>
      <c r="B41" s="147">
        <f>C41+20*2</f>
        <v>190</v>
      </c>
      <c r="C41" s="149">
        <v>150</v>
      </c>
      <c r="D41" s="100">
        <f>C41</f>
        <v>150</v>
      </c>
      <c r="E41" s="149">
        <f>C41</f>
        <v>150</v>
      </c>
      <c r="F41" s="94" t="s">
        <v>117</v>
      </c>
      <c r="G41" s="8">
        <v>0</v>
      </c>
      <c r="H41" s="142">
        <f>C41/COS(G41/180*PI())</f>
        <v>150</v>
      </c>
      <c r="I41" s="97">
        <f>D41/COS(G41/180*PI())</f>
        <v>150</v>
      </c>
      <c r="J41" s="8">
        <v>20</v>
      </c>
      <c r="K41" s="28">
        <f>J41+E$41</f>
        <v>170</v>
      </c>
      <c r="L41" s="58">
        <f>(K41-40)*M41</f>
        <v>195</v>
      </c>
      <c r="M41" s="8">
        <v>1.5</v>
      </c>
      <c r="N41" s="67">
        <v>20</v>
      </c>
      <c r="O41" s="8">
        <f>N41-G41</f>
        <v>20</v>
      </c>
      <c r="P41" s="28">
        <f>L41/COS(ATAN((Q41+U41-T41)/L41))</f>
        <v>197.91878827762972</v>
      </c>
      <c r="Q41" s="116">
        <f>L41*TAN(N41*PI()/180)</f>
        <v>70.97419568190945</v>
      </c>
      <c r="R41" s="33">
        <f>M41/COS(N41*PI()/180)</f>
        <v>1.5962666587138681</v>
      </c>
      <c r="S41" s="89">
        <f>55/COS(N41*PI()/180)</f>
        <v>58.529777486175163</v>
      </c>
      <c r="T41" s="50">
        <f>K41/X41+S41</f>
        <v>107.05702256508363</v>
      </c>
      <c r="U41" s="128">
        <f>40/X41+S41</f>
        <v>69.947952798859504</v>
      </c>
      <c r="V41" s="58">
        <f>50/COS(N41*PI()/180)</f>
        <v>53.208888623795602</v>
      </c>
      <c r="W41" s="116">
        <f>20/COS(ATAN((Q41+U41-T41)/L41))</f>
        <v>20.299362900269717</v>
      </c>
      <c r="X41" s="59">
        <f>(3.5+SIN(N41*PI()/180)/M41)*COS(N41*PI()/180)</f>
        <v>3.503186709312859</v>
      </c>
      <c r="Y41" s="60">
        <f>(S41*M41*(K41^2-40^2)/2+M41*(K41^3-40^3)/(6*X41))/1000000</f>
        <v>1.5444392695994764</v>
      </c>
      <c r="Z41" s="60">
        <f>(M41*(S41+V41+W41)*(K41-40)*60+M41*(K41^2-40^2)*60/(2*X41)+(V41+W41+U41)*0*60)/1000000</f>
        <v>1.8955256487106313</v>
      </c>
      <c r="AA41" s="67">
        <v>20</v>
      </c>
      <c r="AB41" s="31">
        <f t="shared" ref="AB41:AB49" si="54">AA41+G41</f>
        <v>20</v>
      </c>
      <c r="AC41" s="50">
        <f>IF(AA41&gt;0,L41/COS(ATAN((AD41+AH41-AG41)/L41)),L41/COS(ATAN((AD41+AG41-AH41)/L41)))</f>
        <v>197.91878827762972</v>
      </c>
      <c r="AD41" s="116">
        <f>L41*TAN(ABS(AA41)*PI()/180)</f>
        <v>70.97419568190945</v>
      </c>
      <c r="AE41" s="33">
        <f>M41/COS(AA41*PI()/180)</f>
        <v>1.5962666587138681</v>
      </c>
      <c r="AF41" s="89">
        <f>55/COS(AA41*PI()/180)</f>
        <v>58.529777486175163</v>
      </c>
      <c r="AG41" s="50">
        <f t="shared" ref="AG41:AG49" si="55">K41/AK41+AF41</f>
        <v>107.05702256508363</v>
      </c>
      <c r="AH41" s="128">
        <f>40/AK41+AF41</f>
        <v>69.947952798859504</v>
      </c>
      <c r="AI41" s="58">
        <f>50/COS(AA41*PI()/180)</f>
        <v>53.208888623795602</v>
      </c>
      <c r="AJ41" s="116">
        <f>IF(AA41&gt;0,20/COS(ATAN((AD41+AH41-AG41)/L41)),20/COS(ATAN((AD41-AH41+AG41)/L41)))</f>
        <v>20.299362900269717</v>
      </c>
      <c r="AK41" s="61">
        <f>(3.5+SIN(ABS(AA41)*PI()/180)/M41)*COS(AA41*PI()/180)</f>
        <v>3.503186709312859</v>
      </c>
      <c r="AL41" s="60">
        <f>(AF41*M41*(K41^2-40^2)/2+M41*(K41^3-40^3)/(6*AK41))/1000000</f>
        <v>1.5444392695994764</v>
      </c>
      <c r="AM41" s="60">
        <f>(M41*(AF41+AI41+AJ41)*(K41-40)*60+M41*(K41^2-40^2)*60/(2*AK41)+(AI41+AJ41+AH41)*0*60)/1000000</f>
        <v>1.8955256487106313</v>
      </c>
      <c r="AN41" s="62">
        <f>IF(AA41&gt;0,((I41+I41+Q41+AD41)*L41/2+200*(I41+Q41+AD41+U41+W41+AH41+AJ41))/10000*0.4-(AI41+V41)*L41/10000*0.4,((I41+I41+Q41-AD41)*L41/2+200*(I41+Q41-AD41+U41+W41+AH41+AJ41))/10000*0.4-(AI41+V41)*L41/10000*0.4)</f>
        <v>4.6730842458843016</v>
      </c>
      <c r="AO41" s="63">
        <f>IF(AA41&gt;0,0.8*0.4*(Q41+U41+W41+I41+AD41+AH41+AJ41)/100,0.8*0.4*(Q41+U41+W41+I41-AD41+AH41+AJ41)/100)</f>
        <v>1.5118176728386479</v>
      </c>
    </row>
    <row r="42" spans="1:41" s="1" customFormat="1" ht="20.100000000000001" customHeight="1" x14ac:dyDescent="0.15">
      <c r="A42" s="18"/>
      <c r="B42" s="147"/>
      <c r="C42" s="149"/>
      <c r="D42" s="100">
        <f>D41</f>
        <v>150</v>
      </c>
      <c r="E42" s="149"/>
      <c r="F42" s="94" t="s">
        <v>118</v>
      </c>
      <c r="G42" s="8">
        <f>G41</f>
        <v>0</v>
      </c>
      <c r="H42" s="143"/>
      <c r="I42" s="97">
        <f t="shared" ref="I42:I48" si="56">D42/COS(G42/180*PI())</f>
        <v>150</v>
      </c>
      <c r="J42" s="8">
        <v>20</v>
      </c>
      <c r="K42" s="28">
        <f t="shared" ref="K42:K49" si="57">J42+E$41</f>
        <v>170</v>
      </c>
      <c r="L42" s="58">
        <f t="shared" ref="L42:L48" si="58">(K42-40)*M42</f>
        <v>195</v>
      </c>
      <c r="M42" s="8">
        <v>1.5</v>
      </c>
      <c r="N42" s="67">
        <f t="shared" ref="N42:N49" si="59">N41</f>
        <v>20</v>
      </c>
      <c r="O42" s="8">
        <f>N42-G42</f>
        <v>20</v>
      </c>
      <c r="P42" s="28">
        <f t="shared" ref="P42:P48" si="60">L42/COS(ATAN((Q42+U42-T42)/L42))</f>
        <v>197.91878827762972</v>
      </c>
      <c r="Q42" s="116">
        <f t="shared" ref="Q42:Q49" si="61">L42*TAN(N42*PI()/180)</f>
        <v>70.97419568190945</v>
      </c>
      <c r="R42" s="33">
        <f t="shared" ref="R42:R49" si="62">M42/COS(N42*PI()/180)</f>
        <v>1.5962666587138681</v>
      </c>
      <c r="S42" s="89">
        <f t="shared" ref="S42:S48" si="63">55/COS(N42*PI()/180)</f>
        <v>58.529777486175163</v>
      </c>
      <c r="T42" s="50">
        <f t="shared" ref="T42:T49" si="64">K42/X42+S42</f>
        <v>107.05702256508363</v>
      </c>
      <c r="U42" s="128">
        <f t="shared" ref="U42:U49" si="65">40/X42+S42</f>
        <v>69.947952798859504</v>
      </c>
      <c r="V42" s="58">
        <f t="shared" ref="V42:V49" si="66">50/COS(N42*PI()/180)</f>
        <v>53.208888623795602</v>
      </c>
      <c r="W42" s="116">
        <f t="shared" ref="W42:W49" si="67">20/COS(ATAN((Q42+U42-T42)/L42))</f>
        <v>20.299362900269717</v>
      </c>
      <c r="X42" s="59">
        <f t="shared" ref="X42:X49" si="68">(3.5+SIN(N42*PI()/180)/M42)*COS(N42*PI()/180)</f>
        <v>3.503186709312859</v>
      </c>
      <c r="Y42" s="60">
        <f t="shared" ref="Y42:Y49" si="69">(S42*M42*(K42^2-40^2)/2+M42*(K42^3-40^3)/(6*X42))/1000000</f>
        <v>1.5444392695994764</v>
      </c>
      <c r="Z42" s="60">
        <f t="shared" ref="Z42:Z49" si="70">(M42*(S42+V42+W42)*(K42-40)*60+M42*(K42^2-40^2)*60/(2*X42)+(V42+W42+U42)*0*60)/1000000</f>
        <v>1.8955256487106313</v>
      </c>
      <c r="AA42" s="67">
        <f>AA41</f>
        <v>20</v>
      </c>
      <c r="AB42" s="31">
        <f t="shared" si="54"/>
        <v>20</v>
      </c>
      <c r="AC42" s="50">
        <f t="shared" ref="AC42:AC49" si="71">IF(AA42&gt;0,L42/COS(ATAN((AD42+AH42-AG42)/L42)),L42/COS(ATAN((AD42+AG42-AH42)/L42)))</f>
        <v>197.91878827762972</v>
      </c>
      <c r="AD42" s="116">
        <f t="shared" ref="AD42:AD48" si="72">L42*TAN(ABS(AA42)*PI()/180)</f>
        <v>70.97419568190945</v>
      </c>
      <c r="AE42" s="33">
        <f t="shared" ref="AE42:AE49" si="73">M42/COS(AA42*PI()/180)</f>
        <v>1.5962666587138681</v>
      </c>
      <c r="AF42" s="89">
        <f t="shared" ref="AF42:AF49" si="74">55/COS(AA42*PI()/180)</f>
        <v>58.529777486175163</v>
      </c>
      <c r="AG42" s="50">
        <f t="shared" si="55"/>
        <v>107.05702256508363</v>
      </c>
      <c r="AH42" s="128">
        <f t="shared" ref="AH42:AH49" si="75">40/AK42+AF42</f>
        <v>69.947952798859504</v>
      </c>
      <c r="AI42" s="58">
        <f>50/COS(AA42*PI()/180)</f>
        <v>53.208888623795602</v>
      </c>
      <c r="AJ42" s="116">
        <f t="shared" ref="AJ42:AJ49" si="76">IF(AA42&gt;0,20/COS(ATAN((AD42+AH42-AG42)/L42)),20/COS(ATAN((AD42-AH42+AG42)/L42)))</f>
        <v>20.299362900269717</v>
      </c>
      <c r="AK42" s="61">
        <f t="shared" ref="AK42:AK49" si="77">(3.5+SIN(ABS(AA42)*PI()/180)/M42)*COS(AA42*PI()/180)</f>
        <v>3.503186709312859</v>
      </c>
      <c r="AL42" s="60">
        <f t="shared" ref="AL42:AL49" si="78">(AF42*M42*(K42^2-40^2)/2+M42*(K42^3-40^3)/(6*AK42))/1000000</f>
        <v>1.5444392695994764</v>
      </c>
      <c r="AM42" s="60">
        <f t="shared" ref="AM42:AM48" si="79">(M42*(AF42+AI42+AJ42)*(K42-40)*60+M42*(K42^2-40^2)*60/(2*AK42)+(AI42+AJ42+AH42)*0*60)/1000000</f>
        <v>1.8955256487106313</v>
      </c>
      <c r="AN42" s="62">
        <f t="shared" ref="AN42:AN49" si="80">IF(AA42&gt;0,((I42+I42+Q42+AD42)*L42/2+200*(I42+Q42+AD42+U42+W42+AH42+AJ42))/10000*0.4-(AI42+V42)*L42/10000*0.4,((I42+I42+Q42-AD42)*L42/2+200*(I42+Q42-AD42+U42+W42+AH42+AJ42))/10000*0.4-(AI42+V42)*L42/10000*0.4)</f>
        <v>4.6730842458843016</v>
      </c>
      <c r="AO42" s="63">
        <f t="shared" ref="AO42:AO48" si="81">IF(AA42&gt;0,0.8*0.4*(Q42+U42+W42+I42+AD42+AH42+AJ42)/100,0.8*0.4*(Q42+U42+W42+I42-AD42+AH42+AJ42)/100)</f>
        <v>1.5118176728386479</v>
      </c>
    </row>
    <row r="43" spans="1:41" s="1" customFormat="1" ht="20.100000000000001" customHeight="1" x14ac:dyDescent="0.15">
      <c r="A43" s="18"/>
      <c r="B43" s="147"/>
      <c r="C43" s="149"/>
      <c r="D43" s="100">
        <f t="shared" ref="D43:D49" si="82">D42</f>
        <v>150</v>
      </c>
      <c r="E43" s="149"/>
      <c r="F43" s="94" t="s">
        <v>119</v>
      </c>
      <c r="G43" s="8">
        <f t="shared" ref="G43:G48" si="83">G42</f>
        <v>0</v>
      </c>
      <c r="H43" s="143"/>
      <c r="I43" s="97">
        <f t="shared" si="56"/>
        <v>150</v>
      </c>
      <c r="J43" s="8">
        <v>30</v>
      </c>
      <c r="K43" s="28">
        <f t="shared" si="57"/>
        <v>180</v>
      </c>
      <c r="L43" s="58">
        <f t="shared" si="58"/>
        <v>210</v>
      </c>
      <c r="M43" s="8">
        <v>1.5</v>
      </c>
      <c r="N43" s="67">
        <f t="shared" si="59"/>
        <v>20</v>
      </c>
      <c r="O43" s="8">
        <f t="shared" ref="O43:O49" si="84">N43-G43</f>
        <v>20</v>
      </c>
      <c r="P43" s="28">
        <f t="shared" si="60"/>
        <v>213.14331045283203</v>
      </c>
      <c r="Q43" s="116">
        <f t="shared" si="61"/>
        <v>76.433749195902493</v>
      </c>
      <c r="R43" s="33">
        <f t="shared" si="62"/>
        <v>1.5962666587138681</v>
      </c>
      <c r="S43" s="89">
        <f t="shared" si="63"/>
        <v>58.529777486175163</v>
      </c>
      <c r="T43" s="50">
        <f t="shared" si="64"/>
        <v>109.91156639325473</v>
      </c>
      <c r="U43" s="128">
        <f t="shared" si="65"/>
        <v>69.947952798859504</v>
      </c>
      <c r="V43" s="58">
        <f t="shared" si="66"/>
        <v>53.208888623795602</v>
      </c>
      <c r="W43" s="116">
        <f t="shared" si="67"/>
        <v>20.299362900269717</v>
      </c>
      <c r="X43" s="59">
        <f t="shared" si="68"/>
        <v>3.503186709312859</v>
      </c>
      <c r="Y43" s="60">
        <f t="shared" si="69"/>
        <v>1.7636630799529172</v>
      </c>
      <c r="Z43" s="60">
        <f t="shared" si="70"/>
        <v>2.0593189401135428</v>
      </c>
      <c r="AA43" s="67">
        <f t="shared" ref="AA43:AA48" si="85">AA42</f>
        <v>20</v>
      </c>
      <c r="AB43" s="31">
        <f t="shared" si="54"/>
        <v>20</v>
      </c>
      <c r="AC43" s="50">
        <f t="shared" si="71"/>
        <v>213.14331045283203</v>
      </c>
      <c r="AD43" s="116">
        <f t="shared" si="72"/>
        <v>76.433749195902493</v>
      </c>
      <c r="AE43" s="33">
        <f t="shared" si="73"/>
        <v>1.5962666587138681</v>
      </c>
      <c r="AF43" s="89">
        <f t="shared" si="74"/>
        <v>58.529777486175163</v>
      </c>
      <c r="AG43" s="50">
        <f t="shared" si="55"/>
        <v>109.91156639325473</v>
      </c>
      <c r="AH43" s="128">
        <f t="shared" si="75"/>
        <v>69.947952798859504</v>
      </c>
      <c r="AI43" s="58">
        <f t="shared" ref="AI43:AI48" si="86">50/COS(AA43*PI()/180)</f>
        <v>53.208888623795602</v>
      </c>
      <c r="AJ43" s="116">
        <f t="shared" si="76"/>
        <v>20.299362900269717</v>
      </c>
      <c r="AK43" s="61">
        <f t="shared" si="77"/>
        <v>3.503186709312859</v>
      </c>
      <c r="AL43" s="60">
        <f t="shared" si="78"/>
        <v>1.7636630799529172</v>
      </c>
      <c r="AM43" s="60">
        <f t="shared" si="79"/>
        <v>2.0593189401135428</v>
      </c>
      <c r="AN43" s="62">
        <f t="shared" si="80"/>
        <v>4.8750312026863227</v>
      </c>
      <c r="AO43" s="63">
        <f t="shared" si="81"/>
        <v>1.5467588153282035</v>
      </c>
    </row>
    <row r="44" spans="1:41" s="1" customFormat="1" ht="20.100000000000001" customHeight="1" x14ac:dyDescent="0.15">
      <c r="A44" s="18"/>
      <c r="B44" s="147"/>
      <c r="C44" s="149"/>
      <c r="D44" s="100">
        <f t="shared" si="82"/>
        <v>150</v>
      </c>
      <c r="E44" s="149"/>
      <c r="F44" s="94" t="s">
        <v>120</v>
      </c>
      <c r="G44" s="8">
        <f t="shared" si="83"/>
        <v>0</v>
      </c>
      <c r="H44" s="143"/>
      <c r="I44" s="97">
        <f t="shared" si="56"/>
        <v>150</v>
      </c>
      <c r="J44" s="8">
        <v>30</v>
      </c>
      <c r="K44" s="28">
        <f t="shared" si="57"/>
        <v>180</v>
      </c>
      <c r="L44" s="58">
        <f t="shared" si="58"/>
        <v>210</v>
      </c>
      <c r="M44" s="8">
        <v>1.5</v>
      </c>
      <c r="N44" s="67">
        <f t="shared" si="59"/>
        <v>20</v>
      </c>
      <c r="O44" s="8">
        <f t="shared" si="84"/>
        <v>20</v>
      </c>
      <c r="P44" s="28">
        <f t="shared" si="60"/>
        <v>213.14331045283203</v>
      </c>
      <c r="Q44" s="116">
        <f t="shared" si="61"/>
        <v>76.433749195902493</v>
      </c>
      <c r="R44" s="33">
        <f t="shared" si="62"/>
        <v>1.5962666587138681</v>
      </c>
      <c r="S44" s="89">
        <f t="shared" si="63"/>
        <v>58.529777486175163</v>
      </c>
      <c r="T44" s="50">
        <f t="shared" si="64"/>
        <v>109.91156639325473</v>
      </c>
      <c r="U44" s="128">
        <f t="shared" si="65"/>
        <v>69.947952798859504</v>
      </c>
      <c r="V44" s="58">
        <f t="shared" si="66"/>
        <v>53.208888623795602</v>
      </c>
      <c r="W44" s="116">
        <f t="shared" si="67"/>
        <v>20.299362900269717</v>
      </c>
      <c r="X44" s="59">
        <f t="shared" si="68"/>
        <v>3.503186709312859</v>
      </c>
      <c r="Y44" s="60">
        <f t="shared" si="69"/>
        <v>1.7636630799529172</v>
      </c>
      <c r="Z44" s="60">
        <f t="shared" si="70"/>
        <v>2.0593189401135428</v>
      </c>
      <c r="AA44" s="67">
        <f t="shared" si="85"/>
        <v>20</v>
      </c>
      <c r="AB44" s="31">
        <f t="shared" si="54"/>
        <v>20</v>
      </c>
      <c r="AC44" s="50">
        <f t="shared" si="71"/>
        <v>213.14331045283203</v>
      </c>
      <c r="AD44" s="116">
        <f t="shared" si="72"/>
        <v>76.433749195902493</v>
      </c>
      <c r="AE44" s="33">
        <f t="shared" si="73"/>
        <v>1.5962666587138681</v>
      </c>
      <c r="AF44" s="89">
        <f t="shared" si="74"/>
        <v>58.529777486175163</v>
      </c>
      <c r="AG44" s="50">
        <f t="shared" si="55"/>
        <v>109.91156639325473</v>
      </c>
      <c r="AH44" s="128">
        <f t="shared" si="75"/>
        <v>69.947952798859504</v>
      </c>
      <c r="AI44" s="58">
        <f t="shared" si="86"/>
        <v>53.208888623795602</v>
      </c>
      <c r="AJ44" s="116">
        <f t="shared" si="76"/>
        <v>20.299362900269717</v>
      </c>
      <c r="AK44" s="61">
        <f t="shared" si="77"/>
        <v>3.503186709312859</v>
      </c>
      <c r="AL44" s="60">
        <f t="shared" si="78"/>
        <v>1.7636630799529172</v>
      </c>
      <c r="AM44" s="60">
        <f t="shared" si="79"/>
        <v>2.0593189401135428</v>
      </c>
      <c r="AN44" s="62">
        <f t="shared" si="80"/>
        <v>4.8750312026863227</v>
      </c>
      <c r="AO44" s="63">
        <f t="shared" si="81"/>
        <v>1.5467588153282035</v>
      </c>
    </row>
    <row r="45" spans="1:41" s="1" customFormat="1" ht="20.100000000000001" customHeight="1" x14ac:dyDescent="0.15">
      <c r="A45" s="18"/>
      <c r="B45" s="147"/>
      <c r="C45" s="149"/>
      <c r="D45" s="100">
        <f t="shared" si="82"/>
        <v>150</v>
      </c>
      <c r="E45" s="149"/>
      <c r="F45" s="94" t="s">
        <v>121</v>
      </c>
      <c r="G45" s="8">
        <f t="shared" si="83"/>
        <v>0</v>
      </c>
      <c r="H45" s="143"/>
      <c r="I45" s="97">
        <f t="shared" si="56"/>
        <v>150</v>
      </c>
      <c r="J45" s="8">
        <v>30</v>
      </c>
      <c r="K45" s="28">
        <f t="shared" si="57"/>
        <v>180</v>
      </c>
      <c r="L45" s="58">
        <f t="shared" si="58"/>
        <v>245</v>
      </c>
      <c r="M45" s="8">
        <v>1.75</v>
      </c>
      <c r="N45" s="67">
        <f t="shared" si="59"/>
        <v>20</v>
      </c>
      <c r="O45" s="8">
        <f t="shared" si="84"/>
        <v>20</v>
      </c>
      <c r="P45" s="28">
        <f>L45/COS(ATAN((Q45+U45-T45)/L45))</f>
        <v>249.82391878282729</v>
      </c>
      <c r="Q45" s="116">
        <f>L45*TAN(N45*PI()/180)</f>
        <v>89.172707395219575</v>
      </c>
      <c r="R45" s="33">
        <f t="shared" si="62"/>
        <v>1.8623111018328462</v>
      </c>
      <c r="S45" s="89">
        <f t="shared" si="63"/>
        <v>58.529777486175163</v>
      </c>
      <c r="T45" s="50">
        <f t="shared" si="64"/>
        <v>110.36446964742879</v>
      </c>
      <c r="U45" s="128">
        <f t="shared" si="65"/>
        <v>70.048597966453741</v>
      </c>
      <c r="V45" s="58">
        <f t="shared" si="66"/>
        <v>53.208888623795602</v>
      </c>
      <c r="W45" s="116">
        <f>20/COS(ATAN((Q45+U45-T45)/L45))</f>
        <v>20.393789288394064</v>
      </c>
      <c r="X45" s="59">
        <f t="shared" si="68"/>
        <v>3.4725777755182623</v>
      </c>
      <c r="Y45" s="60">
        <f t="shared" si="69"/>
        <v>2.0618398946188039</v>
      </c>
      <c r="Z45" s="60">
        <f t="shared" si="70"/>
        <v>2.4079954122712248</v>
      </c>
      <c r="AA45" s="67">
        <f t="shared" si="85"/>
        <v>20</v>
      </c>
      <c r="AB45" s="31">
        <f t="shared" si="54"/>
        <v>20</v>
      </c>
      <c r="AC45" s="50">
        <f t="shared" si="71"/>
        <v>249.82391878282729</v>
      </c>
      <c r="AD45" s="116">
        <f t="shared" si="72"/>
        <v>89.172707395219575</v>
      </c>
      <c r="AE45" s="33">
        <f t="shared" si="73"/>
        <v>1.8623111018328462</v>
      </c>
      <c r="AF45" s="89">
        <f t="shared" si="74"/>
        <v>58.529777486175163</v>
      </c>
      <c r="AG45" s="50">
        <f t="shared" si="55"/>
        <v>110.36446964742879</v>
      </c>
      <c r="AH45" s="128">
        <f t="shared" si="75"/>
        <v>70.048597966453741</v>
      </c>
      <c r="AI45" s="58">
        <f t="shared" si="86"/>
        <v>53.208888623795602</v>
      </c>
      <c r="AJ45" s="116">
        <f>IF(AA45&gt;0,20/COS(ATAN((AD45+AH45-AG45)/L45)),20/COS(ATAN((AD45-AH45+AG45)/L45)))</f>
        <v>20.393789288394064</v>
      </c>
      <c r="AK45" s="61">
        <f t="shared" si="77"/>
        <v>3.4725777755182623</v>
      </c>
      <c r="AL45" s="60">
        <f t="shared" si="78"/>
        <v>2.0618398946188039</v>
      </c>
      <c r="AM45" s="60">
        <f t="shared" si="79"/>
        <v>2.4079954122712248</v>
      </c>
      <c r="AN45" s="62">
        <f t="shared" si="80"/>
        <v>5.3748398298478364</v>
      </c>
      <c r="AO45" s="63">
        <f t="shared" si="81"/>
        <v>1.6295366057604315</v>
      </c>
    </row>
    <row r="46" spans="1:41" s="1" customFormat="1" ht="20.100000000000001" customHeight="1" x14ac:dyDescent="0.15">
      <c r="A46" s="18"/>
      <c r="B46" s="147"/>
      <c r="C46" s="149"/>
      <c r="D46" s="100">
        <f t="shared" si="82"/>
        <v>150</v>
      </c>
      <c r="E46" s="149"/>
      <c r="F46" s="94" t="s">
        <v>122</v>
      </c>
      <c r="G46" s="8">
        <f t="shared" si="83"/>
        <v>0</v>
      </c>
      <c r="H46" s="143"/>
      <c r="I46" s="97">
        <f t="shared" si="56"/>
        <v>150</v>
      </c>
      <c r="J46" s="8">
        <v>30</v>
      </c>
      <c r="K46" s="28">
        <f t="shared" si="57"/>
        <v>180</v>
      </c>
      <c r="L46" s="58">
        <f t="shared" si="58"/>
        <v>245</v>
      </c>
      <c r="M46" s="8">
        <v>1.75</v>
      </c>
      <c r="N46" s="67">
        <f t="shared" si="59"/>
        <v>20</v>
      </c>
      <c r="O46" s="8">
        <f t="shared" si="84"/>
        <v>20</v>
      </c>
      <c r="P46" s="28">
        <f t="shared" si="60"/>
        <v>249.82391878282729</v>
      </c>
      <c r="Q46" s="116">
        <f t="shared" si="61"/>
        <v>89.172707395219575</v>
      </c>
      <c r="R46" s="33">
        <f t="shared" si="62"/>
        <v>1.8623111018328462</v>
      </c>
      <c r="S46" s="89">
        <f t="shared" si="63"/>
        <v>58.529777486175163</v>
      </c>
      <c r="T46" s="50">
        <f t="shared" si="64"/>
        <v>110.36446964742879</v>
      </c>
      <c r="U46" s="128">
        <f t="shared" si="65"/>
        <v>70.048597966453741</v>
      </c>
      <c r="V46" s="58">
        <f t="shared" si="66"/>
        <v>53.208888623795602</v>
      </c>
      <c r="W46" s="116">
        <f t="shared" si="67"/>
        <v>20.393789288394064</v>
      </c>
      <c r="X46" s="59">
        <f t="shared" si="68"/>
        <v>3.4725777755182623</v>
      </c>
      <c r="Y46" s="60">
        <f t="shared" si="69"/>
        <v>2.0618398946188039</v>
      </c>
      <c r="Z46" s="60">
        <f t="shared" si="70"/>
        <v>2.4079954122712248</v>
      </c>
      <c r="AA46" s="67">
        <f t="shared" si="85"/>
        <v>20</v>
      </c>
      <c r="AB46" s="31">
        <f t="shared" si="54"/>
        <v>20</v>
      </c>
      <c r="AC46" s="50">
        <f t="shared" si="71"/>
        <v>249.82391878282729</v>
      </c>
      <c r="AD46" s="116">
        <f t="shared" si="72"/>
        <v>89.172707395219575</v>
      </c>
      <c r="AE46" s="33">
        <f t="shared" si="73"/>
        <v>1.8623111018328462</v>
      </c>
      <c r="AF46" s="89">
        <f t="shared" si="74"/>
        <v>58.529777486175163</v>
      </c>
      <c r="AG46" s="50">
        <f t="shared" si="55"/>
        <v>110.36446964742879</v>
      </c>
      <c r="AH46" s="128">
        <f t="shared" si="75"/>
        <v>70.048597966453741</v>
      </c>
      <c r="AI46" s="58">
        <f t="shared" si="86"/>
        <v>53.208888623795602</v>
      </c>
      <c r="AJ46" s="116">
        <f t="shared" si="76"/>
        <v>20.393789288394064</v>
      </c>
      <c r="AK46" s="61">
        <f t="shared" si="77"/>
        <v>3.4725777755182623</v>
      </c>
      <c r="AL46" s="60">
        <f t="shared" si="78"/>
        <v>2.0618398946188039</v>
      </c>
      <c r="AM46" s="60">
        <f t="shared" si="79"/>
        <v>2.4079954122712248</v>
      </c>
      <c r="AN46" s="62">
        <f t="shared" si="80"/>
        <v>5.3748398298478364</v>
      </c>
      <c r="AO46" s="63">
        <f t="shared" si="81"/>
        <v>1.6295366057604315</v>
      </c>
    </row>
    <row r="47" spans="1:41" s="1" customFormat="1" ht="20.100000000000001" customHeight="1" x14ac:dyDescent="0.15">
      <c r="A47" s="18"/>
      <c r="B47" s="147"/>
      <c r="C47" s="149"/>
      <c r="D47" s="100">
        <f t="shared" si="82"/>
        <v>150</v>
      </c>
      <c r="E47" s="149"/>
      <c r="F47" s="94" t="s">
        <v>123</v>
      </c>
      <c r="G47" s="8">
        <f t="shared" si="83"/>
        <v>0</v>
      </c>
      <c r="H47" s="143"/>
      <c r="I47" s="97">
        <f t="shared" si="56"/>
        <v>150</v>
      </c>
      <c r="J47" s="8">
        <v>35</v>
      </c>
      <c r="K47" s="28">
        <f t="shared" si="57"/>
        <v>185</v>
      </c>
      <c r="L47" s="58">
        <f>(K47-40)*M47</f>
        <v>253.75</v>
      </c>
      <c r="M47" s="8">
        <v>1.75</v>
      </c>
      <c r="N47" s="67">
        <f t="shared" si="59"/>
        <v>20</v>
      </c>
      <c r="O47" s="8">
        <f t="shared" si="84"/>
        <v>20</v>
      </c>
      <c r="P47" s="28">
        <f t="shared" si="60"/>
        <v>258.7462015964997</v>
      </c>
      <c r="Q47" s="116">
        <f t="shared" si="61"/>
        <v>92.357446945048849</v>
      </c>
      <c r="R47" s="33">
        <f t="shared" si="62"/>
        <v>1.8623111018328462</v>
      </c>
      <c r="S47" s="89">
        <f t="shared" si="63"/>
        <v>58.529777486175163</v>
      </c>
      <c r="T47" s="50">
        <f t="shared" si="64"/>
        <v>111.8043222074636</v>
      </c>
      <c r="U47" s="128">
        <f t="shared" si="65"/>
        <v>70.048597966453741</v>
      </c>
      <c r="V47" s="58">
        <f t="shared" si="66"/>
        <v>53.208888623795602</v>
      </c>
      <c r="W47" s="116">
        <f t="shared" si="67"/>
        <v>20.393789288394064</v>
      </c>
      <c r="X47" s="59">
        <f t="shared" si="68"/>
        <v>3.4725777755182623</v>
      </c>
      <c r="Y47" s="60">
        <f t="shared" si="69"/>
        <v>2.1972688359349712</v>
      </c>
      <c r="Z47" s="60">
        <f t="shared" si="70"/>
        <v>2.5049561260370337</v>
      </c>
      <c r="AA47" s="67">
        <f t="shared" si="85"/>
        <v>20</v>
      </c>
      <c r="AB47" s="31">
        <f t="shared" si="54"/>
        <v>20</v>
      </c>
      <c r="AC47" s="50">
        <f t="shared" si="71"/>
        <v>258.7462015964997</v>
      </c>
      <c r="AD47" s="116">
        <f t="shared" si="72"/>
        <v>92.357446945048849</v>
      </c>
      <c r="AE47" s="33">
        <f>M47/COS(AA47*PI()/180)</f>
        <v>1.8623111018328462</v>
      </c>
      <c r="AF47" s="89">
        <f t="shared" si="74"/>
        <v>58.529777486175163</v>
      </c>
      <c r="AG47" s="50">
        <f t="shared" si="55"/>
        <v>111.8043222074636</v>
      </c>
      <c r="AH47" s="128">
        <f t="shared" si="75"/>
        <v>70.048597966453741</v>
      </c>
      <c r="AI47" s="58">
        <f t="shared" si="86"/>
        <v>53.208888623795602</v>
      </c>
      <c r="AJ47" s="116">
        <f t="shared" si="76"/>
        <v>20.393789288394064</v>
      </c>
      <c r="AK47" s="61">
        <f t="shared" si="77"/>
        <v>3.4725777755182623</v>
      </c>
      <c r="AL47" s="60">
        <f t="shared" si="78"/>
        <v>2.1972688359349712</v>
      </c>
      <c r="AM47" s="60">
        <f t="shared" si="79"/>
        <v>2.5049561260370337</v>
      </c>
      <c r="AN47" s="62">
        <f t="shared" si="80"/>
        <v>5.5045849946275425</v>
      </c>
      <c r="AO47" s="63">
        <f t="shared" si="81"/>
        <v>1.6499189388793389</v>
      </c>
    </row>
    <row r="48" spans="1:41" s="1" customFormat="1" ht="20.100000000000001" customHeight="1" x14ac:dyDescent="0.15">
      <c r="A48" s="18"/>
      <c r="B48" s="147"/>
      <c r="C48" s="149"/>
      <c r="D48" s="100">
        <f t="shared" si="82"/>
        <v>150</v>
      </c>
      <c r="E48" s="149"/>
      <c r="F48" s="94" t="s">
        <v>124</v>
      </c>
      <c r="G48" s="8">
        <f t="shared" si="83"/>
        <v>0</v>
      </c>
      <c r="H48" s="143"/>
      <c r="I48" s="97">
        <f t="shared" si="56"/>
        <v>150</v>
      </c>
      <c r="J48" s="8">
        <v>35</v>
      </c>
      <c r="K48" s="28">
        <f t="shared" si="57"/>
        <v>185</v>
      </c>
      <c r="L48" s="58">
        <f t="shared" si="58"/>
        <v>253.75</v>
      </c>
      <c r="M48" s="8">
        <v>1.75</v>
      </c>
      <c r="N48" s="67">
        <f t="shared" si="59"/>
        <v>20</v>
      </c>
      <c r="O48" s="8">
        <f t="shared" si="84"/>
        <v>20</v>
      </c>
      <c r="P48" s="28">
        <f t="shared" si="60"/>
        <v>258.7462015964997</v>
      </c>
      <c r="Q48" s="116">
        <f t="shared" si="61"/>
        <v>92.357446945048849</v>
      </c>
      <c r="R48" s="33">
        <f t="shared" si="62"/>
        <v>1.8623111018328462</v>
      </c>
      <c r="S48" s="89">
        <f t="shared" si="63"/>
        <v>58.529777486175163</v>
      </c>
      <c r="T48" s="50">
        <f t="shared" si="64"/>
        <v>111.8043222074636</v>
      </c>
      <c r="U48" s="128">
        <f t="shared" si="65"/>
        <v>70.048597966453741</v>
      </c>
      <c r="V48" s="58">
        <f t="shared" si="66"/>
        <v>53.208888623795602</v>
      </c>
      <c r="W48" s="116">
        <f t="shared" si="67"/>
        <v>20.393789288394064</v>
      </c>
      <c r="X48" s="59">
        <f t="shared" si="68"/>
        <v>3.4725777755182623</v>
      </c>
      <c r="Y48" s="60">
        <f t="shared" si="69"/>
        <v>2.1972688359349712</v>
      </c>
      <c r="Z48" s="60">
        <f t="shared" si="70"/>
        <v>2.5049561260370337</v>
      </c>
      <c r="AA48" s="67">
        <f t="shared" si="85"/>
        <v>20</v>
      </c>
      <c r="AB48" s="31">
        <f t="shared" si="54"/>
        <v>20</v>
      </c>
      <c r="AC48" s="50">
        <f t="shared" si="71"/>
        <v>258.7462015964997</v>
      </c>
      <c r="AD48" s="116">
        <f t="shared" si="72"/>
        <v>92.357446945048849</v>
      </c>
      <c r="AE48" s="33">
        <f t="shared" si="73"/>
        <v>1.8623111018328462</v>
      </c>
      <c r="AF48" s="89">
        <f t="shared" si="74"/>
        <v>58.529777486175163</v>
      </c>
      <c r="AG48" s="50">
        <f t="shared" si="55"/>
        <v>111.8043222074636</v>
      </c>
      <c r="AH48" s="128">
        <f t="shared" si="75"/>
        <v>70.048597966453741</v>
      </c>
      <c r="AI48" s="58">
        <f t="shared" si="86"/>
        <v>53.208888623795602</v>
      </c>
      <c r="AJ48" s="116">
        <f t="shared" si="76"/>
        <v>20.393789288394064</v>
      </c>
      <c r="AK48" s="61">
        <f t="shared" si="77"/>
        <v>3.4725777755182623</v>
      </c>
      <c r="AL48" s="60">
        <f t="shared" si="78"/>
        <v>2.1972688359349712</v>
      </c>
      <c r="AM48" s="60">
        <f t="shared" si="79"/>
        <v>2.5049561260370337</v>
      </c>
      <c r="AN48" s="62">
        <f t="shared" si="80"/>
        <v>5.5045849946275425</v>
      </c>
      <c r="AO48" s="63">
        <f t="shared" si="81"/>
        <v>1.6499189388793389</v>
      </c>
    </row>
    <row r="49" spans="1:41" s="1" customFormat="1" ht="20.100000000000001" customHeight="1" thickBot="1" x14ac:dyDescent="0.2">
      <c r="A49" s="18"/>
      <c r="B49" s="148"/>
      <c r="C49" s="150"/>
      <c r="D49" s="100">
        <f t="shared" si="82"/>
        <v>150</v>
      </c>
      <c r="E49" s="150"/>
      <c r="F49" s="95" t="s">
        <v>125</v>
      </c>
      <c r="G49" s="35">
        <f>G48</f>
        <v>0</v>
      </c>
      <c r="H49" s="144"/>
      <c r="I49" s="97">
        <f>D49/COS(G49/180*PI())</f>
        <v>150</v>
      </c>
      <c r="J49" s="35">
        <v>40</v>
      </c>
      <c r="K49" s="28">
        <f t="shared" si="57"/>
        <v>190</v>
      </c>
      <c r="L49" s="66">
        <f>(K49-40)*M49</f>
        <v>262.5</v>
      </c>
      <c r="M49" s="35">
        <v>1.75</v>
      </c>
      <c r="N49" s="83">
        <f t="shared" si="59"/>
        <v>20</v>
      </c>
      <c r="O49" s="35">
        <f t="shared" si="84"/>
        <v>20</v>
      </c>
      <c r="P49" s="36">
        <f>L49/COS(ATAN((Q49+U49-T49)/L49))</f>
        <v>267.66848441017208</v>
      </c>
      <c r="Q49" s="117">
        <f t="shared" si="61"/>
        <v>95.542186494878109</v>
      </c>
      <c r="R49" s="40">
        <f t="shared" si="62"/>
        <v>1.8623111018328462</v>
      </c>
      <c r="S49" s="90">
        <f>55/COS(N49*PI()/180)</f>
        <v>58.529777486175163</v>
      </c>
      <c r="T49" s="51">
        <f t="shared" si="64"/>
        <v>113.24417476749844</v>
      </c>
      <c r="U49" s="129">
        <f t="shared" si="65"/>
        <v>70.048597966453741</v>
      </c>
      <c r="V49" s="58">
        <f t="shared" si="66"/>
        <v>53.208888623795602</v>
      </c>
      <c r="W49" s="117">
        <f t="shared" si="67"/>
        <v>20.393789288394064</v>
      </c>
      <c r="X49" s="84">
        <f t="shared" si="68"/>
        <v>3.4725777755182623</v>
      </c>
      <c r="Y49" s="85">
        <f t="shared" si="69"/>
        <v>2.3375892163477157</v>
      </c>
      <c r="Z49" s="60">
        <f t="shared" si="70"/>
        <v>2.6026727623968609</v>
      </c>
      <c r="AA49" s="83">
        <f>AA48</f>
        <v>20</v>
      </c>
      <c r="AB49" s="38">
        <f t="shared" si="54"/>
        <v>20</v>
      </c>
      <c r="AC49" s="51">
        <f t="shared" si="71"/>
        <v>267.66848441017208</v>
      </c>
      <c r="AD49" s="117">
        <f>L49*TAN(ABS(AA49)*PI()/180)</f>
        <v>95.542186494878109</v>
      </c>
      <c r="AE49" s="40">
        <f t="shared" si="73"/>
        <v>1.8623111018328462</v>
      </c>
      <c r="AF49" s="90">
        <f t="shared" si="74"/>
        <v>58.529777486175163</v>
      </c>
      <c r="AG49" s="51">
        <f t="shared" si="55"/>
        <v>113.24417476749844</v>
      </c>
      <c r="AH49" s="129">
        <f t="shared" si="75"/>
        <v>70.048597966453741</v>
      </c>
      <c r="AI49" s="66">
        <f>50/COS(AA49*PI()/180)</f>
        <v>53.208888623795602</v>
      </c>
      <c r="AJ49" s="117">
        <f t="shared" si="76"/>
        <v>20.393789288394064</v>
      </c>
      <c r="AK49" s="86">
        <f t="shared" si="77"/>
        <v>3.4725777755182623</v>
      </c>
      <c r="AL49" s="85">
        <f t="shared" si="78"/>
        <v>2.3375892163477157</v>
      </c>
      <c r="AM49" s="85">
        <f>(M49*(AF49+AI49+AJ49)*(K49-40)*60+M49*(K49^2-40^2)*60/(2*AK49)+(AI49+AJ49+AH49)*0*60)/1000000</f>
        <v>2.6026727623968609</v>
      </c>
      <c r="AN49" s="62">
        <f t="shared" si="80"/>
        <v>5.6365594770921277</v>
      </c>
      <c r="AO49" s="63">
        <f>IF(AA49&gt;0,0.8*0.4*(Q49+U49+W49+I49+AD49+AH49+AJ49)/100,0.8*0.4*(Q49+U49+W49+I49-AD49+AH49+AJ49)/100)</f>
        <v>1.670301271998246</v>
      </c>
    </row>
    <row r="50" spans="1:41" s="1" customFormat="1" ht="20.100000000000001" customHeight="1" x14ac:dyDescent="0.15">
      <c r="A50" s="18"/>
      <c r="B50" s="18"/>
      <c r="C50" s="18"/>
      <c r="D50" s="99"/>
      <c r="E50" s="18"/>
      <c r="F50" s="131"/>
      <c r="G50" s="18"/>
      <c r="H50" s="111"/>
      <c r="I50" s="99"/>
      <c r="J50" s="18"/>
      <c r="K50" s="42"/>
      <c r="L50" s="132"/>
      <c r="M50" s="18"/>
      <c r="N50" s="133"/>
      <c r="O50" s="18"/>
      <c r="P50" s="42"/>
      <c r="Q50" s="118"/>
      <c r="R50" s="47"/>
      <c r="S50" s="134"/>
      <c r="T50" s="52"/>
      <c r="U50" s="135"/>
      <c r="V50" s="42"/>
      <c r="W50" s="118"/>
      <c r="X50" s="136"/>
      <c r="Y50" s="137"/>
      <c r="Z50" s="137"/>
      <c r="AA50" s="133"/>
      <c r="AB50" s="45"/>
      <c r="AC50" s="52"/>
      <c r="AD50" s="118"/>
      <c r="AE50" s="47"/>
      <c r="AF50" s="134"/>
      <c r="AG50" s="52"/>
      <c r="AH50" s="135"/>
      <c r="AI50" s="132"/>
      <c r="AJ50" s="118"/>
      <c r="AK50" s="138"/>
      <c r="AL50" s="137"/>
      <c r="AM50" s="137"/>
      <c r="AN50" s="139"/>
      <c r="AO50" s="139"/>
    </row>
    <row r="51" spans="1:41" s="1" customFormat="1" ht="20.100000000000001" customHeight="1" x14ac:dyDescent="0.15">
      <c r="A51" s="17"/>
      <c r="B51" s="164" t="s">
        <v>143</v>
      </c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</row>
    <row r="52" spans="1:41" s="1" customFormat="1" ht="20.100000000000001" customHeight="1" thickBot="1" x14ac:dyDescent="0.2">
      <c r="D52" s="96"/>
      <c r="H52" s="105"/>
      <c r="I52" s="105"/>
      <c r="K52" s="2"/>
      <c r="L52" s="2"/>
      <c r="P52" s="2"/>
      <c r="Q52" s="113"/>
      <c r="R52" s="87"/>
      <c r="S52" s="13"/>
      <c r="T52" s="13"/>
      <c r="U52" s="122"/>
      <c r="V52" s="2"/>
      <c r="W52" s="113"/>
      <c r="X52" s="5"/>
      <c r="AA52" s="3"/>
      <c r="AB52" s="4"/>
      <c r="AC52" s="13"/>
      <c r="AD52" s="113"/>
      <c r="AE52" s="87"/>
      <c r="AF52" s="13"/>
      <c r="AG52" s="13"/>
      <c r="AH52" s="122"/>
      <c r="AI52" s="2"/>
      <c r="AJ52" s="113"/>
      <c r="AK52" s="5"/>
      <c r="AN52" s="4" t="s">
        <v>144</v>
      </c>
      <c r="AO52" s="4"/>
    </row>
    <row r="53" spans="1:41" s="1" customFormat="1" ht="32.25" customHeight="1" x14ac:dyDescent="0.15">
      <c r="A53" s="18"/>
      <c r="B53" s="19" t="s">
        <v>29</v>
      </c>
      <c r="C53" s="15" t="s">
        <v>30</v>
      </c>
      <c r="D53" s="91" t="s">
        <v>30</v>
      </c>
      <c r="E53" s="15" t="s">
        <v>315</v>
      </c>
      <c r="F53" s="68" t="s">
        <v>24</v>
      </c>
      <c r="G53" s="165" t="s">
        <v>71</v>
      </c>
      <c r="H53" s="146" t="s">
        <v>316</v>
      </c>
      <c r="I53" s="167" t="s">
        <v>316</v>
      </c>
      <c r="J53" s="68" t="s">
        <v>27</v>
      </c>
      <c r="K53" s="151" t="s">
        <v>72</v>
      </c>
      <c r="L53" s="151" t="s">
        <v>1</v>
      </c>
      <c r="M53" s="153" t="s">
        <v>3</v>
      </c>
      <c r="N53" s="153" t="s">
        <v>32</v>
      </c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  <c r="AA53" s="153" t="s">
        <v>33</v>
      </c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03" t="s">
        <v>16</v>
      </c>
      <c r="AO53" s="155" t="s">
        <v>145</v>
      </c>
    </row>
    <row r="54" spans="1:41" s="1" customFormat="1" ht="33.75" customHeight="1" x14ac:dyDescent="0.15">
      <c r="A54" s="18"/>
      <c r="B54" s="20" t="s">
        <v>34</v>
      </c>
      <c r="C54" s="16" t="s">
        <v>35</v>
      </c>
      <c r="D54" s="92" t="s">
        <v>35</v>
      </c>
      <c r="E54" s="16" t="s">
        <v>70</v>
      </c>
      <c r="F54" s="69" t="s">
        <v>73</v>
      </c>
      <c r="G54" s="166"/>
      <c r="H54" s="143"/>
      <c r="I54" s="168"/>
      <c r="J54" s="69" t="s">
        <v>74</v>
      </c>
      <c r="K54" s="152"/>
      <c r="L54" s="152"/>
      <c r="M54" s="154"/>
      <c r="N54" s="103" t="s">
        <v>39</v>
      </c>
      <c r="O54" s="103" t="s">
        <v>40</v>
      </c>
      <c r="P54" s="103" t="s">
        <v>0</v>
      </c>
      <c r="Q54" s="119" t="s">
        <v>2</v>
      </c>
      <c r="R54" s="162" t="s">
        <v>17</v>
      </c>
      <c r="S54" s="103" t="s">
        <v>4</v>
      </c>
      <c r="T54" s="103" t="s">
        <v>19</v>
      </c>
      <c r="U54" s="119" t="s">
        <v>21</v>
      </c>
      <c r="V54" s="7" t="s">
        <v>5</v>
      </c>
      <c r="W54" s="119" t="s">
        <v>6</v>
      </c>
      <c r="X54" s="157" t="s">
        <v>7</v>
      </c>
      <c r="Y54" s="70" t="s">
        <v>37</v>
      </c>
      <c r="Z54" s="70" t="s">
        <v>38</v>
      </c>
      <c r="AA54" s="103" t="s">
        <v>41</v>
      </c>
      <c r="AB54" s="103" t="s">
        <v>42</v>
      </c>
      <c r="AC54" s="103" t="s">
        <v>18</v>
      </c>
      <c r="AD54" s="119" t="s">
        <v>13</v>
      </c>
      <c r="AE54" s="162" t="s">
        <v>14</v>
      </c>
      <c r="AF54" s="103" t="s">
        <v>8</v>
      </c>
      <c r="AG54" s="103" t="s">
        <v>20</v>
      </c>
      <c r="AH54" s="119" t="s">
        <v>22</v>
      </c>
      <c r="AI54" s="103" t="s">
        <v>9</v>
      </c>
      <c r="AJ54" s="119" t="s">
        <v>10</v>
      </c>
      <c r="AK54" s="157" t="s">
        <v>11</v>
      </c>
      <c r="AL54" s="70" t="s">
        <v>311</v>
      </c>
      <c r="AM54" s="70" t="s">
        <v>312</v>
      </c>
      <c r="AN54" s="71" t="s">
        <v>314</v>
      </c>
      <c r="AO54" s="156"/>
    </row>
    <row r="55" spans="1:41" s="1" customFormat="1" ht="52.5" customHeight="1" x14ac:dyDescent="0.15">
      <c r="A55" s="18"/>
      <c r="B55" s="25" t="s">
        <v>57</v>
      </c>
      <c r="C55" s="24" t="s">
        <v>57</v>
      </c>
      <c r="D55" s="93" t="s">
        <v>57</v>
      </c>
      <c r="E55" s="71" t="s">
        <v>15</v>
      </c>
      <c r="F55" s="71" t="s">
        <v>58</v>
      </c>
      <c r="G55" s="71" t="s">
        <v>59</v>
      </c>
      <c r="H55" s="108" t="s">
        <v>15</v>
      </c>
      <c r="I55" s="93" t="s">
        <v>15</v>
      </c>
      <c r="J55" s="71" t="s">
        <v>15</v>
      </c>
      <c r="K55" s="73" t="s">
        <v>57</v>
      </c>
      <c r="L55" s="73" t="s">
        <v>57</v>
      </c>
      <c r="M55" s="154"/>
      <c r="N55" s="71" t="s">
        <v>59</v>
      </c>
      <c r="O55" s="71" t="s">
        <v>59</v>
      </c>
      <c r="P55" s="71" t="s">
        <v>57</v>
      </c>
      <c r="Q55" s="120" t="s">
        <v>57</v>
      </c>
      <c r="R55" s="163"/>
      <c r="S55" s="71" t="s">
        <v>57</v>
      </c>
      <c r="T55" s="71" t="s">
        <v>57</v>
      </c>
      <c r="U55" s="120" t="s">
        <v>57</v>
      </c>
      <c r="V55" s="24" t="s">
        <v>57</v>
      </c>
      <c r="W55" s="120" t="s">
        <v>57</v>
      </c>
      <c r="X55" s="157"/>
      <c r="Y55" s="158" t="s">
        <v>75</v>
      </c>
      <c r="Z55" s="158"/>
      <c r="AA55" s="71" t="s">
        <v>59</v>
      </c>
      <c r="AB55" s="71" t="s">
        <v>59</v>
      </c>
      <c r="AC55" s="71" t="s">
        <v>57</v>
      </c>
      <c r="AD55" s="120" t="s">
        <v>57</v>
      </c>
      <c r="AE55" s="163"/>
      <c r="AF55" s="71" t="s">
        <v>57</v>
      </c>
      <c r="AG55" s="71" t="s">
        <v>57</v>
      </c>
      <c r="AH55" s="120" t="s">
        <v>57</v>
      </c>
      <c r="AI55" s="71" t="s">
        <v>57</v>
      </c>
      <c r="AJ55" s="120" t="s">
        <v>57</v>
      </c>
      <c r="AK55" s="157"/>
      <c r="AL55" s="159" t="s">
        <v>313</v>
      </c>
      <c r="AM55" s="160"/>
      <c r="AN55" s="158" t="s">
        <v>52</v>
      </c>
      <c r="AO55" s="161"/>
    </row>
    <row r="56" spans="1:41" s="1" customFormat="1" ht="24.75" customHeight="1" x14ac:dyDescent="0.15">
      <c r="A56" s="18"/>
      <c r="B56" s="147">
        <f>C56+20*2</f>
        <v>240</v>
      </c>
      <c r="C56" s="149">
        <v>200</v>
      </c>
      <c r="D56" s="100">
        <v>200</v>
      </c>
      <c r="E56" s="149">
        <v>200</v>
      </c>
      <c r="F56" s="94" t="s">
        <v>117</v>
      </c>
      <c r="G56" s="8">
        <v>0</v>
      </c>
      <c r="H56" s="142">
        <f>C56/COS(G56/180*PI())</f>
        <v>200</v>
      </c>
      <c r="I56" s="97">
        <f>D56/COS(G56/180*PI())</f>
        <v>200</v>
      </c>
      <c r="J56" s="8">
        <v>25</v>
      </c>
      <c r="K56" s="28">
        <f t="shared" ref="K56:K64" si="87">J56+E$56</f>
        <v>225</v>
      </c>
      <c r="L56" s="58">
        <f>(K56-40)*M56</f>
        <v>277.5</v>
      </c>
      <c r="M56" s="8">
        <v>1.5</v>
      </c>
      <c r="N56" s="67">
        <v>20</v>
      </c>
      <c r="O56" s="8">
        <f t="shared" ref="O56:O64" si="88">N56-G56</f>
        <v>20</v>
      </c>
      <c r="P56" s="28">
        <f>L56/COS(ATAN((Q56+U56-T56)/L56))</f>
        <v>281.65366024124228</v>
      </c>
      <c r="Q56" s="116">
        <f>L56*TAN(N56*PI()/180)</f>
        <v>101.00174000887115</v>
      </c>
      <c r="R56" s="33">
        <f>M56/COS(N56*PI()/180)</f>
        <v>1.5962666587138681</v>
      </c>
      <c r="S56" s="89">
        <f>55/COS(N56*PI()/180)</f>
        <v>58.529777486175163</v>
      </c>
      <c r="T56" s="50">
        <f>K56/X56+S56</f>
        <v>122.75701362002461</v>
      </c>
      <c r="U56" s="128">
        <f>40/X56+S56</f>
        <v>69.947952798859504</v>
      </c>
      <c r="V56" s="58">
        <f>50/COS(N56*PI()/180)</f>
        <v>53.208888623795602</v>
      </c>
      <c r="W56" s="116">
        <f t="shared" ref="W56:W64" si="89">20/COS(ATAN((Q56+U56-T56)/L56))</f>
        <v>20.299362900269717</v>
      </c>
      <c r="X56" s="59">
        <f>(3.5+SIN(N56*PI()/180)/M56)*COS(N56*PI()/180)</f>
        <v>3.503186709312859</v>
      </c>
      <c r="Y56" s="60">
        <f>(S56*M56*(K56^2-40^2)/2+M56*(K56^3-40^3)/(6*X56))/1000000</f>
        <v>2.9603754431387617</v>
      </c>
      <c r="Z56" s="60">
        <f>(M56*(S56+V56+W56)*(K56-40)*60+M56*(K56^2-40^2)*60/(2*X56)+(V56+W56+U56)*0*60)/1000000</f>
        <v>2.8281812333128973</v>
      </c>
      <c r="AA56" s="67">
        <v>20</v>
      </c>
      <c r="AB56" s="31">
        <f t="shared" ref="AB56:AB64" si="90">AA56+G56</f>
        <v>20</v>
      </c>
      <c r="AC56" s="50">
        <f t="shared" ref="AC56:AC64" si="91">IF(AA56&gt;0,L56/COS(ATAN((AD56+AH56-AG56)/L56)),L56/COS(ATAN((AD56+AG56-AH56)/L56)))</f>
        <v>281.65366024124228</v>
      </c>
      <c r="AD56" s="116">
        <f t="shared" ref="AD56:AD64" si="92">L56*TAN(ABS(AA56)*PI()/180)</f>
        <v>101.00174000887115</v>
      </c>
      <c r="AE56" s="33">
        <f t="shared" ref="AE56:AE64" si="93">M56/COS(AA56*PI()/180)</f>
        <v>1.5962666587138681</v>
      </c>
      <c r="AF56" s="89">
        <f>55/COS(AA56*PI()/180)</f>
        <v>58.529777486175163</v>
      </c>
      <c r="AG56" s="50">
        <f t="shared" ref="AG56:AG64" si="94">K56/AK56+AF56</f>
        <v>122.75701362002461</v>
      </c>
      <c r="AH56" s="128">
        <f>40/AK56+AF56</f>
        <v>69.947952798859504</v>
      </c>
      <c r="AI56" s="58">
        <f>50/COS(AA56*PI()/180)</f>
        <v>53.208888623795602</v>
      </c>
      <c r="AJ56" s="116">
        <f t="shared" ref="AJ56:AJ64" si="95">IF(AA56&gt;0,20/COS(ATAN((AD56+AH56-AG56)/L56)),20/COS(ATAN((AD56-AH56+AG56)/L56)))</f>
        <v>20.299362900269717</v>
      </c>
      <c r="AK56" s="61">
        <f>(3.5+SIN(ABS(AA56)*PI()/180)/M56)*COS(AA56*PI()/180)</f>
        <v>3.503186709312859</v>
      </c>
      <c r="AL56" s="60">
        <f>(AF56*M56*(K56^2-40^2)/2+M56*(K56^3-40^3)/(6*AK56))/1000000</f>
        <v>2.9603754431387617</v>
      </c>
      <c r="AM56" s="60">
        <f>(M56*(AF56+AI56+AJ56)*(K56-40)*60+M56*(K56^2-40^2)*60/(2*AK56)+(AI56+AJ56+AH56)*0*60)/1000000</f>
        <v>2.8281812333128973</v>
      </c>
      <c r="AN56" s="62">
        <f>IF(AA56&gt;0,((I56+I56+Q56+AD56)*L56/2+200*(I56+Q56+AD56+U56+W56+AH56+AJ56))/10000*0.4-(AI56+V56)*L56/10000*0.4,((I56+I56+Q56-AD56)*L56/2+200*(I56+Q56-AD56+U56+W56+AH56+AJ56))/10000*0.4-(AI56+V56)*L56/10000*0.4)</f>
        <v>6.8198668779782148</v>
      </c>
      <c r="AO56" s="63">
        <f>IF(AA56&gt;0,0.8*0.4*(Q56+U56+W56+I56+AD56+AH56+AJ56)/100,0.8*0.4*(Q56+U56+W56+I56-AD56+AH56+AJ56)/100)</f>
        <v>1.8639939565312025</v>
      </c>
    </row>
    <row r="57" spans="1:41" s="1" customFormat="1" ht="20.100000000000001" customHeight="1" x14ac:dyDescent="0.15">
      <c r="A57" s="18"/>
      <c r="B57" s="147"/>
      <c r="C57" s="149"/>
      <c r="D57" s="100">
        <v>200</v>
      </c>
      <c r="E57" s="149"/>
      <c r="F57" s="94" t="s">
        <v>118</v>
      </c>
      <c r="G57" s="8">
        <f>G56</f>
        <v>0</v>
      </c>
      <c r="H57" s="143"/>
      <c r="I57" s="97">
        <f t="shared" ref="I57:I63" si="96">D57/COS(G57/180*PI())</f>
        <v>200</v>
      </c>
      <c r="J57" s="8">
        <v>25</v>
      </c>
      <c r="K57" s="28">
        <f t="shared" si="87"/>
        <v>225</v>
      </c>
      <c r="L57" s="58">
        <f t="shared" ref="L57:L64" si="97">(K57-40)*M57</f>
        <v>277.5</v>
      </c>
      <c r="M57" s="8">
        <v>1.5</v>
      </c>
      <c r="N57" s="67">
        <f>N56</f>
        <v>20</v>
      </c>
      <c r="O57" s="8">
        <f t="shared" si="88"/>
        <v>20</v>
      </c>
      <c r="P57" s="28">
        <f t="shared" ref="P57:P64" si="98">L57/COS(ATAN((Q57+U57-T57)/L57))</f>
        <v>281.65366024124228</v>
      </c>
      <c r="Q57" s="116">
        <f t="shared" ref="Q57:Q64" si="99">L57*TAN(N57*PI()/180)</f>
        <v>101.00174000887115</v>
      </c>
      <c r="R57" s="33">
        <f t="shared" ref="R57:R64" si="100">M57/COS(N57*PI()/180)</f>
        <v>1.5962666587138681</v>
      </c>
      <c r="S57" s="89">
        <f t="shared" ref="S57:S64" si="101">55/COS(N57*PI()/180)</f>
        <v>58.529777486175163</v>
      </c>
      <c r="T57" s="50">
        <f t="shared" ref="T57:T64" si="102">K57/X57+S57</f>
        <v>122.75701362002461</v>
      </c>
      <c r="U57" s="128">
        <f t="shared" ref="U57:U64" si="103">40/X57+S57</f>
        <v>69.947952798859504</v>
      </c>
      <c r="V57" s="58">
        <f t="shared" ref="V57:V64" si="104">50/COS(N57*PI()/180)</f>
        <v>53.208888623795602</v>
      </c>
      <c r="W57" s="116">
        <f t="shared" si="89"/>
        <v>20.299362900269717</v>
      </c>
      <c r="X57" s="59">
        <f t="shared" ref="X57:X64" si="105">(3.5+SIN(N57*PI()/180)/M57)*COS(N57*PI()/180)</f>
        <v>3.503186709312859</v>
      </c>
      <c r="Y57" s="60">
        <f t="shared" ref="Y57:Y64" si="106">(S57*M57*(K57^2-40^2)/2+M57*(K57^3-40^3)/(6*X57))/1000000</f>
        <v>2.9603754431387617</v>
      </c>
      <c r="Z57" s="60">
        <f t="shared" ref="Z57:Z64" si="107">(M57*(S57+V57+W57)*(K57-40)*60+M57*(K57^2-40^2)*60/(2*X57)+(V57+W57+U57)*0*60)/1000000</f>
        <v>2.8281812333128973</v>
      </c>
      <c r="AA57" s="67">
        <f>AA56</f>
        <v>20</v>
      </c>
      <c r="AB57" s="31">
        <f t="shared" si="90"/>
        <v>20</v>
      </c>
      <c r="AC57" s="50">
        <f t="shared" si="91"/>
        <v>281.65366024124228</v>
      </c>
      <c r="AD57" s="116">
        <f t="shared" si="92"/>
        <v>101.00174000887115</v>
      </c>
      <c r="AE57" s="33">
        <f t="shared" si="93"/>
        <v>1.5962666587138681</v>
      </c>
      <c r="AF57" s="89">
        <f t="shared" ref="AF57:AF64" si="108">55/COS(AA57*PI()/180)</f>
        <v>58.529777486175163</v>
      </c>
      <c r="AG57" s="50">
        <f t="shared" si="94"/>
        <v>122.75701362002461</v>
      </c>
      <c r="AH57" s="128">
        <f t="shared" ref="AH57:AH64" si="109">40/AK57+AF57</f>
        <v>69.947952798859504</v>
      </c>
      <c r="AI57" s="58">
        <f t="shared" ref="AI57:AI64" si="110">50/COS(AA57*PI()/180)</f>
        <v>53.208888623795602</v>
      </c>
      <c r="AJ57" s="116">
        <f t="shared" si="95"/>
        <v>20.299362900269717</v>
      </c>
      <c r="AK57" s="61">
        <f t="shared" ref="AK57:AK64" si="111">(3.5+SIN(ABS(AA57)*PI()/180)/M57)*COS(AA57*PI()/180)</f>
        <v>3.503186709312859</v>
      </c>
      <c r="AL57" s="60">
        <f t="shared" ref="AL57:AL64" si="112">(AF57*M57*(K57^2-40^2)/2+M57*(K57^3-40^3)/(6*AK57))/1000000</f>
        <v>2.9603754431387617</v>
      </c>
      <c r="AM57" s="60">
        <f t="shared" ref="AM57:AM64" si="113">(M57*(AF57+AI57+AJ57)*(K57-40)*60+M57*(K57^2-40^2)*60/(2*AK57)+(AI57+AJ57+AH57)*0*60)/1000000</f>
        <v>2.8281812333128973</v>
      </c>
      <c r="AN57" s="62">
        <f t="shared" ref="AN57:AN64" si="114">IF(AA57&gt;0,((I57+I57+Q57+AD57)*L57/2+200*(I57+Q57+AD57+U57+W57+AH57+AJ57))/10000*0.4-(AI57+V57)*L57/10000*0.4,((I57+I57+Q57-AD57)*L57/2+200*(I57+Q57-AD57+U57+W57+AH57+AJ57))/10000*0.4-(AI57+V57)*L57/10000*0.4)</f>
        <v>6.8198668779782148</v>
      </c>
      <c r="AO57" s="63">
        <f t="shared" ref="AO57:AO63" si="115">IF(AA57&gt;0,0.8*0.4*(Q57+U57+W57+I57+AD57+AH57+AJ57)/100,0.8*0.4*(Q57+U57+W57+I57-AD57+AH57+AJ57)/100)</f>
        <v>1.8639939565312025</v>
      </c>
    </row>
    <row r="58" spans="1:41" s="1" customFormat="1" ht="20.100000000000001" customHeight="1" x14ac:dyDescent="0.15">
      <c r="A58" s="18"/>
      <c r="B58" s="147"/>
      <c r="C58" s="149"/>
      <c r="D58" s="100">
        <v>200</v>
      </c>
      <c r="E58" s="149"/>
      <c r="F58" s="94" t="s">
        <v>119</v>
      </c>
      <c r="G58" s="8">
        <f t="shared" ref="G58:G63" si="116">G57</f>
        <v>0</v>
      </c>
      <c r="H58" s="143"/>
      <c r="I58" s="97">
        <f t="shared" si="96"/>
        <v>200</v>
      </c>
      <c r="J58" s="8">
        <v>35</v>
      </c>
      <c r="K58" s="28">
        <f t="shared" si="87"/>
        <v>235</v>
      </c>
      <c r="L58" s="58">
        <f t="shared" si="97"/>
        <v>292.5</v>
      </c>
      <c r="M58" s="8">
        <v>1.5</v>
      </c>
      <c r="N58" s="67">
        <f t="shared" ref="N58:N63" si="117">N57</f>
        <v>20</v>
      </c>
      <c r="O58" s="8">
        <f t="shared" si="88"/>
        <v>20</v>
      </c>
      <c r="P58" s="28">
        <f t="shared" si="98"/>
        <v>296.87818241644459</v>
      </c>
      <c r="Q58" s="116">
        <f t="shared" si="99"/>
        <v>106.46129352286418</v>
      </c>
      <c r="R58" s="33">
        <f t="shared" si="100"/>
        <v>1.5962666587138681</v>
      </c>
      <c r="S58" s="89">
        <f t="shared" si="101"/>
        <v>58.529777486175163</v>
      </c>
      <c r="T58" s="50">
        <f t="shared" si="102"/>
        <v>125.6115574481957</v>
      </c>
      <c r="U58" s="128">
        <f t="shared" si="103"/>
        <v>69.947952798859504</v>
      </c>
      <c r="V58" s="58">
        <f t="shared" si="104"/>
        <v>53.208888623795602</v>
      </c>
      <c r="W58" s="116">
        <f t="shared" si="89"/>
        <v>20.299362900269717</v>
      </c>
      <c r="X58" s="59">
        <f t="shared" si="105"/>
        <v>3.503186709312859</v>
      </c>
      <c r="Y58" s="60">
        <f t="shared" si="106"/>
        <v>3.2755750427476791</v>
      </c>
      <c r="Z58" s="60">
        <f t="shared" si="107"/>
        <v>3.0061045166652556</v>
      </c>
      <c r="AA58" s="67">
        <f t="shared" ref="AA58:AA63" si="118">AA57</f>
        <v>20</v>
      </c>
      <c r="AB58" s="31">
        <f t="shared" si="90"/>
        <v>20</v>
      </c>
      <c r="AC58" s="50">
        <f t="shared" si="91"/>
        <v>296.87818241644459</v>
      </c>
      <c r="AD58" s="116">
        <f t="shared" si="92"/>
        <v>106.46129352286418</v>
      </c>
      <c r="AE58" s="33">
        <f t="shared" si="93"/>
        <v>1.5962666587138681</v>
      </c>
      <c r="AF58" s="89">
        <f t="shared" si="108"/>
        <v>58.529777486175163</v>
      </c>
      <c r="AG58" s="50">
        <f t="shared" si="94"/>
        <v>125.6115574481957</v>
      </c>
      <c r="AH58" s="128">
        <f t="shared" si="109"/>
        <v>69.947952798859504</v>
      </c>
      <c r="AI58" s="58">
        <f t="shared" si="110"/>
        <v>53.208888623795602</v>
      </c>
      <c r="AJ58" s="116">
        <f t="shared" si="95"/>
        <v>20.299362900269717</v>
      </c>
      <c r="AK58" s="61">
        <f t="shared" si="111"/>
        <v>3.503186709312859</v>
      </c>
      <c r="AL58" s="60">
        <f t="shared" si="112"/>
        <v>3.2755750427476791</v>
      </c>
      <c r="AM58" s="60">
        <f t="shared" si="113"/>
        <v>3.0061045166652556</v>
      </c>
      <c r="AN58" s="62">
        <f t="shared" si="114"/>
        <v>7.0878468879725887</v>
      </c>
      <c r="AO58" s="63">
        <f t="shared" si="115"/>
        <v>1.8989350990207583</v>
      </c>
    </row>
    <row r="59" spans="1:41" s="1" customFormat="1" ht="20.100000000000001" customHeight="1" x14ac:dyDescent="0.15">
      <c r="A59" s="18"/>
      <c r="B59" s="147"/>
      <c r="C59" s="149"/>
      <c r="D59" s="100">
        <v>200</v>
      </c>
      <c r="E59" s="149"/>
      <c r="F59" s="94" t="s">
        <v>120</v>
      </c>
      <c r="G59" s="8">
        <f t="shared" si="116"/>
        <v>0</v>
      </c>
      <c r="H59" s="143"/>
      <c r="I59" s="97">
        <f t="shared" si="96"/>
        <v>200</v>
      </c>
      <c r="J59" s="8">
        <v>35</v>
      </c>
      <c r="K59" s="28">
        <f t="shared" si="87"/>
        <v>235</v>
      </c>
      <c r="L59" s="58">
        <f t="shared" si="97"/>
        <v>292.5</v>
      </c>
      <c r="M59" s="8">
        <v>1.5</v>
      </c>
      <c r="N59" s="67">
        <f t="shared" si="117"/>
        <v>20</v>
      </c>
      <c r="O59" s="8">
        <f t="shared" si="88"/>
        <v>20</v>
      </c>
      <c r="P59" s="28">
        <f t="shared" si="98"/>
        <v>296.87818241644459</v>
      </c>
      <c r="Q59" s="116">
        <f t="shared" si="99"/>
        <v>106.46129352286418</v>
      </c>
      <c r="R59" s="33">
        <f t="shared" si="100"/>
        <v>1.5962666587138681</v>
      </c>
      <c r="S59" s="89">
        <f t="shared" si="101"/>
        <v>58.529777486175163</v>
      </c>
      <c r="T59" s="50">
        <f t="shared" si="102"/>
        <v>125.6115574481957</v>
      </c>
      <c r="U59" s="128">
        <f t="shared" si="103"/>
        <v>69.947952798859504</v>
      </c>
      <c r="V59" s="58">
        <f t="shared" si="104"/>
        <v>53.208888623795602</v>
      </c>
      <c r="W59" s="116">
        <f t="shared" si="89"/>
        <v>20.299362900269717</v>
      </c>
      <c r="X59" s="59">
        <f t="shared" si="105"/>
        <v>3.503186709312859</v>
      </c>
      <c r="Y59" s="60">
        <f t="shared" si="106"/>
        <v>3.2755750427476791</v>
      </c>
      <c r="Z59" s="60">
        <f t="shared" si="107"/>
        <v>3.0061045166652556</v>
      </c>
      <c r="AA59" s="67">
        <f t="shared" si="118"/>
        <v>20</v>
      </c>
      <c r="AB59" s="31">
        <f t="shared" si="90"/>
        <v>20</v>
      </c>
      <c r="AC59" s="50">
        <f t="shared" si="91"/>
        <v>296.87818241644459</v>
      </c>
      <c r="AD59" s="116">
        <f t="shared" si="92"/>
        <v>106.46129352286418</v>
      </c>
      <c r="AE59" s="33">
        <f t="shared" si="93"/>
        <v>1.5962666587138681</v>
      </c>
      <c r="AF59" s="89">
        <f t="shared" si="108"/>
        <v>58.529777486175163</v>
      </c>
      <c r="AG59" s="50">
        <f t="shared" si="94"/>
        <v>125.6115574481957</v>
      </c>
      <c r="AH59" s="128">
        <f t="shared" si="109"/>
        <v>69.947952798859504</v>
      </c>
      <c r="AI59" s="58">
        <f t="shared" si="110"/>
        <v>53.208888623795602</v>
      </c>
      <c r="AJ59" s="116">
        <f t="shared" si="95"/>
        <v>20.299362900269717</v>
      </c>
      <c r="AK59" s="61">
        <f t="shared" si="111"/>
        <v>3.503186709312859</v>
      </c>
      <c r="AL59" s="60">
        <f t="shared" si="112"/>
        <v>3.2755750427476791</v>
      </c>
      <c r="AM59" s="60">
        <f t="shared" si="113"/>
        <v>3.0061045166652556</v>
      </c>
      <c r="AN59" s="62">
        <f t="shared" si="114"/>
        <v>7.0878468879725887</v>
      </c>
      <c r="AO59" s="63">
        <f t="shared" si="115"/>
        <v>1.8989350990207583</v>
      </c>
    </row>
    <row r="60" spans="1:41" s="1" customFormat="1" ht="20.100000000000001" customHeight="1" x14ac:dyDescent="0.15">
      <c r="A60" s="18"/>
      <c r="B60" s="147"/>
      <c r="C60" s="149"/>
      <c r="D60" s="100">
        <v>200</v>
      </c>
      <c r="E60" s="149"/>
      <c r="F60" s="94" t="s">
        <v>121</v>
      </c>
      <c r="G60" s="8">
        <f t="shared" si="116"/>
        <v>0</v>
      </c>
      <c r="H60" s="143"/>
      <c r="I60" s="97">
        <f t="shared" si="96"/>
        <v>200</v>
      </c>
      <c r="J60" s="8">
        <v>40</v>
      </c>
      <c r="K60" s="28">
        <f t="shared" si="87"/>
        <v>240</v>
      </c>
      <c r="L60" s="58">
        <f t="shared" si="97"/>
        <v>350</v>
      </c>
      <c r="M60" s="8">
        <v>1.75</v>
      </c>
      <c r="N60" s="67">
        <f t="shared" si="117"/>
        <v>20</v>
      </c>
      <c r="O60" s="8">
        <f t="shared" si="88"/>
        <v>20</v>
      </c>
      <c r="P60" s="28">
        <f t="shared" si="98"/>
        <v>356.89131254689613</v>
      </c>
      <c r="Q60" s="116">
        <f t="shared" si="99"/>
        <v>127.38958199317082</v>
      </c>
      <c r="R60" s="33">
        <f t="shared" si="100"/>
        <v>1.8623111018328462</v>
      </c>
      <c r="S60" s="89">
        <f t="shared" si="101"/>
        <v>58.529777486175163</v>
      </c>
      <c r="T60" s="50">
        <f t="shared" si="102"/>
        <v>127.64270036784666</v>
      </c>
      <c r="U60" s="128">
        <f t="shared" si="103"/>
        <v>70.048597966453741</v>
      </c>
      <c r="V60" s="58">
        <f t="shared" si="104"/>
        <v>53.208888623795602</v>
      </c>
      <c r="W60" s="116">
        <f t="shared" si="89"/>
        <v>20.393789288394064</v>
      </c>
      <c r="X60" s="59">
        <f t="shared" si="105"/>
        <v>3.4725777755182623</v>
      </c>
      <c r="Y60" s="60">
        <f t="shared" si="106"/>
        <v>4.0236807516772011</v>
      </c>
      <c r="Z60" s="60">
        <f t="shared" si="107"/>
        <v>3.6214148686661374</v>
      </c>
      <c r="AA60" s="67">
        <f t="shared" si="118"/>
        <v>20</v>
      </c>
      <c r="AB60" s="31">
        <f t="shared" si="90"/>
        <v>20</v>
      </c>
      <c r="AC60" s="50">
        <f t="shared" si="91"/>
        <v>356.89131254689613</v>
      </c>
      <c r="AD60" s="116">
        <f t="shared" si="92"/>
        <v>127.38958199317082</v>
      </c>
      <c r="AE60" s="33">
        <f t="shared" si="93"/>
        <v>1.8623111018328462</v>
      </c>
      <c r="AF60" s="89">
        <f t="shared" si="108"/>
        <v>58.529777486175163</v>
      </c>
      <c r="AG60" s="50">
        <f t="shared" si="94"/>
        <v>127.64270036784666</v>
      </c>
      <c r="AH60" s="128">
        <f t="shared" si="109"/>
        <v>70.048597966453741</v>
      </c>
      <c r="AI60" s="58">
        <f t="shared" si="110"/>
        <v>53.208888623795602</v>
      </c>
      <c r="AJ60" s="116">
        <f t="shared" si="95"/>
        <v>20.393789288394064</v>
      </c>
      <c r="AK60" s="61">
        <f t="shared" si="111"/>
        <v>3.4725777755182623</v>
      </c>
      <c r="AL60" s="60">
        <f t="shared" si="112"/>
        <v>4.0236807516772011</v>
      </c>
      <c r="AM60" s="60">
        <f t="shared" si="113"/>
        <v>3.6214148686661374</v>
      </c>
      <c r="AN60" s="62">
        <f t="shared" si="114"/>
        <v>8.1789167744064137</v>
      </c>
      <c r="AO60" s="63">
        <f t="shared" si="115"/>
        <v>2.0341246031873195</v>
      </c>
    </row>
    <row r="61" spans="1:41" s="1" customFormat="1" ht="20.100000000000001" customHeight="1" x14ac:dyDescent="0.15">
      <c r="A61" s="18"/>
      <c r="B61" s="147"/>
      <c r="C61" s="149"/>
      <c r="D61" s="100">
        <v>200</v>
      </c>
      <c r="E61" s="149"/>
      <c r="F61" s="94" t="s">
        <v>122</v>
      </c>
      <c r="G61" s="8">
        <f t="shared" si="116"/>
        <v>0</v>
      </c>
      <c r="H61" s="143"/>
      <c r="I61" s="97">
        <f t="shared" si="96"/>
        <v>200</v>
      </c>
      <c r="J61" s="8">
        <v>40</v>
      </c>
      <c r="K61" s="28">
        <f t="shared" si="87"/>
        <v>240</v>
      </c>
      <c r="L61" s="58">
        <f t="shared" si="97"/>
        <v>350</v>
      </c>
      <c r="M61" s="8">
        <v>1.75</v>
      </c>
      <c r="N61" s="67">
        <f t="shared" si="117"/>
        <v>20</v>
      </c>
      <c r="O61" s="8">
        <f t="shared" si="88"/>
        <v>20</v>
      </c>
      <c r="P61" s="28">
        <f t="shared" si="98"/>
        <v>356.89131254689613</v>
      </c>
      <c r="Q61" s="116">
        <f t="shared" si="99"/>
        <v>127.38958199317082</v>
      </c>
      <c r="R61" s="33">
        <f t="shared" si="100"/>
        <v>1.8623111018328462</v>
      </c>
      <c r="S61" s="89">
        <f t="shared" si="101"/>
        <v>58.529777486175163</v>
      </c>
      <c r="T61" s="50">
        <f t="shared" si="102"/>
        <v>127.64270036784666</v>
      </c>
      <c r="U61" s="128">
        <f t="shared" si="103"/>
        <v>70.048597966453741</v>
      </c>
      <c r="V61" s="58">
        <f t="shared" si="104"/>
        <v>53.208888623795602</v>
      </c>
      <c r="W61" s="116">
        <f t="shared" si="89"/>
        <v>20.393789288394064</v>
      </c>
      <c r="X61" s="59">
        <f t="shared" si="105"/>
        <v>3.4725777755182623</v>
      </c>
      <c r="Y61" s="60">
        <f t="shared" si="106"/>
        <v>4.0236807516772011</v>
      </c>
      <c r="Z61" s="60">
        <f t="shared" si="107"/>
        <v>3.6214148686661374</v>
      </c>
      <c r="AA61" s="67">
        <f t="shared" si="118"/>
        <v>20</v>
      </c>
      <c r="AB61" s="31">
        <f t="shared" si="90"/>
        <v>20</v>
      </c>
      <c r="AC61" s="50">
        <f t="shared" si="91"/>
        <v>356.89131254689613</v>
      </c>
      <c r="AD61" s="116">
        <f t="shared" si="92"/>
        <v>127.38958199317082</v>
      </c>
      <c r="AE61" s="33">
        <f t="shared" si="93"/>
        <v>1.8623111018328462</v>
      </c>
      <c r="AF61" s="89">
        <f t="shared" si="108"/>
        <v>58.529777486175163</v>
      </c>
      <c r="AG61" s="50">
        <f t="shared" si="94"/>
        <v>127.64270036784666</v>
      </c>
      <c r="AH61" s="128">
        <f t="shared" si="109"/>
        <v>70.048597966453741</v>
      </c>
      <c r="AI61" s="58">
        <f t="shared" si="110"/>
        <v>53.208888623795602</v>
      </c>
      <c r="AJ61" s="116">
        <f t="shared" si="95"/>
        <v>20.393789288394064</v>
      </c>
      <c r="AK61" s="61">
        <f t="shared" si="111"/>
        <v>3.4725777755182623</v>
      </c>
      <c r="AL61" s="60">
        <f t="shared" si="112"/>
        <v>4.0236807516772011</v>
      </c>
      <c r="AM61" s="60">
        <f t="shared" si="113"/>
        <v>3.6214148686661374</v>
      </c>
      <c r="AN61" s="62">
        <f t="shared" si="114"/>
        <v>8.1789167744064137</v>
      </c>
      <c r="AO61" s="63">
        <f t="shared" si="115"/>
        <v>2.0341246031873195</v>
      </c>
    </row>
    <row r="62" spans="1:41" s="1" customFormat="1" ht="20.100000000000001" customHeight="1" x14ac:dyDescent="0.15">
      <c r="A62" s="18"/>
      <c r="B62" s="147"/>
      <c r="C62" s="149"/>
      <c r="D62" s="100">
        <v>200</v>
      </c>
      <c r="E62" s="149"/>
      <c r="F62" s="94" t="s">
        <v>123</v>
      </c>
      <c r="G62" s="8">
        <f t="shared" si="116"/>
        <v>0</v>
      </c>
      <c r="H62" s="143"/>
      <c r="I62" s="97">
        <f t="shared" si="96"/>
        <v>200</v>
      </c>
      <c r="J62" s="8">
        <v>45</v>
      </c>
      <c r="K62" s="28">
        <f t="shared" si="87"/>
        <v>245</v>
      </c>
      <c r="L62" s="58">
        <f t="shared" si="97"/>
        <v>358.75</v>
      </c>
      <c r="M62" s="8">
        <v>1.75</v>
      </c>
      <c r="N62" s="67">
        <f t="shared" si="117"/>
        <v>20</v>
      </c>
      <c r="O62" s="8">
        <f t="shared" si="88"/>
        <v>20</v>
      </c>
      <c r="P62" s="28">
        <f t="shared" si="98"/>
        <v>365.81359536056851</v>
      </c>
      <c r="Q62" s="116">
        <f t="shared" si="99"/>
        <v>130.57432154300008</v>
      </c>
      <c r="R62" s="33">
        <f t="shared" si="100"/>
        <v>1.8623111018328462</v>
      </c>
      <c r="S62" s="89">
        <f t="shared" si="101"/>
        <v>58.529777486175163</v>
      </c>
      <c r="T62" s="50">
        <f t="shared" si="102"/>
        <v>129.08255292788147</v>
      </c>
      <c r="U62" s="128">
        <f t="shared" si="103"/>
        <v>70.048597966453741</v>
      </c>
      <c r="V62" s="58">
        <f t="shared" si="104"/>
        <v>53.208888623795602</v>
      </c>
      <c r="W62" s="116">
        <f t="shared" si="89"/>
        <v>20.393789288394064</v>
      </c>
      <c r="X62" s="59">
        <f t="shared" si="105"/>
        <v>3.4725777755182623</v>
      </c>
      <c r="Y62" s="60">
        <f t="shared" si="106"/>
        <v>4.2219645364193878</v>
      </c>
      <c r="Z62" s="60">
        <f t="shared" si="107"/>
        <v>3.7274466535601651</v>
      </c>
      <c r="AA62" s="67">
        <f t="shared" si="118"/>
        <v>20</v>
      </c>
      <c r="AB62" s="31">
        <f t="shared" si="90"/>
        <v>20</v>
      </c>
      <c r="AC62" s="50">
        <f t="shared" si="91"/>
        <v>365.81359536056851</v>
      </c>
      <c r="AD62" s="116">
        <f t="shared" si="92"/>
        <v>130.57432154300008</v>
      </c>
      <c r="AE62" s="33">
        <f t="shared" si="93"/>
        <v>1.8623111018328462</v>
      </c>
      <c r="AF62" s="89">
        <f t="shared" si="108"/>
        <v>58.529777486175163</v>
      </c>
      <c r="AG62" s="50">
        <f t="shared" si="94"/>
        <v>129.08255292788147</v>
      </c>
      <c r="AH62" s="128">
        <f t="shared" si="109"/>
        <v>70.048597966453741</v>
      </c>
      <c r="AI62" s="58">
        <f t="shared" si="110"/>
        <v>53.208888623795602</v>
      </c>
      <c r="AJ62" s="116">
        <f t="shared" si="95"/>
        <v>20.393789288394064</v>
      </c>
      <c r="AK62" s="61">
        <f t="shared" si="111"/>
        <v>3.4725777755182623</v>
      </c>
      <c r="AL62" s="60">
        <f t="shared" si="112"/>
        <v>4.2219645364193878</v>
      </c>
      <c r="AM62" s="60">
        <f t="shared" si="113"/>
        <v>3.7274466535601651</v>
      </c>
      <c r="AN62" s="62">
        <f t="shared" si="114"/>
        <v>8.3529137514046852</v>
      </c>
      <c r="AO62" s="63">
        <f t="shared" si="115"/>
        <v>2.0545069363062267</v>
      </c>
    </row>
    <row r="63" spans="1:41" s="1" customFormat="1" ht="20.100000000000001" customHeight="1" x14ac:dyDescent="0.15">
      <c r="A63" s="18"/>
      <c r="B63" s="147"/>
      <c r="C63" s="149"/>
      <c r="D63" s="100">
        <v>200</v>
      </c>
      <c r="E63" s="149"/>
      <c r="F63" s="94" t="s">
        <v>124</v>
      </c>
      <c r="G63" s="8">
        <f t="shared" si="116"/>
        <v>0</v>
      </c>
      <c r="H63" s="143"/>
      <c r="I63" s="97">
        <f t="shared" si="96"/>
        <v>200</v>
      </c>
      <c r="J63" s="8">
        <v>45</v>
      </c>
      <c r="K63" s="28">
        <f t="shared" si="87"/>
        <v>245</v>
      </c>
      <c r="L63" s="58">
        <f t="shared" si="97"/>
        <v>358.75</v>
      </c>
      <c r="M63" s="8">
        <v>1.75</v>
      </c>
      <c r="N63" s="67">
        <f t="shared" si="117"/>
        <v>20</v>
      </c>
      <c r="O63" s="8">
        <f t="shared" si="88"/>
        <v>20</v>
      </c>
      <c r="P63" s="28">
        <f t="shared" si="98"/>
        <v>365.81359536056851</v>
      </c>
      <c r="Q63" s="116">
        <f t="shared" si="99"/>
        <v>130.57432154300008</v>
      </c>
      <c r="R63" s="33">
        <f t="shared" si="100"/>
        <v>1.8623111018328462</v>
      </c>
      <c r="S63" s="89">
        <f t="shared" si="101"/>
        <v>58.529777486175163</v>
      </c>
      <c r="T63" s="50">
        <f t="shared" si="102"/>
        <v>129.08255292788147</v>
      </c>
      <c r="U63" s="128">
        <f t="shared" si="103"/>
        <v>70.048597966453741</v>
      </c>
      <c r="V63" s="58">
        <f t="shared" si="104"/>
        <v>53.208888623795602</v>
      </c>
      <c r="W63" s="116">
        <f t="shared" si="89"/>
        <v>20.393789288394064</v>
      </c>
      <c r="X63" s="59">
        <f t="shared" si="105"/>
        <v>3.4725777755182623</v>
      </c>
      <c r="Y63" s="60">
        <f t="shared" si="106"/>
        <v>4.2219645364193878</v>
      </c>
      <c r="Z63" s="60">
        <f t="shared" si="107"/>
        <v>3.7274466535601651</v>
      </c>
      <c r="AA63" s="67">
        <f t="shared" si="118"/>
        <v>20</v>
      </c>
      <c r="AB63" s="31">
        <f t="shared" si="90"/>
        <v>20</v>
      </c>
      <c r="AC63" s="50">
        <f t="shared" si="91"/>
        <v>365.81359536056851</v>
      </c>
      <c r="AD63" s="116">
        <f t="shared" si="92"/>
        <v>130.57432154300008</v>
      </c>
      <c r="AE63" s="33">
        <f t="shared" si="93"/>
        <v>1.8623111018328462</v>
      </c>
      <c r="AF63" s="89">
        <f t="shared" si="108"/>
        <v>58.529777486175163</v>
      </c>
      <c r="AG63" s="50">
        <f t="shared" si="94"/>
        <v>129.08255292788147</v>
      </c>
      <c r="AH63" s="128">
        <f t="shared" si="109"/>
        <v>70.048597966453741</v>
      </c>
      <c r="AI63" s="58">
        <f t="shared" si="110"/>
        <v>53.208888623795602</v>
      </c>
      <c r="AJ63" s="116">
        <f t="shared" si="95"/>
        <v>20.393789288394064</v>
      </c>
      <c r="AK63" s="61">
        <f t="shared" si="111"/>
        <v>3.4725777755182623</v>
      </c>
      <c r="AL63" s="60">
        <f t="shared" si="112"/>
        <v>4.2219645364193878</v>
      </c>
      <c r="AM63" s="60">
        <f t="shared" si="113"/>
        <v>3.7274466535601651</v>
      </c>
      <c r="AN63" s="62">
        <f t="shared" si="114"/>
        <v>8.3529137514046852</v>
      </c>
      <c r="AO63" s="63">
        <f t="shared" si="115"/>
        <v>2.0545069363062267</v>
      </c>
    </row>
    <row r="64" spans="1:41" s="1" customFormat="1" ht="20.100000000000001" customHeight="1" thickBot="1" x14ac:dyDescent="0.2">
      <c r="A64" s="18"/>
      <c r="B64" s="148"/>
      <c r="C64" s="150"/>
      <c r="D64" s="101">
        <v>200</v>
      </c>
      <c r="E64" s="150"/>
      <c r="F64" s="95" t="s">
        <v>125</v>
      </c>
      <c r="G64" s="35">
        <f>G63</f>
        <v>0</v>
      </c>
      <c r="H64" s="144"/>
      <c r="I64" s="97">
        <f>D64/COS(G64/180*PI())</f>
        <v>200</v>
      </c>
      <c r="J64" s="35">
        <v>50</v>
      </c>
      <c r="K64" s="36">
        <f t="shared" si="87"/>
        <v>250</v>
      </c>
      <c r="L64" s="66">
        <f t="shared" si="97"/>
        <v>367.5</v>
      </c>
      <c r="M64" s="35">
        <v>1.75</v>
      </c>
      <c r="N64" s="83">
        <f>N63</f>
        <v>20</v>
      </c>
      <c r="O64" s="35">
        <f t="shared" si="88"/>
        <v>20</v>
      </c>
      <c r="P64" s="36">
        <f t="shared" si="98"/>
        <v>374.73587817424095</v>
      </c>
      <c r="Q64" s="117">
        <f t="shared" si="99"/>
        <v>133.75906109282937</v>
      </c>
      <c r="R64" s="40">
        <f t="shared" si="100"/>
        <v>1.8623111018328462</v>
      </c>
      <c r="S64" s="90">
        <f t="shared" si="101"/>
        <v>58.529777486175163</v>
      </c>
      <c r="T64" s="51">
        <f t="shared" si="102"/>
        <v>130.5224054879163</v>
      </c>
      <c r="U64" s="129">
        <f t="shared" si="103"/>
        <v>70.048597966453741</v>
      </c>
      <c r="V64" s="58">
        <f t="shared" si="104"/>
        <v>53.208888623795602</v>
      </c>
      <c r="W64" s="117">
        <f t="shared" si="89"/>
        <v>20.393789288394064</v>
      </c>
      <c r="X64" s="84">
        <f t="shared" si="105"/>
        <v>3.4725777755182623</v>
      </c>
      <c r="Y64" s="85">
        <f t="shared" si="106"/>
        <v>4.4258956828521683</v>
      </c>
      <c r="Z64" s="85">
        <f t="shared" si="107"/>
        <v>3.8342343610482121</v>
      </c>
      <c r="AA64" s="83">
        <f>AA63</f>
        <v>20</v>
      </c>
      <c r="AB64" s="38">
        <f t="shared" si="90"/>
        <v>20</v>
      </c>
      <c r="AC64" s="51">
        <f t="shared" si="91"/>
        <v>374.73587817424095</v>
      </c>
      <c r="AD64" s="117">
        <f t="shared" si="92"/>
        <v>133.75906109282937</v>
      </c>
      <c r="AE64" s="40">
        <f t="shared" si="93"/>
        <v>1.8623111018328462</v>
      </c>
      <c r="AF64" s="90">
        <f t="shared" si="108"/>
        <v>58.529777486175163</v>
      </c>
      <c r="AG64" s="51">
        <f t="shared" si="94"/>
        <v>130.5224054879163</v>
      </c>
      <c r="AH64" s="129">
        <f t="shared" si="109"/>
        <v>70.048597966453741</v>
      </c>
      <c r="AI64" s="66">
        <f t="shared" si="110"/>
        <v>53.208888623795602</v>
      </c>
      <c r="AJ64" s="117">
        <f t="shared" si="95"/>
        <v>20.393789288394064</v>
      </c>
      <c r="AK64" s="86">
        <f t="shared" si="111"/>
        <v>3.4725777755182623</v>
      </c>
      <c r="AL64" s="85">
        <f t="shared" si="112"/>
        <v>4.4258956828521683</v>
      </c>
      <c r="AM64" s="85">
        <f t="shared" si="113"/>
        <v>3.8342343610482121</v>
      </c>
      <c r="AN64" s="62">
        <f t="shared" si="114"/>
        <v>8.5291400460878357</v>
      </c>
      <c r="AO64" s="63">
        <f>IF(AA64&gt;0,0.8*0.4*(Q64+U64+W64+I64+AD64+AH64+AJ64)/100,0.8*0.4*(Q64+U64+W64+I64-AD64+AH64+AJ64)/100)</f>
        <v>2.074889269425134</v>
      </c>
    </row>
    <row r="65" spans="1:41" s="6" customFormat="1" ht="20.100000000000001" customHeight="1" x14ac:dyDescent="0.15">
      <c r="A65" s="18"/>
      <c r="B65" s="18"/>
      <c r="C65" s="18"/>
      <c r="D65" s="99"/>
      <c r="E65" s="18"/>
      <c r="F65" s="18"/>
      <c r="G65" s="18"/>
      <c r="H65" s="111"/>
      <c r="I65" s="111"/>
      <c r="J65" s="18"/>
      <c r="K65" s="42"/>
      <c r="L65" s="42"/>
      <c r="M65" s="18"/>
      <c r="N65" s="18"/>
      <c r="O65" s="18"/>
      <c r="P65" s="42"/>
      <c r="Q65" s="118"/>
      <c r="R65" s="47"/>
      <c r="S65" s="52"/>
      <c r="T65" s="52"/>
      <c r="U65" s="127"/>
      <c r="V65" s="42"/>
      <c r="W65" s="118"/>
      <c r="X65" s="46"/>
      <c r="Y65" s="43"/>
      <c r="Z65" s="43"/>
      <c r="AA65" s="44"/>
      <c r="AB65" s="45"/>
      <c r="AC65" s="52"/>
      <c r="AD65" s="118"/>
      <c r="AE65" s="47"/>
      <c r="AF65" s="52"/>
      <c r="AG65" s="52"/>
      <c r="AH65" s="127"/>
      <c r="AI65" s="42"/>
      <c r="AJ65" s="118"/>
      <c r="AK65" s="46"/>
      <c r="AL65" s="43"/>
      <c r="AM65" s="43"/>
      <c r="AN65" s="47"/>
      <c r="AO65" s="47"/>
    </row>
    <row r="66" spans="1:41" s="6" customFormat="1" ht="20.100000000000001" customHeight="1" x14ac:dyDescent="0.15">
      <c r="A66" s="18"/>
      <c r="B66" s="18"/>
      <c r="C66" s="18"/>
      <c r="D66" s="99"/>
      <c r="E66" s="18"/>
      <c r="F66" s="18"/>
      <c r="G66" s="18"/>
      <c r="H66" s="111"/>
      <c r="I66" s="111"/>
      <c r="J66" s="18"/>
      <c r="K66" s="42"/>
      <c r="L66" s="42"/>
      <c r="M66" s="18"/>
      <c r="N66" s="18"/>
      <c r="O66" s="18"/>
      <c r="P66" s="42"/>
      <c r="Q66" s="118"/>
      <c r="R66" s="47"/>
      <c r="S66" s="52"/>
      <c r="T66" s="52"/>
      <c r="U66" s="127"/>
      <c r="V66" s="42"/>
      <c r="W66" s="118"/>
      <c r="X66" s="46"/>
      <c r="Y66" s="43"/>
      <c r="Z66" s="43"/>
      <c r="AA66" s="44"/>
      <c r="AB66" s="45"/>
      <c r="AC66" s="52"/>
      <c r="AD66" s="118"/>
      <c r="AE66" s="47"/>
      <c r="AF66" s="52"/>
      <c r="AG66" s="52"/>
      <c r="AH66" s="127"/>
      <c r="AI66" s="42"/>
      <c r="AJ66" s="118"/>
      <c r="AK66" s="46"/>
      <c r="AL66" s="43"/>
      <c r="AM66" s="43"/>
      <c r="AN66" s="47"/>
      <c r="AO66" s="47"/>
    </row>
    <row r="67" spans="1:41" s="1" customFormat="1" ht="20.100000000000001" customHeight="1" x14ac:dyDescent="0.15">
      <c r="A67" s="17"/>
      <c r="B67" s="164" t="s">
        <v>318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64"/>
      <c r="AN67" s="164"/>
      <c r="AO67" s="164"/>
    </row>
    <row r="68" spans="1:41" s="1" customFormat="1" ht="20.100000000000001" customHeight="1" thickBot="1" x14ac:dyDescent="0.2">
      <c r="D68" s="96"/>
      <c r="H68" s="105"/>
      <c r="I68" s="105"/>
      <c r="K68" s="2"/>
      <c r="L68" s="2"/>
      <c r="P68" s="2"/>
      <c r="Q68" s="113"/>
      <c r="R68" s="87"/>
      <c r="S68" s="13"/>
      <c r="T68" s="13"/>
      <c r="U68" s="122"/>
      <c r="V68" s="2"/>
      <c r="W68" s="113"/>
      <c r="X68" s="5"/>
      <c r="AA68" s="3"/>
      <c r="AB68" s="4"/>
      <c r="AC68" s="13"/>
      <c r="AD68" s="113"/>
      <c r="AE68" s="87"/>
      <c r="AF68" s="13"/>
      <c r="AG68" s="13"/>
      <c r="AH68" s="122"/>
      <c r="AI68" s="2"/>
      <c r="AJ68" s="113"/>
      <c r="AK68" s="5"/>
      <c r="AN68" s="4" t="s">
        <v>77</v>
      </c>
      <c r="AO68" s="4"/>
    </row>
    <row r="69" spans="1:41" s="1" customFormat="1" ht="29.25" customHeight="1" x14ac:dyDescent="0.15">
      <c r="A69" s="18"/>
      <c r="B69" s="19" t="s">
        <v>29</v>
      </c>
      <c r="C69" s="15" t="s">
        <v>30</v>
      </c>
      <c r="D69" s="91" t="s">
        <v>30</v>
      </c>
      <c r="E69" s="15" t="s">
        <v>315</v>
      </c>
      <c r="F69" s="68" t="s">
        <v>24</v>
      </c>
      <c r="G69" s="165" t="s">
        <v>71</v>
      </c>
      <c r="H69" s="146" t="s">
        <v>316</v>
      </c>
      <c r="I69" s="167" t="s">
        <v>316</v>
      </c>
      <c r="J69" s="68" t="s">
        <v>27</v>
      </c>
      <c r="K69" s="151" t="s">
        <v>72</v>
      </c>
      <c r="L69" s="151" t="s">
        <v>1</v>
      </c>
      <c r="M69" s="153" t="s">
        <v>3</v>
      </c>
      <c r="N69" s="153" t="s">
        <v>32</v>
      </c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 t="s">
        <v>33</v>
      </c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03" t="s">
        <v>16</v>
      </c>
      <c r="AO69" s="155" t="s">
        <v>87</v>
      </c>
    </row>
    <row r="70" spans="1:41" s="1" customFormat="1" ht="34.5" customHeight="1" x14ac:dyDescent="0.15">
      <c r="A70" s="18"/>
      <c r="B70" s="20" t="s">
        <v>34</v>
      </c>
      <c r="C70" s="16" t="s">
        <v>35</v>
      </c>
      <c r="D70" s="92" t="s">
        <v>35</v>
      </c>
      <c r="E70" s="16" t="s">
        <v>70</v>
      </c>
      <c r="F70" s="69" t="s">
        <v>73</v>
      </c>
      <c r="G70" s="166"/>
      <c r="H70" s="143"/>
      <c r="I70" s="168"/>
      <c r="J70" s="69" t="s">
        <v>74</v>
      </c>
      <c r="K70" s="152"/>
      <c r="L70" s="152"/>
      <c r="M70" s="154"/>
      <c r="N70" s="103" t="s">
        <v>39</v>
      </c>
      <c r="O70" s="103" t="s">
        <v>40</v>
      </c>
      <c r="P70" s="103" t="s">
        <v>0</v>
      </c>
      <c r="Q70" s="119" t="s">
        <v>2</v>
      </c>
      <c r="R70" s="162" t="s">
        <v>17</v>
      </c>
      <c r="S70" s="103" t="s">
        <v>4</v>
      </c>
      <c r="T70" s="103" t="s">
        <v>19</v>
      </c>
      <c r="U70" s="119" t="s">
        <v>21</v>
      </c>
      <c r="V70" s="7" t="s">
        <v>5</v>
      </c>
      <c r="W70" s="119" t="s">
        <v>6</v>
      </c>
      <c r="X70" s="157" t="s">
        <v>7</v>
      </c>
      <c r="Y70" s="70" t="s">
        <v>37</v>
      </c>
      <c r="Z70" s="70" t="s">
        <v>38</v>
      </c>
      <c r="AA70" s="103" t="s">
        <v>41</v>
      </c>
      <c r="AB70" s="103" t="s">
        <v>42</v>
      </c>
      <c r="AC70" s="103" t="s">
        <v>18</v>
      </c>
      <c r="AD70" s="119" t="s">
        <v>13</v>
      </c>
      <c r="AE70" s="162" t="s">
        <v>14</v>
      </c>
      <c r="AF70" s="103" t="s">
        <v>8</v>
      </c>
      <c r="AG70" s="103" t="s">
        <v>20</v>
      </c>
      <c r="AH70" s="119" t="s">
        <v>22</v>
      </c>
      <c r="AI70" s="103" t="s">
        <v>9</v>
      </c>
      <c r="AJ70" s="119" t="s">
        <v>10</v>
      </c>
      <c r="AK70" s="157" t="s">
        <v>11</v>
      </c>
      <c r="AL70" s="70" t="s">
        <v>37</v>
      </c>
      <c r="AM70" s="70" t="s">
        <v>38</v>
      </c>
      <c r="AN70" s="71" t="s">
        <v>314</v>
      </c>
      <c r="AO70" s="156"/>
    </row>
    <row r="71" spans="1:41" s="1" customFormat="1" ht="59.25" customHeight="1" x14ac:dyDescent="0.15">
      <c r="A71" s="18"/>
      <c r="B71" s="25" t="s">
        <v>57</v>
      </c>
      <c r="C71" s="24" t="s">
        <v>57</v>
      </c>
      <c r="D71" s="93" t="s">
        <v>57</v>
      </c>
      <c r="E71" s="71" t="s">
        <v>15</v>
      </c>
      <c r="F71" s="71" t="s">
        <v>58</v>
      </c>
      <c r="G71" s="71" t="s">
        <v>59</v>
      </c>
      <c r="H71" s="108" t="s">
        <v>15</v>
      </c>
      <c r="I71" s="93" t="s">
        <v>15</v>
      </c>
      <c r="J71" s="71" t="s">
        <v>15</v>
      </c>
      <c r="K71" s="73" t="s">
        <v>57</v>
      </c>
      <c r="L71" s="73" t="s">
        <v>57</v>
      </c>
      <c r="M71" s="154"/>
      <c r="N71" s="71" t="s">
        <v>59</v>
      </c>
      <c r="O71" s="71" t="s">
        <v>59</v>
      </c>
      <c r="P71" s="71" t="s">
        <v>57</v>
      </c>
      <c r="Q71" s="120" t="s">
        <v>57</v>
      </c>
      <c r="R71" s="163"/>
      <c r="S71" s="71" t="s">
        <v>57</v>
      </c>
      <c r="T71" s="71" t="s">
        <v>57</v>
      </c>
      <c r="U71" s="120" t="s">
        <v>57</v>
      </c>
      <c r="V71" s="24" t="s">
        <v>57</v>
      </c>
      <c r="W71" s="120" t="s">
        <v>57</v>
      </c>
      <c r="X71" s="157"/>
      <c r="Y71" s="158" t="s">
        <v>75</v>
      </c>
      <c r="Z71" s="158"/>
      <c r="AA71" s="71" t="s">
        <v>59</v>
      </c>
      <c r="AB71" s="71" t="s">
        <v>59</v>
      </c>
      <c r="AC71" s="71" t="s">
        <v>57</v>
      </c>
      <c r="AD71" s="120" t="s">
        <v>57</v>
      </c>
      <c r="AE71" s="163"/>
      <c r="AF71" s="71" t="s">
        <v>57</v>
      </c>
      <c r="AG71" s="71" t="s">
        <v>57</v>
      </c>
      <c r="AH71" s="120" t="s">
        <v>57</v>
      </c>
      <c r="AI71" s="71" t="s">
        <v>57</v>
      </c>
      <c r="AJ71" s="120" t="s">
        <v>57</v>
      </c>
      <c r="AK71" s="157"/>
      <c r="AL71" s="159" t="s">
        <v>75</v>
      </c>
      <c r="AM71" s="160"/>
      <c r="AN71" s="158" t="s">
        <v>52</v>
      </c>
      <c r="AO71" s="161"/>
    </row>
    <row r="72" spans="1:41" s="1" customFormat="1" ht="20.100000000000001" customHeight="1" x14ac:dyDescent="0.15">
      <c r="A72" s="18"/>
      <c r="B72" s="147">
        <v>350</v>
      </c>
      <c r="C72" s="149">
        <v>300</v>
      </c>
      <c r="D72" s="100">
        <f>C72</f>
        <v>300</v>
      </c>
      <c r="E72" s="149">
        <v>250</v>
      </c>
      <c r="F72" s="94" t="s">
        <v>117</v>
      </c>
      <c r="G72" s="8">
        <v>0</v>
      </c>
      <c r="H72" s="142">
        <f>C72/COS(G72/180*PI())</f>
        <v>300</v>
      </c>
      <c r="I72" s="97">
        <f>D72/COS(G72/180*PI())</f>
        <v>300</v>
      </c>
      <c r="J72" s="8">
        <v>35</v>
      </c>
      <c r="K72" s="28">
        <f>J72+E$72</f>
        <v>285</v>
      </c>
      <c r="L72" s="58">
        <f>(K72-40)*M72</f>
        <v>367.5</v>
      </c>
      <c r="M72" s="8">
        <v>1.5</v>
      </c>
      <c r="N72" s="67">
        <v>20</v>
      </c>
      <c r="O72" s="8">
        <f>N72-G72</f>
        <v>20</v>
      </c>
      <c r="P72" s="28">
        <f>L72/COS(ATAN((Q72+U72-T72)/L72))</f>
        <v>373.00079329245602</v>
      </c>
      <c r="Q72" s="116">
        <f>L72*TAN(N72*PI()/180)</f>
        <v>133.75906109282937</v>
      </c>
      <c r="R72" s="33">
        <f>M72/COS(N72*PI()/180)</f>
        <v>1.5962666587138681</v>
      </c>
      <c r="S72" s="89">
        <f>55/COS(N72*PI()/180)</f>
        <v>58.529777486175163</v>
      </c>
      <c r="T72" s="50">
        <f>K72/X72+S72</f>
        <v>139.88427658905113</v>
      </c>
      <c r="U72" s="128">
        <f>40/X72+S72</f>
        <v>69.947952798859504</v>
      </c>
      <c r="V72" s="58">
        <f>50/COS(N72*PI()/180)</f>
        <v>53.208888623795602</v>
      </c>
      <c r="W72" s="116">
        <f>20/COS(ATAN((Q72+U72-T72)/L72))</f>
        <v>20.299362900269717</v>
      </c>
      <c r="X72" s="59">
        <f>(3.5+SIN(N72*PI()/180)/M72)*COS(N72*PI()/180)</f>
        <v>3.503186709312859</v>
      </c>
      <c r="Y72" s="60">
        <f>(S72*M72*(K72^2-40^2)/2+M72*(K72^3-40^3)/(6*X72))/1000000</f>
        <v>5.1427626765352246</v>
      </c>
      <c r="Z72" s="60">
        <f>(M72*(S72+V72+W72)*(K72-40)*60+M72*(K72^2-40^2)*60/(2*X72)+(V72+W72+U72)*0*60)/1000000</f>
        <v>3.9342572751073548</v>
      </c>
      <c r="AA72" s="67">
        <v>20</v>
      </c>
      <c r="AB72" s="31">
        <f>AA72+G72</f>
        <v>20</v>
      </c>
      <c r="AC72" s="50">
        <f>IF(AA72&gt;0,L72/COS(ATAN((AD72+AH72-AG72)/L72)),L72/COS(ATAN((AD72+AG72-AH72)/L72)))</f>
        <v>373.00079329245602</v>
      </c>
      <c r="AD72" s="116">
        <f>L72*TAN(ABS(AA72)*PI()/180)</f>
        <v>133.75906109282937</v>
      </c>
      <c r="AE72" s="33">
        <f>M72/COS(AA72*PI()/180)</f>
        <v>1.5962666587138681</v>
      </c>
      <c r="AF72" s="89">
        <f>55/COS(AA72*PI()/180)</f>
        <v>58.529777486175163</v>
      </c>
      <c r="AG72" s="50">
        <f>K72/AK72+AF72</f>
        <v>139.88427658905113</v>
      </c>
      <c r="AH72" s="128">
        <f>40/AK72+AF72</f>
        <v>69.947952798859504</v>
      </c>
      <c r="AI72" s="58">
        <f>50/COS(AA72*PI()/180)</f>
        <v>53.208888623795602</v>
      </c>
      <c r="AJ72" s="116">
        <f>IF(AA72&gt;0,20/COS(ATAN((AD72+AH72-AG72)/L72)),20/COS(ATAN((AD72-AH72+AG72)/L72)))</f>
        <v>20.299362900269717</v>
      </c>
      <c r="AK72" s="61">
        <f>(3.5+SIN(ABS(AA72)*PI()/180)/M72)*COS(AA72*PI()/180)</f>
        <v>3.503186709312859</v>
      </c>
      <c r="AL72" s="60">
        <f>(AF72*M72*(K72^2-40^2)/2+M72*(K72^3-40^3)/(6*AK72))/1000000</f>
        <v>5.1427626765352246</v>
      </c>
      <c r="AM72" s="60">
        <f>(M72*(AF72+AI72+AJ72)*(K72-40)*60+M72*(K72^2-40^2)*60/(2*AK72)+(AI72+AJ72+AH72)*0*60)/1000000</f>
        <v>3.9342572751073548</v>
      </c>
      <c r="AN72" s="62">
        <f>IF(AA72&gt;0,((I72+I72+Q72+AD72)*L72/2+200*(I72+Q72+AD72+U72+W72+AH72+AJ72))/10000*0.4-(AI72+V72)*L72/10000*0.4,((I72+I72+Q72-AD72)*L72/2+200*(I72+Q72-AD72+U72+W72+AH72+AJ72))/10000*0.4-(AI72+V72)*L72/10000*0.4)</f>
        <v>10.796018901196339</v>
      </c>
      <c r="AO72" s="63">
        <f>IF(AA72&gt;0,0.8*0.4*(Q72+U72+W72+I72+AD72+AH72+AJ72)/100,0.8*0.4*(Q72+U72+W72+I72-AD72+AH72+AJ72)/100)</f>
        <v>2.3936408114685355</v>
      </c>
    </row>
    <row r="73" spans="1:41" s="1" customFormat="1" ht="20.100000000000001" customHeight="1" x14ac:dyDescent="0.15">
      <c r="A73" s="18"/>
      <c r="B73" s="147"/>
      <c r="C73" s="149"/>
      <c r="D73" s="100">
        <f>D72</f>
        <v>300</v>
      </c>
      <c r="E73" s="149"/>
      <c r="F73" s="94" t="s">
        <v>118</v>
      </c>
      <c r="G73" s="8">
        <f>G72</f>
        <v>0</v>
      </c>
      <c r="H73" s="143"/>
      <c r="I73" s="97">
        <f t="shared" ref="I73:I89" si="119">D73/COS(G73/180*PI())</f>
        <v>300</v>
      </c>
      <c r="J73" s="8">
        <v>35</v>
      </c>
      <c r="K73" s="28">
        <f t="shared" ref="K73:K89" si="120">J73+E$72</f>
        <v>285</v>
      </c>
      <c r="L73" s="58">
        <f t="shared" ref="L73:L89" si="121">(K73-40)*M73</f>
        <v>367.5</v>
      </c>
      <c r="M73" s="8">
        <v>1.5</v>
      </c>
      <c r="N73" s="67">
        <f>N72</f>
        <v>20</v>
      </c>
      <c r="O73" s="8">
        <f t="shared" ref="O73:O89" si="122">N73-G73</f>
        <v>20</v>
      </c>
      <c r="P73" s="28">
        <f t="shared" ref="P73:P89" si="123">L73/COS(ATAN((Q73+U73-T73)/L73))</f>
        <v>373.00079329245602</v>
      </c>
      <c r="Q73" s="116">
        <f t="shared" ref="Q73:Q89" si="124">L73*TAN(N73*PI()/180)</f>
        <v>133.75906109282937</v>
      </c>
      <c r="R73" s="33">
        <f t="shared" ref="R73:R89" si="125">M73/COS(N73*PI()/180)</f>
        <v>1.5962666587138681</v>
      </c>
      <c r="S73" s="89">
        <f t="shared" ref="S73:S89" si="126">55/COS(N73*PI()/180)</f>
        <v>58.529777486175163</v>
      </c>
      <c r="T73" s="50">
        <f t="shared" ref="T73:T89" si="127">K73/X73+S73</f>
        <v>139.88427658905113</v>
      </c>
      <c r="U73" s="128">
        <f t="shared" ref="U73:U89" si="128">40/X73+S73</f>
        <v>69.947952798859504</v>
      </c>
      <c r="V73" s="58">
        <f t="shared" ref="V73:V89" si="129">50/COS(N73*PI()/180)</f>
        <v>53.208888623795602</v>
      </c>
      <c r="W73" s="116">
        <f t="shared" ref="W73:W89" si="130">20/COS(ATAN((Q73+U73-T73)/L73))</f>
        <v>20.299362900269717</v>
      </c>
      <c r="X73" s="59">
        <f t="shared" ref="X73:X89" si="131">(3.5+SIN(N73*PI()/180)/M73)*COS(N73*PI()/180)</f>
        <v>3.503186709312859</v>
      </c>
      <c r="Y73" s="60">
        <f t="shared" ref="Y73:Y89" si="132">(S73*M73*(K73^2-40^2)/2+M73*(K73^3-40^3)/(6*X73))/1000000</f>
        <v>5.1427626765352246</v>
      </c>
      <c r="Z73" s="60">
        <f t="shared" ref="Z73:Z89" si="133">(M73*(S73+V73+W73)*(K73-40)*60+M73*(K73^2-40^2)*60/(2*X73)+(V73+W73+U73)*0*60)/1000000</f>
        <v>3.9342572751073548</v>
      </c>
      <c r="AA73" s="67">
        <f>AA72</f>
        <v>20</v>
      </c>
      <c r="AB73" s="31">
        <f t="shared" ref="AB73:AB89" si="134">AA73+G73</f>
        <v>20</v>
      </c>
      <c r="AC73" s="50">
        <f t="shared" ref="AC73:AC89" si="135">IF(AA73&gt;0,L73/COS(ATAN((AD73+AH73-AG73)/L73)),L73/COS(ATAN((AD73+AG73-AH73)/L73)))</f>
        <v>373.00079329245602</v>
      </c>
      <c r="AD73" s="116">
        <f t="shared" ref="AD73:AD89" si="136">L73*TAN(ABS(AA73)*PI()/180)</f>
        <v>133.75906109282937</v>
      </c>
      <c r="AE73" s="33">
        <f t="shared" ref="AE73:AE89" si="137">M73/COS(AA73*PI()/180)</f>
        <v>1.5962666587138681</v>
      </c>
      <c r="AF73" s="89">
        <f t="shared" ref="AF73:AF89" si="138">55/COS(AA73*PI()/180)</f>
        <v>58.529777486175163</v>
      </c>
      <c r="AG73" s="50">
        <f t="shared" ref="AG73:AG89" si="139">K73/AK73+AF73</f>
        <v>139.88427658905113</v>
      </c>
      <c r="AH73" s="128">
        <f t="shared" ref="AH73:AH89" si="140">40/AK73+AF73</f>
        <v>69.947952798859504</v>
      </c>
      <c r="AI73" s="58">
        <f t="shared" ref="AI73:AI89" si="141">50/COS(AA73*PI()/180)</f>
        <v>53.208888623795602</v>
      </c>
      <c r="AJ73" s="116">
        <f t="shared" ref="AJ73:AJ89" si="142">IF(AA73&gt;0,20/COS(ATAN((AD73+AH73-AG73)/L73)),20/COS(ATAN((AD73-AH73+AG73)/L73)))</f>
        <v>20.299362900269717</v>
      </c>
      <c r="AK73" s="61">
        <f t="shared" ref="AK73:AK89" si="143">(3.5+SIN(ABS(AA73)*PI()/180)/M73)*COS(AA73*PI()/180)</f>
        <v>3.503186709312859</v>
      </c>
      <c r="AL73" s="60">
        <f t="shared" ref="AL73:AL89" si="144">(AF73*M73*(K73^2-40^2)/2+M73*(K73^3-40^3)/(6*AK73))/1000000</f>
        <v>5.1427626765352246</v>
      </c>
      <c r="AM73" s="60">
        <f t="shared" ref="AM73:AM89" si="145">(M73*(AF73+AI73+AJ73)*(K73-40)*60+M73*(K73^2-40^2)*60/(2*AK73)+(AI73+AJ73+AH73)*0*60)/1000000</f>
        <v>3.9342572751073548</v>
      </c>
      <c r="AN73" s="62">
        <f t="shared" ref="AN73:AN89" si="146">IF(AA73&gt;0,((I73+I73+Q73+AD73)*L73/2+200*(I73+Q73+AD73+U73+W73+AH73+AJ73))/10000*0.4-(AI73+V73)*L73/10000*0.4,((I73+I73+Q73-AD73)*L73/2+200*(I73+Q73-AD73+U73+W73+AH73+AJ73))/10000*0.4-(AI73+V73)*L73/10000*0.4)</f>
        <v>10.796018901196339</v>
      </c>
      <c r="AO73" s="63">
        <f t="shared" ref="AO73:AO89" si="147">IF(AA73&gt;0,0.8*0.4*(Q73+U73+W73+I73+AD73+AH73+AJ73)/100,0.8*0.4*(Q73+U73+W73+I73-AD73+AH73+AJ73)/100)</f>
        <v>2.3936408114685355</v>
      </c>
    </row>
    <row r="74" spans="1:41" s="1" customFormat="1" ht="20.100000000000001" customHeight="1" x14ac:dyDescent="0.15">
      <c r="A74" s="18"/>
      <c r="B74" s="147"/>
      <c r="C74" s="149"/>
      <c r="D74" s="100">
        <f t="shared" ref="D74:D80" si="148">D73</f>
        <v>300</v>
      </c>
      <c r="E74" s="149"/>
      <c r="F74" s="94" t="s">
        <v>119</v>
      </c>
      <c r="G74" s="8">
        <f t="shared" ref="G74:G88" si="149">G73</f>
        <v>0</v>
      </c>
      <c r="H74" s="143"/>
      <c r="I74" s="97">
        <f>D74/COS(G74/180*PI())</f>
        <v>300</v>
      </c>
      <c r="J74" s="8">
        <v>45</v>
      </c>
      <c r="K74" s="28">
        <f t="shared" si="120"/>
        <v>295</v>
      </c>
      <c r="L74" s="58">
        <f t="shared" si="121"/>
        <v>382.5</v>
      </c>
      <c r="M74" s="8">
        <v>1.5</v>
      </c>
      <c r="N74" s="67">
        <f t="shared" ref="N74:N88" si="150">N73</f>
        <v>20</v>
      </c>
      <c r="O74" s="8">
        <f t="shared" si="122"/>
        <v>20</v>
      </c>
      <c r="P74" s="28">
        <f t="shared" si="123"/>
        <v>388.22531546765833</v>
      </c>
      <c r="Q74" s="116">
        <f t="shared" si="124"/>
        <v>139.2186146068224</v>
      </c>
      <c r="R74" s="33">
        <f t="shared" si="125"/>
        <v>1.5962666587138681</v>
      </c>
      <c r="S74" s="89">
        <f t="shared" si="126"/>
        <v>58.529777486175163</v>
      </c>
      <c r="T74" s="50">
        <f t="shared" si="127"/>
        <v>142.7388204172222</v>
      </c>
      <c r="U74" s="128">
        <f t="shared" si="128"/>
        <v>69.947952798859504</v>
      </c>
      <c r="V74" s="58">
        <f t="shared" si="129"/>
        <v>53.208888623795602</v>
      </c>
      <c r="W74" s="116">
        <f t="shared" si="130"/>
        <v>20.299362900269717</v>
      </c>
      <c r="X74" s="59">
        <f t="shared" si="131"/>
        <v>3.503186709312859</v>
      </c>
      <c r="Y74" s="60">
        <f t="shared" si="132"/>
        <v>5.577435401460904</v>
      </c>
      <c r="Z74" s="60">
        <f t="shared" si="133"/>
        <v>4.1275950951318361</v>
      </c>
      <c r="AA74" s="67">
        <f t="shared" ref="AA74:AA88" si="151">AA73</f>
        <v>20</v>
      </c>
      <c r="AB74" s="31">
        <f t="shared" si="134"/>
        <v>20</v>
      </c>
      <c r="AC74" s="50">
        <f t="shared" si="135"/>
        <v>388.22531546765833</v>
      </c>
      <c r="AD74" s="116">
        <f t="shared" si="136"/>
        <v>139.2186146068224</v>
      </c>
      <c r="AE74" s="33">
        <f t="shared" si="137"/>
        <v>1.5962666587138681</v>
      </c>
      <c r="AF74" s="89">
        <f t="shared" si="138"/>
        <v>58.529777486175163</v>
      </c>
      <c r="AG74" s="50">
        <f t="shared" si="139"/>
        <v>142.7388204172222</v>
      </c>
      <c r="AH74" s="128">
        <f t="shared" si="140"/>
        <v>69.947952798859504</v>
      </c>
      <c r="AI74" s="58">
        <f t="shared" si="141"/>
        <v>53.208888623795602</v>
      </c>
      <c r="AJ74" s="116">
        <f t="shared" si="142"/>
        <v>20.299362900269717</v>
      </c>
      <c r="AK74" s="61">
        <f t="shared" si="143"/>
        <v>3.503186709312859</v>
      </c>
      <c r="AL74" s="60">
        <f t="shared" si="144"/>
        <v>5.577435401460904</v>
      </c>
      <c r="AM74" s="60">
        <f t="shared" si="145"/>
        <v>4.1275950951318361</v>
      </c>
      <c r="AN74" s="62">
        <f t="shared" si="146"/>
        <v>11.163307696491463</v>
      </c>
      <c r="AO74" s="63">
        <f t="shared" si="147"/>
        <v>2.4285819539580906</v>
      </c>
    </row>
    <row r="75" spans="1:41" s="1" customFormat="1" ht="20.100000000000001" customHeight="1" x14ac:dyDescent="0.15">
      <c r="A75" s="18"/>
      <c r="B75" s="147"/>
      <c r="C75" s="149"/>
      <c r="D75" s="100">
        <f t="shared" si="148"/>
        <v>300</v>
      </c>
      <c r="E75" s="149"/>
      <c r="F75" s="94" t="s">
        <v>120</v>
      </c>
      <c r="G75" s="8">
        <f t="shared" si="149"/>
        <v>0</v>
      </c>
      <c r="H75" s="143"/>
      <c r="I75" s="97">
        <f t="shared" si="119"/>
        <v>300</v>
      </c>
      <c r="J75" s="8">
        <v>45</v>
      </c>
      <c r="K75" s="28">
        <f t="shared" si="120"/>
        <v>295</v>
      </c>
      <c r="L75" s="58">
        <f t="shared" si="121"/>
        <v>382.5</v>
      </c>
      <c r="M75" s="8">
        <v>1.5</v>
      </c>
      <c r="N75" s="67">
        <f t="shared" si="150"/>
        <v>20</v>
      </c>
      <c r="O75" s="8">
        <f t="shared" si="122"/>
        <v>20</v>
      </c>
      <c r="P75" s="28">
        <f t="shared" si="123"/>
        <v>388.22531546765833</v>
      </c>
      <c r="Q75" s="116">
        <f t="shared" si="124"/>
        <v>139.2186146068224</v>
      </c>
      <c r="R75" s="33">
        <f t="shared" si="125"/>
        <v>1.5962666587138681</v>
      </c>
      <c r="S75" s="89">
        <f t="shared" si="126"/>
        <v>58.529777486175163</v>
      </c>
      <c r="T75" s="50">
        <f t="shared" si="127"/>
        <v>142.7388204172222</v>
      </c>
      <c r="U75" s="128">
        <f t="shared" si="128"/>
        <v>69.947952798859504</v>
      </c>
      <c r="V75" s="58">
        <f t="shared" si="129"/>
        <v>53.208888623795602</v>
      </c>
      <c r="W75" s="116">
        <f t="shared" si="130"/>
        <v>20.299362900269717</v>
      </c>
      <c r="X75" s="59">
        <f t="shared" si="131"/>
        <v>3.503186709312859</v>
      </c>
      <c r="Y75" s="60">
        <f t="shared" si="132"/>
        <v>5.577435401460904</v>
      </c>
      <c r="Z75" s="60">
        <f t="shared" si="133"/>
        <v>4.1275950951318361</v>
      </c>
      <c r="AA75" s="67">
        <f t="shared" si="151"/>
        <v>20</v>
      </c>
      <c r="AB75" s="31">
        <f t="shared" si="134"/>
        <v>20</v>
      </c>
      <c r="AC75" s="50">
        <f t="shared" si="135"/>
        <v>388.22531546765833</v>
      </c>
      <c r="AD75" s="116">
        <f t="shared" si="136"/>
        <v>139.2186146068224</v>
      </c>
      <c r="AE75" s="33">
        <f t="shared" si="137"/>
        <v>1.5962666587138681</v>
      </c>
      <c r="AF75" s="89">
        <f t="shared" si="138"/>
        <v>58.529777486175163</v>
      </c>
      <c r="AG75" s="50">
        <f t="shared" si="139"/>
        <v>142.7388204172222</v>
      </c>
      <c r="AH75" s="128">
        <f t="shared" si="140"/>
        <v>69.947952798859504</v>
      </c>
      <c r="AI75" s="58">
        <f t="shared" si="141"/>
        <v>53.208888623795602</v>
      </c>
      <c r="AJ75" s="116">
        <f t="shared" si="142"/>
        <v>20.299362900269717</v>
      </c>
      <c r="AK75" s="61">
        <f t="shared" si="143"/>
        <v>3.503186709312859</v>
      </c>
      <c r="AL75" s="60">
        <f t="shared" si="144"/>
        <v>5.577435401460904</v>
      </c>
      <c r="AM75" s="60">
        <f t="shared" si="145"/>
        <v>4.1275950951318361</v>
      </c>
      <c r="AN75" s="62">
        <f t="shared" si="146"/>
        <v>11.163307696491463</v>
      </c>
      <c r="AO75" s="63">
        <f t="shared" si="147"/>
        <v>2.4285819539580906</v>
      </c>
    </row>
    <row r="76" spans="1:41" s="1" customFormat="1" ht="20.100000000000001" customHeight="1" x14ac:dyDescent="0.15">
      <c r="A76" s="18"/>
      <c r="B76" s="147"/>
      <c r="C76" s="149"/>
      <c r="D76" s="100">
        <f t="shared" si="148"/>
        <v>300</v>
      </c>
      <c r="E76" s="149"/>
      <c r="F76" s="94" t="s">
        <v>121</v>
      </c>
      <c r="G76" s="8">
        <f t="shared" si="149"/>
        <v>0</v>
      </c>
      <c r="H76" s="143"/>
      <c r="I76" s="97">
        <f t="shared" si="119"/>
        <v>300</v>
      </c>
      <c r="J76" s="8">
        <v>55</v>
      </c>
      <c r="K76" s="28">
        <f t="shared" si="120"/>
        <v>305</v>
      </c>
      <c r="L76" s="58">
        <f t="shared" si="121"/>
        <v>463.75</v>
      </c>
      <c r="M76" s="8">
        <v>1.75</v>
      </c>
      <c r="N76" s="67">
        <f t="shared" si="150"/>
        <v>20</v>
      </c>
      <c r="O76" s="8">
        <f t="shared" si="122"/>
        <v>20</v>
      </c>
      <c r="P76" s="28">
        <f t="shared" si="123"/>
        <v>472.88098912463738</v>
      </c>
      <c r="Q76" s="116">
        <f t="shared" si="124"/>
        <v>168.79119614095134</v>
      </c>
      <c r="R76" s="33">
        <f t="shared" si="125"/>
        <v>1.8623111018328462</v>
      </c>
      <c r="S76" s="89">
        <f t="shared" si="126"/>
        <v>58.529777486175163</v>
      </c>
      <c r="T76" s="50">
        <f t="shared" si="127"/>
        <v>146.36078364829933</v>
      </c>
      <c r="U76" s="128">
        <f t="shared" si="128"/>
        <v>70.048597966453741</v>
      </c>
      <c r="V76" s="58">
        <f t="shared" si="129"/>
        <v>53.208888623795602</v>
      </c>
      <c r="W76" s="116">
        <f t="shared" si="130"/>
        <v>20.393789288394064</v>
      </c>
      <c r="X76" s="59">
        <f t="shared" si="131"/>
        <v>3.4725777755182623</v>
      </c>
      <c r="Y76" s="60">
        <f t="shared" si="132"/>
        <v>7.0598803203494569</v>
      </c>
      <c r="Z76" s="60">
        <f t="shared" si="133"/>
        <v>5.0587900346219294</v>
      </c>
      <c r="AA76" s="67">
        <f t="shared" si="151"/>
        <v>20</v>
      </c>
      <c r="AB76" s="31">
        <f t="shared" si="134"/>
        <v>20</v>
      </c>
      <c r="AC76" s="50">
        <f t="shared" si="135"/>
        <v>472.88098912463738</v>
      </c>
      <c r="AD76" s="116">
        <f t="shared" si="136"/>
        <v>168.79119614095134</v>
      </c>
      <c r="AE76" s="33">
        <f t="shared" si="137"/>
        <v>1.8623111018328462</v>
      </c>
      <c r="AF76" s="89">
        <f t="shared" si="138"/>
        <v>58.529777486175163</v>
      </c>
      <c r="AG76" s="50">
        <f t="shared" si="139"/>
        <v>146.36078364829933</v>
      </c>
      <c r="AH76" s="128">
        <f t="shared" si="140"/>
        <v>70.048597966453741</v>
      </c>
      <c r="AI76" s="58">
        <f t="shared" si="141"/>
        <v>53.208888623795602</v>
      </c>
      <c r="AJ76" s="116">
        <f t="shared" si="142"/>
        <v>20.393789288394064</v>
      </c>
      <c r="AK76" s="61">
        <f t="shared" si="143"/>
        <v>3.4725777755182623</v>
      </c>
      <c r="AL76" s="60">
        <f t="shared" si="144"/>
        <v>7.0598803203494569</v>
      </c>
      <c r="AM76" s="60">
        <f t="shared" si="145"/>
        <v>5.0587900346219294</v>
      </c>
      <c r="AN76" s="62">
        <f t="shared" si="146"/>
        <v>13.269764254804617</v>
      </c>
      <c r="AO76" s="63">
        <f t="shared" si="147"/>
        <v>2.6190949337331149</v>
      </c>
    </row>
    <row r="77" spans="1:41" s="1" customFormat="1" ht="20.100000000000001" customHeight="1" x14ac:dyDescent="0.15">
      <c r="A77" s="18"/>
      <c r="B77" s="147"/>
      <c r="C77" s="149"/>
      <c r="D77" s="100">
        <f t="shared" si="148"/>
        <v>300</v>
      </c>
      <c r="E77" s="149"/>
      <c r="F77" s="94" t="s">
        <v>122</v>
      </c>
      <c r="G77" s="8">
        <f t="shared" si="149"/>
        <v>0</v>
      </c>
      <c r="H77" s="143"/>
      <c r="I77" s="97">
        <f t="shared" si="119"/>
        <v>300</v>
      </c>
      <c r="J77" s="8">
        <v>55</v>
      </c>
      <c r="K77" s="28">
        <f t="shared" si="120"/>
        <v>305</v>
      </c>
      <c r="L77" s="58">
        <f t="shared" si="121"/>
        <v>463.75</v>
      </c>
      <c r="M77" s="8">
        <v>1.75</v>
      </c>
      <c r="N77" s="67">
        <f t="shared" si="150"/>
        <v>20</v>
      </c>
      <c r="O77" s="8">
        <f t="shared" si="122"/>
        <v>20</v>
      </c>
      <c r="P77" s="28">
        <f t="shared" si="123"/>
        <v>472.88098912463738</v>
      </c>
      <c r="Q77" s="116">
        <f t="shared" si="124"/>
        <v>168.79119614095134</v>
      </c>
      <c r="R77" s="33">
        <f t="shared" si="125"/>
        <v>1.8623111018328462</v>
      </c>
      <c r="S77" s="89">
        <f t="shared" si="126"/>
        <v>58.529777486175163</v>
      </c>
      <c r="T77" s="50">
        <f t="shared" si="127"/>
        <v>146.36078364829933</v>
      </c>
      <c r="U77" s="128">
        <f t="shared" si="128"/>
        <v>70.048597966453741</v>
      </c>
      <c r="V77" s="58">
        <f t="shared" si="129"/>
        <v>53.208888623795602</v>
      </c>
      <c r="W77" s="116">
        <f t="shared" si="130"/>
        <v>20.393789288394064</v>
      </c>
      <c r="X77" s="59">
        <f t="shared" si="131"/>
        <v>3.4725777755182623</v>
      </c>
      <c r="Y77" s="60">
        <f t="shared" si="132"/>
        <v>7.0598803203494569</v>
      </c>
      <c r="Z77" s="60">
        <f t="shared" si="133"/>
        <v>5.0587900346219294</v>
      </c>
      <c r="AA77" s="67">
        <f t="shared" si="151"/>
        <v>20</v>
      </c>
      <c r="AB77" s="31">
        <f t="shared" si="134"/>
        <v>20</v>
      </c>
      <c r="AC77" s="50">
        <f t="shared" si="135"/>
        <v>472.88098912463738</v>
      </c>
      <c r="AD77" s="116">
        <f t="shared" si="136"/>
        <v>168.79119614095134</v>
      </c>
      <c r="AE77" s="33">
        <f t="shared" si="137"/>
        <v>1.8623111018328462</v>
      </c>
      <c r="AF77" s="89">
        <f t="shared" si="138"/>
        <v>58.529777486175163</v>
      </c>
      <c r="AG77" s="50">
        <f t="shared" si="139"/>
        <v>146.36078364829933</v>
      </c>
      <c r="AH77" s="128">
        <f t="shared" si="140"/>
        <v>70.048597966453741</v>
      </c>
      <c r="AI77" s="58">
        <f t="shared" si="141"/>
        <v>53.208888623795602</v>
      </c>
      <c r="AJ77" s="116">
        <f t="shared" si="142"/>
        <v>20.393789288394064</v>
      </c>
      <c r="AK77" s="61">
        <f t="shared" si="143"/>
        <v>3.4725777755182623</v>
      </c>
      <c r="AL77" s="60">
        <f t="shared" si="144"/>
        <v>7.0598803203494569</v>
      </c>
      <c r="AM77" s="60">
        <f t="shared" si="145"/>
        <v>5.0587900346219294</v>
      </c>
      <c r="AN77" s="62">
        <f t="shared" si="146"/>
        <v>13.269764254804617</v>
      </c>
      <c r="AO77" s="63">
        <f t="shared" si="147"/>
        <v>2.6190949337331149</v>
      </c>
    </row>
    <row r="78" spans="1:41" s="1" customFormat="1" ht="20.100000000000001" customHeight="1" x14ac:dyDescent="0.15">
      <c r="A78" s="18"/>
      <c r="B78" s="147"/>
      <c r="C78" s="149"/>
      <c r="D78" s="100">
        <f t="shared" si="148"/>
        <v>300</v>
      </c>
      <c r="E78" s="149"/>
      <c r="F78" s="94" t="s">
        <v>123</v>
      </c>
      <c r="G78" s="8">
        <f t="shared" si="149"/>
        <v>0</v>
      </c>
      <c r="H78" s="143"/>
      <c r="I78" s="97">
        <f t="shared" si="119"/>
        <v>300</v>
      </c>
      <c r="J78" s="8">
        <v>65</v>
      </c>
      <c r="K78" s="28">
        <f t="shared" si="120"/>
        <v>315</v>
      </c>
      <c r="L78" s="58">
        <f t="shared" si="121"/>
        <v>481.25</v>
      </c>
      <c r="M78" s="8">
        <v>1.75</v>
      </c>
      <c r="N78" s="67">
        <f t="shared" si="150"/>
        <v>20</v>
      </c>
      <c r="O78" s="8">
        <f t="shared" si="122"/>
        <v>20</v>
      </c>
      <c r="P78" s="28">
        <f t="shared" si="123"/>
        <v>490.72555475198214</v>
      </c>
      <c r="Q78" s="116">
        <f t="shared" si="124"/>
        <v>175.16067524060989</v>
      </c>
      <c r="R78" s="33">
        <f t="shared" si="125"/>
        <v>1.8623111018328462</v>
      </c>
      <c r="S78" s="89">
        <f t="shared" si="126"/>
        <v>58.529777486175163</v>
      </c>
      <c r="T78" s="50">
        <f t="shared" si="127"/>
        <v>149.240488768369</v>
      </c>
      <c r="U78" s="128">
        <f t="shared" si="128"/>
        <v>70.048597966453741</v>
      </c>
      <c r="V78" s="58">
        <f t="shared" si="129"/>
        <v>53.208888623795602</v>
      </c>
      <c r="W78" s="116">
        <f t="shared" si="130"/>
        <v>20.393789288394064</v>
      </c>
      <c r="X78" s="59">
        <f t="shared" si="131"/>
        <v>3.4725777755182623</v>
      </c>
      <c r="Y78" s="60">
        <f t="shared" si="132"/>
        <v>7.6195725653456465</v>
      </c>
      <c r="Z78" s="60">
        <f t="shared" si="133"/>
        <v>5.291263514448481</v>
      </c>
      <c r="AA78" s="67">
        <f t="shared" si="151"/>
        <v>20</v>
      </c>
      <c r="AB78" s="31">
        <f t="shared" si="134"/>
        <v>20</v>
      </c>
      <c r="AC78" s="50">
        <f t="shared" si="135"/>
        <v>490.72555475198214</v>
      </c>
      <c r="AD78" s="116">
        <f t="shared" si="136"/>
        <v>175.16067524060989</v>
      </c>
      <c r="AE78" s="33">
        <f t="shared" si="137"/>
        <v>1.8623111018328462</v>
      </c>
      <c r="AF78" s="89">
        <f t="shared" si="138"/>
        <v>58.529777486175163</v>
      </c>
      <c r="AG78" s="50">
        <f t="shared" si="139"/>
        <v>149.240488768369</v>
      </c>
      <c r="AH78" s="128">
        <f t="shared" si="140"/>
        <v>70.048597966453741</v>
      </c>
      <c r="AI78" s="58">
        <f t="shared" si="141"/>
        <v>53.208888623795602</v>
      </c>
      <c r="AJ78" s="116">
        <f t="shared" si="142"/>
        <v>20.393789288394064</v>
      </c>
      <c r="AK78" s="61">
        <f t="shared" si="143"/>
        <v>3.4725777755182623</v>
      </c>
      <c r="AL78" s="60">
        <f t="shared" si="144"/>
        <v>7.6195725653456465</v>
      </c>
      <c r="AM78" s="60">
        <f t="shared" si="145"/>
        <v>5.291263514448481</v>
      </c>
      <c r="AN78" s="62">
        <f t="shared" si="146"/>
        <v>13.747949786292933</v>
      </c>
      <c r="AO78" s="63">
        <f t="shared" si="147"/>
        <v>2.6598595999709294</v>
      </c>
    </row>
    <row r="79" spans="1:41" s="1" customFormat="1" ht="20.100000000000001" customHeight="1" x14ac:dyDescent="0.15">
      <c r="A79" s="18"/>
      <c r="B79" s="147"/>
      <c r="C79" s="149"/>
      <c r="D79" s="100">
        <f t="shared" si="148"/>
        <v>300</v>
      </c>
      <c r="E79" s="149"/>
      <c r="F79" s="94" t="s">
        <v>124</v>
      </c>
      <c r="G79" s="8">
        <f t="shared" si="149"/>
        <v>0</v>
      </c>
      <c r="H79" s="143"/>
      <c r="I79" s="97">
        <f t="shared" si="119"/>
        <v>300</v>
      </c>
      <c r="J79" s="8">
        <v>65</v>
      </c>
      <c r="K79" s="28">
        <f t="shared" si="120"/>
        <v>315</v>
      </c>
      <c r="L79" s="58">
        <f t="shared" si="121"/>
        <v>481.25</v>
      </c>
      <c r="M79" s="8">
        <v>1.75</v>
      </c>
      <c r="N79" s="67">
        <f t="shared" si="150"/>
        <v>20</v>
      </c>
      <c r="O79" s="8">
        <f t="shared" si="122"/>
        <v>20</v>
      </c>
      <c r="P79" s="28">
        <f t="shared" si="123"/>
        <v>490.72555475198214</v>
      </c>
      <c r="Q79" s="116">
        <f t="shared" si="124"/>
        <v>175.16067524060989</v>
      </c>
      <c r="R79" s="33">
        <f t="shared" si="125"/>
        <v>1.8623111018328462</v>
      </c>
      <c r="S79" s="89">
        <f t="shared" si="126"/>
        <v>58.529777486175163</v>
      </c>
      <c r="T79" s="50">
        <f t="shared" si="127"/>
        <v>149.240488768369</v>
      </c>
      <c r="U79" s="128">
        <f t="shared" si="128"/>
        <v>70.048597966453741</v>
      </c>
      <c r="V79" s="58">
        <f t="shared" si="129"/>
        <v>53.208888623795602</v>
      </c>
      <c r="W79" s="116">
        <f t="shared" si="130"/>
        <v>20.393789288394064</v>
      </c>
      <c r="X79" s="59">
        <f t="shared" si="131"/>
        <v>3.4725777755182623</v>
      </c>
      <c r="Y79" s="60">
        <f t="shared" si="132"/>
        <v>7.6195725653456465</v>
      </c>
      <c r="Z79" s="60">
        <f t="shared" si="133"/>
        <v>5.291263514448481</v>
      </c>
      <c r="AA79" s="67">
        <f t="shared" si="151"/>
        <v>20</v>
      </c>
      <c r="AB79" s="31">
        <f t="shared" si="134"/>
        <v>20</v>
      </c>
      <c r="AC79" s="50">
        <f t="shared" si="135"/>
        <v>490.72555475198214</v>
      </c>
      <c r="AD79" s="116">
        <f t="shared" si="136"/>
        <v>175.16067524060989</v>
      </c>
      <c r="AE79" s="33">
        <f t="shared" si="137"/>
        <v>1.8623111018328462</v>
      </c>
      <c r="AF79" s="89">
        <f t="shared" si="138"/>
        <v>58.529777486175163</v>
      </c>
      <c r="AG79" s="50">
        <f t="shared" si="139"/>
        <v>149.240488768369</v>
      </c>
      <c r="AH79" s="128">
        <f t="shared" si="140"/>
        <v>70.048597966453741</v>
      </c>
      <c r="AI79" s="58">
        <f t="shared" si="141"/>
        <v>53.208888623795602</v>
      </c>
      <c r="AJ79" s="116">
        <f t="shared" si="142"/>
        <v>20.393789288394064</v>
      </c>
      <c r="AK79" s="61">
        <f t="shared" si="143"/>
        <v>3.4725777755182623</v>
      </c>
      <c r="AL79" s="60">
        <f t="shared" si="144"/>
        <v>7.6195725653456465</v>
      </c>
      <c r="AM79" s="60">
        <f t="shared" si="145"/>
        <v>5.291263514448481</v>
      </c>
      <c r="AN79" s="62">
        <f t="shared" si="146"/>
        <v>13.747949786292933</v>
      </c>
      <c r="AO79" s="63">
        <f t="shared" si="147"/>
        <v>2.6598595999709294</v>
      </c>
    </row>
    <row r="80" spans="1:41" s="1" customFormat="1" ht="20.100000000000001" customHeight="1" x14ac:dyDescent="0.15">
      <c r="A80" s="18"/>
      <c r="B80" s="147"/>
      <c r="C80" s="149"/>
      <c r="D80" s="100">
        <f t="shared" si="148"/>
        <v>300</v>
      </c>
      <c r="E80" s="149"/>
      <c r="F80" s="94" t="s">
        <v>125</v>
      </c>
      <c r="G80" s="8">
        <f t="shared" si="149"/>
        <v>0</v>
      </c>
      <c r="H80" s="145"/>
      <c r="I80" s="97">
        <f t="shared" si="119"/>
        <v>300</v>
      </c>
      <c r="J80" s="8">
        <v>70</v>
      </c>
      <c r="K80" s="28">
        <f t="shared" si="120"/>
        <v>320</v>
      </c>
      <c r="L80" s="58">
        <f t="shared" si="121"/>
        <v>490</v>
      </c>
      <c r="M80" s="8">
        <v>1.75</v>
      </c>
      <c r="N80" s="67">
        <f t="shared" si="150"/>
        <v>20</v>
      </c>
      <c r="O80" s="8">
        <f t="shared" si="122"/>
        <v>20</v>
      </c>
      <c r="P80" s="28">
        <f t="shared" si="123"/>
        <v>499.64783756565458</v>
      </c>
      <c r="Q80" s="116">
        <f t="shared" si="124"/>
        <v>178.34541479043915</v>
      </c>
      <c r="R80" s="33">
        <f t="shared" si="125"/>
        <v>1.8623111018328462</v>
      </c>
      <c r="S80" s="89">
        <f t="shared" si="126"/>
        <v>58.529777486175163</v>
      </c>
      <c r="T80" s="50">
        <f t="shared" si="127"/>
        <v>150.68034132840381</v>
      </c>
      <c r="U80" s="128">
        <f t="shared" si="128"/>
        <v>70.048597966453741</v>
      </c>
      <c r="V80" s="58">
        <f t="shared" si="129"/>
        <v>53.208888623795602</v>
      </c>
      <c r="W80" s="116">
        <f t="shared" si="130"/>
        <v>20.393789288394064</v>
      </c>
      <c r="X80" s="59">
        <f t="shared" si="131"/>
        <v>3.4725777755182623</v>
      </c>
      <c r="Y80" s="60">
        <f t="shared" si="132"/>
        <v>7.9091810981444155</v>
      </c>
      <c r="Z80" s="60">
        <f t="shared" si="133"/>
        <v>5.4086341382527827</v>
      </c>
      <c r="AA80" s="67">
        <f t="shared" si="151"/>
        <v>20</v>
      </c>
      <c r="AB80" s="31">
        <f t="shared" si="134"/>
        <v>20</v>
      </c>
      <c r="AC80" s="50">
        <f t="shared" si="135"/>
        <v>499.64783756565458</v>
      </c>
      <c r="AD80" s="116">
        <f t="shared" si="136"/>
        <v>178.34541479043915</v>
      </c>
      <c r="AE80" s="33">
        <f t="shared" si="137"/>
        <v>1.8623111018328462</v>
      </c>
      <c r="AF80" s="89">
        <f t="shared" si="138"/>
        <v>58.529777486175163</v>
      </c>
      <c r="AG80" s="50">
        <f t="shared" si="139"/>
        <v>150.68034132840381</v>
      </c>
      <c r="AH80" s="128">
        <f t="shared" si="140"/>
        <v>70.048597966453741</v>
      </c>
      <c r="AI80" s="58">
        <f t="shared" si="141"/>
        <v>53.208888623795602</v>
      </c>
      <c r="AJ80" s="116">
        <f t="shared" si="142"/>
        <v>20.393789288394064</v>
      </c>
      <c r="AK80" s="61">
        <f t="shared" si="143"/>
        <v>3.4725777755182623</v>
      </c>
      <c r="AL80" s="60">
        <f t="shared" si="144"/>
        <v>7.9091810981444155</v>
      </c>
      <c r="AM80" s="60">
        <f t="shared" si="145"/>
        <v>5.4086341382527827</v>
      </c>
      <c r="AN80" s="62">
        <f t="shared" si="146"/>
        <v>13.990386528564411</v>
      </c>
      <c r="AO80" s="63">
        <f t="shared" si="147"/>
        <v>2.680241933089837</v>
      </c>
    </row>
    <row r="81" spans="1:41" s="1" customFormat="1" ht="20.100000000000001" customHeight="1" x14ac:dyDescent="0.15">
      <c r="A81" s="18"/>
      <c r="B81" s="147">
        <v>350</v>
      </c>
      <c r="C81" s="149">
        <v>300</v>
      </c>
      <c r="D81" s="100">
        <f>C81</f>
        <v>300</v>
      </c>
      <c r="E81" s="149">
        <v>300</v>
      </c>
      <c r="F81" s="94" t="s">
        <v>117</v>
      </c>
      <c r="G81" s="8">
        <f t="shared" si="149"/>
        <v>0</v>
      </c>
      <c r="H81" s="140">
        <f>C81/COS(G81/180*PI())</f>
        <v>300</v>
      </c>
      <c r="I81" s="97">
        <f t="shared" si="119"/>
        <v>300</v>
      </c>
      <c r="J81" s="8">
        <v>35</v>
      </c>
      <c r="K81" s="28">
        <f t="shared" si="120"/>
        <v>285</v>
      </c>
      <c r="L81" s="58">
        <f t="shared" si="121"/>
        <v>367.5</v>
      </c>
      <c r="M81" s="8">
        <v>1.5</v>
      </c>
      <c r="N81" s="67">
        <f t="shared" si="150"/>
        <v>20</v>
      </c>
      <c r="O81" s="8">
        <f t="shared" si="122"/>
        <v>20</v>
      </c>
      <c r="P81" s="28">
        <f t="shared" si="123"/>
        <v>373.00079329245602</v>
      </c>
      <c r="Q81" s="116">
        <f t="shared" si="124"/>
        <v>133.75906109282937</v>
      </c>
      <c r="R81" s="33">
        <f t="shared" si="125"/>
        <v>1.5962666587138681</v>
      </c>
      <c r="S81" s="89">
        <f t="shared" si="126"/>
        <v>58.529777486175163</v>
      </c>
      <c r="T81" s="50">
        <f t="shared" si="127"/>
        <v>139.88427658905113</v>
      </c>
      <c r="U81" s="128">
        <f t="shared" si="128"/>
        <v>69.947952798859504</v>
      </c>
      <c r="V81" s="58">
        <f t="shared" si="129"/>
        <v>53.208888623795602</v>
      </c>
      <c r="W81" s="116">
        <f t="shared" si="130"/>
        <v>20.299362900269717</v>
      </c>
      <c r="X81" s="59">
        <f t="shared" si="131"/>
        <v>3.503186709312859</v>
      </c>
      <c r="Y81" s="60">
        <f t="shared" si="132"/>
        <v>5.1427626765352246</v>
      </c>
      <c r="Z81" s="60">
        <f t="shared" si="133"/>
        <v>3.9342572751073548</v>
      </c>
      <c r="AA81" s="67">
        <f t="shared" si="151"/>
        <v>20</v>
      </c>
      <c r="AB81" s="31">
        <f t="shared" si="134"/>
        <v>20</v>
      </c>
      <c r="AC81" s="50">
        <f t="shared" si="135"/>
        <v>373.00079329245602</v>
      </c>
      <c r="AD81" s="116">
        <f t="shared" si="136"/>
        <v>133.75906109282937</v>
      </c>
      <c r="AE81" s="33">
        <f t="shared" si="137"/>
        <v>1.5962666587138681</v>
      </c>
      <c r="AF81" s="89">
        <f t="shared" si="138"/>
        <v>58.529777486175163</v>
      </c>
      <c r="AG81" s="50">
        <f t="shared" si="139"/>
        <v>139.88427658905113</v>
      </c>
      <c r="AH81" s="128">
        <f t="shared" si="140"/>
        <v>69.947952798859504</v>
      </c>
      <c r="AI81" s="58">
        <f t="shared" si="141"/>
        <v>53.208888623795602</v>
      </c>
      <c r="AJ81" s="116">
        <f t="shared" si="142"/>
        <v>20.299362900269717</v>
      </c>
      <c r="AK81" s="61">
        <f t="shared" si="143"/>
        <v>3.503186709312859</v>
      </c>
      <c r="AL81" s="60">
        <f t="shared" si="144"/>
        <v>5.1427626765352246</v>
      </c>
      <c r="AM81" s="60">
        <f t="shared" si="145"/>
        <v>3.9342572751073548</v>
      </c>
      <c r="AN81" s="62">
        <f t="shared" si="146"/>
        <v>10.796018901196339</v>
      </c>
      <c r="AO81" s="63">
        <f t="shared" si="147"/>
        <v>2.3936408114685355</v>
      </c>
    </row>
    <row r="82" spans="1:41" s="1" customFormat="1" ht="20.100000000000001" customHeight="1" x14ac:dyDescent="0.15">
      <c r="A82" s="18"/>
      <c r="B82" s="147"/>
      <c r="C82" s="149"/>
      <c r="D82" s="100">
        <f>D81</f>
        <v>300</v>
      </c>
      <c r="E82" s="149"/>
      <c r="F82" s="94" t="s">
        <v>118</v>
      </c>
      <c r="G82" s="8">
        <f t="shared" si="149"/>
        <v>0</v>
      </c>
      <c r="H82" s="140"/>
      <c r="I82" s="97">
        <f t="shared" si="119"/>
        <v>300</v>
      </c>
      <c r="J82" s="8">
        <v>35</v>
      </c>
      <c r="K82" s="28">
        <f t="shared" si="120"/>
        <v>285</v>
      </c>
      <c r="L82" s="58">
        <f t="shared" si="121"/>
        <v>367.5</v>
      </c>
      <c r="M82" s="8">
        <v>1.5</v>
      </c>
      <c r="N82" s="67">
        <f t="shared" si="150"/>
        <v>20</v>
      </c>
      <c r="O82" s="8">
        <f t="shared" si="122"/>
        <v>20</v>
      </c>
      <c r="P82" s="28">
        <f t="shared" si="123"/>
        <v>373.00079329245602</v>
      </c>
      <c r="Q82" s="116">
        <f t="shared" si="124"/>
        <v>133.75906109282937</v>
      </c>
      <c r="R82" s="33">
        <f t="shared" si="125"/>
        <v>1.5962666587138681</v>
      </c>
      <c r="S82" s="89">
        <f t="shared" si="126"/>
        <v>58.529777486175163</v>
      </c>
      <c r="T82" s="50">
        <f t="shared" si="127"/>
        <v>139.88427658905113</v>
      </c>
      <c r="U82" s="128">
        <f t="shared" si="128"/>
        <v>69.947952798859504</v>
      </c>
      <c r="V82" s="58">
        <f t="shared" si="129"/>
        <v>53.208888623795602</v>
      </c>
      <c r="W82" s="116">
        <f t="shared" si="130"/>
        <v>20.299362900269717</v>
      </c>
      <c r="X82" s="59">
        <f t="shared" si="131"/>
        <v>3.503186709312859</v>
      </c>
      <c r="Y82" s="60">
        <f t="shared" si="132"/>
        <v>5.1427626765352246</v>
      </c>
      <c r="Z82" s="60">
        <f t="shared" si="133"/>
        <v>3.9342572751073548</v>
      </c>
      <c r="AA82" s="67">
        <f t="shared" si="151"/>
        <v>20</v>
      </c>
      <c r="AB82" s="31">
        <f t="shared" si="134"/>
        <v>20</v>
      </c>
      <c r="AC82" s="50">
        <f t="shared" si="135"/>
        <v>373.00079329245602</v>
      </c>
      <c r="AD82" s="116">
        <f t="shared" si="136"/>
        <v>133.75906109282937</v>
      </c>
      <c r="AE82" s="33">
        <f t="shared" si="137"/>
        <v>1.5962666587138681</v>
      </c>
      <c r="AF82" s="89">
        <f t="shared" si="138"/>
        <v>58.529777486175163</v>
      </c>
      <c r="AG82" s="50">
        <f t="shared" si="139"/>
        <v>139.88427658905113</v>
      </c>
      <c r="AH82" s="128">
        <f t="shared" si="140"/>
        <v>69.947952798859504</v>
      </c>
      <c r="AI82" s="58">
        <f t="shared" si="141"/>
        <v>53.208888623795602</v>
      </c>
      <c r="AJ82" s="116">
        <f t="shared" si="142"/>
        <v>20.299362900269717</v>
      </c>
      <c r="AK82" s="61">
        <f t="shared" si="143"/>
        <v>3.503186709312859</v>
      </c>
      <c r="AL82" s="60">
        <f t="shared" si="144"/>
        <v>5.1427626765352246</v>
      </c>
      <c r="AM82" s="60">
        <f t="shared" si="145"/>
        <v>3.9342572751073548</v>
      </c>
      <c r="AN82" s="62">
        <f t="shared" si="146"/>
        <v>10.796018901196339</v>
      </c>
      <c r="AO82" s="63">
        <f t="shared" si="147"/>
        <v>2.3936408114685355</v>
      </c>
    </row>
    <row r="83" spans="1:41" s="1" customFormat="1" ht="20.100000000000001" customHeight="1" x14ac:dyDescent="0.15">
      <c r="A83" s="18"/>
      <c r="B83" s="147"/>
      <c r="C83" s="149"/>
      <c r="D83" s="100">
        <f t="shared" ref="D83:D89" si="152">D82</f>
        <v>300</v>
      </c>
      <c r="E83" s="149"/>
      <c r="F83" s="94" t="s">
        <v>119</v>
      </c>
      <c r="G83" s="8">
        <f t="shared" si="149"/>
        <v>0</v>
      </c>
      <c r="H83" s="140"/>
      <c r="I83" s="97">
        <f t="shared" si="119"/>
        <v>300</v>
      </c>
      <c r="J83" s="8">
        <v>45</v>
      </c>
      <c r="K83" s="28">
        <f t="shared" si="120"/>
        <v>295</v>
      </c>
      <c r="L83" s="58">
        <f t="shared" si="121"/>
        <v>382.5</v>
      </c>
      <c r="M83" s="8">
        <v>1.5</v>
      </c>
      <c r="N83" s="67">
        <f t="shared" si="150"/>
        <v>20</v>
      </c>
      <c r="O83" s="8">
        <f t="shared" si="122"/>
        <v>20</v>
      </c>
      <c r="P83" s="28">
        <f t="shared" si="123"/>
        <v>388.22531546765833</v>
      </c>
      <c r="Q83" s="116">
        <f t="shared" si="124"/>
        <v>139.2186146068224</v>
      </c>
      <c r="R83" s="33">
        <f t="shared" si="125"/>
        <v>1.5962666587138681</v>
      </c>
      <c r="S83" s="89">
        <f t="shared" si="126"/>
        <v>58.529777486175163</v>
      </c>
      <c r="T83" s="50">
        <f t="shared" si="127"/>
        <v>142.7388204172222</v>
      </c>
      <c r="U83" s="128">
        <f t="shared" si="128"/>
        <v>69.947952798859504</v>
      </c>
      <c r="V83" s="58">
        <f t="shared" si="129"/>
        <v>53.208888623795602</v>
      </c>
      <c r="W83" s="116">
        <f t="shared" si="130"/>
        <v>20.299362900269717</v>
      </c>
      <c r="X83" s="59">
        <f t="shared" si="131"/>
        <v>3.503186709312859</v>
      </c>
      <c r="Y83" s="60">
        <f t="shared" si="132"/>
        <v>5.577435401460904</v>
      </c>
      <c r="Z83" s="60">
        <f t="shared" si="133"/>
        <v>4.1275950951318361</v>
      </c>
      <c r="AA83" s="67">
        <f t="shared" si="151"/>
        <v>20</v>
      </c>
      <c r="AB83" s="31">
        <f t="shared" si="134"/>
        <v>20</v>
      </c>
      <c r="AC83" s="50">
        <f t="shared" si="135"/>
        <v>388.22531546765833</v>
      </c>
      <c r="AD83" s="116">
        <f t="shared" si="136"/>
        <v>139.2186146068224</v>
      </c>
      <c r="AE83" s="33">
        <f t="shared" si="137"/>
        <v>1.5962666587138681</v>
      </c>
      <c r="AF83" s="89">
        <f t="shared" si="138"/>
        <v>58.529777486175163</v>
      </c>
      <c r="AG83" s="50">
        <f t="shared" si="139"/>
        <v>142.7388204172222</v>
      </c>
      <c r="AH83" s="128">
        <f t="shared" si="140"/>
        <v>69.947952798859504</v>
      </c>
      <c r="AI83" s="58">
        <f t="shared" si="141"/>
        <v>53.208888623795602</v>
      </c>
      <c r="AJ83" s="116">
        <f t="shared" si="142"/>
        <v>20.299362900269717</v>
      </c>
      <c r="AK83" s="61">
        <f t="shared" si="143"/>
        <v>3.503186709312859</v>
      </c>
      <c r="AL83" s="60">
        <f t="shared" si="144"/>
        <v>5.577435401460904</v>
      </c>
      <c r="AM83" s="60">
        <f t="shared" si="145"/>
        <v>4.1275950951318361</v>
      </c>
      <c r="AN83" s="62">
        <f t="shared" si="146"/>
        <v>11.163307696491463</v>
      </c>
      <c r="AO83" s="63">
        <f t="shared" si="147"/>
        <v>2.4285819539580906</v>
      </c>
    </row>
    <row r="84" spans="1:41" s="1" customFormat="1" ht="20.100000000000001" customHeight="1" x14ac:dyDescent="0.15">
      <c r="A84" s="18"/>
      <c r="B84" s="147"/>
      <c r="C84" s="149"/>
      <c r="D84" s="100">
        <f t="shared" si="152"/>
        <v>300</v>
      </c>
      <c r="E84" s="149"/>
      <c r="F84" s="94" t="s">
        <v>120</v>
      </c>
      <c r="G84" s="8">
        <f t="shared" si="149"/>
        <v>0</v>
      </c>
      <c r="H84" s="140"/>
      <c r="I84" s="97">
        <f t="shared" si="119"/>
        <v>300</v>
      </c>
      <c r="J84" s="8">
        <v>45</v>
      </c>
      <c r="K84" s="28">
        <f t="shared" si="120"/>
        <v>295</v>
      </c>
      <c r="L84" s="58">
        <f t="shared" si="121"/>
        <v>382.5</v>
      </c>
      <c r="M84" s="8">
        <v>1.5</v>
      </c>
      <c r="N84" s="67">
        <f t="shared" si="150"/>
        <v>20</v>
      </c>
      <c r="O84" s="8">
        <f t="shared" si="122"/>
        <v>20</v>
      </c>
      <c r="P84" s="28">
        <f t="shared" si="123"/>
        <v>388.22531546765833</v>
      </c>
      <c r="Q84" s="116">
        <f t="shared" si="124"/>
        <v>139.2186146068224</v>
      </c>
      <c r="R84" s="33">
        <f t="shared" si="125"/>
        <v>1.5962666587138681</v>
      </c>
      <c r="S84" s="89">
        <f t="shared" si="126"/>
        <v>58.529777486175163</v>
      </c>
      <c r="T84" s="50">
        <f t="shared" si="127"/>
        <v>142.7388204172222</v>
      </c>
      <c r="U84" s="128">
        <f t="shared" si="128"/>
        <v>69.947952798859504</v>
      </c>
      <c r="V84" s="58">
        <f t="shared" si="129"/>
        <v>53.208888623795602</v>
      </c>
      <c r="W84" s="116">
        <f t="shared" si="130"/>
        <v>20.299362900269717</v>
      </c>
      <c r="X84" s="59">
        <f t="shared" si="131"/>
        <v>3.503186709312859</v>
      </c>
      <c r="Y84" s="60">
        <f t="shared" si="132"/>
        <v>5.577435401460904</v>
      </c>
      <c r="Z84" s="60">
        <f t="shared" si="133"/>
        <v>4.1275950951318361</v>
      </c>
      <c r="AA84" s="67">
        <f t="shared" si="151"/>
        <v>20</v>
      </c>
      <c r="AB84" s="31">
        <f t="shared" si="134"/>
        <v>20</v>
      </c>
      <c r="AC84" s="50">
        <f t="shared" si="135"/>
        <v>388.22531546765833</v>
      </c>
      <c r="AD84" s="116">
        <f t="shared" si="136"/>
        <v>139.2186146068224</v>
      </c>
      <c r="AE84" s="33">
        <f t="shared" si="137"/>
        <v>1.5962666587138681</v>
      </c>
      <c r="AF84" s="89">
        <f t="shared" si="138"/>
        <v>58.529777486175163</v>
      </c>
      <c r="AG84" s="50">
        <f t="shared" si="139"/>
        <v>142.7388204172222</v>
      </c>
      <c r="AH84" s="128">
        <f t="shared" si="140"/>
        <v>69.947952798859504</v>
      </c>
      <c r="AI84" s="58">
        <f t="shared" si="141"/>
        <v>53.208888623795602</v>
      </c>
      <c r="AJ84" s="116">
        <f t="shared" si="142"/>
        <v>20.299362900269717</v>
      </c>
      <c r="AK84" s="61">
        <f t="shared" si="143"/>
        <v>3.503186709312859</v>
      </c>
      <c r="AL84" s="60">
        <f t="shared" si="144"/>
        <v>5.577435401460904</v>
      </c>
      <c r="AM84" s="60">
        <f t="shared" si="145"/>
        <v>4.1275950951318361</v>
      </c>
      <c r="AN84" s="62">
        <f t="shared" si="146"/>
        <v>11.163307696491463</v>
      </c>
      <c r="AO84" s="63">
        <f t="shared" si="147"/>
        <v>2.4285819539580906</v>
      </c>
    </row>
    <row r="85" spans="1:41" s="1" customFormat="1" ht="20.100000000000001" customHeight="1" x14ac:dyDescent="0.15">
      <c r="A85" s="18"/>
      <c r="B85" s="147"/>
      <c r="C85" s="149"/>
      <c r="D85" s="100">
        <f t="shared" si="152"/>
        <v>300</v>
      </c>
      <c r="E85" s="149"/>
      <c r="F85" s="94" t="s">
        <v>121</v>
      </c>
      <c r="G85" s="8">
        <f t="shared" si="149"/>
        <v>0</v>
      </c>
      <c r="H85" s="140"/>
      <c r="I85" s="97">
        <f t="shared" si="119"/>
        <v>300</v>
      </c>
      <c r="J85" s="8">
        <v>55</v>
      </c>
      <c r="K85" s="28">
        <f t="shared" si="120"/>
        <v>305</v>
      </c>
      <c r="L85" s="58">
        <f t="shared" si="121"/>
        <v>463.75</v>
      </c>
      <c r="M85" s="8">
        <v>1.75</v>
      </c>
      <c r="N85" s="67">
        <f t="shared" si="150"/>
        <v>20</v>
      </c>
      <c r="O85" s="8">
        <f t="shared" si="122"/>
        <v>20</v>
      </c>
      <c r="P85" s="28">
        <f t="shared" si="123"/>
        <v>472.88098912463738</v>
      </c>
      <c r="Q85" s="116">
        <f t="shared" si="124"/>
        <v>168.79119614095134</v>
      </c>
      <c r="R85" s="33">
        <f t="shared" si="125"/>
        <v>1.8623111018328462</v>
      </c>
      <c r="S85" s="89">
        <f t="shared" si="126"/>
        <v>58.529777486175163</v>
      </c>
      <c r="T85" s="50">
        <f t="shared" si="127"/>
        <v>146.36078364829933</v>
      </c>
      <c r="U85" s="128">
        <f t="shared" si="128"/>
        <v>70.048597966453741</v>
      </c>
      <c r="V85" s="58">
        <f t="shared" si="129"/>
        <v>53.208888623795602</v>
      </c>
      <c r="W85" s="116">
        <f t="shared" si="130"/>
        <v>20.393789288394064</v>
      </c>
      <c r="X85" s="59">
        <f t="shared" si="131"/>
        <v>3.4725777755182623</v>
      </c>
      <c r="Y85" s="60">
        <f t="shared" si="132"/>
        <v>7.0598803203494569</v>
      </c>
      <c r="Z85" s="60">
        <f t="shared" si="133"/>
        <v>5.0587900346219294</v>
      </c>
      <c r="AA85" s="67">
        <f t="shared" si="151"/>
        <v>20</v>
      </c>
      <c r="AB85" s="31">
        <f t="shared" si="134"/>
        <v>20</v>
      </c>
      <c r="AC85" s="50">
        <f t="shared" si="135"/>
        <v>472.88098912463738</v>
      </c>
      <c r="AD85" s="116">
        <f t="shared" si="136"/>
        <v>168.79119614095134</v>
      </c>
      <c r="AE85" s="33">
        <f t="shared" si="137"/>
        <v>1.8623111018328462</v>
      </c>
      <c r="AF85" s="89">
        <f t="shared" si="138"/>
        <v>58.529777486175163</v>
      </c>
      <c r="AG85" s="50">
        <f t="shared" si="139"/>
        <v>146.36078364829933</v>
      </c>
      <c r="AH85" s="128">
        <f t="shared" si="140"/>
        <v>70.048597966453741</v>
      </c>
      <c r="AI85" s="58">
        <f t="shared" si="141"/>
        <v>53.208888623795602</v>
      </c>
      <c r="AJ85" s="116">
        <f t="shared" si="142"/>
        <v>20.393789288394064</v>
      </c>
      <c r="AK85" s="61">
        <f t="shared" si="143"/>
        <v>3.4725777755182623</v>
      </c>
      <c r="AL85" s="60">
        <f t="shared" si="144"/>
        <v>7.0598803203494569</v>
      </c>
      <c r="AM85" s="60">
        <f t="shared" si="145"/>
        <v>5.0587900346219294</v>
      </c>
      <c r="AN85" s="62">
        <f t="shared" si="146"/>
        <v>13.269764254804617</v>
      </c>
      <c r="AO85" s="63">
        <f t="shared" si="147"/>
        <v>2.6190949337331149</v>
      </c>
    </row>
    <row r="86" spans="1:41" s="1" customFormat="1" ht="20.100000000000001" customHeight="1" x14ac:dyDescent="0.15">
      <c r="A86" s="18"/>
      <c r="B86" s="147"/>
      <c r="C86" s="149"/>
      <c r="D86" s="100">
        <f t="shared" si="152"/>
        <v>300</v>
      </c>
      <c r="E86" s="149"/>
      <c r="F86" s="94" t="s">
        <v>122</v>
      </c>
      <c r="G86" s="8">
        <f t="shared" si="149"/>
        <v>0</v>
      </c>
      <c r="H86" s="140"/>
      <c r="I86" s="97">
        <f t="shared" si="119"/>
        <v>300</v>
      </c>
      <c r="J86" s="8">
        <v>55</v>
      </c>
      <c r="K86" s="28">
        <f t="shared" si="120"/>
        <v>305</v>
      </c>
      <c r="L86" s="58">
        <f t="shared" si="121"/>
        <v>463.75</v>
      </c>
      <c r="M86" s="8">
        <v>1.75</v>
      </c>
      <c r="N86" s="67">
        <f t="shared" si="150"/>
        <v>20</v>
      </c>
      <c r="O86" s="8">
        <f t="shared" si="122"/>
        <v>20</v>
      </c>
      <c r="P86" s="28">
        <f t="shared" si="123"/>
        <v>472.88098912463738</v>
      </c>
      <c r="Q86" s="116">
        <f t="shared" si="124"/>
        <v>168.79119614095134</v>
      </c>
      <c r="R86" s="33">
        <f t="shared" si="125"/>
        <v>1.8623111018328462</v>
      </c>
      <c r="S86" s="89">
        <f t="shared" si="126"/>
        <v>58.529777486175163</v>
      </c>
      <c r="T86" s="50">
        <f t="shared" si="127"/>
        <v>146.36078364829933</v>
      </c>
      <c r="U86" s="128">
        <f t="shared" si="128"/>
        <v>70.048597966453741</v>
      </c>
      <c r="V86" s="58">
        <f t="shared" si="129"/>
        <v>53.208888623795602</v>
      </c>
      <c r="W86" s="116">
        <f t="shared" si="130"/>
        <v>20.393789288394064</v>
      </c>
      <c r="X86" s="59">
        <f t="shared" si="131"/>
        <v>3.4725777755182623</v>
      </c>
      <c r="Y86" s="60">
        <f t="shared" si="132"/>
        <v>7.0598803203494569</v>
      </c>
      <c r="Z86" s="60">
        <f t="shared" si="133"/>
        <v>5.0587900346219294</v>
      </c>
      <c r="AA86" s="67">
        <f t="shared" si="151"/>
        <v>20</v>
      </c>
      <c r="AB86" s="31">
        <f t="shared" si="134"/>
        <v>20</v>
      </c>
      <c r="AC86" s="50">
        <f t="shared" si="135"/>
        <v>472.88098912463738</v>
      </c>
      <c r="AD86" s="116">
        <f t="shared" si="136"/>
        <v>168.79119614095134</v>
      </c>
      <c r="AE86" s="33">
        <f t="shared" si="137"/>
        <v>1.8623111018328462</v>
      </c>
      <c r="AF86" s="89">
        <f t="shared" si="138"/>
        <v>58.529777486175163</v>
      </c>
      <c r="AG86" s="50">
        <f t="shared" si="139"/>
        <v>146.36078364829933</v>
      </c>
      <c r="AH86" s="128">
        <f t="shared" si="140"/>
        <v>70.048597966453741</v>
      </c>
      <c r="AI86" s="58">
        <f t="shared" si="141"/>
        <v>53.208888623795602</v>
      </c>
      <c r="AJ86" s="116">
        <f t="shared" si="142"/>
        <v>20.393789288394064</v>
      </c>
      <c r="AK86" s="61">
        <f t="shared" si="143"/>
        <v>3.4725777755182623</v>
      </c>
      <c r="AL86" s="60">
        <f t="shared" si="144"/>
        <v>7.0598803203494569</v>
      </c>
      <c r="AM86" s="60">
        <f t="shared" si="145"/>
        <v>5.0587900346219294</v>
      </c>
      <c r="AN86" s="62">
        <f t="shared" si="146"/>
        <v>13.269764254804617</v>
      </c>
      <c r="AO86" s="63">
        <f t="shared" si="147"/>
        <v>2.6190949337331149</v>
      </c>
    </row>
    <row r="87" spans="1:41" s="1" customFormat="1" ht="20.100000000000001" customHeight="1" x14ac:dyDescent="0.15">
      <c r="A87" s="18"/>
      <c r="B87" s="147"/>
      <c r="C87" s="149"/>
      <c r="D87" s="100">
        <f t="shared" si="152"/>
        <v>300</v>
      </c>
      <c r="E87" s="149"/>
      <c r="F87" s="94" t="s">
        <v>123</v>
      </c>
      <c r="G87" s="8">
        <f t="shared" si="149"/>
        <v>0</v>
      </c>
      <c r="H87" s="140"/>
      <c r="I87" s="97">
        <f t="shared" si="119"/>
        <v>300</v>
      </c>
      <c r="J87" s="8">
        <v>65</v>
      </c>
      <c r="K87" s="28">
        <f t="shared" si="120"/>
        <v>315</v>
      </c>
      <c r="L87" s="58">
        <f t="shared" si="121"/>
        <v>481.25</v>
      </c>
      <c r="M87" s="8">
        <v>1.75</v>
      </c>
      <c r="N87" s="67">
        <f t="shared" si="150"/>
        <v>20</v>
      </c>
      <c r="O87" s="8">
        <f t="shared" si="122"/>
        <v>20</v>
      </c>
      <c r="P87" s="28">
        <f t="shared" si="123"/>
        <v>490.72555475198214</v>
      </c>
      <c r="Q87" s="116">
        <f t="shared" si="124"/>
        <v>175.16067524060989</v>
      </c>
      <c r="R87" s="33">
        <f t="shared" si="125"/>
        <v>1.8623111018328462</v>
      </c>
      <c r="S87" s="89">
        <f t="shared" si="126"/>
        <v>58.529777486175163</v>
      </c>
      <c r="T87" s="50">
        <f t="shared" si="127"/>
        <v>149.240488768369</v>
      </c>
      <c r="U87" s="128">
        <f t="shared" si="128"/>
        <v>70.048597966453741</v>
      </c>
      <c r="V87" s="58">
        <f t="shared" si="129"/>
        <v>53.208888623795602</v>
      </c>
      <c r="W87" s="116">
        <f t="shared" si="130"/>
        <v>20.393789288394064</v>
      </c>
      <c r="X87" s="59">
        <f t="shared" si="131"/>
        <v>3.4725777755182623</v>
      </c>
      <c r="Y87" s="60">
        <f t="shared" si="132"/>
        <v>7.6195725653456465</v>
      </c>
      <c r="Z87" s="60">
        <f t="shared" si="133"/>
        <v>5.291263514448481</v>
      </c>
      <c r="AA87" s="67">
        <f t="shared" si="151"/>
        <v>20</v>
      </c>
      <c r="AB87" s="31">
        <f t="shared" si="134"/>
        <v>20</v>
      </c>
      <c r="AC87" s="50">
        <f t="shared" si="135"/>
        <v>490.72555475198214</v>
      </c>
      <c r="AD87" s="116">
        <f t="shared" si="136"/>
        <v>175.16067524060989</v>
      </c>
      <c r="AE87" s="33">
        <f t="shared" si="137"/>
        <v>1.8623111018328462</v>
      </c>
      <c r="AF87" s="89">
        <f t="shared" si="138"/>
        <v>58.529777486175163</v>
      </c>
      <c r="AG87" s="50">
        <f t="shared" si="139"/>
        <v>149.240488768369</v>
      </c>
      <c r="AH87" s="128">
        <f t="shared" si="140"/>
        <v>70.048597966453741</v>
      </c>
      <c r="AI87" s="58">
        <f t="shared" si="141"/>
        <v>53.208888623795602</v>
      </c>
      <c r="AJ87" s="116">
        <f t="shared" si="142"/>
        <v>20.393789288394064</v>
      </c>
      <c r="AK87" s="61">
        <f t="shared" si="143"/>
        <v>3.4725777755182623</v>
      </c>
      <c r="AL87" s="60">
        <f t="shared" si="144"/>
        <v>7.6195725653456465</v>
      </c>
      <c r="AM87" s="60">
        <f t="shared" si="145"/>
        <v>5.291263514448481</v>
      </c>
      <c r="AN87" s="62">
        <f t="shared" si="146"/>
        <v>13.747949786292933</v>
      </c>
      <c r="AO87" s="63">
        <f t="shared" si="147"/>
        <v>2.6598595999709294</v>
      </c>
    </row>
    <row r="88" spans="1:41" s="1" customFormat="1" ht="20.100000000000001" customHeight="1" x14ac:dyDescent="0.15">
      <c r="A88" s="18"/>
      <c r="B88" s="147"/>
      <c r="C88" s="149"/>
      <c r="D88" s="100">
        <f t="shared" si="152"/>
        <v>300</v>
      </c>
      <c r="E88" s="149"/>
      <c r="F88" s="94" t="s">
        <v>124</v>
      </c>
      <c r="G88" s="8">
        <f t="shared" si="149"/>
        <v>0</v>
      </c>
      <c r="H88" s="140"/>
      <c r="I88" s="97">
        <f t="shared" si="119"/>
        <v>300</v>
      </c>
      <c r="J88" s="8">
        <v>65</v>
      </c>
      <c r="K88" s="28">
        <f t="shared" si="120"/>
        <v>315</v>
      </c>
      <c r="L88" s="58">
        <f t="shared" si="121"/>
        <v>481.25</v>
      </c>
      <c r="M88" s="8">
        <v>1.75</v>
      </c>
      <c r="N88" s="67">
        <f t="shared" si="150"/>
        <v>20</v>
      </c>
      <c r="O88" s="8">
        <f t="shared" si="122"/>
        <v>20</v>
      </c>
      <c r="P88" s="28">
        <f t="shared" si="123"/>
        <v>490.72555475198214</v>
      </c>
      <c r="Q88" s="116">
        <f t="shared" si="124"/>
        <v>175.16067524060989</v>
      </c>
      <c r="R88" s="33">
        <f t="shared" si="125"/>
        <v>1.8623111018328462</v>
      </c>
      <c r="S88" s="89">
        <f t="shared" si="126"/>
        <v>58.529777486175163</v>
      </c>
      <c r="T88" s="50">
        <f t="shared" si="127"/>
        <v>149.240488768369</v>
      </c>
      <c r="U88" s="128">
        <f t="shared" si="128"/>
        <v>70.048597966453741</v>
      </c>
      <c r="V88" s="58">
        <f t="shared" si="129"/>
        <v>53.208888623795602</v>
      </c>
      <c r="W88" s="116">
        <f t="shared" si="130"/>
        <v>20.393789288394064</v>
      </c>
      <c r="X88" s="59">
        <f t="shared" si="131"/>
        <v>3.4725777755182623</v>
      </c>
      <c r="Y88" s="60">
        <f t="shared" si="132"/>
        <v>7.6195725653456465</v>
      </c>
      <c r="Z88" s="60">
        <f t="shared" si="133"/>
        <v>5.291263514448481</v>
      </c>
      <c r="AA88" s="67">
        <f t="shared" si="151"/>
        <v>20</v>
      </c>
      <c r="AB88" s="31">
        <f t="shared" si="134"/>
        <v>20</v>
      </c>
      <c r="AC88" s="50">
        <f t="shared" si="135"/>
        <v>490.72555475198214</v>
      </c>
      <c r="AD88" s="116">
        <f t="shared" si="136"/>
        <v>175.16067524060989</v>
      </c>
      <c r="AE88" s="33">
        <f t="shared" si="137"/>
        <v>1.8623111018328462</v>
      </c>
      <c r="AF88" s="89">
        <f t="shared" si="138"/>
        <v>58.529777486175163</v>
      </c>
      <c r="AG88" s="50">
        <f t="shared" si="139"/>
        <v>149.240488768369</v>
      </c>
      <c r="AH88" s="128">
        <f t="shared" si="140"/>
        <v>70.048597966453741</v>
      </c>
      <c r="AI88" s="58">
        <f t="shared" si="141"/>
        <v>53.208888623795602</v>
      </c>
      <c r="AJ88" s="116">
        <f t="shared" si="142"/>
        <v>20.393789288394064</v>
      </c>
      <c r="AK88" s="61">
        <f t="shared" si="143"/>
        <v>3.4725777755182623</v>
      </c>
      <c r="AL88" s="60">
        <f t="shared" si="144"/>
        <v>7.6195725653456465</v>
      </c>
      <c r="AM88" s="60">
        <f t="shared" si="145"/>
        <v>5.291263514448481</v>
      </c>
      <c r="AN88" s="62">
        <f t="shared" si="146"/>
        <v>13.747949786292933</v>
      </c>
      <c r="AO88" s="63">
        <f t="shared" si="147"/>
        <v>2.6598595999709294</v>
      </c>
    </row>
    <row r="89" spans="1:41" s="1" customFormat="1" ht="20.100000000000001" customHeight="1" thickBot="1" x14ac:dyDescent="0.2">
      <c r="A89" s="18"/>
      <c r="B89" s="148"/>
      <c r="C89" s="150"/>
      <c r="D89" s="100">
        <f t="shared" si="152"/>
        <v>300</v>
      </c>
      <c r="E89" s="150"/>
      <c r="F89" s="95" t="s">
        <v>125</v>
      </c>
      <c r="G89" s="35">
        <f>G88</f>
        <v>0</v>
      </c>
      <c r="H89" s="141"/>
      <c r="I89" s="97">
        <f t="shared" si="119"/>
        <v>300</v>
      </c>
      <c r="J89" s="8">
        <v>70</v>
      </c>
      <c r="K89" s="28">
        <f t="shared" si="120"/>
        <v>320</v>
      </c>
      <c r="L89" s="66">
        <f t="shared" si="121"/>
        <v>490</v>
      </c>
      <c r="M89" s="35">
        <v>1.75</v>
      </c>
      <c r="N89" s="83">
        <f>N88</f>
        <v>20</v>
      </c>
      <c r="O89" s="35">
        <f t="shared" si="122"/>
        <v>20</v>
      </c>
      <c r="P89" s="36">
        <f t="shared" si="123"/>
        <v>499.64783756565458</v>
      </c>
      <c r="Q89" s="117">
        <f t="shared" si="124"/>
        <v>178.34541479043915</v>
      </c>
      <c r="R89" s="40">
        <f t="shared" si="125"/>
        <v>1.8623111018328462</v>
      </c>
      <c r="S89" s="90">
        <f t="shared" si="126"/>
        <v>58.529777486175163</v>
      </c>
      <c r="T89" s="51">
        <f t="shared" si="127"/>
        <v>150.68034132840381</v>
      </c>
      <c r="U89" s="129">
        <f t="shared" si="128"/>
        <v>70.048597966453741</v>
      </c>
      <c r="V89" s="66">
        <f t="shared" si="129"/>
        <v>53.208888623795602</v>
      </c>
      <c r="W89" s="117">
        <f t="shared" si="130"/>
        <v>20.393789288394064</v>
      </c>
      <c r="X89" s="84">
        <f t="shared" si="131"/>
        <v>3.4725777755182623</v>
      </c>
      <c r="Y89" s="85">
        <f t="shared" si="132"/>
        <v>7.9091810981444155</v>
      </c>
      <c r="Z89" s="85">
        <f t="shared" si="133"/>
        <v>5.4086341382527827</v>
      </c>
      <c r="AA89" s="83">
        <f>AA88</f>
        <v>20</v>
      </c>
      <c r="AB89" s="38">
        <f t="shared" si="134"/>
        <v>20</v>
      </c>
      <c r="AC89" s="51">
        <f t="shared" si="135"/>
        <v>499.64783756565458</v>
      </c>
      <c r="AD89" s="117">
        <f t="shared" si="136"/>
        <v>178.34541479043915</v>
      </c>
      <c r="AE89" s="40">
        <f t="shared" si="137"/>
        <v>1.8623111018328462</v>
      </c>
      <c r="AF89" s="90">
        <f t="shared" si="138"/>
        <v>58.529777486175163</v>
      </c>
      <c r="AG89" s="51">
        <f t="shared" si="139"/>
        <v>150.68034132840381</v>
      </c>
      <c r="AH89" s="129">
        <f t="shared" si="140"/>
        <v>70.048597966453741</v>
      </c>
      <c r="AI89" s="66">
        <f t="shared" si="141"/>
        <v>53.208888623795602</v>
      </c>
      <c r="AJ89" s="117">
        <f t="shared" si="142"/>
        <v>20.393789288394064</v>
      </c>
      <c r="AK89" s="86">
        <f t="shared" si="143"/>
        <v>3.4725777755182623</v>
      </c>
      <c r="AL89" s="85">
        <f t="shared" si="144"/>
        <v>7.9091810981444155</v>
      </c>
      <c r="AM89" s="85">
        <f t="shared" si="145"/>
        <v>5.4086341382527827</v>
      </c>
      <c r="AN89" s="62">
        <f t="shared" si="146"/>
        <v>13.990386528564411</v>
      </c>
      <c r="AO89" s="63">
        <f t="shared" si="147"/>
        <v>2.680241933089837</v>
      </c>
    </row>
    <row r="90" spans="1:41" s="6" customFormat="1" ht="20.100000000000001" customHeight="1" x14ac:dyDescent="0.15">
      <c r="A90" s="18"/>
      <c r="B90" s="18"/>
      <c r="C90" s="18"/>
      <c r="D90" s="99"/>
      <c r="E90" s="18"/>
      <c r="F90" s="18"/>
      <c r="G90" s="18"/>
      <c r="H90" s="111"/>
      <c r="I90" s="111"/>
      <c r="J90" s="18"/>
      <c r="K90" s="42"/>
      <c r="L90" s="42"/>
      <c r="M90" s="18"/>
      <c r="N90" s="18"/>
      <c r="O90" s="18"/>
      <c r="P90" s="42"/>
      <c r="Q90" s="118"/>
      <c r="R90" s="47"/>
      <c r="S90" s="52"/>
      <c r="T90" s="52"/>
      <c r="U90" s="127"/>
      <c r="V90" s="42"/>
      <c r="W90" s="118"/>
      <c r="X90" s="46"/>
      <c r="Y90" s="43"/>
      <c r="Z90" s="43"/>
      <c r="AA90" s="44"/>
      <c r="AB90" s="45"/>
      <c r="AC90" s="52"/>
      <c r="AD90" s="118"/>
      <c r="AE90" s="47"/>
      <c r="AF90" s="52"/>
      <c r="AG90" s="52"/>
      <c r="AH90" s="127"/>
      <c r="AI90" s="42"/>
      <c r="AJ90" s="118"/>
      <c r="AK90" s="46"/>
      <c r="AL90" s="43"/>
      <c r="AM90" s="43"/>
      <c r="AN90" s="47"/>
      <c r="AO90" s="47"/>
    </row>
    <row r="91" spans="1:41" s="1" customFormat="1" ht="20.100000000000001" customHeight="1" x14ac:dyDescent="0.15">
      <c r="A91" s="17"/>
      <c r="B91" s="164" t="s">
        <v>146</v>
      </c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  <c r="AD91" s="164"/>
      <c r="AE91" s="164"/>
      <c r="AF91" s="164"/>
      <c r="AG91" s="164"/>
      <c r="AH91" s="164"/>
      <c r="AI91" s="164"/>
      <c r="AJ91" s="164"/>
      <c r="AK91" s="164"/>
      <c r="AL91" s="164"/>
      <c r="AM91" s="164"/>
      <c r="AN91" s="164"/>
      <c r="AO91" s="164"/>
    </row>
    <row r="92" spans="1:41" s="1" customFormat="1" ht="20.100000000000001" customHeight="1" thickBot="1" x14ac:dyDescent="0.2">
      <c r="D92" s="96"/>
      <c r="H92" s="105"/>
      <c r="I92" s="105"/>
      <c r="K92" s="2"/>
      <c r="L92" s="2"/>
      <c r="P92" s="2"/>
      <c r="Q92" s="113"/>
      <c r="R92" s="87"/>
      <c r="S92" s="13"/>
      <c r="T92" s="13"/>
      <c r="U92" s="122"/>
      <c r="V92" s="2"/>
      <c r="W92" s="113"/>
      <c r="X92" s="5"/>
      <c r="AA92" s="3"/>
      <c r="AB92" s="4"/>
      <c r="AC92" s="13"/>
      <c r="AD92" s="113"/>
      <c r="AE92" s="87"/>
      <c r="AF92" s="13"/>
      <c r="AG92" s="13"/>
      <c r="AH92" s="122"/>
      <c r="AI92" s="2"/>
      <c r="AJ92" s="113"/>
      <c r="AK92" s="5"/>
      <c r="AN92" s="4" t="s">
        <v>144</v>
      </c>
      <c r="AO92" s="4"/>
    </row>
    <row r="93" spans="1:41" s="1" customFormat="1" ht="29.25" customHeight="1" x14ac:dyDescent="0.15">
      <c r="A93" s="18"/>
      <c r="B93" s="19" t="s">
        <v>29</v>
      </c>
      <c r="C93" s="15" t="s">
        <v>30</v>
      </c>
      <c r="D93" s="91" t="s">
        <v>30</v>
      </c>
      <c r="E93" s="15" t="s">
        <v>315</v>
      </c>
      <c r="F93" s="68" t="s">
        <v>24</v>
      </c>
      <c r="G93" s="165" t="s">
        <v>71</v>
      </c>
      <c r="H93" s="146" t="s">
        <v>316</v>
      </c>
      <c r="I93" s="167" t="s">
        <v>316</v>
      </c>
      <c r="J93" s="68" t="s">
        <v>27</v>
      </c>
      <c r="K93" s="151" t="s">
        <v>72</v>
      </c>
      <c r="L93" s="151" t="s">
        <v>1</v>
      </c>
      <c r="M93" s="153" t="s">
        <v>3</v>
      </c>
      <c r="N93" s="153" t="s">
        <v>32</v>
      </c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  <c r="AA93" s="153" t="s">
        <v>33</v>
      </c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03" t="s">
        <v>16</v>
      </c>
      <c r="AO93" s="155" t="s">
        <v>145</v>
      </c>
    </row>
    <row r="94" spans="1:41" s="1" customFormat="1" ht="34.5" customHeight="1" x14ac:dyDescent="0.15">
      <c r="A94" s="18"/>
      <c r="B94" s="20" t="s">
        <v>34</v>
      </c>
      <c r="C94" s="16" t="s">
        <v>35</v>
      </c>
      <c r="D94" s="92" t="s">
        <v>35</v>
      </c>
      <c r="E94" s="16" t="s">
        <v>70</v>
      </c>
      <c r="F94" s="69" t="s">
        <v>73</v>
      </c>
      <c r="G94" s="166"/>
      <c r="H94" s="143"/>
      <c r="I94" s="168"/>
      <c r="J94" s="69" t="s">
        <v>74</v>
      </c>
      <c r="K94" s="152"/>
      <c r="L94" s="152"/>
      <c r="M94" s="154"/>
      <c r="N94" s="103" t="s">
        <v>39</v>
      </c>
      <c r="O94" s="103" t="s">
        <v>40</v>
      </c>
      <c r="P94" s="103" t="s">
        <v>0</v>
      </c>
      <c r="Q94" s="119" t="s">
        <v>2</v>
      </c>
      <c r="R94" s="162" t="s">
        <v>17</v>
      </c>
      <c r="S94" s="103" t="s">
        <v>4</v>
      </c>
      <c r="T94" s="103" t="s">
        <v>19</v>
      </c>
      <c r="U94" s="119" t="s">
        <v>21</v>
      </c>
      <c r="V94" s="7" t="s">
        <v>5</v>
      </c>
      <c r="W94" s="119" t="s">
        <v>6</v>
      </c>
      <c r="X94" s="157" t="s">
        <v>7</v>
      </c>
      <c r="Y94" s="70" t="s">
        <v>37</v>
      </c>
      <c r="Z94" s="70" t="s">
        <v>38</v>
      </c>
      <c r="AA94" s="103" t="s">
        <v>41</v>
      </c>
      <c r="AB94" s="103" t="s">
        <v>42</v>
      </c>
      <c r="AC94" s="103" t="s">
        <v>18</v>
      </c>
      <c r="AD94" s="119" t="s">
        <v>13</v>
      </c>
      <c r="AE94" s="162" t="s">
        <v>14</v>
      </c>
      <c r="AF94" s="103" t="s">
        <v>8</v>
      </c>
      <c r="AG94" s="103" t="s">
        <v>20</v>
      </c>
      <c r="AH94" s="119" t="s">
        <v>22</v>
      </c>
      <c r="AI94" s="103" t="s">
        <v>9</v>
      </c>
      <c r="AJ94" s="119" t="s">
        <v>10</v>
      </c>
      <c r="AK94" s="157" t="s">
        <v>11</v>
      </c>
      <c r="AL94" s="70" t="s">
        <v>311</v>
      </c>
      <c r="AM94" s="70" t="s">
        <v>312</v>
      </c>
      <c r="AN94" s="71" t="s">
        <v>314</v>
      </c>
      <c r="AO94" s="156"/>
    </row>
    <row r="95" spans="1:41" s="1" customFormat="1" ht="59.25" customHeight="1" x14ac:dyDescent="0.15">
      <c r="A95" s="18"/>
      <c r="B95" s="25" t="s">
        <v>57</v>
      </c>
      <c r="C95" s="24" t="s">
        <v>57</v>
      </c>
      <c r="D95" s="93" t="s">
        <v>57</v>
      </c>
      <c r="E95" s="71" t="s">
        <v>15</v>
      </c>
      <c r="F95" s="71" t="s">
        <v>58</v>
      </c>
      <c r="G95" s="71" t="s">
        <v>59</v>
      </c>
      <c r="H95" s="108" t="s">
        <v>15</v>
      </c>
      <c r="I95" s="93" t="s">
        <v>15</v>
      </c>
      <c r="J95" s="71" t="s">
        <v>15</v>
      </c>
      <c r="K95" s="73" t="s">
        <v>57</v>
      </c>
      <c r="L95" s="73" t="s">
        <v>57</v>
      </c>
      <c r="M95" s="154"/>
      <c r="N95" s="71" t="s">
        <v>59</v>
      </c>
      <c r="O95" s="71" t="s">
        <v>59</v>
      </c>
      <c r="P95" s="71" t="s">
        <v>57</v>
      </c>
      <c r="Q95" s="120" t="s">
        <v>57</v>
      </c>
      <c r="R95" s="163"/>
      <c r="S95" s="71" t="s">
        <v>57</v>
      </c>
      <c r="T95" s="71" t="s">
        <v>57</v>
      </c>
      <c r="U95" s="120" t="s">
        <v>57</v>
      </c>
      <c r="V95" s="24" t="s">
        <v>57</v>
      </c>
      <c r="W95" s="120" t="s">
        <v>57</v>
      </c>
      <c r="X95" s="157"/>
      <c r="Y95" s="158" t="s">
        <v>75</v>
      </c>
      <c r="Z95" s="158"/>
      <c r="AA95" s="71" t="s">
        <v>59</v>
      </c>
      <c r="AB95" s="71" t="s">
        <v>59</v>
      </c>
      <c r="AC95" s="71" t="s">
        <v>57</v>
      </c>
      <c r="AD95" s="120" t="s">
        <v>57</v>
      </c>
      <c r="AE95" s="163"/>
      <c r="AF95" s="71" t="s">
        <v>57</v>
      </c>
      <c r="AG95" s="71" t="s">
        <v>57</v>
      </c>
      <c r="AH95" s="120" t="s">
        <v>57</v>
      </c>
      <c r="AI95" s="71" t="s">
        <v>57</v>
      </c>
      <c r="AJ95" s="120" t="s">
        <v>57</v>
      </c>
      <c r="AK95" s="157"/>
      <c r="AL95" s="159" t="s">
        <v>313</v>
      </c>
      <c r="AM95" s="160"/>
      <c r="AN95" s="158" t="s">
        <v>52</v>
      </c>
      <c r="AO95" s="161"/>
    </row>
    <row r="96" spans="1:41" s="1" customFormat="1" ht="20.100000000000001" customHeight="1" x14ac:dyDescent="0.15">
      <c r="A96" s="18"/>
      <c r="B96" s="147">
        <f>C96+30*2</f>
        <v>460</v>
      </c>
      <c r="C96" s="149">
        <v>400</v>
      </c>
      <c r="D96" s="100">
        <v>400</v>
      </c>
      <c r="E96" s="149">
        <v>300</v>
      </c>
      <c r="F96" s="94" t="s">
        <v>117</v>
      </c>
      <c r="G96" s="8">
        <v>0</v>
      </c>
      <c r="H96" s="142">
        <f>C96/COS(G96/180*PI())</f>
        <v>400</v>
      </c>
      <c r="I96" s="97">
        <f>D96/COS(G96/180*PI())</f>
        <v>400</v>
      </c>
      <c r="J96" s="8">
        <v>45</v>
      </c>
      <c r="K96" s="28">
        <f t="shared" ref="K96:K104" si="153">J96+E$96</f>
        <v>345</v>
      </c>
      <c r="L96" s="58">
        <f>(K96-40)*M96</f>
        <v>457.5</v>
      </c>
      <c r="M96" s="8">
        <v>1.5</v>
      </c>
      <c r="N96" s="67">
        <v>20</v>
      </c>
      <c r="O96" s="8">
        <f>N96-G96</f>
        <v>20</v>
      </c>
      <c r="P96" s="28">
        <f>L96/COS(ATAN((Q96+U96-T96)/L96))</f>
        <v>464.34792634366977</v>
      </c>
      <c r="Q96" s="116">
        <f>L96*TAN(N96*PI()/180)</f>
        <v>166.51638217678757</v>
      </c>
      <c r="R96" s="33">
        <f>M96/COS(N96*PI()/180)</f>
        <v>1.5962666587138681</v>
      </c>
      <c r="S96" s="89">
        <f>55/COS(N96*PI()/180)</f>
        <v>58.529777486175163</v>
      </c>
      <c r="T96" s="50">
        <f>K96/X96+S96</f>
        <v>157.01153955807763</v>
      </c>
      <c r="U96" s="128">
        <f>40/X96+S96</f>
        <v>69.947952798859504</v>
      </c>
      <c r="V96" s="58">
        <f>50/COS(N96*PI()/180)</f>
        <v>53.208888623795602</v>
      </c>
      <c r="W96" s="116">
        <f>20/COS(ATAN((Q96+U96-T96)/L96))</f>
        <v>20.299362900269717</v>
      </c>
      <c r="X96" s="59">
        <f>(3.5+SIN(N96*PI()/180)/M96)*COS(N96*PI()/180)</f>
        <v>3.503186709312859</v>
      </c>
      <c r="Y96" s="60">
        <f>(S96*M96*(K96^2-40^2)/2+M96*(K96^3-40^3)/(6*X96))/1000000</f>
        <v>8.0805250035125624</v>
      </c>
      <c r="Z96" s="60">
        <f>(M96*(S96+V96+W96)*(K96-40)*60+M96*(K96^2-40^2)*60/(2*X96)+(V96+W96+U96)*0*60)/1000000</f>
        <v>5.1328205369345543</v>
      </c>
      <c r="AA96" s="67">
        <v>20</v>
      </c>
      <c r="AB96" s="31">
        <f>AA96+G96</f>
        <v>20</v>
      </c>
      <c r="AC96" s="50">
        <f>IF(AA96&gt;0,L96/COS(ATAN((AD96+AH96-AG96)/L96)),L96/COS(ATAN((AD96+AG96-AH96)/L96)))</f>
        <v>464.34792634366977</v>
      </c>
      <c r="AD96" s="116">
        <f>L96*TAN(ABS(AA96)*PI()/180)</f>
        <v>166.51638217678757</v>
      </c>
      <c r="AE96" s="33">
        <f>M96/COS(AA96*PI()/180)</f>
        <v>1.5962666587138681</v>
      </c>
      <c r="AF96" s="89">
        <f>55/COS(AA96*PI()/180)</f>
        <v>58.529777486175163</v>
      </c>
      <c r="AG96" s="50">
        <f>K96/AK96+AF96</f>
        <v>157.01153955807763</v>
      </c>
      <c r="AH96" s="128">
        <f>40/AK96+AF96</f>
        <v>69.947952798859504</v>
      </c>
      <c r="AI96" s="58">
        <f>50/COS(AA96*PI()/180)</f>
        <v>53.208888623795602</v>
      </c>
      <c r="AJ96" s="116">
        <f>IF(AA96&gt;0,20/COS(ATAN((AD96+AH96-AG96)/L96)),20/COS(ATAN((AD96-AH96+AG96)/L96)))</f>
        <v>20.299362900269717</v>
      </c>
      <c r="AK96" s="61">
        <f>(3.5+SIN(ABS(AA96)*PI()/180)/M96)*COS(AA96*PI()/180)</f>
        <v>3.503186709312859</v>
      </c>
      <c r="AL96" s="60">
        <f>(AF96*M96*(K96^2-40^2)/2+M96*(K96^3-40^3)/(6*AK96))/1000000</f>
        <v>8.0805250035125624</v>
      </c>
      <c r="AM96" s="60">
        <f>(M96*(AF96+AI96+AJ96)*(K96-40)*60+M96*(K96^2-40^2)*60/(2*AK96)+(AI96+AJ96+AH96)*0*60)/1000000</f>
        <v>5.1328205369345543</v>
      </c>
      <c r="AN96" s="62">
        <f>IF(AA96&gt;0,((I96+I96+Q96+AD96)*L96/2+200*(I96+Q96+AD96+U96+W96+AH96+AJ96))/10000*0.4-(AI96+V96)*L96/10000*0.4,((I96+I96+Q96-AD96)*L96/2+200*(I96+Q96-AD96+U96+W96+AH96+AJ96))/10000*0.4-(AI96+V96)*L96/10000*0.4)</f>
        <v>15.728023636218964</v>
      </c>
      <c r="AO96" s="63">
        <f>IF(AA96&gt;0,0.8*0.4*(Q96+U96+W96+I96+AD96+AH96+AJ96)/100,0.8*0.4*(Q96+U96+W96+I96-AD96+AH96+AJ96)/100)</f>
        <v>2.923287666405868</v>
      </c>
    </row>
    <row r="97" spans="1:41" s="1" customFormat="1" ht="20.100000000000001" customHeight="1" x14ac:dyDescent="0.15">
      <c r="A97" s="18"/>
      <c r="B97" s="147"/>
      <c r="C97" s="149"/>
      <c r="D97" s="100">
        <v>400</v>
      </c>
      <c r="E97" s="149"/>
      <c r="F97" s="94" t="s">
        <v>118</v>
      </c>
      <c r="G97" s="8">
        <f>G96</f>
        <v>0</v>
      </c>
      <c r="H97" s="143"/>
      <c r="I97" s="97">
        <f t="shared" ref="I97:I113" si="154">D97/COS(G97/180*PI())</f>
        <v>400</v>
      </c>
      <c r="J97" s="8">
        <v>45</v>
      </c>
      <c r="K97" s="28">
        <f t="shared" si="153"/>
        <v>345</v>
      </c>
      <c r="L97" s="58">
        <f t="shared" ref="L97:L113" si="155">(K97-40)*M97</f>
        <v>457.5</v>
      </c>
      <c r="M97" s="8">
        <v>1.5</v>
      </c>
      <c r="N97" s="67">
        <f>N96</f>
        <v>20</v>
      </c>
      <c r="O97" s="8">
        <f t="shared" ref="O97:O113" si="156">N97-G97</f>
        <v>20</v>
      </c>
      <c r="P97" s="28">
        <f t="shared" ref="P97:P104" si="157">L97/COS(ATAN((Q97+U97-T97)/L97))</f>
        <v>464.34792634366977</v>
      </c>
      <c r="Q97" s="116">
        <f t="shared" ref="Q97:Q104" si="158">L97*TAN(N97*PI()/180)</f>
        <v>166.51638217678757</v>
      </c>
      <c r="R97" s="33">
        <f t="shared" ref="R97:R104" si="159">M97/COS(N97*PI()/180)</f>
        <v>1.5962666587138681</v>
      </c>
      <c r="S97" s="89">
        <f t="shared" ref="S97:S113" si="160">55/COS(N97*PI()/180)</f>
        <v>58.529777486175163</v>
      </c>
      <c r="T97" s="50">
        <f t="shared" ref="T97:T104" si="161">K97/X97+S97</f>
        <v>157.01153955807763</v>
      </c>
      <c r="U97" s="128">
        <f t="shared" ref="U97:U113" si="162">40/X97+S97</f>
        <v>69.947952798859504</v>
      </c>
      <c r="V97" s="58">
        <f t="shared" ref="V97:V113" si="163">50/COS(N97*PI()/180)</f>
        <v>53.208888623795602</v>
      </c>
      <c r="W97" s="116">
        <f t="shared" ref="W97:W104" si="164">20/COS(ATAN((Q97+U97-T97)/L97))</f>
        <v>20.299362900269717</v>
      </c>
      <c r="X97" s="59">
        <f t="shared" ref="X97:X113" si="165">(3.5+SIN(N97*PI()/180)/M97)*COS(N97*PI()/180)</f>
        <v>3.503186709312859</v>
      </c>
      <c r="Y97" s="60">
        <f t="shared" ref="Y97:Y113" si="166">(S97*M97*(K97^2-40^2)/2+M97*(K97^3-40^3)/(6*X97))/1000000</f>
        <v>8.0805250035125624</v>
      </c>
      <c r="Z97" s="60">
        <f t="shared" ref="Z97:Z113" si="167">(M97*(S97+V97+W97)*(K97-40)*60+M97*(K97^2-40^2)*60/(2*X97)+(V97+W97+U97)*0*60)/1000000</f>
        <v>5.1328205369345543</v>
      </c>
      <c r="AA97" s="67">
        <f>AA96</f>
        <v>20</v>
      </c>
      <c r="AB97" s="31">
        <f t="shared" ref="AB97:AB113" si="168">AA97+G97</f>
        <v>20</v>
      </c>
      <c r="AC97" s="50">
        <f t="shared" ref="AC97:AC104" si="169">IF(AA97&gt;0,L97/COS(ATAN((AD97+AH97-AG97)/L97)),L97/COS(ATAN((AD97+AG97-AH97)/L97)))</f>
        <v>464.34792634366977</v>
      </c>
      <c r="AD97" s="116">
        <f t="shared" ref="AD97:AD104" si="170">L97*TAN(ABS(AA97)*PI()/180)</f>
        <v>166.51638217678757</v>
      </c>
      <c r="AE97" s="33">
        <f t="shared" ref="AE97:AE104" si="171">M97/COS(AA97*PI()/180)</f>
        <v>1.5962666587138681</v>
      </c>
      <c r="AF97" s="89">
        <f t="shared" ref="AF97:AF113" si="172">55/COS(AA97*PI()/180)</f>
        <v>58.529777486175163</v>
      </c>
      <c r="AG97" s="50">
        <f t="shared" ref="AG97:AG104" si="173">K97/AK97+AF97</f>
        <v>157.01153955807763</v>
      </c>
      <c r="AH97" s="128">
        <f t="shared" ref="AH97:AH113" si="174">40/AK97+AF97</f>
        <v>69.947952798859504</v>
      </c>
      <c r="AI97" s="58">
        <f t="shared" ref="AI97:AI113" si="175">50/COS(AA97*PI()/180)</f>
        <v>53.208888623795602</v>
      </c>
      <c r="AJ97" s="116">
        <f t="shared" ref="AJ97:AJ104" si="176">IF(AA97&gt;0,20/COS(ATAN((AD97+AH97-AG97)/L97)),20/COS(ATAN((AD97-AH97+AG97)/L97)))</f>
        <v>20.299362900269717</v>
      </c>
      <c r="AK97" s="61">
        <f t="shared" ref="AK97:AK113" si="177">(3.5+SIN(ABS(AA97)*PI()/180)/M97)*COS(AA97*PI()/180)</f>
        <v>3.503186709312859</v>
      </c>
      <c r="AL97" s="60">
        <f t="shared" ref="AL97:AL113" si="178">(AF97*M97*(K97^2-40^2)/2+M97*(K97^3-40^3)/(6*AK97))/1000000</f>
        <v>8.0805250035125624</v>
      </c>
      <c r="AM97" s="60">
        <f t="shared" ref="AM97:AM113" si="179">(M97*(AF97+AI97+AJ97)*(K97-40)*60+M97*(K97^2-40^2)*60/(2*AK97)+(AI97+AJ97+AH97)*0*60)/1000000</f>
        <v>5.1328205369345543</v>
      </c>
      <c r="AN97" s="62">
        <f t="shared" ref="AN97:AN113" si="180">IF(AA97&gt;0,((I97+I97+Q97+AD97)*L97/2+200*(I97+Q97+AD97+U97+W97+AH97+AJ97))/10000*0.4-(AI97+V97)*L97/10000*0.4,((I97+I97+Q97-AD97)*L97/2+200*(I97+Q97-AD97+U97+W97+AH97+AJ97))/10000*0.4-(AI97+V97)*L97/10000*0.4)</f>
        <v>15.728023636218964</v>
      </c>
      <c r="AO97" s="63">
        <f t="shared" ref="AO97:AO113" si="181">IF(AA97&gt;0,0.8*0.4*(Q97+U97+W97+I97+AD97+AH97+AJ97)/100,0.8*0.4*(Q97+U97+W97+I97-AD97+AH97+AJ97)/100)</f>
        <v>2.923287666405868</v>
      </c>
    </row>
    <row r="98" spans="1:41" s="1" customFormat="1" ht="20.100000000000001" customHeight="1" x14ac:dyDescent="0.15">
      <c r="A98" s="18"/>
      <c r="B98" s="147"/>
      <c r="C98" s="149"/>
      <c r="D98" s="100">
        <v>400</v>
      </c>
      <c r="E98" s="149"/>
      <c r="F98" s="94" t="s">
        <v>119</v>
      </c>
      <c r="G98" s="8">
        <f t="shared" ref="G98:G112" si="182">G97</f>
        <v>0</v>
      </c>
      <c r="H98" s="143"/>
      <c r="I98" s="97">
        <f t="shared" si="154"/>
        <v>400</v>
      </c>
      <c r="J98" s="8">
        <v>55</v>
      </c>
      <c r="K98" s="28">
        <f t="shared" si="153"/>
        <v>355</v>
      </c>
      <c r="L98" s="58">
        <f t="shared" si="155"/>
        <v>472.5</v>
      </c>
      <c r="M98" s="8">
        <v>1.5</v>
      </c>
      <c r="N98" s="67">
        <f t="shared" ref="N98:N112" si="183">N97</f>
        <v>20</v>
      </c>
      <c r="O98" s="8">
        <f t="shared" si="156"/>
        <v>20</v>
      </c>
      <c r="P98" s="28">
        <f t="shared" si="157"/>
        <v>479.57244851887202</v>
      </c>
      <c r="Q98" s="116">
        <f t="shared" si="158"/>
        <v>171.9759356907806</v>
      </c>
      <c r="R98" s="33">
        <f t="shared" si="159"/>
        <v>1.5962666587138681</v>
      </c>
      <c r="S98" s="89">
        <f t="shared" si="160"/>
        <v>58.529777486175163</v>
      </c>
      <c r="T98" s="50">
        <f t="shared" si="161"/>
        <v>159.86608338624873</v>
      </c>
      <c r="U98" s="128">
        <f t="shared" si="162"/>
        <v>69.947952798859504</v>
      </c>
      <c r="V98" s="58">
        <f t="shared" si="163"/>
        <v>53.208888623795602</v>
      </c>
      <c r="W98" s="116">
        <f t="shared" si="164"/>
        <v>20.299362900269717</v>
      </c>
      <c r="X98" s="59">
        <f t="shared" si="165"/>
        <v>3.503186709312859</v>
      </c>
      <c r="Y98" s="60">
        <f t="shared" si="166"/>
        <v>8.6500853904271278</v>
      </c>
      <c r="Z98" s="60">
        <f t="shared" si="167"/>
        <v>5.3415728936311604</v>
      </c>
      <c r="AA98" s="67">
        <f t="shared" ref="AA98:AA112" si="184">AA97</f>
        <v>20</v>
      </c>
      <c r="AB98" s="31">
        <f t="shared" si="168"/>
        <v>20</v>
      </c>
      <c r="AC98" s="50">
        <f t="shared" si="169"/>
        <v>479.57244851887202</v>
      </c>
      <c r="AD98" s="116">
        <f t="shared" si="170"/>
        <v>171.9759356907806</v>
      </c>
      <c r="AE98" s="33">
        <f t="shared" si="171"/>
        <v>1.5962666587138681</v>
      </c>
      <c r="AF98" s="89">
        <f t="shared" si="172"/>
        <v>58.529777486175163</v>
      </c>
      <c r="AG98" s="50">
        <f t="shared" si="173"/>
        <v>159.86608338624873</v>
      </c>
      <c r="AH98" s="128">
        <f t="shared" si="174"/>
        <v>69.947952798859504</v>
      </c>
      <c r="AI98" s="58">
        <f t="shared" si="175"/>
        <v>53.208888623795602</v>
      </c>
      <c r="AJ98" s="116">
        <f t="shared" si="176"/>
        <v>20.299362900269717</v>
      </c>
      <c r="AK98" s="61">
        <f t="shared" si="177"/>
        <v>3.503186709312859</v>
      </c>
      <c r="AL98" s="60">
        <f t="shared" si="178"/>
        <v>8.6500853904271278</v>
      </c>
      <c r="AM98" s="60">
        <f t="shared" si="179"/>
        <v>5.3415728936311604</v>
      </c>
      <c r="AN98" s="62">
        <f t="shared" si="180"/>
        <v>16.194621216814838</v>
      </c>
      <c r="AO98" s="63">
        <f t="shared" si="181"/>
        <v>2.9582288088954232</v>
      </c>
    </row>
    <row r="99" spans="1:41" s="1" customFormat="1" ht="20.100000000000001" customHeight="1" x14ac:dyDescent="0.15">
      <c r="A99" s="18"/>
      <c r="B99" s="147"/>
      <c r="C99" s="149"/>
      <c r="D99" s="100">
        <v>400</v>
      </c>
      <c r="E99" s="149"/>
      <c r="F99" s="94" t="s">
        <v>120</v>
      </c>
      <c r="G99" s="8">
        <f t="shared" si="182"/>
        <v>0</v>
      </c>
      <c r="H99" s="143"/>
      <c r="I99" s="97">
        <f t="shared" si="154"/>
        <v>400</v>
      </c>
      <c r="J99" s="8">
        <v>55</v>
      </c>
      <c r="K99" s="28">
        <f t="shared" si="153"/>
        <v>355</v>
      </c>
      <c r="L99" s="58">
        <f t="shared" si="155"/>
        <v>472.5</v>
      </c>
      <c r="M99" s="8">
        <v>1.5</v>
      </c>
      <c r="N99" s="67">
        <f t="shared" si="183"/>
        <v>20</v>
      </c>
      <c r="O99" s="8">
        <f t="shared" si="156"/>
        <v>20</v>
      </c>
      <c r="P99" s="28">
        <f t="shared" si="157"/>
        <v>479.57244851887202</v>
      </c>
      <c r="Q99" s="116">
        <f t="shared" si="158"/>
        <v>171.9759356907806</v>
      </c>
      <c r="R99" s="33">
        <f t="shared" si="159"/>
        <v>1.5962666587138681</v>
      </c>
      <c r="S99" s="89">
        <f t="shared" si="160"/>
        <v>58.529777486175163</v>
      </c>
      <c r="T99" s="50">
        <f t="shared" si="161"/>
        <v>159.86608338624873</v>
      </c>
      <c r="U99" s="128">
        <f t="shared" si="162"/>
        <v>69.947952798859504</v>
      </c>
      <c r="V99" s="58">
        <f t="shared" si="163"/>
        <v>53.208888623795602</v>
      </c>
      <c r="W99" s="116">
        <f t="shared" si="164"/>
        <v>20.299362900269717</v>
      </c>
      <c r="X99" s="59">
        <f t="shared" si="165"/>
        <v>3.503186709312859</v>
      </c>
      <c r="Y99" s="60">
        <f t="shared" si="166"/>
        <v>8.6500853904271278</v>
      </c>
      <c r="Z99" s="60">
        <f t="shared" si="167"/>
        <v>5.3415728936311604</v>
      </c>
      <c r="AA99" s="67">
        <f t="shared" si="184"/>
        <v>20</v>
      </c>
      <c r="AB99" s="31">
        <f t="shared" si="168"/>
        <v>20</v>
      </c>
      <c r="AC99" s="50">
        <f t="shared" si="169"/>
        <v>479.57244851887202</v>
      </c>
      <c r="AD99" s="116">
        <f t="shared" si="170"/>
        <v>171.9759356907806</v>
      </c>
      <c r="AE99" s="33">
        <f t="shared" si="171"/>
        <v>1.5962666587138681</v>
      </c>
      <c r="AF99" s="89">
        <f t="shared" si="172"/>
        <v>58.529777486175163</v>
      </c>
      <c r="AG99" s="50">
        <f t="shared" si="173"/>
        <v>159.86608338624873</v>
      </c>
      <c r="AH99" s="128">
        <f t="shared" si="174"/>
        <v>69.947952798859504</v>
      </c>
      <c r="AI99" s="58">
        <f t="shared" si="175"/>
        <v>53.208888623795602</v>
      </c>
      <c r="AJ99" s="116">
        <f t="shared" si="176"/>
        <v>20.299362900269717</v>
      </c>
      <c r="AK99" s="61">
        <f t="shared" si="177"/>
        <v>3.503186709312859</v>
      </c>
      <c r="AL99" s="60">
        <f t="shared" si="178"/>
        <v>8.6500853904271278</v>
      </c>
      <c r="AM99" s="60">
        <f t="shared" si="179"/>
        <v>5.3415728936311604</v>
      </c>
      <c r="AN99" s="62">
        <f t="shared" si="180"/>
        <v>16.194621216814838</v>
      </c>
      <c r="AO99" s="63">
        <f t="shared" si="181"/>
        <v>2.9582288088954232</v>
      </c>
    </row>
    <row r="100" spans="1:41" s="1" customFormat="1" ht="20.100000000000001" customHeight="1" x14ac:dyDescent="0.15">
      <c r="A100" s="18"/>
      <c r="B100" s="147"/>
      <c r="C100" s="149"/>
      <c r="D100" s="100">
        <v>400</v>
      </c>
      <c r="E100" s="149"/>
      <c r="F100" s="94" t="s">
        <v>121</v>
      </c>
      <c r="G100" s="8">
        <f t="shared" si="182"/>
        <v>0</v>
      </c>
      <c r="H100" s="143"/>
      <c r="I100" s="97">
        <f t="shared" si="154"/>
        <v>400</v>
      </c>
      <c r="J100" s="8">
        <v>70</v>
      </c>
      <c r="K100" s="28">
        <f t="shared" si="153"/>
        <v>370</v>
      </c>
      <c r="L100" s="58">
        <f t="shared" si="155"/>
        <v>577.5</v>
      </c>
      <c r="M100" s="8">
        <v>1.75</v>
      </c>
      <c r="N100" s="67">
        <f t="shared" si="183"/>
        <v>20</v>
      </c>
      <c r="O100" s="8">
        <f t="shared" si="156"/>
        <v>20</v>
      </c>
      <c r="P100" s="28">
        <f t="shared" si="157"/>
        <v>588.87066570237857</v>
      </c>
      <c r="Q100" s="116">
        <f t="shared" si="158"/>
        <v>210.19281028873186</v>
      </c>
      <c r="R100" s="33">
        <f t="shared" si="159"/>
        <v>1.8623111018328462</v>
      </c>
      <c r="S100" s="89">
        <f t="shared" si="160"/>
        <v>58.529777486175163</v>
      </c>
      <c r="T100" s="50">
        <f t="shared" si="161"/>
        <v>165.07886692875206</v>
      </c>
      <c r="U100" s="128">
        <f t="shared" si="162"/>
        <v>70.048597966453741</v>
      </c>
      <c r="V100" s="58">
        <f t="shared" si="163"/>
        <v>53.208888623795602</v>
      </c>
      <c r="W100" s="116">
        <f t="shared" si="164"/>
        <v>20.393789288394064</v>
      </c>
      <c r="X100" s="59">
        <f t="shared" si="165"/>
        <v>3.4725777755182623</v>
      </c>
      <c r="Y100" s="60">
        <f t="shared" si="166"/>
        <v>11.178234933121326</v>
      </c>
      <c r="Z100" s="60">
        <f t="shared" si="167"/>
        <v>6.6239161189668119</v>
      </c>
      <c r="AA100" s="67">
        <f t="shared" si="184"/>
        <v>20</v>
      </c>
      <c r="AB100" s="31">
        <f t="shared" si="168"/>
        <v>20</v>
      </c>
      <c r="AC100" s="50">
        <f t="shared" si="169"/>
        <v>588.87066570237857</v>
      </c>
      <c r="AD100" s="116">
        <f t="shared" si="170"/>
        <v>210.19281028873186</v>
      </c>
      <c r="AE100" s="33">
        <f t="shared" si="171"/>
        <v>1.8623111018328462</v>
      </c>
      <c r="AF100" s="89">
        <f t="shared" si="172"/>
        <v>58.529777486175163</v>
      </c>
      <c r="AG100" s="50">
        <f t="shared" si="173"/>
        <v>165.07886692875206</v>
      </c>
      <c r="AH100" s="128">
        <f t="shared" si="174"/>
        <v>70.048597966453741</v>
      </c>
      <c r="AI100" s="58">
        <f t="shared" si="175"/>
        <v>53.208888623795602</v>
      </c>
      <c r="AJ100" s="116">
        <f t="shared" si="176"/>
        <v>20.393789288394064</v>
      </c>
      <c r="AK100" s="61">
        <f t="shared" si="177"/>
        <v>3.4725777755182623</v>
      </c>
      <c r="AL100" s="60">
        <f t="shared" si="178"/>
        <v>11.178234933121326</v>
      </c>
      <c r="AM100" s="60">
        <f t="shared" si="179"/>
        <v>6.6239161189668119</v>
      </c>
      <c r="AN100" s="62">
        <f t="shared" si="180"/>
        <v>19.647366423947624</v>
      </c>
      <c r="AO100" s="63">
        <f t="shared" si="181"/>
        <v>3.2040652642789103</v>
      </c>
    </row>
    <row r="101" spans="1:41" s="1" customFormat="1" ht="20.100000000000001" customHeight="1" x14ac:dyDescent="0.15">
      <c r="A101" s="18"/>
      <c r="B101" s="147"/>
      <c r="C101" s="149"/>
      <c r="D101" s="100">
        <v>400</v>
      </c>
      <c r="E101" s="149"/>
      <c r="F101" s="94" t="s">
        <v>122</v>
      </c>
      <c r="G101" s="8">
        <f t="shared" si="182"/>
        <v>0</v>
      </c>
      <c r="H101" s="143"/>
      <c r="I101" s="97">
        <f t="shared" si="154"/>
        <v>400</v>
      </c>
      <c r="J101" s="8">
        <v>70</v>
      </c>
      <c r="K101" s="28">
        <f t="shared" si="153"/>
        <v>370</v>
      </c>
      <c r="L101" s="58">
        <f t="shared" si="155"/>
        <v>577.5</v>
      </c>
      <c r="M101" s="8">
        <v>1.75</v>
      </c>
      <c r="N101" s="67">
        <f t="shared" si="183"/>
        <v>20</v>
      </c>
      <c r="O101" s="8">
        <f t="shared" si="156"/>
        <v>20</v>
      </c>
      <c r="P101" s="28">
        <f t="shared" si="157"/>
        <v>588.87066570237857</v>
      </c>
      <c r="Q101" s="116">
        <f t="shared" si="158"/>
        <v>210.19281028873186</v>
      </c>
      <c r="R101" s="33">
        <f t="shared" si="159"/>
        <v>1.8623111018328462</v>
      </c>
      <c r="S101" s="89">
        <f t="shared" si="160"/>
        <v>58.529777486175163</v>
      </c>
      <c r="T101" s="50">
        <f t="shared" si="161"/>
        <v>165.07886692875206</v>
      </c>
      <c r="U101" s="128">
        <f t="shared" si="162"/>
        <v>70.048597966453741</v>
      </c>
      <c r="V101" s="58">
        <f t="shared" si="163"/>
        <v>53.208888623795602</v>
      </c>
      <c r="W101" s="116">
        <f t="shared" si="164"/>
        <v>20.393789288394064</v>
      </c>
      <c r="X101" s="59">
        <f t="shared" si="165"/>
        <v>3.4725777755182623</v>
      </c>
      <c r="Y101" s="60">
        <f t="shared" si="166"/>
        <v>11.178234933121326</v>
      </c>
      <c r="Z101" s="60">
        <f t="shared" si="167"/>
        <v>6.6239161189668119</v>
      </c>
      <c r="AA101" s="67">
        <f t="shared" si="184"/>
        <v>20</v>
      </c>
      <c r="AB101" s="31">
        <f t="shared" si="168"/>
        <v>20</v>
      </c>
      <c r="AC101" s="50">
        <f t="shared" si="169"/>
        <v>588.87066570237857</v>
      </c>
      <c r="AD101" s="116">
        <f t="shared" si="170"/>
        <v>210.19281028873186</v>
      </c>
      <c r="AE101" s="33">
        <f t="shared" si="171"/>
        <v>1.8623111018328462</v>
      </c>
      <c r="AF101" s="89">
        <f t="shared" si="172"/>
        <v>58.529777486175163</v>
      </c>
      <c r="AG101" s="50">
        <f t="shared" si="173"/>
        <v>165.07886692875206</v>
      </c>
      <c r="AH101" s="128">
        <f t="shared" si="174"/>
        <v>70.048597966453741</v>
      </c>
      <c r="AI101" s="58">
        <f t="shared" si="175"/>
        <v>53.208888623795602</v>
      </c>
      <c r="AJ101" s="116">
        <f t="shared" si="176"/>
        <v>20.393789288394064</v>
      </c>
      <c r="AK101" s="61">
        <f t="shared" si="177"/>
        <v>3.4725777755182623</v>
      </c>
      <c r="AL101" s="60">
        <f t="shared" si="178"/>
        <v>11.178234933121326</v>
      </c>
      <c r="AM101" s="60">
        <f t="shared" si="179"/>
        <v>6.6239161189668119</v>
      </c>
      <c r="AN101" s="62">
        <f t="shared" si="180"/>
        <v>19.647366423947624</v>
      </c>
      <c r="AO101" s="63">
        <f t="shared" si="181"/>
        <v>3.2040652642789103</v>
      </c>
    </row>
    <row r="102" spans="1:41" s="1" customFormat="1" ht="20.100000000000001" customHeight="1" x14ac:dyDescent="0.15">
      <c r="A102" s="18"/>
      <c r="B102" s="147"/>
      <c r="C102" s="149"/>
      <c r="D102" s="100">
        <v>400</v>
      </c>
      <c r="E102" s="149"/>
      <c r="F102" s="94" t="s">
        <v>123</v>
      </c>
      <c r="G102" s="8">
        <f t="shared" si="182"/>
        <v>0</v>
      </c>
      <c r="H102" s="143"/>
      <c r="I102" s="97">
        <f t="shared" si="154"/>
        <v>400</v>
      </c>
      <c r="J102" s="8">
        <v>80</v>
      </c>
      <c r="K102" s="28">
        <f t="shared" si="153"/>
        <v>380</v>
      </c>
      <c r="L102" s="58">
        <f t="shared" si="155"/>
        <v>595</v>
      </c>
      <c r="M102" s="8">
        <v>1.75</v>
      </c>
      <c r="N102" s="67">
        <f t="shared" si="183"/>
        <v>20</v>
      </c>
      <c r="O102" s="8">
        <f t="shared" si="156"/>
        <v>20</v>
      </c>
      <c r="P102" s="28">
        <f t="shared" si="157"/>
        <v>606.71523132972345</v>
      </c>
      <c r="Q102" s="116">
        <f t="shared" si="158"/>
        <v>216.56228938839038</v>
      </c>
      <c r="R102" s="33">
        <f t="shared" si="159"/>
        <v>1.8623111018328462</v>
      </c>
      <c r="S102" s="89">
        <f t="shared" si="160"/>
        <v>58.529777486175163</v>
      </c>
      <c r="T102" s="50">
        <f t="shared" si="161"/>
        <v>167.95857204882168</v>
      </c>
      <c r="U102" s="128">
        <f t="shared" si="162"/>
        <v>70.048597966453741</v>
      </c>
      <c r="V102" s="58">
        <f t="shared" si="163"/>
        <v>53.208888623795602</v>
      </c>
      <c r="W102" s="116">
        <f t="shared" si="164"/>
        <v>20.393789288394064</v>
      </c>
      <c r="X102" s="59">
        <f t="shared" si="165"/>
        <v>3.4725777755182623</v>
      </c>
      <c r="Y102" s="60">
        <f t="shared" si="166"/>
        <v>11.916696311670252</v>
      </c>
      <c r="Z102" s="60">
        <f t="shared" si="167"/>
        <v>6.8760435862378388</v>
      </c>
      <c r="AA102" s="67">
        <f t="shared" si="184"/>
        <v>20</v>
      </c>
      <c r="AB102" s="31">
        <f t="shared" si="168"/>
        <v>20</v>
      </c>
      <c r="AC102" s="50">
        <f t="shared" si="169"/>
        <v>606.71523132972345</v>
      </c>
      <c r="AD102" s="116">
        <f t="shared" si="170"/>
        <v>216.56228938839038</v>
      </c>
      <c r="AE102" s="33">
        <f t="shared" si="171"/>
        <v>1.8623111018328462</v>
      </c>
      <c r="AF102" s="89">
        <f t="shared" si="172"/>
        <v>58.529777486175163</v>
      </c>
      <c r="AG102" s="50">
        <f t="shared" si="173"/>
        <v>167.95857204882168</v>
      </c>
      <c r="AH102" s="128">
        <f t="shared" si="174"/>
        <v>70.048597966453741</v>
      </c>
      <c r="AI102" s="58">
        <f t="shared" si="175"/>
        <v>53.208888623795602</v>
      </c>
      <c r="AJ102" s="116">
        <f t="shared" si="176"/>
        <v>20.393789288394064</v>
      </c>
      <c r="AK102" s="61">
        <f t="shared" si="177"/>
        <v>3.4725777755182623</v>
      </c>
      <c r="AL102" s="60">
        <f t="shared" si="178"/>
        <v>11.916696311670252</v>
      </c>
      <c r="AM102" s="60">
        <f t="shared" si="179"/>
        <v>6.8760435862378388</v>
      </c>
      <c r="AN102" s="62">
        <f t="shared" si="180"/>
        <v>20.253514215242831</v>
      </c>
      <c r="AO102" s="63">
        <f t="shared" si="181"/>
        <v>3.2448299305167252</v>
      </c>
    </row>
    <row r="103" spans="1:41" s="1" customFormat="1" ht="20.100000000000001" customHeight="1" x14ac:dyDescent="0.15">
      <c r="A103" s="18"/>
      <c r="B103" s="147"/>
      <c r="C103" s="149"/>
      <c r="D103" s="100">
        <v>400</v>
      </c>
      <c r="E103" s="149"/>
      <c r="F103" s="94" t="s">
        <v>124</v>
      </c>
      <c r="G103" s="8">
        <f t="shared" si="182"/>
        <v>0</v>
      </c>
      <c r="H103" s="143"/>
      <c r="I103" s="97">
        <f t="shared" si="154"/>
        <v>400</v>
      </c>
      <c r="J103" s="8">
        <v>80</v>
      </c>
      <c r="K103" s="28">
        <f t="shared" si="153"/>
        <v>380</v>
      </c>
      <c r="L103" s="58">
        <f t="shared" si="155"/>
        <v>595</v>
      </c>
      <c r="M103" s="8">
        <v>1.75</v>
      </c>
      <c r="N103" s="67">
        <f t="shared" si="183"/>
        <v>20</v>
      </c>
      <c r="O103" s="8">
        <f t="shared" si="156"/>
        <v>20</v>
      </c>
      <c r="P103" s="28">
        <f t="shared" si="157"/>
        <v>606.71523132972345</v>
      </c>
      <c r="Q103" s="116">
        <f t="shared" si="158"/>
        <v>216.56228938839038</v>
      </c>
      <c r="R103" s="33">
        <f t="shared" si="159"/>
        <v>1.8623111018328462</v>
      </c>
      <c r="S103" s="89">
        <f t="shared" si="160"/>
        <v>58.529777486175163</v>
      </c>
      <c r="T103" s="50">
        <f t="shared" si="161"/>
        <v>167.95857204882168</v>
      </c>
      <c r="U103" s="128">
        <f t="shared" si="162"/>
        <v>70.048597966453741</v>
      </c>
      <c r="V103" s="58">
        <f t="shared" si="163"/>
        <v>53.208888623795602</v>
      </c>
      <c r="W103" s="116">
        <f t="shared" si="164"/>
        <v>20.393789288394064</v>
      </c>
      <c r="X103" s="59">
        <f t="shared" si="165"/>
        <v>3.4725777755182623</v>
      </c>
      <c r="Y103" s="60">
        <f t="shared" si="166"/>
        <v>11.916696311670252</v>
      </c>
      <c r="Z103" s="60">
        <f t="shared" si="167"/>
        <v>6.8760435862378388</v>
      </c>
      <c r="AA103" s="67">
        <f t="shared" si="184"/>
        <v>20</v>
      </c>
      <c r="AB103" s="31">
        <f t="shared" si="168"/>
        <v>20</v>
      </c>
      <c r="AC103" s="50">
        <f t="shared" si="169"/>
        <v>606.71523132972345</v>
      </c>
      <c r="AD103" s="116">
        <f t="shared" si="170"/>
        <v>216.56228938839038</v>
      </c>
      <c r="AE103" s="33">
        <f t="shared" si="171"/>
        <v>1.8623111018328462</v>
      </c>
      <c r="AF103" s="89">
        <f t="shared" si="172"/>
        <v>58.529777486175163</v>
      </c>
      <c r="AG103" s="50">
        <f t="shared" si="173"/>
        <v>167.95857204882168</v>
      </c>
      <c r="AH103" s="128">
        <f t="shared" si="174"/>
        <v>70.048597966453741</v>
      </c>
      <c r="AI103" s="58">
        <f t="shared" si="175"/>
        <v>53.208888623795602</v>
      </c>
      <c r="AJ103" s="116">
        <f t="shared" si="176"/>
        <v>20.393789288394064</v>
      </c>
      <c r="AK103" s="61">
        <f t="shared" si="177"/>
        <v>3.4725777755182623</v>
      </c>
      <c r="AL103" s="60">
        <f t="shared" si="178"/>
        <v>11.916696311670252</v>
      </c>
      <c r="AM103" s="60">
        <f t="shared" si="179"/>
        <v>6.8760435862378388</v>
      </c>
      <c r="AN103" s="62">
        <f t="shared" si="180"/>
        <v>20.253514215242831</v>
      </c>
      <c r="AO103" s="63">
        <f t="shared" si="181"/>
        <v>3.2448299305167252</v>
      </c>
    </row>
    <row r="104" spans="1:41" s="1" customFormat="1" ht="20.100000000000001" customHeight="1" x14ac:dyDescent="0.15">
      <c r="A104" s="18"/>
      <c r="B104" s="147"/>
      <c r="C104" s="149"/>
      <c r="D104" s="100">
        <v>400</v>
      </c>
      <c r="E104" s="149"/>
      <c r="F104" s="94" t="s">
        <v>125</v>
      </c>
      <c r="G104" s="8">
        <f t="shared" si="182"/>
        <v>0</v>
      </c>
      <c r="H104" s="145"/>
      <c r="I104" s="97">
        <f t="shared" si="154"/>
        <v>400</v>
      </c>
      <c r="J104" s="8">
        <v>90</v>
      </c>
      <c r="K104" s="28">
        <f t="shared" si="153"/>
        <v>390</v>
      </c>
      <c r="L104" s="58">
        <f t="shared" si="155"/>
        <v>612.5</v>
      </c>
      <c r="M104" s="8">
        <v>1.75</v>
      </c>
      <c r="N104" s="67">
        <f t="shared" si="183"/>
        <v>20</v>
      </c>
      <c r="O104" s="8">
        <f t="shared" si="156"/>
        <v>20</v>
      </c>
      <c r="P104" s="28">
        <f t="shared" si="157"/>
        <v>624.55979695706822</v>
      </c>
      <c r="Q104" s="116">
        <f t="shared" si="158"/>
        <v>222.93176848804893</v>
      </c>
      <c r="R104" s="33">
        <f t="shared" si="159"/>
        <v>1.8623111018328462</v>
      </c>
      <c r="S104" s="89">
        <f t="shared" si="160"/>
        <v>58.529777486175163</v>
      </c>
      <c r="T104" s="50">
        <f t="shared" si="161"/>
        <v>170.83827716889135</v>
      </c>
      <c r="U104" s="128">
        <f t="shared" si="162"/>
        <v>70.048597966453741</v>
      </c>
      <c r="V104" s="58">
        <f t="shared" si="163"/>
        <v>53.208888623795602</v>
      </c>
      <c r="W104" s="116">
        <f t="shared" si="164"/>
        <v>20.393789288394064</v>
      </c>
      <c r="X104" s="59">
        <f t="shared" si="165"/>
        <v>3.4725777755182623</v>
      </c>
      <c r="Y104" s="60">
        <f t="shared" si="166"/>
        <v>12.684550440327724</v>
      </c>
      <c r="Z104" s="60">
        <f t="shared" si="167"/>
        <v>7.1311947438849357</v>
      </c>
      <c r="AA104" s="67">
        <f t="shared" si="184"/>
        <v>20</v>
      </c>
      <c r="AB104" s="31">
        <f t="shared" si="168"/>
        <v>20</v>
      </c>
      <c r="AC104" s="50">
        <f t="shared" si="169"/>
        <v>624.55979695706822</v>
      </c>
      <c r="AD104" s="116">
        <f t="shared" si="170"/>
        <v>222.93176848804893</v>
      </c>
      <c r="AE104" s="33">
        <f t="shared" si="171"/>
        <v>1.8623111018328462</v>
      </c>
      <c r="AF104" s="89">
        <f t="shared" si="172"/>
        <v>58.529777486175163</v>
      </c>
      <c r="AG104" s="50">
        <f t="shared" si="173"/>
        <v>170.83827716889135</v>
      </c>
      <c r="AH104" s="128">
        <f t="shared" si="174"/>
        <v>70.048597966453741</v>
      </c>
      <c r="AI104" s="58">
        <f t="shared" si="175"/>
        <v>53.208888623795602</v>
      </c>
      <c r="AJ104" s="116">
        <f t="shared" si="176"/>
        <v>20.393789288394064</v>
      </c>
      <c r="AK104" s="61">
        <f t="shared" si="177"/>
        <v>3.4725777755182623</v>
      </c>
      <c r="AL104" s="60">
        <f t="shared" si="178"/>
        <v>12.684550440327724</v>
      </c>
      <c r="AM104" s="60">
        <f t="shared" si="179"/>
        <v>7.1311947438849357</v>
      </c>
      <c r="AN104" s="62">
        <f t="shared" si="180"/>
        <v>20.868579277277565</v>
      </c>
      <c r="AO104" s="63">
        <f t="shared" si="181"/>
        <v>3.2855945967545397</v>
      </c>
    </row>
    <row r="105" spans="1:41" s="1" customFormat="1" ht="20.100000000000001" customHeight="1" x14ac:dyDescent="0.15">
      <c r="A105" s="18"/>
      <c r="B105" s="147">
        <f>C105+30*2</f>
        <v>460</v>
      </c>
      <c r="C105" s="149">
        <v>400</v>
      </c>
      <c r="D105" s="100">
        <v>400</v>
      </c>
      <c r="E105" s="149">
        <v>400</v>
      </c>
      <c r="F105" s="94" t="s">
        <v>117</v>
      </c>
      <c r="G105" s="8">
        <f t="shared" si="182"/>
        <v>0</v>
      </c>
      <c r="H105" s="140">
        <f>C105/COS(G105/180*PI())</f>
        <v>400</v>
      </c>
      <c r="I105" s="97">
        <f t="shared" si="154"/>
        <v>400</v>
      </c>
      <c r="J105" s="8">
        <v>45</v>
      </c>
      <c r="K105" s="28">
        <f>J105+E$105</f>
        <v>445</v>
      </c>
      <c r="L105" s="58">
        <f t="shared" si="155"/>
        <v>607.5</v>
      </c>
      <c r="M105" s="8">
        <v>1.5</v>
      </c>
      <c r="N105" s="67">
        <f t="shared" si="183"/>
        <v>20</v>
      </c>
      <c r="O105" s="8">
        <f t="shared" si="156"/>
        <v>20</v>
      </c>
      <c r="P105" s="28">
        <f t="shared" ref="P105:P113" si="185">L105/COS(ATAN((Q105+U105-T105)/L105))</f>
        <v>616.59314809569264</v>
      </c>
      <c r="Q105" s="116">
        <f t="shared" ref="Q105:Q113" si="186">L105*TAN(N105*PI()/180)</f>
        <v>221.11191731671792</v>
      </c>
      <c r="R105" s="33">
        <f t="shared" ref="R105:R113" si="187">M105/COS(N105*PI()/180)</f>
        <v>1.5962666587138681</v>
      </c>
      <c r="S105" s="89">
        <f t="shared" si="160"/>
        <v>58.529777486175163</v>
      </c>
      <c r="T105" s="50">
        <f t="shared" ref="T105:T113" si="188">K105/X105+S105</f>
        <v>185.55697783978852</v>
      </c>
      <c r="U105" s="128">
        <f t="shared" si="162"/>
        <v>69.947952798859504</v>
      </c>
      <c r="V105" s="58">
        <f t="shared" si="163"/>
        <v>53.208888623795602</v>
      </c>
      <c r="W105" s="116">
        <f t="shared" ref="W105:W113" si="189">20/COS(ATAN((Q105+U105-T105)/L105))</f>
        <v>20.299362900269717</v>
      </c>
      <c r="X105" s="59">
        <f t="shared" si="165"/>
        <v>3.503186709312859</v>
      </c>
      <c r="Y105" s="60">
        <f t="shared" si="166"/>
        <v>14.906606724422465</v>
      </c>
      <c r="Z105" s="60">
        <f t="shared" si="167"/>
        <v>7.3359531289415409</v>
      </c>
      <c r="AA105" s="67">
        <f t="shared" si="184"/>
        <v>20</v>
      </c>
      <c r="AB105" s="31">
        <f t="shared" si="168"/>
        <v>20</v>
      </c>
      <c r="AC105" s="50">
        <f t="shared" ref="AC105:AC113" si="190">IF(AA105&gt;0,L105/COS(ATAN((AD105+AH105-AG105)/L105)),L105/COS(ATAN((AD105+AG105-AH105)/L105)))</f>
        <v>616.59314809569264</v>
      </c>
      <c r="AD105" s="116">
        <f t="shared" ref="AD105:AD113" si="191">L105*TAN(ABS(AA105)*PI()/180)</f>
        <v>221.11191731671792</v>
      </c>
      <c r="AE105" s="33">
        <f t="shared" ref="AE105:AE113" si="192">M105/COS(AA105*PI()/180)</f>
        <v>1.5962666587138681</v>
      </c>
      <c r="AF105" s="89">
        <f t="shared" si="172"/>
        <v>58.529777486175163</v>
      </c>
      <c r="AG105" s="50">
        <f t="shared" ref="AG105:AG113" si="193">K105/AK105+AF105</f>
        <v>185.55697783978852</v>
      </c>
      <c r="AH105" s="128">
        <f t="shared" si="174"/>
        <v>69.947952798859504</v>
      </c>
      <c r="AI105" s="58">
        <f t="shared" si="175"/>
        <v>53.208888623795602</v>
      </c>
      <c r="AJ105" s="116">
        <f t="shared" ref="AJ105:AJ113" si="194">IF(AA105&gt;0,20/COS(ATAN((AD105+AH105-AG105)/L105)),20/COS(ATAN((AD105-AH105+AG105)/L105)))</f>
        <v>20.299362900269717</v>
      </c>
      <c r="AK105" s="61">
        <f t="shared" si="177"/>
        <v>3.503186709312859</v>
      </c>
      <c r="AL105" s="60">
        <f t="shared" si="178"/>
        <v>14.906606724422465</v>
      </c>
      <c r="AM105" s="60">
        <f t="shared" si="179"/>
        <v>7.3359531289415409</v>
      </c>
      <c r="AN105" s="62">
        <f t="shared" si="180"/>
        <v>20.688815331933334</v>
      </c>
      <c r="AO105" s="63">
        <f t="shared" si="181"/>
        <v>3.2726990913014227</v>
      </c>
    </row>
    <row r="106" spans="1:41" s="1" customFormat="1" ht="20.100000000000001" customHeight="1" x14ac:dyDescent="0.15">
      <c r="A106" s="18"/>
      <c r="B106" s="147"/>
      <c r="C106" s="149"/>
      <c r="D106" s="100">
        <v>400</v>
      </c>
      <c r="E106" s="149"/>
      <c r="F106" s="94" t="s">
        <v>118</v>
      </c>
      <c r="G106" s="8">
        <f t="shared" si="182"/>
        <v>0</v>
      </c>
      <c r="H106" s="140"/>
      <c r="I106" s="97">
        <f t="shared" si="154"/>
        <v>400</v>
      </c>
      <c r="J106" s="8">
        <v>45</v>
      </c>
      <c r="K106" s="28">
        <f t="shared" ref="K106:K113" si="195">J106+E$105</f>
        <v>445</v>
      </c>
      <c r="L106" s="58">
        <f t="shared" si="155"/>
        <v>607.5</v>
      </c>
      <c r="M106" s="8">
        <v>1.5</v>
      </c>
      <c r="N106" s="67">
        <f t="shared" si="183"/>
        <v>20</v>
      </c>
      <c r="O106" s="8">
        <f t="shared" si="156"/>
        <v>20</v>
      </c>
      <c r="P106" s="28">
        <f t="shared" si="185"/>
        <v>616.59314809569264</v>
      </c>
      <c r="Q106" s="116">
        <f t="shared" si="186"/>
        <v>221.11191731671792</v>
      </c>
      <c r="R106" s="33">
        <f t="shared" si="187"/>
        <v>1.5962666587138681</v>
      </c>
      <c r="S106" s="89">
        <f t="shared" si="160"/>
        <v>58.529777486175163</v>
      </c>
      <c r="T106" s="50">
        <f t="shared" si="188"/>
        <v>185.55697783978852</v>
      </c>
      <c r="U106" s="128">
        <f t="shared" si="162"/>
        <v>69.947952798859504</v>
      </c>
      <c r="V106" s="58">
        <f t="shared" si="163"/>
        <v>53.208888623795602</v>
      </c>
      <c r="W106" s="116">
        <f t="shared" si="189"/>
        <v>20.299362900269717</v>
      </c>
      <c r="X106" s="59">
        <f t="shared" si="165"/>
        <v>3.503186709312859</v>
      </c>
      <c r="Y106" s="60">
        <f t="shared" si="166"/>
        <v>14.906606724422465</v>
      </c>
      <c r="Z106" s="60">
        <f t="shared" si="167"/>
        <v>7.3359531289415409</v>
      </c>
      <c r="AA106" s="67">
        <f t="shared" si="184"/>
        <v>20</v>
      </c>
      <c r="AB106" s="31">
        <f t="shared" si="168"/>
        <v>20</v>
      </c>
      <c r="AC106" s="50">
        <f t="shared" si="190"/>
        <v>616.59314809569264</v>
      </c>
      <c r="AD106" s="116">
        <f t="shared" si="191"/>
        <v>221.11191731671792</v>
      </c>
      <c r="AE106" s="33">
        <f t="shared" si="192"/>
        <v>1.5962666587138681</v>
      </c>
      <c r="AF106" s="89">
        <f t="shared" si="172"/>
        <v>58.529777486175163</v>
      </c>
      <c r="AG106" s="50">
        <f t="shared" si="193"/>
        <v>185.55697783978852</v>
      </c>
      <c r="AH106" s="128">
        <f t="shared" si="174"/>
        <v>69.947952798859504</v>
      </c>
      <c r="AI106" s="58">
        <f t="shared" si="175"/>
        <v>53.208888623795602</v>
      </c>
      <c r="AJ106" s="116">
        <f t="shared" si="194"/>
        <v>20.299362900269717</v>
      </c>
      <c r="AK106" s="61">
        <f t="shared" si="177"/>
        <v>3.503186709312859</v>
      </c>
      <c r="AL106" s="60">
        <f t="shared" si="178"/>
        <v>14.906606724422465</v>
      </c>
      <c r="AM106" s="60">
        <f t="shared" si="179"/>
        <v>7.3359531289415409</v>
      </c>
      <c r="AN106" s="62">
        <f t="shared" si="180"/>
        <v>20.688815331933334</v>
      </c>
      <c r="AO106" s="63">
        <f t="shared" si="181"/>
        <v>3.2726990913014227</v>
      </c>
    </row>
    <row r="107" spans="1:41" s="1" customFormat="1" ht="20.100000000000001" customHeight="1" x14ac:dyDescent="0.15">
      <c r="A107" s="18"/>
      <c r="B107" s="147"/>
      <c r="C107" s="149"/>
      <c r="D107" s="100">
        <v>400</v>
      </c>
      <c r="E107" s="149"/>
      <c r="F107" s="94" t="s">
        <v>119</v>
      </c>
      <c r="G107" s="8">
        <f t="shared" si="182"/>
        <v>0</v>
      </c>
      <c r="H107" s="140"/>
      <c r="I107" s="97">
        <f t="shared" si="154"/>
        <v>400</v>
      </c>
      <c r="J107" s="8">
        <v>55</v>
      </c>
      <c r="K107" s="28">
        <f t="shared" si="195"/>
        <v>455</v>
      </c>
      <c r="L107" s="58">
        <f t="shared" si="155"/>
        <v>622.5</v>
      </c>
      <c r="M107" s="8">
        <v>1.5</v>
      </c>
      <c r="N107" s="67">
        <f t="shared" si="183"/>
        <v>20</v>
      </c>
      <c r="O107" s="8">
        <f t="shared" si="156"/>
        <v>20</v>
      </c>
      <c r="P107" s="28">
        <f t="shared" si="185"/>
        <v>631.81767027089495</v>
      </c>
      <c r="Q107" s="116">
        <f t="shared" si="186"/>
        <v>226.57147083071095</v>
      </c>
      <c r="R107" s="33">
        <f t="shared" si="187"/>
        <v>1.5962666587138681</v>
      </c>
      <c r="S107" s="89">
        <f t="shared" si="160"/>
        <v>58.529777486175163</v>
      </c>
      <c r="T107" s="50">
        <f t="shared" si="188"/>
        <v>188.41152166795959</v>
      </c>
      <c r="U107" s="128">
        <f t="shared" si="162"/>
        <v>69.947952798859504</v>
      </c>
      <c r="V107" s="58">
        <f t="shared" si="163"/>
        <v>53.208888623795602</v>
      </c>
      <c r="W107" s="116">
        <f t="shared" si="189"/>
        <v>20.299362900269717</v>
      </c>
      <c r="X107" s="59">
        <f t="shared" si="165"/>
        <v>3.503186709312859</v>
      </c>
      <c r="Y107" s="60">
        <f t="shared" si="166"/>
        <v>15.735234407256554</v>
      </c>
      <c r="Z107" s="60">
        <f t="shared" si="167"/>
        <v>7.5703963800916858</v>
      </c>
      <c r="AA107" s="67">
        <f t="shared" si="184"/>
        <v>20</v>
      </c>
      <c r="AB107" s="31">
        <f t="shared" si="168"/>
        <v>20</v>
      </c>
      <c r="AC107" s="50">
        <f t="shared" si="190"/>
        <v>631.81767027089495</v>
      </c>
      <c r="AD107" s="116">
        <f t="shared" si="191"/>
        <v>226.57147083071095</v>
      </c>
      <c r="AE107" s="33">
        <f t="shared" si="192"/>
        <v>1.5962666587138681</v>
      </c>
      <c r="AF107" s="89">
        <f t="shared" si="172"/>
        <v>58.529777486175163</v>
      </c>
      <c r="AG107" s="50">
        <f t="shared" si="193"/>
        <v>188.41152166795959</v>
      </c>
      <c r="AH107" s="128">
        <f t="shared" si="174"/>
        <v>69.947952798859504</v>
      </c>
      <c r="AI107" s="58">
        <f t="shared" si="175"/>
        <v>53.208888623795602</v>
      </c>
      <c r="AJ107" s="116">
        <f t="shared" si="194"/>
        <v>20.299362900269717</v>
      </c>
      <c r="AK107" s="61">
        <f t="shared" si="177"/>
        <v>3.503186709312859</v>
      </c>
      <c r="AL107" s="60">
        <f t="shared" si="178"/>
        <v>15.735234407256554</v>
      </c>
      <c r="AM107" s="60">
        <f t="shared" si="179"/>
        <v>7.5703963800916858</v>
      </c>
      <c r="AN107" s="62">
        <f t="shared" si="180"/>
        <v>21.220927554697123</v>
      </c>
      <c r="AO107" s="63">
        <f t="shared" si="181"/>
        <v>3.3076402337909774</v>
      </c>
    </row>
    <row r="108" spans="1:41" s="1" customFormat="1" ht="20.100000000000001" customHeight="1" x14ac:dyDescent="0.15">
      <c r="A108" s="18"/>
      <c r="B108" s="147"/>
      <c r="C108" s="149"/>
      <c r="D108" s="100">
        <v>400</v>
      </c>
      <c r="E108" s="149"/>
      <c r="F108" s="94" t="s">
        <v>120</v>
      </c>
      <c r="G108" s="8">
        <f t="shared" si="182"/>
        <v>0</v>
      </c>
      <c r="H108" s="140"/>
      <c r="I108" s="97">
        <f t="shared" si="154"/>
        <v>400</v>
      </c>
      <c r="J108" s="8">
        <v>55</v>
      </c>
      <c r="K108" s="28">
        <f t="shared" si="195"/>
        <v>455</v>
      </c>
      <c r="L108" s="58">
        <f t="shared" si="155"/>
        <v>622.5</v>
      </c>
      <c r="M108" s="8">
        <v>1.5</v>
      </c>
      <c r="N108" s="67">
        <f t="shared" si="183"/>
        <v>20</v>
      </c>
      <c r="O108" s="8">
        <f t="shared" si="156"/>
        <v>20</v>
      </c>
      <c r="P108" s="28">
        <f t="shared" si="185"/>
        <v>631.81767027089495</v>
      </c>
      <c r="Q108" s="116">
        <f t="shared" si="186"/>
        <v>226.57147083071095</v>
      </c>
      <c r="R108" s="33">
        <f t="shared" si="187"/>
        <v>1.5962666587138681</v>
      </c>
      <c r="S108" s="89">
        <f t="shared" si="160"/>
        <v>58.529777486175163</v>
      </c>
      <c r="T108" s="50">
        <f t="shared" si="188"/>
        <v>188.41152166795959</v>
      </c>
      <c r="U108" s="128">
        <f t="shared" si="162"/>
        <v>69.947952798859504</v>
      </c>
      <c r="V108" s="58">
        <f t="shared" si="163"/>
        <v>53.208888623795602</v>
      </c>
      <c r="W108" s="116">
        <f t="shared" si="189"/>
        <v>20.299362900269717</v>
      </c>
      <c r="X108" s="59">
        <f t="shared" si="165"/>
        <v>3.503186709312859</v>
      </c>
      <c r="Y108" s="60">
        <f t="shared" si="166"/>
        <v>15.735234407256554</v>
      </c>
      <c r="Z108" s="60">
        <f t="shared" si="167"/>
        <v>7.5703963800916858</v>
      </c>
      <c r="AA108" s="67">
        <f t="shared" si="184"/>
        <v>20</v>
      </c>
      <c r="AB108" s="31">
        <f t="shared" si="168"/>
        <v>20</v>
      </c>
      <c r="AC108" s="50">
        <f t="shared" si="190"/>
        <v>631.81767027089495</v>
      </c>
      <c r="AD108" s="116">
        <f t="shared" si="191"/>
        <v>226.57147083071095</v>
      </c>
      <c r="AE108" s="33">
        <f t="shared" si="192"/>
        <v>1.5962666587138681</v>
      </c>
      <c r="AF108" s="89">
        <f t="shared" si="172"/>
        <v>58.529777486175163</v>
      </c>
      <c r="AG108" s="50">
        <f t="shared" si="193"/>
        <v>188.41152166795959</v>
      </c>
      <c r="AH108" s="128">
        <f t="shared" si="174"/>
        <v>69.947952798859504</v>
      </c>
      <c r="AI108" s="58">
        <f t="shared" si="175"/>
        <v>53.208888623795602</v>
      </c>
      <c r="AJ108" s="116">
        <f t="shared" si="194"/>
        <v>20.299362900269717</v>
      </c>
      <c r="AK108" s="61">
        <f t="shared" si="177"/>
        <v>3.503186709312859</v>
      </c>
      <c r="AL108" s="60">
        <f t="shared" si="178"/>
        <v>15.735234407256554</v>
      </c>
      <c r="AM108" s="60">
        <f t="shared" si="179"/>
        <v>7.5703963800916858</v>
      </c>
      <c r="AN108" s="62">
        <f t="shared" si="180"/>
        <v>21.220927554697123</v>
      </c>
      <c r="AO108" s="63">
        <f t="shared" si="181"/>
        <v>3.3076402337909774</v>
      </c>
    </row>
    <row r="109" spans="1:41" s="1" customFormat="1" ht="20.100000000000001" customHeight="1" x14ac:dyDescent="0.15">
      <c r="A109" s="18"/>
      <c r="B109" s="147"/>
      <c r="C109" s="149"/>
      <c r="D109" s="100">
        <v>400</v>
      </c>
      <c r="E109" s="149"/>
      <c r="F109" s="94" t="s">
        <v>121</v>
      </c>
      <c r="G109" s="8">
        <f t="shared" si="182"/>
        <v>0</v>
      </c>
      <c r="H109" s="140"/>
      <c r="I109" s="97">
        <f t="shared" si="154"/>
        <v>400</v>
      </c>
      <c r="J109" s="8">
        <v>70</v>
      </c>
      <c r="K109" s="28">
        <f t="shared" si="195"/>
        <v>470</v>
      </c>
      <c r="L109" s="58">
        <f t="shared" si="155"/>
        <v>752.5</v>
      </c>
      <c r="M109" s="8">
        <v>1.75</v>
      </c>
      <c r="N109" s="67">
        <f t="shared" si="183"/>
        <v>20</v>
      </c>
      <c r="O109" s="8">
        <f t="shared" si="156"/>
        <v>20</v>
      </c>
      <c r="P109" s="28">
        <f t="shared" si="185"/>
        <v>767.31632197582667</v>
      </c>
      <c r="Q109" s="116">
        <f t="shared" si="186"/>
        <v>273.88760128531726</v>
      </c>
      <c r="R109" s="33">
        <f t="shared" si="187"/>
        <v>1.8623111018328462</v>
      </c>
      <c r="S109" s="89">
        <f t="shared" si="160"/>
        <v>58.529777486175163</v>
      </c>
      <c r="T109" s="50">
        <f t="shared" si="188"/>
        <v>193.87591812944851</v>
      </c>
      <c r="U109" s="128">
        <f t="shared" si="162"/>
        <v>70.048597966453741</v>
      </c>
      <c r="V109" s="58">
        <f t="shared" si="163"/>
        <v>53.208888623795602</v>
      </c>
      <c r="W109" s="116">
        <f t="shared" si="189"/>
        <v>20.393789288394064</v>
      </c>
      <c r="X109" s="59">
        <f t="shared" si="165"/>
        <v>3.4725777755182623</v>
      </c>
      <c r="Y109" s="60">
        <f t="shared" si="166"/>
        <v>19.945996281016537</v>
      </c>
      <c r="Z109" s="60">
        <f t="shared" si="167"/>
        <v>9.2812568586003579</v>
      </c>
      <c r="AA109" s="67">
        <f t="shared" si="184"/>
        <v>20</v>
      </c>
      <c r="AB109" s="31">
        <f t="shared" si="168"/>
        <v>20</v>
      </c>
      <c r="AC109" s="50">
        <f t="shared" si="190"/>
        <v>767.31632197582667</v>
      </c>
      <c r="AD109" s="116">
        <f t="shared" si="191"/>
        <v>273.88760128531726</v>
      </c>
      <c r="AE109" s="33">
        <f t="shared" si="192"/>
        <v>1.8623111018328462</v>
      </c>
      <c r="AF109" s="89">
        <f t="shared" si="172"/>
        <v>58.529777486175163</v>
      </c>
      <c r="AG109" s="50">
        <f t="shared" si="193"/>
        <v>193.87591812944851</v>
      </c>
      <c r="AH109" s="128">
        <f t="shared" si="174"/>
        <v>70.048597966453741</v>
      </c>
      <c r="AI109" s="58">
        <f t="shared" si="175"/>
        <v>53.208888623795602</v>
      </c>
      <c r="AJ109" s="116">
        <f t="shared" si="194"/>
        <v>20.393789288394064</v>
      </c>
      <c r="AK109" s="61">
        <f t="shared" si="177"/>
        <v>3.4725777755182623</v>
      </c>
      <c r="AL109" s="60">
        <f t="shared" si="178"/>
        <v>19.945996281016537</v>
      </c>
      <c r="AM109" s="60">
        <f t="shared" si="179"/>
        <v>9.2812568586003579</v>
      </c>
      <c r="AN109" s="62">
        <f t="shared" si="180"/>
        <v>26.1101215201782</v>
      </c>
      <c r="AO109" s="63">
        <f t="shared" si="181"/>
        <v>3.6117119266570574</v>
      </c>
    </row>
    <row r="110" spans="1:41" s="1" customFormat="1" ht="20.100000000000001" customHeight="1" x14ac:dyDescent="0.15">
      <c r="A110" s="18"/>
      <c r="B110" s="147"/>
      <c r="C110" s="149"/>
      <c r="D110" s="100">
        <v>400</v>
      </c>
      <c r="E110" s="149"/>
      <c r="F110" s="94" t="s">
        <v>122</v>
      </c>
      <c r="G110" s="8">
        <f t="shared" si="182"/>
        <v>0</v>
      </c>
      <c r="H110" s="140"/>
      <c r="I110" s="97">
        <f t="shared" si="154"/>
        <v>400</v>
      </c>
      <c r="J110" s="8">
        <v>70</v>
      </c>
      <c r="K110" s="28">
        <f t="shared" si="195"/>
        <v>470</v>
      </c>
      <c r="L110" s="58">
        <f t="shared" si="155"/>
        <v>752.5</v>
      </c>
      <c r="M110" s="8">
        <v>1.75</v>
      </c>
      <c r="N110" s="67">
        <f t="shared" si="183"/>
        <v>20</v>
      </c>
      <c r="O110" s="8">
        <f t="shared" si="156"/>
        <v>20</v>
      </c>
      <c r="P110" s="28">
        <f t="shared" si="185"/>
        <v>767.31632197582667</v>
      </c>
      <c r="Q110" s="116">
        <f t="shared" si="186"/>
        <v>273.88760128531726</v>
      </c>
      <c r="R110" s="33">
        <f t="shared" si="187"/>
        <v>1.8623111018328462</v>
      </c>
      <c r="S110" s="89">
        <f t="shared" si="160"/>
        <v>58.529777486175163</v>
      </c>
      <c r="T110" s="50">
        <f t="shared" si="188"/>
        <v>193.87591812944851</v>
      </c>
      <c r="U110" s="128">
        <f t="shared" si="162"/>
        <v>70.048597966453741</v>
      </c>
      <c r="V110" s="58">
        <f t="shared" si="163"/>
        <v>53.208888623795602</v>
      </c>
      <c r="W110" s="116">
        <f t="shared" si="189"/>
        <v>20.393789288394064</v>
      </c>
      <c r="X110" s="59">
        <f t="shared" si="165"/>
        <v>3.4725777755182623</v>
      </c>
      <c r="Y110" s="60">
        <f t="shared" si="166"/>
        <v>19.945996281016537</v>
      </c>
      <c r="Z110" s="60">
        <f t="shared" si="167"/>
        <v>9.2812568586003579</v>
      </c>
      <c r="AA110" s="67">
        <f t="shared" si="184"/>
        <v>20</v>
      </c>
      <c r="AB110" s="31">
        <f t="shared" si="168"/>
        <v>20</v>
      </c>
      <c r="AC110" s="50">
        <f t="shared" si="190"/>
        <v>767.31632197582667</v>
      </c>
      <c r="AD110" s="116">
        <f t="shared" si="191"/>
        <v>273.88760128531726</v>
      </c>
      <c r="AE110" s="33">
        <f t="shared" si="192"/>
        <v>1.8623111018328462</v>
      </c>
      <c r="AF110" s="89">
        <f t="shared" si="172"/>
        <v>58.529777486175163</v>
      </c>
      <c r="AG110" s="50">
        <f t="shared" si="193"/>
        <v>193.87591812944851</v>
      </c>
      <c r="AH110" s="128">
        <f t="shared" si="174"/>
        <v>70.048597966453741</v>
      </c>
      <c r="AI110" s="58">
        <f t="shared" si="175"/>
        <v>53.208888623795602</v>
      </c>
      <c r="AJ110" s="116">
        <f t="shared" si="194"/>
        <v>20.393789288394064</v>
      </c>
      <c r="AK110" s="61">
        <f t="shared" si="177"/>
        <v>3.4725777755182623</v>
      </c>
      <c r="AL110" s="60">
        <f t="shared" si="178"/>
        <v>19.945996281016537</v>
      </c>
      <c r="AM110" s="60">
        <f t="shared" si="179"/>
        <v>9.2812568586003579</v>
      </c>
      <c r="AN110" s="62">
        <f t="shared" si="180"/>
        <v>26.1101215201782</v>
      </c>
      <c r="AO110" s="63">
        <f t="shared" si="181"/>
        <v>3.6117119266570574</v>
      </c>
    </row>
    <row r="111" spans="1:41" s="1" customFormat="1" ht="20.100000000000001" customHeight="1" x14ac:dyDescent="0.15">
      <c r="A111" s="18"/>
      <c r="B111" s="147"/>
      <c r="C111" s="149"/>
      <c r="D111" s="100">
        <v>400</v>
      </c>
      <c r="E111" s="149"/>
      <c r="F111" s="94" t="s">
        <v>123</v>
      </c>
      <c r="G111" s="8">
        <f t="shared" si="182"/>
        <v>0</v>
      </c>
      <c r="H111" s="140"/>
      <c r="I111" s="97">
        <f t="shared" si="154"/>
        <v>400</v>
      </c>
      <c r="J111" s="8">
        <v>80</v>
      </c>
      <c r="K111" s="28">
        <f t="shared" si="195"/>
        <v>480</v>
      </c>
      <c r="L111" s="58">
        <f t="shared" si="155"/>
        <v>770</v>
      </c>
      <c r="M111" s="8">
        <v>1.75</v>
      </c>
      <c r="N111" s="67">
        <f t="shared" si="183"/>
        <v>20</v>
      </c>
      <c r="O111" s="8">
        <f t="shared" si="156"/>
        <v>20</v>
      </c>
      <c r="P111" s="28">
        <f t="shared" si="185"/>
        <v>785.16088760317143</v>
      </c>
      <c r="Q111" s="116">
        <f t="shared" si="186"/>
        <v>280.25708038497578</v>
      </c>
      <c r="R111" s="33">
        <f t="shared" si="187"/>
        <v>1.8623111018328462</v>
      </c>
      <c r="S111" s="89">
        <f t="shared" si="160"/>
        <v>58.529777486175163</v>
      </c>
      <c r="T111" s="50">
        <f t="shared" si="188"/>
        <v>196.75562324951815</v>
      </c>
      <c r="U111" s="128">
        <f t="shared" si="162"/>
        <v>70.048597966453741</v>
      </c>
      <c r="V111" s="58">
        <f t="shared" si="163"/>
        <v>53.208888623795602</v>
      </c>
      <c r="W111" s="116">
        <f t="shared" si="189"/>
        <v>20.393789288394064</v>
      </c>
      <c r="X111" s="59">
        <f t="shared" si="165"/>
        <v>3.4725777755182623</v>
      </c>
      <c r="Y111" s="60">
        <f t="shared" si="166"/>
        <v>21.001062838471455</v>
      </c>
      <c r="Z111" s="60">
        <f t="shared" si="167"/>
        <v>9.5636212296321137</v>
      </c>
      <c r="AA111" s="67">
        <f t="shared" si="184"/>
        <v>20</v>
      </c>
      <c r="AB111" s="31">
        <f t="shared" si="168"/>
        <v>20</v>
      </c>
      <c r="AC111" s="50">
        <f t="shared" si="190"/>
        <v>785.16088760317143</v>
      </c>
      <c r="AD111" s="116">
        <f t="shared" si="191"/>
        <v>280.25708038497578</v>
      </c>
      <c r="AE111" s="33">
        <f t="shared" si="192"/>
        <v>1.8623111018328462</v>
      </c>
      <c r="AF111" s="89">
        <f t="shared" si="172"/>
        <v>58.529777486175163</v>
      </c>
      <c r="AG111" s="50">
        <f t="shared" si="193"/>
        <v>196.75562324951815</v>
      </c>
      <c r="AH111" s="128">
        <f t="shared" si="174"/>
        <v>70.048597966453741</v>
      </c>
      <c r="AI111" s="58">
        <f t="shared" si="175"/>
        <v>53.208888623795602</v>
      </c>
      <c r="AJ111" s="116">
        <f t="shared" si="194"/>
        <v>20.393789288394064</v>
      </c>
      <c r="AK111" s="61">
        <f t="shared" si="177"/>
        <v>3.4725777755182623</v>
      </c>
      <c r="AL111" s="60">
        <f t="shared" si="178"/>
        <v>21.001062838471455</v>
      </c>
      <c r="AM111" s="60">
        <f t="shared" si="179"/>
        <v>9.5636212296321137</v>
      </c>
      <c r="AN111" s="62">
        <f t="shared" si="180"/>
        <v>26.805442018868625</v>
      </c>
      <c r="AO111" s="63">
        <f t="shared" si="181"/>
        <v>3.6524765928948724</v>
      </c>
    </row>
    <row r="112" spans="1:41" s="1" customFormat="1" ht="20.100000000000001" customHeight="1" x14ac:dyDescent="0.15">
      <c r="A112" s="18"/>
      <c r="B112" s="147"/>
      <c r="C112" s="149"/>
      <c r="D112" s="100">
        <v>400</v>
      </c>
      <c r="E112" s="149"/>
      <c r="F112" s="94" t="s">
        <v>124</v>
      </c>
      <c r="G112" s="8">
        <f t="shared" si="182"/>
        <v>0</v>
      </c>
      <c r="H112" s="140"/>
      <c r="I112" s="97">
        <f t="shared" si="154"/>
        <v>400</v>
      </c>
      <c r="J112" s="8">
        <v>80</v>
      </c>
      <c r="K112" s="28">
        <f t="shared" si="195"/>
        <v>480</v>
      </c>
      <c r="L112" s="58">
        <f t="shared" si="155"/>
        <v>770</v>
      </c>
      <c r="M112" s="8">
        <v>1.75</v>
      </c>
      <c r="N112" s="67">
        <f t="shared" si="183"/>
        <v>20</v>
      </c>
      <c r="O112" s="8">
        <f t="shared" si="156"/>
        <v>20</v>
      </c>
      <c r="P112" s="28">
        <f t="shared" si="185"/>
        <v>785.16088760317143</v>
      </c>
      <c r="Q112" s="116">
        <f t="shared" si="186"/>
        <v>280.25708038497578</v>
      </c>
      <c r="R112" s="33">
        <f t="shared" si="187"/>
        <v>1.8623111018328462</v>
      </c>
      <c r="S112" s="89">
        <f t="shared" si="160"/>
        <v>58.529777486175163</v>
      </c>
      <c r="T112" s="50">
        <f t="shared" si="188"/>
        <v>196.75562324951815</v>
      </c>
      <c r="U112" s="128">
        <f t="shared" si="162"/>
        <v>70.048597966453741</v>
      </c>
      <c r="V112" s="58">
        <f t="shared" si="163"/>
        <v>53.208888623795602</v>
      </c>
      <c r="W112" s="116">
        <f t="shared" si="189"/>
        <v>20.393789288394064</v>
      </c>
      <c r="X112" s="59">
        <f t="shared" si="165"/>
        <v>3.4725777755182623</v>
      </c>
      <c r="Y112" s="60">
        <f t="shared" si="166"/>
        <v>21.001062838471455</v>
      </c>
      <c r="Z112" s="60">
        <f t="shared" si="167"/>
        <v>9.5636212296321137</v>
      </c>
      <c r="AA112" s="67">
        <f t="shared" si="184"/>
        <v>20</v>
      </c>
      <c r="AB112" s="31">
        <f t="shared" si="168"/>
        <v>20</v>
      </c>
      <c r="AC112" s="50">
        <f t="shared" si="190"/>
        <v>785.16088760317143</v>
      </c>
      <c r="AD112" s="116">
        <f t="shared" si="191"/>
        <v>280.25708038497578</v>
      </c>
      <c r="AE112" s="33">
        <f t="shared" si="192"/>
        <v>1.8623111018328462</v>
      </c>
      <c r="AF112" s="89">
        <f t="shared" si="172"/>
        <v>58.529777486175163</v>
      </c>
      <c r="AG112" s="50">
        <f t="shared" si="193"/>
        <v>196.75562324951815</v>
      </c>
      <c r="AH112" s="128">
        <f t="shared" si="174"/>
        <v>70.048597966453741</v>
      </c>
      <c r="AI112" s="58">
        <f t="shared" si="175"/>
        <v>53.208888623795602</v>
      </c>
      <c r="AJ112" s="116">
        <f t="shared" si="194"/>
        <v>20.393789288394064</v>
      </c>
      <c r="AK112" s="61">
        <f t="shared" si="177"/>
        <v>3.4725777755182623</v>
      </c>
      <c r="AL112" s="60">
        <f t="shared" si="178"/>
        <v>21.001062838471455</v>
      </c>
      <c r="AM112" s="60">
        <f t="shared" si="179"/>
        <v>9.5636212296321137</v>
      </c>
      <c r="AN112" s="62">
        <f t="shared" si="180"/>
        <v>26.805442018868625</v>
      </c>
      <c r="AO112" s="63">
        <f t="shared" si="181"/>
        <v>3.6524765928948724</v>
      </c>
    </row>
    <row r="113" spans="1:41" s="1" customFormat="1" ht="20.100000000000001" customHeight="1" thickBot="1" x14ac:dyDescent="0.2">
      <c r="A113" s="18"/>
      <c r="B113" s="148"/>
      <c r="C113" s="150"/>
      <c r="D113" s="101">
        <v>400</v>
      </c>
      <c r="E113" s="150"/>
      <c r="F113" s="95" t="s">
        <v>125</v>
      </c>
      <c r="G113" s="35">
        <f>G112</f>
        <v>0</v>
      </c>
      <c r="H113" s="141"/>
      <c r="I113" s="97">
        <f t="shared" si="154"/>
        <v>400</v>
      </c>
      <c r="J113" s="35">
        <v>90</v>
      </c>
      <c r="K113" s="36">
        <f t="shared" si="195"/>
        <v>490</v>
      </c>
      <c r="L113" s="66">
        <f t="shared" si="155"/>
        <v>787.5</v>
      </c>
      <c r="M113" s="35">
        <v>1.75</v>
      </c>
      <c r="N113" s="83">
        <f>N112</f>
        <v>20</v>
      </c>
      <c r="O113" s="35">
        <f t="shared" si="156"/>
        <v>20</v>
      </c>
      <c r="P113" s="36">
        <f t="shared" si="185"/>
        <v>803.00545323051631</v>
      </c>
      <c r="Q113" s="117">
        <f t="shared" si="186"/>
        <v>286.62655948463436</v>
      </c>
      <c r="R113" s="40">
        <f t="shared" si="187"/>
        <v>1.8623111018328462</v>
      </c>
      <c r="S113" s="90">
        <f t="shared" si="160"/>
        <v>58.529777486175163</v>
      </c>
      <c r="T113" s="51">
        <f t="shared" si="188"/>
        <v>199.6353283695878</v>
      </c>
      <c r="U113" s="129">
        <f t="shared" si="162"/>
        <v>70.048597966453741</v>
      </c>
      <c r="V113" s="66">
        <f t="shared" si="163"/>
        <v>53.208888623795602</v>
      </c>
      <c r="W113" s="117">
        <f t="shared" si="189"/>
        <v>20.393789288394064</v>
      </c>
      <c r="X113" s="84">
        <f t="shared" si="165"/>
        <v>3.4725777755182623</v>
      </c>
      <c r="Y113" s="85">
        <f t="shared" si="166"/>
        <v>22.090561629995033</v>
      </c>
      <c r="Z113" s="85">
        <f t="shared" si="167"/>
        <v>9.8490092910399429</v>
      </c>
      <c r="AA113" s="83">
        <f>AA112</f>
        <v>20</v>
      </c>
      <c r="AB113" s="38">
        <f t="shared" si="168"/>
        <v>20</v>
      </c>
      <c r="AC113" s="51">
        <f t="shared" si="190"/>
        <v>803.00545323051631</v>
      </c>
      <c r="AD113" s="117">
        <f t="shared" si="191"/>
        <v>286.62655948463436</v>
      </c>
      <c r="AE113" s="40">
        <f t="shared" si="192"/>
        <v>1.8623111018328462</v>
      </c>
      <c r="AF113" s="90">
        <f t="shared" si="172"/>
        <v>58.529777486175163</v>
      </c>
      <c r="AG113" s="51">
        <f t="shared" si="193"/>
        <v>199.6353283695878</v>
      </c>
      <c r="AH113" s="129">
        <f t="shared" si="174"/>
        <v>70.048597966453741</v>
      </c>
      <c r="AI113" s="66">
        <f t="shared" si="175"/>
        <v>53.208888623795602</v>
      </c>
      <c r="AJ113" s="117">
        <f t="shared" si="194"/>
        <v>20.393789288394064</v>
      </c>
      <c r="AK113" s="86">
        <f t="shared" si="177"/>
        <v>3.4725777755182623</v>
      </c>
      <c r="AL113" s="85">
        <f t="shared" si="178"/>
        <v>22.090561629995033</v>
      </c>
      <c r="AM113" s="85">
        <f t="shared" si="179"/>
        <v>9.8490092910399429</v>
      </c>
      <c r="AN113" s="62">
        <f t="shared" si="180"/>
        <v>27.509679788298577</v>
      </c>
      <c r="AO113" s="63">
        <f t="shared" si="181"/>
        <v>3.6932412591326873</v>
      </c>
    </row>
    <row r="114" spans="1:41" s="6" customFormat="1" ht="20.100000000000001" customHeight="1" x14ac:dyDescent="0.15">
      <c r="A114" s="18"/>
      <c r="B114" s="18"/>
      <c r="C114" s="18"/>
      <c r="D114" s="99"/>
      <c r="E114" s="18"/>
      <c r="F114" s="18"/>
      <c r="G114" s="18"/>
      <c r="H114" s="111"/>
      <c r="I114" s="111"/>
      <c r="J114" s="18"/>
      <c r="K114" s="42"/>
      <c r="L114" s="42"/>
      <c r="M114" s="18"/>
      <c r="N114" s="18"/>
      <c r="O114" s="18"/>
      <c r="P114" s="42"/>
      <c r="Q114" s="118"/>
      <c r="R114" s="47"/>
      <c r="S114" s="52"/>
      <c r="T114" s="52"/>
      <c r="U114" s="127"/>
      <c r="V114" s="42"/>
      <c r="W114" s="118"/>
      <c r="X114" s="46"/>
      <c r="Y114" s="43"/>
      <c r="Z114" s="43"/>
      <c r="AA114" s="44"/>
      <c r="AB114" s="45"/>
      <c r="AC114" s="52"/>
      <c r="AD114" s="118"/>
      <c r="AE114" s="47"/>
      <c r="AF114" s="52"/>
      <c r="AG114" s="52"/>
      <c r="AH114" s="127"/>
      <c r="AI114" s="42"/>
      <c r="AJ114" s="118"/>
      <c r="AK114" s="46"/>
      <c r="AL114" s="43"/>
      <c r="AM114" s="43"/>
      <c r="AN114" s="47"/>
    </row>
    <row r="115" spans="1:41" s="6" customFormat="1" ht="20.100000000000001" customHeight="1" x14ac:dyDescent="0.15">
      <c r="A115" s="18"/>
      <c r="B115" s="18"/>
      <c r="C115" s="18"/>
      <c r="D115" s="99"/>
      <c r="E115" s="18"/>
      <c r="F115" s="18"/>
      <c r="G115" s="18"/>
      <c r="H115" s="111"/>
      <c r="I115" s="111"/>
      <c r="J115" s="18"/>
      <c r="K115" s="42"/>
      <c r="L115" s="42"/>
      <c r="M115" s="18"/>
      <c r="N115" s="18"/>
      <c r="O115" s="18"/>
      <c r="P115" s="42"/>
      <c r="Q115" s="118"/>
      <c r="R115" s="47"/>
      <c r="S115" s="52"/>
      <c r="T115" s="52"/>
      <c r="U115" s="127"/>
      <c r="V115" s="42"/>
      <c r="W115" s="118"/>
      <c r="X115" s="46"/>
      <c r="Y115" s="43"/>
      <c r="Z115" s="43"/>
      <c r="AA115" s="44"/>
      <c r="AB115" s="45"/>
      <c r="AC115" s="52"/>
      <c r="AD115" s="118"/>
      <c r="AE115" s="47"/>
      <c r="AF115" s="52"/>
      <c r="AG115" s="52"/>
      <c r="AH115" s="127"/>
      <c r="AI115" s="42"/>
      <c r="AJ115" s="118"/>
      <c r="AK115" s="46"/>
      <c r="AL115" s="43"/>
      <c r="AM115" s="43"/>
      <c r="AN115" s="47"/>
      <c r="AO115" s="47"/>
    </row>
    <row r="116" spans="1:41" s="1" customFormat="1" ht="20.100000000000001" customHeight="1" x14ac:dyDescent="0.15">
      <c r="A116" s="17"/>
      <c r="B116" s="164" t="s">
        <v>147</v>
      </c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  <c r="AD116" s="164"/>
      <c r="AE116" s="164"/>
      <c r="AF116" s="164"/>
      <c r="AG116" s="164"/>
      <c r="AH116" s="164"/>
      <c r="AI116" s="164"/>
      <c r="AJ116" s="164"/>
      <c r="AK116" s="164"/>
      <c r="AL116" s="164"/>
      <c r="AM116" s="164"/>
      <c r="AN116" s="164"/>
      <c r="AO116" s="164"/>
    </row>
    <row r="117" spans="1:41" s="1" customFormat="1" ht="20.100000000000001" customHeight="1" thickBot="1" x14ac:dyDescent="0.2">
      <c r="D117" s="96"/>
      <c r="H117" s="105"/>
      <c r="I117" s="105"/>
      <c r="K117" s="2"/>
      <c r="L117" s="2"/>
      <c r="P117" s="2"/>
      <c r="Q117" s="113"/>
      <c r="R117" s="87"/>
      <c r="S117" s="13"/>
      <c r="T117" s="13"/>
      <c r="U117" s="122"/>
      <c r="V117" s="2"/>
      <c r="W117" s="113"/>
      <c r="X117" s="5"/>
      <c r="AA117" s="3"/>
      <c r="AB117" s="4"/>
      <c r="AC117" s="13"/>
      <c r="AD117" s="113"/>
      <c r="AE117" s="87"/>
      <c r="AF117" s="13"/>
      <c r="AG117" s="13"/>
      <c r="AH117" s="122"/>
      <c r="AI117" s="2"/>
      <c r="AJ117" s="113"/>
      <c r="AK117" s="5"/>
      <c r="AN117" s="4" t="s">
        <v>144</v>
      </c>
      <c r="AO117" s="4"/>
    </row>
    <row r="118" spans="1:41" s="1" customFormat="1" ht="30.75" customHeight="1" x14ac:dyDescent="0.15">
      <c r="A118" s="18"/>
      <c r="B118" s="19" t="s">
        <v>29</v>
      </c>
      <c r="C118" s="15" t="s">
        <v>30</v>
      </c>
      <c r="D118" s="91" t="s">
        <v>30</v>
      </c>
      <c r="E118" s="15" t="s">
        <v>315</v>
      </c>
      <c r="F118" s="68" t="s">
        <v>24</v>
      </c>
      <c r="G118" s="165" t="s">
        <v>71</v>
      </c>
      <c r="H118" s="146" t="s">
        <v>316</v>
      </c>
      <c r="I118" s="167" t="s">
        <v>316</v>
      </c>
      <c r="J118" s="68" t="s">
        <v>27</v>
      </c>
      <c r="K118" s="151" t="s">
        <v>72</v>
      </c>
      <c r="L118" s="151" t="s">
        <v>1</v>
      </c>
      <c r="M118" s="153" t="s">
        <v>3</v>
      </c>
      <c r="N118" s="153" t="s">
        <v>32</v>
      </c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  <c r="AA118" s="153" t="s">
        <v>33</v>
      </c>
      <c r="AB118" s="153"/>
      <c r="AC118" s="153"/>
      <c r="AD118" s="153"/>
      <c r="AE118" s="153"/>
      <c r="AF118" s="153"/>
      <c r="AG118" s="153"/>
      <c r="AH118" s="153"/>
      <c r="AI118" s="153"/>
      <c r="AJ118" s="153"/>
      <c r="AK118" s="153"/>
      <c r="AL118" s="153"/>
      <c r="AM118" s="153"/>
      <c r="AN118" s="103" t="s">
        <v>16</v>
      </c>
      <c r="AO118" s="155" t="s">
        <v>145</v>
      </c>
    </row>
    <row r="119" spans="1:41" s="1" customFormat="1" ht="37.5" customHeight="1" x14ac:dyDescent="0.15">
      <c r="A119" s="18"/>
      <c r="B119" s="20" t="s">
        <v>34</v>
      </c>
      <c r="C119" s="16" t="s">
        <v>35</v>
      </c>
      <c r="D119" s="92" t="s">
        <v>35</v>
      </c>
      <c r="E119" s="16" t="s">
        <v>70</v>
      </c>
      <c r="F119" s="69" t="s">
        <v>73</v>
      </c>
      <c r="G119" s="166"/>
      <c r="H119" s="143"/>
      <c r="I119" s="168"/>
      <c r="J119" s="69" t="s">
        <v>74</v>
      </c>
      <c r="K119" s="152"/>
      <c r="L119" s="152"/>
      <c r="M119" s="154"/>
      <c r="N119" s="103" t="s">
        <v>39</v>
      </c>
      <c r="O119" s="103" t="s">
        <v>40</v>
      </c>
      <c r="P119" s="103" t="s">
        <v>0</v>
      </c>
      <c r="Q119" s="119" t="s">
        <v>2</v>
      </c>
      <c r="R119" s="162" t="s">
        <v>17</v>
      </c>
      <c r="S119" s="103" t="s">
        <v>4</v>
      </c>
      <c r="T119" s="103" t="s">
        <v>19</v>
      </c>
      <c r="U119" s="119" t="s">
        <v>21</v>
      </c>
      <c r="V119" s="7" t="s">
        <v>5</v>
      </c>
      <c r="W119" s="119" t="s">
        <v>6</v>
      </c>
      <c r="X119" s="157" t="s">
        <v>7</v>
      </c>
      <c r="Y119" s="70" t="s">
        <v>37</v>
      </c>
      <c r="Z119" s="70" t="s">
        <v>38</v>
      </c>
      <c r="AA119" s="103" t="s">
        <v>41</v>
      </c>
      <c r="AB119" s="103" t="s">
        <v>42</v>
      </c>
      <c r="AC119" s="103" t="s">
        <v>18</v>
      </c>
      <c r="AD119" s="119" t="s">
        <v>13</v>
      </c>
      <c r="AE119" s="162" t="s">
        <v>14</v>
      </c>
      <c r="AF119" s="103" t="s">
        <v>8</v>
      </c>
      <c r="AG119" s="103" t="s">
        <v>20</v>
      </c>
      <c r="AH119" s="119" t="s">
        <v>22</v>
      </c>
      <c r="AI119" s="103" t="s">
        <v>9</v>
      </c>
      <c r="AJ119" s="119" t="s">
        <v>10</v>
      </c>
      <c r="AK119" s="157" t="s">
        <v>11</v>
      </c>
      <c r="AL119" s="70" t="s">
        <v>311</v>
      </c>
      <c r="AM119" s="70" t="s">
        <v>312</v>
      </c>
      <c r="AN119" s="71" t="s">
        <v>314</v>
      </c>
      <c r="AO119" s="156"/>
    </row>
    <row r="120" spans="1:41" s="1" customFormat="1" ht="55.5" customHeight="1" x14ac:dyDescent="0.15">
      <c r="A120" s="18"/>
      <c r="B120" s="25" t="s">
        <v>57</v>
      </c>
      <c r="C120" s="24" t="s">
        <v>57</v>
      </c>
      <c r="D120" s="93" t="s">
        <v>57</v>
      </c>
      <c r="E120" s="71" t="s">
        <v>15</v>
      </c>
      <c r="F120" s="71" t="s">
        <v>58</v>
      </c>
      <c r="G120" s="71" t="s">
        <v>59</v>
      </c>
      <c r="H120" s="108" t="s">
        <v>15</v>
      </c>
      <c r="I120" s="93" t="s">
        <v>15</v>
      </c>
      <c r="J120" s="71" t="s">
        <v>15</v>
      </c>
      <c r="K120" s="73" t="s">
        <v>57</v>
      </c>
      <c r="L120" s="73" t="s">
        <v>57</v>
      </c>
      <c r="M120" s="154"/>
      <c r="N120" s="71" t="s">
        <v>59</v>
      </c>
      <c r="O120" s="71" t="s">
        <v>59</v>
      </c>
      <c r="P120" s="71" t="s">
        <v>57</v>
      </c>
      <c r="Q120" s="120" t="s">
        <v>57</v>
      </c>
      <c r="R120" s="163"/>
      <c r="S120" s="71" t="s">
        <v>57</v>
      </c>
      <c r="T120" s="71" t="s">
        <v>57</v>
      </c>
      <c r="U120" s="120" t="s">
        <v>57</v>
      </c>
      <c r="V120" s="24" t="s">
        <v>57</v>
      </c>
      <c r="W120" s="120" t="s">
        <v>57</v>
      </c>
      <c r="X120" s="157"/>
      <c r="Y120" s="158" t="s">
        <v>75</v>
      </c>
      <c r="Z120" s="158"/>
      <c r="AA120" s="71" t="s">
        <v>59</v>
      </c>
      <c r="AB120" s="71" t="s">
        <v>59</v>
      </c>
      <c r="AC120" s="71" t="s">
        <v>57</v>
      </c>
      <c r="AD120" s="120" t="s">
        <v>57</v>
      </c>
      <c r="AE120" s="163"/>
      <c r="AF120" s="71" t="s">
        <v>57</v>
      </c>
      <c r="AG120" s="71" t="s">
        <v>57</v>
      </c>
      <c r="AH120" s="120" t="s">
        <v>57</v>
      </c>
      <c r="AI120" s="71" t="s">
        <v>57</v>
      </c>
      <c r="AJ120" s="120" t="s">
        <v>57</v>
      </c>
      <c r="AK120" s="157"/>
      <c r="AL120" s="159" t="s">
        <v>313</v>
      </c>
      <c r="AM120" s="160"/>
      <c r="AN120" s="158" t="s">
        <v>52</v>
      </c>
      <c r="AO120" s="161"/>
    </row>
    <row r="121" spans="1:41" s="1" customFormat="1" ht="20.100000000000001" customHeight="1" x14ac:dyDescent="0.15">
      <c r="A121" s="18"/>
      <c r="B121" s="147">
        <f>C121+30*2</f>
        <v>660</v>
      </c>
      <c r="C121" s="149">
        <v>600</v>
      </c>
      <c r="D121" s="100">
        <v>600</v>
      </c>
      <c r="E121" s="149">
        <v>300</v>
      </c>
      <c r="F121" s="94" t="s">
        <v>117</v>
      </c>
      <c r="G121" s="8">
        <v>0</v>
      </c>
      <c r="H121" s="140">
        <f>C121/COS(G121/180*PI())</f>
        <v>600</v>
      </c>
      <c r="I121" s="97">
        <f>D121/COS(G121/180*PI())</f>
        <v>600</v>
      </c>
      <c r="J121" s="8">
        <v>60</v>
      </c>
      <c r="K121" s="28">
        <f>J121+E$121</f>
        <v>360</v>
      </c>
      <c r="L121" s="58">
        <f>(K121-40)*M121</f>
        <v>480</v>
      </c>
      <c r="M121" s="8">
        <v>1.5</v>
      </c>
      <c r="N121" s="67">
        <v>20</v>
      </c>
      <c r="O121" s="8">
        <f>N121-G121</f>
        <v>20</v>
      </c>
      <c r="P121" s="28">
        <f>L121/COS(ATAN((Q121+U121-T121)/L121))</f>
        <v>487.18470960647318</v>
      </c>
      <c r="Q121" s="116">
        <f>L121*TAN(N121*PI()/180)</f>
        <v>174.70571244777713</v>
      </c>
      <c r="R121" s="33">
        <f>M121/COS(N121*PI()/180)</f>
        <v>1.5962666587138681</v>
      </c>
      <c r="S121" s="89">
        <f>55/COS(N121*PI()/180)</f>
        <v>58.529777486175163</v>
      </c>
      <c r="T121" s="50">
        <f>K121/X121+S121</f>
        <v>161.29335530033427</v>
      </c>
      <c r="U121" s="128">
        <f>40/X121+S121</f>
        <v>69.947952798859504</v>
      </c>
      <c r="V121" s="58">
        <f>50/COS(N121*PI()/180)</f>
        <v>53.208888623795602</v>
      </c>
      <c r="W121" s="116">
        <f>20/COS(ATAN((Q121+U121-T121)/L121))</f>
        <v>20.299362900269717</v>
      </c>
      <c r="X121" s="59">
        <f>(3.5+SIN(N121*PI()/180)/M121)*COS(N121*PI()/180)</f>
        <v>3.503186709312859</v>
      </c>
      <c r="Y121" s="60">
        <f>(S121*M121*(K121^2-40^2)/2+M121*(K121^3-40^3)/(6*X121))/1000000</f>
        <v>8.9438312897264982</v>
      </c>
      <c r="Z121" s="60">
        <f>(M121*(S121+V121+W121)*(K121-40)*60+M121*(K121^2-40^2)*60/(2*X121)+(V121+W121+U121)*0*60)/1000000</f>
        <v>5.4469124805214708</v>
      </c>
      <c r="AA121" s="67">
        <v>20</v>
      </c>
      <c r="AB121" s="31">
        <f>AA121+G121</f>
        <v>20</v>
      </c>
      <c r="AC121" s="50">
        <f>IF(AA121&gt;0,L121/COS(ATAN((AD121+AH121-AG121)/L121)),L121/COS(ATAN((AD121+AG121-AH121)/L121)))</f>
        <v>487.18470960647318</v>
      </c>
      <c r="AD121" s="116">
        <f>L121*TAN(ABS(AA121)*PI()/180)</f>
        <v>174.70571244777713</v>
      </c>
      <c r="AE121" s="33">
        <f>M121/COS(AA121*PI()/180)</f>
        <v>1.5962666587138681</v>
      </c>
      <c r="AF121" s="89">
        <f>55/COS(AA121*PI()/180)</f>
        <v>58.529777486175163</v>
      </c>
      <c r="AG121" s="50">
        <f>K121/AK121+AF121</f>
        <v>161.29335530033427</v>
      </c>
      <c r="AH121" s="128">
        <f>40/AK121+AF121</f>
        <v>69.947952798859504</v>
      </c>
      <c r="AI121" s="58">
        <f>50/COS(AA121*PI()/180)</f>
        <v>53.208888623795602</v>
      </c>
      <c r="AJ121" s="116">
        <f>IF(AA121&gt;0,20/COS(ATAN((AD121+AH121-AG121)/L121)),20/COS(ATAN((AD121-AH121+AG121)/L121)))</f>
        <v>20.299362900269717</v>
      </c>
      <c r="AK121" s="61">
        <f>(3.5+SIN(ABS(AA121)*PI()/180)/M121)*COS(AA121*PI()/180)</f>
        <v>3.503186709312859</v>
      </c>
      <c r="AL121" s="60">
        <f>(AF121*M121*(K121^2-40^2)/2+M121*(K121^3-40^3)/(6*AK121))/1000000</f>
        <v>8.9438312897264982</v>
      </c>
      <c r="AM121" s="60">
        <f>(M121*(AF121+AI121+AJ121)*(K121-40)*60+M121*(K121^2-40^2)*60/(2*AK121)+(AI121+AJ121+AH121)*0*60)/1000000</f>
        <v>5.4469124805214708</v>
      </c>
      <c r="AN121" s="62">
        <f>IF(AA121&gt;0,((I121+I121+Q121+AD121)*L121/2+200*(I121+Q121+AD121+U121+W121+AH121+AJ121))/10000*0.4-(AI121+V121)*L121/10000*0.4,((I121+I121+Q121-AD121)*L121/2+200*(I121+Q121-AD121+U121+W121+AH121+AJ121))/10000*0.4-(AI121+V121)*L121/10000*0.4)</f>
        <v>21.870376806194074</v>
      </c>
      <c r="AO121" s="63">
        <f>IF(AA121&gt;0,0.8*0.4*(Q121+U121+W121+I121+AD121+AH121+AJ121)/100,0.8*0.4*(Q121+U121+W121+I121-AD121+AH121+AJ121)/100)</f>
        <v>3.6156993801402009</v>
      </c>
    </row>
    <row r="122" spans="1:41" s="1" customFormat="1" ht="20.100000000000001" customHeight="1" x14ac:dyDescent="0.15">
      <c r="A122" s="18"/>
      <c r="B122" s="147"/>
      <c r="C122" s="149"/>
      <c r="D122" s="100">
        <v>600</v>
      </c>
      <c r="E122" s="149"/>
      <c r="F122" s="94" t="s">
        <v>118</v>
      </c>
      <c r="G122" s="8">
        <f>G121</f>
        <v>0</v>
      </c>
      <c r="H122" s="140"/>
      <c r="I122" s="97">
        <f t="shared" ref="I122:I156" si="196">D122/COS(G122/180*PI())</f>
        <v>600</v>
      </c>
      <c r="J122" s="29">
        <v>60</v>
      </c>
      <c r="K122" s="28">
        <f t="shared" ref="K122:K129" si="197">J122+E$121</f>
        <v>360</v>
      </c>
      <c r="L122" s="58">
        <f t="shared" ref="L122:L156" si="198">(K122-40)*M122</f>
        <v>480</v>
      </c>
      <c r="M122" s="8">
        <v>1.5</v>
      </c>
      <c r="N122" s="67">
        <f>N121</f>
        <v>20</v>
      </c>
      <c r="O122" s="8">
        <f t="shared" ref="O122:O156" si="199">N122-G122</f>
        <v>20</v>
      </c>
      <c r="P122" s="28">
        <f t="shared" ref="P122:P156" si="200">L122/COS(ATAN((Q122+U122-T122)/L122))</f>
        <v>487.18470960647318</v>
      </c>
      <c r="Q122" s="116">
        <f t="shared" ref="Q122:Q156" si="201">L122*TAN(N122*PI()/180)</f>
        <v>174.70571244777713</v>
      </c>
      <c r="R122" s="33">
        <f t="shared" ref="R122:R156" si="202">M122/COS(N122*PI()/180)</f>
        <v>1.5962666587138681</v>
      </c>
      <c r="S122" s="89">
        <f t="shared" ref="S122:S156" si="203">55/COS(N122*PI()/180)</f>
        <v>58.529777486175163</v>
      </c>
      <c r="T122" s="50">
        <f t="shared" ref="T122:T156" si="204">K122/X122+S122</f>
        <v>161.29335530033427</v>
      </c>
      <c r="U122" s="128">
        <f t="shared" ref="U122:U156" si="205">40/X122+S122</f>
        <v>69.947952798859504</v>
      </c>
      <c r="V122" s="58">
        <f t="shared" ref="V122:V156" si="206">50/COS(N122*PI()/180)</f>
        <v>53.208888623795602</v>
      </c>
      <c r="W122" s="116">
        <f t="shared" ref="W122:W156" si="207">20/COS(ATAN((Q122+U122-T122)/L122))</f>
        <v>20.299362900269717</v>
      </c>
      <c r="X122" s="59">
        <f t="shared" ref="X122:X156" si="208">(3.5+SIN(N122*PI()/180)/M122)*COS(N122*PI()/180)</f>
        <v>3.503186709312859</v>
      </c>
      <c r="Y122" s="60">
        <f t="shared" ref="Y122:Y156" si="209">(S122*M122*(K122^2-40^2)/2+M122*(K122^3-40^3)/(6*X122))/1000000</f>
        <v>8.9438312897264982</v>
      </c>
      <c r="Z122" s="60">
        <f t="shared" ref="Z122:Z156" si="210">(M122*(S122+V122+W122)*(K122-40)*60+M122*(K122^2-40^2)*60/(2*X122)+(V122+W122+U122)*0*60)/1000000</f>
        <v>5.4469124805214708</v>
      </c>
      <c r="AA122" s="67">
        <f>AA121</f>
        <v>20</v>
      </c>
      <c r="AB122" s="31">
        <f t="shared" ref="AB122:AB156" si="211">AA122+G122</f>
        <v>20</v>
      </c>
      <c r="AC122" s="50">
        <f t="shared" ref="AC122:AC156" si="212">IF(AA122&gt;0,L122/COS(ATAN((AD122+AH122-AG122)/L122)),L122/COS(ATAN((AD122+AG122-AH122)/L122)))</f>
        <v>487.18470960647318</v>
      </c>
      <c r="AD122" s="116">
        <f t="shared" ref="AD122:AD156" si="213">L122*TAN(ABS(AA122)*PI()/180)</f>
        <v>174.70571244777713</v>
      </c>
      <c r="AE122" s="33">
        <f t="shared" ref="AE122:AE156" si="214">M122/COS(AA122*PI()/180)</f>
        <v>1.5962666587138681</v>
      </c>
      <c r="AF122" s="89">
        <f t="shared" ref="AF122:AF156" si="215">55/COS(AA122*PI()/180)</f>
        <v>58.529777486175163</v>
      </c>
      <c r="AG122" s="50">
        <f t="shared" ref="AG122:AG156" si="216">K122/AK122+AF122</f>
        <v>161.29335530033427</v>
      </c>
      <c r="AH122" s="128">
        <f t="shared" ref="AH122:AH156" si="217">40/AK122+AF122</f>
        <v>69.947952798859504</v>
      </c>
      <c r="AI122" s="58">
        <f t="shared" ref="AI122:AI156" si="218">50/COS(AA122*PI()/180)</f>
        <v>53.208888623795602</v>
      </c>
      <c r="AJ122" s="116">
        <f t="shared" ref="AJ122:AJ156" si="219">IF(AA122&gt;0,20/COS(ATAN((AD122+AH122-AG122)/L122)),20/COS(ATAN((AD122-AH122+AG122)/L122)))</f>
        <v>20.299362900269717</v>
      </c>
      <c r="AK122" s="61">
        <f t="shared" ref="AK122:AK156" si="220">(3.5+SIN(ABS(AA122)*PI()/180)/M122)*COS(AA122*PI()/180)</f>
        <v>3.503186709312859</v>
      </c>
      <c r="AL122" s="60">
        <f t="shared" ref="AL122:AL156" si="221">(AF122*M122*(K122^2-40^2)/2+M122*(K122^3-40^3)/(6*AK122))/1000000</f>
        <v>8.9438312897264982</v>
      </c>
      <c r="AM122" s="60">
        <f t="shared" ref="AM122:AM156" si="222">(M122*(AF122+AI122+AJ122)*(K122-40)*60+M122*(K122^2-40^2)*60/(2*AK122)+(AI122+AJ122+AH122)*0*60)/1000000</f>
        <v>5.4469124805214708</v>
      </c>
      <c r="AN122" s="62">
        <f t="shared" ref="AN122:AN139" si="223">IF(AA122&gt;0,((I122+I122+Q122+AD122)*L122/2+200*(I122+Q122+AD122+U122+W122+AH122+AJ122))/10000*0.4-(AI122+V122)*L122/10000*0.4,((I122+I122+Q122-AD122)*L122/2+200*(I122+Q122-AD122+U122+W122+AH122+AJ122))/10000*0.4-(AI122+V122)*L122/10000*0.4)</f>
        <v>21.870376806194074</v>
      </c>
      <c r="AO122" s="63">
        <f t="shared" ref="AO122:AO139" si="224">IF(AA122&gt;0,0.8*0.4*(Q122+U122+W122+I122+AD122+AH122+AJ122)/100,0.8*0.4*(Q122+U122+W122+I122-AD122+AH122+AJ122)/100)</f>
        <v>3.6156993801402009</v>
      </c>
    </row>
    <row r="123" spans="1:41" s="1" customFormat="1" ht="20.100000000000001" customHeight="1" x14ac:dyDescent="0.15">
      <c r="A123" s="18"/>
      <c r="B123" s="147"/>
      <c r="C123" s="149"/>
      <c r="D123" s="100">
        <v>600</v>
      </c>
      <c r="E123" s="149"/>
      <c r="F123" s="94" t="s">
        <v>119</v>
      </c>
      <c r="G123" s="8">
        <f t="shared" ref="G123:G156" si="225">G122</f>
        <v>0</v>
      </c>
      <c r="H123" s="140"/>
      <c r="I123" s="97">
        <f t="shared" si="196"/>
        <v>600</v>
      </c>
      <c r="J123" s="29">
        <v>80</v>
      </c>
      <c r="K123" s="28">
        <f t="shared" si="197"/>
        <v>380</v>
      </c>
      <c r="L123" s="58">
        <f t="shared" si="198"/>
        <v>510</v>
      </c>
      <c r="M123" s="8">
        <v>1.5</v>
      </c>
      <c r="N123" s="67">
        <f t="shared" ref="N123:N156" si="226">N122</f>
        <v>20</v>
      </c>
      <c r="O123" s="8">
        <f t="shared" si="199"/>
        <v>20</v>
      </c>
      <c r="P123" s="28">
        <f t="shared" si="200"/>
        <v>517.63375395687774</v>
      </c>
      <c r="Q123" s="116">
        <f t="shared" si="201"/>
        <v>185.62481947576319</v>
      </c>
      <c r="R123" s="33">
        <f t="shared" si="202"/>
        <v>1.5962666587138681</v>
      </c>
      <c r="S123" s="89">
        <f t="shared" si="203"/>
        <v>58.529777486175163</v>
      </c>
      <c r="T123" s="50">
        <f t="shared" si="204"/>
        <v>167.00244295667645</v>
      </c>
      <c r="U123" s="128">
        <f t="shared" si="205"/>
        <v>69.947952798859504</v>
      </c>
      <c r="V123" s="58">
        <f t="shared" si="206"/>
        <v>53.208888623795602</v>
      </c>
      <c r="W123" s="116">
        <f t="shared" si="207"/>
        <v>20.299362900269717</v>
      </c>
      <c r="X123" s="59">
        <f t="shared" si="208"/>
        <v>3.503186709312859</v>
      </c>
      <c r="Y123" s="60">
        <f t="shared" si="209"/>
        <v>10.179835122129383</v>
      </c>
      <c r="Z123" s="60">
        <f t="shared" si="210"/>
        <v>5.8746935516960992</v>
      </c>
      <c r="AA123" s="67">
        <f t="shared" ref="AA123:AA156" si="227">AA122</f>
        <v>20</v>
      </c>
      <c r="AB123" s="31">
        <f t="shared" si="211"/>
        <v>20</v>
      </c>
      <c r="AC123" s="50">
        <f t="shared" si="212"/>
        <v>517.63375395687774</v>
      </c>
      <c r="AD123" s="116">
        <f t="shared" si="213"/>
        <v>185.62481947576319</v>
      </c>
      <c r="AE123" s="33">
        <f t="shared" si="214"/>
        <v>1.5962666587138681</v>
      </c>
      <c r="AF123" s="89">
        <f t="shared" si="215"/>
        <v>58.529777486175163</v>
      </c>
      <c r="AG123" s="50">
        <f t="shared" si="216"/>
        <v>167.00244295667645</v>
      </c>
      <c r="AH123" s="128">
        <f t="shared" si="217"/>
        <v>69.947952798859504</v>
      </c>
      <c r="AI123" s="58">
        <f t="shared" si="218"/>
        <v>53.208888623795602</v>
      </c>
      <c r="AJ123" s="116">
        <f t="shared" si="219"/>
        <v>20.299362900269717</v>
      </c>
      <c r="AK123" s="61">
        <f t="shared" si="220"/>
        <v>3.503186709312859</v>
      </c>
      <c r="AL123" s="60">
        <f t="shared" si="221"/>
        <v>10.179835122129383</v>
      </c>
      <c r="AM123" s="60">
        <f t="shared" si="222"/>
        <v>5.8746935516960992</v>
      </c>
      <c r="AN123" s="62">
        <f t="shared" si="223"/>
        <v>23.069777824252988</v>
      </c>
      <c r="AO123" s="63">
        <f t="shared" si="224"/>
        <v>3.6855816651193116</v>
      </c>
    </row>
    <row r="124" spans="1:41" s="1" customFormat="1" ht="20.100000000000001" customHeight="1" x14ac:dyDescent="0.15">
      <c r="A124" s="18"/>
      <c r="B124" s="147"/>
      <c r="C124" s="149"/>
      <c r="D124" s="100">
        <v>600</v>
      </c>
      <c r="E124" s="149"/>
      <c r="F124" s="94" t="s">
        <v>120</v>
      </c>
      <c r="G124" s="8">
        <f t="shared" si="225"/>
        <v>0</v>
      </c>
      <c r="H124" s="140"/>
      <c r="I124" s="97">
        <f t="shared" si="196"/>
        <v>600</v>
      </c>
      <c r="J124" s="29">
        <v>80</v>
      </c>
      <c r="K124" s="28">
        <f t="shared" si="197"/>
        <v>380</v>
      </c>
      <c r="L124" s="58">
        <f t="shared" si="198"/>
        <v>510</v>
      </c>
      <c r="M124" s="8">
        <v>1.5</v>
      </c>
      <c r="N124" s="67">
        <f t="shared" si="226"/>
        <v>20</v>
      </c>
      <c r="O124" s="8">
        <f t="shared" si="199"/>
        <v>20</v>
      </c>
      <c r="P124" s="28">
        <f t="shared" si="200"/>
        <v>517.63375395687774</v>
      </c>
      <c r="Q124" s="116">
        <f t="shared" si="201"/>
        <v>185.62481947576319</v>
      </c>
      <c r="R124" s="33">
        <f t="shared" si="202"/>
        <v>1.5962666587138681</v>
      </c>
      <c r="S124" s="89">
        <f t="shared" si="203"/>
        <v>58.529777486175163</v>
      </c>
      <c r="T124" s="50">
        <f t="shared" si="204"/>
        <v>167.00244295667645</v>
      </c>
      <c r="U124" s="128">
        <f t="shared" si="205"/>
        <v>69.947952798859504</v>
      </c>
      <c r="V124" s="58">
        <f t="shared" si="206"/>
        <v>53.208888623795602</v>
      </c>
      <c r="W124" s="116">
        <f t="shared" si="207"/>
        <v>20.299362900269717</v>
      </c>
      <c r="X124" s="59">
        <f t="shared" si="208"/>
        <v>3.503186709312859</v>
      </c>
      <c r="Y124" s="60">
        <f t="shared" si="209"/>
        <v>10.179835122129383</v>
      </c>
      <c r="Z124" s="60">
        <f t="shared" si="210"/>
        <v>5.8746935516960992</v>
      </c>
      <c r="AA124" s="67">
        <f t="shared" si="227"/>
        <v>20</v>
      </c>
      <c r="AB124" s="31">
        <f t="shared" si="211"/>
        <v>20</v>
      </c>
      <c r="AC124" s="50">
        <f t="shared" si="212"/>
        <v>517.63375395687774</v>
      </c>
      <c r="AD124" s="116">
        <f t="shared" si="213"/>
        <v>185.62481947576319</v>
      </c>
      <c r="AE124" s="33">
        <f t="shared" si="214"/>
        <v>1.5962666587138681</v>
      </c>
      <c r="AF124" s="89">
        <f t="shared" si="215"/>
        <v>58.529777486175163</v>
      </c>
      <c r="AG124" s="50">
        <f t="shared" si="216"/>
        <v>167.00244295667645</v>
      </c>
      <c r="AH124" s="128">
        <f t="shared" si="217"/>
        <v>69.947952798859504</v>
      </c>
      <c r="AI124" s="58">
        <f t="shared" si="218"/>
        <v>53.208888623795602</v>
      </c>
      <c r="AJ124" s="116">
        <f t="shared" si="219"/>
        <v>20.299362900269717</v>
      </c>
      <c r="AK124" s="61">
        <f t="shared" si="220"/>
        <v>3.503186709312859</v>
      </c>
      <c r="AL124" s="60">
        <f t="shared" si="221"/>
        <v>10.179835122129383</v>
      </c>
      <c r="AM124" s="60">
        <f t="shared" si="222"/>
        <v>5.8746935516960992</v>
      </c>
      <c r="AN124" s="62">
        <f t="shared" si="223"/>
        <v>23.069777824252988</v>
      </c>
      <c r="AO124" s="63">
        <f t="shared" si="224"/>
        <v>3.6855816651193116</v>
      </c>
    </row>
    <row r="125" spans="1:41" s="1" customFormat="1" ht="20.100000000000001" customHeight="1" x14ac:dyDescent="0.15">
      <c r="A125" s="18"/>
      <c r="B125" s="147"/>
      <c r="C125" s="149"/>
      <c r="D125" s="100">
        <v>600</v>
      </c>
      <c r="E125" s="149"/>
      <c r="F125" s="94" t="s">
        <v>121</v>
      </c>
      <c r="G125" s="8">
        <f t="shared" si="225"/>
        <v>0</v>
      </c>
      <c r="H125" s="140"/>
      <c r="I125" s="97">
        <f t="shared" si="196"/>
        <v>600</v>
      </c>
      <c r="J125" s="29">
        <v>90</v>
      </c>
      <c r="K125" s="28">
        <f t="shared" si="197"/>
        <v>390</v>
      </c>
      <c r="L125" s="58">
        <f t="shared" si="198"/>
        <v>612.5</v>
      </c>
      <c r="M125" s="8">
        <v>1.75</v>
      </c>
      <c r="N125" s="67">
        <f t="shared" si="226"/>
        <v>20</v>
      </c>
      <c r="O125" s="8">
        <f t="shared" si="199"/>
        <v>20</v>
      </c>
      <c r="P125" s="28">
        <f t="shared" si="200"/>
        <v>624.55979695706822</v>
      </c>
      <c r="Q125" s="116">
        <f t="shared" si="201"/>
        <v>222.93176848804893</v>
      </c>
      <c r="R125" s="33">
        <f t="shared" si="202"/>
        <v>1.8623111018328462</v>
      </c>
      <c r="S125" s="89">
        <f t="shared" si="203"/>
        <v>58.529777486175163</v>
      </c>
      <c r="T125" s="50">
        <f t="shared" si="204"/>
        <v>170.83827716889135</v>
      </c>
      <c r="U125" s="128">
        <f t="shared" si="205"/>
        <v>70.048597966453741</v>
      </c>
      <c r="V125" s="58">
        <f t="shared" si="206"/>
        <v>53.208888623795602</v>
      </c>
      <c r="W125" s="116">
        <f t="shared" si="207"/>
        <v>20.393789288394064</v>
      </c>
      <c r="X125" s="59">
        <f t="shared" si="208"/>
        <v>3.4725777755182623</v>
      </c>
      <c r="Y125" s="60">
        <f t="shared" si="209"/>
        <v>12.684550440327724</v>
      </c>
      <c r="Z125" s="60">
        <f t="shared" si="210"/>
        <v>7.1311947438849357</v>
      </c>
      <c r="AA125" s="67">
        <f t="shared" si="227"/>
        <v>20</v>
      </c>
      <c r="AB125" s="31">
        <f t="shared" si="211"/>
        <v>20</v>
      </c>
      <c r="AC125" s="50">
        <f t="shared" si="212"/>
        <v>624.55979695706822</v>
      </c>
      <c r="AD125" s="116">
        <f t="shared" si="213"/>
        <v>222.93176848804893</v>
      </c>
      <c r="AE125" s="33">
        <f t="shared" si="214"/>
        <v>1.8623111018328462</v>
      </c>
      <c r="AF125" s="89">
        <f t="shared" si="215"/>
        <v>58.529777486175163</v>
      </c>
      <c r="AG125" s="50">
        <f t="shared" si="216"/>
        <v>170.83827716889135</v>
      </c>
      <c r="AH125" s="128">
        <f t="shared" si="217"/>
        <v>70.048597966453741</v>
      </c>
      <c r="AI125" s="58">
        <f t="shared" si="218"/>
        <v>53.208888623795602</v>
      </c>
      <c r="AJ125" s="116">
        <f t="shared" si="219"/>
        <v>20.393789288394064</v>
      </c>
      <c r="AK125" s="61">
        <f t="shared" si="220"/>
        <v>3.4725777755182623</v>
      </c>
      <c r="AL125" s="60">
        <f t="shared" si="221"/>
        <v>12.684550440327724</v>
      </c>
      <c r="AM125" s="60">
        <f t="shared" si="222"/>
        <v>7.1311947438849357</v>
      </c>
      <c r="AN125" s="62">
        <f t="shared" si="223"/>
        <v>27.368579277277561</v>
      </c>
      <c r="AO125" s="63">
        <f t="shared" si="224"/>
        <v>3.9255945967545403</v>
      </c>
    </row>
    <row r="126" spans="1:41" s="1" customFormat="1" ht="20.100000000000001" customHeight="1" x14ac:dyDescent="0.15">
      <c r="A126" s="18"/>
      <c r="B126" s="147"/>
      <c r="C126" s="149"/>
      <c r="D126" s="100">
        <v>600</v>
      </c>
      <c r="E126" s="149"/>
      <c r="F126" s="94" t="s">
        <v>122</v>
      </c>
      <c r="G126" s="8">
        <f t="shared" si="225"/>
        <v>0</v>
      </c>
      <c r="H126" s="140"/>
      <c r="I126" s="97">
        <f t="shared" si="196"/>
        <v>600</v>
      </c>
      <c r="J126" s="29">
        <v>90</v>
      </c>
      <c r="K126" s="28">
        <f t="shared" si="197"/>
        <v>390</v>
      </c>
      <c r="L126" s="58">
        <f t="shared" si="198"/>
        <v>612.5</v>
      </c>
      <c r="M126" s="8">
        <v>1.75</v>
      </c>
      <c r="N126" s="67">
        <f t="shared" si="226"/>
        <v>20</v>
      </c>
      <c r="O126" s="8">
        <f t="shared" si="199"/>
        <v>20</v>
      </c>
      <c r="P126" s="28">
        <f t="shared" si="200"/>
        <v>624.55979695706822</v>
      </c>
      <c r="Q126" s="116">
        <f t="shared" si="201"/>
        <v>222.93176848804893</v>
      </c>
      <c r="R126" s="33">
        <f t="shared" si="202"/>
        <v>1.8623111018328462</v>
      </c>
      <c r="S126" s="89">
        <f t="shared" si="203"/>
        <v>58.529777486175163</v>
      </c>
      <c r="T126" s="50">
        <f t="shared" si="204"/>
        <v>170.83827716889135</v>
      </c>
      <c r="U126" s="128">
        <f t="shared" si="205"/>
        <v>70.048597966453741</v>
      </c>
      <c r="V126" s="58">
        <f t="shared" si="206"/>
        <v>53.208888623795602</v>
      </c>
      <c r="W126" s="116">
        <f t="shared" si="207"/>
        <v>20.393789288394064</v>
      </c>
      <c r="X126" s="59">
        <f t="shared" si="208"/>
        <v>3.4725777755182623</v>
      </c>
      <c r="Y126" s="60">
        <f t="shared" si="209"/>
        <v>12.684550440327724</v>
      </c>
      <c r="Z126" s="60">
        <f t="shared" si="210"/>
        <v>7.1311947438849357</v>
      </c>
      <c r="AA126" s="67">
        <f t="shared" si="227"/>
        <v>20</v>
      </c>
      <c r="AB126" s="31">
        <f t="shared" si="211"/>
        <v>20</v>
      </c>
      <c r="AC126" s="50">
        <f t="shared" si="212"/>
        <v>624.55979695706822</v>
      </c>
      <c r="AD126" s="116">
        <f t="shared" si="213"/>
        <v>222.93176848804893</v>
      </c>
      <c r="AE126" s="33">
        <f t="shared" si="214"/>
        <v>1.8623111018328462</v>
      </c>
      <c r="AF126" s="89">
        <f t="shared" si="215"/>
        <v>58.529777486175163</v>
      </c>
      <c r="AG126" s="50">
        <f t="shared" si="216"/>
        <v>170.83827716889135</v>
      </c>
      <c r="AH126" s="128">
        <f t="shared" si="217"/>
        <v>70.048597966453741</v>
      </c>
      <c r="AI126" s="58">
        <f t="shared" si="218"/>
        <v>53.208888623795602</v>
      </c>
      <c r="AJ126" s="116">
        <f t="shared" si="219"/>
        <v>20.393789288394064</v>
      </c>
      <c r="AK126" s="61">
        <f t="shared" si="220"/>
        <v>3.4725777755182623</v>
      </c>
      <c r="AL126" s="60">
        <f t="shared" si="221"/>
        <v>12.684550440327724</v>
      </c>
      <c r="AM126" s="60">
        <f t="shared" si="222"/>
        <v>7.1311947438849357</v>
      </c>
      <c r="AN126" s="62">
        <f t="shared" si="223"/>
        <v>27.368579277277561</v>
      </c>
      <c r="AO126" s="63">
        <f t="shared" si="224"/>
        <v>3.9255945967545403</v>
      </c>
    </row>
    <row r="127" spans="1:41" s="1" customFormat="1" ht="20.100000000000001" customHeight="1" x14ac:dyDescent="0.15">
      <c r="A127" s="18"/>
      <c r="B127" s="147"/>
      <c r="C127" s="149"/>
      <c r="D127" s="100">
        <v>600</v>
      </c>
      <c r="E127" s="149"/>
      <c r="F127" s="94" t="s">
        <v>123</v>
      </c>
      <c r="G127" s="8">
        <f t="shared" si="225"/>
        <v>0</v>
      </c>
      <c r="H127" s="140"/>
      <c r="I127" s="97">
        <f t="shared" si="196"/>
        <v>600</v>
      </c>
      <c r="J127" s="29">
        <v>110</v>
      </c>
      <c r="K127" s="28">
        <f t="shared" si="197"/>
        <v>410</v>
      </c>
      <c r="L127" s="58">
        <f t="shared" si="198"/>
        <v>647.5</v>
      </c>
      <c r="M127" s="8">
        <v>1.75</v>
      </c>
      <c r="N127" s="67">
        <f t="shared" si="226"/>
        <v>20</v>
      </c>
      <c r="O127" s="8">
        <f t="shared" si="199"/>
        <v>20</v>
      </c>
      <c r="P127" s="28">
        <f t="shared" si="200"/>
        <v>660.24892821175786</v>
      </c>
      <c r="Q127" s="116">
        <f t="shared" si="201"/>
        <v>235.67072668736603</v>
      </c>
      <c r="R127" s="33">
        <f t="shared" si="202"/>
        <v>1.8623111018328462</v>
      </c>
      <c r="S127" s="89">
        <f t="shared" si="203"/>
        <v>58.529777486175163</v>
      </c>
      <c r="T127" s="50">
        <f t="shared" si="204"/>
        <v>176.59768740903064</v>
      </c>
      <c r="U127" s="128">
        <f t="shared" si="205"/>
        <v>70.048597966453741</v>
      </c>
      <c r="V127" s="58">
        <f t="shared" si="206"/>
        <v>53.208888623795602</v>
      </c>
      <c r="W127" s="116">
        <f t="shared" si="207"/>
        <v>20.393789288394064</v>
      </c>
      <c r="X127" s="59">
        <f t="shared" si="208"/>
        <v>3.4725777755182623</v>
      </c>
      <c r="Y127" s="60">
        <f t="shared" si="209"/>
        <v>14.31045274155235</v>
      </c>
      <c r="Z127" s="60">
        <f t="shared" si="210"/>
        <v>7.6505681303073523</v>
      </c>
      <c r="AA127" s="67">
        <f t="shared" si="227"/>
        <v>20</v>
      </c>
      <c r="AB127" s="31">
        <f t="shared" si="211"/>
        <v>20</v>
      </c>
      <c r="AC127" s="50">
        <f t="shared" si="212"/>
        <v>660.24892821175786</v>
      </c>
      <c r="AD127" s="116">
        <f t="shared" si="213"/>
        <v>235.67072668736603</v>
      </c>
      <c r="AE127" s="33">
        <f t="shared" si="214"/>
        <v>1.8623111018328462</v>
      </c>
      <c r="AF127" s="89">
        <f t="shared" si="215"/>
        <v>58.529777486175163</v>
      </c>
      <c r="AG127" s="50">
        <f t="shared" si="216"/>
        <v>176.59768740903064</v>
      </c>
      <c r="AH127" s="128">
        <f t="shared" si="217"/>
        <v>70.048597966453741</v>
      </c>
      <c r="AI127" s="58">
        <f t="shared" si="218"/>
        <v>53.208888623795602</v>
      </c>
      <c r="AJ127" s="116">
        <f t="shared" si="219"/>
        <v>20.393789288394064</v>
      </c>
      <c r="AK127" s="61">
        <f t="shared" si="220"/>
        <v>3.4725777755182623</v>
      </c>
      <c r="AL127" s="60">
        <f t="shared" si="221"/>
        <v>14.31045274155235</v>
      </c>
      <c r="AM127" s="60">
        <f t="shared" si="222"/>
        <v>7.6505681303073523</v>
      </c>
      <c r="AN127" s="62">
        <f t="shared" si="223"/>
        <v>28.905461213565584</v>
      </c>
      <c r="AO127" s="63">
        <f t="shared" si="224"/>
        <v>4.0071239292301701</v>
      </c>
    </row>
    <row r="128" spans="1:41" s="1" customFormat="1" ht="20.100000000000001" customHeight="1" x14ac:dyDescent="0.15">
      <c r="A128" s="18"/>
      <c r="B128" s="147"/>
      <c r="C128" s="149"/>
      <c r="D128" s="100">
        <v>600</v>
      </c>
      <c r="E128" s="149"/>
      <c r="F128" s="94" t="s">
        <v>124</v>
      </c>
      <c r="G128" s="8">
        <f t="shared" si="225"/>
        <v>0</v>
      </c>
      <c r="H128" s="140"/>
      <c r="I128" s="97">
        <f t="shared" si="196"/>
        <v>600</v>
      </c>
      <c r="J128" s="29">
        <v>110</v>
      </c>
      <c r="K128" s="28">
        <f t="shared" si="197"/>
        <v>410</v>
      </c>
      <c r="L128" s="58">
        <f t="shared" si="198"/>
        <v>647.5</v>
      </c>
      <c r="M128" s="8">
        <v>1.75</v>
      </c>
      <c r="N128" s="67">
        <f t="shared" si="226"/>
        <v>20</v>
      </c>
      <c r="O128" s="8">
        <f t="shared" si="199"/>
        <v>20</v>
      </c>
      <c r="P128" s="28">
        <f t="shared" si="200"/>
        <v>660.24892821175786</v>
      </c>
      <c r="Q128" s="116">
        <f t="shared" si="201"/>
        <v>235.67072668736603</v>
      </c>
      <c r="R128" s="33">
        <f t="shared" si="202"/>
        <v>1.8623111018328462</v>
      </c>
      <c r="S128" s="89">
        <f t="shared" si="203"/>
        <v>58.529777486175163</v>
      </c>
      <c r="T128" s="50">
        <f t="shared" si="204"/>
        <v>176.59768740903064</v>
      </c>
      <c r="U128" s="128">
        <f t="shared" si="205"/>
        <v>70.048597966453741</v>
      </c>
      <c r="V128" s="58">
        <f t="shared" si="206"/>
        <v>53.208888623795602</v>
      </c>
      <c r="W128" s="116">
        <f t="shared" si="207"/>
        <v>20.393789288394064</v>
      </c>
      <c r="X128" s="59">
        <f t="shared" si="208"/>
        <v>3.4725777755182623</v>
      </c>
      <c r="Y128" s="60">
        <f t="shared" si="209"/>
        <v>14.31045274155235</v>
      </c>
      <c r="Z128" s="60">
        <f t="shared" si="210"/>
        <v>7.6505681303073523</v>
      </c>
      <c r="AA128" s="67">
        <f t="shared" si="227"/>
        <v>20</v>
      </c>
      <c r="AB128" s="31">
        <f t="shared" si="211"/>
        <v>20</v>
      </c>
      <c r="AC128" s="50">
        <f t="shared" si="212"/>
        <v>660.24892821175786</v>
      </c>
      <c r="AD128" s="116">
        <f t="shared" si="213"/>
        <v>235.67072668736603</v>
      </c>
      <c r="AE128" s="33">
        <f t="shared" si="214"/>
        <v>1.8623111018328462</v>
      </c>
      <c r="AF128" s="89">
        <f t="shared" si="215"/>
        <v>58.529777486175163</v>
      </c>
      <c r="AG128" s="50">
        <f t="shared" si="216"/>
        <v>176.59768740903064</v>
      </c>
      <c r="AH128" s="128">
        <f t="shared" si="217"/>
        <v>70.048597966453741</v>
      </c>
      <c r="AI128" s="58">
        <f t="shared" si="218"/>
        <v>53.208888623795602</v>
      </c>
      <c r="AJ128" s="116">
        <f t="shared" si="219"/>
        <v>20.393789288394064</v>
      </c>
      <c r="AK128" s="61">
        <f t="shared" si="220"/>
        <v>3.4725777755182623</v>
      </c>
      <c r="AL128" s="60">
        <f t="shared" si="221"/>
        <v>14.31045274155235</v>
      </c>
      <c r="AM128" s="60">
        <f t="shared" si="222"/>
        <v>7.6505681303073523</v>
      </c>
      <c r="AN128" s="62">
        <f t="shared" si="223"/>
        <v>28.905461213565584</v>
      </c>
      <c r="AO128" s="63">
        <f t="shared" si="224"/>
        <v>4.0071239292301701</v>
      </c>
    </row>
    <row r="129" spans="1:41" s="1" customFormat="1" ht="20.100000000000001" customHeight="1" thickBot="1" x14ac:dyDescent="0.2">
      <c r="A129" s="18"/>
      <c r="B129" s="147"/>
      <c r="C129" s="149"/>
      <c r="D129" s="100">
        <v>600</v>
      </c>
      <c r="E129" s="149"/>
      <c r="F129" s="94" t="s">
        <v>125</v>
      </c>
      <c r="G129" s="8">
        <f t="shared" si="225"/>
        <v>0</v>
      </c>
      <c r="H129" s="140"/>
      <c r="I129" s="97">
        <f t="shared" si="196"/>
        <v>600</v>
      </c>
      <c r="J129" s="104">
        <v>120</v>
      </c>
      <c r="K129" s="28">
        <f t="shared" si="197"/>
        <v>420</v>
      </c>
      <c r="L129" s="58">
        <f t="shared" si="198"/>
        <v>665</v>
      </c>
      <c r="M129" s="8">
        <v>1.75</v>
      </c>
      <c r="N129" s="67">
        <f t="shared" si="226"/>
        <v>20</v>
      </c>
      <c r="O129" s="8">
        <f t="shared" si="199"/>
        <v>20</v>
      </c>
      <c r="P129" s="28">
        <f t="shared" si="200"/>
        <v>678.09349383910262</v>
      </c>
      <c r="Q129" s="116">
        <f t="shared" si="201"/>
        <v>242.04020578702455</v>
      </c>
      <c r="R129" s="33">
        <f t="shared" si="202"/>
        <v>1.8623111018328462</v>
      </c>
      <c r="S129" s="89">
        <f t="shared" si="203"/>
        <v>58.529777486175163</v>
      </c>
      <c r="T129" s="50">
        <f t="shared" si="204"/>
        <v>179.47739252910026</v>
      </c>
      <c r="U129" s="128">
        <f t="shared" si="205"/>
        <v>70.048597966453741</v>
      </c>
      <c r="V129" s="58">
        <f t="shared" si="206"/>
        <v>53.208888623795602</v>
      </c>
      <c r="W129" s="116">
        <f t="shared" si="207"/>
        <v>20.393789288394064</v>
      </c>
      <c r="X129" s="59">
        <f t="shared" si="208"/>
        <v>3.4725777755182623</v>
      </c>
      <c r="Y129" s="60">
        <f t="shared" si="209"/>
        <v>15.169508810911525</v>
      </c>
      <c r="Z129" s="60">
        <f t="shared" si="210"/>
        <v>7.9147903590826711</v>
      </c>
      <c r="AA129" s="67">
        <f t="shared" si="227"/>
        <v>20</v>
      </c>
      <c r="AB129" s="31">
        <f t="shared" si="211"/>
        <v>20</v>
      </c>
      <c r="AC129" s="50">
        <f t="shared" si="212"/>
        <v>678.09349383910262</v>
      </c>
      <c r="AD129" s="116">
        <f t="shared" si="213"/>
        <v>242.04020578702455</v>
      </c>
      <c r="AE129" s="33">
        <f t="shared" si="214"/>
        <v>1.8623111018328462</v>
      </c>
      <c r="AF129" s="89">
        <f t="shared" si="215"/>
        <v>58.529777486175163</v>
      </c>
      <c r="AG129" s="50">
        <f t="shared" si="216"/>
        <v>179.47739252910026</v>
      </c>
      <c r="AH129" s="128">
        <f t="shared" si="217"/>
        <v>70.048597966453741</v>
      </c>
      <c r="AI129" s="58">
        <f t="shared" si="218"/>
        <v>53.208888623795602</v>
      </c>
      <c r="AJ129" s="116">
        <f t="shared" si="219"/>
        <v>20.393789288394064</v>
      </c>
      <c r="AK129" s="61">
        <f t="shared" si="220"/>
        <v>3.4725777755182623</v>
      </c>
      <c r="AL129" s="60">
        <f t="shared" si="221"/>
        <v>15.169508810911525</v>
      </c>
      <c r="AM129" s="60">
        <f t="shared" si="222"/>
        <v>7.9147903590826711</v>
      </c>
      <c r="AN129" s="62">
        <f t="shared" si="223"/>
        <v>29.687278087818893</v>
      </c>
      <c r="AO129" s="63">
        <f t="shared" si="224"/>
        <v>4.0478885954679846</v>
      </c>
    </row>
    <row r="130" spans="1:41" s="1" customFormat="1" ht="20.100000000000001" customHeight="1" x14ac:dyDescent="0.15">
      <c r="A130" s="18"/>
      <c r="B130" s="147">
        <f>C130+30*2</f>
        <v>660</v>
      </c>
      <c r="C130" s="149">
        <v>600</v>
      </c>
      <c r="D130" s="100">
        <v>600</v>
      </c>
      <c r="E130" s="149">
        <v>400</v>
      </c>
      <c r="F130" s="94" t="s">
        <v>117</v>
      </c>
      <c r="G130" s="8">
        <f t="shared" si="225"/>
        <v>0</v>
      </c>
      <c r="H130" s="140">
        <f>C130/COS(G130/180*PI())</f>
        <v>600</v>
      </c>
      <c r="I130" s="97">
        <f t="shared" si="196"/>
        <v>600</v>
      </c>
      <c r="J130" s="8">
        <v>60</v>
      </c>
      <c r="K130" s="28">
        <f>J130+E$130</f>
        <v>460</v>
      </c>
      <c r="L130" s="58">
        <f t="shared" si="198"/>
        <v>630</v>
      </c>
      <c r="M130" s="8">
        <v>1.5</v>
      </c>
      <c r="N130" s="67">
        <f t="shared" si="226"/>
        <v>20</v>
      </c>
      <c r="O130" s="8">
        <f t="shared" si="199"/>
        <v>20</v>
      </c>
      <c r="P130" s="28">
        <f t="shared" si="200"/>
        <v>639.42993135849599</v>
      </c>
      <c r="Q130" s="116">
        <f t="shared" si="201"/>
        <v>229.30124758770748</v>
      </c>
      <c r="R130" s="33">
        <f t="shared" si="202"/>
        <v>1.5962666587138681</v>
      </c>
      <c r="S130" s="89">
        <f t="shared" si="203"/>
        <v>58.529777486175163</v>
      </c>
      <c r="T130" s="50">
        <f t="shared" si="204"/>
        <v>189.83879358204516</v>
      </c>
      <c r="U130" s="128">
        <f t="shared" si="205"/>
        <v>69.947952798859504</v>
      </c>
      <c r="V130" s="58">
        <f t="shared" si="206"/>
        <v>53.208888623795602</v>
      </c>
      <c r="W130" s="116">
        <f t="shared" si="207"/>
        <v>20.299362900269717</v>
      </c>
      <c r="X130" s="59">
        <f t="shared" si="208"/>
        <v>3.503186709312859</v>
      </c>
      <c r="Y130" s="60">
        <f t="shared" si="209"/>
        <v>16.160119635419036</v>
      </c>
      <c r="Z130" s="60">
        <f t="shared" si="210"/>
        <v>7.6885814142087661</v>
      </c>
      <c r="AA130" s="67">
        <f t="shared" si="227"/>
        <v>20</v>
      </c>
      <c r="AB130" s="31">
        <f t="shared" si="211"/>
        <v>20</v>
      </c>
      <c r="AC130" s="50">
        <f t="shared" si="212"/>
        <v>639.42993135849599</v>
      </c>
      <c r="AD130" s="116">
        <f t="shared" si="213"/>
        <v>229.30124758770748</v>
      </c>
      <c r="AE130" s="33">
        <f t="shared" si="214"/>
        <v>1.5962666587138681</v>
      </c>
      <c r="AF130" s="89">
        <f t="shared" si="215"/>
        <v>58.529777486175163</v>
      </c>
      <c r="AG130" s="50">
        <f t="shared" si="216"/>
        <v>189.83879358204516</v>
      </c>
      <c r="AH130" s="128">
        <f t="shared" si="217"/>
        <v>69.947952798859504</v>
      </c>
      <c r="AI130" s="58">
        <f t="shared" si="218"/>
        <v>53.208888623795602</v>
      </c>
      <c r="AJ130" s="116">
        <f t="shared" si="219"/>
        <v>20.299362900269717</v>
      </c>
      <c r="AK130" s="61">
        <f t="shared" si="220"/>
        <v>3.503186709312859</v>
      </c>
      <c r="AL130" s="60">
        <f t="shared" si="221"/>
        <v>16.160119635419036</v>
      </c>
      <c r="AM130" s="60">
        <f t="shared" si="222"/>
        <v>7.6885814142087661</v>
      </c>
      <c r="AN130" s="62">
        <f t="shared" si="223"/>
        <v>28.129440465160311</v>
      </c>
      <c r="AO130" s="63">
        <f t="shared" si="224"/>
        <v>3.9651108050357551</v>
      </c>
    </row>
    <row r="131" spans="1:41" s="1" customFormat="1" ht="20.100000000000001" customHeight="1" x14ac:dyDescent="0.15">
      <c r="A131" s="18"/>
      <c r="B131" s="147"/>
      <c r="C131" s="149"/>
      <c r="D131" s="100">
        <v>600</v>
      </c>
      <c r="E131" s="149"/>
      <c r="F131" s="94" t="s">
        <v>118</v>
      </c>
      <c r="G131" s="8">
        <f t="shared" si="225"/>
        <v>0</v>
      </c>
      <c r="H131" s="140"/>
      <c r="I131" s="97">
        <f t="shared" si="196"/>
        <v>600</v>
      </c>
      <c r="J131" s="29">
        <v>60</v>
      </c>
      <c r="K131" s="28">
        <f t="shared" ref="K131:K138" si="228">J131+E$130</f>
        <v>460</v>
      </c>
      <c r="L131" s="58">
        <f t="shared" si="198"/>
        <v>630</v>
      </c>
      <c r="M131" s="8">
        <v>1.5</v>
      </c>
      <c r="N131" s="67">
        <f t="shared" si="226"/>
        <v>20</v>
      </c>
      <c r="O131" s="8">
        <f t="shared" si="199"/>
        <v>20</v>
      </c>
      <c r="P131" s="28">
        <f t="shared" si="200"/>
        <v>639.42993135849599</v>
      </c>
      <c r="Q131" s="116">
        <f t="shared" si="201"/>
        <v>229.30124758770748</v>
      </c>
      <c r="R131" s="33">
        <f t="shared" si="202"/>
        <v>1.5962666587138681</v>
      </c>
      <c r="S131" s="89">
        <f t="shared" si="203"/>
        <v>58.529777486175163</v>
      </c>
      <c r="T131" s="50">
        <f t="shared" si="204"/>
        <v>189.83879358204516</v>
      </c>
      <c r="U131" s="128">
        <f t="shared" si="205"/>
        <v>69.947952798859504</v>
      </c>
      <c r="V131" s="58">
        <f t="shared" si="206"/>
        <v>53.208888623795602</v>
      </c>
      <c r="W131" s="116">
        <f t="shared" si="207"/>
        <v>20.299362900269717</v>
      </c>
      <c r="X131" s="59">
        <f t="shared" si="208"/>
        <v>3.503186709312859</v>
      </c>
      <c r="Y131" s="60">
        <f t="shared" si="209"/>
        <v>16.160119635419036</v>
      </c>
      <c r="Z131" s="60">
        <f t="shared" si="210"/>
        <v>7.6885814142087661</v>
      </c>
      <c r="AA131" s="67">
        <f t="shared" si="227"/>
        <v>20</v>
      </c>
      <c r="AB131" s="31">
        <f t="shared" si="211"/>
        <v>20</v>
      </c>
      <c r="AC131" s="50">
        <f t="shared" si="212"/>
        <v>639.42993135849599</v>
      </c>
      <c r="AD131" s="116">
        <f t="shared" si="213"/>
        <v>229.30124758770748</v>
      </c>
      <c r="AE131" s="33">
        <f t="shared" si="214"/>
        <v>1.5962666587138681</v>
      </c>
      <c r="AF131" s="89">
        <f t="shared" si="215"/>
        <v>58.529777486175163</v>
      </c>
      <c r="AG131" s="50">
        <f t="shared" si="216"/>
        <v>189.83879358204516</v>
      </c>
      <c r="AH131" s="128">
        <f t="shared" si="217"/>
        <v>69.947952798859504</v>
      </c>
      <c r="AI131" s="58">
        <f t="shared" si="218"/>
        <v>53.208888623795602</v>
      </c>
      <c r="AJ131" s="116">
        <f t="shared" si="219"/>
        <v>20.299362900269717</v>
      </c>
      <c r="AK131" s="61">
        <f t="shared" si="220"/>
        <v>3.503186709312859</v>
      </c>
      <c r="AL131" s="60">
        <f t="shared" si="221"/>
        <v>16.160119635419036</v>
      </c>
      <c r="AM131" s="60">
        <f t="shared" si="222"/>
        <v>7.6885814142087661</v>
      </c>
      <c r="AN131" s="62">
        <f t="shared" si="223"/>
        <v>28.129440465160311</v>
      </c>
      <c r="AO131" s="63">
        <f t="shared" si="224"/>
        <v>3.9651108050357551</v>
      </c>
    </row>
    <row r="132" spans="1:41" s="1" customFormat="1" ht="20.100000000000001" customHeight="1" x14ac:dyDescent="0.15">
      <c r="A132" s="18"/>
      <c r="B132" s="147"/>
      <c r="C132" s="149"/>
      <c r="D132" s="100">
        <v>600</v>
      </c>
      <c r="E132" s="149"/>
      <c r="F132" s="94" t="s">
        <v>119</v>
      </c>
      <c r="G132" s="8">
        <f t="shared" si="225"/>
        <v>0</v>
      </c>
      <c r="H132" s="140"/>
      <c r="I132" s="97">
        <f t="shared" si="196"/>
        <v>600</v>
      </c>
      <c r="J132" s="29">
        <v>80</v>
      </c>
      <c r="K132" s="28">
        <f t="shared" si="228"/>
        <v>480</v>
      </c>
      <c r="L132" s="58">
        <f t="shared" si="198"/>
        <v>660</v>
      </c>
      <c r="M132" s="8">
        <v>1.5</v>
      </c>
      <c r="N132" s="67">
        <f t="shared" si="226"/>
        <v>20</v>
      </c>
      <c r="O132" s="8">
        <f t="shared" si="199"/>
        <v>20</v>
      </c>
      <c r="P132" s="28">
        <f t="shared" si="200"/>
        <v>669.87897570890061</v>
      </c>
      <c r="Q132" s="116">
        <f t="shared" si="201"/>
        <v>240.22035461569354</v>
      </c>
      <c r="R132" s="33">
        <f t="shared" si="202"/>
        <v>1.5962666587138681</v>
      </c>
      <c r="S132" s="89">
        <f t="shared" si="203"/>
        <v>58.529777486175163</v>
      </c>
      <c r="T132" s="50">
        <f t="shared" si="204"/>
        <v>195.5478812383873</v>
      </c>
      <c r="U132" s="128">
        <f t="shared" si="205"/>
        <v>69.947952798859504</v>
      </c>
      <c r="V132" s="58">
        <f t="shared" si="206"/>
        <v>53.208888623795602</v>
      </c>
      <c r="W132" s="116">
        <f t="shared" si="207"/>
        <v>20.299362900269717</v>
      </c>
      <c r="X132" s="59">
        <f t="shared" si="208"/>
        <v>3.503186709312859</v>
      </c>
      <c r="Y132" s="60">
        <f t="shared" si="209"/>
        <v>17.931385322630003</v>
      </c>
      <c r="Z132" s="60">
        <f t="shared" si="210"/>
        <v>8.1677442742904738</v>
      </c>
      <c r="AA132" s="67">
        <f t="shared" si="227"/>
        <v>20</v>
      </c>
      <c r="AB132" s="31">
        <f t="shared" si="211"/>
        <v>20</v>
      </c>
      <c r="AC132" s="50">
        <f t="shared" si="212"/>
        <v>669.87897570890061</v>
      </c>
      <c r="AD132" s="116">
        <f t="shared" si="213"/>
        <v>240.22035461569354</v>
      </c>
      <c r="AE132" s="33">
        <f t="shared" si="214"/>
        <v>1.5962666587138681</v>
      </c>
      <c r="AF132" s="89">
        <f t="shared" si="215"/>
        <v>58.529777486175163</v>
      </c>
      <c r="AG132" s="50">
        <f t="shared" si="216"/>
        <v>195.5478812383873</v>
      </c>
      <c r="AH132" s="128">
        <f t="shared" si="217"/>
        <v>69.947952798859504</v>
      </c>
      <c r="AI132" s="58">
        <f t="shared" si="218"/>
        <v>53.208888623795602</v>
      </c>
      <c r="AJ132" s="116">
        <f t="shared" si="219"/>
        <v>20.299362900269717</v>
      </c>
      <c r="AK132" s="61">
        <f t="shared" si="220"/>
        <v>3.503186709312859</v>
      </c>
      <c r="AL132" s="60">
        <f t="shared" si="221"/>
        <v>17.931385322630003</v>
      </c>
      <c r="AM132" s="60">
        <f t="shared" si="222"/>
        <v>8.1677442742904738</v>
      </c>
      <c r="AN132" s="62">
        <f t="shared" si="223"/>
        <v>29.459870767555067</v>
      </c>
      <c r="AO132" s="63">
        <f t="shared" si="224"/>
        <v>4.0349930900148658</v>
      </c>
    </row>
    <row r="133" spans="1:41" s="1" customFormat="1" ht="20.100000000000001" customHeight="1" x14ac:dyDescent="0.15">
      <c r="A133" s="18"/>
      <c r="B133" s="147"/>
      <c r="C133" s="149"/>
      <c r="D133" s="100">
        <v>600</v>
      </c>
      <c r="E133" s="149"/>
      <c r="F133" s="94" t="s">
        <v>120</v>
      </c>
      <c r="G133" s="8">
        <f t="shared" si="225"/>
        <v>0</v>
      </c>
      <c r="H133" s="140"/>
      <c r="I133" s="97">
        <f t="shared" si="196"/>
        <v>600</v>
      </c>
      <c r="J133" s="29">
        <v>80</v>
      </c>
      <c r="K133" s="28">
        <f t="shared" si="228"/>
        <v>480</v>
      </c>
      <c r="L133" s="58">
        <f t="shared" si="198"/>
        <v>660</v>
      </c>
      <c r="M133" s="8">
        <v>1.5</v>
      </c>
      <c r="N133" s="67">
        <f t="shared" si="226"/>
        <v>20</v>
      </c>
      <c r="O133" s="8">
        <f t="shared" si="199"/>
        <v>20</v>
      </c>
      <c r="P133" s="28">
        <f t="shared" si="200"/>
        <v>669.87897570890061</v>
      </c>
      <c r="Q133" s="116">
        <f t="shared" si="201"/>
        <v>240.22035461569354</v>
      </c>
      <c r="R133" s="33">
        <f t="shared" si="202"/>
        <v>1.5962666587138681</v>
      </c>
      <c r="S133" s="89">
        <f t="shared" si="203"/>
        <v>58.529777486175163</v>
      </c>
      <c r="T133" s="50">
        <f t="shared" si="204"/>
        <v>195.5478812383873</v>
      </c>
      <c r="U133" s="128">
        <f t="shared" si="205"/>
        <v>69.947952798859504</v>
      </c>
      <c r="V133" s="58">
        <f t="shared" si="206"/>
        <v>53.208888623795602</v>
      </c>
      <c r="W133" s="116">
        <f t="shared" si="207"/>
        <v>20.299362900269717</v>
      </c>
      <c r="X133" s="59">
        <f t="shared" si="208"/>
        <v>3.503186709312859</v>
      </c>
      <c r="Y133" s="60">
        <f t="shared" si="209"/>
        <v>17.931385322630003</v>
      </c>
      <c r="Z133" s="60">
        <f t="shared" si="210"/>
        <v>8.1677442742904738</v>
      </c>
      <c r="AA133" s="67">
        <f t="shared" si="227"/>
        <v>20</v>
      </c>
      <c r="AB133" s="31">
        <f t="shared" si="211"/>
        <v>20</v>
      </c>
      <c r="AC133" s="50">
        <f t="shared" si="212"/>
        <v>669.87897570890061</v>
      </c>
      <c r="AD133" s="116">
        <f t="shared" si="213"/>
        <v>240.22035461569354</v>
      </c>
      <c r="AE133" s="33">
        <f t="shared" si="214"/>
        <v>1.5962666587138681</v>
      </c>
      <c r="AF133" s="89">
        <f t="shared" si="215"/>
        <v>58.529777486175163</v>
      </c>
      <c r="AG133" s="50">
        <f t="shared" si="216"/>
        <v>195.5478812383873</v>
      </c>
      <c r="AH133" s="128">
        <f t="shared" si="217"/>
        <v>69.947952798859504</v>
      </c>
      <c r="AI133" s="58">
        <f t="shared" si="218"/>
        <v>53.208888623795602</v>
      </c>
      <c r="AJ133" s="116">
        <f t="shared" si="219"/>
        <v>20.299362900269717</v>
      </c>
      <c r="AK133" s="61">
        <f t="shared" si="220"/>
        <v>3.503186709312859</v>
      </c>
      <c r="AL133" s="60">
        <f t="shared" si="221"/>
        <v>17.931385322630003</v>
      </c>
      <c r="AM133" s="60">
        <f t="shared" si="222"/>
        <v>8.1677442742904738</v>
      </c>
      <c r="AN133" s="62">
        <f t="shared" si="223"/>
        <v>29.459870767555067</v>
      </c>
      <c r="AO133" s="63">
        <f t="shared" si="224"/>
        <v>4.0349930900148658</v>
      </c>
    </row>
    <row r="134" spans="1:41" s="1" customFormat="1" ht="20.100000000000001" customHeight="1" x14ac:dyDescent="0.15">
      <c r="A134" s="18"/>
      <c r="B134" s="147"/>
      <c r="C134" s="149"/>
      <c r="D134" s="100">
        <v>600</v>
      </c>
      <c r="E134" s="149"/>
      <c r="F134" s="94" t="s">
        <v>121</v>
      </c>
      <c r="G134" s="8">
        <f t="shared" si="225"/>
        <v>0</v>
      </c>
      <c r="H134" s="140"/>
      <c r="I134" s="97">
        <f t="shared" si="196"/>
        <v>600</v>
      </c>
      <c r="J134" s="29">
        <v>90</v>
      </c>
      <c r="K134" s="28">
        <f t="shared" si="228"/>
        <v>490</v>
      </c>
      <c r="L134" s="58">
        <f t="shared" si="198"/>
        <v>787.5</v>
      </c>
      <c r="M134" s="8">
        <v>1.75</v>
      </c>
      <c r="N134" s="67">
        <f t="shared" si="226"/>
        <v>20</v>
      </c>
      <c r="O134" s="8">
        <f t="shared" si="199"/>
        <v>20</v>
      </c>
      <c r="P134" s="28">
        <f t="shared" si="200"/>
        <v>803.00545323051631</v>
      </c>
      <c r="Q134" s="116">
        <f t="shared" si="201"/>
        <v>286.62655948463436</v>
      </c>
      <c r="R134" s="33">
        <f t="shared" si="202"/>
        <v>1.8623111018328462</v>
      </c>
      <c r="S134" s="89">
        <f t="shared" si="203"/>
        <v>58.529777486175163</v>
      </c>
      <c r="T134" s="50">
        <f t="shared" si="204"/>
        <v>199.6353283695878</v>
      </c>
      <c r="U134" s="128">
        <f t="shared" si="205"/>
        <v>70.048597966453741</v>
      </c>
      <c r="V134" s="58">
        <f t="shared" si="206"/>
        <v>53.208888623795602</v>
      </c>
      <c r="W134" s="116">
        <f t="shared" si="207"/>
        <v>20.393789288394064</v>
      </c>
      <c r="X134" s="59">
        <f t="shared" si="208"/>
        <v>3.4725777755182623</v>
      </c>
      <c r="Y134" s="60">
        <f t="shared" si="209"/>
        <v>22.090561629995033</v>
      </c>
      <c r="Z134" s="60">
        <f t="shared" si="210"/>
        <v>9.8490092910399429</v>
      </c>
      <c r="AA134" s="67">
        <f t="shared" si="227"/>
        <v>20</v>
      </c>
      <c r="AB134" s="31">
        <f t="shared" si="211"/>
        <v>20</v>
      </c>
      <c r="AC134" s="50">
        <f t="shared" si="212"/>
        <v>803.00545323051631</v>
      </c>
      <c r="AD134" s="116">
        <f t="shared" si="213"/>
        <v>286.62655948463436</v>
      </c>
      <c r="AE134" s="33">
        <f t="shared" si="214"/>
        <v>1.8623111018328462</v>
      </c>
      <c r="AF134" s="89">
        <f t="shared" si="215"/>
        <v>58.529777486175163</v>
      </c>
      <c r="AG134" s="50">
        <f t="shared" si="216"/>
        <v>199.6353283695878</v>
      </c>
      <c r="AH134" s="128">
        <f t="shared" si="217"/>
        <v>70.048597966453741</v>
      </c>
      <c r="AI134" s="58">
        <f t="shared" si="218"/>
        <v>53.208888623795602</v>
      </c>
      <c r="AJ134" s="116">
        <f t="shared" si="219"/>
        <v>20.393789288394064</v>
      </c>
      <c r="AK134" s="61">
        <f t="shared" si="220"/>
        <v>3.4725777755182623</v>
      </c>
      <c r="AL134" s="60">
        <f t="shared" si="221"/>
        <v>22.090561629995033</v>
      </c>
      <c r="AM134" s="60">
        <f t="shared" si="222"/>
        <v>9.8490092910399429</v>
      </c>
      <c r="AN134" s="62">
        <f t="shared" si="223"/>
        <v>35.409679788298575</v>
      </c>
      <c r="AO134" s="63">
        <f t="shared" si="224"/>
        <v>4.3332412591326879</v>
      </c>
    </row>
    <row r="135" spans="1:41" s="1" customFormat="1" ht="20.100000000000001" customHeight="1" x14ac:dyDescent="0.15">
      <c r="A135" s="18"/>
      <c r="B135" s="147"/>
      <c r="C135" s="149"/>
      <c r="D135" s="100">
        <v>600</v>
      </c>
      <c r="E135" s="149"/>
      <c r="F135" s="94" t="s">
        <v>122</v>
      </c>
      <c r="G135" s="8">
        <f t="shared" si="225"/>
        <v>0</v>
      </c>
      <c r="H135" s="140"/>
      <c r="I135" s="97">
        <f t="shared" si="196"/>
        <v>600</v>
      </c>
      <c r="J135" s="29">
        <v>90</v>
      </c>
      <c r="K135" s="28">
        <f t="shared" si="228"/>
        <v>490</v>
      </c>
      <c r="L135" s="58">
        <f t="shared" si="198"/>
        <v>787.5</v>
      </c>
      <c r="M135" s="8">
        <v>1.75</v>
      </c>
      <c r="N135" s="67">
        <f t="shared" si="226"/>
        <v>20</v>
      </c>
      <c r="O135" s="8">
        <f t="shared" si="199"/>
        <v>20</v>
      </c>
      <c r="P135" s="28">
        <f t="shared" si="200"/>
        <v>803.00545323051631</v>
      </c>
      <c r="Q135" s="116">
        <f t="shared" si="201"/>
        <v>286.62655948463436</v>
      </c>
      <c r="R135" s="33">
        <f t="shared" si="202"/>
        <v>1.8623111018328462</v>
      </c>
      <c r="S135" s="89">
        <f t="shared" si="203"/>
        <v>58.529777486175163</v>
      </c>
      <c r="T135" s="50">
        <f t="shared" si="204"/>
        <v>199.6353283695878</v>
      </c>
      <c r="U135" s="128">
        <f t="shared" si="205"/>
        <v>70.048597966453741</v>
      </c>
      <c r="V135" s="58">
        <f t="shared" si="206"/>
        <v>53.208888623795602</v>
      </c>
      <c r="W135" s="116">
        <f t="shared" si="207"/>
        <v>20.393789288394064</v>
      </c>
      <c r="X135" s="59">
        <f t="shared" si="208"/>
        <v>3.4725777755182623</v>
      </c>
      <c r="Y135" s="60">
        <f t="shared" si="209"/>
        <v>22.090561629995033</v>
      </c>
      <c r="Z135" s="60">
        <f t="shared" si="210"/>
        <v>9.8490092910399429</v>
      </c>
      <c r="AA135" s="67">
        <f t="shared" si="227"/>
        <v>20</v>
      </c>
      <c r="AB135" s="31">
        <f t="shared" si="211"/>
        <v>20</v>
      </c>
      <c r="AC135" s="50">
        <f t="shared" si="212"/>
        <v>803.00545323051631</v>
      </c>
      <c r="AD135" s="116">
        <f t="shared" si="213"/>
        <v>286.62655948463436</v>
      </c>
      <c r="AE135" s="33">
        <f t="shared" si="214"/>
        <v>1.8623111018328462</v>
      </c>
      <c r="AF135" s="89">
        <f t="shared" si="215"/>
        <v>58.529777486175163</v>
      </c>
      <c r="AG135" s="50">
        <f t="shared" si="216"/>
        <v>199.6353283695878</v>
      </c>
      <c r="AH135" s="128">
        <f t="shared" si="217"/>
        <v>70.048597966453741</v>
      </c>
      <c r="AI135" s="58">
        <f t="shared" si="218"/>
        <v>53.208888623795602</v>
      </c>
      <c r="AJ135" s="116">
        <f t="shared" si="219"/>
        <v>20.393789288394064</v>
      </c>
      <c r="AK135" s="61">
        <f t="shared" si="220"/>
        <v>3.4725777755182623</v>
      </c>
      <c r="AL135" s="60">
        <f t="shared" si="221"/>
        <v>22.090561629995033</v>
      </c>
      <c r="AM135" s="60">
        <f t="shared" si="222"/>
        <v>9.8490092910399429</v>
      </c>
      <c r="AN135" s="62">
        <f t="shared" si="223"/>
        <v>35.409679788298575</v>
      </c>
      <c r="AO135" s="63">
        <f t="shared" si="224"/>
        <v>4.3332412591326879</v>
      </c>
    </row>
    <row r="136" spans="1:41" s="1" customFormat="1" ht="20.100000000000001" customHeight="1" x14ac:dyDescent="0.15">
      <c r="A136" s="18"/>
      <c r="B136" s="147"/>
      <c r="C136" s="149"/>
      <c r="D136" s="100">
        <v>600</v>
      </c>
      <c r="E136" s="149"/>
      <c r="F136" s="94" t="s">
        <v>123</v>
      </c>
      <c r="G136" s="8">
        <f t="shared" si="225"/>
        <v>0</v>
      </c>
      <c r="H136" s="140"/>
      <c r="I136" s="97">
        <f t="shared" si="196"/>
        <v>600</v>
      </c>
      <c r="J136" s="29">
        <v>110</v>
      </c>
      <c r="K136" s="28">
        <f t="shared" si="228"/>
        <v>510</v>
      </c>
      <c r="L136" s="58">
        <f t="shared" si="198"/>
        <v>822.5</v>
      </c>
      <c r="M136" s="8">
        <v>1.75</v>
      </c>
      <c r="N136" s="67">
        <f t="shared" si="226"/>
        <v>20</v>
      </c>
      <c r="O136" s="8">
        <f t="shared" si="199"/>
        <v>20</v>
      </c>
      <c r="P136" s="28">
        <f t="shared" si="200"/>
        <v>838.69458448520584</v>
      </c>
      <c r="Q136" s="116">
        <f t="shared" si="201"/>
        <v>299.36551768395145</v>
      </c>
      <c r="R136" s="33">
        <f t="shared" si="202"/>
        <v>1.8623111018328462</v>
      </c>
      <c r="S136" s="89">
        <f t="shared" si="203"/>
        <v>58.529777486175163</v>
      </c>
      <c r="T136" s="50">
        <f t="shared" si="204"/>
        <v>205.39473860972709</v>
      </c>
      <c r="U136" s="128">
        <f t="shared" si="205"/>
        <v>70.048597966453741</v>
      </c>
      <c r="V136" s="58">
        <f t="shared" si="206"/>
        <v>53.208888623795602</v>
      </c>
      <c r="W136" s="116">
        <f t="shared" si="207"/>
        <v>20.393789288394064</v>
      </c>
      <c r="X136" s="59">
        <f t="shared" si="208"/>
        <v>3.4725777755182623</v>
      </c>
      <c r="Y136" s="60">
        <f t="shared" si="209"/>
        <v>24.374871708832242</v>
      </c>
      <c r="Z136" s="60">
        <f t="shared" si="210"/>
        <v>10.428856484983822</v>
      </c>
      <c r="AA136" s="67">
        <f t="shared" si="227"/>
        <v>20</v>
      </c>
      <c r="AB136" s="31">
        <f t="shared" si="211"/>
        <v>20</v>
      </c>
      <c r="AC136" s="50">
        <f t="shared" si="212"/>
        <v>838.69458448520584</v>
      </c>
      <c r="AD136" s="116">
        <f t="shared" si="213"/>
        <v>299.36551768395145</v>
      </c>
      <c r="AE136" s="33">
        <f t="shared" si="214"/>
        <v>1.8623111018328462</v>
      </c>
      <c r="AF136" s="89">
        <f t="shared" si="215"/>
        <v>58.529777486175163</v>
      </c>
      <c r="AG136" s="50">
        <f t="shared" si="216"/>
        <v>205.39473860972709</v>
      </c>
      <c r="AH136" s="128">
        <f t="shared" si="217"/>
        <v>70.048597966453741</v>
      </c>
      <c r="AI136" s="58">
        <f t="shared" si="218"/>
        <v>53.208888623795602</v>
      </c>
      <c r="AJ136" s="116">
        <f t="shared" si="219"/>
        <v>20.393789288394064</v>
      </c>
      <c r="AK136" s="61">
        <f t="shared" si="220"/>
        <v>3.4725777755182623</v>
      </c>
      <c r="AL136" s="60">
        <f t="shared" si="221"/>
        <v>24.374871708832242</v>
      </c>
      <c r="AM136" s="60">
        <f t="shared" si="222"/>
        <v>10.428856484983822</v>
      </c>
      <c r="AN136" s="62">
        <f t="shared" si="223"/>
        <v>37.124907139377051</v>
      </c>
      <c r="AO136" s="63">
        <f t="shared" si="224"/>
        <v>4.4147705916083178</v>
      </c>
    </row>
    <row r="137" spans="1:41" s="1" customFormat="1" ht="20.100000000000001" customHeight="1" x14ac:dyDescent="0.15">
      <c r="A137" s="18"/>
      <c r="B137" s="147"/>
      <c r="C137" s="149"/>
      <c r="D137" s="100">
        <v>600</v>
      </c>
      <c r="E137" s="149"/>
      <c r="F137" s="94" t="s">
        <v>124</v>
      </c>
      <c r="G137" s="8">
        <f t="shared" si="225"/>
        <v>0</v>
      </c>
      <c r="H137" s="140"/>
      <c r="I137" s="97">
        <f t="shared" si="196"/>
        <v>600</v>
      </c>
      <c r="J137" s="29">
        <v>110</v>
      </c>
      <c r="K137" s="28">
        <f t="shared" si="228"/>
        <v>510</v>
      </c>
      <c r="L137" s="58">
        <f t="shared" si="198"/>
        <v>822.5</v>
      </c>
      <c r="M137" s="8">
        <v>1.75</v>
      </c>
      <c r="N137" s="67">
        <f t="shared" si="226"/>
        <v>20</v>
      </c>
      <c r="O137" s="8">
        <f t="shared" si="199"/>
        <v>20</v>
      </c>
      <c r="P137" s="28">
        <f t="shared" si="200"/>
        <v>838.69458448520584</v>
      </c>
      <c r="Q137" s="116">
        <f t="shared" si="201"/>
        <v>299.36551768395145</v>
      </c>
      <c r="R137" s="33">
        <f t="shared" si="202"/>
        <v>1.8623111018328462</v>
      </c>
      <c r="S137" s="89">
        <f t="shared" si="203"/>
        <v>58.529777486175163</v>
      </c>
      <c r="T137" s="50">
        <f t="shared" si="204"/>
        <v>205.39473860972709</v>
      </c>
      <c r="U137" s="128">
        <f t="shared" si="205"/>
        <v>70.048597966453741</v>
      </c>
      <c r="V137" s="58">
        <f t="shared" si="206"/>
        <v>53.208888623795602</v>
      </c>
      <c r="W137" s="116">
        <f t="shared" si="207"/>
        <v>20.393789288394064</v>
      </c>
      <c r="X137" s="59">
        <f t="shared" si="208"/>
        <v>3.4725777755182623</v>
      </c>
      <c r="Y137" s="60">
        <f t="shared" si="209"/>
        <v>24.374871708832242</v>
      </c>
      <c r="Z137" s="60">
        <f t="shared" si="210"/>
        <v>10.428856484983822</v>
      </c>
      <c r="AA137" s="67">
        <f t="shared" si="227"/>
        <v>20</v>
      </c>
      <c r="AB137" s="31">
        <f t="shared" si="211"/>
        <v>20</v>
      </c>
      <c r="AC137" s="50">
        <f t="shared" si="212"/>
        <v>838.69458448520584</v>
      </c>
      <c r="AD137" s="116">
        <f t="shared" si="213"/>
        <v>299.36551768395145</v>
      </c>
      <c r="AE137" s="33">
        <f t="shared" si="214"/>
        <v>1.8623111018328462</v>
      </c>
      <c r="AF137" s="89">
        <f t="shared" si="215"/>
        <v>58.529777486175163</v>
      </c>
      <c r="AG137" s="50">
        <f t="shared" si="216"/>
        <v>205.39473860972709</v>
      </c>
      <c r="AH137" s="128">
        <f t="shared" si="217"/>
        <v>70.048597966453741</v>
      </c>
      <c r="AI137" s="58">
        <f t="shared" si="218"/>
        <v>53.208888623795602</v>
      </c>
      <c r="AJ137" s="116">
        <f t="shared" si="219"/>
        <v>20.393789288394064</v>
      </c>
      <c r="AK137" s="61">
        <f t="shared" si="220"/>
        <v>3.4725777755182623</v>
      </c>
      <c r="AL137" s="60">
        <f t="shared" si="221"/>
        <v>24.374871708832242</v>
      </c>
      <c r="AM137" s="60">
        <f t="shared" si="222"/>
        <v>10.428856484983822</v>
      </c>
      <c r="AN137" s="62">
        <f t="shared" si="223"/>
        <v>37.124907139377051</v>
      </c>
      <c r="AO137" s="63">
        <f t="shared" si="224"/>
        <v>4.4147705916083178</v>
      </c>
    </row>
    <row r="138" spans="1:41" s="1" customFormat="1" ht="20.100000000000001" customHeight="1" thickBot="1" x14ac:dyDescent="0.2">
      <c r="A138" s="18"/>
      <c r="B138" s="147"/>
      <c r="C138" s="149"/>
      <c r="D138" s="100">
        <v>600</v>
      </c>
      <c r="E138" s="149"/>
      <c r="F138" s="94" t="s">
        <v>125</v>
      </c>
      <c r="G138" s="8">
        <f t="shared" si="225"/>
        <v>0</v>
      </c>
      <c r="H138" s="140"/>
      <c r="I138" s="97">
        <f t="shared" si="196"/>
        <v>600</v>
      </c>
      <c r="J138" s="104">
        <v>120</v>
      </c>
      <c r="K138" s="28">
        <f t="shared" si="228"/>
        <v>520</v>
      </c>
      <c r="L138" s="58">
        <f t="shared" si="198"/>
        <v>840</v>
      </c>
      <c r="M138" s="8">
        <v>1.75</v>
      </c>
      <c r="N138" s="67">
        <f t="shared" si="226"/>
        <v>20</v>
      </c>
      <c r="O138" s="8">
        <f t="shared" si="199"/>
        <v>20</v>
      </c>
      <c r="P138" s="28">
        <f t="shared" si="200"/>
        <v>856.53915011255071</v>
      </c>
      <c r="Q138" s="116">
        <f t="shared" si="201"/>
        <v>305.73499678360997</v>
      </c>
      <c r="R138" s="33">
        <f t="shared" si="202"/>
        <v>1.8623111018328462</v>
      </c>
      <c r="S138" s="89">
        <f t="shared" si="203"/>
        <v>58.529777486175163</v>
      </c>
      <c r="T138" s="50">
        <f t="shared" si="204"/>
        <v>208.27444372979673</v>
      </c>
      <c r="U138" s="128">
        <f t="shared" si="205"/>
        <v>70.048597966453741</v>
      </c>
      <c r="V138" s="58">
        <f t="shared" si="206"/>
        <v>53.208888623795602</v>
      </c>
      <c r="W138" s="116">
        <f t="shared" si="207"/>
        <v>20.393789288394064</v>
      </c>
      <c r="X138" s="59">
        <f t="shared" si="208"/>
        <v>3.4725777755182623</v>
      </c>
      <c r="Y138" s="60">
        <f t="shared" si="209"/>
        <v>25.57069089293789</v>
      </c>
      <c r="Z138" s="60">
        <f t="shared" si="210"/>
        <v>10.723315617519873</v>
      </c>
      <c r="AA138" s="67">
        <f t="shared" si="227"/>
        <v>20</v>
      </c>
      <c r="AB138" s="31">
        <f t="shared" si="211"/>
        <v>20</v>
      </c>
      <c r="AC138" s="50">
        <f t="shared" si="212"/>
        <v>856.53915011255071</v>
      </c>
      <c r="AD138" s="116">
        <f t="shared" si="213"/>
        <v>305.73499678360997</v>
      </c>
      <c r="AE138" s="33">
        <f t="shared" si="214"/>
        <v>1.8623111018328462</v>
      </c>
      <c r="AF138" s="89">
        <f t="shared" si="215"/>
        <v>58.529777486175163</v>
      </c>
      <c r="AG138" s="50">
        <f t="shared" si="216"/>
        <v>208.27444372979673</v>
      </c>
      <c r="AH138" s="128">
        <f t="shared" si="217"/>
        <v>70.048597966453741</v>
      </c>
      <c r="AI138" s="58">
        <f t="shared" si="218"/>
        <v>53.208888623795602</v>
      </c>
      <c r="AJ138" s="116">
        <f t="shared" si="219"/>
        <v>20.393789288394064</v>
      </c>
      <c r="AK138" s="61">
        <f t="shared" si="220"/>
        <v>3.4725777755182623</v>
      </c>
      <c r="AL138" s="60">
        <f t="shared" si="221"/>
        <v>25.57069089293789</v>
      </c>
      <c r="AM138" s="60">
        <f t="shared" si="222"/>
        <v>10.723315617519873</v>
      </c>
      <c r="AN138" s="62">
        <f t="shared" si="223"/>
        <v>37.995896721025552</v>
      </c>
      <c r="AO138" s="63">
        <f t="shared" si="224"/>
        <v>4.4555352578461314</v>
      </c>
    </row>
    <row r="139" spans="1:41" s="1" customFormat="1" ht="20.100000000000001" customHeight="1" x14ac:dyDescent="0.15">
      <c r="A139" s="18"/>
      <c r="B139" s="147">
        <f>C139+30*2</f>
        <v>660</v>
      </c>
      <c r="C139" s="149">
        <v>600</v>
      </c>
      <c r="D139" s="100">
        <v>600</v>
      </c>
      <c r="E139" s="149">
        <v>450</v>
      </c>
      <c r="F139" s="94" t="s">
        <v>117</v>
      </c>
      <c r="G139" s="8">
        <f t="shared" si="225"/>
        <v>0</v>
      </c>
      <c r="H139" s="140">
        <f>C139/COS(G139/180*PI())</f>
        <v>600</v>
      </c>
      <c r="I139" s="97">
        <f t="shared" si="196"/>
        <v>600</v>
      </c>
      <c r="J139" s="8">
        <v>60</v>
      </c>
      <c r="K139" s="28">
        <f>J139+E$139</f>
        <v>510</v>
      </c>
      <c r="L139" s="58">
        <f t="shared" si="198"/>
        <v>705</v>
      </c>
      <c r="M139" s="8">
        <v>1.5</v>
      </c>
      <c r="N139" s="67">
        <f t="shared" si="226"/>
        <v>20</v>
      </c>
      <c r="O139" s="8">
        <f t="shared" ref="O139:O147" si="229">N139-G139</f>
        <v>20</v>
      </c>
      <c r="P139" s="28">
        <f t="shared" ref="P139:P147" si="230">L139/COS(ATAN((Q139+U139-T139)/L139))</f>
        <v>715.55254223450743</v>
      </c>
      <c r="Q139" s="116">
        <f t="shared" ref="Q139:Q147" si="231">L139*TAN(N139*PI()/180)</f>
        <v>256.59901515767262</v>
      </c>
      <c r="R139" s="33">
        <f t="shared" ref="R139:R147" si="232">M139/COS(N139*PI()/180)</f>
        <v>1.5962666587138681</v>
      </c>
      <c r="S139" s="89">
        <f t="shared" si="203"/>
        <v>58.529777486175163</v>
      </c>
      <c r="T139" s="50">
        <f t="shared" ref="T139:T147" si="233">K139/X139+S139</f>
        <v>204.11151272290059</v>
      </c>
      <c r="U139" s="128">
        <f t="shared" si="205"/>
        <v>69.947952798859504</v>
      </c>
      <c r="V139" s="58">
        <f t="shared" si="206"/>
        <v>53.208888623795602</v>
      </c>
      <c r="W139" s="116">
        <f t="shared" ref="W139:W147" si="234">20/COS(ATAN((Q139+U139-T139)/L139))</f>
        <v>20.299362900269717</v>
      </c>
      <c r="X139" s="59">
        <f t="shared" si="208"/>
        <v>3.503186709312859</v>
      </c>
      <c r="Y139" s="60">
        <f t="shared" si="209"/>
        <v>20.809345673775205</v>
      </c>
      <c r="Z139" s="60">
        <f t="shared" si="210"/>
        <v>8.9057567352531883</v>
      </c>
      <c r="AA139" s="67">
        <f t="shared" si="227"/>
        <v>20</v>
      </c>
      <c r="AB139" s="31">
        <f t="shared" ref="AB139:AB147" si="235">AA139+G139</f>
        <v>20</v>
      </c>
      <c r="AC139" s="50">
        <f t="shared" ref="AC139:AC147" si="236">IF(AA139&gt;0,L139/COS(ATAN((AD139+AH139-AG139)/L139)),L139/COS(ATAN((AD139+AG139-AH139)/L139)))</f>
        <v>715.55254223450743</v>
      </c>
      <c r="AD139" s="116">
        <f t="shared" ref="AD139:AD147" si="237">L139*TAN(ABS(AA139)*PI()/180)</f>
        <v>256.59901515767262</v>
      </c>
      <c r="AE139" s="33">
        <f t="shared" ref="AE139:AE147" si="238">M139/COS(AA139*PI()/180)</f>
        <v>1.5962666587138681</v>
      </c>
      <c r="AF139" s="89">
        <f t="shared" si="215"/>
        <v>58.529777486175163</v>
      </c>
      <c r="AG139" s="50">
        <f t="shared" ref="AG139:AG147" si="239">K139/AK139+AF139</f>
        <v>204.11151272290059</v>
      </c>
      <c r="AH139" s="128">
        <f t="shared" si="217"/>
        <v>69.947952798859504</v>
      </c>
      <c r="AI139" s="58">
        <f t="shared" si="218"/>
        <v>53.208888623795602</v>
      </c>
      <c r="AJ139" s="116">
        <f t="shared" ref="AJ139:AJ147" si="240">IF(AA139&gt;0,20/COS(ATAN((AD139+AH139-AG139)/L139)),20/COS(ATAN((AD139-AH139+AG139)/L139)))</f>
        <v>20.299362900269717</v>
      </c>
      <c r="AK139" s="61">
        <f t="shared" si="220"/>
        <v>3.503186709312859</v>
      </c>
      <c r="AL139" s="60">
        <f t="shared" si="221"/>
        <v>20.809345673775205</v>
      </c>
      <c r="AM139" s="60">
        <f t="shared" si="222"/>
        <v>8.9057567352531883</v>
      </c>
      <c r="AN139" s="62">
        <f t="shared" si="223"/>
        <v>31.504652202773123</v>
      </c>
      <c r="AO139" s="63">
        <f t="shared" si="224"/>
        <v>4.1398165174835331</v>
      </c>
    </row>
    <row r="140" spans="1:41" s="1" customFormat="1" ht="20.100000000000001" customHeight="1" x14ac:dyDescent="0.15">
      <c r="A140" s="18"/>
      <c r="B140" s="147"/>
      <c r="C140" s="149"/>
      <c r="D140" s="100">
        <v>600</v>
      </c>
      <c r="E140" s="149"/>
      <c r="F140" s="94" t="s">
        <v>118</v>
      </c>
      <c r="G140" s="8">
        <f t="shared" si="225"/>
        <v>0</v>
      </c>
      <c r="H140" s="140"/>
      <c r="I140" s="97">
        <f t="shared" si="196"/>
        <v>600</v>
      </c>
      <c r="J140" s="29">
        <v>60</v>
      </c>
      <c r="K140" s="28">
        <f t="shared" ref="K140:K147" si="241">J140+E$139</f>
        <v>510</v>
      </c>
      <c r="L140" s="58">
        <f t="shared" si="198"/>
        <v>705</v>
      </c>
      <c r="M140" s="8">
        <v>1.5</v>
      </c>
      <c r="N140" s="67">
        <f t="shared" si="226"/>
        <v>20</v>
      </c>
      <c r="O140" s="8">
        <f t="shared" si="229"/>
        <v>20</v>
      </c>
      <c r="P140" s="28">
        <f t="shared" si="230"/>
        <v>715.55254223450743</v>
      </c>
      <c r="Q140" s="116">
        <f t="shared" si="231"/>
        <v>256.59901515767262</v>
      </c>
      <c r="R140" s="33">
        <f t="shared" si="232"/>
        <v>1.5962666587138681</v>
      </c>
      <c r="S140" s="89">
        <f t="shared" si="203"/>
        <v>58.529777486175163</v>
      </c>
      <c r="T140" s="50">
        <f t="shared" si="233"/>
        <v>204.11151272290059</v>
      </c>
      <c r="U140" s="128">
        <f t="shared" si="205"/>
        <v>69.947952798859504</v>
      </c>
      <c r="V140" s="58">
        <f t="shared" si="206"/>
        <v>53.208888623795602</v>
      </c>
      <c r="W140" s="116">
        <f t="shared" si="234"/>
        <v>20.299362900269717</v>
      </c>
      <c r="X140" s="59">
        <f t="shared" si="208"/>
        <v>3.503186709312859</v>
      </c>
      <c r="Y140" s="60">
        <f t="shared" si="209"/>
        <v>20.809345673775205</v>
      </c>
      <c r="Z140" s="60">
        <f t="shared" si="210"/>
        <v>8.9057567352531883</v>
      </c>
      <c r="AA140" s="67">
        <f t="shared" si="227"/>
        <v>20</v>
      </c>
      <c r="AB140" s="31">
        <f t="shared" si="235"/>
        <v>20</v>
      </c>
      <c r="AC140" s="50">
        <f t="shared" si="236"/>
        <v>715.55254223450743</v>
      </c>
      <c r="AD140" s="116">
        <f t="shared" si="237"/>
        <v>256.59901515767262</v>
      </c>
      <c r="AE140" s="33">
        <f t="shared" si="238"/>
        <v>1.5962666587138681</v>
      </c>
      <c r="AF140" s="89">
        <f t="shared" si="215"/>
        <v>58.529777486175163</v>
      </c>
      <c r="AG140" s="50">
        <f t="shared" si="239"/>
        <v>204.11151272290059</v>
      </c>
      <c r="AH140" s="128">
        <f t="shared" si="217"/>
        <v>69.947952798859504</v>
      </c>
      <c r="AI140" s="58">
        <f t="shared" si="218"/>
        <v>53.208888623795602</v>
      </c>
      <c r="AJ140" s="116">
        <f t="shared" si="240"/>
        <v>20.299362900269717</v>
      </c>
      <c r="AK140" s="61">
        <f t="shared" si="220"/>
        <v>3.503186709312859</v>
      </c>
      <c r="AL140" s="60">
        <f t="shared" si="221"/>
        <v>20.809345673775205</v>
      </c>
      <c r="AM140" s="60">
        <f t="shared" si="222"/>
        <v>8.9057567352531883</v>
      </c>
      <c r="AN140" s="62">
        <f t="shared" ref="AN140:AN156" si="242">IF(AA140&gt;0,((I140+I140+Q140+AD140)*L140/2+200*(I140+Q140+AD140+U140+W140+AH140+AJ140))/10000*0.4-(AI140+V140)*L140/10000*0.4,((I140+I140+Q140-AD140)*L140/2+200*(I140+Q140-AD140+U140+W140+AH140+AJ140))/10000*0.4-(AI140+V140)*L140/10000*0.4)</f>
        <v>31.504652202773123</v>
      </c>
      <c r="AO140" s="63">
        <f t="shared" ref="AO140:AO156" si="243">IF(AA140&gt;0,0.8*0.4*(Q140+U140+W140+I140+AD140+AH140+AJ140)/100,0.8*0.4*(Q140+U140+W140+I140-AD140+AH140+AJ140)/100)</f>
        <v>4.1398165174835331</v>
      </c>
    </row>
    <row r="141" spans="1:41" s="1" customFormat="1" ht="20.100000000000001" customHeight="1" x14ac:dyDescent="0.15">
      <c r="A141" s="18"/>
      <c r="B141" s="147"/>
      <c r="C141" s="149"/>
      <c r="D141" s="100">
        <v>600</v>
      </c>
      <c r="E141" s="149"/>
      <c r="F141" s="94" t="s">
        <v>119</v>
      </c>
      <c r="G141" s="8">
        <f t="shared" si="225"/>
        <v>0</v>
      </c>
      <c r="H141" s="140"/>
      <c r="I141" s="97">
        <f t="shared" si="196"/>
        <v>600</v>
      </c>
      <c r="J141" s="29">
        <v>80</v>
      </c>
      <c r="K141" s="28">
        <f t="shared" si="241"/>
        <v>530</v>
      </c>
      <c r="L141" s="58">
        <f t="shared" si="198"/>
        <v>735</v>
      </c>
      <c r="M141" s="8">
        <v>1.5</v>
      </c>
      <c r="N141" s="67">
        <f t="shared" si="226"/>
        <v>20</v>
      </c>
      <c r="O141" s="8">
        <f t="shared" si="229"/>
        <v>20</v>
      </c>
      <c r="P141" s="28">
        <f t="shared" si="230"/>
        <v>746.00158658491205</v>
      </c>
      <c r="Q141" s="116">
        <f t="shared" si="231"/>
        <v>267.51812218565874</v>
      </c>
      <c r="R141" s="33">
        <f t="shared" si="232"/>
        <v>1.5962666587138681</v>
      </c>
      <c r="S141" s="89">
        <f t="shared" si="203"/>
        <v>58.529777486175163</v>
      </c>
      <c r="T141" s="50">
        <f t="shared" si="233"/>
        <v>209.82060037924276</v>
      </c>
      <c r="U141" s="128">
        <f t="shared" si="205"/>
        <v>69.947952798859504</v>
      </c>
      <c r="V141" s="58">
        <f t="shared" si="206"/>
        <v>53.208888623795602</v>
      </c>
      <c r="W141" s="116">
        <f t="shared" si="234"/>
        <v>20.299362900269717</v>
      </c>
      <c r="X141" s="59">
        <f t="shared" si="208"/>
        <v>3.503186709312859</v>
      </c>
      <c r="Y141" s="60">
        <f t="shared" si="209"/>
        <v>22.88035590645714</v>
      </c>
      <c r="Z141" s="60">
        <f t="shared" si="210"/>
        <v>9.4106104897884357</v>
      </c>
      <c r="AA141" s="67">
        <f t="shared" si="227"/>
        <v>20</v>
      </c>
      <c r="AB141" s="31">
        <f t="shared" si="235"/>
        <v>20</v>
      </c>
      <c r="AC141" s="50">
        <f t="shared" si="236"/>
        <v>746.00158658491205</v>
      </c>
      <c r="AD141" s="116">
        <f t="shared" si="237"/>
        <v>267.51812218565874</v>
      </c>
      <c r="AE141" s="33">
        <f t="shared" si="238"/>
        <v>1.5962666587138681</v>
      </c>
      <c r="AF141" s="89">
        <f t="shared" si="215"/>
        <v>58.529777486175163</v>
      </c>
      <c r="AG141" s="50">
        <f t="shared" si="239"/>
        <v>209.82060037924276</v>
      </c>
      <c r="AH141" s="128">
        <f t="shared" si="217"/>
        <v>69.947952798859504</v>
      </c>
      <c r="AI141" s="58">
        <f t="shared" si="218"/>
        <v>53.208888623795602</v>
      </c>
      <c r="AJ141" s="116">
        <f t="shared" si="240"/>
        <v>20.299362900269717</v>
      </c>
      <c r="AK141" s="61">
        <f t="shared" si="220"/>
        <v>3.503186709312859</v>
      </c>
      <c r="AL141" s="60">
        <f t="shared" si="221"/>
        <v>22.88035590645714</v>
      </c>
      <c r="AM141" s="60">
        <f t="shared" si="222"/>
        <v>9.4106104897884357</v>
      </c>
      <c r="AN141" s="62">
        <f t="shared" si="242"/>
        <v>32.900597147335787</v>
      </c>
      <c r="AO141" s="63">
        <f t="shared" si="243"/>
        <v>4.2096988024626434</v>
      </c>
    </row>
    <row r="142" spans="1:41" s="1" customFormat="1" ht="20.100000000000001" customHeight="1" x14ac:dyDescent="0.15">
      <c r="A142" s="18"/>
      <c r="B142" s="147"/>
      <c r="C142" s="149"/>
      <c r="D142" s="100">
        <v>600</v>
      </c>
      <c r="E142" s="149"/>
      <c r="F142" s="94" t="s">
        <v>120</v>
      </c>
      <c r="G142" s="8">
        <f t="shared" si="225"/>
        <v>0</v>
      </c>
      <c r="H142" s="140"/>
      <c r="I142" s="97">
        <f t="shared" si="196"/>
        <v>600</v>
      </c>
      <c r="J142" s="29">
        <v>80</v>
      </c>
      <c r="K142" s="28">
        <f t="shared" si="241"/>
        <v>530</v>
      </c>
      <c r="L142" s="58">
        <f t="shared" si="198"/>
        <v>735</v>
      </c>
      <c r="M142" s="8">
        <v>1.5</v>
      </c>
      <c r="N142" s="67">
        <f t="shared" si="226"/>
        <v>20</v>
      </c>
      <c r="O142" s="8">
        <f t="shared" si="229"/>
        <v>20</v>
      </c>
      <c r="P142" s="28">
        <f t="shared" si="230"/>
        <v>746.00158658491205</v>
      </c>
      <c r="Q142" s="116">
        <f t="shared" si="231"/>
        <v>267.51812218565874</v>
      </c>
      <c r="R142" s="33">
        <f t="shared" si="232"/>
        <v>1.5962666587138681</v>
      </c>
      <c r="S142" s="89">
        <f t="shared" si="203"/>
        <v>58.529777486175163</v>
      </c>
      <c r="T142" s="50">
        <f t="shared" si="233"/>
        <v>209.82060037924276</v>
      </c>
      <c r="U142" s="128">
        <f t="shared" si="205"/>
        <v>69.947952798859504</v>
      </c>
      <c r="V142" s="58">
        <f t="shared" si="206"/>
        <v>53.208888623795602</v>
      </c>
      <c r="W142" s="116">
        <f t="shared" si="234"/>
        <v>20.299362900269717</v>
      </c>
      <c r="X142" s="59">
        <f t="shared" si="208"/>
        <v>3.503186709312859</v>
      </c>
      <c r="Y142" s="60">
        <f t="shared" si="209"/>
        <v>22.88035590645714</v>
      </c>
      <c r="Z142" s="60">
        <f t="shared" si="210"/>
        <v>9.4106104897884357</v>
      </c>
      <c r="AA142" s="67">
        <f t="shared" si="227"/>
        <v>20</v>
      </c>
      <c r="AB142" s="31">
        <f t="shared" si="235"/>
        <v>20</v>
      </c>
      <c r="AC142" s="50">
        <f t="shared" si="236"/>
        <v>746.00158658491205</v>
      </c>
      <c r="AD142" s="116">
        <f t="shared" si="237"/>
        <v>267.51812218565874</v>
      </c>
      <c r="AE142" s="33">
        <f t="shared" si="238"/>
        <v>1.5962666587138681</v>
      </c>
      <c r="AF142" s="89">
        <f t="shared" si="215"/>
        <v>58.529777486175163</v>
      </c>
      <c r="AG142" s="50">
        <f t="shared" si="239"/>
        <v>209.82060037924276</v>
      </c>
      <c r="AH142" s="128">
        <f t="shared" si="217"/>
        <v>69.947952798859504</v>
      </c>
      <c r="AI142" s="58">
        <f t="shared" si="218"/>
        <v>53.208888623795602</v>
      </c>
      <c r="AJ142" s="116">
        <f t="shared" si="240"/>
        <v>20.299362900269717</v>
      </c>
      <c r="AK142" s="61">
        <f t="shared" si="220"/>
        <v>3.503186709312859</v>
      </c>
      <c r="AL142" s="60">
        <f t="shared" si="221"/>
        <v>22.88035590645714</v>
      </c>
      <c r="AM142" s="60">
        <f t="shared" si="222"/>
        <v>9.4106104897884357</v>
      </c>
      <c r="AN142" s="62">
        <f t="shared" si="242"/>
        <v>32.900597147335787</v>
      </c>
      <c r="AO142" s="63">
        <f t="shared" si="243"/>
        <v>4.2096988024626434</v>
      </c>
    </row>
    <row r="143" spans="1:41" s="1" customFormat="1" ht="20.100000000000001" customHeight="1" x14ac:dyDescent="0.15">
      <c r="A143" s="18"/>
      <c r="B143" s="147"/>
      <c r="C143" s="149"/>
      <c r="D143" s="100">
        <v>600</v>
      </c>
      <c r="E143" s="149"/>
      <c r="F143" s="94" t="s">
        <v>121</v>
      </c>
      <c r="G143" s="8">
        <f t="shared" si="225"/>
        <v>0</v>
      </c>
      <c r="H143" s="140"/>
      <c r="I143" s="97">
        <f t="shared" si="196"/>
        <v>600</v>
      </c>
      <c r="J143" s="29">
        <v>90</v>
      </c>
      <c r="K143" s="28">
        <f t="shared" si="241"/>
        <v>540</v>
      </c>
      <c r="L143" s="58">
        <f t="shared" si="198"/>
        <v>875</v>
      </c>
      <c r="M143" s="8">
        <v>1.75</v>
      </c>
      <c r="N143" s="67">
        <f t="shared" si="226"/>
        <v>20</v>
      </c>
      <c r="O143" s="8">
        <f t="shared" si="229"/>
        <v>20</v>
      </c>
      <c r="P143" s="28">
        <f t="shared" si="230"/>
        <v>892.22828136724036</v>
      </c>
      <c r="Q143" s="116">
        <f t="shared" si="231"/>
        <v>318.47395498292707</v>
      </c>
      <c r="R143" s="33">
        <f t="shared" si="232"/>
        <v>1.8623111018328462</v>
      </c>
      <c r="S143" s="89">
        <f t="shared" si="203"/>
        <v>58.529777486175163</v>
      </c>
      <c r="T143" s="50">
        <f t="shared" si="233"/>
        <v>214.03385396993602</v>
      </c>
      <c r="U143" s="128">
        <f t="shared" si="205"/>
        <v>70.048597966453741</v>
      </c>
      <c r="V143" s="58">
        <f t="shared" si="206"/>
        <v>53.208888623795602</v>
      </c>
      <c r="W143" s="116">
        <f t="shared" si="234"/>
        <v>20.393789288394064</v>
      </c>
      <c r="X143" s="59">
        <f t="shared" si="208"/>
        <v>3.4725777755182623</v>
      </c>
      <c r="Y143" s="60">
        <f t="shared" si="209"/>
        <v>28.072177292503344</v>
      </c>
      <c r="Z143" s="60">
        <f t="shared" si="210"/>
        <v>11.32130495372019</v>
      </c>
      <c r="AA143" s="67">
        <f t="shared" si="227"/>
        <v>20</v>
      </c>
      <c r="AB143" s="31">
        <f t="shared" si="235"/>
        <v>20</v>
      </c>
      <c r="AC143" s="50">
        <f t="shared" si="236"/>
        <v>892.22828136724036</v>
      </c>
      <c r="AD143" s="116">
        <f t="shared" si="237"/>
        <v>318.47395498292707</v>
      </c>
      <c r="AE143" s="33">
        <f t="shared" si="238"/>
        <v>1.8623111018328462</v>
      </c>
      <c r="AF143" s="89">
        <f t="shared" si="215"/>
        <v>58.529777486175163</v>
      </c>
      <c r="AG143" s="50">
        <f t="shared" si="239"/>
        <v>214.03385396993602</v>
      </c>
      <c r="AH143" s="128">
        <f t="shared" si="217"/>
        <v>70.048597966453741</v>
      </c>
      <c r="AI143" s="58">
        <f t="shared" si="218"/>
        <v>53.208888623795602</v>
      </c>
      <c r="AJ143" s="116">
        <f t="shared" si="240"/>
        <v>20.393789288394064</v>
      </c>
      <c r="AK143" s="61">
        <f t="shared" si="220"/>
        <v>3.4725777755182623</v>
      </c>
      <c r="AL143" s="60">
        <f t="shared" si="221"/>
        <v>28.072177292503344</v>
      </c>
      <c r="AM143" s="60">
        <f t="shared" si="222"/>
        <v>11.32130495372019</v>
      </c>
      <c r="AN143" s="62">
        <f t="shared" si="242"/>
        <v>39.764627696541154</v>
      </c>
      <c r="AO143" s="63">
        <f t="shared" si="243"/>
        <v>4.5370645903217612</v>
      </c>
    </row>
    <row r="144" spans="1:41" s="1" customFormat="1" ht="20.100000000000001" customHeight="1" x14ac:dyDescent="0.15">
      <c r="A144" s="18"/>
      <c r="B144" s="147"/>
      <c r="C144" s="149"/>
      <c r="D144" s="100">
        <v>600</v>
      </c>
      <c r="E144" s="149"/>
      <c r="F144" s="94" t="s">
        <v>122</v>
      </c>
      <c r="G144" s="8">
        <f>G143</f>
        <v>0</v>
      </c>
      <c r="H144" s="140"/>
      <c r="I144" s="97">
        <f t="shared" si="196"/>
        <v>600</v>
      </c>
      <c r="J144" s="29">
        <v>90</v>
      </c>
      <c r="K144" s="28">
        <f t="shared" si="241"/>
        <v>540</v>
      </c>
      <c r="L144" s="58">
        <f t="shared" si="198"/>
        <v>875</v>
      </c>
      <c r="M144" s="8">
        <v>1.75</v>
      </c>
      <c r="N144" s="67">
        <f>N143</f>
        <v>20</v>
      </c>
      <c r="O144" s="8">
        <f t="shared" si="229"/>
        <v>20</v>
      </c>
      <c r="P144" s="28">
        <f t="shared" si="230"/>
        <v>892.22828136724036</v>
      </c>
      <c r="Q144" s="116">
        <f t="shared" si="231"/>
        <v>318.47395498292707</v>
      </c>
      <c r="R144" s="33">
        <f t="shared" si="232"/>
        <v>1.8623111018328462</v>
      </c>
      <c r="S144" s="89">
        <f t="shared" si="203"/>
        <v>58.529777486175163</v>
      </c>
      <c r="T144" s="50">
        <f t="shared" si="233"/>
        <v>214.03385396993602</v>
      </c>
      <c r="U144" s="128">
        <f t="shared" si="205"/>
        <v>70.048597966453741</v>
      </c>
      <c r="V144" s="58">
        <f t="shared" si="206"/>
        <v>53.208888623795602</v>
      </c>
      <c r="W144" s="116">
        <f t="shared" si="234"/>
        <v>20.393789288394064</v>
      </c>
      <c r="X144" s="59">
        <f t="shared" si="208"/>
        <v>3.4725777755182623</v>
      </c>
      <c r="Y144" s="60">
        <f t="shared" si="209"/>
        <v>28.072177292503344</v>
      </c>
      <c r="Z144" s="60">
        <f t="shared" si="210"/>
        <v>11.32130495372019</v>
      </c>
      <c r="AA144" s="67">
        <f>AA143</f>
        <v>20</v>
      </c>
      <c r="AB144" s="31">
        <f t="shared" si="235"/>
        <v>20</v>
      </c>
      <c r="AC144" s="50">
        <f t="shared" si="236"/>
        <v>892.22828136724036</v>
      </c>
      <c r="AD144" s="116">
        <f t="shared" si="237"/>
        <v>318.47395498292707</v>
      </c>
      <c r="AE144" s="33">
        <f t="shared" si="238"/>
        <v>1.8623111018328462</v>
      </c>
      <c r="AF144" s="89">
        <f t="shared" si="215"/>
        <v>58.529777486175163</v>
      </c>
      <c r="AG144" s="50">
        <f t="shared" si="239"/>
        <v>214.03385396993602</v>
      </c>
      <c r="AH144" s="128">
        <f t="shared" si="217"/>
        <v>70.048597966453741</v>
      </c>
      <c r="AI144" s="58">
        <f t="shared" si="218"/>
        <v>53.208888623795602</v>
      </c>
      <c r="AJ144" s="116">
        <f t="shared" si="240"/>
        <v>20.393789288394064</v>
      </c>
      <c r="AK144" s="61">
        <f t="shared" si="220"/>
        <v>3.4725777755182623</v>
      </c>
      <c r="AL144" s="60">
        <f t="shared" si="221"/>
        <v>28.072177292503344</v>
      </c>
      <c r="AM144" s="60">
        <f t="shared" si="222"/>
        <v>11.32130495372019</v>
      </c>
      <c r="AN144" s="62">
        <f t="shared" si="242"/>
        <v>39.764627696541154</v>
      </c>
      <c r="AO144" s="63">
        <f t="shared" si="243"/>
        <v>4.5370645903217612</v>
      </c>
    </row>
    <row r="145" spans="1:41" s="1" customFormat="1" ht="20.100000000000001" customHeight="1" x14ac:dyDescent="0.15">
      <c r="A145" s="18"/>
      <c r="B145" s="147"/>
      <c r="C145" s="149"/>
      <c r="D145" s="100">
        <v>600</v>
      </c>
      <c r="E145" s="149"/>
      <c r="F145" s="94" t="s">
        <v>123</v>
      </c>
      <c r="G145" s="8">
        <f t="shared" si="225"/>
        <v>0</v>
      </c>
      <c r="H145" s="140"/>
      <c r="I145" s="97">
        <f t="shared" si="196"/>
        <v>600</v>
      </c>
      <c r="J145" s="29">
        <v>110</v>
      </c>
      <c r="K145" s="28">
        <f t="shared" si="241"/>
        <v>560</v>
      </c>
      <c r="L145" s="58">
        <f t="shared" si="198"/>
        <v>910</v>
      </c>
      <c r="M145" s="8">
        <v>1.75</v>
      </c>
      <c r="N145" s="67">
        <f t="shared" si="226"/>
        <v>20</v>
      </c>
      <c r="O145" s="8">
        <f t="shared" si="229"/>
        <v>20</v>
      </c>
      <c r="P145" s="28">
        <f t="shared" si="230"/>
        <v>927.91741262192988</v>
      </c>
      <c r="Q145" s="116">
        <f t="shared" si="231"/>
        <v>331.21291318224411</v>
      </c>
      <c r="R145" s="33">
        <f t="shared" si="232"/>
        <v>1.8623111018328462</v>
      </c>
      <c r="S145" s="89">
        <f t="shared" si="203"/>
        <v>58.529777486175163</v>
      </c>
      <c r="T145" s="50">
        <f t="shared" si="233"/>
        <v>219.79326421007531</v>
      </c>
      <c r="U145" s="128">
        <f t="shared" si="205"/>
        <v>70.048597966453741</v>
      </c>
      <c r="V145" s="58">
        <f t="shared" si="206"/>
        <v>53.208888623795602</v>
      </c>
      <c r="W145" s="116">
        <f t="shared" si="234"/>
        <v>20.393789288394064</v>
      </c>
      <c r="X145" s="59">
        <f t="shared" si="208"/>
        <v>3.4725777755182623</v>
      </c>
      <c r="Y145" s="60">
        <f t="shared" si="209"/>
        <v>30.723487389847755</v>
      </c>
      <c r="Z145" s="60">
        <f t="shared" si="210"/>
        <v>11.9313890514248</v>
      </c>
      <c r="AA145" s="67">
        <f t="shared" si="227"/>
        <v>20</v>
      </c>
      <c r="AB145" s="31">
        <f t="shared" si="235"/>
        <v>20</v>
      </c>
      <c r="AC145" s="50">
        <f t="shared" si="236"/>
        <v>927.91741262192988</v>
      </c>
      <c r="AD145" s="116">
        <f t="shared" si="237"/>
        <v>331.21291318224411</v>
      </c>
      <c r="AE145" s="33">
        <f t="shared" si="238"/>
        <v>1.8623111018328462</v>
      </c>
      <c r="AF145" s="89">
        <f t="shared" si="215"/>
        <v>58.529777486175163</v>
      </c>
      <c r="AG145" s="50">
        <f t="shared" si="239"/>
        <v>219.79326421007531</v>
      </c>
      <c r="AH145" s="128">
        <f t="shared" si="217"/>
        <v>70.048597966453741</v>
      </c>
      <c r="AI145" s="58">
        <f t="shared" si="218"/>
        <v>53.208888623795602</v>
      </c>
      <c r="AJ145" s="116">
        <f t="shared" si="240"/>
        <v>20.393789288394064</v>
      </c>
      <c r="AK145" s="61">
        <f t="shared" si="220"/>
        <v>3.4725777755182623</v>
      </c>
      <c r="AL145" s="60">
        <f t="shared" si="221"/>
        <v>30.723487389847755</v>
      </c>
      <c r="AM145" s="60">
        <f t="shared" si="222"/>
        <v>11.9313890514248</v>
      </c>
      <c r="AN145" s="62">
        <f t="shared" si="242"/>
        <v>41.569027755014851</v>
      </c>
      <c r="AO145" s="63">
        <f t="shared" si="243"/>
        <v>4.6185939227973902</v>
      </c>
    </row>
    <row r="146" spans="1:41" s="1" customFormat="1" ht="20.100000000000001" customHeight="1" x14ac:dyDescent="0.15">
      <c r="A146" s="18"/>
      <c r="B146" s="147"/>
      <c r="C146" s="149"/>
      <c r="D146" s="100">
        <v>600</v>
      </c>
      <c r="E146" s="149"/>
      <c r="F146" s="94" t="s">
        <v>124</v>
      </c>
      <c r="G146" s="8">
        <f t="shared" si="225"/>
        <v>0</v>
      </c>
      <c r="H146" s="140"/>
      <c r="I146" s="97">
        <f t="shared" si="196"/>
        <v>600</v>
      </c>
      <c r="J146" s="29">
        <v>110</v>
      </c>
      <c r="K146" s="28">
        <f t="shared" si="241"/>
        <v>560</v>
      </c>
      <c r="L146" s="58">
        <f t="shared" si="198"/>
        <v>910</v>
      </c>
      <c r="M146" s="8">
        <v>1.75</v>
      </c>
      <c r="N146" s="67">
        <f t="shared" si="226"/>
        <v>20</v>
      </c>
      <c r="O146" s="8">
        <f t="shared" si="229"/>
        <v>20</v>
      </c>
      <c r="P146" s="28">
        <f t="shared" si="230"/>
        <v>927.91741262192988</v>
      </c>
      <c r="Q146" s="116">
        <f t="shared" si="231"/>
        <v>331.21291318224411</v>
      </c>
      <c r="R146" s="33">
        <f t="shared" si="232"/>
        <v>1.8623111018328462</v>
      </c>
      <c r="S146" s="89">
        <f t="shared" si="203"/>
        <v>58.529777486175163</v>
      </c>
      <c r="T146" s="50">
        <f t="shared" si="233"/>
        <v>219.79326421007531</v>
      </c>
      <c r="U146" s="128">
        <f t="shared" si="205"/>
        <v>70.048597966453741</v>
      </c>
      <c r="V146" s="58">
        <f t="shared" si="206"/>
        <v>53.208888623795602</v>
      </c>
      <c r="W146" s="116">
        <f t="shared" si="234"/>
        <v>20.393789288394064</v>
      </c>
      <c r="X146" s="59">
        <f t="shared" si="208"/>
        <v>3.4725777755182623</v>
      </c>
      <c r="Y146" s="60">
        <f t="shared" si="209"/>
        <v>30.723487389847755</v>
      </c>
      <c r="Z146" s="60">
        <f t="shared" si="210"/>
        <v>11.9313890514248</v>
      </c>
      <c r="AA146" s="67">
        <f t="shared" si="227"/>
        <v>20</v>
      </c>
      <c r="AB146" s="31">
        <f t="shared" si="235"/>
        <v>20</v>
      </c>
      <c r="AC146" s="50">
        <f t="shared" si="236"/>
        <v>927.91741262192988</v>
      </c>
      <c r="AD146" s="116">
        <f t="shared" si="237"/>
        <v>331.21291318224411</v>
      </c>
      <c r="AE146" s="33">
        <f t="shared" si="238"/>
        <v>1.8623111018328462</v>
      </c>
      <c r="AF146" s="89">
        <f t="shared" si="215"/>
        <v>58.529777486175163</v>
      </c>
      <c r="AG146" s="50">
        <f t="shared" si="239"/>
        <v>219.79326421007531</v>
      </c>
      <c r="AH146" s="128">
        <f t="shared" si="217"/>
        <v>70.048597966453741</v>
      </c>
      <c r="AI146" s="58">
        <f t="shared" si="218"/>
        <v>53.208888623795602</v>
      </c>
      <c r="AJ146" s="116">
        <f t="shared" si="240"/>
        <v>20.393789288394064</v>
      </c>
      <c r="AK146" s="61">
        <f t="shared" si="220"/>
        <v>3.4725777755182623</v>
      </c>
      <c r="AL146" s="60">
        <f t="shared" si="221"/>
        <v>30.723487389847755</v>
      </c>
      <c r="AM146" s="60">
        <f t="shared" si="222"/>
        <v>11.9313890514248</v>
      </c>
      <c r="AN146" s="62">
        <f t="shared" si="242"/>
        <v>41.569027755014851</v>
      </c>
      <c r="AO146" s="63">
        <f t="shared" si="243"/>
        <v>4.6185939227973902</v>
      </c>
    </row>
    <row r="147" spans="1:41" s="1" customFormat="1" ht="20.100000000000001" customHeight="1" thickBot="1" x14ac:dyDescent="0.2">
      <c r="A147" s="18"/>
      <c r="B147" s="147"/>
      <c r="C147" s="149"/>
      <c r="D147" s="100">
        <v>600</v>
      </c>
      <c r="E147" s="149"/>
      <c r="F147" s="94" t="s">
        <v>125</v>
      </c>
      <c r="G147" s="8">
        <f t="shared" si="225"/>
        <v>0</v>
      </c>
      <c r="H147" s="140"/>
      <c r="I147" s="97">
        <f t="shared" si="196"/>
        <v>600</v>
      </c>
      <c r="J147" s="104">
        <v>120</v>
      </c>
      <c r="K147" s="28">
        <f t="shared" si="241"/>
        <v>570</v>
      </c>
      <c r="L147" s="58">
        <f t="shared" si="198"/>
        <v>927.5</v>
      </c>
      <c r="M147" s="8">
        <v>1.75</v>
      </c>
      <c r="N147" s="67">
        <f t="shared" si="226"/>
        <v>20</v>
      </c>
      <c r="O147" s="8">
        <f t="shared" si="229"/>
        <v>20</v>
      </c>
      <c r="P147" s="28">
        <f t="shared" si="230"/>
        <v>945.76197824927476</v>
      </c>
      <c r="Q147" s="116">
        <f t="shared" si="231"/>
        <v>337.58239228190268</v>
      </c>
      <c r="R147" s="33">
        <f t="shared" si="232"/>
        <v>1.8623111018328462</v>
      </c>
      <c r="S147" s="89">
        <f t="shared" si="203"/>
        <v>58.529777486175163</v>
      </c>
      <c r="T147" s="50">
        <f t="shared" si="233"/>
        <v>222.67296933014495</v>
      </c>
      <c r="U147" s="128">
        <f t="shared" si="205"/>
        <v>70.048597966453741</v>
      </c>
      <c r="V147" s="58">
        <f t="shared" si="206"/>
        <v>53.208888623795602</v>
      </c>
      <c r="W147" s="116">
        <f t="shared" si="234"/>
        <v>20.393789288394064</v>
      </c>
      <c r="X147" s="59">
        <f t="shared" si="208"/>
        <v>3.4725777755182623</v>
      </c>
      <c r="Y147" s="60">
        <f t="shared" si="209"/>
        <v>32.106586196177105</v>
      </c>
      <c r="Z147" s="60">
        <f t="shared" si="210"/>
        <v>12.240966635841213</v>
      </c>
      <c r="AA147" s="67">
        <f t="shared" si="227"/>
        <v>20</v>
      </c>
      <c r="AB147" s="31">
        <f t="shared" si="235"/>
        <v>20</v>
      </c>
      <c r="AC147" s="50">
        <f t="shared" si="236"/>
        <v>945.76197824927476</v>
      </c>
      <c r="AD147" s="116">
        <f t="shared" si="237"/>
        <v>337.58239228190268</v>
      </c>
      <c r="AE147" s="33">
        <f t="shared" si="238"/>
        <v>1.8623111018328462</v>
      </c>
      <c r="AF147" s="89">
        <f t="shared" si="215"/>
        <v>58.529777486175163</v>
      </c>
      <c r="AG147" s="50">
        <f t="shared" si="239"/>
        <v>222.67296933014495</v>
      </c>
      <c r="AH147" s="128">
        <f t="shared" si="217"/>
        <v>70.048597966453741</v>
      </c>
      <c r="AI147" s="58">
        <f t="shared" si="218"/>
        <v>53.208888623795602</v>
      </c>
      <c r="AJ147" s="116">
        <f t="shared" si="240"/>
        <v>20.393789288394064</v>
      </c>
      <c r="AK147" s="61">
        <f t="shared" si="220"/>
        <v>3.4725777755182623</v>
      </c>
      <c r="AL147" s="60">
        <f t="shared" si="221"/>
        <v>32.106586196177105</v>
      </c>
      <c r="AM147" s="60">
        <f t="shared" si="222"/>
        <v>12.240966635841213</v>
      </c>
      <c r="AN147" s="62">
        <f t="shared" si="242"/>
        <v>42.48460369036097</v>
      </c>
      <c r="AO147" s="63">
        <f t="shared" si="243"/>
        <v>4.6593585890352047</v>
      </c>
    </row>
    <row r="148" spans="1:41" s="1" customFormat="1" ht="20.100000000000001" customHeight="1" x14ac:dyDescent="0.15">
      <c r="A148" s="18"/>
      <c r="B148" s="147">
        <f>C148+30*2</f>
        <v>660</v>
      </c>
      <c r="C148" s="149">
        <v>600</v>
      </c>
      <c r="D148" s="100">
        <v>600</v>
      </c>
      <c r="E148" s="149">
        <v>500</v>
      </c>
      <c r="F148" s="94" t="s">
        <v>117</v>
      </c>
      <c r="G148" s="8">
        <f t="shared" si="225"/>
        <v>0</v>
      </c>
      <c r="H148" s="140">
        <f>C148/COS(G148/180*PI())</f>
        <v>600</v>
      </c>
      <c r="I148" s="97">
        <f t="shared" si="196"/>
        <v>600</v>
      </c>
      <c r="J148" s="8">
        <v>60</v>
      </c>
      <c r="K148" s="28">
        <f>J148+E$148</f>
        <v>560</v>
      </c>
      <c r="L148" s="58">
        <f t="shared" si="198"/>
        <v>780</v>
      </c>
      <c r="M148" s="8">
        <v>1.5</v>
      </c>
      <c r="N148" s="67">
        <f t="shared" si="226"/>
        <v>20</v>
      </c>
      <c r="O148" s="8">
        <f t="shared" si="199"/>
        <v>20</v>
      </c>
      <c r="P148" s="28">
        <f t="shared" si="200"/>
        <v>791.67515311051886</v>
      </c>
      <c r="Q148" s="116">
        <f t="shared" si="201"/>
        <v>283.8967827276378</v>
      </c>
      <c r="R148" s="33">
        <f t="shared" si="202"/>
        <v>1.5962666587138681</v>
      </c>
      <c r="S148" s="89">
        <f t="shared" si="203"/>
        <v>58.529777486175163</v>
      </c>
      <c r="T148" s="50">
        <f t="shared" si="204"/>
        <v>218.38423186375601</v>
      </c>
      <c r="U148" s="128">
        <f t="shared" si="205"/>
        <v>69.947952798859504</v>
      </c>
      <c r="V148" s="58">
        <f t="shared" si="206"/>
        <v>53.208888623795602</v>
      </c>
      <c r="W148" s="116">
        <f t="shared" si="207"/>
        <v>20.299362900269717</v>
      </c>
      <c r="X148" s="59">
        <f t="shared" si="208"/>
        <v>3.503186709312859</v>
      </c>
      <c r="Y148" s="60">
        <f t="shared" si="209"/>
        <v>26.223989884842254</v>
      </c>
      <c r="Z148" s="60">
        <f t="shared" si="210"/>
        <v>10.187159292431458</v>
      </c>
      <c r="AA148" s="67">
        <f t="shared" si="227"/>
        <v>20</v>
      </c>
      <c r="AB148" s="31">
        <f t="shared" si="211"/>
        <v>20</v>
      </c>
      <c r="AC148" s="50">
        <f t="shared" si="212"/>
        <v>791.67515311051886</v>
      </c>
      <c r="AD148" s="116">
        <f t="shared" si="213"/>
        <v>283.8967827276378</v>
      </c>
      <c r="AE148" s="33">
        <f t="shared" si="214"/>
        <v>1.5962666587138681</v>
      </c>
      <c r="AF148" s="89">
        <f t="shared" si="215"/>
        <v>58.529777486175163</v>
      </c>
      <c r="AG148" s="50">
        <f t="shared" si="216"/>
        <v>218.38423186375601</v>
      </c>
      <c r="AH148" s="128">
        <f t="shared" si="217"/>
        <v>69.947952798859504</v>
      </c>
      <c r="AI148" s="58">
        <f t="shared" si="218"/>
        <v>53.208888623795602</v>
      </c>
      <c r="AJ148" s="116">
        <f t="shared" si="219"/>
        <v>20.299362900269717</v>
      </c>
      <c r="AK148" s="61">
        <f t="shared" si="220"/>
        <v>3.503186709312859</v>
      </c>
      <c r="AL148" s="60">
        <f t="shared" si="221"/>
        <v>26.223989884842254</v>
      </c>
      <c r="AM148" s="60">
        <f t="shared" si="222"/>
        <v>10.187159292431458</v>
      </c>
      <c r="AN148" s="62">
        <f t="shared" si="242"/>
        <v>35.043650545805725</v>
      </c>
      <c r="AO148" s="63">
        <f t="shared" si="243"/>
        <v>4.3145222299313097</v>
      </c>
    </row>
    <row r="149" spans="1:41" s="1" customFormat="1" ht="20.100000000000001" customHeight="1" x14ac:dyDescent="0.15">
      <c r="A149" s="18"/>
      <c r="B149" s="147"/>
      <c r="C149" s="149"/>
      <c r="D149" s="100">
        <v>600</v>
      </c>
      <c r="E149" s="149"/>
      <c r="F149" s="94" t="s">
        <v>118</v>
      </c>
      <c r="G149" s="8">
        <f t="shared" si="225"/>
        <v>0</v>
      </c>
      <c r="H149" s="140"/>
      <c r="I149" s="97">
        <f t="shared" si="196"/>
        <v>600</v>
      </c>
      <c r="J149" s="29">
        <v>60</v>
      </c>
      <c r="K149" s="28">
        <f t="shared" ref="K149:K156" si="244">J149+E$148</f>
        <v>560</v>
      </c>
      <c r="L149" s="58">
        <f t="shared" si="198"/>
        <v>780</v>
      </c>
      <c r="M149" s="8">
        <v>1.5</v>
      </c>
      <c r="N149" s="67">
        <f t="shared" si="226"/>
        <v>20</v>
      </c>
      <c r="O149" s="8">
        <f t="shared" si="199"/>
        <v>20</v>
      </c>
      <c r="P149" s="28">
        <f t="shared" si="200"/>
        <v>791.67515311051886</v>
      </c>
      <c r="Q149" s="116">
        <f t="shared" si="201"/>
        <v>283.8967827276378</v>
      </c>
      <c r="R149" s="33">
        <f t="shared" si="202"/>
        <v>1.5962666587138681</v>
      </c>
      <c r="S149" s="89">
        <f t="shared" si="203"/>
        <v>58.529777486175163</v>
      </c>
      <c r="T149" s="50">
        <f t="shared" si="204"/>
        <v>218.38423186375601</v>
      </c>
      <c r="U149" s="128">
        <f t="shared" si="205"/>
        <v>69.947952798859504</v>
      </c>
      <c r="V149" s="58">
        <f t="shared" si="206"/>
        <v>53.208888623795602</v>
      </c>
      <c r="W149" s="116">
        <f t="shared" si="207"/>
        <v>20.299362900269717</v>
      </c>
      <c r="X149" s="59">
        <f t="shared" si="208"/>
        <v>3.503186709312859</v>
      </c>
      <c r="Y149" s="60">
        <f t="shared" si="209"/>
        <v>26.223989884842254</v>
      </c>
      <c r="Z149" s="60">
        <f t="shared" si="210"/>
        <v>10.187159292431458</v>
      </c>
      <c r="AA149" s="67">
        <f t="shared" si="227"/>
        <v>20</v>
      </c>
      <c r="AB149" s="31">
        <f t="shared" si="211"/>
        <v>20</v>
      </c>
      <c r="AC149" s="50">
        <f t="shared" si="212"/>
        <v>791.67515311051886</v>
      </c>
      <c r="AD149" s="116">
        <f t="shared" si="213"/>
        <v>283.8967827276378</v>
      </c>
      <c r="AE149" s="33">
        <f t="shared" si="214"/>
        <v>1.5962666587138681</v>
      </c>
      <c r="AF149" s="89">
        <f t="shared" si="215"/>
        <v>58.529777486175163</v>
      </c>
      <c r="AG149" s="50">
        <f t="shared" si="216"/>
        <v>218.38423186375601</v>
      </c>
      <c r="AH149" s="128">
        <f t="shared" si="217"/>
        <v>69.947952798859504</v>
      </c>
      <c r="AI149" s="58">
        <f t="shared" si="218"/>
        <v>53.208888623795602</v>
      </c>
      <c r="AJ149" s="116">
        <f t="shared" si="219"/>
        <v>20.299362900269717</v>
      </c>
      <c r="AK149" s="61">
        <f t="shared" si="220"/>
        <v>3.503186709312859</v>
      </c>
      <c r="AL149" s="60">
        <f t="shared" si="221"/>
        <v>26.223989884842254</v>
      </c>
      <c r="AM149" s="60">
        <f t="shared" si="222"/>
        <v>10.187159292431458</v>
      </c>
      <c r="AN149" s="62">
        <f t="shared" si="242"/>
        <v>35.043650545805725</v>
      </c>
      <c r="AO149" s="63">
        <f t="shared" si="243"/>
        <v>4.3145222299313097</v>
      </c>
    </row>
    <row r="150" spans="1:41" s="1" customFormat="1" ht="20.100000000000001" customHeight="1" x14ac:dyDescent="0.15">
      <c r="A150" s="18"/>
      <c r="B150" s="147"/>
      <c r="C150" s="149"/>
      <c r="D150" s="100">
        <v>600</v>
      </c>
      <c r="E150" s="149"/>
      <c r="F150" s="94" t="s">
        <v>119</v>
      </c>
      <c r="G150" s="8">
        <f t="shared" si="225"/>
        <v>0</v>
      </c>
      <c r="H150" s="140"/>
      <c r="I150" s="97">
        <f t="shared" si="196"/>
        <v>600</v>
      </c>
      <c r="J150" s="29">
        <v>80</v>
      </c>
      <c r="K150" s="28">
        <f t="shared" si="244"/>
        <v>580</v>
      </c>
      <c r="L150" s="58">
        <f t="shared" si="198"/>
        <v>810</v>
      </c>
      <c r="M150" s="8">
        <v>1.5</v>
      </c>
      <c r="N150" s="67">
        <f t="shared" si="226"/>
        <v>20</v>
      </c>
      <c r="O150" s="8">
        <f t="shared" si="199"/>
        <v>20</v>
      </c>
      <c r="P150" s="28">
        <f t="shared" si="200"/>
        <v>822.12419746092348</v>
      </c>
      <c r="Q150" s="116">
        <f t="shared" si="201"/>
        <v>294.81588975562391</v>
      </c>
      <c r="R150" s="33">
        <f t="shared" si="202"/>
        <v>1.5962666587138681</v>
      </c>
      <c r="S150" s="89">
        <f t="shared" si="203"/>
        <v>58.529777486175163</v>
      </c>
      <c r="T150" s="50">
        <f t="shared" si="204"/>
        <v>224.09331952009819</v>
      </c>
      <c r="U150" s="128">
        <f t="shared" si="205"/>
        <v>69.947952798859504</v>
      </c>
      <c r="V150" s="58">
        <f t="shared" si="206"/>
        <v>53.208888623795602</v>
      </c>
      <c r="W150" s="116">
        <f t="shared" si="207"/>
        <v>20.299362900269717</v>
      </c>
      <c r="X150" s="59">
        <f t="shared" si="208"/>
        <v>3.503186709312859</v>
      </c>
      <c r="Y150" s="60">
        <f t="shared" si="209"/>
        <v>28.616153741706437</v>
      </c>
      <c r="Z150" s="60">
        <f t="shared" si="210"/>
        <v>10.717703941420245</v>
      </c>
      <c r="AA150" s="67">
        <f t="shared" si="227"/>
        <v>20</v>
      </c>
      <c r="AB150" s="31">
        <f t="shared" si="211"/>
        <v>20</v>
      </c>
      <c r="AC150" s="50">
        <f t="shared" si="212"/>
        <v>822.12419746092348</v>
      </c>
      <c r="AD150" s="116">
        <f t="shared" si="213"/>
        <v>294.81588975562391</v>
      </c>
      <c r="AE150" s="33">
        <f t="shared" si="214"/>
        <v>1.5962666587138681</v>
      </c>
      <c r="AF150" s="89">
        <f t="shared" si="215"/>
        <v>58.529777486175163</v>
      </c>
      <c r="AG150" s="50">
        <f t="shared" si="216"/>
        <v>224.09331952009819</v>
      </c>
      <c r="AH150" s="128">
        <f t="shared" si="217"/>
        <v>69.947952798859504</v>
      </c>
      <c r="AI150" s="58">
        <f t="shared" si="218"/>
        <v>53.208888623795602</v>
      </c>
      <c r="AJ150" s="116">
        <f t="shared" si="219"/>
        <v>20.299362900269717</v>
      </c>
      <c r="AK150" s="61">
        <f t="shared" si="220"/>
        <v>3.503186709312859</v>
      </c>
      <c r="AL150" s="60">
        <f t="shared" si="221"/>
        <v>28.616153741706437</v>
      </c>
      <c r="AM150" s="60">
        <f t="shared" si="222"/>
        <v>10.717703941420245</v>
      </c>
      <c r="AN150" s="62">
        <f t="shared" si="242"/>
        <v>36.505110132536309</v>
      </c>
      <c r="AO150" s="63">
        <f t="shared" si="243"/>
        <v>4.38440451491042</v>
      </c>
    </row>
    <row r="151" spans="1:41" s="1" customFormat="1" ht="20.100000000000001" customHeight="1" x14ac:dyDescent="0.15">
      <c r="A151" s="18"/>
      <c r="B151" s="147"/>
      <c r="C151" s="149"/>
      <c r="D151" s="100">
        <v>600</v>
      </c>
      <c r="E151" s="149"/>
      <c r="F151" s="94" t="s">
        <v>120</v>
      </c>
      <c r="G151" s="8">
        <f t="shared" si="225"/>
        <v>0</v>
      </c>
      <c r="H151" s="140"/>
      <c r="I151" s="97">
        <f t="shared" si="196"/>
        <v>600</v>
      </c>
      <c r="J151" s="29">
        <v>80</v>
      </c>
      <c r="K151" s="28">
        <f t="shared" si="244"/>
        <v>580</v>
      </c>
      <c r="L151" s="58">
        <f t="shared" si="198"/>
        <v>810</v>
      </c>
      <c r="M151" s="8">
        <v>1.5</v>
      </c>
      <c r="N151" s="67">
        <f t="shared" si="226"/>
        <v>20</v>
      </c>
      <c r="O151" s="8">
        <f t="shared" si="199"/>
        <v>20</v>
      </c>
      <c r="P151" s="28">
        <f t="shared" si="200"/>
        <v>822.12419746092348</v>
      </c>
      <c r="Q151" s="116">
        <f t="shared" si="201"/>
        <v>294.81588975562391</v>
      </c>
      <c r="R151" s="33">
        <f t="shared" si="202"/>
        <v>1.5962666587138681</v>
      </c>
      <c r="S151" s="89">
        <f t="shared" si="203"/>
        <v>58.529777486175163</v>
      </c>
      <c r="T151" s="50">
        <f t="shared" si="204"/>
        <v>224.09331952009819</v>
      </c>
      <c r="U151" s="128">
        <f t="shared" si="205"/>
        <v>69.947952798859504</v>
      </c>
      <c r="V151" s="58">
        <f t="shared" si="206"/>
        <v>53.208888623795602</v>
      </c>
      <c r="W151" s="116">
        <f t="shared" si="207"/>
        <v>20.299362900269717</v>
      </c>
      <c r="X151" s="59">
        <f t="shared" si="208"/>
        <v>3.503186709312859</v>
      </c>
      <c r="Y151" s="60">
        <f t="shared" si="209"/>
        <v>28.616153741706437</v>
      </c>
      <c r="Z151" s="60">
        <f t="shared" si="210"/>
        <v>10.717703941420245</v>
      </c>
      <c r="AA151" s="67">
        <f t="shared" si="227"/>
        <v>20</v>
      </c>
      <c r="AB151" s="31">
        <f t="shared" si="211"/>
        <v>20</v>
      </c>
      <c r="AC151" s="50">
        <f t="shared" si="212"/>
        <v>822.12419746092348</v>
      </c>
      <c r="AD151" s="116">
        <f t="shared" si="213"/>
        <v>294.81588975562391</v>
      </c>
      <c r="AE151" s="33">
        <f t="shared" si="214"/>
        <v>1.5962666587138681</v>
      </c>
      <c r="AF151" s="89">
        <f t="shared" si="215"/>
        <v>58.529777486175163</v>
      </c>
      <c r="AG151" s="50">
        <f t="shared" si="216"/>
        <v>224.09331952009819</v>
      </c>
      <c r="AH151" s="128">
        <f t="shared" si="217"/>
        <v>69.947952798859504</v>
      </c>
      <c r="AI151" s="58">
        <f t="shared" si="218"/>
        <v>53.208888623795602</v>
      </c>
      <c r="AJ151" s="116">
        <f t="shared" si="219"/>
        <v>20.299362900269717</v>
      </c>
      <c r="AK151" s="61">
        <f t="shared" si="220"/>
        <v>3.503186709312859</v>
      </c>
      <c r="AL151" s="60">
        <f t="shared" si="221"/>
        <v>28.616153741706437</v>
      </c>
      <c r="AM151" s="60">
        <f t="shared" si="222"/>
        <v>10.717703941420245</v>
      </c>
      <c r="AN151" s="62">
        <f t="shared" si="242"/>
        <v>36.505110132536309</v>
      </c>
      <c r="AO151" s="63">
        <f t="shared" si="243"/>
        <v>4.38440451491042</v>
      </c>
    </row>
    <row r="152" spans="1:41" s="1" customFormat="1" ht="20.100000000000001" customHeight="1" x14ac:dyDescent="0.15">
      <c r="A152" s="18"/>
      <c r="B152" s="147"/>
      <c r="C152" s="149"/>
      <c r="D152" s="100">
        <v>600</v>
      </c>
      <c r="E152" s="149"/>
      <c r="F152" s="94" t="s">
        <v>121</v>
      </c>
      <c r="G152" s="8">
        <f t="shared" si="225"/>
        <v>0</v>
      </c>
      <c r="H152" s="140"/>
      <c r="I152" s="97">
        <f t="shared" si="196"/>
        <v>600</v>
      </c>
      <c r="J152" s="29">
        <v>90</v>
      </c>
      <c r="K152" s="28">
        <f t="shared" si="244"/>
        <v>590</v>
      </c>
      <c r="L152" s="58">
        <f t="shared" si="198"/>
        <v>962.5</v>
      </c>
      <c r="M152" s="8">
        <v>1.75</v>
      </c>
      <c r="N152" s="67">
        <f t="shared" si="226"/>
        <v>20</v>
      </c>
      <c r="O152" s="8">
        <f t="shared" si="199"/>
        <v>20</v>
      </c>
      <c r="P152" s="28">
        <f t="shared" si="200"/>
        <v>981.45110950396429</v>
      </c>
      <c r="Q152" s="116">
        <f t="shared" si="201"/>
        <v>350.32135048121978</v>
      </c>
      <c r="R152" s="33">
        <f t="shared" si="202"/>
        <v>1.8623111018328462</v>
      </c>
      <c r="S152" s="89">
        <f t="shared" si="203"/>
        <v>58.529777486175163</v>
      </c>
      <c r="T152" s="50">
        <f t="shared" si="204"/>
        <v>228.43237957028424</v>
      </c>
      <c r="U152" s="128">
        <f t="shared" si="205"/>
        <v>70.048597966453741</v>
      </c>
      <c r="V152" s="58">
        <f t="shared" si="206"/>
        <v>53.208888623795602</v>
      </c>
      <c r="W152" s="116">
        <f t="shared" si="207"/>
        <v>20.393789288394064</v>
      </c>
      <c r="X152" s="59">
        <f t="shared" si="208"/>
        <v>3.4725777755182623</v>
      </c>
      <c r="Y152" s="60">
        <f t="shared" si="209"/>
        <v>34.99019106613013</v>
      </c>
      <c r="Z152" s="60">
        <f t="shared" si="210"/>
        <v>12.869192875802264</v>
      </c>
      <c r="AA152" s="67">
        <f t="shared" si="227"/>
        <v>20</v>
      </c>
      <c r="AB152" s="31">
        <f t="shared" si="211"/>
        <v>20</v>
      </c>
      <c r="AC152" s="50">
        <f t="shared" si="212"/>
        <v>981.45110950396429</v>
      </c>
      <c r="AD152" s="116">
        <f t="shared" si="213"/>
        <v>350.32135048121978</v>
      </c>
      <c r="AE152" s="33">
        <f t="shared" si="214"/>
        <v>1.8623111018328462</v>
      </c>
      <c r="AF152" s="89">
        <f t="shared" si="215"/>
        <v>58.529777486175163</v>
      </c>
      <c r="AG152" s="50">
        <f t="shared" si="216"/>
        <v>228.43237957028424</v>
      </c>
      <c r="AH152" s="128">
        <f t="shared" si="217"/>
        <v>70.048597966453741</v>
      </c>
      <c r="AI152" s="58">
        <f t="shared" si="218"/>
        <v>53.208888623795602</v>
      </c>
      <c r="AJ152" s="116">
        <f t="shared" si="219"/>
        <v>20.393789288394064</v>
      </c>
      <c r="AK152" s="61">
        <f t="shared" si="220"/>
        <v>3.4725777755182623</v>
      </c>
      <c r="AL152" s="60">
        <f t="shared" si="221"/>
        <v>34.99019106613013</v>
      </c>
      <c r="AM152" s="60">
        <f t="shared" si="222"/>
        <v>12.869192875802264</v>
      </c>
      <c r="AN152" s="62">
        <f t="shared" si="242"/>
        <v>44.342507373271786</v>
      </c>
      <c r="AO152" s="63">
        <f t="shared" si="243"/>
        <v>4.7408879215108337</v>
      </c>
    </row>
    <row r="153" spans="1:41" s="1" customFormat="1" ht="20.100000000000001" customHeight="1" x14ac:dyDescent="0.15">
      <c r="A153" s="18"/>
      <c r="B153" s="147"/>
      <c r="C153" s="149"/>
      <c r="D153" s="100">
        <v>600</v>
      </c>
      <c r="E153" s="149"/>
      <c r="F153" s="94" t="s">
        <v>122</v>
      </c>
      <c r="G153" s="8">
        <f t="shared" si="225"/>
        <v>0</v>
      </c>
      <c r="H153" s="140"/>
      <c r="I153" s="97">
        <f t="shared" si="196"/>
        <v>600</v>
      </c>
      <c r="J153" s="29">
        <v>90</v>
      </c>
      <c r="K153" s="28">
        <f t="shared" si="244"/>
        <v>590</v>
      </c>
      <c r="L153" s="58">
        <f t="shared" si="198"/>
        <v>962.5</v>
      </c>
      <c r="M153" s="8">
        <v>1.75</v>
      </c>
      <c r="N153" s="67">
        <f t="shared" si="226"/>
        <v>20</v>
      </c>
      <c r="O153" s="8">
        <f t="shared" si="199"/>
        <v>20</v>
      </c>
      <c r="P153" s="28">
        <f t="shared" si="200"/>
        <v>981.45110950396429</v>
      </c>
      <c r="Q153" s="116">
        <f t="shared" si="201"/>
        <v>350.32135048121978</v>
      </c>
      <c r="R153" s="33">
        <f t="shared" si="202"/>
        <v>1.8623111018328462</v>
      </c>
      <c r="S153" s="89">
        <f t="shared" si="203"/>
        <v>58.529777486175163</v>
      </c>
      <c r="T153" s="50">
        <f t="shared" si="204"/>
        <v>228.43237957028424</v>
      </c>
      <c r="U153" s="128">
        <f t="shared" si="205"/>
        <v>70.048597966453741</v>
      </c>
      <c r="V153" s="58">
        <f t="shared" si="206"/>
        <v>53.208888623795602</v>
      </c>
      <c r="W153" s="116">
        <f t="shared" si="207"/>
        <v>20.393789288394064</v>
      </c>
      <c r="X153" s="59">
        <f t="shared" si="208"/>
        <v>3.4725777755182623</v>
      </c>
      <c r="Y153" s="60">
        <f t="shared" si="209"/>
        <v>34.99019106613013</v>
      </c>
      <c r="Z153" s="60">
        <f t="shared" si="210"/>
        <v>12.869192875802264</v>
      </c>
      <c r="AA153" s="67">
        <f t="shared" si="227"/>
        <v>20</v>
      </c>
      <c r="AB153" s="31">
        <f t="shared" si="211"/>
        <v>20</v>
      </c>
      <c r="AC153" s="50">
        <f t="shared" si="212"/>
        <v>981.45110950396429</v>
      </c>
      <c r="AD153" s="116">
        <f t="shared" si="213"/>
        <v>350.32135048121978</v>
      </c>
      <c r="AE153" s="33">
        <f t="shared" si="214"/>
        <v>1.8623111018328462</v>
      </c>
      <c r="AF153" s="89">
        <f t="shared" si="215"/>
        <v>58.529777486175163</v>
      </c>
      <c r="AG153" s="50">
        <f t="shared" si="216"/>
        <v>228.43237957028424</v>
      </c>
      <c r="AH153" s="128">
        <f t="shared" si="217"/>
        <v>70.048597966453741</v>
      </c>
      <c r="AI153" s="58">
        <f t="shared" si="218"/>
        <v>53.208888623795602</v>
      </c>
      <c r="AJ153" s="116">
        <f t="shared" si="219"/>
        <v>20.393789288394064</v>
      </c>
      <c r="AK153" s="61">
        <f t="shared" si="220"/>
        <v>3.4725777755182623</v>
      </c>
      <c r="AL153" s="60">
        <f t="shared" si="221"/>
        <v>34.99019106613013</v>
      </c>
      <c r="AM153" s="60">
        <f t="shared" si="222"/>
        <v>12.869192875802264</v>
      </c>
      <c r="AN153" s="62">
        <f t="shared" si="242"/>
        <v>44.342507373271786</v>
      </c>
      <c r="AO153" s="63">
        <f t="shared" si="243"/>
        <v>4.7408879215108337</v>
      </c>
    </row>
    <row r="154" spans="1:41" s="1" customFormat="1" ht="20.100000000000001" customHeight="1" x14ac:dyDescent="0.15">
      <c r="A154" s="18"/>
      <c r="B154" s="147"/>
      <c r="C154" s="149"/>
      <c r="D154" s="100">
        <v>600</v>
      </c>
      <c r="E154" s="149"/>
      <c r="F154" s="94" t="s">
        <v>123</v>
      </c>
      <c r="G154" s="8">
        <f t="shared" si="225"/>
        <v>0</v>
      </c>
      <c r="H154" s="140"/>
      <c r="I154" s="97">
        <f t="shared" si="196"/>
        <v>600</v>
      </c>
      <c r="J154" s="29">
        <v>110</v>
      </c>
      <c r="K154" s="28">
        <f t="shared" si="244"/>
        <v>610</v>
      </c>
      <c r="L154" s="58">
        <f t="shared" si="198"/>
        <v>997.5</v>
      </c>
      <c r="M154" s="8">
        <v>1.75</v>
      </c>
      <c r="N154" s="67">
        <f t="shared" si="226"/>
        <v>20</v>
      </c>
      <c r="O154" s="8">
        <f t="shared" si="199"/>
        <v>20</v>
      </c>
      <c r="P154" s="28">
        <f t="shared" si="200"/>
        <v>1017.1402407586539</v>
      </c>
      <c r="Q154" s="116">
        <f t="shared" si="201"/>
        <v>363.06030868053682</v>
      </c>
      <c r="R154" s="33">
        <f t="shared" si="202"/>
        <v>1.8623111018328462</v>
      </c>
      <c r="S154" s="89">
        <f t="shared" si="203"/>
        <v>58.529777486175163</v>
      </c>
      <c r="T154" s="50">
        <f t="shared" si="204"/>
        <v>234.19178981042353</v>
      </c>
      <c r="U154" s="128">
        <f t="shared" si="205"/>
        <v>70.048597966453741</v>
      </c>
      <c r="V154" s="58">
        <f t="shared" si="206"/>
        <v>53.208888623795602</v>
      </c>
      <c r="W154" s="116">
        <f t="shared" si="207"/>
        <v>20.393789288394064</v>
      </c>
      <c r="X154" s="59">
        <f t="shared" si="208"/>
        <v>3.4725777755182623</v>
      </c>
      <c r="Y154" s="60">
        <f t="shared" si="209"/>
        <v>38.033698601782355</v>
      </c>
      <c r="Z154" s="60">
        <f t="shared" si="210"/>
        <v>13.509513877267604</v>
      </c>
      <c r="AA154" s="67">
        <f t="shared" si="227"/>
        <v>20</v>
      </c>
      <c r="AB154" s="31">
        <f t="shared" si="211"/>
        <v>20</v>
      </c>
      <c r="AC154" s="50">
        <f t="shared" si="212"/>
        <v>1017.1402407586539</v>
      </c>
      <c r="AD154" s="116">
        <f t="shared" si="213"/>
        <v>363.06030868053682</v>
      </c>
      <c r="AE154" s="33">
        <f t="shared" si="214"/>
        <v>1.8623111018328462</v>
      </c>
      <c r="AF154" s="89">
        <f t="shared" si="215"/>
        <v>58.529777486175163</v>
      </c>
      <c r="AG154" s="50">
        <f t="shared" si="216"/>
        <v>234.19178981042353</v>
      </c>
      <c r="AH154" s="128">
        <f t="shared" si="217"/>
        <v>70.048597966453741</v>
      </c>
      <c r="AI154" s="58">
        <f t="shared" si="218"/>
        <v>53.208888623795602</v>
      </c>
      <c r="AJ154" s="116">
        <f t="shared" si="219"/>
        <v>20.393789288394064</v>
      </c>
      <c r="AK154" s="61">
        <f t="shared" si="220"/>
        <v>3.4725777755182623</v>
      </c>
      <c r="AL154" s="60">
        <f t="shared" si="221"/>
        <v>38.033698601782355</v>
      </c>
      <c r="AM154" s="60">
        <f t="shared" si="222"/>
        <v>13.509513877267604</v>
      </c>
      <c r="AN154" s="62">
        <f t="shared" si="242"/>
        <v>46.236080139140689</v>
      </c>
      <c r="AO154" s="63">
        <f t="shared" si="243"/>
        <v>4.8224172539864636</v>
      </c>
    </row>
    <row r="155" spans="1:41" s="1" customFormat="1" ht="20.100000000000001" customHeight="1" x14ac:dyDescent="0.15">
      <c r="A155" s="18"/>
      <c r="B155" s="147"/>
      <c r="C155" s="149"/>
      <c r="D155" s="100">
        <v>600</v>
      </c>
      <c r="E155" s="149"/>
      <c r="F155" s="94" t="s">
        <v>124</v>
      </c>
      <c r="G155" s="8">
        <f t="shared" si="225"/>
        <v>0</v>
      </c>
      <c r="H155" s="140"/>
      <c r="I155" s="97">
        <f t="shared" si="196"/>
        <v>600</v>
      </c>
      <c r="J155" s="29">
        <v>110</v>
      </c>
      <c r="K155" s="28">
        <f t="shared" si="244"/>
        <v>610</v>
      </c>
      <c r="L155" s="58">
        <f t="shared" si="198"/>
        <v>997.5</v>
      </c>
      <c r="M155" s="8">
        <v>1.75</v>
      </c>
      <c r="N155" s="67">
        <f t="shared" si="226"/>
        <v>20</v>
      </c>
      <c r="O155" s="8">
        <f t="shared" si="199"/>
        <v>20</v>
      </c>
      <c r="P155" s="28">
        <f t="shared" si="200"/>
        <v>1017.1402407586539</v>
      </c>
      <c r="Q155" s="116">
        <f t="shared" si="201"/>
        <v>363.06030868053682</v>
      </c>
      <c r="R155" s="33">
        <f t="shared" si="202"/>
        <v>1.8623111018328462</v>
      </c>
      <c r="S155" s="89">
        <f t="shared" si="203"/>
        <v>58.529777486175163</v>
      </c>
      <c r="T155" s="50">
        <f t="shared" si="204"/>
        <v>234.19178981042353</v>
      </c>
      <c r="U155" s="128">
        <f t="shared" si="205"/>
        <v>70.048597966453741</v>
      </c>
      <c r="V155" s="58">
        <f t="shared" si="206"/>
        <v>53.208888623795602</v>
      </c>
      <c r="W155" s="116">
        <f t="shared" si="207"/>
        <v>20.393789288394064</v>
      </c>
      <c r="X155" s="59">
        <f t="shared" si="208"/>
        <v>3.4725777755182623</v>
      </c>
      <c r="Y155" s="60">
        <f t="shared" si="209"/>
        <v>38.033698601782355</v>
      </c>
      <c r="Z155" s="60">
        <f t="shared" si="210"/>
        <v>13.509513877267604</v>
      </c>
      <c r="AA155" s="67">
        <f t="shared" si="227"/>
        <v>20</v>
      </c>
      <c r="AB155" s="31">
        <f t="shared" si="211"/>
        <v>20</v>
      </c>
      <c r="AC155" s="50">
        <f t="shared" si="212"/>
        <v>1017.1402407586539</v>
      </c>
      <c r="AD155" s="116">
        <f t="shared" si="213"/>
        <v>363.06030868053682</v>
      </c>
      <c r="AE155" s="33">
        <f t="shared" si="214"/>
        <v>1.8623111018328462</v>
      </c>
      <c r="AF155" s="89">
        <f t="shared" si="215"/>
        <v>58.529777486175163</v>
      </c>
      <c r="AG155" s="50">
        <f t="shared" si="216"/>
        <v>234.19178981042353</v>
      </c>
      <c r="AH155" s="128">
        <f t="shared" si="217"/>
        <v>70.048597966453741</v>
      </c>
      <c r="AI155" s="58">
        <f t="shared" si="218"/>
        <v>53.208888623795602</v>
      </c>
      <c r="AJ155" s="116">
        <f t="shared" si="219"/>
        <v>20.393789288394064</v>
      </c>
      <c r="AK155" s="61">
        <f t="shared" si="220"/>
        <v>3.4725777755182623</v>
      </c>
      <c r="AL155" s="60">
        <f t="shared" si="221"/>
        <v>38.033698601782355</v>
      </c>
      <c r="AM155" s="60">
        <f t="shared" si="222"/>
        <v>13.509513877267604</v>
      </c>
      <c r="AN155" s="62">
        <f t="shared" si="242"/>
        <v>46.236080139140689</v>
      </c>
      <c r="AO155" s="63">
        <f t="shared" si="243"/>
        <v>4.8224172539864636</v>
      </c>
    </row>
    <row r="156" spans="1:41" s="1" customFormat="1" ht="20.100000000000001" customHeight="1" thickBot="1" x14ac:dyDescent="0.2">
      <c r="A156" s="18"/>
      <c r="B156" s="148"/>
      <c r="C156" s="150"/>
      <c r="D156" s="101">
        <v>600</v>
      </c>
      <c r="E156" s="150"/>
      <c r="F156" s="95" t="s">
        <v>125</v>
      </c>
      <c r="G156" s="35">
        <f t="shared" si="225"/>
        <v>0</v>
      </c>
      <c r="H156" s="141"/>
      <c r="I156" s="97">
        <f t="shared" si="196"/>
        <v>600</v>
      </c>
      <c r="J156" s="104">
        <v>120</v>
      </c>
      <c r="K156" s="36">
        <f t="shared" si="244"/>
        <v>620</v>
      </c>
      <c r="L156" s="66">
        <f t="shared" si="198"/>
        <v>1015</v>
      </c>
      <c r="M156" s="35">
        <v>1.75</v>
      </c>
      <c r="N156" s="83">
        <f t="shared" si="226"/>
        <v>20</v>
      </c>
      <c r="O156" s="35">
        <f t="shared" si="199"/>
        <v>20</v>
      </c>
      <c r="P156" s="36">
        <f t="shared" si="200"/>
        <v>1034.9848063859988</v>
      </c>
      <c r="Q156" s="117">
        <f t="shared" si="201"/>
        <v>369.4297877801954</v>
      </c>
      <c r="R156" s="40">
        <f t="shared" si="202"/>
        <v>1.8623111018328462</v>
      </c>
      <c r="S156" s="90">
        <f t="shared" si="203"/>
        <v>58.529777486175163</v>
      </c>
      <c r="T156" s="51">
        <f t="shared" si="204"/>
        <v>237.07149493049317</v>
      </c>
      <c r="U156" s="129">
        <f t="shared" si="205"/>
        <v>70.048597966453741</v>
      </c>
      <c r="V156" s="66">
        <f t="shared" si="206"/>
        <v>53.208888623795602</v>
      </c>
      <c r="W156" s="117">
        <f t="shared" si="207"/>
        <v>20.393789288394064</v>
      </c>
      <c r="X156" s="84">
        <f t="shared" si="208"/>
        <v>3.4725777755182623</v>
      </c>
      <c r="Y156" s="85">
        <f t="shared" si="209"/>
        <v>39.616675740235699</v>
      </c>
      <c r="Z156" s="85">
        <f t="shared" si="210"/>
        <v>13.834209913564386</v>
      </c>
      <c r="AA156" s="83">
        <f t="shared" si="227"/>
        <v>20</v>
      </c>
      <c r="AB156" s="38">
        <f t="shared" si="211"/>
        <v>20</v>
      </c>
      <c r="AC156" s="51">
        <f t="shared" si="212"/>
        <v>1034.9848063859988</v>
      </c>
      <c r="AD156" s="117">
        <f t="shared" si="213"/>
        <v>369.4297877801954</v>
      </c>
      <c r="AE156" s="40">
        <f t="shared" si="214"/>
        <v>1.8623111018328462</v>
      </c>
      <c r="AF156" s="90">
        <f t="shared" si="215"/>
        <v>58.529777486175163</v>
      </c>
      <c r="AG156" s="51">
        <f t="shared" si="216"/>
        <v>237.07149493049317</v>
      </c>
      <c r="AH156" s="129">
        <f t="shared" si="217"/>
        <v>70.048597966453741</v>
      </c>
      <c r="AI156" s="66">
        <f t="shared" si="218"/>
        <v>53.208888623795602</v>
      </c>
      <c r="AJ156" s="117">
        <f t="shared" si="219"/>
        <v>20.393789288394064</v>
      </c>
      <c r="AK156" s="86">
        <f t="shared" si="220"/>
        <v>3.4725777755182623</v>
      </c>
      <c r="AL156" s="85">
        <f t="shared" si="221"/>
        <v>39.616675740235699</v>
      </c>
      <c r="AM156" s="85">
        <f t="shared" si="222"/>
        <v>13.834209913564386</v>
      </c>
      <c r="AN156" s="62">
        <f t="shared" si="242"/>
        <v>47.196242428184426</v>
      </c>
      <c r="AO156" s="63">
        <f t="shared" si="243"/>
        <v>4.863181920224279</v>
      </c>
    </row>
  </sheetData>
  <mergeCells count="147">
    <mergeCell ref="E72:E80"/>
    <mergeCell ref="H72:H80"/>
    <mergeCell ref="B81:B89"/>
    <mergeCell ref="C81:C89"/>
    <mergeCell ref="E81:E89"/>
    <mergeCell ref="H81:H89"/>
    <mergeCell ref="N69:Z69"/>
    <mergeCell ref="AA69:AM69"/>
    <mergeCell ref="AO69:AO70"/>
    <mergeCell ref="R70:R71"/>
    <mergeCell ref="X70:X71"/>
    <mergeCell ref="AE70:AE71"/>
    <mergeCell ref="AK70:AK71"/>
    <mergeCell ref="Y71:Z71"/>
    <mergeCell ref="AL71:AM71"/>
    <mergeCell ref="AN71:AO71"/>
    <mergeCell ref="G69:G70"/>
    <mergeCell ref="H69:H70"/>
    <mergeCell ref="I69:I70"/>
    <mergeCell ref="K69:K70"/>
    <mergeCell ref="L69:L70"/>
    <mergeCell ref="M69:M71"/>
    <mergeCell ref="AN40:AO40"/>
    <mergeCell ref="B41:B49"/>
    <mergeCell ref="C41:C49"/>
    <mergeCell ref="E41:E49"/>
    <mergeCell ref="H41:H49"/>
    <mergeCell ref="B67:AO67"/>
    <mergeCell ref="R39:R40"/>
    <mergeCell ref="X39:X40"/>
    <mergeCell ref="AE39:AE40"/>
    <mergeCell ref="AK39:AK40"/>
    <mergeCell ref="Y40:Z40"/>
    <mergeCell ref="AL40:AM40"/>
    <mergeCell ref="B36:AO36"/>
    <mergeCell ref="G38:G39"/>
    <mergeCell ref="H38:H39"/>
    <mergeCell ref="I38:I39"/>
    <mergeCell ref="K38:K39"/>
    <mergeCell ref="L38:L39"/>
    <mergeCell ref="M38:M40"/>
    <mergeCell ref="N38:Z38"/>
    <mergeCell ref="AA38:AM38"/>
    <mergeCell ref="AO38:AO39"/>
    <mergeCell ref="I118:I119"/>
    <mergeCell ref="AN95:AO95"/>
    <mergeCell ref="R119:R120"/>
    <mergeCell ref="R94:R95"/>
    <mergeCell ref="X94:X95"/>
    <mergeCell ref="AK94:AK95"/>
    <mergeCell ref="Y95:Z95"/>
    <mergeCell ref="AL95:AM95"/>
    <mergeCell ref="C139:C147"/>
    <mergeCell ref="E139:E147"/>
    <mergeCell ref="G93:G94"/>
    <mergeCell ref="E96:E104"/>
    <mergeCell ref="E105:E113"/>
    <mergeCell ref="H118:H119"/>
    <mergeCell ref="H121:H129"/>
    <mergeCell ref="B116:AO116"/>
    <mergeCell ref="G118:G119"/>
    <mergeCell ref="K118:K119"/>
    <mergeCell ref="X119:X120"/>
    <mergeCell ref="B91:AO91"/>
    <mergeCell ref="K93:K94"/>
    <mergeCell ref="L93:L94"/>
    <mergeCell ref="AE94:AE95"/>
    <mergeCell ref="M93:M95"/>
    <mergeCell ref="N93:Z93"/>
    <mergeCell ref="AA93:AM93"/>
    <mergeCell ref="AO93:AO94"/>
    <mergeCell ref="I93:I94"/>
    <mergeCell ref="N3:Z3"/>
    <mergeCell ref="AA3:AM3"/>
    <mergeCell ref="B1:AO1"/>
    <mergeCell ref="G3:G4"/>
    <mergeCell ref="K3:K4"/>
    <mergeCell ref="L3:L4"/>
    <mergeCell ref="M3:M5"/>
    <mergeCell ref="AO3:AO4"/>
    <mergeCell ref="X4:X5"/>
    <mergeCell ref="Y5:Z5"/>
    <mergeCell ref="AL5:AM5"/>
    <mergeCell ref="AN5:AO5"/>
    <mergeCell ref="AK4:AK5"/>
    <mergeCell ref="X54:X55"/>
    <mergeCell ref="AK54:AK55"/>
    <mergeCell ref="Y55:Z55"/>
    <mergeCell ref="AL55:AM55"/>
    <mergeCell ref="AN55:AO55"/>
    <mergeCell ref="AA53:AM53"/>
    <mergeCell ref="N53:Z53"/>
    <mergeCell ref="E6:E14"/>
    <mergeCell ref="E15:E23"/>
    <mergeCell ref="E56:E64"/>
    <mergeCell ref="E24:E32"/>
    <mergeCell ref="B6:B14"/>
    <mergeCell ref="C6:C14"/>
    <mergeCell ref="B15:B23"/>
    <mergeCell ref="C15:C23"/>
    <mergeCell ref="B24:B32"/>
    <mergeCell ref="C24:C32"/>
    <mergeCell ref="B51:AO51"/>
    <mergeCell ref="AO53:AO54"/>
    <mergeCell ref="H53:H54"/>
    <mergeCell ref="G53:G54"/>
    <mergeCell ref="K53:K54"/>
    <mergeCell ref="L53:L54"/>
    <mergeCell ref="M53:M55"/>
    <mergeCell ref="R54:R55"/>
    <mergeCell ref="AE54:AE55"/>
    <mergeCell ref="I53:I54"/>
    <mergeCell ref="B56:B64"/>
    <mergeCell ref="C56:C64"/>
    <mergeCell ref="B96:B104"/>
    <mergeCell ref="C96:C104"/>
    <mergeCell ref="B105:B113"/>
    <mergeCell ref="C105:C113"/>
    <mergeCell ref="B72:B80"/>
    <mergeCell ref="C72:C80"/>
    <mergeCell ref="L118:L119"/>
    <mergeCell ref="M118:M120"/>
    <mergeCell ref="N118:Z118"/>
    <mergeCell ref="AA118:AM118"/>
    <mergeCell ref="AO118:AO119"/>
    <mergeCell ref="AK119:AK120"/>
    <mergeCell ref="Y120:Z120"/>
    <mergeCell ref="AL120:AM120"/>
    <mergeCell ref="AN120:AO120"/>
    <mergeCell ref="AE119:AE120"/>
    <mergeCell ref="B148:B156"/>
    <mergeCell ref="C148:C156"/>
    <mergeCell ref="E148:E156"/>
    <mergeCell ref="B121:B129"/>
    <mergeCell ref="C121:C129"/>
    <mergeCell ref="E121:E129"/>
    <mergeCell ref="B130:B138"/>
    <mergeCell ref="C130:C138"/>
    <mergeCell ref="E130:E138"/>
    <mergeCell ref="B139:B147"/>
    <mergeCell ref="H139:H147"/>
    <mergeCell ref="H148:H156"/>
    <mergeCell ref="H56:H64"/>
    <mergeCell ref="H96:H104"/>
    <mergeCell ref="H105:H113"/>
    <mergeCell ref="H93:H94"/>
    <mergeCell ref="H130:H138"/>
  </mergeCells>
  <phoneticPr fontId="1" type="noConversion"/>
  <pageMargins left="1.07" right="0.23" top="1.0900000000000001" bottom="0.88" header="0.51181102362204722" footer="0.65"/>
  <pageSetup paperSize="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</sheetPr>
  <dimension ref="A1:AO158"/>
  <sheetViews>
    <sheetView showGridLines="0" tabSelected="1" topLeftCell="A35" zoomScale="80" zoomScaleNormal="80" zoomScaleSheetLayoutView="100" workbookViewId="0">
      <selection activeCell="AF54" sqref="AF54"/>
    </sheetView>
  </sheetViews>
  <sheetFormatPr defaultColWidth="8.75" defaultRowHeight="20.100000000000001" customHeight="1" x14ac:dyDescent="0.15"/>
  <cols>
    <col min="1" max="1" width="1.125" style="9" customWidth="1"/>
    <col min="2" max="2" width="5.125" style="9" customWidth="1"/>
    <col min="3" max="3" width="6.75" style="9" customWidth="1"/>
    <col min="4" max="4" width="7.875" style="102" hidden="1" customWidth="1"/>
    <col min="5" max="5" width="5.875" style="9" bestFit="1" customWidth="1"/>
    <col min="6" max="6" width="16" style="9" customWidth="1"/>
    <col min="7" max="7" width="5.875" style="9" bestFit="1" customWidth="1"/>
    <col min="8" max="9" width="5.875" style="9" customWidth="1"/>
    <col min="10" max="10" width="5.875" style="9" bestFit="1" customWidth="1"/>
    <col min="11" max="11" width="7.875" style="10" bestFit="1" customWidth="1"/>
    <col min="12" max="12" width="9" style="10" bestFit="1" customWidth="1"/>
    <col min="13" max="15" width="5.875" style="9" bestFit="1" customWidth="1"/>
    <col min="16" max="16" width="9" style="10" bestFit="1" customWidth="1"/>
    <col min="17" max="17" width="8.125" style="10" customWidth="1"/>
    <col min="18" max="18" width="8.375" style="88" customWidth="1"/>
    <col min="19" max="19" width="6.5" style="14" bestFit="1" customWidth="1"/>
    <col min="20" max="20" width="7.5" style="14" bestFit="1" customWidth="1"/>
    <col min="21" max="21" width="6.5" style="14" bestFit="1" customWidth="1"/>
    <col min="22" max="23" width="6.875" style="10" bestFit="1" customWidth="1"/>
    <col min="24" max="24" width="6.875" style="11" bestFit="1" customWidth="1"/>
    <col min="25" max="26" width="6.875" style="9" bestFit="1" customWidth="1"/>
    <col min="27" max="27" width="5.875" style="3" bestFit="1" customWidth="1"/>
    <col min="28" max="28" width="5.875" style="4" bestFit="1" customWidth="1"/>
    <col min="29" max="29" width="9" style="14" bestFit="1" customWidth="1"/>
    <col min="30" max="30" width="8.125" style="10" customWidth="1"/>
    <col min="31" max="31" width="6.625" style="88" customWidth="1"/>
    <col min="32" max="32" width="6.875" style="14" bestFit="1" customWidth="1"/>
    <col min="33" max="33" width="7.875" style="14" bestFit="1" customWidth="1"/>
    <col min="34" max="34" width="6.875" style="14" bestFit="1" customWidth="1"/>
    <col min="35" max="36" width="6.875" style="10" bestFit="1" customWidth="1"/>
    <col min="37" max="37" width="6.875" style="11" bestFit="1" customWidth="1"/>
    <col min="38" max="39" width="6.875" style="9" bestFit="1" customWidth="1"/>
    <col min="40" max="40" width="8.5" style="12" bestFit="1" customWidth="1"/>
    <col min="41" max="41" width="7.875" style="12" bestFit="1" customWidth="1"/>
    <col min="42" max="42" width="1.125" style="9" customWidth="1"/>
    <col min="43" max="16384" width="8.75" style="9"/>
  </cols>
  <sheetData>
    <row r="1" spans="1:41" s="1" customFormat="1" ht="20.100000000000001" hidden="1" customHeight="1" x14ac:dyDescent="0.15">
      <c r="A1" s="17"/>
      <c r="B1" s="164" t="s">
        <v>231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</row>
    <row r="2" spans="1:41" s="1" customFormat="1" ht="20.100000000000001" hidden="1" customHeight="1" thickBot="1" x14ac:dyDescent="0.2">
      <c r="D2" s="96"/>
      <c r="K2" s="2"/>
      <c r="L2" s="2"/>
      <c r="P2" s="2"/>
      <c r="Q2" s="2"/>
      <c r="R2" s="87"/>
      <c r="S2" s="13"/>
      <c r="T2" s="13"/>
      <c r="U2" s="13"/>
      <c r="V2" s="2"/>
      <c r="W2" s="2"/>
      <c r="X2" s="5"/>
      <c r="AA2" s="3"/>
      <c r="AB2" s="4"/>
      <c r="AC2" s="13"/>
      <c r="AD2" s="2"/>
      <c r="AE2" s="87"/>
      <c r="AF2" s="13"/>
      <c r="AG2" s="13"/>
      <c r="AH2" s="13"/>
      <c r="AI2" s="2"/>
      <c r="AJ2" s="2"/>
      <c r="AK2" s="5"/>
      <c r="AN2" s="4" t="s">
        <v>77</v>
      </c>
      <c r="AO2" s="4"/>
    </row>
    <row r="3" spans="1:41" s="1" customFormat="1" ht="20.100000000000001" hidden="1" customHeight="1" x14ac:dyDescent="0.15">
      <c r="A3" s="18"/>
      <c r="B3" s="19" t="s">
        <v>232</v>
      </c>
      <c r="C3" s="15" t="s">
        <v>233</v>
      </c>
      <c r="D3" s="91"/>
      <c r="E3" s="15"/>
      <c r="F3" s="15" t="s">
        <v>234</v>
      </c>
      <c r="G3" s="181" t="s">
        <v>235</v>
      </c>
      <c r="H3" s="15"/>
      <c r="I3" s="15"/>
      <c r="J3" s="15" t="s">
        <v>236</v>
      </c>
      <c r="K3" s="182" t="s">
        <v>237</v>
      </c>
      <c r="L3" s="182" t="s">
        <v>238</v>
      </c>
      <c r="M3" s="181" t="s">
        <v>239</v>
      </c>
      <c r="N3" s="181" t="s">
        <v>240</v>
      </c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 t="s">
        <v>241</v>
      </c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5" t="s">
        <v>86</v>
      </c>
      <c r="AO3" s="184" t="s">
        <v>87</v>
      </c>
    </row>
    <row r="4" spans="1:41" s="1" customFormat="1" ht="20.100000000000001" hidden="1" customHeight="1" x14ac:dyDescent="0.15">
      <c r="A4" s="18"/>
      <c r="B4" s="20" t="s">
        <v>242</v>
      </c>
      <c r="C4" s="16" t="s">
        <v>243</v>
      </c>
      <c r="D4" s="92"/>
      <c r="E4" s="16" t="s">
        <v>244</v>
      </c>
      <c r="F4" s="16" t="s">
        <v>245</v>
      </c>
      <c r="G4" s="169"/>
      <c r="H4" s="16"/>
      <c r="I4" s="16"/>
      <c r="J4" s="16" t="s">
        <v>246</v>
      </c>
      <c r="K4" s="183"/>
      <c r="L4" s="183"/>
      <c r="M4" s="149"/>
      <c r="N4" s="7" t="s">
        <v>247</v>
      </c>
      <c r="O4" s="7" t="s">
        <v>248</v>
      </c>
      <c r="P4" s="21" t="s">
        <v>249</v>
      </c>
      <c r="Q4" s="21" t="s">
        <v>250</v>
      </c>
      <c r="R4" s="57" t="s">
        <v>251</v>
      </c>
      <c r="S4" s="48" t="s">
        <v>252</v>
      </c>
      <c r="T4" s="48" t="s">
        <v>253</v>
      </c>
      <c r="U4" s="48" t="s">
        <v>254</v>
      </c>
      <c r="V4" s="21" t="s">
        <v>255</v>
      </c>
      <c r="W4" s="21" t="s">
        <v>256</v>
      </c>
      <c r="X4" s="180" t="s">
        <v>257</v>
      </c>
      <c r="Y4" s="8" t="s">
        <v>258</v>
      </c>
      <c r="Z4" s="8" t="s">
        <v>259</v>
      </c>
      <c r="AA4" s="22" t="s">
        <v>260</v>
      </c>
      <c r="AB4" s="7" t="s">
        <v>261</v>
      </c>
      <c r="AC4" s="48" t="s">
        <v>262</v>
      </c>
      <c r="AD4" s="21" t="s">
        <v>263</v>
      </c>
      <c r="AE4" s="57" t="s">
        <v>264</v>
      </c>
      <c r="AF4" s="48" t="s">
        <v>265</v>
      </c>
      <c r="AG4" s="48" t="s">
        <v>266</v>
      </c>
      <c r="AH4" s="48" t="s">
        <v>267</v>
      </c>
      <c r="AI4" s="21" t="s">
        <v>268</v>
      </c>
      <c r="AJ4" s="21" t="s">
        <v>269</v>
      </c>
      <c r="AK4" s="180" t="s">
        <v>270</v>
      </c>
      <c r="AL4" s="8" t="s">
        <v>258</v>
      </c>
      <c r="AM4" s="8" t="s">
        <v>259</v>
      </c>
      <c r="AN4" s="24" t="s">
        <v>12</v>
      </c>
      <c r="AO4" s="185"/>
    </row>
    <row r="5" spans="1:41" s="1" customFormat="1" ht="20.100000000000001" hidden="1" customHeight="1" x14ac:dyDescent="0.15">
      <c r="A5" s="18"/>
      <c r="B5" s="25" t="s">
        <v>271</v>
      </c>
      <c r="C5" s="24" t="s">
        <v>271</v>
      </c>
      <c r="D5" s="93"/>
      <c r="E5" s="24" t="s">
        <v>15</v>
      </c>
      <c r="F5" s="24" t="s">
        <v>272</v>
      </c>
      <c r="G5" s="24" t="s">
        <v>273</v>
      </c>
      <c r="H5" s="24"/>
      <c r="I5" s="24"/>
      <c r="J5" s="24" t="s">
        <v>15</v>
      </c>
      <c r="K5" s="26" t="s">
        <v>271</v>
      </c>
      <c r="L5" s="26" t="s">
        <v>271</v>
      </c>
      <c r="M5" s="149"/>
      <c r="N5" s="24" t="s">
        <v>273</v>
      </c>
      <c r="O5" s="24" t="s">
        <v>273</v>
      </c>
      <c r="P5" s="26" t="s">
        <v>271</v>
      </c>
      <c r="Q5" s="26" t="s">
        <v>271</v>
      </c>
      <c r="R5" s="53" t="s">
        <v>271</v>
      </c>
      <c r="S5" s="49" t="s">
        <v>271</v>
      </c>
      <c r="T5" s="49" t="s">
        <v>271</v>
      </c>
      <c r="U5" s="49" t="s">
        <v>271</v>
      </c>
      <c r="V5" s="26" t="s">
        <v>271</v>
      </c>
      <c r="W5" s="26" t="s">
        <v>271</v>
      </c>
      <c r="X5" s="180"/>
      <c r="Y5" s="177" t="s">
        <v>274</v>
      </c>
      <c r="Z5" s="178"/>
      <c r="AA5" s="27" t="s">
        <v>273</v>
      </c>
      <c r="AB5" s="24" t="s">
        <v>273</v>
      </c>
      <c r="AC5" s="49" t="s">
        <v>271</v>
      </c>
      <c r="AD5" s="26" t="s">
        <v>271</v>
      </c>
      <c r="AE5" s="53" t="s">
        <v>271</v>
      </c>
      <c r="AF5" s="49" t="s">
        <v>271</v>
      </c>
      <c r="AG5" s="49" t="s">
        <v>271</v>
      </c>
      <c r="AH5" s="49" t="s">
        <v>271</v>
      </c>
      <c r="AI5" s="26" t="s">
        <v>271</v>
      </c>
      <c r="AJ5" s="26" t="s">
        <v>271</v>
      </c>
      <c r="AK5" s="180"/>
      <c r="AL5" s="177" t="s">
        <v>274</v>
      </c>
      <c r="AM5" s="178"/>
      <c r="AN5" s="177" t="s">
        <v>275</v>
      </c>
      <c r="AO5" s="179"/>
    </row>
    <row r="6" spans="1:41" s="1" customFormat="1" ht="20.100000000000001" hidden="1" customHeight="1" x14ac:dyDescent="0.15">
      <c r="A6" s="18"/>
      <c r="B6" s="173">
        <f>C6+20*2</f>
        <v>190</v>
      </c>
      <c r="C6" s="169">
        <v>150</v>
      </c>
      <c r="D6" s="97"/>
      <c r="E6" s="169">
        <v>100</v>
      </c>
      <c r="F6" s="8" t="s">
        <v>276</v>
      </c>
      <c r="G6" s="8">
        <v>0</v>
      </c>
      <c r="H6" s="8"/>
      <c r="I6" s="8"/>
      <c r="J6" s="8">
        <v>20</v>
      </c>
      <c r="K6" s="28">
        <f t="shared" ref="K6:K14" si="0">J6+E$6</f>
        <v>120</v>
      </c>
      <c r="L6" s="28">
        <f t="shared" ref="L6:L32" si="1">(K6-30)*M6</f>
        <v>135</v>
      </c>
      <c r="M6" s="8">
        <v>1.5</v>
      </c>
      <c r="N6" s="8">
        <v>30</v>
      </c>
      <c r="O6" s="8">
        <f t="shared" ref="O6:O32" si="2">N6-G6</f>
        <v>30</v>
      </c>
      <c r="P6" s="28">
        <f t="shared" ref="P6:P32" si="3">L6/COS(ATAN((Q6+U6-T6)/L6))</f>
        <v>145.38461538461539</v>
      </c>
      <c r="Q6" s="28">
        <f t="shared" ref="Q6:Q32" si="4">L6*TAN(N6*PI()/180)</f>
        <v>77.94228634059948</v>
      </c>
      <c r="R6" s="33">
        <f t="shared" ref="R6:R32" si="5">M6/COS(N6*PI()/180)</f>
        <v>1.7320508075688772</v>
      </c>
      <c r="S6" s="50">
        <f t="shared" ref="S6:S32" si="6">40/COS(N6*PI()/180)</f>
        <v>46.188021535170058</v>
      </c>
      <c r="T6" s="50">
        <f t="shared" ref="T6:T32" si="7">K6/X6+S6</f>
        <v>78.164344136441642</v>
      </c>
      <c r="U6" s="50">
        <f t="shared" ref="U6:U32" si="8">30/X6+S6</f>
        <v>54.182102185487956</v>
      </c>
      <c r="V6" s="28">
        <f t="shared" ref="V6:V32" si="9">20/COS(N6*PI()/180)</f>
        <v>23.094010767585029</v>
      </c>
      <c r="W6" s="28">
        <f t="shared" ref="W6:W32" si="10">20/COS(ATAN((Q6+U6-T6)/L6))</f>
        <v>21.538461538461537</v>
      </c>
      <c r="X6" s="23">
        <f t="shared" ref="X6:X32" si="11">(4+SIN(N6*PI()/180)/M6)*COS(N6*PI()/180)</f>
        <v>3.7527767497325675</v>
      </c>
      <c r="Y6" s="30">
        <f t="shared" ref="Y6:Y32" si="12">(S6*M6*(K6^2-30^2)/2+M6*(K6^3-30^3)/(6*X6))/1000000</f>
        <v>0.58096981126185299</v>
      </c>
      <c r="Z6" s="30">
        <f t="shared" ref="Z6:Z32" si="13">(M6*(S6+V6+W6)*(K6-30)*60+M6*(K6^2-30^2)*60/(2*X6)+(V6+W6+U6)*0*60)/1000000</f>
        <v>0.89752613328279207</v>
      </c>
      <c r="AA6" s="54">
        <v>30</v>
      </c>
      <c r="AB6" s="31">
        <f t="shared" ref="AB6:AB32" si="14">AA6+G6</f>
        <v>30</v>
      </c>
      <c r="AC6" s="50">
        <f t="shared" ref="AC6:AC32" si="15">IF(AA6&gt;0,L6/COS(ATAN((AD6+AH6-AG6)/L6)),L6/COS(ATAN((AD6+AG6-AH6)/L6)))</f>
        <v>145.38461538461539</v>
      </c>
      <c r="AD6" s="28">
        <f t="shared" ref="AD6:AD32" si="16">L6*TAN(ABS(AA6)*PI()/180)</f>
        <v>77.94228634059948</v>
      </c>
      <c r="AE6" s="33">
        <f t="shared" ref="AE6:AE32" si="17">M6/COS(AA6*PI()/180)</f>
        <v>1.7320508075688772</v>
      </c>
      <c r="AF6" s="50">
        <f t="shared" ref="AF6:AF32" si="18">40/COS(AA6*PI()/180)</f>
        <v>46.188021535170058</v>
      </c>
      <c r="AG6" s="50">
        <f t="shared" ref="AG6:AG32" si="19">K6/AK6+AF6</f>
        <v>78.164344136441642</v>
      </c>
      <c r="AH6" s="50">
        <f t="shared" ref="AH6:AH32" si="20">30/AK6+AF6</f>
        <v>54.182102185487956</v>
      </c>
      <c r="AI6" s="28">
        <f t="shared" ref="AI6:AI32" si="21">20/COS(AA6*PI()/180)</f>
        <v>23.094010767585029</v>
      </c>
      <c r="AJ6" s="28">
        <f t="shared" ref="AJ6:AJ32" si="22">IF(AA6&gt;0,20/COS(ATAN((AD6+AH6-AG6)/L6)),20/COS(ATAN((AD6-AH6+AG6)/L6)))</f>
        <v>21.538461538461537</v>
      </c>
      <c r="AK6" s="32">
        <f t="shared" ref="AK6:AK32" si="23">(4+SIN(ABS(AA6)*PI()/180)/M6)*COS(AA6*PI()/180)</f>
        <v>3.7527767497325675</v>
      </c>
      <c r="AL6" s="30">
        <f t="shared" ref="AL6:AL32" si="24">(AF6*M6*(K6^2-30^2)/2+M6*(K6^3-30^3)/(6*AK6))/1000000</f>
        <v>0.58096981126185299</v>
      </c>
      <c r="AM6" s="30">
        <f t="shared" ref="AM6:AM32" si="25">(M6*(AF6+AI6+AJ6)*(K6-30)*60+M6*(K6^2-30^2)*60/(2*AK6)+(AI6+AJ6+AH6)*0*60)/1000000</f>
        <v>0.89752613328279207</v>
      </c>
      <c r="AN6" s="33">
        <f t="shared" ref="AN6:AN32" si="26">IF(AA6&gt;0,(C6+C6+Q6+AD6)*L6/2/10000*0.4,(C6+C6+Q6-AD6)*L6/2/10000*0.4)</f>
        <v>1.2308883462392373</v>
      </c>
      <c r="AO6" s="34">
        <f t="shared" ref="AO6:AO32" si="27">IF(Z6&gt;0,1*0.4*(V6+U6+W6+Q6+C6/2+AI6+AH6+AJ6+(C6/2+AD6))/100,1*0.4*(V6+U6+W6+Q6+C6/2+AI6+AH6+AJ6+(C6/2-AD6))/100)</f>
        <v>2.0140548866570724</v>
      </c>
    </row>
    <row r="7" spans="1:41" s="1" customFormat="1" ht="20.100000000000001" hidden="1" customHeight="1" x14ac:dyDescent="0.15">
      <c r="A7" s="18"/>
      <c r="B7" s="174"/>
      <c r="C7" s="170"/>
      <c r="D7" s="92"/>
      <c r="E7" s="170"/>
      <c r="F7" s="8" t="s">
        <v>277</v>
      </c>
      <c r="G7" s="8">
        <v>0</v>
      </c>
      <c r="H7" s="8"/>
      <c r="I7" s="8"/>
      <c r="J7" s="8">
        <v>20</v>
      </c>
      <c r="K7" s="28">
        <f t="shared" si="0"/>
        <v>120</v>
      </c>
      <c r="L7" s="28">
        <f t="shared" si="1"/>
        <v>135</v>
      </c>
      <c r="M7" s="8">
        <v>1.5</v>
      </c>
      <c r="N7" s="8">
        <v>30</v>
      </c>
      <c r="O7" s="8">
        <f t="shared" si="2"/>
        <v>30</v>
      </c>
      <c r="P7" s="28">
        <f t="shared" si="3"/>
        <v>145.38461538461539</v>
      </c>
      <c r="Q7" s="28">
        <f t="shared" si="4"/>
        <v>77.94228634059948</v>
      </c>
      <c r="R7" s="33">
        <f t="shared" si="5"/>
        <v>1.7320508075688772</v>
      </c>
      <c r="S7" s="50">
        <f t="shared" si="6"/>
        <v>46.188021535170058</v>
      </c>
      <c r="T7" s="50">
        <f t="shared" si="7"/>
        <v>78.164344136441642</v>
      </c>
      <c r="U7" s="50">
        <f t="shared" si="8"/>
        <v>54.182102185487956</v>
      </c>
      <c r="V7" s="28">
        <f t="shared" si="9"/>
        <v>23.094010767585029</v>
      </c>
      <c r="W7" s="28">
        <f t="shared" si="10"/>
        <v>21.538461538461537</v>
      </c>
      <c r="X7" s="23">
        <f t="shared" si="11"/>
        <v>3.7527767497325675</v>
      </c>
      <c r="Y7" s="30">
        <f t="shared" si="12"/>
        <v>0.58096981126185299</v>
      </c>
      <c r="Z7" s="30">
        <f t="shared" si="13"/>
        <v>0.89752613328279207</v>
      </c>
      <c r="AA7" s="54">
        <v>30</v>
      </c>
      <c r="AB7" s="31">
        <f t="shared" si="14"/>
        <v>30</v>
      </c>
      <c r="AC7" s="50">
        <f t="shared" si="15"/>
        <v>145.38461538461539</v>
      </c>
      <c r="AD7" s="28">
        <f t="shared" si="16"/>
        <v>77.94228634059948</v>
      </c>
      <c r="AE7" s="33">
        <f t="shared" si="17"/>
        <v>1.7320508075688772</v>
      </c>
      <c r="AF7" s="50">
        <f t="shared" si="18"/>
        <v>46.188021535170058</v>
      </c>
      <c r="AG7" s="50">
        <f t="shared" si="19"/>
        <v>78.164344136441642</v>
      </c>
      <c r="AH7" s="50">
        <f t="shared" si="20"/>
        <v>54.182102185487956</v>
      </c>
      <c r="AI7" s="28">
        <f t="shared" si="21"/>
        <v>23.094010767585029</v>
      </c>
      <c r="AJ7" s="28">
        <f t="shared" si="22"/>
        <v>21.538461538461537</v>
      </c>
      <c r="AK7" s="32">
        <f t="shared" si="23"/>
        <v>3.7527767497325675</v>
      </c>
      <c r="AL7" s="30">
        <f t="shared" si="24"/>
        <v>0.58096981126185299</v>
      </c>
      <c r="AM7" s="30">
        <f t="shared" si="25"/>
        <v>0.89752613328279207</v>
      </c>
      <c r="AN7" s="33">
        <f t="shared" si="26"/>
        <v>0.42088834623923727</v>
      </c>
      <c r="AO7" s="34">
        <f t="shared" si="27"/>
        <v>1.4140548866570724</v>
      </c>
    </row>
    <row r="8" spans="1:41" s="1" customFormat="1" ht="20.100000000000001" hidden="1" customHeight="1" x14ac:dyDescent="0.15">
      <c r="A8" s="18"/>
      <c r="B8" s="174"/>
      <c r="C8" s="170"/>
      <c r="D8" s="92"/>
      <c r="E8" s="170"/>
      <c r="F8" s="8" t="s">
        <v>278</v>
      </c>
      <c r="G8" s="8">
        <v>0</v>
      </c>
      <c r="H8" s="8"/>
      <c r="I8" s="8"/>
      <c r="J8" s="8">
        <v>30</v>
      </c>
      <c r="K8" s="28">
        <f t="shared" si="0"/>
        <v>130</v>
      </c>
      <c r="L8" s="28">
        <f t="shared" si="1"/>
        <v>150</v>
      </c>
      <c r="M8" s="8">
        <v>1.5</v>
      </c>
      <c r="N8" s="8">
        <v>30</v>
      </c>
      <c r="O8" s="8">
        <f t="shared" si="2"/>
        <v>30</v>
      </c>
      <c r="P8" s="28">
        <f t="shared" si="3"/>
        <v>161.53846153846152</v>
      </c>
      <c r="Q8" s="28">
        <f t="shared" si="4"/>
        <v>86.602540378443862</v>
      </c>
      <c r="R8" s="33">
        <f t="shared" si="5"/>
        <v>1.7320508075688772</v>
      </c>
      <c r="S8" s="50">
        <f t="shared" si="6"/>
        <v>46.188021535170058</v>
      </c>
      <c r="T8" s="50">
        <f t="shared" si="7"/>
        <v>80.829037686547608</v>
      </c>
      <c r="U8" s="50">
        <f t="shared" si="8"/>
        <v>54.182102185487956</v>
      </c>
      <c r="V8" s="28">
        <f t="shared" si="9"/>
        <v>23.094010767585029</v>
      </c>
      <c r="W8" s="28">
        <f t="shared" si="10"/>
        <v>21.538461538461537</v>
      </c>
      <c r="X8" s="23">
        <f t="shared" si="11"/>
        <v>3.7527767497325675</v>
      </c>
      <c r="Y8" s="30">
        <f t="shared" si="12"/>
        <v>0.69881588351528934</v>
      </c>
      <c r="Z8" s="30">
        <f t="shared" si="13"/>
        <v>1.009242380178579</v>
      </c>
      <c r="AA8" s="54">
        <v>30</v>
      </c>
      <c r="AB8" s="31">
        <f t="shared" si="14"/>
        <v>30</v>
      </c>
      <c r="AC8" s="50">
        <f t="shared" si="15"/>
        <v>161.53846153846152</v>
      </c>
      <c r="AD8" s="28">
        <f t="shared" si="16"/>
        <v>86.602540378443862</v>
      </c>
      <c r="AE8" s="33">
        <f t="shared" si="17"/>
        <v>1.7320508075688772</v>
      </c>
      <c r="AF8" s="50">
        <f t="shared" si="18"/>
        <v>46.188021535170058</v>
      </c>
      <c r="AG8" s="50">
        <f t="shared" si="19"/>
        <v>80.829037686547608</v>
      </c>
      <c r="AH8" s="50">
        <f t="shared" si="20"/>
        <v>54.182102185487956</v>
      </c>
      <c r="AI8" s="28">
        <f t="shared" si="21"/>
        <v>23.094010767585029</v>
      </c>
      <c r="AJ8" s="28">
        <f t="shared" si="22"/>
        <v>21.538461538461537</v>
      </c>
      <c r="AK8" s="32">
        <f t="shared" si="23"/>
        <v>3.7527767497325675</v>
      </c>
      <c r="AL8" s="30">
        <f t="shared" si="24"/>
        <v>0.69881588351528934</v>
      </c>
      <c r="AM8" s="30">
        <f t="shared" si="25"/>
        <v>1.009242380178579</v>
      </c>
      <c r="AN8" s="33">
        <f t="shared" si="26"/>
        <v>0.51961524227066314</v>
      </c>
      <c r="AO8" s="34">
        <f t="shared" si="27"/>
        <v>1.4833369189598269</v>
      </c>
    </row>
    <row r="9" spans="1:41" s="1" customFormat="1" ht="20.100000000000001" hidden="1" customHeight="1" x14ac:dyDescent="0.15">
      <c r="A9" s="18"/>
      <c r="B9" s="174"/>
      <c r="C9" s="170"/>
      <c r="D9" s="92"/>
      <c r="E9" s="170"/>
      <c r="F9" s="8" t="s">
        <v>279</v>
      </c>
      <c r="G9" s="8">
        <v>0</v>
      </c>
      <c r="H9" s="8"/>
      <c r="I9" s="8"/>
      <c r="J9" s="8">
        <v>30</v>
      </c>
      <c r="K9" s="28">
        <f t="shared" si="0"/>
        <v>130</v>
      </c>
      <c r="L9" s="28">
        <f t="shared" si="1"/>
        <v>150</v>
      </c>
      <c r="M9" s="8">
        <v>1.5</v>
      </c>
      <c r="N9" s="8">
        <v>30</v>
      </c>
      <c r="O9" s="8">
        <f t="shared" si="2"/>
        <v>30</v>
      </c>
      <c r="P9" s="28">
        <f t="shared" si="3"/>
        <v>161.53846153846152</v>
      </c>
      <c r="Q9" s="28">
        <f t="shared" si="4"/>
        <v>86.602540378443862</v>
      </c>
      <c r="R9" s="33">
        <f t="shared" si="5"/>
        <v>1.7320508075688772</v>
      </c>
      <c r="S9" s="50">
        <f t="shared" si="6"/>
        <v>46.188021535170058</v>
      </c>
      <c r="T9" s="50">
        <f t="shared" si="7"/>
        <v>80.829037686547608</v>
      </c>
      <c r="U9" s="50">
        <f t="shared" si="8"/>
        <v>54.182102185487956</v>
      </c>
      <c r="V9" s="28">
        <f t="shared" si="9"/>
        <v>23.094010767585029</v>
      </c>
      <c r="W9" s="28">
        <f t="shared" si="10"/>
        <v>21.538461538461537</v>
      </c>
      <c r="X9" s="23">
        <f t="shared" si="11"/>
        <v>3.7527767497325675</v>
      </c>
      <c r="Y9" s="30">
        <f t="shared" si="12"/>
        <v>0.69881588351528934</v>
      </c>
      <c r="Z9" s="30">
        <f t="shared" si="13"/>
        <v>1.009242380178579</v>
      </c>
      <c r="AA9" s="54">
        <v>30</v>
      </c>
      <c r="AB9" s="31">
        <f t="shared" si="14"/>
        <v>30</v>
      </c>
      <c r="AC9" s="50">
        <f t="shared" si="15"/>
        <v>161.53846153846152</v>
      </c>
      <c r="AD9" s="28">
        <f t="shared" si="16"/>
        <v>86.602540378443862</v>
      </c>
      <c r="AE9" s="33">
        <f t="shared" si="17"/>
        <v>1.7320508075688772</v>
      </c>
      <c r="AF9" s="50">
        <f t="shared" si="18"/>
        <v>46.188021535170058</v>
      </c>
      <c r="AG9" s="50">
        <f t="shared" si="19"/>
        <v>80.829037686547608</v>
      </c>
      <c r="AH9" s="50">
        <f t="shared" si="20"/>
        <v>54.182102185487956</v>
      </c>
      <c r="AI9" s="28">
        <f t="shared" si="21"/>
        <v>23.094010767585029</v>
      </c>
      <c r="AJ9" s="28">
        <f t="shared" si="22"/>
        <v>21.538461538461537</v>
      </c>
      <c r="AK9" s="32">
        <f t="shared" si="23"/>
        <v>3.7527767497325675</v>
      </c>
      <c r="AL9" s="30">
        <f t="shared" si="24"/>
        <v>0.69881588351528934</v>
      </c>
      <c r="AM9" s="30">
        <f t="shared" si="25"/>
        <v>1.009242380178579</v>
      </c>
      <c r="AN9" s="33">
        <f t="shared" si="26"/>
        <v>0.51961524227066314</v>
      </c>
      <c r="AO9" s="34">
        <f t="shared" si="27"/>
        <v>1.4833369189598269</v>
      </c>
    </row>
    <row r="10" spans="1:41" s="1" customFormat="1" ht="20.100000000000001" hidden="1" customHeight="1" x14ac:dyDescent="0.15">
      <c r="A10" s="18"/>
      <c r="B10" s="174"/>
      <c r="C10" s="170"/>
      <c r="D10" s="92"/>
      <c r="E10" s="170"/>
      <c r="F10" s="8" t="s">
        <v>280</v>
      </c>
      <c r="G10" s="8">
        <v>0</v>
      </c>
      <c r="H10" s="8"/>
      <c r="I10" s="8"/>
      <c r="J10" s="8">
        <v>35</v>
      </c>
      <c r="K10" s="28">
        <f t="shared" si="0"/>
        <v>135</v>
      </c>
      <c r="L10" s="28">
        <f t="shared" si="1"/>
        <v>183.75</v>
      </c>
      <c r="M10" s="8">
        <v>1.75</v>
      </c>
      <c r="N10" s="8">
        <v>30</v>
      </c>
      <c r="O10" s="8">
        <f t="shared" si="2"/>
        <v>30</v>
      </c>
      <c r="P10" s="28">
        <f t="shared" si="3"/>
        <v>199.5409314735534</v>
      </c>
      <c r="Q10" s="28">
        <f t="shared" si="4"/>
        <v>106.08811196359373</v>
      </c>
      <c r="R10" s="33">
        <f t="shared" si="5"/>
        <v>2.0207259421636898</v>
      </c>
      <c r="S10" s="50">
        <f t="shared" si="6"/>
        <v>46.188021535170058</v>
      </c>
      <c r="T10" s="50">
        <f t="shared" si="7"/>
        <v>82.56108849411649</v>
      </c>
      <c r="U10" s="50">
        <f t="shared" si="8"/>
        <v>54.270925303824818</v>
      </c>
      <c r="V10" s="28">
        <f t="shared" si="9"/>
        <v>23.094010767585029</v>
      </c>
      <c r="W10" s="28">
        <f t="shared" si="10"/>
        <v>21.718740840658874</v>
      </c>
      <c r="X10" s="23">
        <f t="shared" si="11"/>
        <v>3.7115374447904514</v>
      </c>
      <c r="Y10" s="30">
        <f t="shared" si="12"/>
        <v>0.89140536077409638</v>
      </c>
      <c r="Z10" s="30">
        <f t="shared" si="13"/>
        <v>1.2483470625420403</v>
      </c>
      <c r="AA10" s="54">
        <v>30</v>
      </c>
      <c r="AB10" s="31">
        <f t="shared" si="14"/>
        <v>30</v>
      </c>
      <c r="AC10" s="50">
        <f t="shared" si="15"/>
        <v>199.5409314735534</v>
      </c>
      <c r="AD10" s="28">
        <f t="shared" si="16"/>
        <v>106.08811196359373</v>
      </c>
      <c r="AE10" s="33">
        <f t="shared" si="17"/>
        <v>2.0207259421636898</v>
      </c>
      <c r="AF10" s="50">
        <f t="shared" si="18"/>
        <v>46.188021535170058</v>
      </c>
      <c r="AG10" s="50">
        <f t="shared" si="19"/>
        <v>82.56108849411649</v>
      </c>
      <c r="AH10" s="50">
        <f t="shared" si="20"/>
        <v>54.270925303824818</v>
      </c>
      <c r="AI10" s="28">
        <f t="shared" si="21"/>
        <v>23.094010767585029</v>
      </c>
      <c r="AJ10" s="28">
        <f t="shared" si="22"/>
        <v>21.718740840658874</v>
      </c>
      <c r="AK10" s="32">
        <f t="shared" si="23"/>
        <v>3.7115374447904514</v>
      </c>
      <c r="AL10" s="30">
        <f t="shared" si="24"/>
        <v>0.89140536077409638</v>
      </c>
      <c r="AM10" s="30">
        <f t="shared" si="25"/>
        <v>1.2483470625420403</v>
      </c>
      <c r="AN10" s="33">
        <f t="shared" si="26"/>
        <v>0.77974762293241406</v>
      </c>
      <c r="AO10" s="34">
        <f t="shared" si="27"/>
        <v>1.6413743110052996</v>
      </c>
    </row>
    <row r="11" spans="1:41" s="1" customFormat="1" ht="20.100000000000001" hidden="1" customHeight="1" x14ac:dyDescent="0.15">
      <c r="A11" s="18"/>
      <c r="B11" s="174"/>
      <c r="C11" s="170"/>
      <c r="D11" s="92"/>
      <c r="E11" s="170"/>
      <c r="F11" s="8" t="s">
        <v>281</v>
      </c>
      <c r="G11" s="8">
        <v>0</v>
      </c>
      <c r="H11" s="8"/>
      <c r="I11" s="8"/>
      <c r="J11" s="8">
        <v>35</v>
      </c>
      <c r="K11" s="28">
        <f t="shared" si="0"/>
        <v>135</v>
      </c>
      <c r="L11" s="28">
        <f t="shared" si="1"/>
        <v>183.75</v>
      </c>
      <c r="M11" s="8">
        <v>1.75</v>
      </c>
      <c r="N11" s="8">
        <v>30</v>
      </c>
      <c r="O11" s="8">
        <f t="shared" si="2"/>
        <v>30</v>
      </c>
      <c r="P11" s="28">
        <f t="shared" si="3"/>
        <v>199.5409314735534</v>
      </c>
      <c r="Q11" s="28">
        <f t="shared" si="4"/>
        <v>106.08811196359373</v>
      </c>
      <c r="R11" s="33">
        <f t="shared" si="5"/>
        <v>2.0207259421636898</v>
      </c>
      <c r="S11" s="50">
        <f t="shared" si="6"/>
        <v>46.188021535170058</v>
      </c>
      <c r="T11" s="50">
        <f t="shared" si="7"/>
        <v>82.56108849411649</v>
      </c>
      <c r="U11" s="50">
        <f t="shared" si="8"/>
        <v>54.270925303824818</v>
      </c>
      <c r="V11" s="28">
        <f t="shared" si="9"/>
        <v>23.094010767585029</v>
      </c>
      <c r="W11" s="28">
        <f t="shared" si="10"/>
        <v>21.718740840658874</v>
      </c>
      <c r="X11" s="23">
        <f t="shared" si="11"/>
        <v>3.7115374447904514</v>
      </c>
      <c r="Y11" s="30">
        <f t="shared" si="12"/>
        <v>0.89140536077409638</v>
      </c>
      <c r="Z11" s="30">
        <f t="shared" si="13"/>
        <v>1.2483470625420403</v>
      </c>
      <c r="AA11" s="54">
        <v>30</v>
      </c>
      <c r="AB11" s="31">
        <f t="shared" si="14"/>
        <v>30</v>
      </c>
      <c r="AC11" s="50">
        <f t="shared" si="15"/>
        <v>199.5409314735534</v>
      </c>
      <c r="AD11" s="28">
        <f t="shared" si="16"/>
        <v>106.08811196359373</v>
      </c>
      <c r="AE11" s="33">
        <f t="shared" si="17"/>
        <v>2.0207259421636898</v>
      </c>
      <c r="AF11" s="50">
        <f t="shared" si="18"/>
        <v>46.188021535170058</v>
      </c>
      <c r="AG11" s="50">
        <f t="shared" si="19"/>
        <v>82.56108849411649</v>
      </c>
      <c r="AH11" s="50">
        <f t="shared" si="20"/>
        <v>54.270925303824818</v>
      </c>
      <c r="AI11" s="28">
        <f t="shared" si="21"/>
        <v>23.094010767585029</v>
      </c>
      <c r="AJ11" s="28">
        <f t="shared" si="22"/>
        <v>21.718740840658874</v>
      </c>
      <c r="AK11" s="32">
        <f t="shared" si="23"/>
        <v>3.7115374447904514</v>
      </c>
      <c r="AL11" s="30">
        <f t="shared" si="24"/>
        <v>0.89140536077409638</v>
      </c>
      <c r="AM11" s="30">
        <f t="shared" si="25"/>
        <v>1.2483470625420403</v>
      </c>
      <c r="AN11" s="33">
        <f t="shared" si="26"/>
        <v>0.77974762293241406</v>
      </c>
      <c r="AO11" s="34">
        <f t="shared" si="27"/>
        <v>1.6413743110052996</v>
      </c>
    </row>
    <row r="12" spans="1:41" s="1" customFormat="1" ht="20.100000000000001" hidden="1" customHeight="1" x14ac:dyDescent="0.15">
      <c r="A12" s="18"/>
      <c r="B12" s="174"/>
      <c r="C12" s="170"/>
      <c r="D12" s="92"/>
      <c r="E12" s="170"/>
      <c r="F12" s="8" t="s">
        <v>282</v>
      </c>
      <c r="G12" s="8">
        <v>0</v>
      </c>
      <c r="H12" s="8"/>
      <c r="I12" s="8"/>
      <c r="J12" s="8">
        <v>40</v>
      </c>
      <c r="K12" s="28">
        <f t="shared" si="0"/>
        <v>140</v>
      </c>
      <c r="L12" s="28">
        <f t="shared" si="1"/>
        <v>192.5</v>
      </c>
      <c r="M12" s="8">
        <v>1.75</v>
      </c>
      <c r="N12" s="8">
        <v>30</v>
      </c>
      <c r="O12" s="8">
        <f t="shared" si="2"/>
        <v>30</v>
      </c>
      <c r="P12" s="28">
        <f t="shared" si="3"/>
        <v>209.04288059134166</v>
      </c>
      <c r="Q12" s="28">
        <f t="shared" si="4"/>
        <v>111.13992681900295</v>
      </c>
      <c r="R12" s="33">
        <f t="shared" si="5"/>
        <v>2.0207259421636898</v>
      </c>
      <c r="S12" s="50">
        <f t="shared" si="6"/>
        <v>46.188021535170058</v>
      </c>
      <c r="T12" s="50">
        <f t="shared" si="7"/>
        <v>83.908239122225609</v>
      </c>
      <c r="U12" s="50">
        <f t="shared" si="8"/>
        <v>54.270925303824818</v>
      </c>
      <c r="V12" s="28">
        <f t="shared" si="9"/>
        <v>23.094010767585029</v>
      </c>
      <c r="W12" s="28">
        <f t="shared" si="10"/>
        <v>21.718740840658874</v>
      </c>
      <c r="X12" s="23">
        <f t="shared" si="11"/>
        <v>3.7115374447904514</v>
      </c>
      <c r="Y12" s="30">
        <f t="shared" si="12"/>
        <v>0.96926365066928255</v>
      </c>
      <c r="Z12" s="30">
        <f t="shared" si="13"/>
        <v>1.3155719556356584</v>
      </c>
      <c r="AA12" s="54">
        <v>30</v>
      </c>
      <c r="AB12" s="31">
        <f t="shared" si="14"/>
        <v>30</v>
      </c>
      <c r="AC12" s="50">
        <f t="shared" si="15"/>
        <v>209.04288059134166</v>
      </c>
      <c r="AD12" s="28">
        <f t="shared" si="16"/>
        <v>111.13992681900295</v>
      </c>
      <c r="AE12" s="33">
        <f t="shared" si="17"/>
        <v>2.0207259421636898</v>
      </c>
      <c r="AF12" s="50">
        <f t="shared" si="18"/>
        <v>46.188021535170058</v>
      </c>
      <c r="AG12" s="50">
        <f t="shared" si="19"/>
        <v>83.908239122225609</v>
      </c>
      <c r="AH12" s="50">
        <f t="shared" si="20"/>
        <v>54.270925303824818</v>
      </c>
      <c r="AI12" s="28">
        <f t="shared" si="21"/>
        <v>23.094010767585029</v>
      </c>
      <c r="AJ12" s="28">
        <f t="shared" si="22"/>
        <v>21.718740840658874</v>
      </c>
      <c r="AK12" s="32">
        <f t="shared" si="23"/>
        <v>3.7115374447904514</v>
      </c>
      <c r="AL12" s="30">
        <f t="shared" si="24"/>
        <v>0.96926365066928255</v>
      </c>
      <c r="AM12" s="30">
        <f t="shared" si="25"/>
        <v>1.3155719556356584</v>
      </c>
      <c r="AN12" s="33">
        <f t="shared" si="26"/>
        <v>0.85577743650632287</v>
      </c>
      <c r="AO12" s="34">
        <f t="shared" si="27"/>
        <v>1.6817888298485733</v>
      </c>
    </row>
    <row r="13" spans="1:41" s="1" customFormat="1" ht="20.100000000000001" hidden="1" customHeight="1" x14ac:dyDescent="0.15">
      <c r="A13" s="18"/>
      <c r="B13" s="174"/>
      <c r="C13" s="170"/>
      <c r="D13" s="92"/>
      <c r="E13" s="170"/>
      <c r="F13" s="8" t="s">
        <v>283</v>
      </c>
      <c r="G13" s="8">
        <v>0</v>
      </c>
      <c r="H13" s="8"/>
      <c r="I13" s="8"/>
      <c r="J13" s="8">
        <v>40</v>
      </c>
      <c r="K13" s="28">
        <f t="shared" si="0"/>
        <v>140</v>
      </c>
      <c r="L13" s="28">
        <f t="shared" si="1"/>
        <v>192.5</v>
      </c>
      <c r="M13" s="8">
        <v>1.75</v>
      </c>
      <c r="N13" s="8">
        <v>30</v>
      </c>
      <c r="O13" s="8">
        <f t="shared" si="2"/>
        <v>30</v>
      </c>
      <c r="P13" s="28">
        <f t="shared" si="3"/>
        <v>209.04288059134166</v>
      </c>
      <c r="Q13" s="28">
        <f t="shared" si="4"/>
        <v>111.13992681900295</v>
      </c>
      <c r="R13" s="33">
        <f t="shared" si="5"/>
        <v>2.0207259421636898</v>
      </c>
      <c r="S13" s="50">
        <f t="shared" si="6"/>
        <v>46.188021535170058</v>
      </c>
      <c r="T13" s="50">
        <f t="shared" si="7"/>
        <v>83.908239122225609</v>
      </c>
      <c r="U13" s="50">
        <f t="shared" si="8"/>
        <v>54.270925303824818</v>
      </c>
      <c r="V13" s="28">
        <f t="shared" si="9"/>
        <v>23.094010767585029</v>
      </c>
      <c r="W13" s="28">
        <f t="shared" si="10"/>
        <v>21.718740840658874</v>
      </c>
      <c r="X13" s="23">
        <f t="shared" si="11"/>
        <v>3.7115374447904514</v>
      </c>
      <c r="Y13" s="30">
        <f t="shared" si="12"/>
        <v>0.96926365066928255</v>
      </c>
      <c r="Z13" s="30">
        <f t="shared" si="13"/>
        <v>1.3155719556356584</v>
      </c>
      <c r="AA13" s="54">
        <v>30</v>
      </c>
      <c r="AB13" s="31">
        <f t="shared" si="14"/>
        <v>30</v>
      </c>
      <c r="AC13" s="50">
        <f t="shared" si="15"/>
        <v>209.04288059134166</v>
      </c>
      <c r="AD13" s="28">
        <f t="shared" si="16"/>
        <v>111.13992681900295</v>
      </c>
      <c r="AE13" s="33">
        <f t="shared" si="17"/>
        <v>2.0207259421636898</v>
      </c>
      <c r="AF13" s="50">
        <f t="shared" si="18"/>
        <v>46.188021535170058</v>
      </c>
      <c r="AG13" s="50">
        <f t="shared" si="19"/>
        <v>83.908239122225609</v>
      </c>
      <c r="AH13" s="50">
        <f t="shared" si="20"/>
        <v>54.270925303824818</v>
      </c>
      <c r="AI13" s="28">
        <f t="shared" si="21"/>
        <v>23.094010767585029</v>
      </c>
      <c r="AJ13" s="28">
        <f t="shared" si="22"/>
        <v>21.718740840658874</v>
      </c>
      <c r="AK13" s="32">
        <f t="shared" si="23"/>
        <v>3.7115374447904514</v>
      </c>
      <c r="AL13" s="30">
        <f t="shared" si="24"/>
        <v>0.96926365066928255</v>
      </c>
      <c r="AM13" s="30">
        <f t="shared" si="25"/>
        <v>1.3155719556356584</v>
      </c>
      <c r="AN13" s="33">
        <f t="shared" si="26"/>
        <v>0.85577743650632287</v>
      </c>
      <c r="AO13" s="34">
        <f t="shared" si="27"/>
        <v>1.6817888298485733</v>
      </c>
    </row>
    <row r="14" spans="1:41" s="1" customFormat="1" ht="20.100000000000001" hidden="1" customHeight="1" x14ac:dyDescent="0.15">
      <c r="A14" s="18"/>
      <c r="B14" s="175"/>
      <c r="C14" s="171"/>
      <c r="D14" s="93"/>
      <c r="E14" s="171"/>
      <c r="F14" s="8" t="s">
        <v>284</v>
      </c>
      <c r="G14" s="8">
        <v>0</v>
      </c>
      <c r="H14" s="8"/>
      <c r="I14" s="8"/>
      <c r="J14" s="8">
        <v>45</v>
      </c>
      <c r="K14" s="28">
        <f t="shared" si="0"/>
        <v>145</v>
      </c>
      <c r="L14" s="28">
        <f t="shared" si="1"/>
        <v>201.25</v>
      </c>
      <c r="M14" s="8">
        <v>1.75</v>
      </c>
      <c r="N14" s="8">
        <v>30</v>
      </c>
      <c r="O14" s="8">
        <f t="shared" si="2"/>
        <v>30</v>
      </c>
      <c r="P14" s="28">
        <f t="shared" si="3"/>
        <v>218.54482970912991</v>
      </c>
      <c r="Q14" s="28">
        <f t="shared" si="4"/>
        <v>116.19174167441219</v>
      </c>
      <c r="R14" s="33">
        <f t="shared" si="5"/>
        <v>2.0207259421636898</v>
      </c>
      <c r="S14" s="50">
        <f t="shared" si="6"/>
        <v>46.188021535170058</v>
      </c>
      <c r="T14" s="50">
        <f t="shared" si="7"/>
        <v>85.255389750334729</v>
      </c>
      <c r="U14" s="50">
        <f t="shared" si="8"/>
        <v>54.270925303824818</v>
      </c>
      <c r="V14" s="28">
        <f t="shared" si="9"/>
        <v>23.094010767585029</v>
      </c>
      <c r="W14" s="28">
        <f t="shared" si="10"/>
        <v>21.718740840658874</v>
      </c>
      <c r="X14" s="23">
        <f t="shared" si="11"/>
        <v>3.7115374447904514</v>
      </c>
      <c r="Y14" s="30">
        <f t="shared" si="12"/>
        <v>1.050792926026066</v>
      </c>
      <c r="Z14" s="30">
        <f t="shared" si="13"/>
        <v>1.3835041028090334</v>
      </c>
      <c r="AA14" s="54">
        <v>30</v>
      </c>
      <c r="AB14" s="31">
        <f t="shared" si="14"/>
        <v>30</v>
      </c>
      <c r="AC14" s="50">
        <f t="shared" si="15"/>
        <v>218.54482970912991</v>
      </c>
      <c r="AD14" s="28">
        <f t="shared" si="16"/>
        <v>116.19174167441219</v>
      </c>
      <c r="AE14" s="33">
        <f t="shared" si="17"/>
        <v>2.0207259421636898</v>
      </c>
      <c r="AF14" s="50">
        <f t="shared" si="18"/>
        <v>46.188021535170058</v>
      </c>
      <c r="AG14" s="50">
        <f t="shared" si="19"/>
        <v>85.255389750334729</v>
      </c>
      <c r="AH14" s="50">
        <f t="shared" si="20"/>
        <v>54.270925303824818</v>
      </c>
      <c r="AI14" s="28">
        <f t="shared" si="21"/>
        <v>23.094010767585029</v>
      </c>
      <c r="AJ14" s="28">
        <f t="shared" si="22"/>
        <v>21.718740840658874</v>
      </c>
      <c r="AK14" s="32">
        <f t="shared" si="23"/>
        <v>3.7115374447904514</v>
      </c>
      <c r="AL14" s="30">
        <f t="shared" si="24"/>
        <v>1.050792926026066</v>
      </c>
      <c r="AM14" s="30">
        <f t="shared" si="25"/>
        <v>1.3835041028090334</v>
      </c>
      <c r="AN14" s="33">
        <f t="shared" si="26"/>
        <v>0.93534352047901814</v>
      </c>
      <c r="AO14" s="34">
        <f t="shared" si="27"/>
        <v>1.7222033486918473</v>
      </c>
    </row>
    <row r="15" spans="1:41" s="1" customFormat="1" ht="20.100000000000001" hidden="1" customHeight="1" x14ac:dyDescent="0.15">
      <c r="A15" s="18"/>
      <c r="B15" s="173">
        <f>C15+20*2</f>
        <v>190</v>
      </c>
      <c r="C15" s="169">
        <v>150</v>
      </c>
      <c r="D15" s="97"/>
      <c r="E15" s="169">
        <v>150</v>
      </c>
      <c r="F15" s="8" t="s">
        <v>276</v>
      </c>
      <c r="G15" s="8">
        <v>0</v>
      </c>
      <c r="H15" s="8"/>
      <c r="I15" s="8"/>
      <c r="J15" s="8">
        <v>20</v>
      </c>
      <c r="K15" s="28">
        <f t="shared" ref="K15:K23" si="28">J15+E$15</f>
        <v>170</v>
      </c>
      <c r="L15" s="28">
        <f t="shared" si="1"/>
        <v>210</v>
      </c>
      <c r="M15" s="8">
        <v>1.5</v>
      </c>
      <c r="N15" s="8">
        <v>30</v>
      </c>
      <c r="O15" s="8">
        <f t="shared" si="2"/>
        <v>30</v>
      </c>
      <c r="P15" s="28">
        <f t="shared" si="3"/>
        <v>226.15384615384613</v>
      </c>
      <c r="Q15" s="28">
        <f t="shared" si="4"/>
        <v>121.2435565298214</v>
      </c>
      <c r="R15" s="33">
        <f t="shared" si="5"/>
        <v>1.7320508075688772</v>
      </c>
      <c r="S15" s="50">
        <f t="shared" si="6"/>
        <v>46.188021535170058</v>
      </c>
      <c r="T15" s="50">
        <f t="shared" si="7"/>
        <v>91.487811886971457</v>
      </c>
      <c r="U15" s="50">
        <f t="shared" si="8"/>
        <v>54.182102185487956</v>
      </c>
      <c r="V15" s="28">
        <f t="shared" si="9"/>
        <v>23.094010767585029</v>
      </c>
      <c r="W15" s="28">
        <f t="shared" si="10"/>
        <v>21.538461538461537</v>
      </c>
      <c r="X15" s="23">
        <f t="shared" si="11"/>
        <v>3.7527767497325675</v>
      </c>
      <c r="Y15" s="30">
        <f t="shared" si="12"/>
        <v>1.2954407693840149</v>
      </c>
      <c r="Z15" s="30">
        <f t="shared" si="13"/>
        <v>1.4800896097126808</v>
      </c>
      <c r="AA15" s="54">
        <v>30</v>
      </c>
      <c r="AB15" s="31">
        <f t="shared" si="14"/>
        <v>30</v>
      </c>
      <c r="AC15" s="50">
        <f t="shared" si="15"/>
        <v>226.15384615384613</v>
      </c>
      <c r="AD15" s="28">
        <f t="shared" si="16"/>
        <v>121.2435565298214</v>
      </c>
      <c r="AE15" s="33">
        <f t="shared" si="17"/>
        <v>1.7320508075688772</v>
      </c>
      <c r="AF15" s="50">
        <f t="shared" si="18"/>
        <v>46.188021535170058</v>
      </c>
      <c r="AG15" s="50">
        <f t="shared" si="19"/>
        <v>91.487811886971457</v>
      </c>
      <c r="AH15" s="50">
        <f t="shared" si="20"/>
        <v>54.182102185487956</v>
      </c>
      <c r="AI15" s="28">
        <f t="shared" si="21"/>
        <v>23.094010767585029</v>
      </c>
      <c r="AJ15" s="28">
        <f t="shared" si="22"/>
        <v>21.538461538461537</v>
      </c>
      <c r="AK15" s="32">
        <f t="shared" si="23"/>
        <v>3.7527767497325675</v>
      </c>
      <c r="AL15" s="30">
        <f t="shared" si="24"/>
        <v>1.2954407693840149</v>
      </c>
      <c r="AM15" s="30">
        <f t="shared" si="25"/>
        <v>1.4800896097126808</v>
      </c>
      <c r="AN15" s="33">
        <f t="shared" si="26"/>
        <v>2.2784458748504997</v>
      </c>
      <c r="AO15" s="34">
        <f t="shared" si="27"/>
        <v>2.3604650481708473</v>
      </c>
    </row>
    <row r="16" spans="1:41" s="1" customFormat="1" ht="20.100000000000001" hidden="1" customHeight="1" x14ac:dyDescent="0.15">
      <c r="A16" s="18"/>
      <c r="B16" s="174"/>
      <c r="C16" s="170"/>
      <c r="D16" s="92"/>
      <c r="E16" s="170"/>
      <c r="F16" s="8" t="s">
        <v>277</v>
      </c>
      <c r="G16" s="8">
        <v>0</v>
      </c>
      <c r="H16" s="8"/>
      <c r="I16" s="8"/>
      <c r="J16" s="8">
        <v>20</v>
      </c>
      <c r="K16" s="28">
        <f t="shared" si="28"/>
        <v>170</v>
      </c>
      <c r="L16" s="28">
        <f t="shared" si="1"/>
        <v>210</v>
      </c>
      <c r="M16" s="8">
        <v>1.5</v>
      </c>
      <c r="N16" s="8">
        <v>30</v>
      </c>
      <c r="O16" s="8">
        <f t="shared" si="2"/>
        <v>30</v>
      </c>
      <c r="P16" s="28">
        <f t="shared" si="3"/>
        <v>226.15384615384613</v>
      </c>
      <c r="Q16" s="28">
        <f t="shared" si="4"/>
        <v>121.2435565298214</v>
      </c>
      <c r="R16" s="33">
        <f t="shared" si="5"/>
        <v>1.7320508075688772</v>
      </c>
      <c r="S16" s="50">
        <f t="shared" si="6"/>
        <v>46.188021535170058</v>
      </c>
      <c r="T16" s="50">
        <f t="shared" si="7"/>
        <v>91.487811886971457</v>
      </c>
      <c r="U16" s="50">
        <f t="shared" si="8"/>
        <v>54.182102185487956</v>
      </c>
      <c r="V16" s="28">
        <f t="shared" si="9"/>
        <v>23.094010767585029</v>
      </c>
      <c r="W16" s="28">
        <f t="shared" si="10"/>
        <v>21.538461538461537</v>
      </c>
      <c r="X16" s="23">
        <f t="shared" si="11"/>
        <v>3.7527767497325675</v>
      </c>
      <c r="Y16" s="30">
        <f t="shared" si="12"/>
        <v>1.2954407693840149</v>
      </c>
      <c r="Z16" s="30">
        <f t="shared" si="13"/>
        <v>1.4800896097126808</v>
      </c>
      <c r="AA16" s="54">
        <v>30</v>
      </c>
      <c r="AB16" s="31">
        <f t="shared" si="14"/>
        <v>30</v>
      </c>
      <c r="AC16" s="50">
        <f t="shared" si="15"/>
        <v>226.15384615384613</v>
      </c>
      <c r="AD16" s="28">
        <f t="shared" si="16"/>
        <v>121.2435565298214</v>
      </c>
      <c r="AE16" s="33">
        <f t="shared" si="17"/>
        <v>1.7320508075688772</v>
      </c>
      <c r="AF16" s="50">
        <f t="shared" si="18"/>
        <v>46.188021535170058</v>
      </c>
      <c r="AG16" s="50">
        <f t="shared" si="19"/>
        <v>91.487811886971457</v>
      </c>
      <c r="AH16" s="50">
        <f t="shared" si="20"/>
        <v>54.182102185487956</v>
      </c>
      <c r="AI16" s="28">
        <f t="shared" si="21"/>
        <v>23.094010767585029</v>
      </c>
      <c r="AJ16" s="28">
        <f t="shared" si="22"/>
        <v>21.538461538461537</v>
      </c>
      <c r="AK16" s="32">
        <f t="shared" si="23"/>
        <v>3.7527767497325675</v>
      </c>
      <c r="AL16" s="30">
        <f t="shared" si="24"/>
        <v>1.2954407693840149</v>
      </c>
      <c r="AM16" s="30">
        <f t="shared" si="25"/>
        <v>1.4800896097126808</v>
      </c>
      <c r="AN16" s="33">
        <f t="shared" si="26"/>
        <v>1.0184458748504999</v>
      </c>
      <c r="AO16" s="34">
        <f t="shared" si="27"/>
        <v>1.7604650481708473</v>
      </c>
    </row>
    <row r="17" spans="1:41" s="1" customFormat="1" ht="20.100000000000001" hidden="1" customHeight="1" x14ac:dyDescent="0.15">
      <c r="A17" s="18"/>
      <c r="B17" s="174"/>
      <c r="C17" s="170"/>
      <c r="D17" s="92"/>
      <c r="E17" s="170"/>
      <c r="F17" s="8" t="s">
        <v>278</v>
      </c>
      <c r="G17" s="8">
        <v>0</v>
      </c>
      <c r="H17" s="8"/>
      <c r="I17" s="8"/>
      <c r="J17" s="8">
        <v>30</v>
      </c>
      <c r="K17" s="28">
        <f t="shared" si="28"/>
        <v>180</v>
      </c>
      <c r="L17" s="28">
        <f t="shared" si="1"/>
        <v>225</v>
      </c>
      <c r="M17" s="8">
        <v>1.5</v>
      </c>
      <c r="N17" s="8">
        <v>30</v>
      </c>
      <c r="O17" s="8">
        <f t="shared" si="2"/>
        <v>30</v>
      </c>
      <c r="P17" s="28">
        <f t="shared" si="3"/>
        <v>242.30769230769232</v>
      </c>
      <c r="Q17" s="28">
        <f t="shared" si="4"/>
        <v>129.9038105676658</v>
      </c>
      <c r="R17" s="33">
        <f t="shared" si="5"/>
        <v>1.7320508075688772</v>
      </c>
      <c r="S17" s="50">
        <f t="shared" si="6"/>
        <v>46.188021535170058</v>
      </c>
      <c r="T17" s="50">
        <f t="shared" si="7"/>
        <v>94.152505437077423</v>
      </c>
      <c r="U17" s="50">
        <f t="shared" si="8"/>
        <v>54.182102185487956</v>
      </c>
      <c r="V17" s="28">
        <f t="shared" si="9"/>
        <v>23.094010767585029</v>
      </c>
      <c r="W17" s="28">
        <f t="shared" si="10"/>
        <v>21.53846153846154</v>
      </c>
      <c r="X17" s="23">
        <f t="shared" si="11"/>
        <v>3.7527767497325675</v>
      </c>
      <c r="Y17" s="30">
        <f t="shared" si="12"/>
        <v>1.4779056602275207</v>
      </c>
      <c r="Z17" s="30">
        <f t="shared" si="13"/>
        <v>1.6037969775839453</v>
      </c>
      <c r="AA17" s="54">
        <v>30</v>
      </c>
      <c r="AB17" s="31">
        <f t="shared" si="14"/>
        <v>30</v>
      </c>
      <c r="AC17" s="50">
        <f t="shared" si="15"/>
        <v>242.30769230769232</v>
      </c>
      <c r="AD17" s="28">
        <f t="shared" si="16"/>
        <v>129.9038105676658</v>
      </c>
      <c r="AE17" s="33">
        <f t="shared" si="17"/>
        <v>1.7320508075688772</v>
      </c>
      <c r="AF17" s="50">
        <f t="shared" si="18"/>
        <v>46.188021535170058</v>
      </c>
      <c r="AG17" s="50">
        <f t="shared" si="19"/>
        <v>94.152505437077423</v>
      </c>
      <c r="AH17" s="50">
        <f t="shared" si="20"/>
        <v>54.182102185487956</v>
      </c>
      <c r="AI17" s="28">
        <f t="shared" si="21"/>
        <v>23.094010767585029</v>
      </c>
      <c r="AJ17" s="28">
        <f t="shared" si="22"/>
        <v>21.53846153846154</v>
      </c>
      <c r="AK17" s="32">
        <f t="shared" si="23"/>
        <v>3.7527767497325675</v>
      </c>
      <c r="AL17" s="30">
        <f t="shared" si="24"/>
        <v>1.4779056602275207</v>
      </c>
      <c r="AM17" s="30">
        <f t="shared" si="25"/>
        <v>1.6037969775839453</v>
      </c>
      <c r="AN17" s="33">
        <f t="shared" si="26"/>
        <v>1.1691342951089922</v>
      </c>
      <c r="AO17" s="34">
        <f t="shared" si="27"/>
        <v>1.8297470804736029</v>
      </c>
    </row>
    <row r="18" spans="1:41" s="1" customFormat="1" ht="20.100000000000001" hidden="1" customHeight="1" x14ac:dyDescent="0.15">
      <c r="A18" s="18"/>
      <c r="B18" s="174"/>
      <c r="C18" s="170"/>
      <c r="D18" s="92"/>
      <c r="E18" s="170"/>
      <c r="F18" s="8" t="s">
        <v>279</v>
      </c>
      <c r="G18" s="8">
        <v>0</v>
      </c>
      <c r="H18" s="8"/>
      <c r="I18" s="8"/>
      <c r="J18" s="8">
        <v>30</v>
      </c>
      <c r="K18" s="28">
        <f t="shared" si="28"/>
        <v>180</v>
      </c>
      <c r="L18" s="28">
        <f t="shared" si="1"/>
        <v>225</v>
      </c>
      <c r="M18" s="8">
        <v>1.5</v>
      </c>
      <c r="N18" s="8">
        <v>30</v>
      </c>
      <c r="O18" s="8">
        <f t="shared" si="2"/>
        <v>30</v>
      </c>
      <c r="P18" s="28">
        <f t="shared" si="3"/>
        <v>242.30769230769232</v>
      </c>
      <c r="Q18" s="28">
        <f t="shared" si="4"/>
        <v>129.9038105676658</v>
      </c>
      <c r="R18" s="33">
        <f t="shared" si="5"/>
        <v>1.7320508075688772</v>
      </c>
      <c r="S18" s="50">
        <f t="shared" si="6"/>
        <v>46.188021535170058</v>
      </c>
      <c r="T18" s="50">
        <f t="shared" si="7"/>
        <v>94.152505437077423</v>
      </c>
      <c r="U18" s="50">
        <f t="shared" si="8"/>
        <v>54.182102185487956</v>
      </c>
      <c r="V18" s="28">
        <f t="shared" si="9"/>
        <v>23.094010767585029</v>
      </c>
      <c r="W18" s="28">
        <f t="shared" si="10"/>
        <v>21.53846153846154</v>
      </c>
      <c r="X18" s="23">
        <f t="shared" si="11"/>
        <v>3.7527767497325675</v>
      </c>
      <c r="Y18" s="30">
        <f t="shared" si="12"/>
        <v>1.4779056602275207</v>
      </c>
      <c r="Z18" s="30">
        <f t="shared" si="13"/>
        <v>1.6037969775839453</v>
      </c>
      <c r="AA18" s="54">
        <v>30</v>
      </c>
      <c r="AB18" s="31">
        <f t="shared" si="14"/>
        <v>30</v>
      </c>
      <c r="AC18" s="50">
        <f t="shared" si="15"/>
        <v>242.30769230769232</v>
      </c>
      <c r="AD18" s="28">
        <f t="shared" si="16"/>
        <v>129.9038105676658</v>
      </c>
      <c r="AE18" s="33">
        <f t="shared" si="17"/>
        <v>1.7320508075688772</v>
      </c>
      <c r="AF18" s="50">
        <f t="shared" si="18"/>
        <v>46.188021535170058</v>
      </c>
      <c r="AG18" s="50">
        <f t="shared" si="19"/>
        <v>94.152505437077423</v>
      </c>
      <c r="AH18" s="50">
        <f t="shared" si="20"/>
        <v>54.182102185487956</v>
      </c>
      <c r="AI18" s="28">
        <f t="shared" si="21"/>
        <v>23.094010767585029</v>
      </c>
      <c r="AJ18" s="28">
        <f t="shared" si="22"/>
        <v>21.53846153846154</v>
      </c>
      <c r="AK18" s="32">
        <f t="shared" si="23"/>
        <v>3.7527767497325675</v>
      </c>
      <c r="AL18" s="30">
        <f t="shared" si="24"/>
        <v>1.4779056602275207</v>
      </c>
      <c r="AM18" s="30">
        <f t="shared" si="25"/>
        <v>1.6037969775839453</v>
      </c>
      <c r="AN18" s="33">
        <f t="shared" si="26"/>
        <v>1.1691342951089922</v>
      </c>
      <c r="AO18" s="34">
        <f t="shared" si="27"/>
        <v>1.8297470804736029</v>
      </c>
    </row>
    <row r="19" spans="1:41" s="1" customFormat="1" ht="20.100000000000001" hidden="1" customHeight="1" x14ac:dyDescent="0.15">
      <c r="A19" s="18"/>
      <c r="B19" s="174"/>
      <c r="C19" s="170"/>
      <c r="D19" s="92"/>
      <c r="E19" s="170"/>
      <c r="F19" s="8" t="s">
        <v>280</v>
      </c>
      <c r="G19" s="8">
        <v>0</v>
      </c>
      <c r="H19" s="8"/>
      <c r="I19" s="8"/>
      <c r="J19" s="8">
        <v>35</v>
      </c>
      <c r="K19" s="28">
        <f t="shared" si="28"/>
        <v>185</v>
      </c>
      <c r="L19" s="28">
        <f t="shared" si="1"/>
        <v>271.25</v>
      </c>
      <c r="M19" s="8">
        <v>1.75</v>
      </c>
      <c r="N19" s="8">
        <v>30</v>
      </c>
      <c r="O19" s="8">
        <f t="shared" si="2"/>
        <v>30</v>
      </c>
      <c r="P19" s="28">
        <f t="shared" si="3"/>
        <v>294.56042265143594</v>
      </c>
      <c r="Q19" s="28">
        <f t="shared" si="4"/>
        <v>156.60626051768597</v>
      </c>
      <c r="R19" s="33">
        <f t="shared" si="5"/>
        <v>2.0207259421636898</v>
      </c>
      <c r="S19" s="50">
        <f t="shared" si="6"/>
        <v>46.188021535170058</v>
      </c>
      <c r="T19" s="50">
        <f t="shared" si="7"/>
        <v>96.032594775207741</v>
      </c>
      <c r="U19" s="50">
        <f t="shared" si="8"/>
        <v>54.270925303824818</v>
      </c>
      <c r="V19" s="28">
        <f t="shared" si="9"/>
        <v>23.094010767585029</v>
      </c>
      <c r="W19" s="28">
        <f t="shared" si="10"/>
        <v>21.718740840658871</v>
      </c>
      <c r="X19" s="23">
        <f t="shared" si="11"/>
        <v>3.7115374447904514</v>
      </c>
      <c r="Y19" s="30">
        <f t="shared" si="12"/>
        <v>1.8422551462954122</v>
      </c>
      <c r="Z19" s="30">
        <f t="shared" si="13"/>
        <v>1.9524224270672965</v>
      </c>
      <c r="AA19" s="54">
        <v>30</v>
      </c>
      <c r="AB19" s="31">
        <f t="shared" si="14"/>
        <v>30</v>
      </c>
      <c r="AC19" s="50">
        <f t="shared" si="15"/>
        <v>294.56042265143594</v>
      </c>
      <c r="AD19" s="28">
        <f t="shared" si="16"/>
        <v>156.60626051768597</v>
      </c>
      <c r="AE19" s="33">
        <f t="shared" si="17"/>
        <v>2.0207259421636898</v>
      </c>
      <c r="AF19" s="50">
        <f t="shared" si="18"/>
        <v>46.188021535170058</v>
      </c>
      <c r="AG19" s="50">
        <f t="shared" si="19"/>
        <v>96.032594775207741</v>
      </c>
      <c r="AH19" s="50">
        <f t="shared" si="20"/>
        <v>54.270925303824818</v>
      </c>
      <c r="AI19" s="28">
        <f t="shared" si="21"/>
        <v>23.094010767585029</v>
      </c>
      <c r="AJ19" s="28">
        <f t="shared" si="22"/>
        <v>21.718740840658871</v>
      </c>
      <c r="AK19" s="32">
        <f t="shared" si="23"/>
        <v>3.7115374447904514</v>
      </c>
      <c r="AL19" s="30">
        <f t="shared" si="24"/>
        <v>1.8422551462954122</v>
      </c>
      <c r="AM19" s="30">
        <f t="shared" si="25"/>
        <v>1.9524224270672965</v>
      </c>
      <c r="AN19" s="33">
        <f t="shared" si="26"/>
        <v>1.6991779266168932</v>
      </c>
      <c r="AO19" s="34">
        <f t="shared" si="27"/>
        <v>2.0455194994380377</v>
      </c>
    </row>
    <row r="20" spans="1:41" s="1" customFormat="1" ht="20.100000000000001" hidden="1" customHeight="1" x14ac:dyDescent="0.15">
      <c r="A20" s="18"/>
      <c r="B20" s="174"/>
      <c r="C20" s="170"/>
      <c r="D20" s="92"/>
      <c r="E20" s="170"/>
      <c r="F20" s="8" t="s">
        <v>281</v>
      </c>
      <c r="G20" s="8">
        <v>0</v>
      </c>
      <c r="H20" s="8"/>
      <c r="I20" s="8"/>
      <c r="J20" s="8">
        <v>35</v>
      </c>
      <c r="K20" s="28">
        <f t="shared" si="28"/>
        <v>185</v>
      </c>
      <c r="L20" s="28">
        <f t="shared" si="1"/>
        <v>271.25</v>
      </c>
      <c r="M20" s="8">
        <v>1.75</v>
      </c>
      <c r="N20" s="8">
        <v>30</v>
      </c>
      <c r="O20" s="8">
        <f t="shared" si="2"/>
        <v>30</v>
      </c>
      <c r="P20" s="28">
        <f t="shared" si="3"/>
        <v>294.56042265143594</v>
      </c>
      <c r="Q20" s="28">
        <f t="shared" si="4"/>
        <v>156.60626051768597</v>
      </c>
      <c r="R20" s="33">
        <f t="shared" si="5"/>
        <v>2.0207259421636898</v>
      </c>
      <c r="S20" s="50">
        <f t="shared" si="6"/>
        <v>46.188021535170058</v>
      </c>
      <c r="T20" s="50">
        <f t="shared" si="7"/>
        <v>96.032594775207741</v>
      </c>
      <c r="U20" s="50">
        <f t="shared" si="8"/>
        <v>54.270925303824818</v>
      </c>
      <c r="V20" s="28">
        <f t="shared" si="9"/>
        <v>23.094010767585029</v>
      </c>
      <c r="W20" s="28">
        <f t="shared" si="10"/>
        <v>21.718740840658871</v>
      </c>
      <c r="X20" s="23">
        <f t="shared" si="11"/>
        <v>3.7115374447904514</v>
      </c>
      <c r="Y20" s="30">
        <f t="shared" si="12"/>
        <v>1.8422551462954122</v>
      </c>
      <c r="Z20" s="30">
        <f t="shared" si="13"/>
        <v>1.9524224270672965</v>
      </c>
      <c r="AA20" s="54">
        <v>30</v>
      </c>
      <c r="AB20" s="31">
        <f t="shared" si="14"/>
        <v>30</v>
      </c>
      <c r="AC20" s="50">
        <f t="shared" si="15"/>
        <v>294.56042265143594</v>
      </c>
      <c r="AD20" s="28">
        <f t="shared" si="16"/>
        <v>156.60626051768597</v>
      </c>
      <c r="AE20" s="33">
        <f t="shared" si="17"/>
        <v>2.0207259421636898</v>
      </c>
      <c r="AF20" s="50">
        <f t="shared" si="18"/>
        <v>46.188021535170058</v>
      </c>
      <c r="AG20" s="50">
        <f t="shared" si="19"/>
        <v>96.032594775207741</v>
      </c>
      <c r="AH20" s="50">
        <f t="shared" si="20"/>
        <v>54.270925303824818</v>
      </c>
      <c r="AI20" s="28">
        <f t="shared" si="21"/>
        <v>23.094010767585029</v>
      </c>
      <c r="AJ20" s="28">
        <f t="shared" si="22"/>
        <v>21.718740840658871</v>
      </c>
      <c r="AK20" s="32">
        <f t="shared" si="23"/>
        <v>3.7115374447904514</v>
      </c>
      <c r="AL20" s="30">
        <f t="shared" si="24"/>
        <v>1.8422551462954122</v>
      </c>
      <c r="AM20" s="30">
        <f t="shared" si="25"/>
        <v>1.9524224270672965</v>
      </c>
      <c r="AN20" s="33">
        <f t="shared" si="26"/>
        <v>1.6991779266168932</v>
      </c>
      <c r="AO20" s="34">
        <f t="shared" si="27"/>
        <v>2.0455194994380377</v>
      </c>
    </row>
    <row r="21" spans="1:41" s="1" customFormat="1" ht="20.100000000000001" hidden="1" customHeight="1" x14ac:dyDescent="0.15">
      <c r="A21" s="18"/>
      <c r="B21" s="174"/>
      <c r="C21" s="170"/>
      <c r="D21" s="92"/>
      <c r="E21" s="170"/>
      <c r="F21" s="8" t="s">
        <v>282</v>
      </c>
      <c r="G21" s="8">
        <v>0</v>
      </c>
      <c r="H21" s="8"/>
      <c r="I21" s="8"/>
      <c r="J21" s="8">
        <v>40</v>
      </c>
      <c r="K21" s="28">
        <f t="shared" si="28"/>
        <v>190</v>
      </c>
      <c r="L21" s="28">
        <f t="shared" si="1"/>
        <v>280</v>
      </c>
      <c r="M21" s="8">
        <v>1.75</v>
      </c>
      <c r="N21" s="8">
        <v>30</v>
      </c>
      <c r="O21" s="8">
        <f t="shared" si="2"/>
        <v>30</v>
      </c>
      <c r="P21" s="28">
        <f t="shared" si="3"/>
        <v>304.06237176922423</v>
      </c>
      <c r="Q21" s="28">
        <f t="shared" si="4"/>
        <v>161.65807537309522</v>
      </c>
      <c r="R21" s="33">
        <f t="shared" si="5"/>
        <v>2.0207259421636898</v>
      </c>
      <c r="S21" s="50">
        <f t="shared" si="6"/>
        <v>46.188021535170058</v>
      </c>
      <c r="T21" s="50">
        <f t="shared" si="7"/>
        <v>97.379745403316875</v>
      </c>
      <c r="U21" s="50">
        <f t="shared" si="8"/>
        <v>54.270925303824818</v>
      </c>
      <c r="V21" s="28">
        <f t="shared" si="9"/>
        <v>23.094010767585029</v>
      </c>
      <c r="W21" s="28">
        <f t="shared" si="10"/>
        <v>21.718740840658874</v>
      </c>
      <c r="X21" s="23">
        <f t="shared" si="11"/>
        <v>3.7115374447904514</v>
      </c>
      <c r="Y21" s="30">
        <f t="shared" si="12"/>
        <v>1.9594754936056618</v>
      </c>
      <c r="Z21" s="30">
        <f t="shared" si="13"/>
        <v>2.0267198609584876</v>
      </c>
      <c r="AA21" s="54">
        <v>30</v>
      </c>
      <c r="AB21" s="31">
        <f t="shared" si="14"/>
        <v>30</v>
      </c>
      <c r="AC21" s="50">
        <f t="shared" si="15"/>
        <v>304.06237176922423</v>
      </c>
      <c r="AD21" s="28">
        <f t="shared" si="16"/>
        <v>161.65807537309522</v>
      </c>
      <c r="AE21" s="33">
        <f t="shared" si="17"/>
        <v>2.0207259421636898</v>
      </c>
      <c r="AF21" s="50">
        <f t="shared" si="18"/>
        <v>46.188021535170058</v>
      </c>
      <c r="AG21" s="50">
        <f t="shared" si="19"/>
        <v>97.379745403316875</v>
      </c>
      <c r="AH21" s="50">
        <f t="shared" si="20"/>
        <v>54.270925303824818</v>
      </c>
      <c r="AI21" s="28">
        <f t="shared" si="21"/>
        <v>23.094010767585029</v>
      </c>
      <c r="AJ21" s="28">
        <f t="shared" si="22"/>
        <v>21.718740840658874</v>
      </c>
      <c r="AK21" s="32">
        <f t="shared" si="23"/>
        <v>3.7115374447904514</v>
      </c>
      <c r="AL21" s="30">
        <f t="shared" si="24"/>
        <v>1.9594754936056618</v>
      </c>
      <c r="AM21" s="30">
        <f t="shared" si="25"/>
        <v>2.0267198609584876</v>
      </c>
      <c r="AN21" s="33">
        <f t="shared" si="26"/>
        <v>1.8105704441786665</v>
      </c>
      <c r="AO21" s="34">
        <f t="shared" si="27"/>
        <v>2.0859340182813115</v>
      </c>
    </row>
    <row r="22" spans="1:41" s="1" customFormat="1" ht="20.100000000000001" hidden="1" customHeight="1" x14ac:dyDescent="0.15">
      <c r="A22" s="18"/>
      <c r="B22" s="174"/>
      <c r="C22" s="170"/>
      <c r="D22" s="92"/>
      <c r="E22" s="170"/>
      <c r="F22" s="8" t="s">
        <v>283</v>
      </c>
      <c r="G22" s="8">
        <v>0</v>
      </c>
      <c r="H22" s="8"/>
      <c r="I22" s="8"/>
      <c r="J22" s="8">
        <v>40</v>
      </c>
      <c r="K22" s="28">
        <f t="shared" si="28"/>
        <v>190</v>
      </c>
      <c r="L22" s="28">
        <f t="shared" si="1"/>
        <v>280</v>
      </c>
      <c r="M22" s="8">
        <v>1.75</v>
      </c>
      <c r="N22" s="8">
        <v>30</v>
      </c>
      <c r="O22" s="8">
        <f t="shared" si="2"/>
        <v>30</v>
      </c>
      <c r="P22" s="28">
        <f t="shared" si="3"/>
        <v>304.06237176922423</v>
      </c>
      <c r="Q22" s="28">
        <f t="shared" si="4"/>
        <v>161.65807537309522</v>
      </c>
      <c r="R22" s="33">
        <f t="shared" si="5"/>
        <v>2.0207259421636898</v>
      </c>
      <c r="S22" s="50">
        <f t="shared" si="6"/>
        <v>46.188021535170058</v>
      </c>
      <c r="T22" s="50">
        <f t="shared" si="7"/>
        <v>97.379745403316875</v>
      </c>
      <c r="U22" s="50">
        <f t="shared" si="8"/>
        <v>54.270925303824818</v>
      </c>
      <c r="V22" s="28">
        <f t="shared" si="9"/>
        <v>23.094010767585029</v>
      </c>
      <c r="W22" s="28">
        <f t="shared" si="10"/>
        <v>21.718740840658874</v>
      </c>
      <c r="X22" s="23">
        <f t="shared" si="11"/>
        <v>3.7115374447904514</v>
      </c>
      <c r="Y22" s="30">
        <f t="shared" si="12"/>
        <v>1.9594754936056618</v>
      </c>
      <c r="Z22" s="30">
        <f t="shared" si="13"/>
        <v>2.0267198609584876</v>
      </c>
      <c r="AA22" s="54">
        <v>30</v>
      </c>
      <c r="AB22" s="31">
        <f t="shared" si="14"/>
        <v>30</v>
      </c>
      <c r="AC22" s="50">
        <f t="shared" si="15"/>
        <v>304.06237176922423</v>
      </c>
      <c r="AD22" s="28">
        <f t="shared" si="16"/>
        <v>161.65807537309522</v>
      </c>
      <c r="AE22" s="33">
        <f t="shared" si="17"/>
        <v>2.0207259421636898</v>
      </c>
      <c r="AF22" s="50">
        <f t="shared" si="18"/>
        <v>46.188021535170058</v>
      </c>
      <c r="AG22" s="50">
        <f t="shared" si="19"/>
        <v>97.379745403316875</v>
      </c>
      <c r="AH22" s="50">
        <f t="shared" si="20"/>
        <v>54.270925303824818</v>
      </c>
      <c r="AI22" s="28">
        <f t="shared" si="21"/>
        <v>23.094010767585029</v>
      </c>
      <c r="AJ22" s="28">
        <f t="shared" si="22"/>
        <v>21.718740840658874</v>
      </c>
      <c r="AK22" s="32">
        <f t="shared" si="23"/>
        <v>3.7115374447904514</v>
      </c>
      <c r="AL22" s="30">
        <f t="shared" si="24"/>
        <v>1.9594754936056618</v>
      </c>
      <c r="AM22" s="30">
        <f t="shared" si="25"/>
        <v>2.0267198609584876</v>
      </c>
      <c r="AN22" s="33">
        <f t="shared" si="26"/>
        <v>1.8105704441786665</v>
      </c>
      <c r="AO22" s="34">
        <f t="shared" si="27"/>
        <v>2.0859340182813115</v>
      </c>
    </row>
    <row r="23" spans="1:41" s="1" customFormat="1" ht="20.100000000000001" hidden="1" customHeight="1" x14ac:dyDescent="0.15">
      <c r="A23" s="18"/>
      <c r="B23" s="175"/>
      <c r="C23" s="171"/>
      <c r="D23" s="93"/>
      <c r="E23" s="171"/>
      <c r="F23" s="8" t="s">
        <v>284</v>
      </c>
      <c r="G23" s="8">
        <v>0</v>
      </c>
      <c r="H23" s="8"/>
      <c r="I23" s="8"/>
      <c r="J23" s="8">
        <v>45</v>
      </c>
      <c r="K23" s="28">
        <f t="shared" si="28"/>
        <v>195</v>
      </c>
      <c r="L23" s="28">
        <f t="shared" si="1"/>
        <v>288.75</v>
      </c>
      <c r="M23" s="8">
        <v>1.75</v>
      </c>
      <c r="N23" s="8">
        <v>30</v>
      </c>
      <c r="O23" s="8">
        <f t="shared" si="2"/>
        <v>30</v>
      </c>
      <c r="P23" s="28">
        <f t="shared" si="3"/>
        <v>313.56432088701246</v>
      </c>
      <c r="Q23" s="28">
        <f t="shared" si="4"/>
        <v>166.70989022850443</v>
      </c>
      <c r="R23" s="33">
        <f t="shared" si="5"/>
        <v>2.0207259421636898</v>
      </c>
      <c r="S23" s="50">
        <f t="shared" si="6"/>
        <v>46.188021535170058</v>
      </c>
      <c r="T23" s="50">
        <f t="shared" si="7"/>
        <v>98.726896031426008</v>
      </c>
      <c r="U23" s="50">
        <f t="shared" si="8"/>
        <v>54.270925303824818</v>
      </c>
      <c r="V23" s="28">
        <f t="shared" si="9"/>
        <v>23.094010767585029</v>
      </c>
      <c r="W23" s="28">
        <f t="shared" si="10"/>
        <v>21.718740840658871</v>
      </c>
      <c r="X23" s="23">
        <f t="shared" si="11"/>
        <v>3.7115374447904514</v>
      </c>
      <c r="Y23" s="30">
        <f t="shared" si="12"/>
        <v>2.0809562047773067</v>
      </c>
      <c r="Z23" s="30">
        <f t="shared" si="13"/>
        <v>2.1017245489294356</v>
      </c>
      <c r="AA23" s="54">
        <v>30</v>
      </c>
      <c r="AB23" s="31">
        <f t="shared" si="14"/>
        <v>30</v>
      </c>
      <c r="AC23" s="50">
        <f t="shared" si="15"/>
        <v>313.56432088701246</v>
      </c>
      <c r="AD23" s="28">
        <f t="shared" si="16"/>
        <v>166.70989022850443</v>
      </c>
      <c r="AE23" s="33">
        <f t="shared" si="17"/>
        <v>2.0207259421636898</v>
      </c>
      <c r="AF23" s="50">
        <f t="shared" si="18"/>
        <v>46.188021535170058</v>
      </c>
      <c r="AG23" s="50">
        <f t="shared" si="19"/>
        <v>98.726896031426008</v>
      </c>
      <c r="AH23" s="50">
        <f t="shared" si="20"/>
        <v>54.270925303824818</v>
      </c>
      <c r="AI23" s="28">
        <f t="shared" si="21"/>
        <v>23.094010767585029</v>
      </c>
      <c r="AJ23" s="28">
        <f t="shared" si="22"/>
        <v>21.718740840658871</v>
      </c>
      <c r="AK23" s="32">
        <f t="shared" si="23"/>
        <v>3.7115374447904514</v>
      </c>
      <c r="AL23" s="30">
        <f t="shared" si="24"/>
        <v>2.0809562047773067</v>
      </c>
      <c r="AM23" s="30">
        <f t="shared" si="25"/>
        <v>2.1017245489294356</v>
      </c>
      <c r="AN23" s="33">
        <f t="shared" si="26"/>
        <v>1.9254992321392264</v>
      </c>
      <c r="AO23" s="34">
        <f t="shared" si="27"/>
        <v>2.1263485371245854</v>
      </c>
    </row>
    <row r="24" spans="1:41" s="1" customFormat="1" ht="20.100000000000001" hidden="1" customHeight="1" x14ac:dyDescent="0.15">
      <c r="A24" s="18"/>
      <c r="B24" s="173">
        <f>C24+20*2</f>
        <v>190</v>
      </c>
      <c r="C24" s="169">
        <v>150</v>
      </c>
      <c r="D24" s="97"/>
      <c r="E24" s="169">
        <v>200</v>
      </c>
      <c r="F24" s="8" t="s">
        <v>276</v>
      </c>
      <c r="G24" s="8">
        <v>0</v>
      </c>
      <c r="H24" s="8"/>
      <c r="I24" s="8"/>
      <c r="J24" s="8">
        <v>20</v>
      </c>
      <c r="K24" s="28">
        <f t="shared" ref="K24:K32" si="29">J24+E$24</f>
        <v>220</v>
      </c>
      <c r="L24" s="28">
        <f t="shared" si="1"/>
        <v>285</v>
      </c>
      <c r="M24" s="8">
        <v>1.5</v>
      </c>
      <c r="N24" s="8">
        <v>30</v>
      </c>
      <c r="O24" s="8">
        <f t="shared" si="2"/>
        <v>30</v>
      </c>
      <c r="P24" s="28">
        <f t="shared" si="3"/>
        <v>306.92307692307691</v>
      </c>
      <c r="Q24" s="28">
        <f t="shared" si="4"/>
        <v>164.54482671904333</v>
      </c>
      <c r="R24" s="33">
        <f t="shared" si="5"/>
        <v>1.7320508075688772</v>
      </c>
      <c r="S24" s="50">
        <f t="shared" si="6"/>
        <v>46.188021535170058</v>
      </c>
      <c r="T24" s="50">
        <f t="shared" si="7"/>
        <v>104.81127963750129</v>
      </c>
      <c r="U24" s="50">
        <f t="shared" si="8"/>
        <v>54.182102185487956</v>
      </c>
      <c r="V24" s="28">
        <f t="shared" si="9"/>
        <v>23.094010767585029</v>
      </c>
      <c r="W24" s="28">
        <f t="shared" si="10"/>
        <v>21.538461538461537</v>
      </c>
      <c r="X24" s="23">
        <f t="shared" si="11"/>
        <v>3.7527767497325675</v>
      </c>
      <c r="Y24" s="30">
        <f t="shared" si="12"/>
        <v>2.3529910220823194</v>
      </c>
      <c r="Z24" s="30">
        <f t="shared" si="13"/>
        <v>2.1226086910199542</v>
      </c>
      <c r="AA24" s="54">
        <v>30</v>
      </c>
      <c r="AB24" s="31">
        <f t="shared" si="14"/>
        <v>30</v>
      </c>
      <c r="AC24" s="50">
        <f t="shared" si="15"/>
        <v>306.92307692307691</v>
      </c>
      <c r="AD24" s="28">
        <f t="shared" si="16"/>
        <v>164.54482671904333</v>
      </c>
      <c r="AE24" s="33">
        <f t="shared" si="17"/>
        <v>1.7320508075688772</v>
      </c>
      <c r="AF24" s="50">
        <f t="shared" si="18"/>
        <v>46.188021535170058</v>
      </c>
      <c r="AG24" s="50">
        <f t="shared" si="19"/>
        <v>104.81127963750129</v>
      </c>
      <c r="AH24" s="50">
        <f t="shared" si="20"/>
        <v>54.182102185487956</v>
      </c>
      <c r="AI24" s="28">
        <f t="shared" si="21"/>
        <v>23.094010767585029</v>
      </c>
      <c r="AJ24" s="28">
        <f t="shared" si="22"/>
        <v>21.538461538461537</v>
      </c>
      <c r="AK24" s="32">
        <f t="shared" si="23"/>
        <v>3.7527767497325675</v>
      </c>
      <c r="AL24" s="30">
        <f t="shared" si="24"/>
        <v>2.3529910220823194</v>
      </c>
      <c r="AM24" s="30">
        <f t="shared" si="25"/>
        <v>2.1226086910199542</v>
      </c>
      <c r="AN24" s="33">
        <f t="shared" si="26"/>
        <v>3.5858110245970942</v>
      </c>
      <c r="AO24" s="34">
        <f t="shared" si="27"/>
        <v>2.7068752096846231</v>
      </c>
    </row>
    <row r="25" spans="1:41" s="1" customFormat="1" ht="20.100000000000001" hidden="1" customHeight="1" x14ac:dyDescent="0.15">
      <c r="A25" s="18"/>
      <c r="B25" s="174"/>
      <c r="C25" s="170"/>
      <c r="D25" s="92"/>
      <c r="E25" s="170"/>
      <c r="F25" s="8" t="s">
        <v>277</v>
      </c>
      <c r="G25" s="8">
        <v>0</v>
      </c>
      <c r="H25" s="8"/>
      <c r="I25" s="8"/>
      <c r="J25" s="8">
        <v>20</v>
      </c>
      <c r="K25" s="28">
        <f t="shared" si="29"/>
        <v>220</v>
      </c>
      <c r="L25" s="28">
        <f t="shared" si="1"/>
        <v>285</v>
      </c>
      <c r="M25" s="8">
        <v>1.5</v>
      </c>
      <c r="N25" s="8">
        <v>30</v>
      </c>
      <c r="O25" s="8">
        <f t="shared" si="2"/>
        <v>30</v>
      </c>
      <c r="P25" s="28">
        <f t="shared" si="3"/>
        <v>306.92307692307691</v>
      </c>
      <c r="Q25" s="28">
        <f t="shared" si="4"/>
        <v>164.54482671904333</v>
      </c>
      <c r="R25" s="33">
        <f t="shared" si="5"/>
        <v>1.7320508075688772</v>
      </c>
      <c r="S25" s="50">
        <f t="shared" si="6"/>
        <v>46.188021535170058</v>
      </c>
      <c r="T25" s="50">
        <f t="shared" si="7"/>
        <v>104.81127963750129</v>
      </c>
      <c r="U25" s="50">
        <f t="shared" si="8"/>
        <v>54.182102185487956</v>
      </c>
      <c r="V25" s="28">
        <f t="shared" si="9"/>
        <v>23.094010767585029</v>
      </c>
      <c r="W25" s="28">
        <f t="shared" si="10"/>
        <v>21.538461538461537</v>
      </c>
      <c r="X25" s="23">
        <f t="shared" si="11"/>
        <v>3.7527767497325675</v>
      </c>
      <c r="Y25" s="30">
        <f t="shared" si="12"/>
        <v>2.3529910220823194</v>
      </c>
      <c r="Z25" s="30">
        <f t="shared" si="13"/>
        <v>2.1226086910199542</v>
      </c>
      <c r="AA25" s="54">
        <v>30</v>
      </c>
      <c r="AB25" s="31">
        <f t="shared" si="14"/>
        <v>30</v>
      </c>
      <c r="AC25" s="50">
        <f t="shared" si="15"/>
        <v>306.92307692307691</v>
      </c>
      <c r="AD25" s="28">
        <f t="shared" si="16"/>
        <v>164.54482671904333</v>
      </c>
      <c r="AE25" s="33">
        <f t="shared" si="17"/>
        <v>1.7320508075688772</v>
      </c>
      <c r="AF25" s="50">
        <f t="shared" si="18"/>
        <v>46.188021535170058</v>
      </c>
      <c r="AG25" s="50">
        <f t="shared" si="19"/>
        <v>104.81127963750129</v>
      </c>
      <c r="AH25" s="50">
        <f t="shared" si="20"/>
        <v>54.182102185487956</v>
      </c>
      <c r="AI25" s="28">
        <f t="shared" si="21"/>
        <v>23.094010767585029</v>
      </c>
      <c r="AJ25" s="28">
        <f t="shared" si="22"/>
        <v>21.538461538461537</v>
      </c>
      <c r="AK25" s="32">
        <f t="shared" si="23"/>
        <v>3.7527767497325675</v>
      </c>
      <c r="AL25" s="30">
        <f t="shared" si="24"/>
        <v>2.3529910220823194</v>
      </c>
      <c r="AM25" s="30">
        <f t="shared" si="25"/>
        <v>2.1226086910199542</v>
      </c>
      <c r="AN25" s="33">
        <f t="shared" si="26"/>
        <v>1.875811024597094</v>
      </c>
      <c r="AO25" s="34">
        <f t="shared" si="27"/>
        <v>2.1068752096846231</v>
      </c>
    </row>
    <row r="26" spans="1:41" s="1" customFormat="1" ht="20.100000000000001" hidden="1" customHeight="1" x14ac:dyDescent="0.15">
      <c r="A26" s="18"/>
      <c r="B26" s="174"/>
      <c r="C26" s="170"/>
      <c r="D26" s="92"/>
      <c r="E26" s="170"/>
      <c r="F26" s="8" t="s">
        <v>278</v>
      </c>
      <c r="G26" s="8">
        <v>0</v>
      </c>
      <c r="H26" s="8"/>
      <c r="I26" s="8"/>
      <c r="J26" s="8">
        <v>30</v>
      </c>
      <c r="K26" s="28">
        <f t="shared" si="29"/>
        <v>230</v>
      </c>
      <c r="L26" s="28">
        <f t="shared" si="1"/>
        <v>300</v>
      </c>
      <c r="M26" s="8">
        <v>1.5</v>
      </c>
      <c r="N26" s="8">
        <v>30</v>
      </c>
      <c r="O26" s="8">
        <f t="shared" si="2"/>
        <v>30</v>
      </c>
      <c r="P26" s="28">
        <f t="shared" si="3"/>
        <v>323.07692307692304</v>
      </c>
      <c r="Q26" s="28">
        <f t="shared" si="4"/>
        <v>173.20508075688772</v>
      </c>
      <c r="R26" s="33">
        <f t="shared" si="5"/>
        <v>1.7320508075688772</v>
      </c>
      <c r="S26" s="50">
        <f t="shared" si="6"/>
        <v>46.188021535170058</v>
      </c>
      <c r="T26" s="50">
        <f t="shared" si="7"/>
        <v>107.47597318760725</v>
      </c>
      <c r="U26" s="50">
        <f t="shared" si="8"/>
        <v>54.182102185487956</v>
      </c>
      <c r="V26" s="28">
        <f t="shared" si="9"/>
        <v>23.094010767585029</v>
      </c>
      <c r="W26" s="28">
        <f t="shared" si="10"/>
        <v>21.538461538461537</v>
      </c>
      <c r="X26" s="23">
        <f t="shared" si="11"/>
        <v>3.7527767497325675</v>
      </c>
      <c r="Y26" s="30">
        <f t="shared" si="12"/>
        <v>2.6100673323287928</v>
      </c>
      <c r="Z26" s="30">
        <f t="shared" si="13"/>
        <v>2.2583071798666947</v>
      </c>
      <c r="AA26" s="54">
        <v>30</v>
      </c>
      <c r="AB26" s="31">
        <f t="shared" si="14"/>
        <v>30</v>
      </c>
      <c r="AC26" s="50">
        <f t="shared" si="15"/>
        <v>323.07692307692304</v>
      </c>
      <c r="AD26" s="28">
        <f t="shared" si="16"/>
        <v>173.20508075688772</v>
      </c>
      <c r="AE26" s="33">
        <f t="shared" si="17"/>
        <v>1.7320508075688772</v>
      </c>
      <c r="AF26" s="50">
        <f t="shared" si="18"/>
        <v>46.188021535170058</v>
      </c>
      <c r="AG26" s="50">
        <f t="shared" si="19"/>
        <v>107.47597318760725</v>
      </c>
      <c r="AH26" s="50">
        <f t="shared" si="20"/>
        <v>54.182102185487956</v>
      </c>
      <c r="AI26" s="28">
        <f t="shared" si="21"/>
        <v>23.094010767585029</v>
      </c>
      <c r="AJ26" s="28">
        <f t="shared" si="22"/>
        <v>21.538461538461537</v>
      </c>
      <c r="AK26" s="32">
        <f t="shared" si="23"/>
        <v>3.7527767497325675</v>
      </c>
      <c r="AL26" s="30">
        <f t="shared" si="24"/>
        <v>2.6100673323287928</v>
      </c>
      <c r="AM26" s="30">
        <f t="shared" si="25"/>
        <v>2.2583071798666947</v>
      </c>
      <c r="AN26" s="33">
        <f t="shared" si="26"/>
        <v>2.0784609690826525</v>
      </c>
      <c r="AO26" s="34">
        <f t="shared" si="27"/>
        <v>2.1761572419873776</v>
      </c>
    </row>
    <row r="27" spans="1:41" s="1" customFormat="1" ht="20.100000000000001" hidden="1" customHeight="1" x14ac:dyDescent="0.15">
      <c r="A27" s="18"/>
      <c r="B27" s="174"/>
      <c r="C27" s="170"/>
      <c r="D27" s="92"/>
      <c r="E27" s="170"/>
      <c r="F27" s="8" t="s">
        <v>279</v>
      </c>
      <c r="G27" s="8">
        <v>0</v>
      </c>
      <c r="H27" s="8"/>
      <c r="I27" s="8"/>
      <c r="J27" s="8">
        <v>30</v>
      </c>
      <c r="K27" s="28">
        <f t="shared" si="29"/>
        <v>230</v>
      </c>
      <c r="L27" s="28">
        <f t="shared" si="1"/>
        <v>300</v>
      </c>
      <c r="M27" s="8">
        <v>1.5</v>
      </c>
      <c r="N27" s="8">
        <v>30</v>
      </c>
      <c r="O27" s="8">
        <f t="shared" si="2"/>
        <v>30</v>
      </c>
      <c r="P27" s="28">
        <f t="shared" si="3"/>
        <v>323.07692307692304</v>
      </c>
      <c r="Q27" s="28">
        <f t="shared" si="4"/>
        <v>173.20508075688772</v>
      </c>
      <c r="R27" s="33">
        <f t="shared" si="5"/>
        <v>1.7320508075688772</v>
      </c>
      <c r="S27" s="50">
        <f t="shared" si="6"/>
        <v>46.188021535170058</v>
      </c>
      <c r="T27" s="50">
        <f t="shared" si="7"/>
        <v>107.47597318760725</v>
      </c>
      <c r="U27" s="50">
        <f t="shared" si="8"/>
        <v>54.182102185487956</v>
      </c>
      <c r="V27" s="28">
        <f t="shared" si="9"/>
        <v>23.094010767585029</v>
      </c>
      <c r="W27" s="28">
        <f t="shared" si="10"/>
        <v>21.538461538461537</v>
      </c>
      <c r="X27" s="23">
        <f t="shared" si="11"/>
        <v>3.7527767497325675</v>
      </c>
      <c r="Y27" s="30">
        <f t="shared" si="12"/>
        <v>2.6100673323287928</v>
      </c>
      <c r="Z27" s="30">
        <f t="shared" si="13"/>
        <v>2.2583071798666947</v>
      </c>
      <c r="AA27" s="54">
        <v>30</v>
      </c>
      <c r="AB27" s="31">
        <f t="shared" si="14"/>
        <v>30</v>
      </c>
      <c r="AC27" s="50">
        <f t="shared" si="15"/>
        <v>323.07692307692304</v>
      </c>
      <c r="AD27" s="28">
        <f t="shared" si="16"/>
        <v>173.20508075688772</v>
      </c>
      <c r="AE27" s="33">
        <f t="shared" si="17"/>
        <v>1.7320508075688772</v>
      </c>
      <c r="AF27" s="50">
        <f t="shared" si="18"/>
        <v>46.188021535170058</v>
      </c>
      <c r="AG27" s="50">
        <f t="shared" si="19"/>
        <v>107.47597318760725</v>
      </c>
      <c r="AH27" s="50">
        <f t="shared" si="20"/>
        <v>54.182102185487956</v>
      </c>
      <c r="AI27" s="28">
        <f t="shared" si="21"/>
        <v>23.094010767585029</v>
      </c>
      <c r="AJ27" s="28">
        <f t="shared" si="22"/>
        <v>21.538461538461537</v>
      </c>
      <c r="AK27" s="32">
        <f t="shared" si="23"/>
        <v>3.7527767497325675</v>
      </c>
      <c r="AL27" s="30">
        <f t="shared" si="24"/>
        <v>2.6100673323287928</v>
      </c>
      <c r="AM27" s="30">
        <f t="shared" si="25"/>
        <v>2.2583071798666947</v>
      </c>
      <c r="AN27" s="33">
        <f t="shared" si="26"/>
        <v>2.0784609690826525</v>
      </c>
      <c r="AO27" s="34">
        <f t="shared" si="27"/>
        <v>2.1761572419873776</v>
      </c>
    </row>
    <row r="28" spans="1:41" s="1" customFormat="1" ht="20.100000000000001" hidden="1" customHeight="1" x14ac:dyDescent="0.15">
      <c r="A28" s="18"/>
      <c r="B28" s="174"/>
      <c r="C28" s="170"/>
      <c r="D28" s="92"/>
      <c r="E28" s="170"/>
      <c r="F28" s="8" t="s">
        <v>280</v>
      </c>
      <c r="G28" s="8">
        <v>0</v>
      </c>
      <c r="H28" s="8"/>
      <c r="I28" s="8"/>
      <c r="J28" s="8">
        <v>35</v>
      </c>
      <c r="K28" s="28">
        <f t="shared" si="29"/>
        <v>235</v>
      </c>
      <c r="L28" s="28">
        <f t="shared" si="1"/>
        <v>358.75</v>
      </c>
      <c r="M28" s="8">
        <v>1.75</v>
      </c>
      <c r="N28" s="8">
        <v>30</v>
      </c>
      <c r="O28" s="8">
        <f t="shared" si="2"/>
        <v>30</v>
      </c>
      <c r="P28" s="28">
        <f t="shared" si="3"/>
        <v>389.57991382931857</v>
      </c>
      <c r="Q28" s="28">
        <f t="shared" si="4"/>
        <v>207.12440907177822</v>
      </c>
      <c r="R28" s="33">
        <f t="shared" si="5"/>
        <v>2.0207259421636898</v>
      </c>
      <c r="S28" s="50">
        <f t="shared" si="6"/>
        <v>46.188021535170058</v>
      </c>
      <c r="T28" s="50">
        <f t="shared" si="7"/>
        <v>109.50410105629902</v>
      </c>
      <c r="U28" s="50">
        <f t="shared" si="8"/>
        <v>54.270925303824818</v>
      </c>
      <c r="V28" s="28">
        <f t="shared" si="9"/>
        <v>23.094010767585029</v>
      </c>
      <c r="W28" s="28">
        <f t="shared" si="10"/>
        <v>21.718740840658874</v>
      </c>
      <c r="X28" s="23">
        <f t="shared" si="11"/>
        <v>3.7115374447904514</v>
      </c>
      <c r="Y28" s="30">
        <f t="shared" si="12"/>
        <v>3.213247533958262</v>
      </c>
      <c r="Z28" s="30">
        <f t="shared" si="13"/>
        <v>2.7272231995682827</v>
      </c>
      <c r="AA28" s="54">
        <v>30</v>
      </c>
      <c r="AB28" s="31">
        <f t="shared" si="14"/>
        <v>30</v>
      </c>
      <c r="AC28" s="50">
        <f t="shared" si="15"/>
        <v>389.57991382931857</v>
      </c>
      <c r="AD28" s="28">
        <f t="shared" si="16"/>
        <v>207.12440907177822</v>
      </c>
      <c r="AE28" s="33">
        <f t="shared" si="17"/>
        <v>2.0207259421636898</v>
      </c>
      <c r="AF28" s="50">
        <f t="shared" si="18"/>
        <v>46.188021535170058</v>
      </c>
      <c r="AG28" s="50">
        <f t="shared" si="19"/>
        <v>109.50410105629902</v>
      </c>
      <c r="AH28" s="50">
        <f t="shared" si="20"/>
        <v>54.270925303824818</v>
      </c>
      <c r="AI28" s="28">
        <f t="shared" si="21"/>
        <v>23.094010767585029</v>
      </c>
      <c r="AJ28" s="28">
        <f t="shared" si="22"/>
        <v>21.718740840658874</v>
      </c>
      <c r="AK28" s="32">
        <f t="shared" si="23"/>
        <v>3.7115374447904514</v>
      </c>
      <c r="AL28" s="30">
        <f t="shared" si="24"/>
        <v>3.213247533958262</v>
      </c>
      <c r="AM28" s="30">
        <f t="shared" si="25"/>
        <v>2.7272231995682827</v>
      </c>
      <c r="AN28" s="33">
        <f t="shared" si="26"/>
        <v>2.9722352701800179</v>
      </c>
      <c r="AO28" s="34">
        <f t="shared" si="27"/>
        <v>2.4496646878707753</v>
      </c>
    </row>
    <row r="29" spans="1:41" s="1" customFormat="1" ht="20.100000000000001" hidden="1" customHeight="1" x14ac:dyDescent="0.15">
      <c r="A29" s="18"/>
      <c r="B29" s="174"/>
      <c r="C29" s="170"/>
      <c r="D29" s="92"/>
      <c r="E29" s="170"/>
      <c r="F29" s="8" t="s">
        <v>281</v>
      </c>
      <c r="G29" s="8">
        <v>0</v>
      </c>
      <c r="H29" s="8"/>
      <c r="I29" s="8"/>
      <c r="J29" s="8">
        <v>35</v>
      </c>
      <c r="K29" s="28">
        <f t="shared" si="29"/>
        <v>235</v>
      </c>
      <c r="L29" s="28">
        <f t="shared" si="1"/>
        <v>358.75</v>
      </c>
      <c r="M29" s="8">
        <v>1.75</v>
      </c>
      <c r="N29" s="8">
        <v>30</v>
      </c>
      <c r="O29" s="8">
        <f t="shared" si="2"/>
        <v>30</v>
      </c>
      <c r="P29" s="28">
        <f t="shared" si="3"/>
        <v>389.57991382931857</v>
      </c>
      <c r="Q29" s="28">
        <f t="shared" si="4"/>
        <v>207.12440907177822</v>
      </c>
      <c r="R29" s="33">
        <f t="shared" si="5"/>
        <v>2.0207259421636898</v>
      </c>
      <c r="S29" s="50">
        <f t="shared" si="6"/>
        <v>46.188021535170058</v>
      </c>
      <c r="T29" s="50">
        <f t="shared" si="7"/>
        <v>109.50410105629902</v>
      </c>
      <c r="U29" s="50">
        <f t="shared" si="8"/>
        <v>54.270925303824818</v>
      </c>
      <c r="V29" s="28">
        <f t="shared" si="9"/>
        <v>23.094010767585029</v>
      </c>
      <c r="W29" s="28">
        <f t="shared" si="10"/>
        <v>21.718740840658874</v>
      </c>
      <c r="X29" s="23">
        <f t="shared" si="11"/>
        <v>3.7115374447904514</v>
      </c>
      <c r="Y29" s="30">
        <f t="shared" si="12"/>
        <v>3.213247533958262</v>
      </c>
      <c r="Z29" s="30">
        <f t="shared" si="13"/>
        <v>2.7272231995682827</v>
      </c>
      <c r="AA29" s="54">
        <v>30</v>
      </c>
      <c r="AB29" s="31">
        <f t="shared" si="14"/>
        <v>30</v>
      </c>
      <c r="AC29" s="50">
        <f t="shared" si="15"/>
        <v>389.57991382931857</v>
      </c>
      <c r="AD29" s="28">
        <f t="shared" si="16"/>
        <v>207.12440907177822</v>
      </c>
      <c r="AE29" s="33">
        <f t="shared" si="17"/>
        <v>2.0207259421636898</v>
      </c>
      <c r="AF29" s="50">
        <f t="shared" si="18"/>
        <v>46.188021535170058</v>
      </c>
      <c r="AG29" s="50">
        <f t="shared" si="19"/>
        <v>109.50410105629902</v>
      </c>
      <c r="AH29" s="50">
        <f t="shared" si="20"/>
        <v>54.270925303824818</v>
      </c>
      <c r="AI29" s="28">
        <f t="shared" si="21"/>
        <v>23.094010767585029</v>
      </c>
      <c r="AJ29" s="28">
        <f t="shared" si="22"/>
        <v>21.718740840658874</v>
      </c>
      <c r="AK29" s="32">
        <f t="shared" si="23"/>
        <v>3.7115374447904514</v>
      </c>
      <c r="AL29" s="30">
        <f t="shared" si="24"/>
        <v>3.213247533958262</v>
      </c>
      <c r="AM29" s="30">
        <f t="shared" si="25"/>
        <v>2.7272231995682827</v>
      </c>
      <c r="AN29" s="33">
        <f t="shared" si="26"/>
        <v>2.9722352701800179</v>
      </c>
      <c r="AO29" s="34">
        <f t="shared" si="27"/>
        <v>2.4496646878707753</v>
      </c>
    </row>
    <row r="30" spans="1:41" s="1" customFormat="1" ht="20.100000000000001" hidden="1" customHeight="1" x14ac:dyDescent="0.15">
      <c r="A30" s="18"/>
      <c r="B30" s="174"/>
      <c r="C30" s="170"/>
      <c r="D30" s="92"/>
      <c r="E30" s="170"/>
      <c r="F30" s="8" t="s">
        <v>282</v>
      </c>
      <c r="G30" s="8">
        <v>0</v>
      </c>
      <c r="H30" s="8"/>
      <c r="I30" s="8"/>
      <c r="J30" s="8">
        <v>40</v>
      </c>
      <c r="K30" s="28">
        <f t="shared" si="29"/>
        <v>240</v>
      </c>
      <c r="L30" s="28">
        <f t="shared" si="1"/>
        <v>367.5</v>
      </c>
      <c r="M30" s="8">
        <v>1.75</v>
      </c>
      <c r="N30" s="8">
        <v>30</v>
      </c>
      <c r="O30" s="8">
        <f t="shared" si="2"/>
        <v>30</v>
      </c>
      <c r="P30" s="28">
        <f t="shared" si="3"/>
        <v>399.0818629471068</v>
      </c>
      <c r="Q30" s="28">
        <f t="shared" si="4"/>
        <v>212.17622392718746</v>
      </c>
      <c r="R30" s="33">
        <f t="shared" si="5"/>
        <v>2.0207259421636898</v>
      </c>
      <c r="S30" s="50">
        <f t="shared" si="6"/>
        <v>46.188021535170058</v>
      </c>
      <c r="T30" s="50">
        <f t="shared" si="7"/>
        <v>110.85125168440814</v>
      </c>
      <c r="U30" s="50">
        <f t="shared" si="8"/>
        <v>54.270925303824818</v>
      </c>
      <c r="V30" s="28">
        <f t="shared" si="9"/>
        <v>23.094010767585029</v>
      </c>
      <c r="W30" s="28">
        <f t="shared" si="10"/>
        <v>21.718740840658874</v>
      </c>
      <c r="X30" s="23">
        <f t="shared" si="11"/>
        <v>3.7115374447904514</v>
      </c>
      <c r="Y30" s="30">
        <f t="shared" si="12"/>
        <v>3.3757237226815522</v>
      </c>
      <c r="Z30" s="30">
        <f t="shared" si="13"/>
        <v>2.8085931742570467</v>
      </c>
      <c r="AA30" s="54">
        <v>30</v>
      </c>
      <c r="AB30" s="31">
        <f t="shared" si="14"/>
        <v>30</v>
      </c>
      <c r="AC30" s="50">
        <f t="shared" si="15"/>
        <v>399.0818629471068</v>
      </c>
      <c r="AD30" s="28">
        <f t="shared" si="16"/>
        <v>212.17622392718746</v>
      </c>
      <c r="AE30" s="33">
        <f t="shared" si="17"/>
        <v>2.0207259421636898</v>
      </c>
      <c r="AF30" s="50">
        <f t="shared" si="18"/>
        <v>46.188021535170058</v>
      </c>
      <c r="AG30" s="50">
        <f t="shared" si="19"/>
        <v>110.85125168440814</v>
      </c>
      <c r="AH30" s="50">
        <f t="shared" si="20"/>
        <v>54.270925303824818</v>
      </c>
      <c r="AI30" s="28">
        <f t="shared" si="21"/>
        <v>23.094010767585029</v>
      </c>
      <c r="AJ30" s="28">
        <f t="shared" si="22"/>
        <v>21.718740840658874</v>
      </c>
      <c r="AK30" s="32">
        <f t="shared" si="23"/>
        <v>3.7115374447904514</v>
      </c>
      <c r="AL30" s="30">
        <f t="shared" si="24"/>
        <v>3.3757237226815522</v>
      </c>
      <c r="AM30" s="30">
        <f t="shared" si="25"/>
        <v>2.8085931742570467</v>
      </c>
      <c r="AN30" s="33">
        <f t="shared" si="26"/>
        <v>3.1189904917296563</v>
      </c>
      <c r="AO30" s="34">
        <f t="shared" si="27"/>
        <v>2.4900792067140491</v>
      </c>
    </row>
    <row r="31" spans="1:41" s="1" customFormat="1" ht="20.100000000000001" hidden="1" customHeight="1" x14ac:dyDescent="0.15">
      <c r="A31" s="18"/>
      <c r="B31" s="174"/>
      <c r="C31" s="170"/>
      <c r="D31" s="92"/>
      <c r="E31" s="170"/>
      <c r="F31" s="8" t="s">
        <v>283</v>
      </c>
      <c r="G31" s="8">
        <v>0</v>
      </c>
      <c r="H31" s="8"/>
      <c r="I31" s="8"/>
      <c r="J31" s="8">
        <v>40</v>
      </c>
      <c r="K31" s="28">
        <f t="shared" si="29"/>
        <v>240</v>
      </c>
      <c r="L31" s="28">
        <f t="shared" si="1"/>
        <v>367.5</v>
      </c>
      <c r="M31" s="8">
        <v>1.75</v>
      </c>
      <c r="N31" s="8">
        <v>30</v>
      </c>
      <c r="O31" s="8">
        <f t="shared" si="2"/>
        <v>30</v>
      </c>
      <c r="P31" s="28">
        <f t="shared" si="3"/>
        <v>399.0818629471068</v>
      </c>
      <c r="Q31" s="28">
        <f t="shared" si="4"/>
        <v>212.17622392718746</v>
      </c>
      <c r="R31" s="33">
        <f t="shared" si="5"/>
        <v>2.0207259421636898</v>
      </c>
      <c r="S31" s="50">
        <f t="shared" si="6"/>
        <v>46.188021535170058</v>
      </c>
      <c r="T31" s="50">
        <f t="shared" si="7"/>
        <v>110.85125168440814</v>
      </c>
      <c r="U31" s="50">
        <f t="shared" si="8"/>
        <v>54.270925303824818</v>
      </c>
      <c r="V31" s="28">
        <f t="shared" si="9"/>
        <v>23.094010767585029</v>
      </c>
      <c r="W31" s="28">
        <f t="shared" si="10"/>
        <v>21.718740840658874</v>
      </c>
      <c r="X31" s="23">
        <f t="shared" si="11"/>
        <v>3.7115374447904514</v>
      </c>
      <c r="Y31" s="30">
        <f t="shared" si="12"/>
        <v>3.3757237226815522</v>
      </c>
      <c r="Z31" s="30">
        <f t="shared" si="13"/>
        <v>2.8085931742570467</v>
      </c>
      <c r="AA31" s="54">
        <v>30</v>
      </c>
      <c r="AB31" s="31">
        <f t="shared" si="14"/>
        <v>30</v>
      </c>
      <c r="AC31" s="50">
        <f t="shared" si="15"/>
        <v>399.0818629471068</v>
      </c>
      <c r="AD31" s="28">
        <f t="shared" si="16"/>
        <v>212.17622392718746</v>
      </c>
      <c r="AE31" s="33">
        <f t="shared" si="17"/>
        <v>2.0207259421636898</v>
      </c>
      <c r="AF31" s="50">
        <f t="shared" si="18"/>
        <v>46.188021535170058</v>
      </c>
      <c r="AG31" s="50">
        <f t="shared" si="19"/>
        <v>110.85125168440814</v>
      </c>
      <c r="AH31" s="50">
        <f t="shared" si="20"/>
        <v>54.270925303824818</v>
      </c>
      <c r="AI31" s="28">
        <f t="shared" si="21"/>
        <v>23.094010767585029</v>
      </c>
      <c r="AJ31" s="28">
        <f t="shared" si="22"/>
        <v>21.718740840658874</v>
      </c>
      <c r="AK31" s="32">
        <f t="shared" si="23"/>
        <v>3.7115374447904514</v>
      </c>
      <c r="AL31" s="30">
        <f t="shared" si="24"/>
        <v>3.3757237226815522</v>
      </c>
      <c r="AM31" s="30">
        <f t="shared" si="25"/>
        <v>2.8085931742570467</v>
      </c>
      <c r="AN31" s="33">
        <f t="shared" si="26"/>
        <v>3.1189904917296563</v>
      </c>
      <c r="AO31" s="34">
        <f t="shared" si="27"/>
        <v>2.4900792067140491</v>
      </c>
    </row>
    <row r="32" spans="1:41" s="1" customFormat="1" ht="20.100000000000001" hidden="1" customHeight="1" thickBot="1" x14ac:dyDescent="0.2">
      <c r="A32" s="18"/>
      <c r="B32" s="176"/>
      <c r="C32" s="172"/>
      <c r="D32" s="98"/>
      <c r="E32" s="172"/>
      <c r="F32" s="35" t="s">
        <v>284</v>
      </c>
      <c r="G32" s="35">
        <v>0</v>
      </c>
      <c r="H32" s="35"/>
      <c r="I32" s="35"/>
      <c r="J32" s="35">
        <v>45</v>
      </c>
      <c r="K32" s="36">
        <f t="shared" si="29"/>
        <v>245</v>
      </c>
      <c r="L32" s="36">
        <f t="shared" si="1"/>
        <v>376.25</v>
      </c>
      <c r="M32" s="35">
        <v>1.75</v>
      </c>
      <c r="N32" s="35">
        <v>30</v>
      </c>
      <c r="O32" s="35">
        <f t="shared" si="2"/>
        <v>30</v>
      </c>
      <c r="P32" s="36">
        <f t="shared" si="3"/>
        <v>408.58381206489508</v>
      </c>
      <c r="Q32" s="36">
        <f t="shared" si="4"/>
        <v>217.22803878259668</v>
      </c>
      <c r="R32" s="40">
        <f t="shared" si="5"/>
        <v>2.0207259421636898</v>
      </c>
      <c r="S32" s="51">
        <f t="shared" si="6"/>
        <v>46.188021535170058</v>
      </c>
      <c r="T32" s="51">
        <f t="shared" si="7"/>
        <v>112.19840231251726</v>
      </c>
      <c r="U32" s="51">
        <f t="shared" si="8"/>
        <v>54.270925303824818</v>
      </c>
      <c r="V32" s="36">
        <f t="shared" si="9"/>
        <v>23.094010767585029</v>
      </c>
      <c r="W32" s="36">
        <f t="shared" si="10"/>
        <v>21.718740840658874</v>
      </c>
      <c r="X32" s="55">
        <f t="shared" si="11"/>
        <v>3.7115374447904514</v>
      </c>
      <c r="Y32" s="37">
        <f t="shared" si="12"/>
        <v>3.5430496536660363</v>
      </c>
      <c r="Z32" s="37">
        <f t="shared" si="13"/>
        <v>2.8906704030255677</v>
      </c>
      <c r="AA32" s="56">
        <v>30</v>
      </c>
      <c r="AB32" s="38">
        <f t="shared" si="14"/>
        <v>30</v>
      </c>
      <c r="AC32" s="51">
        <f t="shared" si="15"/>
        <v>408.58381206489508</v>
      </c>
      <c r="AD32" s="36">
        <f t="shared" si="16"/>
        <v>217.22803878259668</v>
      </c>
      <c r="AE32" s="40">
        <f t="shared" si="17"/>
        <v>2.0207259421636898</v>
      </c>
      <c r="AF32" s="51">
        <f t="shared" si="18"/>
        <v>46.188021535170058</v>
      </c>
      <c r="AG32" s="51">
        <f t="shared" si="19"/>
        <v>112.19840231251726</v>
      </c>
      <c r="AH32" s="51">
        <f t="shared" si="20"/>
        <v>54.270925303824818</v>
      </c>
      <c r="AI32" s="36">
        <f t="shared" si="21"/>
        <v>23.094010767585029</v>
      </c>
      <c r="AJ32" s="36">
        <f t="shared" si="22"/>
        <v>21.718740840658874</v>
      </c>
      <c r="AK32" s="39">
        <f t="shared" si="23"/>
        <v>3.7115374447904514</v>
      </c>
      <c r="AL32" s="37">
        <f t="shared" si="24"/>
        <v>3.5430496536660363</v>
      </c>
      <c r="AM32" s="37">
        <f t="shared" si="25"/>
        <v>2.8906704030255677</v>
      </c>
      <c r="AN32" s="40">
        <f t="shared" si="26"/>
        <v>3.2692819836780802</v>
      </c>
      <c r="AO32" s="41">
        <f t="shared" si="27"/>
        <v>2.5304937255573234</v>
      </c>
    </row>
    <row r="33" spans="1:41" s="6" customFormat="1" ht="20.100000000000001" hidden="1" customHeight="1" x14ac:dyDescent="0.15">
      <c r="A33" s="18"/>
      <c r="B33" s="18"/>
      <c r="C33" s="18"/>
      <c r="D33" s="99"/>
      <c r="E33" s="18"/>
      <c r="F33" s="18"/>
      <c r="G33" s="18"/>
      <c r="H33" s="18"/>
      <c r="I33" s="18"/>
      <c r="J33" s="18"/>
      <c r="K33" s="42"/>
      <c r="L33" s="42"/>
      <c r="M33" s="18"/>
      <c r="N33" s="18"/>
      <c r="O33" s="18"/>
      <c r="P33" s="42"/>
      <c r="Q33" s="42"/>
      <c r="R33" s="47"/>
      <c r="S33" s="52"/>
      <c r="T33" s="52"/>
      <c r="U33" s="52"/>
      <c r="V33" s="42"/>
      <c r="W33" s="42"/>
      <c r="X33" s="46"/>
      <c r="Y33" s="43"/>
      <c r="Z33" s="43"/>
      <c r="AA33" s="44"/>
      <c r="AB33" s="45"/>
      <c r="AC33" s="52"/>
      <c r="AD33" s="42"/>
      <c r="AE33" s="47"/>
      <c r="AF33" s="52"/>
      <c r="AG33" s="52"/>
      <c r="AH33" s="52"/>
      <c r="AI33" s="42"/>
      <c r="AJ33" s="42"/>
      <c r="AK33" s="46"/>
      <c r="AL33" s="43"/>
      <c r="AM33" s="43"/>
      <c r="AN33" s="47"/>
      <c r="AO33" s="47"/>
    </row>
    <row r="34" spans="1:41" s="6" customFormat="1" ht="20.100000000000001" hidden="1" customHeight="1" x14ac:dyDescent="0.15">
      <c r="A34" s="18"/>
      <c r="B34" s="18"/>
      <c r="C34" s="18"/>
      <c r="D34" s="99"/>
      <c r="E34" s="18"/>
      <c r="F34" s="18"/>
      <c r="G34" s="18"/>
      <c r="H34" s="18"/>
      <c r="I34" s="18"/>
      <c r="J34" s="18"/>
      <c r="K34" s="42"/>
      <c r="L34" s="42"/>
      <c r="M34" s="18"/>
      <c r="N34" s="18"/>
      <c r="O34" s="18"/>
      <c r="P34" s="42"/>
      <c r="Q34" s="42"/>
      <c r="R34" s="47"/>
      <c r="S34" s="52"/>
      <c r="T34" s="52"/>
      <c r="U34" s="52"/>
      <c r="V34" s="42"/>
      <c r="W34" s="42"/>
      <c r="X34" s="46"/>
      <c r="Y34" s="43"/>
      <c r="Z34" s="43"/>
      <c r="AA34" s="44"/>
      <c r="AB34" s="45"/>
      <c r="AC34" s="52"/>
      <c r="AD34" s="42"/>
      <c r="AE34" s="47"/>
      <c r="AF34" s="52"/>
      <c r="AG34" s="52"/>
      <c r="AH34" s="52"/>
      <c r="AI34" s="42"/>
      <c r="AJ34" s="42"/>
      <c r="AK34" s="46"/>
      <c r="AL34" s="43"/>
      <c r="AM34" s="43"/>
      <c r="AN34" s="47"/>
      <c r="AO34" s="47"/>
    </row>
    <row r="35" spans="1:41" s="6" customFormat="1" ht="20.100000000000001" customHeight="1" x14ac:dyDescent="0.15">
      <c r="A35" s="18"/>
      <c r="B35" s="18"/>
      <c r="C35" s="18"/>
      <c r="D35" s="99"/>
      <c r="E35" s="18"/>
      <c r="F35" s="18"/>
      <c r="G35" s="18"/>
      <c r="H35" s="18"/>
      <c r="I35" s="18"/>
      <c r="J35" s="18"/>
      <c r="K35" s="42"/>
      <c r="L35" s="42"/>
      <c r="M35" s="18"/>
      <c r="N35" s="18"/>
      <c r="O35" s="18"/>
      <c r="P35" s="42"/>
      <c r="Q35" s="42"/>
      <c r="R35" s="47"/>
      <c r="S35" s="52"/>
      <c r="T35" s="52"/>
      <c r="U35" s="52"/>
      <c r="V35" s="42"/>
      <c r="W35" s="42"/>
      <c r="X35" s="46"/>
      <c r="Y35" s="43"/>
      <c r="Z35" s="43"/>
      <c r="AA35" s="44"/>
      <c r="AB35" s="45"/>
      <c r="AC35" s="52"/>
      <c r="AD35" s="42"/>
      <c r="AE35" s="47"/>
      <c r="AF35" s="52"/>
      <c r="AG35" s="52"/>
      <c r="AH35" s="52"/>
      <c r="AI35" s="42"/>
      <c r="AJ35" s="42"/>
      <c r="AK35" s="46"/>
      <c r="AL35" s="43"/>
      <c r="AM35" s="43"/>
      <c r="AN35" s="47"/>
      <c r="AO35" s="47"/>
    </row>
    <row r="36" spans="1:41" s="1" customFormat="1" ht="20.100000000000001" customHeight="1" x14ac:dyDescent="0.15">
      <c r="A36" s="17"/>
      <c r="B36" s="164" t="s">
        <v>317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</row>
    <row r="37" spans="1:41" s="1" customFormat="1" ht="20.100000000000001" customHeight="1" thickBot="1" x14ac:dyDescent="0.2">
      <c r="D37" s="96"/>
      <c r="H37" s="105"/>
      <c r="I37" s="105"/>
      <c r="K37" s="2"/>
      <c r="L37" s="2"/>
      <c r="P37" s="2"/>
      <c r="Q37" s="113"/>
      <c r="R37" s="87"/>
      <c r="S37" s="13"/>
      <c r="T37" s="13"/>
      <c r="U37" s="122"/>
      <c r="V37" s="2"/>
      <c r="W37" s="113"/>
      <c r="X37" s="5"/>
      <c r="AA37" s="3"/>
      <c r="AB37" s="4"/>
      <c r="AC37" s="13"/>
      <c r="AD37" s="113"/>
      <c r="AE37" s="87"/>
      <c r="AF37" s="13"/>
      <c r="AG37" s="13"/>
      <c r="AH37" s="122"/>
      <c r="AI37" s="2"/>
      <c r="AJ37" s="113"/>
      <c r="AK37" s="5"/>
      <c r="AN37" s="4" t="s">
        <v>77</v>
      </c>
      <c r="AO37" s="4"/>
    </row>
    <row r="38" spans="1:41" s="1" customFormat="1" ht="32.25" customHeight="1" x14ac:dyDescent="0.15">
      <c r="A38" s="18"/>
      <c r="B38" s="19" t="s">
        <v>29</v>
      </c>
      <c r="C38" s="15" t="s">
        <v>30</v>
      </c>
      <c r="D38" s="91" t="s">
        <v>30</v>
      </c>
      <c r="E38" s="15" t="s">
        <v>315</v>
      </c>
      <c r="F38" s="68" t="s">
        <v>24</v>
      </c>
      <c r="G38" s="165" t="s">
        <v>71</v>
      </c>
      <c r="H38" s="146" t="s">
        <v>316</v>
      </c>
      <c r="I38" s="167" t="s">
        <v>316</v>
      </c>
      <c r="J38" s="68" t="s">
        <v>27</v>
      </c>
      <c r="K38" s="151" t="s">
        <v>72</v>
      </c>
      <c r="L38" s="151" t="s">
        <v>1</v>
      </c>
      <c r="M38" s="153" t="s">
        <v>3</v>
      </c>
      <c r="N38" s="153" t="s">
        <v>32</v>
      </c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 t="s">
        <v>33</v>
      </c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03" t="s">
        <v>16</v>
      </c>
      <c r="AO38" s="155" t="s">
        <v>87</v>
      </c>
    </row>
    <row r="39" spans="1:41" s="1" customFormat="1" ht="33.75" customHeight="1" x14ac:dyDescent="0.15">
      <c r="A39" s="18"/>
      <c r="B39" s="20" t="s">
        <v>34</v>
      </c>
      <c r="C39" s="16" t="s">
        <v>35</v>
      </c>
      <c r="D39" s="92" t="s">
        <v>35</v>
      </c>
      <c r="E39" s="16" t="s">
        <v>70</v>
      </c>
      <c r="F39" s="69" t="s">
        <v>73</v>
      </c>
      <c r="G39" s="166"/>
      <c r="H39" s="143"/>
      <c r="I39" s="168"/>
      <c r="J39" s="69" t="s">
        <v>74</v>
      </c>
      <c r="K39" s="152"/>
      <c r="L39" s="152"/>
      <c r="M39" s="154"/>
      <c r="N39" s="103" t="s">
        <v>39</v>
      </c>
      <c r="O39" s="103" t="s">
        <v>40</v>
      </c>
      <c r="P39" s="103" t="s">
        <v>0</v>
      </c>
      <c r="Q39" s="119" t="s">
        <v>2</v>
      </c>
      <c r="R39" s="162" t="s">
        <v>17</v>
      </c>
      <c r="S39" s="103" t="s">
        <v>4</v>
      </c>
      <c r="T39" s="103" t="s">
        <v>19</v>
      </c>
      <c r="U39" s="119" t="s">
        <v>21</v>
      </c>
      <c r="V39" s="7" t="s">
        <v>5</v>
      </c>
      <c r="W39" s="119" t="s">
        <v>6</v>
      </c>
      <c r="X39" s="157" t="s">
        <v>7</v>
      </c>
      <c r="Y39" s="70" t="s">
        <v>37</v>
      </c>
      <c r="Z39" s="70" t="s">
        <v>38</v>
      </c>
      <c r="AA39" s="103" t="s">
        <v>41</v>
      </c>
      <c r="AB39" s="103" t="s">
        <v>42</v>
      </c>
      <c r="AC39" s="103" t="s">
        <v>18</v>
      </c>
      <c r="AD39" s="119" t="s">
        <v>13</v>
      </c>
      <c r="AE39" s="162" t="s">
        <v>14</v>
      </c>
      <c r="AF39" s="103" t="s">
        <v>8</v>
      </c>
      <c r="AG39" s="103" t="s">
        <v>20</v>
      </c>
      <c r="AH39" s="119" t="s">
        <v>22</v>
      </c>
      <c r="AI39" s="103" t="s">
        <v>9</v>
      </c>
      <c r="AJ39" s="119" t="s">
        <v>10</v>
      </c>
      <c r="AK39" s="157" t="s">
        <v>11</v>
      </c>
      <c r="AL39" s="70" t="s">
        <v>37</v>
      </c>
      <c r="AM39" s="70" t="s">
        <v>38</v>
      </c>
      <c r="AN39" s="71" t="s">
        <v>314</v>
      </c>
      <c r="AO39" s="156"/>
    </row>
    <row r="40" spans="1:41" s="1" customFormat="1" ht="52.5" customHeight="1" x14ac:dyDescent="0.15">
      <c r="A40" s="18"/>
      <c r="B40" s="25" t="s">
        <v>57</v>
      </c>
      <c r="C40" s="24" t="s">
        <v>57</v>
      </c>
      <c r="D40" s="93" t="s">
        <v>57</v>
      </c>
      <c r="E40" s="71" t="s">
        <v>15</v>
      </c>
      <c r="F40" s="71" t="s">
        <v>58</v>
      </c>
      <c r="G40" s="71" t="s">
        <v>59</v>
      </c>
      <c r="H40" s="108" t="s">
        <v>15</v>
      </c>
      <c r="I40" s="93" t="s">
        <v>15</v>
      </c>
      <c r="J40" s="71" t="s">
        <v>15</v>
      </c>
      <c r="K40" s="73" t="s">
        <v>57</v>
      </c>
      <c r="L40" s="73" t="s">
        <v>57</v>
      </c>
      <c r="M40" s="154"/>
      <c r="N40" s="71" t="s">
        <v>59</v>
      </c>
      <c r="O40" s="71" t="s">
        <v>59</v>
      </c>
      <c r="P40" s="71" t="s">
        <v>57</v>
      </c>
      <c r="Q40" s="120" t="s">
        <v>57</v>
      </c>
      <c r="R40" s="163"/>
      <c r="S40" s="71" t="s">
        <v>57</v>
      </c>
      <c r="T40" s="71" t="s">
        <v>57</v>
      </c>
      <c r="U40" s="120" t="s">
        <v>57</v>
      </c>
      <c r="V40" s="24" t="s">
        <v>57</v>
      </c>
      <c r="W40" s="120" t="s">
        <v>57</v>
      </c>
      <c r="X40" s="157"/>
      <c r="Y40" s="158" t="s">
        <v>75</v>
      </c>
      <c r="Z40" s="158"/>
      <c r="AA40" s="71" t="s">
        <v>59</v>
      </c>
      <c r="AB40" s="71" t="s">
        <v>59</v>
      </c>
      <c r="AC40" s="71" t="s">
        <v>57</v>
      </c>
      <c r="AD40" s="120" t="s">
        <v>57</v>
      </c>
      <c r="AE40" s="163"/>
      <c r="AF40" s="71" t="s">
        <v>57</v>
      </c>
      <c r="AG40" s="71" t="s">
        <v>57</v>
      </c>
      <c r="AH40" s="120" t="s">
        <v>57</v>
      </c>
      <c r="AI40" s="71" t="s">
        <v>57</v>
      </c>
      <c r="AJ40" s="120" t="s">
        <v>57</v>
      </c>
      <c r="AK40" s="157"/>
      <c r="AL40" s="159" t="s">
        <v>75</v>
      </c>
      <c r="AM40" s="160"/>
      <c r="AN40" s="158" t="s">
        <v>52</v>
      </c>
      <c r="AO40" s="161"/>
    </row>
    <row r="41" spans="1:41" s="1" customFormat="1" ht="24.75" customHeight="1" x14ac:dyDescent="0.15">
      <c r="A41" s="18"/>
      <c r="B41" s="147">
        <f>C41+20*2</f>
        <v>190</v>
      </c>
      <c r="C41" s="149">
        <v>150</v>
      </c>
      <c r="D41" s="100">
        <f>C41</f>
        <v>150</v>
      </c>
      <c r="E41" s="149">
        <f>C41</f>
        <v>150</v>
      </c>
      <c r="F41" s="94" t="s">
        <v>117</v>
      </c>
      <c r="G41" s="8">
        <v>45</v>
      </c>
      <c r="H41" s="142">
        <f>C41/COS(G41/180*PI())</f>
        <v>212.13203435596424</v>
      </c>
      <c r="I41" s="97">
        <f>D41/COS(G41/180*PI())</f>
        <v>212.13203435596424</v>
      </c>
      <c r="J41" s="8">
        <v>20</v>
      </c>
      <c r="K41" s="28">
        <f>J41+E$41</f>
        <v>170</v>
      </c>
      <c r="L41" s="58">
        <f>(K41-40)*M41</f>
        <v>195</v>
      </c>
      <c r="M41" s="8">
        <v>1.5</v>
      </c>
      <c r="N41" s="67">
        <v>45</v>
      </c>
      <c r="O41" s="8">
        <f>N41-G41</f>
        <v>0</v>
      </c>
      <c r="P41" s="28">
        <f>L41/COS(ATAN((Q41+U41-T41)/L41))</f>
        <v>245.23214873894887</v>
      </c>
      <c r="Q41" s="116">
        <f>L41*TAN(N41*PI()/180)</f>
        <v>194.99999999999997</v>
      </c>
      <c r="R41" s="33">
        <f>M41/COS(N41*PI()/180)</f>
        <v>2.1213203435596424</v>
      </c>
      <c r="S41" s="89">
        <f>55/COS(N41*PI()/180)</f>
        <v>77.781745930520216</v>
      </c>
      <c r="T41" s="50">
        <f>K41/X41+S41</f>
        <v>138.31859236477356</v>
      </c>
      <c r="U41" s="128">
        <f>40/X41+S41</f>
        <v>92.025709797403351</v>
      </c>
      <c r="V41" s="58">
        <f>50/COS(N41*PI()/180)</f>
        <v>70.710678118654741</v>
      </c>
      <c r="W41" s="116">
        <f>20/COS(ATAN((Q41+U41-T41)/L41))</f>
        <v>25.152015255276805</v>
      </c>
      <c r="X41" s="59">
        <f>(3.5+SIN(N41*PI()/180)/M41)*COS(N41*PI()/180)</f>
        <v>2.8082070674862498</v>
      </c>
      <c r="Y41" s="60">
        <f>(S41*M41*(K41^2-40^2)/2+M41*(K41^3-40^3)/(6*X41))/1000000</f>
        <v>2.0242623778681286</v>
      </c>
      <c r="Z41" s="60">
        <f>(M41*(S41+V41+W41)*(K41-40)*60+M41*(K41^2-40^2)*60/(2*X41)+(V41+W41+U41)*0*60)/1000000</f>
        <v>2.4691076801237339</v>
      </c>
      <c r="AA41" s="67">
        <v>-20</v>
      </c>
      <c r="AB41" s="31">
        <f t="shared" ref="AB41:AB49" si="30">AA41+G41</f>
        <v>25</v>
      </c>
      <c r="AC41" s="50">
        <f>IF(AA41&gt;0,L41/COS(ATAN((AD41+AH41-AG41)/L41)),L41/COS(ATAN((AD41+AG41-AH41)/L41)))</f>
        <v>222.95064985312717</v>
      </c>
      <c r="AD41" s="116">
        <f>L41*TAN(ABS(AA41)*PI()/180)</f>
        <v>70.97419568190945</v>
      </c>
      <c r="AE41" s="33">
        <f>M41/COS(AA41*PI()/180)</f>
        <v>1.5962666587138681</v>
      </c>
      <c r="AF41" s="89">
        <f>55/COS(AA41*PI()/180)</f>
        <v>58.529777486175163</v>
      </c>
      <c r="AG41" s="50">
        <f t="shared" ref="AG41:AG49" si="31">K41/AK41+AF41</f>
        <v>107.05702256508363</v>
      </c>
      <c r="AH41" s="128">
        <f>40/AK41+AF41</f>
        <v>69.947952798859504</v>
      </c>
      <c r="AI41" s="58">
        <f>50/COS(AA41*PI()/180)</f>
        <v>53.208888623795602</v>
      </c>
      <c r="AJ41" s="116">
        <f>IF(AA41&gt;0,20/COS(ATAN((AD41+AH41-AG41)/L41)),20/COS(ATAN((AD41-AH41+AG41)/L41)))</f>
        <v>22.86673331826945</v>
      </c>
      <c r="AK41" s="61">
        <f>(3.5+SIN(ABS(AA41)*PI()/180)/M41)*COS(AA41*PI()/180)</f>
        <v>3.503186709312859</v>
      </c>
      <c r="AL41" s="60">
        <f>(AF41*M41*(K41^2-40^2)/2+M41*(K41^3-40^3)/(6*AK41))/1000000</f>
        <v>1.5444392695994764</v>
      </c>
      <c r="AM41" s="60">
        <f>(M41*(AF41+AI41+AJ41)*(K41-40)*60+M41*(K41^2-40^2)*60/(2*AK41)+(AI41+AJ41+AH41)*0*60)/1000000</f>
        <v>1.9255638826012285</v>
      </c>
      <c r="AN41" s="62">
        <f>IF(AA41&gt;0,((I41+I41+Q41+AD41)*L41/2+200*(I41+Q41+AD41+U41+W41+AH41+AJ41))/10000*0.4-(AI41+V41)*L41/10000*0.4,((I41+I41+Q41-AD41)*L41/2+200*(I41+Q41-AD41+U41+W41+AH41+AJ41))/10000*0.4-(AI41+V41)*L41/10000*0.4)</f>
        <v>5.5409598829768729</v>
      </c>
      <c r="AO41" s="63">
        <f>IF(AA41&gt;0,0.8*0.4*(Q41+U41+W41+I41+AD41+AH41+AJ41)/100,0.8*0.4*(Q41+U41+W41+I41-AD41+AH41+AJ41)/100)</f>
        <v>1.7476807995003647</v>
      </c>
    </row>
    <row r="42" spans="1:41" s="1" customFormat="1" ht="20.100000000000001" customHeight="1" x14ac:dyDescent="0.15">
      <c r="A42" s="18"/>
      <c r="B42" s="147"/>
      <c r="C42" s="149"/>
      <c r="D42" s="100">
        <f>D41</f>
        <v>150</v>
      </c>
      <c r="E42" s="149"/>
      <c r="F42" s="94" t="s">
        <v>118</v>
      </c>
      <c r="G42" s="8">
        <f t="shared" ref="G42:G49" si="32">G41</f>
        <v>45</v>
      </c>
      <c r="H42" s="143"/>
      <c r="I42" s="97">
        <f t="shared" ref="I42:I48" si="33">D42/COS(G42/180*PI())</f>
        <v>212.13203435596424</v>
      </c>
      <c r="J42" s="8">
        <v>20</v>
      </c>
      <c r="K42" s="28">
        <f t="shared" ref="K42:K49" si="34">J42+E$41</f>
        <v>170</v>
      </c>
      <c r="L42" s="58">
        <f t="shared" ref="L42:L48" si="35">(K42-40)*M42</f>
        <v>195</v>
      </c>
      <c r="M42" s="8">
        <v>1.5</v>
      </c>
      <c r="N42" s="67">
        <f t="shared" ref="N42:N49" si="36">N41</f>
        <v>45</v>
      </c>
      <c r="O42" s="8">
        <f>N42-G42</f>
        <v>0</v>
      </c>
      <c r="P42" s="28">
        <f t="shared" ref="P42:P48" si="37">L42/COS(ATAN((Q42+U42-T42)/L42))</f>
        <v>245.23214873894887</v>
      </c>
      <c r="Q42" s="116">
        <f t="shared" ref="Q42:Q49" si="38">L42*TAN(N42*PI()/180)</f>
        <v>194.99999999999997</v>
      </c>
      <c r="R42" s="33">
        <f t="shared" ref="R42:R49" si="39">M42/COS(N42*PI()/180)</f>
        <v>2.1213203435596424</v>
      </c>
      <c r="S42" s="89">
        <f t="shared" ref="S42:S48" si="40">55/COS(N42*PI()/180)</f>
        <v>77.781745930520216</v>
      </c>
      <c r="T42" s="50">
        <f t="shared" ref="T42:T49" si="41">K42/X42+S42</f>
        <v>138.31859236477356</v>
      </c>
      <c r="U42" s="128">
        <f t="shared" ref="U42:U49" si="42">40/X42+S42</f>
        <v>92.025709797403351</v>
      </c>
      <c r="V42" s="58">
        <f t="shared" ref="V42:V49" si="43">50/COS(N42*PI()/180)</f>
        <v>70.710678118654741</v>
      </c>
      <c r="W42" s="116">
        <f t="shared" ref="W42:W49" si="44">20/COS(ATAN((Q42+U42-T42)/L42))</f>
        <v>25.152015255276805</v>
      </c>
      <c r="X42" s="59">
        <f t="shared" ref="X42:X49" si="45">(3.5+SIN(N42*PI()/180)/M42)*COS(N42*PI()/180)</f>
        <v>2.8082070674862498</v>
      </c>
      <c r="Y42" s="60">
        <f t="shared" ref="Y42:Y49" si="46">(S42*M42*(K42^2-40^2)/2+M42*(K42^3-40^3)/(6*X42))/1000000</f>
        <v>2.0242623778681286</v>
      </c>
      <c r="Z42" s="60">
        <f t="shared" ref="Z42:Z49" si="47">(M42*(S42+V42+W42)*(K42-40)*60+M42*(K42^2-40^2)*60/(2*X42)+(V42+W42+U42)*0*60)/1000000</f>
        <v>2.4691076801237339</v>
      </c>
      <c r="AA42" s="67">
        <f>AA41</f>
        <v>-20</v>
      </c>
      <c r="AB42" s="31">
        <f t="shared" si="30"/>
        <v>25</v>
      </c>
      <c r="AC42" s="50">
        <f t="shared" ref="AC42:AC49" si="48">IF(AA42&gt;0,L42/COS(ATAN((AD42+AH42-AG42)/L42)),L42/COS(ATAN((AD42+AG42-AH42)/L42)))</f>
        <v>222.95064985312717</v>
      </c>
      <c r="AD42" s="116">
        <f t="shared" ref="AD42:AD48" si="49">L42*TAN(ABS(AA42)*PI()/180)</f>
        <v>70.97419568190945</v>
      </c>
      <c r="AE42" s="33">
        <f t="shared" ref="AE42:AE49" si="50">M42/COS(AA42*PI()/180)</f>
        <v>1.5962666587138681</v>
      </c>
      <c r="AF42" s="89">
        <f t="shared" ref="AF42:AF49" si="51">55/COS(AA42*PI()/180)</f>
        <v>58.529777486175163</v>
      </c>
      <c r="AG42" s="50">
        <f t="shared" si="31"/>
        <v>107.05702256508363</v>
      </c>
      <c r="AH42" s="128">
        <f t="shared" ref="AH42:AH49" si="52">40/AK42+AF42</f>
        <v>69.947952798859504</v>
      </c>
      <c r="AI42" s="58">
        <f>50/COS(AA42*PI()/180)</f>
        <v>53.208888623795602</v>
      </c>
      <c r="AJ42" s="116">
        <f t="shared" ref="AJ42:AJ49" si="53">IF(AA42&gt;0,20/COS(ATAN((AD42+AH42-AG42)/L42)),20/COS(ATAN((AD42-AH42+AG42)/L42)))</f>
        <v>22.86673331826945</v>
      </c>
      <c r="AK42" s="61">
        <f t="shared" ref="AK42:AK49" si="54">(3.5+SIN(ABS(AA42)*PI()/180)/M42)*COS(AA42*PI()/180)</f>
        <v>3.503186709312859</v>
      </c>
      <c r="AL42" s="60">
        <f t="shared" ref="AL42:AL49" si="55">(AF42*M42*(K42^2-40^2)/2+M42*(K42^3-40^3)/(6*AK42))/1000000</f>
        <v>1.5444392695994764</v>
      </c>
      <c r="AM42" s="60">
        <f t="shared" ref="AM42:AM48" si="56">(M42*(AF42+AI42+AJ42)*(K42-40)*60+M42*(K42^2-40^2)*60/(2*AK42)+(AI42+AJ42+AH42)*0*60)/1000000</f>
        <v>1.9255638826012285</v>
      </c>
      <c r="AN42" s="62">
        <f t="shared" ref="AN42:AN49" si="57">IF(AA42&gt;0,((I42+I42+Q42+AD42)*L42/2+200*(I42+Q42+AD42+U42+W42+AH42+AJ42))/10000*0.4-(AI42+V42)*L42/10000*0.4,((I42+I42+Q42-AD42)*L42/2+200*(I42+Q42-AD42+U42+W42+AH42+AJ42))/10000*0.4-(AI42+V42)*L42/10000*0.4)</f>
        <v>5.5409598829768729</v>
      </c>
      <c r="AO42" s="63">
        <f t="shared" ref="AO42:AO48" si="58">IF(AA42&gt;0,0.8*0.4*(Q42+U42+W42+I42+AD42+AH42+AJ42)/100,0.8*0.4*(Q42+U42+W42+I42-AD42+AH42+AJ42)/100)</f>
        <v>1.7476807995003647</v>
      </c>
    </row>
    <row r="43" spans="1:41" s="1" customFormat="1" ht="20.100000000000001" customHeight="1" x14ac:dyDescent="0.15">
      <c r="A43" s="18"/>
      <c r="B43" s="147"/>
      <c r="C43" s="149"/>
      <c r="D43" s="100">
        <f t="shared" ref="D43:D49" si="59">D42</f>
        <v>150</v>
      </c>
      <c r="E43" s="149"/>
      <c r="F43" s="94" t="s">
        <v>119</v>
      </c>
      <c r="G43" s="8">
        <f t="shared" si="32"/>
        <v>45</v>
      </c>
      <c r="H43" s="143"/>
      <c r="I43" s="97">
        <f t="shared" si="33"/>
        <v>212.13203435596424</v>
      </c>
      <c r="J43" s="8">
        <v>30</v>
      </c>
      <c r="K43" s="28">
        <f t="shared" si="34"/>
        <v>180</v>
      </c>
      <c r="L43" s="58">
        <f t="shared" si="35"/>
        <v>210</v>
      </c>
      <c r="M43" s="8">
        <v>1.5</v>
      </c>
      <c r="N43" s="67">
        <f t="shared" si="36"/>
        <v>45</v>
      </c>
      <c r="O43" s="8">
        <f t="shared" ref="O43:O49" si="60">N43-G43</f>
        <v>0</v>
      </c>
      <c r="P43" s="28">
        <f t="shared" si="37"/>
        <v>264.09616018040651</v>
      </c>
      <c r="Q43" s="116">
        <f t="shared" si="38"/>
        <v>209.99999999999997</v>
      </c>
      <c r="R43" s="33">
        <f t="shared" si="39"/>
        <v>2.1213203435596424</v>
      </c>
      <c r="S43" s="89">
        <f t="shared" si="40"/>
        <v>77.781745930520216</v>
      </c>
      <c r="T43" s="50">
        <f t="shared" si="41"/>
        <v>141.87958333149433</v>
      </c>
      <c r="U43" s="128">
        <f t="shared" si="42"/>
        <v>92.025709797403351</v>
      </c>
      <c r="V43" s="58">
        <f t="shared" si="43"/>
        <v>70.710678118654741</v>
      </c>
      <c r="W43" s="116">
        <f t="shared" si="44"/>
        <v>25.152015255276808</v>
      </c>
      <c r="X43" s="59">
        <f t="shared" si="45"/>
        <v>2.8082070674862498</v>
      </c>
      <c r="Y43" s="60">
        <f t="shared" si="46"/>
        <v>2.3102532283961539</v>
      </c>
      <c r="Z43" s="60">
        <f t="shared" si="47"/>
        <v>2.6814732832235926</v>
      </c>
      <c r="AA43" s="67">
        <f t="shared" ref="AA43:AA48" si="61">AA42</f>
        <v>-20</v>
      </c>
      <c r="AB43" s="31">
        <f t="shared" si="30"/>
        <v>25</v>
      </c>
      <c r="AC43" s="50">
        <f t="shared" si="48"/>
        <v>240.10069984182925</v>
      </c>
      <c r="AD43" s="116">
        <f t="shared" si="49"/>
        <v>76.433749195902493</v>
      </c>
      <c r="AE43" s="33">
        <f t="shared" si="50"/>
        <v>1.5962666587138681</v>
      </c>
      <c r="AF43" s="89">
        <f t="shared" si="51"/>
        <v>58.529777486175163</v>
      </c>
      <c r="AG43" s="50">
        <f t="shared" si="31"/>
        <v>109.91156639325473</v>
      </c>
      <c r="AH43" s="128">
        <f t="shared" si="52"/>
        <v>69.947952798859504</v>
      </c>
      <c r="AI43" s="58">
        <f t="shared" ref="AI43:AI48" si="62">50/COS(AA43*PI()/180)</f>
        <v>53.208888623795602</v>
      </c>
      <c r="AJ43" s="116">
        <f t="shared" si="53"/>
        <v>22.866733318269453</v>
      </c>
      <c r="AK43" s="61">
        <f t="shared" si="54"/>
        <v>3.503186709312859</v>
      </c>
      <c r="AL43" s="60">
        <f t="shared" si="55"/>
        <v>1.7636630799529172</v>
      </c>
      <c r="AM43" s="60">
        <f t="shared" si="56"/>
        <v>2.0916678073803396</v>
      </c>
      <c r="AN43" s="62">
        <f t="shared" si="57"/>
        <v>5.7474885519696928</v>
      </c>
      <c r="AO43" s="63">
        <f t="shared" si="58"/>
        <v>1.7782102282555872</v>
      </c>
    </row>
    <row r="44" spans="1:41" s="1" customFormat="1" ht="20.100000000000001" customHeight="1" x14ac:dyDescent="0.15">
      <c r="A44" s="18"/>
      <c r="B44" s="147"/>
      <c r="C44" s="149"/>
      <c r="D44" s="100">
        <f t="shared" si="59"/>
        <v>150</v>
      </c>
      <c r="E44" s="149"/>
      <c r="F44" s="94" t="s">
        <v>120</v>
      </c>
      <c r="G44" s="8">
        <f t="shared" si="32"/>
        <v>45</v>
      </c>
      <c r="H44" s="143"/>
      <c r="I44" s="97">
        <f t="shared" si="33"/>
        <v>212.13203435596424</v>
      </c>
      <c r="J44" s="8">
        <v>30</v>
      </c>
      <c r="K44" s="28">
        <f t="shared" si="34"/>
        <v>180</v>
      </c>
      <c r="L44" s="58">
        <f t="shared" si="35"/>
        <v>210</v>
      </c>
      <c r="M44" s="8">
        <v>1.5</v>
      </c>
      <c r="N44" s="67">
        <f t="shared" si="36"/>
        <v>45</v>
      </c>
      <c r="O44" s="8">
        <f t="shared" si="60"/>
        <v>0</v>
      </c>
      <c r="P44" s="28">
        <f t="shared" si="37"/>
        <v>264.09616018040651</v>
      </c>
      <c r="Q44" s="116">
        <f t="shared" si="38"/>
        <v>209.99999999999997</v>
      </c>
      <c r="R44" s="33">
        <f t="shared" si="39"/>
        <v>2.1213203435596424</v>
      </c>
      <c r="S44" s="89">
        <f t="shared" si="40"/>
        <v>77.781745930520216</v>
      </c>
      <c r="T44" s="50">
        <f t="shared" si="41"/>
        <v>141.87958333149433</v>
      </c>
      <c r="U44" s="128">
        <f t="shared" si="42"/>
        <v>92.025709797403351</v>
      </c>
      <c r="V44" s="58">
        <f t="shared" si="43"/>
        <v>70.710678118654741</v>
      </c>
      <c r="W44" s="116">
        <f t="shared" si="44"/>
        <v>25.152015255276808</v>
      </c>
      <c r="X44" s="59">
        <f t="shared" si="45"/>
        <v>2.8082070674862498</v>
      </c>
      <c r="Y44" s="60">
        <f t="shared" si="46"/>
        <v>2.3102532283961539</v>
      </c>
      <c r="Z44" s="60">
        <f t="shared" si="47"/>
        <v>2.6814732832235926</v>
      </c>
      <c r="AA44" s="67">
        <f t="shared" si="61"/>
        <v>-20</v>
      </c>
      <c r="AB44" s="31">
        <f t="shared" si="30"/>
        <v>25</v>
      </c>
      <c r="AC44" s="50">
        <f t="shared" si="48"/>
        <v>240.10069984182925</v>
      </c>
      <c r="AD44" s="116">
        <f t="shared" si="49"/>
        <v>76.433749195902493</v>
      </c>
      <c r="AE44" s="33">
        <f t="shared" si="50"/>
        <v>1.5962666587138681</v>
      </c>
      <c r="AF44" s="89">
        <f t="shared" si="51"/>
        <v>58.529777486175163</v>
      </c>
      <c r="AG44" s="50">
        <f t="shared" si="31"/>
        <v>109.91156639325473</v>
      </c>
      <c r="AH44" s="128">
        <f t="shared" si="52"/>
        <v>69.947952798859504</v>
      </c>
      <c r="AI44" s="58">
        <f t="shared" si="62"/>
        <v>53.208888623795602</v>
      </c>
      <c r="AJ44" s="116">
        <f t="shared" si="53"/>
        <v>22.866733318269453</v>
      </c>
      <c r="AK44" s="61">
        <f t="shared" si="54"/>
        <v>3.503186709312859</v>
      </c>
      <c r="AL44" s="60">
        <f t="shared" si="55"/>
        <v>1.7636630799529172</v>
      </c>
      <c r="AM44" s="60">
        <f t="shared" si="56"/>
        <v>2.0916678073803396</v>
      </c>
      <c r="AN44" s="62">
        <f t="shared" si="57"/>
        <v>5.7474885519696928</v>
      </c>
      <c r="AO44" s="63">
        <f t="shared" si="58"/>
        <v>1.7782102282555872</v>
      </c>
    </row>
    <row r="45" spans="1:41" s="1" customFormat="1" ht="20.100000000000001" customHeight="1" x14ac:dyDescent="0.15">
      <c r="A45" s="18"/>
      <c r="B45" s="147"/>
      <c r="C45" s="149"/>
      <c r="D45" s="100">
        <f t="shared" si="59"/>
        <v>150</v>
      </c>
      <c r="E45" s="149"/>
      <c r="F45" s="94" t="s">
        <v>121</v>
      </c>
      <c r="G45" s="8">
        <f t="shared" si="32"/>
        <v>45</v>
      </c>
      <c r="H45" s="143"/>
      <c r="I45" s="97">
        <f t="shared" si="33"/>
        <v>212.13203435596424</v>
      </c>
      <c r="J45" s="8">
        <v>30</v>
      </c>
      <c r="K45" s="28">
        <f t="shared" si="34"/>
        <v>180</v>
      </c>
      <c r="L45" s="58">
        <f t="shared" si="35"/>
        <v>245</v>
      </c>
      <c r="M45" s="8">
        <v>1.75</v>
      </c>
      <c r="N45" s="67">
        <f t="shared" si="36"/>
        <v>45</v>
      </c>
      <c r="O45" s="8">
        <f t="shared" si="60"/>
        <v>0</v>
      </c>
      <c r="P45" s="28">
        <f>L45/COS(ATAN((Q45+U45-T45)/L45))</f>
        <v>312.68532850520035</v>
      </c>
      <c r="Q45" s="116">
        <f>L45*TAN(N45*PI()/180)</f>
        <v>244.99999999999997</v>
      </c>
      <c r="R45" s="33">
        <f t="shared" si="39"/>
        <v>2.4748737341529163</v>
      </c>
      <c r="S45" s="89">
        <f t="shared" si="40"/>
        <v>77.781745930520216</v>
      </c>
      <c r="T45" s="50">
        <f t="shared" si="41"/>
        <v>142.98524558515498</v>
      </c>
      <c r="U45" s="128">
        <f t="shared" si="42"/>
        <v>92.271412520439057</v>
      </c>
      <c r="V45" s="58">
        <f t="shared" si="43"/>
        <v>70.710678118654741</v>
      </c>
      <c r="W45" s="116">
        <f>20/COS(ATAN((Q45+U45-T45)/L45))</f>
        <v>25.525332939200027</v>
      </c>
      <c r="X45" s="59">
        <f t="shared" si="45"/>
        <v>2.7605880198672024</v>
      </c>
      <c r="Y45" s="60">
        <f t="shared" si="46"/>
        <v>2.7056292801551898</v>
      </c>
      <c r="Z45" s="60">
        <f t="shared" si="47"/>
        <v>3.1438057996265805</v>
      </c>
      <c r="AA45" s="67">
        <f t="shared" si="61"/>
        <v>-20</v>
      </c>
      <c r="AB45" s="31">
        <f t="shared" si="30"/>
        <v>25</v>
      </c>
      <c r="AC45" s="50">
        <f t="shared" si="48"/>
        <v>277.11422213804167</v>
      </c>
      <c r="AD45" s="116">
        <f t="shared" si="49"/>
        <v>89.172707395219575</v>
      </c>
      <c r="AE45" s="33">
        <f t="shared" si="50"/>
        <v>1.8623111018328462</v>
      </c>
      <c r="AF45" s="89">
        <f t="shared" si="51"/>
        <v>58.529777486175163</v>
      </c>
      <c r="AG45" s="50">
        <f t="shared" si="31"/>
        <v>110.36446964742879</v>
      </c>
      <c r="AH45" s="128">
        <f t="shared" si="52"/>
        <v>70.048597966453741</v>
      </c>
      <c r="AI45" s="58">
        <f t="shared" si="62"/>
        <v>53.208888623795602</v>
      </c>
      <c r="AJ45" s="116">
        <f>IF(AA45&gt;0,20/COS(ATAN((AD45+AH45-AG45)/L45)),20/COS(ATAN((AD45-AH45+AG45)/L45)))</f>
        <v>22.621569154125851</v>
      </c>
      <c r="AK45" s="61">
        <f t="shared" si="54"/>
        <v>3.4725777755182623</v>
      </c>
      <c r="AL45" s="60">
        <f t="shared" si="55"/>
        <v>2.0618398946188039</v>
      </c>
      <c r="AM45" s="60">
        <f t="shared" si="56"/>
        <v>2.4407437762974817</v>
      </c>
      <c r="AN45" s="62">
        <f t="shared" si="57"/>
        <v>6.2554458327035682</v>
      </c>
      <c r="AO45" s="63">
        <f t="shared" si="58"/>
        <v>1.8509639665310831</v>
      </c>
    </row>
    <row r="46" spans="1:41" s="1" customFormat="1" ht="20.100000000000001" customHeight="1" x14ac:dyDescent="0.15">
      <c r="A46" s="18"/>
      <c r="B46" s="147"/>
      <c r="C46" s="149"/>
      <c r="D46" s="100">
        <f t="shared" si="59"/>
        <v>150</v>
      </c>
      <c r="E46" s="149"/>
      <c r="F46" s="94" t="s">
        <v>122</v>
      </c>
      <c r="G46" s="8">
        <f t="shared" si="32"/>
        <v>45</v>
      </c>
      <c r="H46" s="143"/>
      <c r="I46" s="97">
        <f t="shared" si="33"/>
        <v>212.13203435596424</v>
      </c>
      <c r="J46" s="8">
        <v>30</v>
      </c>
      <c r="K46" s="28">
        <f t="shared" si="34"/>
        <v>180</v>
      </c>
      <c r="L46" s="58">
        <f t="shared" si="35"/>
        <v>245</v>
      </c>
      <c r="M46" s="8">
        <v>1.75</v>
      </c>
      <c r="N46" s="67">
        <f t="shared" si="36"/>
        <v>45</v>
      </c>
      <c r="O46" s="8">
        <f t="shared" si="60"/>
        <v>0</v>
      </c>
      <c r="P46" s="28">
        <f t="shared" si="37"/>
        <v>312.68532850520035</v>
      </c>
      <c r="Q46" s="116">
        <f t="shared" si="38"/>
        <v>244.99999999999997</v>
      </c>
      <c r="R46" s="33">
        <f t="shared" si="39"/>
        <v>2.4748737341529163</v>
      </c>
      <c r="S46" s="89">
        <f t="shared" si="40"/>
        <v>77.781745930520216</v>
      </c>
      <c r="T46" s="50">
        <f t="shared" si="41"/>
        <v>142.98524558515498</v>
      </c>
      <c r="U46" s="128">
        <f t="shared" si="42"/>
        <v>92.271412520439057</v>
      </c>
      <c r="V46" s="58">
        <f t="shared" si="43"/>
        <v>70.710678118654741</v>
      </c>
      <c r="W46" s="116">
        <f t="shared" si="44"/>
        <v>25.525332939200027</v>
      </c>
      <c r="X46" s="59">
        <f t="shared" si="45"/>
        <v>2.7605880198672024</v>
      </c>
      <c r="Y46" s="60">
        <f t="shared" si="46"/>
        <v>2.7056292801551898</v>
      </c>
      <c r="Z46" s="60">
        <f t="shared" si="47"/>
        <v>3.1438057996265805</v>
      </c>
      <c r="AA46" s="67">
        <f t="shared" si="61"/>
        <v>-20</v>
      </c>
      <c r="AB46" s="31">
        <f t="shared" si="30"/>
        <v>25</v>
      </c>
      <c r="AC46" s="50">
        <f t="shared" si="48"/>
        <v>277.11422213804167</v>
      </c>
      <c r="AD46" s="116">
        <f t="shared" si="49"/>
        <v>89.172707395219575</v>
      </c>
      <c r="AE46" s="33">
        <f t="shared" si="50"/>
        <v>1.8623111018328462</v>
      </c>
      <c r="AF46" s="89">
        <f t="shared" si="51"/>
        <v>58.529777486175163</v>
      </c>
      <c r="AG46" s="50">
        <f t="shared" si="31"/>
        <v>110.36446964742879</v>
      </c>
      <c r="AH46" s="128">
        <f t="shared" si="52"/>
        <v>70.048597966453741</v>
      </c>
      <c r="AI46" s="58">
        <f t="shared" si="62"/>
        <v>53.208888623795602</v>
      </c>
      <c r="AJ46" s="116">
        <f t="shared" si="53"/>
        <v>22.621569154125851</v>
      </c>
      <c r="AK46" s="61">
        <f t="shared" si="54"/>
        <v>3.4725777755182623</v>
      </c>
      <c r="AL46" s="60">
        <f t="shared" si="55"/>
        <v>2.0618398946188039</v>
      </c>
      <c r="AM46" s="60">
        <f t="shared" si="56"/>
        <v>2.4407437762974817</v>
      </c>
      <c r="AN46" s="62">
        <f t="shared" si="57"/>
        <v>6.2554458327035682</v>
      </c>
      <c r="AO46" s="63">
        <f t="shared" si="58"/>
        <v>1.8509639665310831</v>
      </c>
    </row>
    <row r="47" spans="1:41" s="1" customFormat="1" ht="20.100000000000001" customHeight="1" x14ac:dyDescent="0.15">
      <c r="A47" s="18"/>
      <c r="B47" s="147"/>
      <c r="C47" s="149"/>
      <c r="D47" s="100">
        <f t="shared" si="59"/>
        <v>150</v>
      </c>
      <c r="E47" s="149"/>
      <c r="F47" s="94" t="s">
        <v>123</v>
      </c>
      <c r="G47" s="8">
        <f t="shared" si="32"/>
        <v>45</v>
      </c>
      <c r="H47" s="143"/>
      <c r="I47" s="97">
        <f t="shared" si="33"/>
        <v>212.13203435596424</v>
      </c>
      <c r="J47" s="8">
        <v>35</v>
      </c>
      <c r="K47" s="28">
        <f t="shared" si="34"/>
        <v>185</v>
      </c>
      <c r="L47" s="58">
        <f>(K47-40)*M47</f>
        <v>253.75</v>
      </c>
      <c r="M47" s="8">
        <v>1.75</v>
      </c>
      <c r="N47" s="67">
        <f t="shared" si="36"/>
        <v>45</v>
      </c>
      <c r="O47" s="8">
        <f t="shared" si="60"/>
        <v>0</v>
      </c>
      <c r="P47" s="28">
        <f t="shared" si="37"/>
        <v>323.8526616661004</v>
      </c>
      <c r="Q47" s="116">
        <f t="shared" si="38"/>
        <v>253.74999999999997</v>
      </c>
      <c r="R47" s="33">
        <f t="shared" si="39"/>
        <v>2.4748737341529163</v>
      </c>
      <c r="S47" s="89">
        <f t="shared" si="40"/>
        <v>77.781745930520216</v>
      </c>
      <c r="T47" s="50">
        <f t="shared" si="41"/>
        <v>144.79645390889482</v>
      </c>
      <c r="U47" s="128">
        <f t="shared" si="42"/>
        <v>92.271412520439057</v>
      </c>
      <c r="V47" s="58">
        <f t="shared" si="43"/>
        <v>70.710678118654741</v>
      </c>
      <c r="W47" s="116">
        <f t="shared" si="44"/>
        <v>25.52533293920003</v>
      </c>
      <c r="X47" s="59">
        <f t="shared" si="45"/>
        <v>2.7605880198672024</v>
      </c>
      <c r="Y47" s="60">
        <f t="shared" si="46"/>
        <v>2.8826242949483198</v>
      </c>
      <c r="Z47" s="60">
        <f t="shared" si="47"/>
        <v>3.2698724015491436</v>
      </c>
      <c r="AA47" s="67">
        <f t="shared" si="61"/>
        <v>-20</v>
      </c>
      <c r="AB47" s="31">
        <f t="shared" si="30"/>
        <v>25</v>
      </c>
      <c r="AC47" s="50">
        <f t="shared" si="48"/>
        <v>287.01115864297174</v>
      </c>
      <c r="AD47" s="116">
        <f t="shared" si="49"/>
        <v>92.357446945048849</v>
      </c>
      <c r="AE47" s="33">
        <f>M47/COS(AA47*PI()/180)</f>
        <v>1.8623111018328462</v>
      </c>
      <c r="AF47" s="89">
        <f t="shared" si="51"/>
        <v>58.529777486175163</v>
      </c>
      <c r="AG47" s="50">
        <f t="shared" si="31"/>
        <v>111.8043222074636</v>
      </c>
      <c r="AH47" s="128">
        <f t="shared" si="52"/>
        <v>70.048597966453741</v>
      </c>
      <c r="AI47" s="58">
        <f t="shared" si="62"/>
        <v>53.208888623795602</v>
      </c>
      <c r="AJ47" s="116">
        <f t="shared" si="53"/>
        <v>22.621569154125851</v>
      </c>
      <c r="AK47" s="61">
        <f t="shared" si="54"/>
        <v>3.4725777755182623</v>
      </c>
      <c r="AL47" s="60">
        <f t="shared" si="55"/>
        <v>2.1972688359349712</v>
      </c>
      <c r="AM47" s="60">
        <f t="shared" si="56"/>
        <v>2.5388740744928002</v>
      </c>
      <c r="AN47" s="62">
        <f t="shared" si="57"/>
        <v>6.3863557529601147</v>
      </c>
      <c r="AO47" s="63">
        <f t="shared" si="58"/>
        <v>1.868772799971629</v>
      </c>
    </row>
    <row r="48" spans="1:41" s="1" customFormat="1" ht="20.100000000000001" customHeight="1" x14ac:dyDescent="0.15">
      <c r="A48" s="18"/>
      <c r="B48" s="147"/>
      <c r="C48" s="149"/>
      <c r="D48" s="100">
        <f t="shared" si="59"/>
        <v>150</v>
      </c>
      <c r="E48" s="149"/>
      <c r="F48" s="94" t="s">
        <v>124</v>
      </c>
      <c r="G48" s="8">
        <f t="shared" si="32"/>
        <v>45</v>
      </c>
      <c r="H48" s="143"/>
      <c r="I48" s="97">
        <f t="shared" si="33"/>
        <v>212.13203435596424</v>
      </c>
      <c r="J48" s="8">
        <v>35</v>
      </c>
      <c r="K48" s="28">
        <f t="shared" si="34"/>
        <v>185</v>
      </c>
      <c r="L48" s="58">
        <f t="shared" si="35"/>
        <v>253.75</v>
      </c>
      <c r="M48" s="8">
        <v>1.75</v>
      </c>
      <c r="N48" s="67">
        <f t="shared" si="36"/>
        <v>45</v>
      </c>
      <c r="O48" s="8">
        <f t="shared" si="60"/>
        <v>0</v>
      </c>
      <c r="P48" s="28">
        <f t="shared" si="37"/>
        <v>323.8526616661004</v>
      </c>
      <c r="Q48" s="116">
        <f t="shared" si="38"/>
        <v>253.74999999999997</v>
      </c>
      <c r="R48" s="33">
        <f t="shared" si="39"/>
        <v>2.4748737341529163</v>
      </c>
      <c r="S48" s="89">
        <f t="shared" si="40"/>
        <v>77.781745930520216</v>
      </c>
      <c r="T48" s="50">
        <f t="shared" si="41"/>
        <v>144.79645390889482</v>
      </c>
      <c r="U48" s="128">
        <f t="shared" si="42"/>
        <v>92.271412520439057</v>
      </c>
      <c r="V48" s="58">
        <f t="shared" si="43"/>
        <v>70.710678118654741</v>
      </c>
      <c r="W48" s="116">
        <f t="shared" si="44"/>
        <v>25.52533293920003</v>
      </c>
      <c r="X48" s="59">
        <f t="shared" si="45"/>
        <v>2.7605880198672024</v>
      </c>
      <c r="Y48" s="60">
        <f t="shared" si="46"/>
        <v>2.8826242949483198</v>
      </c>
      <c r="Z48" s="60">
        <f t="shared" si="47"/>
        <v>3.2698724015491436</v>
      </c>
      <c r="AA48" s="67">
        <f t="shared" si="61"/>
        <v>-20</v>
      </c>
      <c r="AB48" s="31">
        <f t="shared" si="30"/>
        <v>25</v>
      </c>
      <c r="AC48" s="50">
        <f t="shared" si="48"/>
        <v>287.01115864297174</v>
      </c>
      <c r="AD48" s="116">
        <f t="shared" si="49"/>
        <v>92.357446945048849</v>
      </c>
      <c r="AE48" s="33">
        <f t="shared" si="50"/>
        <v>1.8623111018328462</v>
      </c>
      <c r="AF48" s="89">
        <f t="shared" si="51"/>
        <v>58.529777486175163</v>
      </c>
      <c r="AG48" s="50">
        <f t="shared" si="31"/>
        <v>111.8043222074636</v>
      </c>
      <c r="AH48" s="128">
        <f t="shared" si="52"/>
        <v>70.048597966453741</v>
      </c>
      <c r="AI48" s="58">
        <f t="shared" si="62"/>
        <v>53.208888623795602</v>
      </c>
      <c r="AJ48" s="116">
        <f t="shared" si="53"/>
        <v>22.621569154125851</v>
      </c>
      <c r="AK48" s="61">
        <f t="shared" si="54"/>
        <v>3.4725777755182623</v>
      </c>
      <c r="AL48" s="60">
        <f t="shared" si="55"/>
        <v>2.1972688359349712</v>
      </c>
      <c r="AM48" s="60">
        <f t="shared" si="56"/>
        <v>2.5388740744928002</v>
      </c>
      <c r="AN48" s="62">
        <f t="shared" si="57"/>
        <v>6.3863557529601147</v>
      </c>
      <c r="AO48" s="63">
        <f t="shared" si="58"/>
        <v>1.868772799971629</v>
      </c>
    </row>
    <row r="49" spans="1:41" s="1" customFormat="1" ht="20.100000000000001" customHeight="1" thickBot="1" x14ac:dyDescent="0.2">
      <c r="A49" s="18"/>
      <c r="B49" s="148"/>
      <c r="C49" s="150"/>
      <c r="D49" s="100">
        <f t="shared" si="59"/>
        <v>150</v>
      </c>
      <c r="E49" s="150"/>
      <c r="F49" s="95" t="s">
        <v>125</v>
      </c>
      <c r="G49" s="35">
        <f t="shared" si="32"/>
        <v>45</v>
      </c>
      <c r="H49" s="144"/>
      <c r="I49" s="97">
        <f>D49/COS(G49/180*PI())</f>
        <v>212.13203435596424</v>
      </c>
      <c r="J49" s="35">
        <v>40</v>
      </c>
      <c r="K49" s="28">
        <f t="shared" si="34"/>
        <v>190</v>
      </c>
      <c r="L49" s="66">
        <f>(K49-40)*M49</f>
        <v>262.5</v>
      </c>
      <c r="M49" s="35">
        <v>1.75</v>
      </c>
      <c r="N49" s="83">
        <f t="shared" si="36"/>
        <v>45</v>
      </c>
      <c r="O49" s="35">
        <f t="shared" si="60"/>
        <v>0</v>
      </c>
      <c r="P49" s="36">
        <f>L49/COS(ATAN((Q49+U49-T49)/L49))</f>
        <v>335.01999482700035</v>
      </c>
      <c r="Q49" s="117">
        <f t="shared" si="38"/>
        <v>262.49999999999994</v>
      </c>
      <c r="R49" s="40">
        <f t="shared" si="39"/>
        <v>2.4748737341529163</v>
      </c>
      <c r="S49" s="90">
        <f>55/COS(N49*PI()/180)</f>
        <v>77.781745930520216</v>
      </c>
      <c r="T49" s="51">
        <f t="shared" si="41"/>
        <v>146.60766223263471</v>
      </c>
      <c r="U49" s="129">
        <f t="shared" si="42"/>
        <v>92.271412520439057</v>
      </c>
      <c r="V49" s="58">
        <f t="shared" si="43"/>
        <v>70.710678118654741</v>
      </c>
      <c r="W49" s="117">
        <f t="shared" si="44"/>
        <v>25.525332939200027</v>
      </c>
      <c r="X49" s="84">
        <f t="shared" si="45"/>
        <v>2.7605880198672024</v>
      </c>
      <c r="Y49" s="85">
        <f t="shared" si="46"/>
        <v>3.065954154599964</v>
      </c>
      <c r="Z49" s="60">
        <f t="shared" si="47"/>
        <v>3.396889887841668</v>
      </c>
      <c r="AA49" s="83">
        <f>AA48</f>
        <v>-20</v>
      </c>
      <c r="AB49" s="38">
        <f t="shared" si="30"/>
        <v>25</v>
      </c>
      <c r="AC49" s="51">
        <f t="shared" si="48"/>
        <v>296.9080951479018</v>
      </c>
      <c r="AD49" s="117">
        <f>L49*TAN(ABS(AA49)*PI()/180)</f>
        <v>95.542186494878109</v>
      </c>
      <c r="AE49" s="40">
        <f t="shared" si="50"/>
        <v>1.8623111018328462</v>
      </c>
      <c r="AF49" s="90">
        <f t="shared" si="51"/>
        <v>58.529777486175163</v>
      </c>
      <c r="AG49" s="51">
        <f t="shared" si="31"/>
        <v>113.24417476749844</v>
      </c>
      <c r="AH49" s="129">
        <f t="shared" si="52"/>
        <v>70.048597966453741</v>
      </c>
      <c r="AI49" s="66">
        <f>50/COS(AA49*PI()/180)</f>
        <v>53.208888623795602</v>
      </c>
      <c r="AJ49" s="117">
        <f t="shared" si="53"/>
        <v>22.621569154125851</v>
      </c>
      <c r="AK49" s="86">
        <f t="shared" si="54"/>
        <v>3.4725777755182623</v>
      </c>
      <c r="AL49" s="85">
        <f t="shared" si="55"/>
        <v>2.3375892163477157</v>
      </c>
      <c r="AM49" s="85">
        <f>(M49*(AF49+AI49+AJ49)*(K49-40)*60+M49*(K49^2-40^2)*60/(2*AK49)+(AI49+AJ49+AH49)*0*60)/1000000</f>
        <v>2.6377602952821362</v>
      </c>
      <c r="AN49" s="62">
        <f t="shared" si="57"/>
        <v>6.5192135143742238</v>
      </c>
      <c r="AO49" s="63">
        <f>IF(AA49&gt;0,0.8*0.4*(Q49+U49+W49+I49+AD49+AH49+AJ49)/100,0.8*0.4*(Q49+U49+W49+I49-AD49+AH49+AJ49)/100)</f>
        <v>1.8865816334121754</v>
      </c>
    </row>
    <row r="50" spans="1:41" s="1" customFormat="1" ht="20.100000000000001" customHeight="1" x14ac:dyDescent="0.15">
      <c r="A50" s="17"/>
      <c r="B50" s="188" t="s">
        <v>55</v>
      </c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</row>
    <row r="51" spans="1:41" s="1" customFormat="1" ht="20.100000000000001" customHeight="1" thickBot="1" x14ac:dyDescent="0.2">
      <c r="D51" s="96"/>
      <c r="K51" s="2"/>
      <c r="L51" s="2"/>
      <c r="P51" s="2"/>
      <c r="Q51" s="2"/>
      <c r="R51" s="87"/>
      <c r="S51" s="13"/>
      <c r="T51" s="13"/>
      <c r="U51" s="13"/>
      <c r="V51" s="2"/>
      <c r="W51" s="2"/>
      <c r="X51" s="5"/>
      <c r="AA51" s="3"/>
      <c r="AB51" s="4"/>
      <c r="AC51" s="13"/>
      <c r="AD51" s="2"/>
      <c r="AE51" s="87"/>
      <c r="AF51" s="13"/>
      <c r="AG51" s="13"/>
      <c r="AH51" s="13"/>
      <c r="AI51" s="2"/>
      <c r="AJ51" s="2"/>
      <c r="AK51" s="5"/>
      <c r="AN51" s="4" t="s">
        <v>77</v>
      </c>
      <c r="AO51" s="4"/>
    </row>
    <row r="52" spans="1:41" s="1" customFormat="1" ht="24.75" customHeight="1" x14ac:dyDescent="0.15">
      <c r="A52" s="18"/>
      <c r="B52" s="19" t="s">
        <v>29</v>
      </c>
      <c r="C52" s="15" t="s">
        <v>30</v>
      </c>
      <c r="D52" s="91" t="s">
        <v>30</v>
      </c>
      <c r="E52" s="15" t="s">
        <v>315</v>
      </c>
      <c r="F52" s="68" t="s">
        <v>24</v>
      </c>
      <c r="G52" s="165" t="s">
        <v>71</v>
      </c>
      <c r="H52" s="146" t="s">
        <v>316</v>
      </c>
      <c r="I52" s="167" t="s">
        <v>316</v>
      </c>
      <c r="J52" s="68" t="s">
        <v>27</v>
      </c>
      <c r="K52" s="151" t="s">
        <v>72</v>
      </c>
      <c r="L52" s="151" t="s">
        <v>1</v>
      </c>
      <c r="M52" s="153" t="s">
        <v>3</v>
      </c>
      <c r="N52" s="153" t="s">
        <v>32</v>
      </c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 t="s">
        <v>33</v>
      </c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03" t="s">
        <v>16</v>
      </c>
      <c r="AO52" s="155" t="s">
        <v>87</v>
      </c>
    </row>
    <row r="53" spans="1:41" s="1" customFormat="1" ht="34.5" customHeight="1" x14ac:dyDescent="0.15">
      <c r="A53" s="18"/>
      <c r="B53" s="20" t="s">
        <v>34</v>
      </c>
      <c r="C53" s="16" t="s">
        <v>35</v>
      </c>
      <c r="D53" s="92" t="s">
        <v>35</v>
      </c>
      <c r="E53" s="16" t="s">
        <v>70</v>
      </c>
      <c r="F53" s="69" t="s">
        <v>73</v>
      </c>
      <c r="G53" s="166"/>
      <c r="H53" s="143"/>
      <c r="I53" s="168"/>
      <c r="J53" s="69" t="s">
        <v>74</v>
      </c>
      <c r="K53" s="152"/>
      <c r="L53" s="152"/>
      <c r="M53" s="154"/>
      <c r="N53" s="103" t="s">
        <v>39</v>
      </c>
      <c r="O53" s="103" t="s">
        <v>40</v>
      </c>
      <c r="P53" s="103" t="s">
        <v>0</v>
      </c>
      <c r="Q53" s="103" t="s">
        <v>2</v>
      </c>
      <c r="R53" s="162" t="s">
        <v>17</v>
      </c>
      <c r="S53" s="103" t="s">
        <v>4</v>
      </c>
      <c r="T53" s="103" t="s">
        <v>19</v>
      </c>
      <c r="U53" s="103" t="s">
        <v>21</v>
      </c>
      <c r="V53" s="103" t="s">
        <v>5</v>
      </c>
      <c r="W53" s="103" t="s">
        <v>6</v>
      </c>
      <c r="X53" s="157" t="s">
        <v>7</v>
      </c>
      <c r="Y53" s="70" t="s">
        <v>37</v>
      </c>
      <c r="Z53" s="70" t="s">
        <v>38</v>
      </c>
      <c r="AA53" s="103" t="s">
        <v>41</v>
      </c>
      <c r="AB53" s="103" t="s">
        <v>42</v>
      </c>
      <c r="AC53" s="103" t="s">
        <v>18</v>
      </c>
      <c r="AD53" s="103" t="s">
        <v>13</v>
      </c>
      <c r="AE53" s="162" t="s">
        <v>14</v>
      </c>
      <c r="AF53" s="103" t="s">
        <v>8</v>
      </c>
      <c r="AG53" s="103" t="s">
        <v>20</v>
      </c>
      <c r="AH53" s="103" t="s">
        <v>22</v>
      </c>
      <c r="AI53" s="103" t="s">
        <v>9</v>
      </c>
      <c r="AJ53" s="103" t="s">
        <v>10</v>
      </c>
      <c r="AK53" s="157" t="s">
        <v>11</v>
      </c>
      <c r="AL53" s="70" t="s">
        <v>37</v>
      </c>
      <c r="AM53" s="70" t="s">
        <v>38</v>
      </c>
      <c r="AN53" s="71" t="s">
        <v>314</v>
      </c>
      <c r="AO53" s="156"/>
    </row>
    <row r="54" spans="1:41" s="1" customFormat="1" ht="51" customHeight="1" x14ac:dyDescent="0.15">
      <c r="A54" s="18"/>
      <c r="B54" s="25" t="s">
        <v>57</v>
      </c>
      <c r="C54" s="24" t="s">
        <v>57</v>
      </c>
      <c r="D54" s="93" t="s">
        <v>57</v>
      </c>
      <c r="E54" s="71" t="s">
        <v>15</v>
      </c>
      <c r="F54" s="71" t="s">
        <v>58</v>
      </c>
      <c r="G54" s="71" t="s">
        <v>59</v>
      </c>
      <c r="H54" s="108" t="s">
        <v>15</v>
      </c>
      <c r="I54" s="93" t="s">
        <v>15</v>
      </c>
      <c r="J54" s="71" t="s">
        <v>15</v>
      </c>
      <c r="K54" s="73" t="s">
        <v>57</v>
      </c>
      <c r="L54" s="73" t="s">
        <v>57</v>
      </c>
      <c r="M54" s="154"/>
      <c r="N54" s="71" t="s">
        <v>59</v>
      </c>
      <c r="O54" s="71" t="s">
        <v>59</v>
      </c>
      <c r="P54" s="71" t="s">
        <v>57</v>
      </c>
      <c r="Q54" s="71" t="s">
        <v>57</v>
      </c>
      <c r="R54" s="163"/>
      <c r="S54" s="71" t="s">
        <v>57</v>
      </c>
      <c r="T54" s="71" t="s">
        <v>57</v>
      </c>
      <c r="U54" s="71" t="s">
        <v>57</v>
      </c>
      <c r="V54" s="71" t="s">
        <v>57</v>
      </c>
      <c r="W54" s="71" t="s">
        <v>57</v>
      </c>
      <c r="X54" s="157"/>
      <c r="Y54" s="158" t="s">
        <v>75</v>
      </c>
      <c r="Z54" s="158"/>
      <c r="AA54" s="71" t="s">
        <v>59</v>
      </c>
      <c r="AB54" s="71" t="s">
        <v>59</v>
      </c>
      <c r="AC54" s="71" t="s">
        <v>57</v>
      </c>
      <c r="AD54" s="71" t="s">
        <v>57</v>
      </c>
      <c r="AE54" s="163"/>
      <c r="AF54" s="71" t="s">
        <v>57</v>
      </c>
      <c r="AG54" s="71" t="s">
        <v>57</v>
      </c>
      <c r="AH54" s="71" t="s">
        <v>57</v>
      </c>
      <c r="AI54" s="71" t="s">
        <v>57</v>
      </c>
      <c r="AJ54" s="71" t="s">
        <v>57</v>
      </c>
      <c r="AK54" s="157"/>
      <c r="AL54" s="159" t="s">
        <v>75</v>
      </c>
      <c r="AM54" s="160"/>
      <c r="AN54" s="158" t="s">
        <v>52</v>
      </c>
      <c r="AO54" s="161"/>
    </row>
    <row r="55" spans="1:41" s="1" customFormat="1" ht="24.75" customHeight="1" x14ac:dyDescent="0.15">
      <c r="A55" s="18"/>
      <c r="B55" s="147">
        <f>C55+20*2</f>
        <v>240</v>
      </c>
      <c r="C55" s="149">
        <v>200</v>
      </c>
      <c r="D55" s="100">
        <v>200</v>
      </c>
      <c r="E55" s="149">
        <v>200</v>
      </c>
      <c r="F55" s="64" t="s">
        <v>43</v>
      </c>
      <c r="G55" s="8">
        <v>45</v>
      </c>
      <c r="H55" s="186">
        <f>C55/COS(G55/180*PI())</f>
        <v>282.84271247461896</v>
      </c>
      <c r="I55" s="97">
        <f>D55/COS(G55/180*PI())</f>
        <v>282.84271247461896</v>
      </c>
      <c r="J55" s="8">
        <v>25</v>
      </c>
      <c r="K55" s="28">
        <f t="shared" ref="K55:K63" si="63">J55+E$55</f>
        <v>225</v>
      </c>
      <c r="L55" s="58">
        <f t="shared" ref="L55:L63" si="64">(K55-40)*M55</f>
        <v>277.5</v>
      </c>
      <c r="M55" s="8">
        <v>1.5</v>
      </c>
      <c r="N55" s="67">
        <v>45</v>
      </c>
      <c r="O55" s="8">
        <f t="shared" ref="O55:O63" si="65">N55-G55</f>
        <v>0</v>
      </c>
      <c r="P55" s="28">
        <f t="shared" ref="P55:P63" si="66">L55/COS(ATAN((Q55+U55-T55)/L55))</f>
        <v>348.98421166696568</v>
      </c>
      <c r="Q55" s="28">
        <f t="shared" ref="Q55:Q63" si="67">L55*TAN(N55*PI()/180)</f>
        <v>277.49999999999994</v>
      </c>
      <c r="R55" s="33">
        <f t="shared" ref="R55:R63" si="68">M55/COS(N55*PI()/180)</f>
        <v>2.1213203435596424</v>
      </c>
      <c r="S55" s="89">
        <f t="shared" ref="S55:S63" si="69">55/COS(N55*PI()/180)</f>
        <v>77.781745930520216</v>
      </c>
      <c r="T55" s="50">
        <f t="shared" ref="T55:T63" si="70">K55/X55+S55</f>
        <v>157.90404268173785</v>
      </c>
      <c r="U55" s="89">
        <f t="shared" ref="U55:U63" si="71">40/X55+S55</f>
        <v>92.025709797403351</v>
      </c>
      <c r="V55" s="58">
        <f>50/COS(N55*PI()/180)</f>
        <v>70.710678118654741</v>
      </c>
      <c r="W55" s="28">
        <f t="shared" ref="W55:W63" si="72">20/COS(ATAN((Q55+U55-T55)/L55))</f>
        <v>25.152015255276805</v>
      </c>
      <c r="X55" s="59">
        <f t="shared" ref="X55:X63" si="73">(3.5+SIN(N55*PI()/180)/M55)*COS(N55*PI()/180)</f>
        <v>2.8082070674862498</v>
      </c>
      <c r="Y55" s="60">
        <f t="shared" ref="Y55:Y63" si="74">(S55*M55*(K55^2-40^2)/2+M55*(K55^3-40^3)/(6*X55))/1000000</f>
        <v>3.8682878033936601</v>
      </c>
      <c r="Z55" s="60">
        <f t="shared" ref="Z55:Z63" si="75">(M55*(S55+V55+W55)*(K55-40)*60+M55*(K55^2-40^2)*60/(2*X55)+(V55+W55+U55)*0*60)/1000000</f>
        <v>3.6767790340648108</v>
      </c>
      <c r="AA55" s="67">
        <v>-20</v>
      </c>
      <c r="AB55" s="31">
        <f t="shared" ref="AB55:AB63" si="76">AA55+G55</f>
        <v>25</v>
      </c>
      <c r="AC55" s="50">
        <f t="shared" ref="AC55:AC63" si="77">IF(AA55&gt;0,L55/COS(ATAN((AD55+AH55-AG55)/L55)),L55/COS(ATAN((AD55+AG55-AH55)/L55)))</f>
        <v>317.27592479098865</v>
      </c>
      <c r="AD55" s="28">
        <f t="shared" ref="AD55:AD63" si="78">L55*TAN(ABS(AA55)*PI()/180)</f>
        <v>101.00174000887115</v>
      </c>
      <c r="AE55" s="33">
        <f t="shared" ref="AE55:AE63" si="79">M55/COS(AA55*PI()/180)</f>
        <v>1.5962666587138681</v>
      </c>
      <c r="AF55" s="89">
        <f t="shared" ref="AF55:AF63" si="80">55/COS(AA55*PI()/180)</f>
        <v>58.529777486175163</v>
      </c>
      <c r="AG55" s="50">
        <f t="shared" ref="AG55:AG63" si="81">K55/AK55+AF55</f>
        <v>122.75701362002461</v>
      </c>
      <c r="AH55" s="89">
        <f t="shared" ref="AH55:AH63" si="82">40/AK55+AF55</f>
        <v>69.947952798859504</v>
      </c>
      <c r="AI55" s="58">
        <f t="shared" ref="AI55:AI63" si="83">50/COS(AA55*PI()/180)</f>
        <v>53.208888623795602</v>
      </c>
      <c r="AJ55" s="28">
        <f t="shared" ref="AJ55:AJ63" si="84">IF(AA55&gt;0,20/COS(ATAN((AD55+AH55-AG55)/L55)),20/COS(ATAN((AD55-AH55+AG55)/L55)))</f>
        <v>22.866733318269453</v>
      </c>
      <c r="AK55" s="61">
        <f t="shared" ref="AK55:AK63" si="85">(3.5+SIN(ABS(AA55)*PI()/180)/M55)*COS(AA55*PI()/180)</f>
        <v>3.503186709312859</v>
      </c>
      <c r="AL55" s="60">
        <f t="shared" ref="AL55:AL63" si="86">(AF55*M55*(K55^2-40^2)/2+M55*(K55^3-40^3)/(6*AK55))/1000000</f>
        <v>2.9603754431387617</v>
      </c>
      <c r="AM55" s="60">
        <f t="shared" ref="AM55:AM63" si="87">(M55*(AF55+AI55+AJ55)*(K55-40)*60+M55*(K55^2-40^2)*60/(2*AK55)+(AI55+AJ55+AH55)*0*60)/1000000</f>
        <v>2.8709279507725931</v>
      </c>
      <c r="AN55" s="62">
        <f>IF(AA55&gt;0,((I55+I55+Q55+AD55)*L55/2+200*(I55+Q55+AD55+U55+W55+AH55+AJ55))/10000*0.4-(AI55+V55)*L55/10000*0.4,((I55+I55+Q55-AD55)*L55/2+200*(I55+Q55-AD55+U55+W55+AH55+AJ55))/10000*0.4-(AI55+V55)*L55/10000*0.4)</f>
        <v>8.0982793296622901</v>
      </c>
      <c r="AO55" s="63">
        <f>IF(AA55&gt;0,0.8*0.4*(Q55+U55+W55+I55+AD55+AH55+AJ55)/100,0.8*0.4*(Q55+U55+W55+I55-AD55+AH55+AJ55)/100)</f>
        <v>2.1418668276337822</v>
      </c>
    </row>
    <row r="56" spans="1:41" s="1" customFormat="1" ht="20.100000000000001" customHeight="1" x14ac:dyDescent="0.15">
      <c r="A56" s="18"/>
      <c r="B56" s="147"/>
      <c r="C56" s="149"/>
      <c r="D56" s="100">
        <v>200</v>
      </c>
      <c r="E56" s="149"/>
      <c r="F56" s="64" t="s">
        <v>44</v>
      </c>
      <c r="G56" s="8">
        <f t="shared" ref="G56:G63" si="88">G55</f>
        <v>45</v>
      </c>
      <c r="H56" s="186"/>
      <c r="I56" s="97">
        <f t="shared" ref="I56:I63" si="89">D56/COS(G56/180*PI())</f>
        <v>282.84271247461896</v>
      </c>
      <c r="J56" s="8">
        <v>25</v>
      </c>
      <c r="K56" s="28">
        <f t="shared" si="63"/>
        <v>225</v>
      </c>
      <c r="L56" s="58">
        <f t="shared" si="64"/>
        <v>277.5</v>
      </c>
      <c r="M56" s="8">
        <v>1.5</v>
      </c>
      <c r="N56" s="67">
        <f t="shared" ref="N56:N63" si="90">N55</f>
        <v>45</v>
      </c>
      <c r="O56" s="8">
        <f t="shared" si="65"/>
        <v>0</v>
      </c>
      <c r="P56" s="28">
        <f t="shared" si="66"/>
        <v>348.98421166696568</v>
      </c>
      <c r="Q56" s="28">
        <f t="shared" si="67"/>
        <v>277.49999999999994</v>
      </c>
      <c r="R56" s="33">
        <f t="shared" si="68"/>
        <v>2.1213203435596424</v>
      </c>
      <c r="S56" s="89">
        <f t="shared" si="69"/>
        <v>77.781745930520216</v>
      </c>
      <c r="T56" s="50">
        <f t="shared" si="70"/>
        <v>157.90404268173785</v>
      </c>
      <c r="U56" s="89">
        <f t="shared" si="71"/>
        <v>92.025709797403351</v>
      </c>
      <c r="V56" s="58">
        <f t="shared" ref="V56:V63" si="91">50/COS(N56*PI()/180)</f>
        <v>70.710678118654741</v>
      </c>
      <c r="W56" s="28">
        <f t="shared" si="72"/>
        <v>25.152015255276805</v>
      </c>
      <c r="X56" s="59">
        <f t="shared" si="73"/>
        <v>2.8082070674862498</v>
      </c>
      <c r="Y56" s="60">
        <f t="shared" si="74"/>
        <v>3.8682878033936601</v>
      </c>
      <c r="Z56" s="60">
        <f t="shared" si="75"/>
        <v>3.6767790340648108</v>
      </c>
      <c r="AA56" s="67">
        <f t="shared" ref="AA56:AA63" si="92">AA55</f>
        <v>-20</v>
      </c>
      <c r="AB56" s="31">
        <f t="shared" si="76"/>
        <v>25</v>
      </c>
      <c r="AC56" s="50">
        <f t="shared" si="77"/>
        <v>317.27592479098865</v>
      </c>
      <c r="AD56" s="28">
        <f t="shared" si="78"/>
        <v>101.00174000887115</v>
      </c>
      <c r="AE56" s="33">
        <f t="shared" si="79"/>
        <v>1.5962666587138681</v>
      </c>
      <c r="AF56" s="89">
        <f t="shared" si="80"/>
        <v>58.529777486175163</v>
      </c>
      <c r="AG56" s="50">
        <f t="shared" si="81"/>
        <v>122.75701362002461</v>
      </c>
      <c r="AH56" s="89">
        <f t="shared" si="82"/>
        <v>69.947952798859504</v>
      </c>
      <c r="AI56" s="58">
        <f t="shared" si="83"/>
        <v>53.208888623795602</v>
      </c>
      <c r="AJ56" s="28">
        <f t="shared" si="84"/>
        <v>22.866733318269453</v>
      </c>
      <c r="AK56" s="61">
        <f t="shared" si="85"/>
        <v>3.503186709312859</v>
      </c>
      <c r="AL56" s="60">
        <f t="shared" si="86"/>
        <v>2.9603754431387617</v>
      </c>
      <c r="AM56" s="60">
        <f t="shared" si="87"/>
        <v>2.8709279507725931</v>
      </c>
      <c r="AN56" s="62">
        <f t="shared" ref="AN56:AN63" si="93">IF(AA56&gt;0,((I56+I56+Q56+AD56)*L56/2+200*(I56+Q56+AD56+U56+W56+AH56+AJ56))/10000*0.4-(AI56+V56)*L56/10000*0.4,((I56+I56+Q56-AD56)*L56/2+200*(I56+Q56-AD56+U56+W56+AH56+AJ56))/10000*0.4-(AI56+V56)*L56/10000*0.4)</f>
        <v>8.0982793296622901</v>
      </c>
      <c r="AO56" s="63">
        <f t="shared" ref="AO56:AO62" si="94">IF(AA56&gt;0,0.8*0.4*(Q56+U56+W56+I56+AD56+AH56+AJ56)/100,0.8*0.4*(Q56+U56+W56+I56-AD56+AH56+AJ56)/100)</f>
        <v>2.1418668276337822</v>
      </c>
    </row>
    <row r="57" spans="1:41" s="1" customFormat="1" ht="20.100000000000001" customHeight="1" x14ac:dyDescent="0.15">
      <c r="A57" s="18"/>
      <c r="B57" s="147"/>
      <c r="C57" s="149"/>
      <c r="D57" s="100">
        <v>200</v>
      </c>
      <c r="E57" s="149"/>
      <c r="F57" s="64" t="s">
        <v>45</v>
      </c>
      <c r="G57" s="8">
        <f t="shared" si="88"/>
        <v>45</v>
      </c>
      <c r="H57" s="186"/>
      <c r="I57" s="97">
        <f t="shared" si="89"/>
        <v>282.84271247461896</v>
      </c>
      <c r="J57" s="8">
        <v>35</v>
      </c>
      <c r="K57" s="28">
        <f t="shared" si="63"/>
        <v>235</v>
      </c>
      <c r="L57" s="58">
        <f t="shared" si="64"/>
        <v>292.5</v>
      </c>
      <c r="M57" s="8">
        <v>1.5</v>
      </c>
      <c r="N57" s="67">
        <f t="shared" si="90"/>
        <v>45</v>
      </c>
      <c r="O57" s="8">
        <f t="shared" si="65"/>
        <v>0</v>
      </c>
      <c r="P57" s="28">
        <f t="shared" si="66"/>
        <v>367.84822310842327</v>
      </c>
      <c r="Q57" s="28">
        <f t="shared" si="67"/>
        <v>292.49999999999994</v>
      </c>
      <c r="R57" s="33">
        <f t="shared" si="68"/>
        <v>2.1213203435596424</v>
      </c>
      <c r="S57" s="89">
        <f t="shared" si="69"/>
        <v>77.781745930520216</v>
      </c>
      <c r="T57" s="50">
        <f t="shared" si="70"/>
        <v>161.46503364845864</v>
      </c>
      <c r="U57" s="89">
        <f t="shared" si="71"/>
        <v>92.025709797403351</v>
      </c>
      <c r="V57" s="58">
        <f t="shared" si="91"/>
        <v>70.710678118654741</v>
      </c>
      <c r="W57" s="28">
        <f t="shared" si="72"/>
        <v>25.152015255276805</v>
      </c>
      <c r="X57" s="59">
        <f t="shared" si="73"/>
        <v>2.8082070674862498</v>
      </c>
      <c r="Y57" s="60">
        <f t="shared" si="74"/>
        <v>4.2779393996521442</v>
      </c>
      <c r="Z57" s="60">
        <f t="shared" si="75"/>
        <v>3.9067715424499379</v>
      </c>
      <c r="AA57" s="67">
        <f t="shared" si="92"/>
        <v>-20</v>
      </c>
      <c r="AB57" s="31">
        <f t="shared" si="76"/>
        <v>25</v>
      </c>
      <c r="AC57" s="50">
        <f t="shared" si="77"/>
        <v>334.42597477969076</v>
      </c>
      <c r="AD57" s="28">
        <f t="shared" si="78"/>
        <v>106.46129352286418</v>
      </c>
      <c r="AE57" s="33">
        <f t="shared" si="79"/>
        <v>1.5962666587138681</v>
      </c>
      <c r="AF57" s="89">
        <f t="shared" si="80"/>
        <v>58.529777486175163</v>
      </c>
      <c r="AG57" s="50">
        <f t="shared" si="81"/>
        <v>125.6115574481957</v>
      </c>
      <c r="AH57" s="89">
        <f t="shared" si="82"/>
        <v>69.947952798859504</v>
      </c>
      <c r="AI57" s="58">
        <f t="shared" si="83"/>
        <v>53.208888623795602</v>
      </c>
      <c r="AJ57" s="28">
        <f t="shared" si="84"/>
        <v>22.86673331826945</v>
      </c>
      <c r="AK57" s="61">
        <f t="shared" si="85"/>
        <v>3.503186709312859</v>
      </c>
      <c r="AL57" s="60">
        <f t="shared" si="86"/>
        <v>3.2755750427476791</v>
      </c>
      <c r="AM57" s="60">
        <f t="shared" si="87"/>
        <v>3.0511618675011514</v>
      </c>
      <c r="AN57" s="62">
        <f t="shared" si="93"/>
        <v>8.3787178789301286</v>
      </c>
      <c r="AO57" s="63">
        <f t="shared" si="94"/>
        <v>2.1723962563890047</v>
      </c>
    </row>
    <row r="58" spans="1:41" s="1" customFormat="1" ht="20.100000000000001" customHeight="1" x14ac:dyDescent="0.15">
      <c r="A58" s="18"/>
      <c r="B58" s="147"/>
      <c r="C58" s="149"/>
      <c r="D58" s="100">
        <v>200</v>
      </c>
      <c r="E58" s="149"/>
      <c r="F58" s="64" t="s">
        <v>46</v>
      </c>
      <c r="G58" s="8">
        <f t="shared" si="88"/>
        <v>45</v>
      </c>
      <c r="H58" s="186"/>
      <c r="I58" s="97">
        <f t="shared" si="89"/>
        <v>282.84271247461896</v>
      </c>
      <c r="J58" s="8">
        <v>35</v>
      </c>
      <c r="K58" s="28">
        <f t="shared" si="63"/>
        <v>235</v>
      </c>
      <c r="L58" s="58">
        <f t="shared" si="64"/>
        <v>292.5</v>
      </c>
      <c r="M58" s="8">
        <v>1.5</v>
      </c>
      <c r="N58" s="67">
        <f t="shared" si="90"/>
        <v>45</v>
      </c>
      <c r="O58" s="8">
        <f t="shared" si="65"/>
        <v>0</v>
      </c>
      <c r="P58" s="28">
        <f t="shared" si="66"/>
        <v>367.84822310842327</v>
      </c>
      <c r="Q58" s="28">
        <f t="shared" si="67"/>
        <v>292.49999999999994</v>
      </c>
      <c r="R58" s="33">
        <f t="shared" si="68"/>
        <v>2.1213203435596424</v>
      </c>
      <c r="S58" s="89">
        <f t="shared" si="69"/>
        <v>77.781745930520216</v>
      </c>
      <c r="T58" s="50">
        <f t="shared" si="70"/>
        <v>161.46503364845864</v>
      </c>
      <c r="U58" s="89">
        <f t="shared" si="71"/>
        <v>92.025709797403351</v>
      </c>
      <c r="V58" s="58">
        <f t="shared" si="91"/>
        <v>70.710678118654741</v>
      </c>
      <c r="W58" s="28">
        <f t="shared" si="72"/>
        <v>25.152015255276805</v>
      </c>
      <c r="X58" s="59">
        <f t="shared" si="73"/>
        <v>2.8082070674862498</v>
      </c>
      <c r="Y58" s="60">
        <f t="shared" si="74"/>
        <v>4.2779393996521442</v>
      </c>
      <c r="Z58" s="60">
        <f t="shared" si="75"/>
        <v>3.9067715424499379</v>
      </c>
      <c r="AA58" s="67">
        <f t="shared" si="92"/>
        <v>-20</v>
      </c>
      <c r="AB58" s="31">
        <f t="shared" si="76"/>
        <v>25</v>
      </c>
      <c r="AC58" s="50">
        <f t="shared" si="77"/>
        <v>334.42597477969076</v>
      </c>
      <c r="AD58" s="28">
        <f t="shared" si="78"/>
        <v>106.46129352286418</v>
      </c>
      <c r="AE58" s="33">
        <f t="shared" si="79"/>
        <v>1.5962666587138681</v>
      </c>
      <c r="AF58" s="89">
        <f t="shared" si="80"/>
        <v>58.529777486175163</v>
      </c>
      <c r="AG58" s="50">
        <f t="shared" si="81"/>
        <v>125.6115574481957</v>
      </c>
      <c r="AH58" s="89">
        <f t="shared" si="82"/>
        <v>69.947952798859504</v>
      </c>
      <c r="AI58" s="58">
        <f t="shared" si="83"/>
        <v>53.208888623795602</v>
      </c>
      <c r="AJ58" s="28">
        <f t="shared" si="84"/>
        <v>22.86673331826945</v>
      </c>
      <c r="AK58" s="61">
        <f t="shared" si="85"/>
        <v>3.503186709312859</v>
      </c>
      <c r="AL58" s="60">
        <f t="shared" si="86"/>
        <v>3.2755750427476791</v>
      </c>
      <c r="AM58" s="60">
        <f t="shared" si="87"/>
        <v>3.0511618675011514</v>
      </c>
      <c r="AN58" s="62">
        <f t="shared" si="93"/>
        <v>8.3787178789301286</v>
      </c>
      <c r="AO58" s="63">
        <f t="shared" si="94"/>
        <v>2.1723962563890047</v>
      </c>
    </row>
    <row r="59" spans="1:41" s="1" customFormat="1" ht="20.100000000000001" customHeight="1" x14ac:dyDescent="0.15">
      <c r="A59" s="18"/>
      <c r="B59" s="147"/>
      <c r="C59" s="149"/>
      <c r="D59" s="100">
        <v>200</v>
      </c>
      <c r="E59" s="149"/>
      <c r="F59" s="64" t="s">
        <v>47</v>
      </c>
      <c r="G59" s="8">
        <f t="shared" si="88"/>
        <v>45</v>
      </c>
      <c r="H59" s="186"/>
      <c r="I59" s="97">
        <f t="shared" si="89"/>
        <v>282.84271247461896</v>
      </c>
      <c r="J59" s="8">
        <v>40</v>
      </c>
      <c r="K59" s="28">
        <f t="shared" si="63"/>
        <v>240</v>
      </c>
      <c r="L59" s="58">
        <f t="shared" si="64"/>
        <v>350</v>
      </c>
      <c r="M59" s="8">
        <v>1.75</v>
      </c>
      <c r="N59" s="67">
        <f t="shared" si="90"/>
        <v>45</v>
      </c>
      <c r="O59" s="8">
        <f t="shared" si="65"/>
        <v>0</v>
      </c>
      <c r="P59" s="28">
        <f t="shared" si="66"/>
        <v>446.69332643600052</v>
      </c>
      <c r="Q59" s="28">
        <f t="shared" si="67"/>
        <v>349.99999999999994</v>
      </c>
      <c r="R59" s="33">
        <f t="shared" si="68"/>
        <v>2.4748737341529163</v>
      </c>
      <c r="S59" s="89">
        <f t="shared" si="69"/>
        <v>77.781745930520216</v>
      </c>
      <c r="T59" s="50">
        <f t="shared" si="70"/>
        <v>164.71974547003322</v>
      </c>
      <c r="U59" s="89">
        <f t="shared" si="71"/>
        <v>92.271412520439057</v>
      </c>
      <c r="V59" s="58">
        <f t="shared" si="91"/>
        <v>70.710678118654741</v>
      </c>
      <c r="W59" s="28">
        <f t="shared" si="72"/>
        <v>25.52533293920003</v>
      </c>
      <c r="X59" s="59">
        <f t="shared" si="73"/>
        <v>2.7605880198672024</v>
      </c>
      <c r="Y59" s="60">
        <f t="shared" si="74"/>
        <v>5.2651020984506811</v>
      </c>
      <c r="Z59" s="60">
        <f t="shared" si="75"/>
        <v>4.7193633911149098</v>
      </c>
      <c r="AA59" s="67">
        <f t="shared" si="92"/>
        <v>-20</v>
      </c>
      <c r="AB59" s="31">
        <f t="shared" si="76"/>
        <v>25</v>
      </c>
      <c r="AC59" s="50">
        <f t="shared" si="77"/>
        <v>395.87746019720242</v>
      </c>
      <c r="AD59" s="28">
        <f t="shared" si="78"/>
        <v>127.38958199317082</v>
      </c>
      <c r="AE59" s="33">
        <f t="shared" si="79"/>
        <v>1.8623111018328462</v>
      </c>
      <c r="AF59" s="89">
        <f t="shared" si="80"/>
        <v>58.529777486175163</v>
      </c>
      <c r="AG59" s="50">
        <f t="shared" si="81"/>
        <v>127.64270036784666</v>
      </c>
      <c r="AH59" s="89">
        <f t="shared" si="82"/>
        <v>70.048597966453741</v>
      </c>
      <c r="AI59" s="58">
        <f t="shared" si="83"/>
        <v>53.208888623795602</v>
      </c>
      <c r="AJ59" s="28">
        <f t="shared" si="84"/>
        <v>22.621569154125851</v>
      </c>
      <c r="AK59" s="61">
        <f t="shared" si="85"/>
        <v>3.4725777755182623</v>
      </c>
      <c r="AL59" s="60">
        <f t="shared" si="86"/>
        <v>4.0236807516772011</v>
      </c>
      <c r="AM59" s="60">
        <f t="shared" si="87"/>
        <v>3.6681982458465043</v>
      </c>
      <c r="AN59" s="62">
        <f t="shared" si="93"/>
        <v>9.5105573107914996</v>
      </c>
      <c r="AO59" s="63">
        <f t="shared" si="94"/>
        <v>2.2909441377973336</v>
      </c>
    </row>
    <row r="60" spans="1:41" s="1" customFormat="1" ht="20.100000000000001" customHeight="1" x14ac:dyDescent="0.15">
      <c r="A60" s="18"/>
      <c r="B60" s="147"/>
      <c r="C60" s="149"/>
      <c r="D60" s="100">
        <v>200</v>
      </c>
      <c r="E60" s="149"/>
      <c r="F60" s="64" t="s">
        <v>48</v>
      </c>
      <c r="G60" s="8">
        <f t="shared" si="88"/>
        <v>45</v>
      </c>
      <c r="H60" s="186"/>
      <c r="I60" s="97">
        <f t="shared" si="89"/>
        <v>282.84271247461896</v>
      </c>
      <c r="J60" s="8">
        <v>40</v>
      </c>
      <c r="K60" s="28">
        <f t="shared" si="63"/>
        <v>240</v>
      </c>
      <c r="L60" s="58">
        <f t="shared" si="64"/>
        <v>350</v>
      </c>
      <c r="M60" s="8">
        <v>1.75</v>
      </c>
      <c r="N60" s="67">
        <f t="shared" si="90"/>
        <v>45</v>
      </c>
      <c r="O60" s="8">
        <f t="shared" si="65"/>
        <v>0</v>
      </c>
      <c r="P60" s="28">
        <f t="shared" si="66"/>
        <v>446.69332643600052</v>
      </c>
      <c r="Q60" s="28">
        <f t="shared" si="67"/>
        <v>349.99999999999994</v>
      </c>
      <c r="R60" s="33">
        <f t="shared" si="68"/>
        <v>2.4748737341529163</v>
      </c>
      <c r="S60" s="89">
        <f t="shared" si="69"/>
        <v>77.781745930520216</v>
      </c>
      <c r="T60" s="50">
        <f t="shared" si="70"/>
        <v>164.71974547003322</v>
      </c>
      <c r="U60" s="89">
        <f t="shared" si="71"/>
        <v>92.271412520439057</v>
      </c>
      <c r="V60" s="58">
        <f t="shared" si="91"/>
        <v>70.710678118654741</v>
      </c>
      <c r="W60" s="28">
        <f t="shared" si="72"/>
        <v>25.52533293920003</v>
      </c>
      <c r="X60" s="59">
        <f t="shared" si="73"/>
        <v>2.7605880198672024</v>
      </c>
      <c r="Y60" s="60">
        <f t="shared" si="74"/>
        <v>5.2651020984506811</v>
      </c>
      <c r="Z60" s="60">
        <f t="shared" si="75"/>
        <v>4.7193633911149098</v>
      </c>
      <c r="AA60" s="67">
        <f t="shared" si="92"/>
        <v>-20</v>
      </c>
      <c r="AB60" s="31">
        <f t="shared" si="76"/>
        <v>25</v>
      </c>
      <c r="AC60" s="50">
        <f t="shared" si="77"/>
        <v>395.87746019720242</v>
      </c>
      <c r="AD60" s="28">
        <f t="shared" si="78"/>
        <v>127.38958199317082</v>
      </c>
      <c r="AE60" s="33">
        <f t="shared" si="79"/>
        <v>1.8623111018328462</v>
      </c>
      <c r="AF60" s="89">
        <f t="shared" si="80"/>
        <v>58.529777486175163</v>
      </c>
      <c r="AG60" s="50">
        <f t="shared" si="81"/>
        <v>127.64270036784666</v>
      </c>
      <c r="AH60" s="89">
        <f t="shared" si="82"/>
        <v>70.048597966453741</v>
      </c>
      <c r="AI60" s="58">
        <f t="shared" si="83"/>
        <v>53.208888623795602</v>
      </c>
      <c r="AJ60" s="28">
        <f t="shared" si="84"/>
        <v>22.621569154125851</v>
      </c>
      <c r="AK60" s="61">
        <f t="shared" si="85"/>
        <v>3.4725777755182623</v>
      </c>
      <c r="AL60" s="60">
        <f t="shared" si="86"/>
        <v>4.0236807516772011</v>
      </c>
      <c r="AM60" s="60">
        <f t="shared" si="87"/>
        <v>3.6681982458465043</v>
      </c>
      <c r="AN60" s="62">
        <f t="shared" si="93"/>
        <v>9.5105573107914996</v>
      </c>
      <c r="AO60" s="63">
        <f t="shared" si="94"/>
        <v>2.2909441377973336</v>
      </c>
    </row>
    <row r="61" spans="1:41" s="1" customFormat="1" ht="20.100000000000001" customHeight="1" x14ac:dyDescent="0.15">
      <c r="A61" s="18"/>
      <c r="B61" s="147"/>
      <c r="C61" s="149"/>
      <c r="D61" s="100">
        <v>200</v>
      </c>
      <c r="E61" s="149"/>
      <c r="F61" s="64" t="s">
        <v>49</v>
      </c>
      <c r="G61" s="8">
        <f t="shared" si="88"/>
        <v>45</v>
      </c>
      <c r="H61" s="186"/>
      <c r="I61" s="97">
        <f t="shared" si="89"/>
        <v>282.84271247461896</v>
      </c>
      <c r="J61" s="8">
        <v>45</v>
      </c>
      <c r="K61" s="28">
        <f t="shared" si="63"/>
        <v>245</v>
      </c>
      <c r="L61" s="58">
        <f t="shared" si="64"/>
        <v>358.75</v>
      </c>
      <c r="M61" s="8">
        <v>1.75</v>
      </c>
      <c r="N61" s="67">
        <f t="shared" si="90"/>
        <v>45</v>
      </c>
      <c r="O61" s="8">
        <f t="shared" si="65"/>
        <v>0</v>
      </c>
      <c r="P61" s="28">
        <f t="shared" si="66"/>
        <v>457.86065959690046</v>
      </c>
      <c r="Q61" s="28">
        <f t="shared" si="67"/>
        <v>358.74999999999994</v>
      </c>
      <c r="R61" s="33">
        <f t="shared" si="68"/>
        <v>2.4748737341529163</v>
      </c>
      <c r="S61" s="89">
        <f t="shared" si="69"/>
        <v>77.781745930520216</v>
      </c>
      <c r="T61" s="50">
        <f t="shared" si="70"/>
        <v>166.53095379377311</v>
      </c>
      <c r="U61" s="89">
        <f t="shared" si="71"/>
        <v>92.271412520439057</v>
      </c>
      <c r="V61" s="58">
        <f t="shared" si="91"/>
        <v>70.710678118654741</v>
      </c>
      <c r="W61" s="28">
        <f t="shared" si="72"/>
        <v>25.525332939200027</v>
      </c>
      <c r="X61" s="59">
        <f t="shared" si="73"/>
        <v>2.7605880198672024</v>
      </c>
      <c r="Y61" s="60">
        <f t="shared" si="74"/>
        <v>5.5233451155807796</v>
      </c>
      <c r="Z61" s="60">
        <f t="shared" si="75"/>
        <v>4.8568406054770321</v>
      </c>
      <c r="AA61" s="67">
        <f t="shared" si="92"/>
        <v>-20</v>
      </c>
      <c r="AB61" s="31">
        <f t="shared" si="76"/>
        <v>25</v>
      </c>
      <c r="AC61" s="50">
        <f t="shared" si="77"/>
        <v>405.77439670213249</v>
      </c>
      <c r="AD61" s="28">
        <f t="shared" si="78"/>
        <v>130.57432154300008</v>
      </c>
      <c r="AE61" s="33">
        <f t="shared" si="79"/>
        <v>1.8623111018328462</v>
      </c>
      <c r="AF61" s="89">
        <f t="shared" si="80"/>
        <v>58.529777486175163</v>
      </c>
      <c r="AG61" s="50">
        <f t="shared" si="81"/>
        <v>129.08255292788147</v>
      </c>
      <c r="AH61" s="89">
        <f t="shared" si="82"/>
        <v>70.048597966453741</v>
      </c>
      <c r="AI61" s="58">
        <f t="shared" si="83"/>
        <v>53.208888623795602</v>
      </c>
      <c r="AJ61" s="28">
        <f t="shared" si="84"/>
        <v>22.621569154125851</v>
      </c>
      <c r="AK61" s="61">
        <f t="shared" si="85"/>
        <v>3.4725777755182623</v>
      </c>
      <c r="AL61" s="60">
        <f t="shared" si="86"/>
        <v>4.2219645364193878</v>
      </c>
      <c r="AM61" s="60">
        <f t="shared" si="87"/>
        <v>3.7753996151700422</v>
      </c>
      <c r="AN61" s="62">
        <f t="shared" si="93"/>
        <v>9.689590062280292</v>
      </c>
      <c r="AO61" s="63">
        <f t="shared" si="94"/>
        <v>2.30875297123788</v>
      </c>
    </row>
    <row r="62" spans="1:41" s="1" customFormat="1" ht="20.100000000000001" customHeight="1" x14ac:dyDescent="0.15">
      <c r="A62" s="18"/>
      <c r="B62" s="147"/>
      <c r="C62" s="149"/>
      <c r="D62" s="100">
        <v>200</v>
      </c>
      <c r="E62" s="149"/>
      <c r="F62" s="64" t="s">
        <v>50</v>
      </c>
      <c r="G62" s="8">
        <f t="shared" si="88"/>
        <v>45</v>
      </c>
      <c r="H62" s="186"/>
      <c r="I62" s="97">
        <f t="shared" si="89"/>
        <v>282.84271247461896</v>
      </c>
      <c r="J62" s="8">
        <v>45</v>
      </c>
      <c r="K62" s="28">
        <f t="shared" si="63"/>
        <v>245</v>
      </c>
      <c r="L62" s="58">
        <f t="shared" si="64"/>
        <v>358.75</v>
      </c>
      <c r="M62" s="8">
        <v>1.75</v>
      </c>
      <c r="N62" s="67">
        <f t="shared" si="90"/>
        <v>45</v>
      </c>
      <c r="O62" s="8">
        <f t="shared" si="65"/>
        <v>0</v>
      </c>
      <c r="P62" s="28">
        <f t="shared" si="66"/>
        <v>457.86065959690046</v>
      </c>
      <c r="Q62" s="28">
        <f t="shared" si="67"/>
        <v>358.74999999999994</v>
      </c>
      <c r="R62" s="33">
        <f t="shared" si="68"/>
        <v>2.4748737341529163</v>
      </c>
      <c r="S62" s="89">
        <f t="shared" si="69"/>
        <v>77.781745930520216</v>
      </c>
      <c r="T62" s="50">
        <f t="shared" si="70"/>
        <v>166.53095379377311</v>
      </c>
      <c r="U62" s="89">
        <f t="shared" si="71"/>
        <v>92.271412520439057</v>
      </c>
      <c r="V62" s="58">
        <f t="shared" si="91"/>
        <v>70.710678118654741</v>
      </c>
      <c r="W62" s="28">
        <f t="shared" si="72"/>
        <v>25.525332939200027</v>
      </c>
      <c r="X62" s="59">
        <f t="shared" si="73"/>
        <v>2.7605880198672024</v>
      </c>
      <c r="Y62" s="60">
        <f t="shared" si="74"/>
        <v>5.5233451155807796</v>
      </c>
      <c r="Z62" s="60">
        <f t="shared" si="75"/>
        <v>4.8568406054770321</v>
      </c>
      <c r="AA62" s="67">
        <f t="shared" si="92"/>
        <v>-20</v>
      </c>
      <c r="AB62" s="31">
        <f t="shared" si="76"/>
        <v>25</v>
      </c>
      <c r="AC62" s="50">
        <f t="shared" si="77"/>
        <v>405.77439670213249</v>
      </c>
      <c r="AD62" s="28">
        <f t="shared" si="78"/>
        <v>130.57432154300008</v>
      </c>
      <c r="AE62" s="33">
        <f t="shared" si="79"/>
        <v>1.8623111018328462</v>
      </c>
      <c r="AF62" s="89">
        <f t="shared" si="80"/>
        <v>58.529777486175163</v>
      </c>
      <c r="AG62" s="50">
        <f t="shared" si="81"/>
        <v>129.08255292788147</v>
      </c>
      <c r="AH62" s="89">
        <f t="shared" si="82"/>
        <v>70.048597966453741</v>
      </c>
      <c r="AI62" s="58">
        <f t="shared" si="83"/>
        <v>53.208888623795602</v>
      </c>
      <c r="AJ62" s="28">
        <f t="shared" si="84"/>
        <v>22.621569154125851</v>
      </c>
      <c r="AK62" s="61">
        <f t="shared" si="85"/>
        <v>3.4725777755182623</v>
      </c>
      <c r="AL62" s="60">
        <f t="shared" si="86"/>
        <v>4.2219645364193878</v>
      </c>
      <c r="AM62" s="60">
        <f t="shared" si="87"/>
        <v>3.7753996151700422</v>
      </c>
      <c r="AN62" s="62">
        <f t="shared" si="93"/>
        <v>9.689590062280292</v>
      </c>
      <c r="AO62" s="63">
        <f t="shared" si="94"/>
        <v>2.30875297123788</v>
      </c>
    </row>
    <row r="63" spans="1:41" s="1" customFormat="1" ht="20.100000000000001" customHeight="1" thickBot="1" x14ac:dyDescent="0.2">
      <c r="A63" s="18"/>
      <c r="B63" s="148"/>
      <c r="C63" s="150"/>
      <c r="D63" s="101">
        <v>200</v>
      </c>
      <c r="E63" s="150"/>
      <c r="F63" s="65" t="s">
        <v>51</v>
      </c>
      <c r="G63" s="35">
        <f t="shared" si="88"/>
        <v>45</v>
      </c>
      <c r="H63" s="187"/>
      <c r="I63" s="97">
        <f t="shared" si="89"/>
        <v>282.84271247461896</v>
      </c>
      <c r="J63" s="35">
        <v>50</v>
      </c>
      <c r="K63" s="36">
        <f t="shared" si="63"/>
        <v>250</v>
      </c>
      <c r="L63" s="66">
        <f t="shared" si="64"/>
        <v>367.5</v>
      </c>
      <c r="M63" s="35">
        <v>1.75</v>
      </c>
      <c r="N63" s="83">
        <f t="shared" si="90"/>
        <v>45</v>
      </c>
      <c r="O63" s="35">
        <f t="shared" si="65"/>
        <v>0</v>
      </c>
      <c r="P63" s="36">
        <f t="shared" si="66"/>
        <v>469.02799275780052</v>
      </c>
      <c r="Q63" s="36">
        <f t="shared" si="67"/>
        <v>367.49999999999994</v>
      </c>
      <c r="R63" s="40">
        <f t="shared" si="68"/>
        <v>2.4748737341529163</v>
      </c>
      <c r="S63" s="90">
        <f t="shared" si="69"/>
        <v>77.781745930520216</v>
      </c>
      <c r="T63" s="51">
        <f t="shared" si="70"/>
        <v>168.34216211751294</v>
      </c>
      <c r="U63" s="90">
        <f t="shared" si="71"/>
        <v>92.271412520439057</v>
      </c>
      <c r="V63" s="58">
        <f t="shared" si="91"/>
        <v>70.710678118654741</v>
      </c>
      <c r="W63" s="36">
        <f t="shared" si="72"/>
        <v>25.52533293920003</v>
      </c>
      <c r="X63" s="84">
        <f t="shared" si="73"/>
        <v>2.7605880198672024</v>
      </c>
      <c r="Y63" s="85">
        <f t="shared" si="74"/>
        <v>5.788873861939356</v>
      </c>
      <c r="Z63" s="85">
        <f t="shared" si="75"/>
        <v>4.9952687042091188</v>
      </c>
      <c r="AA63" s="83">
        <f t="shared" si="92"/>
        <v>-20</v>
      </c>
      <c r="AB63" s="38">
        <f t="shared" si="76"/>
        <v>25</v>
      </c>
      <c r="AC63" s="51">
        <f t="shared" si="77"/>
        <v>415.6713332070625</v>
      </c>
      <c r="AD63" s="36">
        <f t="shared" si="78"/>
        <v>133.75906109282937</v>
      </c>
      <c r="AE63" s="40">
        <f t="shared" si="79"/>
        <v>1.8623111018328462</v>
      </c>
      <c r="AF63" s="90">
        <f t="shared" si="80"/>
        <v>58.529777486175163</v>
      </c>
      <c r="AG63" s="51">
        <f t="shared" si="81"/>
        <v>130.5224054879163</v>
      </c>
      <c r="AH63" s="90">
        <f t="shared" si="82"/>
        <v>70.048597966453741</v>
      </c>
      <c r="AI63" s="66">
        <f t="shared" si="83"/>
        <v>53.208888623795602</v>
      </c>
      <c r="AJ63" s="36">
        <f t="shared" si="84"/>
        <v>22.621569154125851</v>
      </c>
      <c r="AK63" s="86">
        <f t="shared" si="85"/>
        <v>3.4725777755182623</v>
      </c>
      <c r="AL63" s="85">
        <f t="shared" si="86"/>
        <v>4.4258956828521683</v>
      </c>
      <c r="AM63" s="85">
        <f t="shared" si="87"/>
        <v>3.883356907087598</v>
      </c>
      <c r="AN63" s="62">
        <f t="shared" si="93"/>
        <v>9.8705706549266488</v>
      </c>
      <c r="AO63" s="63">
        <f>IF(AA63&gt;0,0.8*0.4*(Q63+U63+W63+I63+AD63+AH63+AJ63)/100,0.8*0.4*(Q63+U63+W63+I63-AD63+AH63+AJ63)/100)</f>
        <v>2.3265618046784264</v>
      </c>
    </row>
    <row r="64" spans="1:41" s="6" customFormat="1" ht="20.100000000000001" customHeight="1" x14ac:dyDescent="0.15">
      <c r="A64" s="18"/>
      <c r="B64" s="18"/>
      <c r="C64" s="18"/>
      <c r="D64" s="99"/>
      <c r="E64" s="18"/>
      <c r="F64" s="18"/>
      <c r="G64" s="18"/>
      <c r="H64" s="18"/>
      <c r="I64" s="18"/>
      <c r="J64" s="18"/>
      <c r="K64" s="42"/>
      <c r="L64" s="42"/>
      <c r="M64" s="18"/>
      <c r="N64" s="18"/>
      <c r="O64" s="18"/>
      <c r="P64" s="42"/>
      <c r="Q64" s="42"/>
      <c r="R64" s="47"/>
      <c r="S64" s="52"/>
      <c r="T64" s="52"/>
      <c r="U64" s="52"/>
      <c r="V64" s="42"/>
      <c r="W64" s="42"/>
      <c r="X64" s="46"/>
      <c r="Y64" s="43"/>
      <c r="Z64" s="43"/>
      <c r="AA64" s="44"/>
      <c r="AB64" s="45"/>
      <c r="AC64" s="52"/>
      <c r="AD64" s="42"/>
      <c r="AE64" s="47"/>
      <c r="AF64" s="52"/>
      <c r="AG64" s="52"/>
      <c r="AH64" s="52"/>
      <c r="AI64" s="42"/>
      <c r="AJ64" s="42"/>
      <c r="AK64" s="46"/>
      <c r="AL64" s="43"/>
      <c r="AM64" s="43"/>
      <c r="AN64" s="47"/>
      <c r="AO64" s="47"/>
    </row>
    <row r="65" spans="1:41" s="6" customFormat="1" ht="20.100000000000001" customHeight="1" x14ac:dyDescent="0.15">
      <c r="A65" s="18"/>
      <c r="B65" s="18"/>
      <c r="C65" s="18"/>
      <c r="D65" s="99"/>
      <c r="E65" s="18"/>
      <c r="F65" s="18"/>
      <c r="G65" s="18"/>
      <c r="H65" s="18"/>
      <c r="I65" s="18"/>
      <c r="J65" s="18"/>
      <c r="K65" s="42"/>
      <c r="L65" s="42"/>
      <c r="M65" s="18"/>
      <c r="N65" s="18"/>
      <c r="O65" s="18"/>
      <c r="P65" s="42"/>
      <c r="Q65" s="42"/>
      <c r="R65" s="47"/>
      <c r="S65" s="52"/>
      <c r="T65" s="52"/>
      <c r="U65" s="52"/>
      <c r="V65" s="42"/>
      <c r="W65" s="42"/>
      <c r="X65" s="46"/>
      <c r="Y65" s="43"/>
      <c r="Z65" s="43"/>
      <c r="AA65" s="44"/>
      <c r="AB65" s="45"/>
      <c r="AC65" s="52"/>
      <c r="AD65" s="42"/>
      <c r="AE65" s="47"/>
      <c r="AF65" s="52"/>
      <c r="AG65" s="52"/>
      <c r="AH65" s="52"/>
      <c r="AI65" s="42"/>
      <c r="AJ65" s="42"/>
      <c r="AK65" s="46"/>
      <c r="AL65" s="43"/>
      <c r="AM65" s="43"/>
      <c r="AN65" s="47"/>
      <c r="AO65" s="47"/>
    </row>
    <row r="66" spans="1:41" s="6" customFormat="1" ht="20.100000000000001" customHeight="1" x14ac:dyDescent="0.15">
      <c r="A66" s="18"/>
      <c r="B66" s="18"/>
      <c r="C66" s="18"/>
      <c r="D66" s="99"/>
      <c r="E66" s="18"/>
      <c r="F66" s="18"/>
      <c r="G66" s="18"/>
      <c r="H66" s="18"/>
      <c r="I66" s="18"/>
      <c r="J66" s="18"/>
      <c r="K66" s="42"/>
      <c r="L66" s="42"/>
      <c r="M66" s="18"/>
      <c r="N66" s="18"/>
      <c r="O66" s="18"/>
      <c r="P66" s="42"/>
      <c r="Q66" s="42"/>
      <c r="R66" s="47"/>
      <c r="S66" s="52"/>
      <c r="T66" s="52"/>
      <c r="U66" s="52"/>
      <c r="V66" s="42"/>
      <c r="W66" s="42"/>
      <c r="X66" s="46"/>
      <c r="Y66" s="43"/>
      <c r="Z66" s="43"/>
      <c r="AA66" s="44"/>
      <c r="AB66" s="45"/>
      <c r="AC66" s="52"/>
      <c r="AD66" s="42"/>
      <c r="AE66" s="47"/>
      <c r="AF66" s="52"/>
      <c r="AG66" s="52"/>
      <c r="AH66" s="52"/>
      <c r="AI66" s="42"/>
      <c r="AJ66" s="42"/>
      <c r="AK66" s="46"/>
      <c r="AL66" s="43"/>
      <c r="AM66" s="43"/>
      <c r="AN66" s="47"/>
      <c r="AO66" s="47"/>
    </row>
    <row r="67" spans="1:41" s="1" customFormat="1" ht="20.100000000000001" customHeight="1" x14ac:dyDescent="0.15">
      <c r="A67" s="17"/>
      <c r="B67" s="164" t="s">
        <v>318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64"/>
      <c r="AN67" s="164"/>
      <c r="AO67" s="164"/>
    </row>
    <row r="68" spans="1:41" s="1" customFormat="1" ht="20.100000000000001" customHeight="1" thickBot="1" x14ac:dyDescent="0.2">
      <c r="D68" s="96"/>
      <c r="H68" s="105"/>
      <c r="I68" s="105"/>
      <c r="K68" s="2"/>
      <c r="L68" s="2"/>
      <c r="P68" s="2"/>
      <c r="Q68" s="113"/>
      <c r="R68" s="87"/>
      <c r="S68" s="13"/>
      <c r="T68" s="13"/>
      <c r="U68" s="122"/>
      <c r="V68" s="2"/>
      <c r="W68" s="113"/>
      <c r="X68" s="5"/>
      <c r="AA68" s="3"/>
      <c r="AB68" s="4"/>
      <c r="AC68" s="13"/>
      <c r="AD68" s="113"/>
      <c r="AE68" s="87"/>
      <c r="AF68" s="13"/>
      <c r="AG68" s="13"/>
      <c r="AH68" s="122"/>
      <c r="AI68" s="2"/>
      <c r="AJ68" s="113"/>
      <c r="AK68" s="5"/>
      <c r="AN68" s="4" t="s">
        <v>77</v>
      </c>
      <c r="AO68" s="4"/>
    </row>
    <row r="69" spans="1:41" s="1" customFormat="1" ht="29.25" customHeight="1" x14ac:dyDescent="0.15">
      <c r="A69" s="18"/>
      <c r="B69" s="19" t="s">
        <v>29</v>
      </c>
      <c r="C69" s="15" t="s">
        <v>30</v>
      </c>
      <c r="D69" s="91" t="s">
        <v>30</v>
      </c>
      <c r="E69" s="15" t="s">
        <v>315</v>
      </c>
      <c r="F69" s="68" t="s">
        <v>24</v>
      </c>
      <c r="G69" s="165" t="s">
        <v>71</v>
      </c>
      <c r="H69" s="146" t="s">
        <v>316</v>
      </c>
      <c r="I69" s="167" t="s">
        <v>316</v>
      </c>
      <c r="J69" s="68" t="s">
        <v>27</v>
      </c>
      <c r="K69" s="151" t="s">
        <v>72</v>
      </c>
      <c r="L69" s="151" t="s">
        <v>1</v>
      </c>
      <c r="M69" s="153" t="s">
        <v>3</v>
      </c>
      <c r="N69" s="153" t="s">
        <v>32</v>
      </c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 t="s">
        <v>33</v>
      </c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03" t="s">
        <v>16</v>
      </c>
      <c r="AO69" s="155" t="s">
        <v>87</v>
      </c>
    </row>
    <row r="70" spans="1:41" s="1" customFormat="1" ht="34.5" customHeight="1" x14ac:dyDescent="0.15">
      <c r="A70" s="18"/>
      <c r="B70" s="20" t="s">
        <v>34</v>
      </c>
      <c r="C70" s="16" t="s">
        <v>35</v>
      </c>
      <c r="D70" s="92" t="s">
        <v>35</v>
      </c>
      <c r="E70" s="16" t="s">
        <v>70</v>
      </c>
      <c r="F70" s="69" t="s">
        <v>73</v>
      </c>
      <c r="G70" s="166"/>
      <c r="H70" s="143"/>
      <c r="I70" s="168"/>
      <c r="J70" s="69" t="s">
        <v>74</v>
      </c>
      <c r="K70" s="152"/>
      <c r="L70" s="152"/>
      <c r="M70" s="154"/>
      <c r="N70" s="103" t="s">
        <v>39</v>
      </c>
      <c r="O70" s="103" t="s">
        <v>40</v>
      </c>
      <c r="P70" s="103" t="s">
        <v>0</v>
      </c>
      <c r="Q70" s="119" t="s">
        <v>2</v>
      </c>
      <c r="R70" s="162" t="s">
        <v>17</v>
      </c>
      <c r="S70" s="103" t="s">
        <v>4</v>
      </c>
      <c r="T70" s="103" t="s">
        <v>19</v>
      </c>
      <c r="U70" s="119" t="s">
        <v>21</v>
      </c>
      <c r="V70" s="7" t="s">
        <v>5</v>
      </c>
      <c r="W70" s="119" t="s">
        <v>6</v>
      </c>
      <c r="X70" s="157" t="s">
        <v>7</v>
      </c>
      <c r="Y70" s="70" t="s">
        <v>37</v>
      </c>
      <c r="Z70" s="70" t="s">
        <v>38</v>
      </c>
      <c r="AA70" s="103" t="s">
        <v>41</v>
      </c>
      <c r="AB70" s="103" t="s">
        <v>42</v>
      </c>
      <c r="AC70" s="103" t="s">
        <v>18</v>
      </c>
      <c r="AD70" s="119" t="s">
        <v>13</v>
      </c>
      <c r="AE70" s="162" t="s">
        <v>14</v>
      </c>
      <c r="AF70" s="103" t="s">
        <v>8</v>
      </c>
      <c r="AG70" s="103" t="s">
        <v>20</v>
      </c>
      <c r="AH70" s="119" t="s">
        <v>22</v>
      </c>
      <c r="AI70" s="103" t="s">
        <v>9</v>
      </c>
      <c r="AJ70" s="119" t="s">
        <v>10</v>
      </c>
      <c r="AK70" s="157" t="s">
        <v>11</v>
      </c>
      <c r="AL70" s="70" t="s">
        <v>37</v>
      </c>
      <c r="AM70" s="70" t="s">
        <v>38</v>
      </c>
      <c r="AN70" s="71" t="s">
        <v>314</v>
      </c>
      <c r="AO70" s="156"/>
    </row>
    <row r="71" spans="1:41" s="1" customFormat="1" ht="59.25" customHeight="1" x14ac:dyDescent="0.15">
      <c r="A71" s="18"/>
      <c r="B71" s="25" t="s">
        <v>57</v>
      </c>
      <c r="C71" s="24" t="s">
        <v>57</v>
      </c>
      <c r="D71" s="93" t="s">
        <v>57</v>
      </c>
      <c r="E71" s="71" t="s">
        <v>15</v>
      </c>
      <c r="F71" s="71" t="s">
        <v>58</v>
      </c>
      <c r="G71" s="71" t="s">
        <v>59</v>
      </c>
      <c r="H71" s="108" t="s">
        <v>15</v>
      </c>
      <c r="I71" s="93" t="s">
        <v>15</v>
      </c>
      <c r="J71" s="71" t="s">
        <v>15</v>
      </c>
      <c r="K71" s="73" t="s">
        <v>57</v>
      </c>
      <c r="L71" s="73" t="s">
        <v>57</v>
      </c>
      <c r="M71" s="154"/>
      <c r="N71" s="71" t="s">
        <v>59</v>
      </c>
      <c r="O71" s="71" t="s">
        <v>59</v>
      </c>
      <c r="P71" s="71" t="s">
        <v>57</v>
      </c>
      <c r="Q71" s="120" t="s">
        <v>57</v>
      </c>
      <c r="R71" s="163"/>
      <c r="S71" s="71" t="s">
        <v>57</v>
      </c>
      <c r="T71" s="71" t="s">
        <v>57</v>
      </c>
      <c r="U71" s="120" t="s">
        <v>57</v>
      </c>
      <c r="V71" s="24" t="s">
        <v>57</v>
      </c>
      <c r="W71" s="120" t="s">
        <v>57</v>
      </c>
      <c r="X71" s="157"/>
      <c r="Y71" s="158" t="s">
        <v>75</v>
      </c>
      <c r="Z71" s="158"/>
      <c r="AA71" s="71" t="s">
        <v>59</v>
      </c>
      <c r="AB71" s="71" t="s">
        <v>59</v>
      </c>
      <c r="AC71" s="71" t="s">
        <v>57</v>
      </c>
      <c r="AD71" s="120" t="s">
        <v>57</v>
      </c>
      <c r="AE71" s="163"/>
      <c r="AF71" s="71" t="s">
        <v>57</v>
      </c>
      <c r="AG71" s="71" t="s">
        <v>57</v>
      </c>
      <c r="AH71" s="120" t="s">
        <v>57</v>
      </c>
      <c r="AI71" s="71" t="s">
        <v>57</v>
      </c>
      <c r="AJ71" s="120" t="s">
        <v>57</v>
      </c>
      <c r="AK71" s="157"/>
      <c r="AL71" s="159" t="s">
        <v>75</v>
      </c>
      <c r="AM71" s="160"/>
      <c r="AN71" s="158" t="s">
        <v>52</v>
      </c>
      <c r="AO71" s="161"/>
    </row>
    <row r="72" spans="1:41" s="1" customFormat="1" ht="20.100000000000001" customHeight="1" x14ac:dyDescent="0.15">
      <c r="A72" s="18"/>
      <c r="B72" s="147">
        <v>350</v>
      </c>
      <c r="C72" s="149">
        <v>300</v>
      </c>
      <c r="D72" s="100">
        <f>C72</f>
        <v>300</v>
      </c>
      <c r="E72" s="149">
        <v>250</v>
      </c>
      <c r="F72" s="94" t="s">
        <v>117</v>
      </c>
      <c r="G72" s="8">
        <v>45</v>
      </c>
      <c r="H72" s="142">
        <f>C72/COS(G72/180*PI())</f>
        <v>424.26406871192847</v>
      </c>
      <c r="I72" s="97">
        <f>D72/COS(G72/180*PI())</f>
        <v>424.26406871192847</v>
      </c>
      <c r="J72" s="8">
        <v>35</v>
      </c>
      <c r="K72" s="28">
        <f>J72+E$72</f>
        <v>285</v>
      </c>
      <c r="L72" s="58">
        <f>(K72-40)*M72</f>
        <v>367.5</v>
      </c>
      <c r="M72" s="8">
        <v>1.5</v>
      </c>
      <c r="N72" s="67">
        <v>45</v>
      </c>
      <c r="O72" s="8">
        <f>N72-G72</f>
        <v>0</v>
      </c>
      <c r="P72" s="28">
        <f>L72/COS(ATAN((Q72+U72-T72)/L72))</f>
        <v>462.16828031571134</v>
      </c>
      <c r="Q72" s="116">
        <f>L72*TAN(N72*PI()/180)</f>
        <v>367.49999999999994</v>
      </c>
      <c r="R72" s="33">
        <f>M72/COS(N72*PI()/180)</f>
        <v>2.1213203435596424</v>
      </c>
      <c r="S72" s="89">
        <f>55/COS(N72*PI()/180)</f>
        <v>77.781745930520216</v>
      </c>
      <c r="T72" s="50">
        <f>K72/X72+S72</f>
        <v>179.26998848206256</v>
      </c>
      <c r="U72" s="128">
        <f>40/X72+S72</f>
        <v>92.025709797403351</v>
      </c>
      <c r="V72" s="58">
        <f>50/COS(N72*PI()/180)</f>
        <v>70.710678118654741</v>
      </c>
      <c r="W72" s="116">
        <f>20/COS(ATAN((Q72+U72-T72)/L72))</f>
        <v>25.152015255276805</v>
      </c>
      <c r="X72" s="59">
        <f>(3.5+SIN(N72*PI()/180)/M72)*COS(N72*PI()/180)</f>
        <v>2.8082070674862498</v>
      </c>
      <c r="Y72" s="60">
        <f>(S72*M72*(K72^2-40^2)/2+M72*(K72^3-40^3)/(6*X72))/1000000</f>
        <v>6.7001766795537581</v>
      </c>
      <c r="Z72" s="60">
        <f>(M72*(S72+V72+W72)*(K72-40)*60+M72*(K72^2-40^2)*60/(2*X72)+(V72+W72+U72)*0*60)/1000000</f>
        <v>5.1048074624263018</v>
      </c>
      <c r="AA72" s="67">
        <v>-20</v>
      </c>
      <c r="AB72" s="31">
        <f>AA72+G72</f>
        <v>25</v>
      </c>
      <c r="AC72" s="50">
        <f>IF(AA72&gt;0,L72/COS(ATAN((AD72+AH72-AG72)/L72)),L72/COS(ATAN((AD72+AG72-AH72)/L72)))</f>
        <v>420.17622472320119</v>
      </c>
      <c r="AD72" s="116">
        <f>L72*TAN(ABS(AA72)*PI()/180)</f>
        <v>133.75906109282937</v>
      </c>
      <c r="AE72" s="33">
        <f>M72/COS(AA72*PI()/180)</f>
        <v>1.5962666587138681</v>
      </c>
      <c r="AF72" s="89">
        <f>55/COS(AA72*PI()/180)</f>
        <v>58.529777486175163</v>
      </c>
      <c r="AG72" s="50">
        <f>K72/AK72+AF72</f>
        <v>139.88427658905113</v>
      </c>
      <c r="AH72" s="128">
        <f>40/AK72+AF72</f>
        <v>69.947952798859504</v>
      </c>
      <c r="AI72" s="58">
        <f>50/COS(AA72*PI()/180)</f>
        <v>53.208888623795602</v>
      </c>
      <c r="AJ72" s="116">
        <f>IF(AA72&gt;0,20/COS(ATAN((AD72+AH72-AG72)/L72)),20/COS(ATAN((AD72-AH72+AG72)/L72)))</f>
        <v>22.866733318269453</v>
      </c>
      <c r="AK72" s="61">
        <f>(3.5+SIN(ABS(AA72)*PI()/180)/M72)*COS(AA72*PI()/180)</f>
        <v>3.503186709312859</v>
      </c>
      <c r="AL72" s="60">
        <f>(AF72*M72*(K72^2-40^2)/2+M72*(K72^3-40^3)/(6*AK72))/1000000</f>
        <v>5.1427626765352246</v>
      </c>
      <c r="AM72" s="60">
        <f>(M72*(AF72+AI72+AJ72)*(K72-40)*60+M72*(K72^2-40^2)*60/(2*AK72)+(AI72+AJ72+AH72)*0*60)/1000000</f>
        <v>3.9908677928242491</v>
      </c>
      <c r="AN72" s="62">
        <f>IF(AA72&gt;0,((I72+I72+Q72+AD72)*L72/2+200*(I72+Q72+AD72+U72+W72+AH72+AJ72))/10000*0.4-(AI72+V72)*L72/10000*0.4,((I72+I72+Q72-AD72)*L72/2+200*(I72+Q72-AD72+U72+W72+AH72+AJ72))/10000*0.4-(AI72+V72)*L72/10000*0.4)</f>
        <v>13.077039430230297</v>
      </c>
      <c r="AO72" s="63">
        <f>IF(AA72&gt;0,0.8*0.4*(Q72+U72+W72+I72+AD72+AH72+AJ72)/100,0.8*0.4*(Q72+U72+W72+I72-AD72+AH72+AJ72)/100)</f>
        <v>2.7775917401245067</v>
      </c>
    </row>
    <row r="73" spans="1:41" s="1" customFormat="1" ht="20.100000000000001" customHeight="1" x14ac:dyDescent="0.15">
      <c r="A73" s="18"/>
      <c r="B73" s="147"/>
      <c r="C73" s="149"/>
      <c r="D73" s="100">
        <f>D72</f>
        <v>300</v>
      </c>
      <c r="E73" s="149"/>
      <c r="F73" s="94" t="s">
        <v>118</v>
      </c>
      <c r="G73" s="8">
        <f t="shared" ref="G73:G89" si="95">G72</f>
        <v>45</v>
      </c>
      <c r="H73" s="143"/>
      <c r="I73" s="97">
        <f t="shared" ref="I73:I89" si="96">D73/COS(G73/180*PI())</f>
        <v>424.26406871192847</v>
      </c>
      <c r="J73" s="8">
        <v>35</v>
      </c>
      <c r="K73" s="28">
        <f t="shared" ref="K73:K89" si="97">J73+E$72</f>
        <v>285</v>
      </c>
      <c r="L73" s="58">
        <f t="shared" ref="L73:L89" si="98">(K73-40)*M73</f>
        <v>367.5</v>
      </c>
      <c r="M73" s="8">
        <v>1.5</v>
      </c>
      <c r="N73" s="67">
        <f>N72</f>
        <v>45</v>
      </c>
      <c r="O73" s="8">
        <f t="shared" ref="O73:O89" si="99">N73-G73</f>
        <v>0</v>
      </c>
      <c r="P73" s="28">
        <f t="shared" ref="P73:P89" si="100">L73/COS(ATAN((Q73+U73-T73)/L73))</f>
        <v>462.16828031571134</v>
      </c>
      <c r="Q73" s="116">
        <f t="shared" ref="Q73:Q89" si="101">L73*TAN(N73*PI()/180)</f>
        <v>367.49999999999994</v>
      </c>
      <c r="R73" s="33">
        <f t="shared" ref="R73:R89" si="102">M73/COS(N73*PI()/180)</f>
        <v>2.1213203435596424</v>
      </c>
      <c r="S73" s="89">
        <f t="shared" ref="S73:S89" si="103">55/COS(N73*PI()/180)</f>
        <v>77.781745930520216</v>
      </c>
      <c r="T73" s="50">
        <f t="shared" ref="T73:T89" si="104">K73/X73+S73</f>
        <v>179.26998848206256</v>
      </c>
      <c r="U73" s="128">
        <f t="shared" ref="U73:U89" si="105">40/X73+S73</f>
        <v>92.025709797403351</v>
      </c>
      <c r="V73" s="58">
        <f t="shared" ref="V73:V89" si="106">50/COS(N73*PI()/180)</f>
        <v>70.710678118654741</v>
      </c>
      <c r="W73" s="116">
        <f t="shared" ref="W73:W89" si="107">20/COS(ATAN((Q73+U73-T73)/L73))</f>
        <v>25.152015255276805</v>
      </c>
      <c r="X73" s="59">
        <f t="shared" ref="X73:X89" si="108">(3.5+SIN(N73*PI()/180)/M73)*COS(N73*PI()/180)</f>
        <v>2.8082070674862498</v>
      </c>
      <c r="Y73" s="60">
        <f t="shared" ref="Y73:Y89" si="109">(S73*M73*(K73^2-40^2)/2+M73*(K73^3-40^3)/(6*X73))/1000000</f>
        <v>6.7001766795537581</v>
      </c>
      <c r="Z73" s="60">
        <f t="shared" ref="Z73:Z89" si="110">(M73*(S73+V73+W73)*(K73-40)*60+M73*(K73^2-40^2)*60/(2*X73)+(V73+W73+U73)*0*60)/1000000</f>
        <v>5.1048074624263018</v>
      </c>
      <c r="AA73" s="67">
        <f>AA72</f>
        <v>-20</v>
      </c>
      <c r="AB73" s="31">
        <f t="shared" ref="AB73:AB89" si="111">AA73+G73</f>
        <v>25</v>
      </c>
      <c r="AC73" s="50">
        <f t="shared" ref="AC73:AC89" si="112">IF(AA73&gt;0,L73/COS(ATAN((AD73+AH73-AG73)/L73)),L73/COS(ATAN((AD73+AG73-AH73)/L73)))</f>
        <v>420.17622472320119</v>
      </c>
      <c r="AD73" s="116">
        <f t="shared" ref="AD73:AD89" si="113">L73*TAN(ABS(AA73)*PI()/180)</f>
        <v>133.75906109282937</v>
      </c>
      <c r="AE73" s="33">
        <f t="shared" ref="AE73:AE89" si="114">M73/COS(AA73*PI()/180)</f>
        <v>1.5962666587138681</v>
      </c>
      <c r="AF73" s="89">
        <f t="shared" ref="AF73:AF89" si="115">55/COS(AA73*PI()/180)</f>
        <v>58.529777486175163</v>
      </c>
      <c r="AG73" s="50">
        <f t="shared" ref="AG73:AG89" si="116">K73/AK73+AF73</f>
        <v>139.88427658905113</v>
      </c>
      <c r="AH73" s="128">
        <f t="shared" ref="AH73:AH89" si="117">40/AK73+AF73</f>
        <v>69.947952798859504</v>
      </c>
      <c r="AI73" s="58">
        <f t="shared" ref="AI73:AI89" si="118">50/COS(AA73*PI()/180)</f>
        <v>53.208888623795602</v>
      </c>
      <c r="AJ73" s="116">
        <f t="shared" ref="AJ73:AJ89" si="119">IF(AA73&gt;0,20/COS(ATAN((AD73+AH73-AG73)/L73)),20/COS(ATAN((AD73-AH73+AG73)/L73)))</f>
        <v>22.866733318269453</v>
      </c>
      <c r="AK73" s="61">
        <f t="shared" ref="AK73:AK89" si="120">(3.5+SIN(ABS(AA73)*PI()/180)/M73)*COS(AA73*PI()/180)</f>
        <v>3.503186709312859</v>
      </c>
      <c r="AL73" s="60">
        <f t="shared" ref="AL73:AL89" si="121">(AF73*M73*(K73^2-40^2)/2+M73*(K73^3-40^3)/(6*AK73))/1000000</f>
        <v>5.1427626765352246</v>
      </c>
      <c r="AM73" s="60">
        <f t="shared" ref="AM73:AM89" si="122">(M73*(AF73+AI73+AJ73)*(K73-40)*60+M73*(K73^2-40^2)*60/(2*AK73)+(AI73+AJ73+AH73)*0*60)/1000000</f>
        <v>3.9908677928242491</v>
      </c>
      <c r="AN73" s="62">
        <f t="shared" ref="AN73:AN89" si="123">IF(AA73&gt;0,((I73+I73+Q73+AD73)*L73/2+200*(I73+Q73+AD73+U73+W73+AH73+AJ73))/10000*0.4-(AI73+V73)*L73/10000*0.4,((I73+I73+Q73-AD73)*L73/2+200*(I73+Q73-AD73+U73+W73+AH73+AJ73))/10000*0.4-(AI73+V73)*L73/10000*0.4)</f>
        <v>13.077039430230297</v>
      </c>
      <c r="AO73" s="63">
        <f t="shared" ref="AO73:AO89" si="124">IF(AA73&gt;0,0.8*0.4*(Q73+U73+W73+I73+AD73+AH73+AJ73)/100,0.8*0.4*(Q73+U73+W73+I73-AD73+AH73+AJ73)/100)</f>
        <v>2.7775917401245067</v>
      </c>
    </row>
    <row r="74" spans="1:41" s="1" customFormat="1" ht="20.100000000000001" customHeight="1" x14ac:dyDescent="0.15">
      <c r="A74" s="18"/>
      <c r="B74" s="147"/>
      <c r="C74" s="149"/>
      <c r="D74" s="100">
        <f t="shared" ref="D74:D80" si="125">D73</f>
        <v>300</v>
      </c>
      <c r="E74" s="149"/>
      <c r="F74" s="94" t="s">
        <v>119</v>
      </c>
      <c r="G74" s="8">
        <f t="shared" si="95"/>
        <v>45</v>
      </c>
      <c r="H74" s="143"/>
      <c r="I74" s="97">
        <f>D74/COS(G74/180*PI())</f>
        <v>424.26406871192847</v>
      </c>
      <c r="J74" s="8">
        <v>45</v>
      </c>
      <c r="K74" s="28">
        <f t="shared" si="97"/>
        <v>295</v>
      </c>
      <c r="L74" s="58">
        <f t="shared" si="98"/>
        <v>382.5</v>
      </c>
      <c r="M74" s="8">
        <v>1.5</v>
      </c>
      <c r="N74" s="67">
        <f t="shared" ref="N74:N88" si="126">N73</f>
        <v>45</v>
      </c>
      <c r="O74" s="8">
        <f t="shared" si="99"/>
        <v>0</v>
      </c>
      <c r="P74" s="28">
        <f t="shared" si="100"/>
        <v>481.03229175716893</v>
      </c>
      <c r="Q74" s="116">
        <f t="shared" si="101"/>
        <v>382.49999999999994</v>
      </c>
      <c r="R74" s="33">
        <f t="shared" si="102"/>
        <v>2.1213203435596424</v>
      </c>
      <c r="S74" s="89">
        <f t="shared" si="103"/>
        <v>77.781745930520216</v>
      </c>
      <c r="T74" s="50">
        <f t="shared" si="104"/>
        <v>182.83097944878335</v>
      </c>
      <c r="U74" s="128">
        <f t="shared" si="105"/>
        <v>92.025709797403351</v>
      </c>
      <c r="V74" s="58">
        <f t="shared" si="106"/>
        <v>70.710678118654741</v>
      </c>
      <c r="W74" s="116">
        <f t="shared" si="107"/>
        <v>25.152015255276805</v>
      </c>
      <c r="X74" s="59">
        <f t="shared" si="108"/>
        <v>2.8082070674862498</v>
      </c>
      <c r="Y74" s="60">
        <f t="shared" si="109"/>
        <v>7.2631590357709772</v>
      </c>
      <c r="Z74" s="60">
        <f t="shared" si="110"/>
        <v>5.3540293220317219</v>
      </c>
      <c r="AA74" s="67">
        <f t="shared" ref="AA74:AA88" si="127">AA73</f>
        <v>-20</v>
      </c>
      <c r="AB74" s="31">
        <f t="shared" si="111"/>
        <v>25</v>
      </c>
      <c r="AC74" s="50">
        <f t="shared" si="112"/>
        <v>437.32627471190324</v>
      </c>
      <c r="AD74" s="116">
        <f t="shared" si="113"/>
        <v>139.2186146068224</v>
      </c>
      <c r="AE74" s="33">
        <f t="shared" si="114"/>
        <v>1.5962666587138681</v>
      </c>
      <c r="AF74" s="89">
        <f t="shared" si="115"/>
        <v>58.529777486175163</v>
      </c>
      <c r="AG74" s="50">
        <f t="shared" si="116"/>
        <v>142.7388204172222</v>
      </c>
      <c r="AH74" s="128">
        <f t="shared" si="117"/>
        <v>69.947952798859504</v>
      </c>
      <c r="AI74" s="58">
        <f t="shared" si="118"/>
        <v>53.208888623795602</v>
      </c>
      <c r="AJ74" s="116">
        <f t="shared" si="119"/>
        <v>22.86673331826945</v>
      </c>
      <c r="AK74" s="61">
        <f t="shared" si="120"/>
        <v>3.503186709312859</v>
      </c>
      <c r="AL74" s="60">
        <f t="shared" si="121"/>
        <v>5.577435401460904</v>
      </c>
      <c r="AM74" s="60">
        <f t="shared" si="122"/>
        <v>4.1865162462249312</v>
      </c>
      <c r="AN74" s="62">
        <f t="shared" si="123"/>
        <v>13.476676400590145</v>
      </c>
      <c r="AO74" s="63">
        <f t="shared" si="124"/>
        <v>2.8081211688797287</v>
      </c>
    </row>
    <row r="75" spans="1:41" s="1" customFormat="1" ht="20.100000000000001" customHeight="1" x14ac:dyDescent="0.15">
      <c r="A75" s="18"/>
      <c r="B75" s="147"/>
      <c r="C75" s="149"/>
      <c r="D75" s="100">
        <f t="shared" si="125"/>
        <v>300</v>
      </c>
      <c r="E75" s="149"/>
      <c r="F75" s="94" t="s">
        <v>120</v>
      </c>
      <c r="G75" s="8">
        <f t="shared" si="95"/>
        <v>45</v>
      </c>
      <c r="H75" s="143"/>
      <c r="I75" s="97">
        <f t="shared" si="96"/>
        <v>424.26406871192847</v>
      </c>
      <c r="J75" s="8">
        <v>45</v>
      </c>
      <c r="K75" s="28">
        <f t="shared" si="97"/>
        <v>295</v>
      </c>
      <c r="L75" s="58">
        <f t="shared" si="98"/>
        <v>382.5</v>
      </c>
      <c r="M75" s="8">
        <v>1.5</v>
      </c>
      <c r="N75" s="67">
        <f t="shared" si="126"/>
        <v>45</v>
      </c>
      <c r="O75" s="8">
        <f t="shared" si="99"/>
        <v>0</v>
      </c>
      <c r="P75" s="28">
        <f t="shared" si="100"/>
        <v>481.03229175716893</v>
      </c>
      <c r="Q75" s="116">
        <f t="shared" si="101"/>
        <v>382.49999999999994</v>
      </c>
      <c r="R75" s="33">
        <f t="shared" si="102"/>
        <v>2.1213203435596424</v>
      </c>
      <c r="S75" s="89">
        <f t="shared" si="103"/>
        <v>77.781745930520216</v>
      </c>
      <c r="T75" s="50">
        <f t="shared" si="104"/>
        <v>182.83097944878335</v>
      </c>
      <c r="U75" s="128">
        <f t="shared" si="105"/>
        <v>92.025709797403351</v>
      </c>
      <c r="V75" s="58">
        <f t="shared" si="106"/>
        <v>70.710678118654741</v>
      </c>
      <c r="W75" s="116">
        <f t="shared" si="107"/>
        <v>25.152015255276805</v>
      </c>
      <c r="X75" s="59">
        <f t="shared" si="108"/>
        <v>2.8082070674862498</v>
      </c>
      <c r="Y75" s="60">
        <f t="shared" si="109"/>
        <v>7.2631590357709772</v>
      </c>
      <c r="Z75" s="60">
        <f t="shared" si="110"/>
        <v>5.3540293220317219</v>
      </c>
      <c r="AA75" s="67">
        <f t="shared" si="127"/>
        <v>-20</v>
      </c>
      <c r="AB75" s="31">
        <f t="shared" si="111"/>
        <v>25</v>
      </c>
      <c r="AC75" s="50">
        <f t="shared" si="112"/>
        <v>437.32627471190324</v>
      </c>
      <c r="AD75" s="116">
        <f t="shared" si="113"/>
        <v>139.2186146068224</v>
      </c>
      <c r="AE75" s="33">
        <f t="shared" si="114"/>
        <v>1.5962666587138681</v>
      </c>
      <c r="AF75" s="89">
        <f t="shared" si="115"/>
        <v>58.529777486175163</v>
      </c>
      <c r="AG75" s="50">
        <f t="shared" si="116"/>
        <v>142.7388204172222</v>
      </c>
      <c r="AH75" s="128">
        <f t="shared" si="117"/>
        <v>69.947952798859504</v>
      </c>
      <c r="AI75" s="58">
        <f t="shared" si="118"/>
        <v>53.208888623795602</v>
      </c>
      <c r="AJ75" s="116">
        <f t="shared" si="119"/>
        <v>22.86673331826945</v>
      </c>
      <c r="AK75" s="61">
        <f t="shared" si="120"/>
        <v>3.503186709312859</v>
      </c>
      <c r="AL75" s="60">
        <f t="shared" si="121"/>
        <v>5.577435401460904</v>
      </c>
      <c r="AM75" s="60">
        <f t="shared" si="122"/>
        <v>4.1865162462249312</v>
      </c>
      <c r="AN75" s="62">
        <f t="shared" si="123"/>
        <v>13.476676400590145</v>
      </c>
      <c r="AO75" s="63">
        <f t="shared" si="124"/>
        <v>2.8081211688797287</v>
      </c>
    </row>
    <row r="76" spans="1:41" s="1" customFormat="1" ht="20.100000000000001" customHeight="1" x14ac:dyDescent="0.15">
      <c r="A76" s="18"/>
      <c r="B76" s="147"/>
      <c r="C76" s="149"/>
      <c r="D76" s="100">
        <f t="shared" si="125"/>
        <v>300</v>
      </c>
      <c r="E76" s="149"/>
      <c r="F76" s="94" t="s">
        <v>121</v>
      </c>
      <c r="G76" s="8">
        <f t="shared" si="95"/>
        <v>45</v>
      </c>
      <c r="H76" s="143"/>
      <c r="I76" s="97">
        <f t="shared" si="96"/>
        <v>424.26406871192847</v>
      </c>
      <c r="J76" s="8">
        <v>55</v>
      </c>
      <c r="K76" s="28">
        <f t="shared" si="97"/>
        <v>305</v>
      </c>
      <c r="L76" s="58">
        <f t="shared" si="98"/>
        <v>463.75</v>
      </c>
      <c r="M76" s="8">
        <v>1.75</v>
      </c>
      <c r="N76" s="67">
        <f t="shared" si="126"/>
        <v>45</v>
      </c>
      <c r="O76" s="8">
        <f t="shared" si="99"/>
        <v>0</v>
      </c>
      <c r="P76" s="28">
        <f t="shared" si="100"/>
        <v>591.86865752770063</v>
      </c>
      <c r="Q76" s="116">
        <f t="shared" si="101"/>
        <v>463.74999999999994</v>
      </c>
      <c r="R76" s="33">
        <f t="shared" si="102"/>
        <v>2.4748737341529163</v>
      </c>
      <c r="S76" s="89">
        <f t="shared" si="103"/>
        <v>77.781745930520216</v>
      </c>
      <c r="T76" s="50">
        <f t="shared" si="104"/>
        <v>188.26545367865134</v>
      </c>
      <c r="U76" s="128">
        <f t="shared" si="105"/>
        <v>92.271412520439057</v>
      </c>
      <c r="V76" s="58">
        <f t="shared" si="106"/>
        <v>70.710678118654741</v>
      </c>
      <c r="W76" s="116">
        <f t="shared" si="107"/>
        <v>25.525332939200027</v>
      </c>
      <c r="X76" s="59">
        <f t="shared" si="108"/>
        <v>2.7605880198672024</v>
      </c>
      <c r="Y76" s="60">
        <f t="shared" si="109"/>
        <v>9.2132109451140085</v>
      </c>
      <c r="Z76" s="60">
        <f t="shared" si="110"/>
        <v>6.5807361586796542</v>
      </c>
      <c r="AA76" s="67">
        <f t="shared" si="127"/>
        <v>-20</v>
      </c>
      <c r="AB76" s="31">
        <f t="shared" si="111"/>
        <v>25</v>
      </c>
      <c r="AC76" s="50">
        <f t="shared" si="112"/>
        <v>524.53763476129313</v>
      </c>
      <c r="AD76" s="116">
        <f t="shared" si="113"/>
        <v>168.79119614095134</v>
      </c>
      <c r="AE76" s="33">
        <f t="shared" si="114"/>
        <v>1.8623111018328462</v>
      </c>
      <c r="AF76" s="89">
        <f t="shared" si="115"/>
        <v>58.529777486175163</v>
      </c>
      <c r="AG76" s="50">
        <f t="shared" si="116"/>
        <v>146.36078364829933</v>
      </c>
      <c r="AH76" s="128">
        <f t="shared" si="117"/>
        <v>70.048597966453741</v>
      </c>
      <c r="AI76" s="58">
        <f t="shared" si="118"/>
        <v>53.208888623795602</v>
      </c>
      <c r="AJ76" s="116">
        <f t="shared" si="119"/>
        <v>22.621569154125851</v>
      </c>
      <c r="AK76" s="61">
        <f t="shared" si="120"/>
        <v>3.4725777755182623</v>
      </c>
      <c r="AL76" s="60">
        <f t="shared" si="121"/>
        <v>7.0598803203494569</v>
      </c>
      <c r="AM76" s="60">
        <f t="shared" si="122"/>
        <v>5.1207780093859165</v>
      </c>
      <c r="AN76" s="62">
        <f t="shared" si="123"/>
        <v>15.744651698536062</v>
      </c>
      <c r="AO76" s="63">
        <f t="shared" si="124"/>
        <v>2.975007312483827</v>
      </c>
    </row>
    <row r="77" spans="1:41" s="1" customFormat="1" ht="20.100000000000001" customHeight="1" x14ac:dyDescent="0.15">
      <c r="A77" s="18"/>
      <c r="B77" s="147"/>
      <c r="C77" s="149"/>
      <c r="D77" s="100">
        <f t="shared" si="125"/>
        <v>300</v>
      </c>
      <c r="E77" s="149"/>
      <c r="F77" s="94" t="s">
        <v>122</v>
      </c>
      <c r="G77" s="8">
        <f t="shared" si="95"/>
        <v>45</v>
      </c>
      <c r="H77" s="143"/>
      <c r="I77" s="97">
        <f t="shared" si="96"/>
        <v>424.26406871192847</v>
      </c>
      <c r="J77" s="8">
        <v>55</v>
      </c>
      <c r="K77" s="28">
        <f t="shared" si="97"/>
        <v>305</v>
      </c>
      <c r="L77" s="58">
        <f t="shared" si="98"/>
        <v>463.75</v>
      </c>
      <c r="M77" s="8">
        <v>1.75</v>
      </c>
      <c r="N77" s="67">
        <f t="shared" si="126"/>
        <v>45</v>
      </c>
      <c r="O77" s="8">
        <f t="shared" si="99"/>
        <v>0</v>
      </c>
      <c r="P77" s="28">
        <f t="shared" si="100"/>
        <v>591.86865752770063</v>
      </c>
      <c r="Q77" s="116">
        <f t="shared" si="101"/>
        <v>463.74999999999994</v>
      </c>
      <c r="R77" s="33">
        <f t="shared" si="102"/>
        <v>2.4748737341529163</v>
      </c>
      <c r="S77" s="89">
        <f t="shared" si="103"/>
        <v>77.781745930520216</v>
      </c>
      <c r="T77" s="50">
        <f t="shared" si="104"/>
        <v>188.26545367865134</v>
      </c>
      <c r="U77" s="128">
        <f t="shared" si="105"/>
        <v>92.271412520439057</v>
      </c>
      <c r="V77" s="58">
        <f t="shared" si="106"/>
        <v>70.710678118654741</v>
      </c>
      <c r="W77" s="116">
        <f t="shared" si="107"/>
        <v>25.525332939200027</v>
      </c>
      <c r="X77" s="59">
        <f t="shared" si="108"/>
        <v>2.7605880198672024</v>
      </c>
      <c r="Y77" s="60">
        <f t="shared" si="109"/>
        <v>9.2132109451140085</v>
      </c>
      <c r="Z77" s="60">
        <f t="shared" si="110"/>
        <v>6.5807361586796542</v>
      </c>
      <c r="AA77" s="67">
        <f t="shared" si="127"/>
        <v>-20</v>
      </c>
      <c r="AB77" s="31">
        <f t="shared" si="111"/>
        <v>25</v>
      </c>
      <c r="AC77" s="50">
        <f t="shared" si="112"/>
        <v>524.53763476129313</v>
      </c>
      <c r="AD77" s="116">
        <f t="shared" si="113"/>
        <v>168.79119614095134</v>
      </c>
      <c r="AE77" s="33">
        <f t="shared" si="114"/>
        <v>1.8623111018328462</v>
      </c>
      <c r="AF77" s="89">
        <f t="shared" si="115"/>
        <v>58.529777486175163</v>
      </c>
      <c r="AG77" s="50">
        <f t="shared" si="116"/>
        <v>146.36078364829933</v>
      </c>
      <c r="AH77" s="128">
        <f t="shared" si="117"/>
        <v>70.048597966453741</v>
      </c>
      <c r="AI77" s="58">
        <f t="shared" si="118"/>
        <v>53.208888623795602</v>
      </c>
      <c r="AJ77" s="116">
        <f t="shared" si="119"/>
        <v>22.621569154125851</v>
      </c>
      <c r="AK77" s="61">
        <f t="shared" si="120"/>
        <v>3.4725777755182623</v>
      </c>
      <c r="AL77" s="60">
        <f t="shared" si="121"/>
        <v>7.0598803203494569</v>
      </c>
      <c r="AM77" s="60">
        <f t="shared" si="122"/>
        <v>5.1207780093859165</v>
      </c>
      <c r="AN77" s="62">
        <f t="shared" si="123"/>
        <v>15.744651698536062</v>
      </c>
      <c r="AO77" s="63">
        <f t="shared" si="124"/>
        <v>2.975007312483827</v>
      </c>
    </row>
    <row r="78" spans="1:41" s="1" customFormat="1" ht="20.100000000000001" customHeight="1" x14ac:dyDescent="0.15">
      <c r="A78" s="18"/>
      <c r="B78" s="147"/>
      <c r="C78" s="149"/>
      <c r="D78" s="100">
        <f t="shared" si="125"/>
        <v>300</v>
      </c>
      <c r="E78" s="149"/>
      <c r="F78" s="94" t="s">
        <v>123</v>
      </c>
      <c r="G78" s="8">
        <f t="shared" si="95"/>
        <v>45</v>
      </c>
      <c r="H78" s="143"/>
      <c r="I78" s="97">
        <f t="shared" si="96"/>
        <v>424.26406871192847</v>
      </c>
      <c r="J78" s="8">
        <v>65</v>
      </c>
      <c r="K78" s="28">
        <f t="shared" si="97"/>
        <v>315</v>
      </c>
      <c r="L78" s="58">
        <f t="shared" si="98"/>
        <v>481.25</v>
      </c>
      <c r="M78" s="8">
        <v>1.75</v>
      </c>
      <c r="N78" s="67">
        <f t="shared" si="126"/>
        <v>45</v>
      </c>
      <c r="O78" s="8">
        <f t="shared" si="99"/>
        <v>0</v>
      </c>
      <c r="P78" s="28">
        <f t="shared" si="100"/>
        <v>614.20332384950063</v>
      </c>
      <c r="Q78" s="116">
        <f t="shared" si="101"/>
        <v>481.24999999999994</v>
      </c>
      <c r="R78" s="33">
        <f t="shared" si="102"/>
        <v>2.4748737341529163</v>
      </c>
      <c r="S78" s="89">
        <f t="shared" si="103"/>
        <v>77.781745930520216</v>
      </c>
      <c r="T78" s="50">
        <f t="shared" si="104"/>
        <v>191.88787032613106</v>
      </c>
      <c r="U78" s="128">
        <f t="shared" si="105"/>
        <v>92.271412520439057</v>
      </c>
      <c r="V78" s="58">
        <f t="shared" si="106"/>
        <v>70.710678118654741</v>
      </c>
      <c r="W78" s="116">
        <f t="shared" si="107"/>
        <v>25.525332939200027</v>
      </c>
      <c r="X78" s="59">
        <f t="shared" si="108"/>
        <v>2.7605880198672024</v>
      </c>
      <c r="Y78" s="60">
        <f t="shared" si="109"/>
        <v>9.9398032900867541</v>
      </c>
      <c r="Z78" s="60">
        <f t="shared" si="110"/>
        <v>6.8813644653929122</v>
      </c>
      <c r="AA78" s="67">
        <f t="shared" si="127"/>
        <v>-20</v>
      </c>
      <c r="AB78" s="31">
        <f t="shared" si="111"/>
        <v>25</v>
      </c>
      <c r="AC78" s="50">
        <f t="shared" si="112"/>
        <v>544.33150777115327</v>
      </c>
      <c r="AD78" s="116">
        <f t="shared" si="113"/>
        <v>175.16067524060989</v>
      </c>
      <c r="AE78" s="33">
        <f t="shared" si="114"/>
        <v>1.8623111018328462</v>
      </c>
      <c r="AF78" s="89">
        <f t="shared" si="115"/>
        <v>58.529777486175163</v>
      </c>
      <c r="AG78" s="50">
        <f t="shared" si="116"/>
        <v>149.240488768369</v>
      </c>
      <c r="AH78" s="128">
        <f t="shared" si="117"/>
        <v>70.048597966453741</v>
      </c>
      <c r="AI78" s="58">
        <f t="shared" si="118"/>
        <v>53.208888623795602</v>
      </c>
      <c r="AJ78" s="116">
        <f t="shared" si="119"/>
        <v>22.621569154125851</v>
      </c>
      <c r="AK78" s="61">
        <f t="shared" si="120"/>
        <v>3.4725777755182623</v>
      </c>
      <c r="AL78" s="60">
        <f t="shared" si="121"/>
        <v>7.6195725653456465</v>
      </c>
      <c r="AM78" s="60">
        <f t="shared" si="122"/>
        <v>5.3555906580714847</v>
      </c>
      <c r="AN78" s="62">
        <f t="shared" si="123"/>
        <v>16.254303862133881</v>
      </c>
      <c r="AO78" s="63">
        <f t="shared" si="124"/>
        <v>3.0106249793649194</v>
      </c>
    </row>
    <row r="79" spans="1:41" s="1" customFormat="1" ht="20.100000000000001" customHeight="1" x14ac:dyDescent="0.15">
      <c r="A79" s="18"/>
      <c r="B79" s="147"/>
      <c r="C79" s="149"/>
      <c r="D79" s="100">
        <f t="shared" si="125"/>
        <v>300</v>
      </c>
      <c r="E79" s="149"/>
      <c r="F79" s="94" t="s">
        <v>124</v>
      </c>
      <c r="G79" s="8">
        <f t="shared" si="95"/>
        <v>45</v>
      </c>
      <c r="H79" s="143"/>
      <c r="I79" s="97">
        <f t="shared" si="96"/>
        <v>424.26406871192847</v>
      </c>
      <c r="J79" s="8">
        <v>65</v>
      </c>
      <c r="K79" s="28">
        <f t="shared" si="97"/>
        <v>315</v>
      </c>
      <c r="L79" s="58">
        <f t="shared" si="98"/>
        <v>481.25</v>
      </c>
      <c r="M79" s="8">
        <v>1.75</v>
      </c>
      <c r="N79" s="67">
        <f t="shared" si="126"/>
        <v>45</v>
      </c>
      <c r="O79" s="8">
        <f t="shared" si="99"/>
        <v>0</v>
      </c>
      <c r="P79" s="28">
        <f t="shared" si="100"/>
        <v>614.20332384950063</v>
      </c>
      <c r="Q79" s="116">
        <f t="shared" si="101"/>
        <v>481.24999999999994</v>
      </c>
      <c r="R79" s="33">
        <f t="shared" si="102"/>
        <v>2.4748737341529163</v>
      </c>
      <c r="S79" s="89">
        <f t="shared" si="103"/>
        <v>77.781745930520216</v>
      </c>
      <c r="T79" s="50">
        <f t="shared" si="104"/>
        <v>191.88787032613106</v>
      </c>
      <c r="U79" s="128">
        <f t="shared" si="105"/>
        <v>92.271412520439057</v>
      </c>
      <c r="V79" s="58">
        <f t="shared" si="106"/>
        <v>70.710678118654741</v>
      </c>
      <c r="W79" s="116">
        <f t="shared" si="107"/>
        <v>25.525332939200027</v>
      </c>
      <c r="X79" s="59">
        <f t="shared" si="108"/>
        <v>2.7605880198672024</v>
      </c>
      <c r="Y79" s="60">
        <f t="shared" si="109"/>
        <v>9.9398032900867541</v>
      </c>
      <c r="Z79" s="60">
        <f t="shared" si="110"/>
        <v>6.8813644653929122</v>
      </c>
      <c r="AA79" s="67">
        <f t="shared" si="127"/>
        <v>-20</v>
      </c>
      <c r="AB79" s="31">
        <f t="shared" si="111"/>
        <v>25</v>
      </c>
      <c r="AC79" s="50">
        <f t="shared" si="112"/>
        <v>544.33150777115327</v>
      </c>
      <c r="AD79" s="116">
        <f t="shared" si="113"/>
        <v>175.16067524060989</v>
      </c>
      <c r="AE79" s="33">
        <f t="shared" si="114"/>
        <v>1.8623111018328462</v>
      </c>
      <c r="AF79" s="89">
        <f t="shared" si="115"/>
        <v>58.529777486175163</v>
      </c>
      <c r="AG79" s="50">
        <f t="shared" si="116"/>
        <v>149.240488768369</v>
      </c>
      <c r="AH79" s="128">
        <f t="shared" si="117"/>
        <v>70.048597966453741</v>
      </c>
      <c r="AI79" s="58">
        <f t="shared" si="118"/>
        <v>53.208888623795602</v>
      </c>
      <c r="AJ79" s="116">
        <f t="shared" si="119"/>
        <v>22.621569154125851</v>
      </c>
      <c r="AK79" s="61">
        <f t="shared" si="120"/>
        <v>3.4725777755182623</v>
      </c>
      <c r="AL79" s="60">
        <f t="shared" si="121"/>
        <v>7.6195725653456465</v>
      </c>
      <c r="AM79" s="60">
        <f t="shared" si="122"/>
        <v>5.3555906580714847</v>
      </c>
      <c r="AN79" s="62">
        <f t="shared" si="123"/>
        <v>16.254303862133881</v>
      </c>
      <c r="AO79" s="63">
        <f t="shared" si="124"/>
        <v>3.0106249793649194</v>
      </c>
    </row>
    <row r="80" spans="1:41" s="1" customFormat="1" ht="20.100000000000001" customHeight="1" thickBot="1" x14ac:dyDescent="0.2">
      <c r="A80" s="18"/>
      <c r="B80" s="147"/>
      <c r="C80" s="149"/>
      <c r="D80" s="100">
        <f t="shared" si="125"/>
        <v>300</v>
      </c>
      <c r="E80" s="149"/>
      <c r="F80" s="94" t="s">
        <v>125</v>
      </c>
      <c r="G80" s="35">
        <f t="shared" si="95"/>
        <v>45</v>
      </c>
      <c r="H80" s="145"/>
      <c r="I80" s="97">
        <f t="shared" si="96"/>
        <v>424.26406871192847</v>
      </c>
      <c r="J80" s="8">
        <v>70</v>
      </c>
      <c r="K80" s="28">
        <f t="shared" si="97"/>
        <v>320</v>
      </c>
      <c r="L80" s="58">
        <f t="shared" si="98"/>
        <v>490</v>
      </c>
      <c r="M80" s="8">
        <v>1.75</v>
      </c>
      <c r="N80" s="67">
        <f t="shared" si="126"/>
        <v>45</v>
      </c>
      <c r="O80" s="8">
        <f t="shared" si="99"/>
        <v>0</v>
      </c>
      <c r="P80" s="28">
        <f t="shared" si="100"/>
        <v>625.37065701040069</v>
      </c>
      <c r="Q80" s="116">
        <f t="shared" si="101"/>
        <v>489.99999999999994</v>
      </c>
      <c r="R80" s="33">
        <f t="shared" si="102"/>
        <v>2.4748737341529163</v>
      </c>
      <c r="S80" s="89">
        <f t="shared" si="103"/>
        <v>77.781745930520216</v>
      </c>
      <c r="T80" s="50">
        <f t="shared" si="104"/>
        <v>193.6990786498709</v>
      </c>
      <c r="U80" s="128">
        <f t="shared" si="105"/>
        <v>92.271412520439057</v>
      </c>
      <c r="V80" s="58">
        <f t="shared" si="106"/>
        <v>70.710678118654741</v>
      </c>
      <c r="W80" s="116">
        <f t="shared" si="107"/>
        <v>25.525332939200027</v>
      </c>
      <c r="X80" s="59">
        <f t="shared" si="108"/>
        <v>2.7605880198672024</v>
      </c>
      <c r="Y80" s="60">
        <f t="shared" si="109"/>
        <v>10.315652483881196</v>
      </c>
      <c r="Z80" s="60">
        <f t="shared" si="110"/>
        <v>7.0331049453044852</v>
      </c>
      <c r="AA80" s="67">
        <f t="shared" si="127"/>
        <v>-20</v>
      </c>
      <c r="AB80" s="31">
        <f t="shared" si="111"/>
        <v>25</v>
      </c>
      <c r="AC80" s="50">
        <f t="shared" si="112"/>
        <v>554.22844427608334</v>
      </c>
      <c r="AD80" s="116">
        <f t="shared" si="113"/>
        <v>178.34541479043915</v>
      </c>
      <c r="AE80" s="33">
        <f t="shared" si="114"/>
        <v>1.8623111018328462</v>
      </c>
      <c r="AF80" s="89">
        <f t="shared" si="115"/>
        <v>58.529777486175163</v>
      </c>
      <c r="AG80" s="50">
        <f t="shared" si="116"/>
        <v>150.68034132840381</v>
      </c>
      <c r="AH80" s="128">
        <f t="shared" si="117"/>
        <v>70.048597966453741</v>
      </c>
      <c r="AI80" s="58">
        <f t="shared" si="118"/>
        <v>53.208888623795602</v>
      </c>
      <c r="AJ80" s="116">
        <f t="shared" si="119"/>
        <v>22.621569154125851</v>
      </c>
      <c r="AK80" s="61">
        <f t="shared" si="120"/>
        <v>3.4725777755182623</v>
      </c>
      <c r="AL80" s="60">
        <f t="shared" si="121"/>
        <v>7.9091810981444155</v>
      </c>
      <c r="AM80" s="60">
        <f t="shared" si="122"/>
        <v>5.4741308663052965</v>
      </c>
      <c r="AN80" s="62">
        <f t="shared" si="123"/>
        <v>16.51205170566913</v>
      </c>
      <c r="AO80" s="63">
        <f t="shared" si="124"/>
        <v>3.0284338128054658</v>
      </c>
    </row>
    <row r="81" spans="1:41" s="1" customFormat="1" ht="20.100000000000001" customHeight="1" x14ac:dyDescent="0.15">
      <c r="A81" s="18"/>
      <c r="B81" s="147">
        <v>350</v>
      </c>
      <c r="C81" s="149">
        <v>300</v>
      </c>
      <c r="D81" s="100">
        <f>C81</f>
        <v>300</v>
      </c>
      <c r="E81" s="149">
        <v>300</v>
      </c>
      <c r="F81" s="94" t="s">
        <v>117</v>
      </c>
      <c r="G81" s="8">
        <f t="shared" si="95"/>
        <v>45</v>
      </c>
      <c r="H81" s="140">
        <f>C81/COS(G81/180*PI())</f>
        <v>424.26406871192847</v>
      </c>
      <c r="I81" s="97">
        <f t="shared" si="96"/>
        <v>424.26406871192847</v>
      </c>
      <c r="J81" s="8">
        <v>35</v>
      </c>
      <c r="K81" s="28">
        <f t="shared" si="97"/>
        <v>285</v>
      </c>
      <c r="L81" s="58">
        <f t="shared" si="98"/>
        <v>367.5</v>
      </c>
      <c r="M81" s="8">
        <v>1.5</v>
      </c>
      <c r="N81" s="67">
        <f t="shared" si="126"/>
        <v>45</v>
      </c>
      <c r="O81" s="8">
        <f t="shared" si="99"/>
        <v>0</v>
      </c>
      <c r="P81" s="28">
        <f t="shared" si="100"/>
        <v>462.16828031571134</v>
      </c>
      <c r="Q81" s="116">
        <f t="shared" si="101"/>
        <v>367.49999999999994</v>
      </c>
      <c r="R81" s="33">
        <f t="shared" si="102"/>
        <v>2.1213203435596424</v>
      </c>
      <c r="S81" s="89">
        <f t="shared" si="103"/>
        <v>77.781745930520216</v>
      </c>
      <c r="T81" s="50">
        <f t="shared" si="104"/>
        <v>179.26998848206256</v>
      </c>
      <c r="U81" s="128">
        <f t="shared" si="105"/>
        <v>92.025709797403351</v>
      </c>
      <c r="V81" s="58">
        <f t="shared" si="106"/>
        <v>70.710678118654741</v>
      </c>
      <c r="W81" s="116">
        <f t="shared" si="107"/>
        <v>25.152015255276805</v>
      </c>
      <c r="X81" s="59">
        <f t="shared" si="108"/>
        <v>2.8082070674862498</v>
      </c>
      <c r="Y81" s="60">
        <f t="shared" si="109"/>
        <v>6.7001766795537581</v>
      </c>
      <c r="Z81" s="60">
        <f t="shared" si="110"/>
        <v>5.1048074624263018</v>
      </c>
      <c r="AA81" s="67">
        <f t="shared" si="127"/>
        <v>-20</v>
      </c>
      <c r="AB81" s="31">
        <f t="shared" si="111"/>
        <v>25</v>
      </c>
      <c r="AC81" s="50">
        <f t="shared" si="112"/>
        <v>420.17622472320119</v>
      </c>
      <c r="AD81" s="116">
        <f t="shared" si="113"/>
        <v>133.75906109282937</v>
      </c>
      <c r="AE81" s="33">
        <f t="shared" si="114"/>
        <v>1.5962666587138681</v>
      </c>
      <c r="AF81" s="89">
        <f t="shared" si="115"/>
        <v>58.529777486175163</v>
      </c>
      <c r="AG81" s="50">
        <f t="shared" si="116"/>
        <v>139.88427658905113</v>
      </c>
      <c r="AH81" s="128">
        <f t="shared" si="117"/>
        <v>69.947952798859504</v>
      </c>
      <c r="AI81" s="58">
        <f t="shared" si="118"/>
        <v>53.208888623795602</v>
      </c>
      <c r="AJ81" s="116">
        <f t="shared" si="119"/>
        <v>22.866733318269453</v>
      </c>
      <c r="AK81" s="61">
        <f t="shared" si="120"/>
        <v>3.503186709312859</v>
      </c>
      <c r="AL81" s="60">
        <f t="shared" si="121"/>
        <v>5.1427626765352246</v>
      </c>
      <c r="AM81" s="60">
        <f t="shared" si="122"/>
        <v>3.9908677928242491</v>
      </c>
      <c r="AN81" s="62">
        <f t="shared" si="123"/>
        <v>13.077039430230297</v>
      </c>
      <c r="AO81" s="63">
        <f t="shared" si="124"/>
        <v>2.7775917401245067</v>
      </c>
    </row>
    <row r="82" spans="1:41" s="1" customFormat="1" ht="20.100000000000001" customHeight="1" x14ac:dyDescent="0.15">
      <c r="A82" s="18"/>
      <c r="B82" s="147"/>
      <c r="C82" s="149"/>
      <c r="D82" s="100">
        <f>D81</f>
        <v>300</v>
      </c>
      <c r="E82" s="149"/>
      <c r="F82" s="94" t="s">
        <v>118</v>
      </c>
      <c r="G82" s="8">
        <f t="shared" si="95"/>
        <v>45</v>
      </c>
      <c r="H82" s="140"/>
      <c r="I82" s="97">
        <f t="shared" si="96"/>
        <v>424.26406871192847</v>
      </c>
      <c r="J82" s="8">
        <v>35</v>
      </c>
      <c r="K82" s="28">
        <f t="shared" si="97"/>
        <v>285</v>
      </c>
      <c r="L82" s="58">
        <f t="shared" si="98"/>
        <v>367.5</v>
      </c>
      <c r="M82" s="8">
        <v>1.5</v>
      </c>
      <c r="N82" s="67">
        <f t="shared" si="126"/>
        <v>45</v>
      </c>
      <c r="O82" s="8">
        <f t="shared" si="99"/>
        <v>0</v>
      </c>
      <c r="P82" s="28">
        <f t="shared" si="100"/>
        <v>462.16828031571134</v>
      </c>
      <c r="Q82" s="116">
        <f t="shared" si="101"/>
        <v>367.49999999999994</v>
      </c>
      <c r="R82" s="33">
        <f t="shared" si="102"/>
        <v>2.1213203435596424</v>
      </c>
      <c r="S82" s="89">
        <f t="shared" si="103"/>
        <v>77.781745930520216</v>
      </c>
      <c r="T82" s="50">
        <f t="shared" si="104"/>
        <v>179.26998848206256</v>
      </c>
      <c r="U82" s="128">
        <f t="shared" si="105"/>
        <v>92.025709797403351</v>
      </c>
      <c r="V82" s="58">
        <f t="shared" si="106"/>
        <v>70.710678118654741</v>
      </c>
      <c r="W82" s="116">
        <f t="shared" si="107"/>
        <v>25.152015255276805</v>
      </c>
      <c r="X82" s="59">
        <f t="shared" si="108"/>
        <v>2.8082070674862498</v>
      </c>
      <c r="Y82" s="60">
        <f t="shared" si="109"/>
        <v>6.7001766795537581</v>
      </c>
      <c r="Z82" s="60">
        <f t="shared" si="110"/>
        <v>5.1048074624263018</v>
      </c>
      <c r="AA82" s="67">
        <f t="shared" si="127"/>
        <v>-20</v>
      </c>
      <c r="AB82" s="31">
        <f t="shared" si="111"/>
        <v>25</v>
      </c>
      <c r="AC82" s="50">
        <f t="shared" si="112"/>
        <v>420.17622472320119</v>
      </c>
      <c r="AD82" s="116">
        <f t="shared" si="113"/>
        <v>133.75906109282937</v>
      </c>
      <c r="AE82" s="33">
        <f t="shared" si="114"/>
        <v>1.5962666587138681</v>
      </c>
      <c r="AF82" s="89">
        <f t="shared" si="115"/>
        <v>58.529777486175163</v>
      </c>
      <c r="AG82" s="50">
        <f t="shared" si="116"/>
        <v>139.88427658905113</v>
      </c>
      <c r="AH82" s="128">
        <f t="shared" si="117"/>
        <v>69.947952798859504</v>
      </c>
      <c r="AI82" s="58">
        <f t="shared" si="118"/>
        <v>53.208888623795602</v>
      </c>
      <c r="AJ82" s="116">
        <f t="shared" si="119"/>
        <v>22.866733318269453</v>
      </c>
      <c r="AK82" s="61">
        <f t="shared" si="120"/>
        <v>3.503186709312859</v>
      </c>
      <c r="AL82" s="60">
        <f t="shared" si="121"/>
        <v>5.1427626765352246</v>
      </c>
      <c r="AM82" s="60">
        <f t="shared" si="122"/>
        <v>3.9908677928242491</v>
      </c>
      <c r="AN82" s="62">
        <f t="shared" si="123"/>
        <v>13.077039430230297</v>
      </c>
      <c r="AO82" s="63">
        <f t="shared" si="124"/>
        <v>2.7775917401245067</v>
      </c>
    </row>
    <row r="83" spans="1:41" s="1" customFormat="1" ht="20.100000000000001" customHeight="1" x14ac:dyDescent="0.15">
      <c r="A83" s="18"/>
      <c r="B83" s="147"/>
      <c r="C83" s="149"/>
      <c r="D83" s="100">
        <f t="shared" ref="D83:D89" si="128">D82</f>
        <v>300</v>
      </c>
      <c r="E83" s="149"/>
      <c r="F83" s="94" t="s">
        <v>119</v>
      </c>
      <c r="G83" s="8">
        <f t="shared" si="95"/>
        <v>45</v>
      </c>
      <c r="H83" s="140"/>
      <c r="I83" s="97">
        <f t="shared" si="96"/>
        <v>424.26406871192847</v>
      </c>
      <c r="J83" s="8">
        <v>45</v>
      </c>
      <c r="K83" s="28">
        <f t="shared" si="97"/>
        <v>295</v>
      </c>
      <c r="L83" s="58">
        <f t="shared" si="98"/>
        <v>382.5</v>
      </c>
      <c r="M83" s="8">
        <v>1.5</v>
      </c>
      <c r="N83" s="67">
        <f t="shared" si="126"/>
        <v>45</v>
      </c>
      <c r="O83" s="8">
        <f t="shared" si="99"/>
        <v>0</v>
      </c>
      <c r="P83" s="28">
        <f t="shared" si="100"/>
        <v>481.03229175716893</v>
      </c>
      <c r="Q83" s="116">
        <f t="shared" si="101"/>
        <v>382.49999999999994</v>
      </c>
      <c r="R83" s="33">
        <f t="shared" si="102"/>
        <v>2.1213203435596424</v>
      </c>
      <c r="S83" s="89">
        <f t="shared" si="103"/>
        <v>77.781745930520216</v>
      </c>
      <c r="T83" s="50">
        <f t="shared" si="104"/>
        <v>182.83097944878335</v>
      </c>
      <c r="U83" s="128">
        <f t="shared" si="105"/>
        <v>92.025709797403351</v>
      </c>
      <c r="V83" s="58">
        <f t="shared" si="106"/>
        <v>70.710678118654741</v>
      </c>
      <c r="W83" s="116">
        <f t="shared" si="107"/>
        <v>25.152015255276805</v>
      </c>
      <c r="X83" s="59">
        <f t="shared" si="108"/>
        <v>2.8082070674862498</v>
      </c>
      <c r="Y83" s="60">
        <f t="shared" si="109"/>
        <v>7.2631590357709772</v>
      </c>
      <c r="Z83" s="60">
        <f t="shared" si="110"/>
        <v>5.3540293220317219</v>
      </c>
      <c r="AA83" s="67">
        <f t="shared" si="127"/>
        <v>-20</v>
      </c>
      <c r="AB83" s="31">
        <f t="shared" si="111"/>
        <v>25</v>
      </c>
      <c r="AC83" s="50">
        <f t="shared" si="112"/>
        <v>437.32627471190324</v>
      </c>
      <c r="AD83" s="116">
        <f t="shared" si="113"/>
        <v>139.2186146068224</v>
      </c>
      <c r="AE83" s="33">
        <f t="shared" si="114"/>
        <v>1.5962666587138681</v>
      </c>
      <c r="AF83" s="89">
        <f t="shared" si="115"/>
        <v>58.529777486175163</v>
      </c>
      <c r="AG83" s="50">
        <f t="shared" si="116"/>
        <v>142.7388204172222</v>
      </c>
      <c r="AH83" s="128">
        <f t="shared" si="117"/>
        <v>69.947952798859504</v>
      </c>
      <c r="AI83" s="58">
        <f t="shared" si="118"/>
        <v>53.208888623795602</v>
      </c>
      <c r="AJ83" s="116">
        <f t="shared" si="119"/>
        <v>22.86673331826945</v>
      </c>
      <c r="AK83" s="61">
        <f t="shared" si="120"/>
        <v>3.503186709312859</v>
      </c>
      <c r="AL83" s="60">
        <f t="shared" si="121"/>
        <v>5.577435401460904</v>
      </c>
      <c r="AM83" s="60">
        <f t="shared" si="122"/>
        <v>4.1865162462249312</v>
      </c>
      <c r="AN83" s="62">
        <f t="shared" si="123"/>
        <v>13.476676400590145</v>
      </c>
      <c r="AO83" s="63">
        <f t="shared" si="124"/>
        <v>2.8081211688797287</v>
      </c>
    </row>
    <row r="84" spans="1:41" s="1" customFormat="1" ht="20.100000000000001" customHeight="1" x14ac:dyDescent="0.15">
      <c r="A84" s="18"/>
      <c r="B84" s="147"/>
      <c r="C84" s="149"/>
      <c r="D84" s="100">
        <f t="shared" si="128"/>
        <v>300</v>
      </c>
      <c r="E84" s="149"/>
      <c r="F84" s="94" t="s">
        <v>120</v>
      </c>
      <c r="G84" s="8">
        <f t="shared" si="95"/>
        <v>45</v>
      </c>
      <c r="H84" s="140"/>
      <c r="I84" s="97">
        <f t="shared" si="96"/>
        <v>424.26406871192847</v>
      </c>
      <c r="J84" s="8">
        <v>45</v>
      </c>
      <c r="K84" s="28">
        <f t="shared" si="97"/>
        <v>295</v>
      </c>
      <c r="L84" s="58">
        <f t="shared" si="98"/>
        <v>382.5</v>
      </c>
      <c r="M84" s="8">
        <v>1.5</v>
      </c>
      <c r="N84" s="67">
        <f t="shared" si="126"/>
        <v>45</v>
      </c>
      <c r="O84" s="8">
        <f t="shared" si="99"/>
        <v>0</v>
      </c>
      <c r="P84" s="28">
        <f t="shared" si="100"/>
        <v>481.03229175716893</v>
      </c>
      <c r="Q84" s="116">
        <f t="shared" si="101"/>
        <v>382.49999999999994</v>
      </c>
      <c r="R84" s="33">
        <f t="shared" si="102"/>
        <v>2.1213203435596424</v>
      </c>
      <c r="S84" s="89">
        <f t="shared" si="103"/>
        <v>77.781745930520216</v>
      </c>
      <c r="T84" s="50">
        <f t="shared" si="104"/>
        <v>182.83097944878335</v>
      </c>
      <c r="U84" s="128">
        <f t="shared" si="105"/>
        <v>92.025709797403351</v>
      </c>
      <c r="V84" s="58">
        <f t="shared" si="106"/>
        <v>70.710678118654741</v>
      </c>
      <c r="W84" s="116">
        <f t="shared" si="107"/>
        <v>25.152015255276805</v>
      </c>
      <c r="X84" s="59">
        <f t="shared" si="108"/>
        <v>2.8082070674862498</v>
      </c>
      <c r="Y84" s="60">
        <f t="shared" si="109"/>
        <v>7.2631590357709772</v>
      </c>
      <c r="Z84" s="60">
        <f t="shared" si="110"/>
        <v>5.3540293220317219</v>
      </c>
      <c r="AA84" s="67">
        <f t="shared" si="127"/>
        <v>-20</v>
      </c>
      <c r="AB84" s="31">
        <f t="shared" si="111"/>
        <v>25</v>
      </c>
      <c r="AC84" s="50">
        <f t="shared" si="112"/>
        <v>437.32627471190324</v>
      </c>
      <c r="AD84" s="116">
        <f t="shared" si="113"/>
        <v>139.2186146068224</v>
      </c>
      <c r="AE84" s="33">
        <f t="shared" si="114"/>
        <v>1.5962666587138681</v>
      </c>
      <c r="AF84" s="89">
        <f t="shared" si="115"/>
        <v>58.529777486175163</v>
      </c>
      <c r="AG84" s="50">
        <f t="shared" si="116"/>
        <v>142.7388204172222</v>
      </c>
      <c r="AH84" s="128">
        <f t="shared" si="117"/>
        <v>69.947952798859504</v>
      </c>
      <c r="AI84" s="58">
        <f t="shared" si="118"/>
        <v>53.208888623795602</v>
      </c>
      <c r="AJ84" s="116">
        <f t="shared" si="119"/>
        <v>22.86673331826945</v>
      </c>
      <c r="AK84" s="61">
        <f t="shared" si="120"/>
        <v>3.503186709312859</v>
      </c>
      <c r="AL84" s="60">
        <f t="shared" si="121"/>
        <v>5.577435401460904</v>
      </c>
      <c r="AM84" s="60">
        <f t="shared" si="122"/>
        <v>4.1865162462249312</v>
      </c>
      <c r="AN84" s="62">
        <f t="shared" si="123"/>
        <v>13.476676400590145</v>
      </c>
      <c r="AO84" s="63">
        <f t="shared" si="124"/>
        <v>2.8081211688797287</v>
      </c>
    </row>
    <row r="85" spans="1:41" s="1" customFormat="1" ht="20.100000000000001" customHeight="1" x14ac:dyDescent="0.15">
      <c r="A85" s="18"/>
      <c r="B85" s="147"/>
      <c r="C85" s="149"/>
      <c r="D85" s="100">
        <f t="shared" si="128"/>
        <v>300</v>
      </c>
      <c r="E85" s="149"/>
      <c r="F85" s="94" t="s">
        <v>121</v>
      </c>
      <c r="G85" s="8">
        <f t="shared" si="95"/>
        <v>45</v>
      </c>
      <c r="H85" s="140"/>
      <c r="I85" s="97">
        <f t="shared" si="96"/>
        <v>424.26406871192847</v>
      </c>
      <c r="J85" s="8">
        <v>55</v>
      </c>
      <c r="K85" s="28">
        <f t="shared" si="97"/>
        <v>305</v>
      </c>
      <c r="L85" s="58">
        <f t="shared" si="98"/>
        <v>463.75</v>
      </c>
      <c r="M85" s="8">
        <v>1.75</v>
      </c>
      <c r="N85" s="67">
        <f t="shared" si="126"/>
        <v>45</v>
      </c>
      <c r="O85" s="8">
        <f t="shared" si="99"/>
        <v>0</v>
      </c>
      <c r="P85" s="28">
        <f t="shared" si="100"/>
        <v>591.86865752770063</v>
      </c>
      <c r="Q85" s="116">
        <f t="shared" si="101"/>
        <v>463.74999999999994</v>
      </c>
      <c r="R85" s="33">
        <f t="shared" si="102"/>
        <v>2.4748737341529163</v>
      </c>
      <c r="S85" s="89">
        <f t="shared" si="103"/>
        <v>77.781745930520216</v>
      </c>
      <c r="T85" s="50">
        <f t="shared" si="104"/>
        <v>188.26545367865134</v>
      </c>
      <c r="U85" s="128">
        <f t="shared" si="105"/>
        <v>92.271412520439057</v>
      </c>
      <c r="V85" s="58">
        <f t="shared" si="106"/>
        <v>70.710678118654741</v>
      </c>
      <c r="W85" s="116">
        <f t="shared" si="107"/>
        <v>25.525332939200027</v>
      </c>
      <c r="X85" s="59">
        <f t="shared" si="108"/>
        <v>2.7605880198672024</v>
      </c>
      <c r="Y85" s="60">
        <f t="shared" si="109"/>
        <v>9.2132109451140085</v>
      </c>
      <c r="Z85" s="60">
        <f t="shared" si="110"/>
        <v>6.5807361586796542</v>
      </c>
      <c r="AA85" s="67">
        <f t="shared" si="127"/>
        <v>-20</v>
      </c>
      <c r="AB85" s="31">
        <f t="shared" si="111"/>
        <v>25</v>
      </c>
      <c r="AC85" s="50">
        <f t="shared" si="112"/>
        <v>524.53763476129313</v>
      </c>
      <c r="AD85" s="116">
        <f t="shared" si="113"/>
        <v>168.79119614095134</v>
      </c>
      <c r="AE85" s="33">
        <f t="shared" si="114"/>
        <v>1.8623111018328462</v>
      </c>
      <c r="AF85" s="89">
        <f t="shared" si="115"/>
        <v>58.529777486175163</v>
      </c>
      <c r="AG85" s="50">
        <f t="shared" si="116"/>
        <v>146.36078364829933</v>
      </c>
      <c r="AH85" s="128">
        <f t="shared" si="117"/>
        <v>70.048597966453741</v>
      </c>
      <c r="AI85" s="58">
        <f t="shared" si="118"/>
        <v>53.208888623795602</v>
      </c>
      <c r="AJ85" s="116">
        <f t="shared" si="119"/>
        <v>22.621569154125851</v>
      </c>
      <c r="AK85" s="61">
        <f t="shared" si="120"/>
        <v>3.4725777755182623</v>
      </c>
      <c r="AL85" s="60">
        <f t="shared" si="121"/>
        <v>7.0598803203494569</v>
      </c>
      <c r="AM85" s="60">
        <f t="shared" si="122"/>
        <v>5.1207780093859165</v>
      </c>
      <c r="AN85" s="62">
        <f t="shared" si="123"/>
        <v>15.744651698536062</v>
      </c>
      <c r="AO85" s="63">
        <f t="shared" si="124"/>
        <v>2.975007312483827</v>
      </c>
    </row>
    <row r="86" spans="1:41" s="1" customFormat="1" ht="20.100000000000001" customHeight="1" x14ac:dyDescent="0.15">
      <c r="A86" s="18"/>
      <c r="B86" s="147"/>
      <c r="C86" s="149"/>
      <c r="D86" s="100">
        <f t="shared" si="128"/>
        <v>300</v>
      </c>
      <c r="E86" s="149"/>
      <c r="F86" s="94" t="s">
        <v>122</v>
      </c>
      <c r="G86" s="8">
        <f t="shared" si="95"/>
        <v>45</v>
      </c>
      <c r="H86" s="140"/>
      <c r="I86" s="97">
        <f t="shared" si="96"/>
        <v>424.26406871192847</v>
      </c>
      <c r="J86" s="8">
        <v>55</v>
      </c>
      <c r="K86" s="28">
        <f t="shared" si="97"/>
        <v>305</v>
      </c>
      <c r="L86" s="58">
        <f t="shared" si="98"/>
        <v>463.75</v>
      </c>
      <c r="M86" s="8">
        <v>1.75</v>
      </c>
      <c r="N86" s="67">
        <f t="shared" si="126"/>
        <v>45</v>
      </c>
      <c r="O86" s="8">
        <f t="shared" si="99"/>
        <v>0</v>
      </c>
      <c r="P86" s="28">
        <f t="shared" si="100"/>
        <v>591.86865752770063</v>
      </c>
      <c r="Q86" s="116">
        <f t="shared" si="101"/>
        <v>463.74999999999994</v>
      </c>
      <c r="R86" s="33">
        <f t="shared" si="102"/>
        <v>2.4748737341529163</v>
      </c>
      <c r="S86" s="89">
        <f t="shared" si="103"/>
        <v>77.781745930520216</v>
      </c>
      <c r="T86" s="50">
        <f t="shared" si="104"/>
        <v>188.26545367865134</v>
      </c>
      <c r="U86" s="128">
        <f t="shared" si="105"/>
        <v>92.271412520439057</v>
      </c>
      <c r="V86" s="58">
        <f t="shared" si="106"/>
        <v>70.710678118654741</v>
      </c>
      <c r="W86" s="116">
        <f t="shared" si="107"/>
        <v>25.525332939200027</v>
      </c>
      <c r="X86" s="59">
        <f t="shared" si="108"/>
        <v>2.7605880198672024</v>
      </c>
      <c r="Y86" s="60">
        <f t="shared" si="109"/>
        <v>9.2132109451140085</v>
      </c>
      <c r="Z86" s="60">
        <f t="shared" si="110"/>
        <v>6.5807361586796542</v>
      </c>
      <c r="AA86" s="67">
        <f t="shared" si="127"/>
        <v>-20</v>
      </c>
      <c r="AB86" s="31">
        <f t="shared" si="111"/>
        <v>25</v>
      </c>
      <c r="AC86" s="50">
        <f t="shared" si="112"/>
        <v>524.53763476129313</v>
      </c>
      <c r="AD86" s="116">
        <f t="shared" si="113"/>
        <v>168.79119614095134</v>
      </c>
      <c r="AE86" s="33">
        <f t="shared" si="114"/>
        <v>1.8623111018328462</v>
      </c>
      <c r="AF86" s="89">
        <f t="shared" si="115"/>
        <v>58.529777486175163</v>
      </c>
      <c r="AG86" s="50">
        <f t="shared" si="116"/>
        <v>146.36078364829933</v>
      </c>
      <c r="AH86" s="128">
        <f t="shared" si="117"/>
        <v>70.048597966453741</v>
      </c>
      <c r="AI86" s="58">
        <f t="shared" si="118"/>
        <v>53.208888623795602</v>
      </c>
      <c r="AJ86" s="116">
        <f t="shared" si="119"/>
        <v>22.621569154125851</v>
      </c>
      <c r="AK86" s="61">
        <f t="shared" si="120"/>
        <v>3.4725777755182623</v>
      </c>
      <c r="AL86" s="60">
        <f t="shared" si="121"/>
        <v>7.0598803203494569</v>
      </c>
      <c r="AM86" s="60">
        <f t="shared" si="122"/>
        <v>5.1207780093859165</v>
      </c>
      <c r="AN86" s="62">
        <f t="shared" si="123"/>
        <v>15.744651698536062</v>
      </c>
      <c r="AO86" s="63">
        <f t="shared" si="124"/>
        <v>2.975007312483827</v>
      </c>
    </row>
    <row r="87" spans="1:41" s="1" customFormat="1" ht="20.100000000000001" customHeight="1" x14ac:dyDescent="0.15">
      <c r="A87" s="18"/>
      <c r="B87" s="147"/>
      <c r="C87" s="149"/>
      <c r="D87" s="100">
        <f t="shared" si="128"/>
        <v>300</v>
      </c>
      <c r="E87" s="149"/>
      <c r="F87" s="94" t="s">
        <v>123</v>
      </c>
      <c r="G87" s="8">
        <f t="shared" si="95"/>
        <v>45</v>
      </c>
      <c r="H87" s="140"/>
      <c r="I87" s="97">
        <f t="shared" si="96"/>
        <v>424.26406871192847</v>
      </c>
      <c r="J87" s="8">
        <v>65</v>
      </c>
      <c r="K87" s="28">
        <f t="shared" si="97"/>
        <v>315</v>
      </c>
      <c r="L87" s="58">
        <f t="shared" si="98"/>
        <v>481.25</v>
      </c>
      <c r="M87" s="8">
        <v>1.75</v>
      </c>
      <c r="N87" s="67">
        <f t="shared" si="126"/>
        <v>45</v>
      </c>
      <c r="O87" s="8">
        <f t="shared" si="99"/>
        <v>0</v>
      </c>
      <c r="P87" s="28">
        <f t="shared" si="100"/>
        <v>614.20332384950063</v>
      </c>
      <c r="Q87" s="116">
        <f t="shared" si="101"/>
        <v>481.24999999999994</v>
      </c>
      <c r="R87" s="33">
        <f t="shared" si="102"/>
        <v>2.4748737341529163</v>
      </c>
      <c r="S87" s="89">
        <f t="shared" si="103"/>
        <v>77.781745930520216</v>
      </c>
      <c r="T87" s="50">
        <f t="shared" si="104"/>
        <v>191.88787032613106</v>
      </c>
      <c r="U87" s="128">
        <f t="shared" si="105"/>
        <v>92.271412520439057</v>
      </c>
      <c r="V87" s="58">
        <f t="shared" si="106"/>
        <v>70.710678118654741</v>
      </c>
      <c r="W87" s="116">
        <f t="shared" si="107"/>
        <v>25.525332939200027</v>
      </c>
      <c r="X87" s="59">
        <f t="shared" si="108"/>
        <v>2.7605880198672024</v>
      </c>
      <c r="Y87" s="60">
        <f t="shared" si="109"/>
        <v>9.9398032900867541</v>
      </c>
      <c r="Z87" s="60">
        <f t="shared" si="110"/>
        <v>6.8813644653929122</v>
      </c>
      <c r="AA87" s="67">
        <f t="shared" si="127"/>
        <v>-20</v>
      </c>
      <c r="AB87" s="31">
        <f t="shared" si="111"/>
        <v>25</v>
      </c>
      <c r="AC87" s="50">
        <f t="shared" si="112"/>
        <v>544.33150777115327</v>
      </c>
      <c r="AD87" s="116">
        <f t="shared" si="113"/>
        <v>175.16067524060989</v>
      </c>
      <c r="AE87" s="33">
        <f t="shared" si="114"/>
        <v>1.8623111018328462</v>
      </c>
      <c r="AF87" s="89">
        <f t="shared" si="115"/>
        <v>58.529777486175163</v>
      </c>
      <c r="AG87" s="50">
        <f t="shared" si="116"/>
        <v>149.240488768369</v>
      </c>
      <c r="AH87" s="128">
        <f t="shared" si="117"/>
        <v>70.048597966453741</v>
      </c>
      <c r="AI87" s="58">
        <f t="shared" si="118"/>
        <v>53.208888623795602</v>
      </c>
      <c r="AJ87" s="116">
        <f t="shared" si="119"/>
        <v>22.621569154125851</v>
      </c>
      <c r="AK87" s="61">
        <f t="shared" si="120"/>
        <v>3.4725777755182623</v>
      </c>
      <c r="AL87" s="60">
        <f t="shared" si="121"/>
        <v>7.6195725653456465</v>
      </c>
      <c r="AM87" s="60">
        <f t="shared" si="122"/>
        <v>5.3555906580714847</v>
      </c>
      <c r="AN87" s="62">
        <f t="shared" si="123"/>
        <v>16.254303862133881</v>
      </c>
      <c r="AO87" s="63">
        <f t="shared" si="124"/>
        <v>3.0106249793649194</v>
      </c>
    </row>
    <row r="88" spans="1:41" s="1" customFormat="1" ht="20.100000000000001" customHeight="1" x14ac:dyDescent="0.15">
      <c r="A88" s="18"/>
      <c r="B88" s="147"/>
      <c r="C88" s="149"/>
      <c r="D88" s="100">
        <f t="shared" si="128"/>
        <v>300</v>
      </c>
      <c r="E88" s="149"/>
      <c r="F88" s="94" t="s">
        <v>124</v>
      </c>
      <c r="G88" s="8">
        <f t="shared" si="95"/>
        <v>45</v>
      </c>
      <c r="H88" s="140"/>
      <c r="I88" s="97">
        <f t="shared" si="96"/>
        <v>424.26406871192847</v>
      </c>
      <c r="J88" s="8">
        <v>65</v>
      </c>
      <c r="K88" s="28">
        <f t="shared" si="97"/>
        <v>315</v>
      </c>
      <c r="L88" s="58">
        <f t="shared" si="98"/>
        <v>481.25</v>
      </c>
      <c r="M88" s="8">
        <v>1.75</v>
      </c>
      <c r="N88" s="67">
        <f t="shared" si="126"/>
        <v>45</v>
      </c>
      <c r="O88" s="8">
        <f t="shared" si="99"/>
        <v>0</v>
      </c>
      <c r="P88" s="28">
        <f t="shared" si="100"/>
        <v>614.20332384950063</v>
      </c>
      <c r="Q88" s="116">
        <f t="shared" si="101"/>
        <v>481.24999999999994</v>
      </c>
      <c r="R88" s="33">
        <f t="shared" si="102"/>
        <v>2.4748737341529163</v>
      </c>
      <c r="S88" s="89">
        <f t="shared" si="103"/>
        <v>77.781745930520216</v>
      </c>
      <c r="T88" s="50">
        <f t="shared" si="104"/>
        <v>191.88787032613106</v>
      </c>
      <c r="U88" s="128">
        <f t="shared" si="105"/>
        <v>92.271412520439057</v>
      </c>
      <c r="V88" s="58">
        <f t="shared" si="106"/>
        <v>70.710678118654741</v>
      </c>
      <c r="W88" s="116">
        <f t="shared" si="107"/>
        <v>25.525332939200027</v>
      </c>
      <c r="X88" s="59">
        <f t="shared" si="108"/>
        <v>2.7605880198672024</v>
      </c>
      <c r="Y88" s="60">
        <f t="shared" si="109"/>
        <v>9.9398032900867541</v>
      </c>
      <c r="Z88" s="60">
        <f t="shared" si="110"/>
        <v>6.8813644653929122</v>
      </c>
      <c r="AA88" s="67">
        <f t="shared" si="127"/>
        <v>-20</v>
      </c>
      <c r="AB88" s="31">
        <f t="shared" si="111"/>
        <v>25</v>
      </c>
      <c r="AC88" s="50">
        <f t="shared" si="112"/>
        <v>544.33150777115327</v>
      </c>
      <c r="AD88" s="116">
        <f t="shared" si="113"/>
        <v>175.16067524060989</v>
      </c>
      <c r="AE88" s="33">
        <f t="shared" si="114"/>
        <v>1.8623111018328462</v>
      </c>
      <c r="AF88" s="89">
        <f t="shared" si="115"/>
        <v>58.529777486175163</v>
      </c>
      <c r="AG88" s="50">
        <f t="shared" si="116"/>
        <v>149.240488768369</v>
      </c>
      <c r="AH88" s="128">
        <f t="shared" si="117"/>
        <v>70.048597966453741</v>
      </c>
      <c r="AI88" s="58">
        <f t="shared" si="118"/>
        <v>53.208888623795602</v>
      </c>
      <c r="AJ88" s="116">
        <f t="shared" si="119"/>
        <v>22.621569154125851</v>
      </c>
      <c r="AK88" s="61">
        <f t="shared" si="120"/>
        <v>3.4725777755182623</v>
      </c>
      <c r="AL88" s="60">
        <f t="shared" si="121"/>
        <v>7.6195725653456465</v>
      </c>
      <c r="AM88" s="60">
        <f t="shared" si="122"/>
        <v>5.3555906580714847</v>
      </c>
      <c r="AN88" s="62">
        <f t="shared" si="123"/>
        <v>16.254303862133881</v>
      </c>
      <c r="AO88" s="63">
        <f t="shared" si="124"/>
        <v>3.0106249793649194</v>
      </c>
    </row>
    <row r="89" spans="1:41" s="1" customFormat="1" ht="20.100000000000001" customHeight="1" thickBot="1" x14ac:dyDescent="0.2">
      <c r="A89" s="18"/>
      <c r="B89" s="148"/>
      <c r="C89" s="150"/>
      <c r="D89" s="100">
        <f t="shared" si="128"/>
        <v>300</v>
      </c>
      <c r="E89" s="150"/>
      <c r="F89" s="95" t="s">
        <v>125</v>
      </c>
      <c r="G89" s="35">
        <f t="shared" si="95"/>
        <v>45</v>
      </c>
      <c r="H89" s="141"/>
      <c r="I89" s="97">
        <f t="shared" si="96"/>
        <v>424.26406871192847</v>
      </c>
      <c r="J89" s="8">
        <v>70</v>
      </c>
      <c r="K89" s="28">
        <f t="shared" si="97"/>
        <v>320</v>
      </c>
      <c r="L89" s="66">
        <f t="shared" si="98"/>
        <v>490</v>
      </c>
      <c r="M89" s="35">
        <v>1.75</v>
      </c>
      <c r="N89" s="83">
        <f>N88</f>
        <v>45</v>
      </c>
      <c r="O89" s="35">
        <f t="shared" si="99"/>
        <v>0</v>
      </c>
      <c r="P89" s="36">
        <f t="shared" si="100"/>
        <v>625.37065701040069</v>
      </c>
      <c r="Q89" s="117">
        <f t="shared" si="101"/>
        <v>489.99999999999994</v>
      </c>
      <c r="R89" s="40">
        <f t="shared" si="102"/>
        <v>2.4748737341529163</v>
      </c>
      <c r="S89" s="90">
        <f t="shared" si="103"/>
        <v>77.781745930520216</v>
      </c>
      <c r="T89" s="51">
        <f t="shared" si="104"/>
        <v>193.6990786498709</v>
      </c>
      <c r="U89" s="129">
        <f t="shared" si="105"/>
        <v>92.271412520439057</v>
      </c>
      <c r="V89" s="66">
        <f t="shared" si="106"/>
        <v>70.710678118654741</v>
      </c>
      <c r="W89" s="117">
        <f t="shared" si="107"/>
        <v>25.525332939200027</v>
      </c>
      <c r="X89" s="84">
        <f t="shared" si="108"/>
        <v>2.7605880198672024</v>
      </c>
      <c r="Y89" s="85">
        <f t="shared" si="109"/>
        <v>10.315652483881196</v>
      </c>
      <c r="Z89" s="85">
        <f t="shared" si="110"/>
        <v>7.0331049453044852</v>
      </c>
      <c r="AA89" s="83">
        <f>AA88</f>
        <v>-20</v>
      </c>
      <c r="AB89" s="38">
        <f t="shared" si="111"/>
        <v>25</v>
      </c>
      <c r="AC89" s="51">
        <f t="shared" si="112"/>
        <v>554.22844427608334</v>
      </c>
      <c r="AD89" s="117">
        <f t="shared" si="113"/>
        <v>178.34541479043915</v>
      </c>
      <c r="AE89" s="40">
        <f t="shared" si="114"/>
        <v>1.8623111018328462</v>
      </c>
      <c r="AF89" s="90">
        <f t="shared" si="115"/>
        <v>58.529777486175163</v>
      </c>
      <c r="AG89" s="51">
        <f t="shared" si="116"/>
        <v>150.68034132840381</v>
      </c>
      <c r="AH89" s="129">
        <f t="shared" si="117"/>
        <v>70.048597966453741</v>
      </c>
      <c r="AI89" s="66">
        <f t="shared" si="118"/>
        <v>53.208888623795602</v>
      </c>
      <c r="AJ89" s="117">
        <f t="shared" si="119"/>
        <v>22.621569154125851</v>
      </c>
      <c r="AK89" s="86">
        <f t="shared" si="120"/>
        <v>3.4725777755182623</v>
      </c>
      <c r="AL89" s="85">
        <f t="shared" si="121"/>
        <v>7.9091810981444155</v>
      </c>
      <c r="AM89" s="85">
        <f t="shared" si="122"/>
        <v>5.4741308663052965</v>
      </c>
      <c r="AN89" s="62">
        <f t="shared" si="123"/>
        <v>16.51205170566913</v>
      </c>
      <c r="AO89" s="63">
        <f t="shared" si="124"/>
        <v>3.0284338128054658</v>
      </c>
    </row>
    <row r="90" spans="1:41" s="6" customFormat="1" ht="20.100000000000001" customHeight="1" x14ac:dyDescent="0.15">
      <c r="A90" s="18"/>
      <c r="B90" s="18"/>
      <c r="C90" s="18"/>
      <c r="D90" s="99"/>
      <c r="E90" s="18"/>
      <c r="F90" s="18"/>
      <c r="G90" s="18"/>
      <c r="H90" s="18"/>
      <c r="I90" s="18"/>
      <c r="J90" s="18"/>
      <c r="K90" s="42"/>
      <c r="L90" s="42"/>
      <c r="M90" s="18"/>
      <c r="N90" s="18"/>
      <c r="O90" s="18"/>
      <c r="P90" s="42"/>
      <c r="Q90" s="42"/>
      <c r="R90" s="47"/>
      <c r="S90" s="52"/>
      <c r="T90" s="52"/>
      <c r="U90" s="52"/>
      <c r="V90" s="42"/>
      <c r="W90" s="42"/>
      <c r="X90" s="46"/>
      <c r="Y90" s="43"/>
      <c r="Z90" s="43"/>
      <c r="AA90" s="44"/>
      <c r="AB90" s="45"/>
      <c r="AC90" s="52"/>
      <c r="AD90" s="42"/>
      <c r="AE90" s="47"/>
      <c r="AF90" s="52"/>
      <c r="AG90" s="52"/>
      <c r="AH90" s="52"/>
      <c r="AI90" s="42"/>
      <c r="AJ90" s="42"/>
      <c r="AK90" s="46"/>
      <c r="AL90" s="43"/>
      <c r="AM90" s="43"/>
      <c r="AN90" s="47"/>
      <c r="AO90" s="47"/>
    </row>
    <row r="91" spans="1:41" s="6" customFormat="1" ht="20.100000000000001" customHeight="1" x14ac:dyDescent="0.15">
      <c r="A91" s="18"/>
      <c r="B91" s="18"/>
      <c r="C91" s="18"/>
      <c r="D91" s="99"/>
      <c r="E91" s="18"/>
      <c r="F91" s="18"/>
      <c r="G91" s="18"/>
      <c r="H91" s="18"/>
      <c r="I91" s="18"/>
      <c r="J91" s="18"/>
      <c r="K91" s="42"/>
      <c r="L91" s="42"/>
      <c r="M91" s="18"/>
      <c r="N91" s="18"/>
      <c r="O91" s="18"/>
      <c r="P91" s="42"/>
      <c r="Q91" s="42"/>
      <c r="R91" s="47"/>
      <c r="S91" s="52"/>
      <c r="T91" s="52"/>
      <c r="U91" s="52"/>
      <c r="V91" s="42"/>
      <c r="W91" s="42"/>
      <c r="X91" s="46"/>
      <c r="Y91" s="43"/>
      <c r="Z91" s="43"/>
      <c r="AA91" s="44"/>
      <c r="AB91" s="45"/>
      <c r="AC91" s="52"/>
      <c r="AD91" s="42"/>
      <c r="AE91" s="47"/>
      <c r="AF91" s="52"/>
      <c r="AG91" s="52"/>
      <c r="AH91" s="52"/>
      <c r="AI91" s="42"/>
      <c r="AJ91" s="42"/>
      <c r="AK91" s="46"/>
      <c r="AL91" s="43"/>
      <c r="AM91" s="43"/>
      <c r="AN91" s="47"/>
      <c r="AO91" s="47"/>
    </row>
    <row r="92" spans="1:41" s="6" customFormat="1" ht="20.100000000000001" customHeight="1" x14ac:dyDescent="0.15">
      <c r="A92" s="18"/>
      <c r="B92" s="18"/>
      <c r="C92" s="18"/>
      <c r="D92" s="99"/>
      <c r="E92" s="18"/>
      <c r="F92" s="18"/>
      <c r="G92" s="18"/>
      <c r="H92" s="18"/>
      <c r="I92" s="18"/>
      <c r="J92" s="18"/>
      <c r="K92" s="42"/>
      <c r="L92" s="42"/>
      <c r="M92" s="18"/>
      <c r="N92" s="18"/>
      <c r="O92" s="18"/>
      <c r="P92" s="42"/>
      <c r="Q92" s="42"/>
      <c r="R92" s="47"/>
      <c r="S92" s="52"/>
      <c r="T92" s="52"/>
      <c r="U92" s="52"/>
      <c r="V92" s="42"/>
      <c r="W92" s="42"/>
      <c r="X92" s="46"/>
      <c r="Y92" s="43"/>
      <c r="Z92" s="43"/>
      <c r="AA92" s="44"/>
      <c r="AB92" s="45"/>
      <c r="AC92" s="52"/>
      <c r="AD92" s="42"/>
      <c r="AE92" s="47"/>
      <c r="AF92" s="52"/>
      <c r="AG92" s="52"/>
      <c r="AH92" s="52"/>
      <c r="AI92" s="42"/>
      <c r="AJ92" s="42"/>
      <c r="AK92" s="46"/>
      <c r="AL92" s="43"/>
      <c r="AM92" s="43"/>
      <c r="AN92" s="47"/>
      <c r="AO92" s="47"/>
    </row>
    <row r="93" spans="1:41" s="1" customFormat="1" ht="20.100000000000001" customHeight="1" x14ac:dyDescent="0.15">
      <c r="A93" s="17"/>
      <c r="B93" s="188" t="s">
        <v>300</v>
      </c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  <c r="Z93" s="188"/>
      <c r="AA93" s="188"/>
      <c r="AB93" s="188"/>
      <c r="AC93" s="188"/>
      <c r="AD93" s="188"/>
      <c r="AE93" s="188"/>
      <c r="AF93" s="188"/>
      <c r="AG93" s="188"/>
      <c r="AH93" s="188"/>
      <c r="AI93" s="188"/>
      <c r="AJ93" s="188"/>
      <c r="AK93" s="188"/>
      <c r="AL93" s="188"/>
      <c r="AM93" s="188"/>
      <c r="AN93" s="188"/>
      <c r="AO93" s="188"/>
    </row>
    <row r="94" spans="1:41" s="1" customFormat="1" ht="20.100000000000001" customHeight="1" thickBot="1" x14ac:dyDescent="0.2">
      <c r="D94" s="96"/>
      <c r="K94" s="2"/>
      <c r="L94" s="2"/>
      <c r="P94" s="2"/>
      <c r="Q94" s="2"/>
      <c r="R94" s="87"/>
      <c r="S94" s="13"/>
      <c r="T94" s="13"/>
      <c r="U94" s="13"/>
      <c r="V94" s="2"/>
      <c r="W94" s="2"/>
      <c r="X94" s="5"/>
      <c r="AA94" s="3"/>
      <c r="AB94" s="4"/>
      <c r="AC94" s="13"/>
      <c r="AD94" s="2"/>
      <c r="AE94" s="87"/>
      <c r="AF94" s="13"/>
      <c r="AG94" s="13"/>
      <c r="AH94" s="13"/>
      <c r="AI94" s="2"/>
      <c r="AJ94" s="2"/>
      <c r="AK94" s="5"/>
      <c r="AN94" s="4" t="s">
        <v>144</v>
      </c>
      <c r="AO94" s="4"/>
    </row>
    <row r="95" spans="1:41" s="1" customFormat="1" ht="27.75" customHeight="1" x14ac:dyDescent="0.15">
      <c r="A95" s="18"/>
      <c r="B95" s="19" t="s">
        <v>232</v>
      </c>
      <c r="C95" s="15" t="s">
        <v>233</v>
      </c>
      <c r="D95" s="91" t="s">
        <v>233</v>
      </c>
      <c r="E95" s="15" t="s">
        <v>315</v>
      </c>
      <c r="F95" s="68" t="s">
        <v>234</v>
      </c>
      <c r="G95" s="165" t="s">
        <v>285</v>
      </c>
      <c r="H95" s="146" t="s">
        <v>316</v>
      </c>
      <c r="I95" s="167" t="s">
        <v>316</v>
      </c>
      <c r="J95" s="68" t="s">
        <v>236</v>
      </c>
      <c r="K95" s="151" t="s">
        <v>286</v>
      </c>
      <c r="L95" s="151" t="s">
        <v>238</v>
      </c>
      <c r="M95" s="153" t="s">
        <v>239</v>
      </c>
      <c r="N95" s="153" t="s">
        <v>240</v>
      </c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  <c r="AA95" s="153" t="s">
        <v>241</v>
      </c>
      <c r="AB95" s="153"/>
      <c r="AC95" s="153"/>
      <c r="AD95" s="153"/>
      <c r="AE95" s="153"/>
      <c r="AF95" s="153"/>
      <c r="AG95" s="153"/>
      <c r="AH95" s="153"/>
      <c r="AI95" s="153"/>
      <c r="AJ95" s="153"/>
      <c r="AK95" s="153"/>
      <c r="AL95" s="153"/>
      <c r="AM95" s="153"/>
      <c r="AN95" s="103" t="s">
        <v>16</v>
      </c>
      <c r="AO95" s="155" t="s">
        <v>145</v>
      </c>
    </row>
    <row r="96" spans="1:41" s="1" customFormat="1" ht="30.75" customHeight="1" x14ac:dyDescent="0.15">
      <c r="A96" s="18"/>
      <c r="B96" s="20" t="s">
        <v>242</v>
      </c>
      <c r="C96" s="16" t="s">
        <v>243</v>
      </c>
      <c r="D96" s="92" t="s">
        <v>243</v>
      </c>
      <c r="E96" s="16" t="s">
        <v>70</v>
      </c>
      <c r="F96" s="69" t="s">
        <v>287</v>
      </c>
      <c r="G96" s="166"/>
      <c r="H96" s="143"/>
      <c r="I96" s="168"/>
      <c r="J96" s="69" t="s">
        <v>288</v>
      </c>
      <c r="K96" s="152"/>
      <c r="L96" s="152"/>
      <c r="M96" s="154"/>
      <c r="N96" s="103" t="s">
        <v>247</v>
      </c>
      <c r="O96" s="103" t="s">
        <v>40</v>
      </c>
      <c r="P96" s="103" t="s">
        <v>0</v>
      </c>
      <c r="Q96" s="103" t="s">
        <v>2</v>
      </c>
      <c r="R96" s="162" t="s">
        <v>251</v>
      </c>
      <c r="S96" s="103" t="s">
        <v>4</v>
      </c>
      <c r="T96" s="103" t="s">
        <v>19</v>
      </c>
      <c r="U96" s="103" t="s">
        <v>21</v>
      </c>
      <c r="V96" s="103" t="s">
        <v>5</v>
      </c>
      <c r="W96" s="103" t="s">
        <v>6</v>
      </c>
      <c r="X96" s="157" t="s">
        <v>257</v>
      </c>
      <c r="Y96" s="70" t="s">
        <v>258</v>
      </c>
      <c r="Z96" s="70" t="s">
        <v>259</v>
      </c>
      <c r="AA96" s="103" t="s">
        <v>41</v>
      </c>
      <c r="AB96" s="103" t="s">
        <v>42</v>
      </c>
      <c r="AC96" s="103" t="s">
        <v>18</v>
      </c>
      <c r="AD96" s="103" t="s">
        <v>13</v>
      </c>
      <c r="AE96" s="162" t="s">
        <v>264</v>
      </c>
      <c r="AF96" s="103" t="s">
        <v>8</v>
      </c>
      <c r="AG96" s="103" t="s">
        <v>20</v>
      </c>
      <c r="AH96" s="103" t="s">
        <v>22</v>
      </c>
      <c r="AI96" s="103" t="s">
        <v>9</v>
      </c>
      <c r="AJ96" s="103" t="s">
        <v>10</v>
      </c>
      <c r="AK96" s="157" t="s">
        <v>270</v>
      </c>
      <c r="AL96" s="70" t="s">
        <v>258</v>
      </c>
      <c r="AM96" s="70" t="s">
        <v>259</v>
      </c>
      <c r="AN96" s="71" t="s">
        <v>314</v>
      </c>
      <c r="AO96" s="156"/>
    </row>
    <row r="97" spans="1:41" s="1" customFormat="1" ht="56.25" customHeight="1" x14ac:dyDescent="0.15">
      <c r="A97" s="18"/>
      <c r="B97" s="25" t="s">
        <v>271</v>
      </c>
      <c r="C97" s="24" t="s">
        <v>271</v>
      </c>
      <c r="D97" s="93" t="s">
        <v>271</v>
      </c>
      <c r="E97" s="71" t="s">
        <v>15</v>
      </c>
      <c r="F97" s="71" t="s">
        <v>272</v>
      </c>
      <c r="G97" s="71" t="s">
        <v>273</v>
      </c>
      <c r="H97" s="108" t="s">
        <v>15</v>
      </c>
      <c r="I97" s="93" t="s">
        <v>15</v>
      </c>
      <c r="J97" s="71" t="s">
        <v>15</v>
      </c>
      <c r="K97" s="73" t="s">
        <v>271</v>
      </c>
      <c r="L97" s="73" t="s">
        <v>271</v>
      </c>
      <c r="M97" s="154"/>
      <c r="N97" s="71" t="s">
        <v>273</v>
      </c>
      <c r="O97" s="71" t="s">
        <v>59</v>
      </c>
      <c r="P97" s="71" t="s">
        <v>57</v>
      </c>
      <c r="Q97" s="71" t="s">
        <v>57</v>
      </c>
      <c r="R97" s="163"/>
      <c r="S97" s="71" t="s">
        <v>57</v>
      </c>
      <c r="T97" s="71" t="s">
        <v>57</v>
      </c>
      <c r="U97" s="71" t="s">
        <v>57</v>
      </c>
      <c r="V97" s="71" t="s">
        <v>57</v>
      </c>
      <c r="W97" s="71" t="s">
        <v>57</v>
      </c>
      <c r="X97" s="157"/>
      <c r="Y97" s="158" t="s">
        <v>289</v>
      </c>
      <c r="Z97" s="158"/>
      <c r="AA97" s="71" t="s">
        <v>59</v>
      </c>
      <c r="AB97" s="71" t="s">
        <v>59</v>
      </c>
      <c r="AC97" s="71" t="s">
        <v>57</v>
      </c>
      <c r="AD97" s="71" t="s">
        <v>57</v>
      </c>
      <c r="AE97" s="163"/>
      <c r="AF97" s="71" t="s">
        <v>57</v>
      </c>
      <c r="AG97" s="71" t="s">
        <v>57</v>
      </c>
      <c r="AH97" s="71" t="s">
        <v>57</v>
      </c>
      <c r="AI97" s="71" t="s">
        <v>57</v>
      </c>
      <c r="AJ97" s="71" t="s">
        <v>57</v>
      </c>
      <c r="AK97" s="157"/>
      <c r="AL97" s="158" t="s">
        <v>289</v>
      </c>
      <c r="AM97" s="158"/>
      <c r="AN97" s="158" t="s">
        <v>290</v>
      </c>
      <c r="AO97" s="161"/>
    </row>
    <row r="98" spans="1:41" s="1" customFormat="1" ht="20.100000000000001" customHeight="1" x14ac:dyDescent="0.15">
      <c r="A98" s="18"/>
      <c r="B98" s="147">
        <f>C98+30*2</f>
        <v>460</v>
      </c>
      <c r="C98" s="149">
        <v>400</v>
      </c>
      <c r="D98" s="100">
        <v>400</v>
      </c>
      <c r="E98" s="149">
        <v>300</v>
      </c>
      <c r="F98" s="64" t="s">
        <v>291</v>
      </c>
      <c r="G98" s="8">
        <v>45</v>
      </c>
      <c r="H98" s="199">
        <f>C98/COS(G98/180*PI())</f>
        <v>565.68542494923793</v>
      </c>
      <c r="I98" s="97">
        <f>D98/COS(G98/180*PI())</f>
        <v>565.68542494923793</v>
      </c>
      <c r="J98" s="8">
        <v>45</v>
      </c>
      <c r="K98" s="28">
        <f t="shared" ref="K98:K106" si="129">J98+E$98</f>
        <v>345</v>
      </c>
      <c r="L98" s="58">
        <f t="shared" ref="L98:L115" si="130">(K98-40)*M98</f>
        <v>457.5</v>
      </c>
      <c r="M98" s="8">
        <v>1.5</v>
      </c>
      <c r="N98" s="67">
        <v>45</v>
      </c>
      <c r="O98" s="8">
        <f t="shared" ref="O98:O115" si="131">N98-G98</f>
        <v>0</v>
      </c>
      <c r="P98" s="28">
        <f t="shared" ref="P98:P115" si="132">L98/COS(ATAN((Q98+U98-T98)/L98))</f>
        <v>575.35234896445706</v>
      </c>
      <c r="Q98" s="28">
        <f t="shared" ref="Q98:Q115" si="133">L98*TAN(N98*PI()/180)</f>
        <v>457.49999999999994</v>
      </c>
      <c r="R98" s="33">
        <f t="shared" ref="R98:R115" si="134">M98/COS(N98*PI()/180)</f>
        <v>2.1213203435596424</v>
      </c>
      <c r="S98" s="89">
        <f t="shared" ref="S98:S115" si="135">55/COS(N98*PI()/180)</f>
        <v>77.781745930520216</v>
      </c>
      <c r="T98" s="50">
        <f t="shared" ref="T98:T115" si="136">K98/X98+S98</f>
        <v>200.63593428238727</v>
      </c>
      <c r="U98" s="89">
        <f t="shared" ref="U98:U115" si="137">40/X98+S98</f>
        <v>92.025709797403351</v>
      </c>
      <c r="V98" s="58">
        <f t="shared" ref="V98:V115" si="138">50/COS(N98*PI()/180)</f>
        <v>70.710678118654741</v>
      </c>
      <c r="W98" s="28">
        <f t="shared" ref="W98:W115" si="139">20/COS(ATAN((Q98+U98-T98)/L98))</f>
        <v>25.152015255276808</v>
      </c>
      <c r="X98" s="59">
        <f t="shared" ref="X98:X115" si="140">(3.5+SIN(N98*PI()/180)/M98)*COS(N98*PI()/180)</f>
        <v>2.8082070674862498</v>
      </c>
      <c r="Y98" s="60">
        <f t="shared" ref="Y98:Y115" si="141">(S98*M98*(K98^2-40^2)/2+M98*(K98^3-40^3)/(6*X98))/1000000</f>
        <v>10.500123493516993</v>
      </c>
      <c r="Z98" s="60">
        <f t="shared" ref="Z98:Z115" si="142">(M98*(S98+V98+W98)*(K98-40)*60+M98*(K98^2-40^2)*60/(2*X98)+(V98+W98+U98)*0*60)/1000000</f>
        <v>6.6482119981095478</v>
      </c>
      <c r="AA98" s="67">
        <v>-20</v>
      </c>
      <c r="AB98" s="31">
        <f t="shared" ref="AB98:AB115" si="143">AA98+G98</f>
        <v>25</v>
      </c>
      <c r="AC98" s="50">
        <f t="shared" ref="AC98:AC115" si="144">IF(AA98&gt;0,L98/COS(ATAN((AD98+AH98-AG98)/L98)),L98/COS(ATAN((AD98+AG98-AH98)/L98)))</f>
        <v>523.07652465541378</v>
      </c>
      <c r="AD98" s="28">
        <f t="shared" ref="AD98:AD115" si="145">L98*TAN(ABS(AA98)*PI()/180)</f>
        <v>166.51638217678757</v>
      </c>
      <c r="AE98" s="33">
        <f t="shared" ref="AE98:AE115" si="146">M98/COS(AA98*PI()/180)</f>
        <v>1.5962666587138681</v>
      </c>
      <c r="AF98" s="89">
        <f t="shared" ref="AF98:AF115" si="147">55/COS(AA98*PI()/180)</f>
        <v>58.529777486175163</v>
      </c>
      <c r="AG98" s="50">
        <f t="shared" ref="AG98:AG115" si="148">K98/AK98+AF98</f>
        <v>157.01153955807763</v>
      </c>
      <c r="AH98" s="89">
        <f t="shared" ref="AH98:AH115" si="149">40/AK98+AF98</f>
        <v>69.947952798859504</v>
      </c>
      <c r="AI98" s="58">
        <f t="shared" ref="AI98:AI115" si="150">50/COS(AA98*PI()/180)</f>
        <v>53.208888623795602</v>
      </c>
      <c r="AJ98" s="28">
        <f t="shared" ref="AJ98:AJ115" si="151">IF(AA98&gt;0,20/COS(ATAN((AD98+AH98-AG98)/L98)),20/COS(ATAN((AD98-AH98+AG98)/L98)))</f>
        <v>22.86673331826945</v>
      </c>
      <c r="AK98" s="61">
        <f t="shared" ref="AK98:AK115" si="152">(3.5+SIN(ABS(AA98)*PI()/180)/M98)*COS(AA98*PI()/180)</f>
        <v>3.503186709312859</v>
      </c>
      <c r="AL98" s="60">
        <f t="shared" ref="AL98:AL115" si="153">(AF98*M98*(K98^2-40^2)/2+M98*(K98^3-40^3)/(6*AK98))/1000000</f>
        <v>8.0805250035125624</v>
      </c>
      <c r="AM98" s="60">
        <f t="shared" ref="AM98:AM115" si="154">(M98*(AF98+AI98+AJ98)*(K98-40)*60+M98*(K98^2-40^2)*60/(2*AK98)+(AI98+AJ98+AH98)*0*60)/1000000</f>
        <v>5.2032948549086475</v>
      </c>
      <c r="AN98" s="62">
        <f>IF(AA98&gt;0,((I98+I98+Q98+AD98)*L98/2+200*(I98+Q98+AD98+U98+W98+AH98+AJ98))/10000*0.4-(AI98+V98)*L98/10000*0.4,((I98+I98+Q98-AD98)*L98/2+200*(I98+Q98-AD98+U98+W98+AH98+AJ98))/10000*0.4-(AI98+V98)*L98/10000*0.4)</f>
        <v>19.280106939804682</v>
      </c>
      <c r="AO98" s="63">
        <f>IF(AA98&gt;0,0.8*0.4*(Q98+U98+W98+I98+AD98+AH98+AJ98)/100,0.8*0.4*(Q98+U98+W98+I98-AD98+AH98+AJ98)/100)</f>
        <v>3.4133166526152312</v>
      </c>
    </row>
    <row r="99" spans="1:41" s="1" customFormat="1" ht="20.100000000000001" customHeight="1" x14ac:dyDescent="0.15">
      <c r="A99" s="18"/>
      <c r="B99" s="147"/>
      <c r="C99" s="149"/>
      <c r="D99" s="100">
        <v>400</v>
      </c>
      <c r="E99" s="149"/>
      <c r="F99" s="64" t="s">
        <v>292</v>
      </c>
      <c r="G99" s="8">
        <f t="shared" ref="G99:G115" si="155">G98</f>
        <v>45</v>
      </c>
      <c r="H99" s="199"/>
      <c r="I99" s="97">
        <f t="shared" ref="I99:I115" si="156">D99/COS(G99/180*PI())</f>
        <v>565.68542494923793</v>
      </c>
      <c r="J99" s="8">
        <v>45</v>
      </c>
      <c r="K99" s="28">
        <f t="shared" si="129"/>
        <v>345</v>
      </c>
      <c r="L99" s="58">
        <f t="shared" si="130"/>
        <v>457.5</v>
      </c>
      <c r="M99" s="8">
        <v>1.5</v>
      </c>
      <c r="N99" s="67">
        <f t="shared" ref="N99:N115" si="157">N98</f>
        <v>45</v>
      </c>
      <c r="O99" s="8">
        <f t="shared" si="131"/>
        <v>0</v>
      </c>
      <c r="P99" s="28">
        <f t="shared" si="132"/>
        <v>575.35234896445706</v>
      </c>
      <c r="Q99" s="28">
        <f t="shared" si="133"/>
        <v>457.49999999999994</v>
      </c>
      <c r="R99" s="33">
        <f t="shared" si="134"/>
        <v>2.1213203435596424</v>
      </c>
      <c r="S99" s="89">
        <f t="shared" si="135"/>
        <v>77.781745930520216</v>
      </c>
      <c r="T99" s="50">
        <f t="shared" si="136"/>
        <v>200.63593428238727</v>
      </c>
      <c r="U99" s="89">
        <f t="shared" si="137"/>
        <v>92.025709797403351</v>
      </c>
      <c r="V99" s="58">
        <f t="shared" si="138"/>
        <v>70.710678118654741</v>
      </c>
      <c r="W99" s="28">
        <f t="shared" si="139"/>
        <v>25.152015255276808</v>
      </c>
      <c r="X99" s="59">
        <f t="shared" si="140"/>
        <v>2.8082070674862498</v>
      </c>
      <c r="Y99" s="60">
        <f t="shared" si="141"/>
        <v>10.500123493516993</v>
      </c>
      <c r="Z99" s="60">
        <f t="shared" si="142"/>
        <v>6.6482119981095478</v>
      </c>
      <c r="AA99" s="67">
        <f t="shared" ref="AA99:AA115" si="158">AA98</f>
        <v>-20</v>
      </c>
      <c r="AB99" s="31">
        <f t="shared" si="143"/>
        <v>25</v>
      </c>
      <c r="AC99" s="50">
        <f t="shared" si="144"/>
        <v>523.07652465541378</v>
      </c>
      <c r="AD99" s="28">
        <f t="shared" si="145"/>
        <v>166.51638217678757</v>
      </c>
      <c r="AE99" s="33">
        <f t="shared" si="146"/>
        <v>1.5962666587138681</v>
      </c>
      <c r="AF99" s="89">
        <f t="shared" si="147"/>
        <v>58.529777486175163</v>
      </c>
      <c r="AG99" s="50">
        <f t="shared" si="148"/>
        <v>157.01153955807763</v>
      </c>
      <c r="AH99" s="89">
        <f t="shared" si="149"/>
        <v>69.947952798859504</v>
      </c>
      <c r="AI99" s="58">
        <f t="shared" si="150"/>
        <v>53.208888623795602</v>
      </c>
      <c r="AJ99" s="28">
        <f t="shared" si="151"/>
        <v>22.86673331826945</v>
      </c>
      <c r="AK99" s="61">
        <f t="shared" si="152"/>
        <v>3.503186709312859</v>
      </c>
      <c r="AL99" s="60">
        <f t="shared" si="153"/>
        <v>8.0805250035125624</v>
      </c>
      <c r="AM99" s="60">
        <f t="shared" si="154"/>
        <v>5.2032948549086475</v>
      </c>
      <c r="AN99" s="62">
        <f t="shared" ref="AN99:AN115" si="159">IF(AA99&gt;0,((I99+I99+Q99+AD99)*L99/2+200*(I99+Q99+AD99+U99+W99+AH99+AJ99))/10000*0.4-(AI99+V99)*L99/10000*0.4,((I99+I99+Q99-AD99)*L99/2+200*(I99+Q99-AD99+U99+W99+AH99+AJ99))/10000*0.4-(AI99+V99)*L99/10000*0.4)</f>
        <v>19.280106939804682</v>
      </c>
      <c r="AO99" s="63">
        <f t="shared" ref="AO99:AO115" si="160">IF(AA99&gt;0,0.8*0.4*(Q99+U99+W99+I99+AD99+AH99+AJ99)/100,0.8*0.4*(Q99+U99+W99+I99-AD99+AH99+AJ99)/100)</f>
        <v>3.4133166526152312</v>
      </c>
    </row>
    <row r="100" spans="1:41" s="1" customFormat="1" ht="20.100000000000001" customHeight="1" x14ac:dyDescent="0.15">
      <c r="A100" s="18"/>
      <c r="B100" s="147"/>
      <c r="C100" s="149"/>
      <c r="D100" s="100">
        <v>400</v>
      </c>
      <c r="E100" s="149"/>
      <c r="F100" s="64" t="s">
        <v>293</v>
      </c>
      <c r="G100" s="8">
        <f t="shared" si="155"/>
        <v>45</v>
      </c>
      <c r="H100" s="199"/>
      <c r="I100" s="97">
        <f t="shared" si="156"/>
        <v>565.68542494923793</v>
      </c>
      <c r="J100" s="8">
        <v>55</v>
      </c>
      <c r="K100" s="28">
        <f t="shared" si="129"/>
        <v>355</v>
      </c>
      <c r="L100" s="58">
        <f t="shared" si="130"/>
        <v>472.5</v>
      </c>
      <c r="M100" s="8">
        <v>1.5</v>
      </c>
      <c r="N100" s="67">
        <f t="shared" si="157"/>
        <v>45</v>
      </c>
      <c r="O100" s="8">
        <f t="shared" si="131"/>
        <v>0</v>
      </c>
      <c r="P100" s="28">
        <f t="shared" si="132"/>
        <v>594.21636040591466</v>
      </c>
      <c r="Q100" s="28">
        <f t="shared" si="133"/>
        <v>472.49999999999994</v>
      </c>
      <c r="R100" s="33">
        <f t="shared" si="134"/>
        <v>2.1213203435596424</v>
      </c>
      <c r="S100" s="89">
        <f t="shared" si="135"/>
        <v>77.781745930520216</v>
      </c>
      <c r="T100" s="50">
        <f t="shared" si="136"/>
        <v>204.19692524910806</v>
      </c>
      <c r="U100" s="89">
        <f t="shared" si="137"/>
        <v>92.025709797403351</v>
      </c>
      <c r="V100" s="58">
        <f t="shared" si="138"/>
        <v>70.710678118654741</v>
      </c>
      <c r="W100" s="28">
        <f t="shared" si="139"/>
        <v>25.152015255276808</v>
      </c>
      <c r="X100" s="59">
        <f t="shared" si="140"/>
        <v>2.8082070674862498</v>
      </c>
      <c r="Y100" s="60">
        <f t="shared" si="141"/>
        <v>11.23566596091324</v>
      </c>
      <c r="Z100" s="60">
        <f t="shared" si="142"/>
        <v>6.9166632089352591</v>
      </c>
      <c r="AA100" s="67">
        <f t="shared" si="158"/>
        <v>-20</v>
      </c>
      <c r="AB100" s="31">
        <f t="shared" si="143"/>
        <v>25</v>
      </c>
      <c r="AC100" s="50">
        <f t="shared" si="144"/>
        <v>540.22657464411589</v>
      </c>
      <c r="AD100" s="28">
        <f t="shared" si="145"/>
        <v>171.9759356907806</v>
      </c>
      <c r="AE100" s="33">
        <f t="shared" si="146"/>
        <v>1.5962666587138681</v>
      </c>
      <c r="AF100" s="89">
        <f t="shared" si="147"/>
        <v>58.529777486175163</v>
      </c>
      <c r="AG100" s="50">
        <f t="shared" si="148"/>
        <v>159.86608338624873</v>
      </c>
      <c r="AH100" s="89">
        <f t="shared" si="149"/>
        <v>69.947952798859504</v>
      </c>
      <c r="AI100" s="58">
        <f t="shared" si="150"/>
        <v>53.208888623795602</v>
      </c>
      <c r="AJ100" s="28">
        <f t="shared" si="151"/>
        <v>22.86673331826945</v>
      </c>
      <c r="AK100" s="61">
        <f t="shared" si="152"/>
        <v>3.503186709312859</v>
      </c>
      <c r="AL100" s="60">
        <f t="shared" si="153"/>
        <v>8.6500853904271278</v>
      </c>
      <c r="AM100" s="60">
        <f t="shared" si="154"/>
        <v>5.4143578449814544</v>
      </c>
      <c r="AN100" s="62">
        <f t="shared" si="159"/>
        <v>19.798942331256541</v>
      </c>
      <c r="AO100" s="63">
        <f t="shared" si="160"/>
        <v>3.4438460813704541</v>
      </c>
    </row>
    <row r="101" spans="1:41" s="1" customFormat="1" ht="20.100000000000001" customHeight="1" x14ac:dyDescent="0.15">
      <c r="A101" s="18"/>
      <c r="B101" s="147"/>
      <c r="C101" s="149"/>
      <c r="D101" s="100">
        <v>400</v>
      </c>
      <c r="E101" s="149"/>
      <c r="F101" s="64" t="s">
        <v>294</v>
      </c>
      <c r="G101" s="8">
        <f t="shared" si="155"/>
        <v>45</v>
      </c>
      <c r="H101" s="199"/>
      <c r="I101" s="97">
        <f t="shared" si="156"/>
        <v>565.68542494923793</v>
      </c>
      <c r="J101" s="8">
        <v>55</v>
      </c>
      <c r="K101" s="28">
        <f t="shared" si="129"/>
        <v>355</v>
      </c>
      <c r="L101" s="58">
        <f t="shared" si="130"/>
        <v>472.5</v>
      </c>
      <c r="M101" s="8">
        <v>1.5</v>
      </c>
      <c r="N101" s="67">
        <f t="shared" si="157"/>
        <v>45</v>
      </c>
      <c r="O101" s="8">
        <f t="shared" si="131"/>
        <v>0</v>
      </c>
      <c r="P101" s="28">
        <f t="shared" si="132"/>
        <v>594.21636040591466</v>
      </c>
      <c r="Q101" s="28">
        <f t="shared" si="133"/>
        <v>472.49999999999994</v>
      </c>
      <c r="R101" s="33">
        <f t="shared" si="134"/>
        <v>2.1213203435596424</v>
      </c>
      <c r="S101" s="89">
        <f t="shared" si="135"/>
        <v>77.781745930520216</v>
      </c>
      <c r="T101" s="50">
        <f t="shared" si="136"/>
        <v>204.19692524910806</v>
      </c>
      <c r="U101" s="89">
        <f t="shared" si="137"/>
        <v>92.025709797403351</v>
      </c>
      <c r="V101" s="58">
        <f t="shared" si="138"/>
        <v>70.710678118654741</v>
      </c>
      <c r="W101" s="28">
        <f t="shared" si="139"/>
        <v>25.152015255276808</v>
      </c>
      <c r="X101" s="59">
        <f t="shared" si="140"/>
        <v>2.8082070674862498</v>
      </c>
      <c r="Y101" s="60">
        <f t="shared" si="141"/>
        <v>11.23566596091324</v>
      </c>
      <c r="Z101" s="60">
        <f t="shared" si="142"/>
        <v>6.9166632089352591</v>
      </c>
      <c r="AA101" s="67">
        <f t="shared" si="158"/>
        <v>-20</v>
      </c>
      <c r="AB101" s="31">
        <f t="shared" si="143"/>
        <v>25</v>
      </c>
      <c r="AC101" s="50">
        <f t="shared" si="144"/>
        <v>540.22657464411589</v>
      </c>
      <c r="AD101" s="28">
        <f t="shared" si="145"/>
        <v>171.9759356907806</v>
      </c>
      <c r="AE101" s="33">
        <f t="shared" si="146"/>
        <v>1.5962666587138681</v>
      </c>
      <c r="AF101" s="89">
        <f t="shared" si="147"/>
        <v>58.529777486175163</v>
      </c>
      <c r="AG101" s="50">
        <f t="shared" si="148"/>
        <v>159.86608338624873</v>
      </c>
      <c r="AH101" s="89">
        <f t="shared" si="149"/>
        <v>69.947952798859504</v>
      </c>
      <c r="AI101" s="58">
        <f t="shared" si="150"/>
        <v>53.208888623795602</v>
      </c>
      <c r="AJ101" s="28">
        <f t="shared" si="151"/>
        <v>22.86673331826945</v>
      </c>
      <c r="AK101" s="61">
        <f t="shared" si="152"/>
        <v>3.503186709312859</v>
      </c>
      <c r="AL101" s="60">
        <f t="shared" si="153"/>
        <v>8.6500853904271278</v>
      </c>
      <c r="AM101" s="60">
        <f t="shared" si="154"/>
        <v>5.4143578449814544</v>
      </c>
      <c r="AN101" s="62">
        <f t="shared" si="159"/>
        <v>19.798942331256541</v>
      </c>
      <c r="AO101" s="63">
        <f t="shared" si="160"/>
        <v>3.4438460813704541</v>
      </c>
    </row>
    <row r="102" spans="1:41" s="1" customFormat="1" ht="20.100000000000001" customHeight="1" x14ac:dyDescent="0.15">
      <c r="A102" s="18"/>
      <c r="B102" s="147"/>
      <c r="C102" s="149"/>
      <c r="D102" s="100">
        <v>400</v>
      </c>
      <c r="E102" s="149"/>
      <c r="F102" s="64" t="s">
        <v>295</v>
      </c>
      <c r="G102" s="8">
        <f t="shared" si="155"/>
        <v>45</v>
      </c>
      <c r="H102" s="199"/>
      <c r="I102" s="97">
        <f t="shared" si="156"/>
        <v>565.68542494923793</v>
      </c>
      <c r="J102" s="8">
        <v>70</v>
      </c>
      <c r="K102" s="28">
        <f t="shared" si="129"/>
        <v>370</v>
      </c>
      <c r="L102" s="58">
        <f t="shared" si="130"/>
        <v>577.5</v>
      </c>
      <c r="M102" s="8">
        <v>1.75</v>
      </c>
      <c r="N102" s="67">
        <f t="shared" si="157"/>
        <v>45</v>
      </c>
      <c r="O102" s="8">
        <f t="shared" si="131"/>
        <v>0</v>
      </c>
      <c r="P102" s="28">
        <f t="shared" si="132"/>
        <v>737.04398861940081</v>
      </c>
      <c r="Q102" s="28">
        <f t="shared" si="133"/>
        <v>577.49999999999989</v>
      </c>
      <c r="R102" s="33">
        <f t="shared" si="134"/>
        <v>2.4748737341529163</v>
      </c>
      <c r="S102" s="89">
        <f t="shared" si="135"/>
        <v>77.781745930520216</v>
      </c>
      <c r="T102" s="50">
        <f t="shared" si="136"/>
        <v>211.81116188726946</v>
      </c>
      <c r="U102" s="89">
        <f t="shared" si="137"/>
        <v>92.271412520439057</v>
      </c>
      <c r="V102" s="58">
        <f t="shared" si="138"/>
        <v>70.710678118654741</v>
      </c>
      <c r="W102" s="28">
        <f t="shared" si="139"/>
        <v>25.525332939200027</v>
      </c>
      <c r="X102" s="59">
        <f t="shared" si="140"/>
        <v>2.7605880198672024</v>
      </c>
      <c r="Y102" s="60">
        <f t="shared" si="141"/>
        <v>14.553307489913868</v>
      </c>
      <c r="Z102" s="60">
        <f t="shared" si="142"/>
        <v>8.6028083847682186</v>
      </c>
      <c r="AA102" s="67">
        <f t="shared" si="158"/>
        <v>-20</v>
      </c>
      <c r="AB102" s="31">
        <f t="shared" si="143"/>
        <v>25</v>
      </c>
      <c r="AC102" s="50">
        <f t="shared" si="144"/>
        <v>653.19780932538401</v>
      </c>
      <c r="AD102" s="28">
        <f t="shared" si="145"/>
        <v>210.19281028873186</v>
      </c>
      <c r="AE102" s="33">
        <f t="shared" si="146"/>
        <v>1.8623111018328462</v>
      </c>
      <c r="AF102" s="89">
        <f t="shared" si="147"/>
        <v>58.529777486175163</v>
      </c>
      <c r="AG102" s="50">
        <f t="shared" si="148"/>
        <v>165.07886692875206</v>
      </c>
      <c r="AH102" s="89">
        <f t="shared" si="149"/>
        <v>70.048597966453741</v>
      </c>
      <c r="AI102" s="58">
        <f t="shared" si="150"/>
        <v>53.208888623795602</v>
      </c>
      <c r="AJ102" s="28">
        <f t="shared" si="151"/>
        <v>22.621569154125851</v>
      </c>
      <c r="AK102" s="61">
        <f t="shared" si="152"/>
        <v>3.4725777755182623</v>
      </c>
      <c r="AL102" s="60">
        <f t="shared" si="153"/>
        <v>11.178234933121326</v>
      </c>
      <c r="AM102" s="60">
        <f t="shared" si="154"/>
        <v>6.7011086913144178</v>
      </c>
      <c r="AN102" s="62">
        <f t="shared" si="159"/>
        <v>23.59486558366774</v>
      </c>
      <c r="AO102" s="63">
        <f t="shared" si="160"/>
        <v>3.6590704871703195</v>
      </c>
    </row>
    <row r="103" spans="1:41" s="1" customFormat="1" ht="20.100000000000001" customHeight="1" x14ac:dyDescent="0.15">
      <c r="A103" s="18"/>
      <c r="B103" s="147"/>
      <c r="C103" s="149"/>
      <c r="D103" s="100">
        <v>400</v>
      </c>
      <c r="E103" s="149"/>
      <c r="F103" s="64" t="s">
        <v>296</v>
      </c>
      <c r="G103" s="8">
        <f t="shared" si="155"/>
        <v>45</v>
      </c>
      <c r="H103" s="199"/>
      <c r="I103" s="97">
        <f t="shared" si="156"/>
        <v>565.68542494923793</v>
      </c>
      <c r="J103" s="8">
        <v>70</v>
      </c>
      <c r="K103" s="28">
        <f t="shared" si="129"/>
        <v>370</v>
      </c>
      <c r="L103" s="58">
        <f t="shared" si="130"/>
        <v>577.5</v>
      </c>
      <c r="M103" s="8">
        <v>1.75</v>
      </c>
      <c r="N103" s="67">
        <f t="shared" si="157"/>
        <v>45</v>
      </c>
      <c r="O103" s="8">
        <f t="shared" si="131"/>
        <v>0</v>
      </c>
      <c r="P103" s="28">
        <f t="shared" si="132"/>
        <v>737.04398861940081</v>
      </c>
      <c r="Q103" s="28">
        <f t="shared" si="133"/>
        <v>577.49999999999989</v>
      </c>
      <c r="R103" s="33">
        <f t="shared" si="134"/>
        <v>2.4748737341529163</v>
      </c>
      <c r="S103" s="89">
        <f t="shared" si="135"/>
        <v>77.781745930520216</v>
      </c>
      <c r="T103" s="50">
        <f t="shared" si="136"/>
        <v>211.81116188726946</v>
      </c>
      <c r="U103" s="89">
        <f t="shared" si="137"/>
        <v>92.271412520439057</v>
      </c>
      <c r="V103" s="58">
        <f t="shared" si="138"/>
        <v>70.710678118654741</v>
      </c>
      <c r="W103" s="28">
        <f t="shared" si="139"/>
        <v>25.525332939200027</v>
      </c>
      <c r="X103" s="59">
        <f t="shared" si="140"/>
        <v>2.7605880198672024</v>
      </c>
      <c r="Y103" s="60">
        <f t="shared" si="141"/>
        <v>14.553307489913868</v>
      </c>
      <c r="Z103" s="60">
        <f t="shared" si="142"/>
        <v>8.6028083847682186</v>
      </c>
      <c r="AA103" s="67">
        <f t="shared" si="158"/>
        <v>-20</v>
      </c>
      <c r="AB103" s="31">
        <f t="shared" si="143"/>
        <v>25</v>
      </c>
      <c r="AC103" s="50">
        <f t="shared" si="144"/>
        <v>653.19780932538401</v>
      </c>
      <c r="AD103" s="28">
        <f t="shared" si="145"/>
        <v>210.19281028873186</v>
      </c>
      <c r="AE103" s="33">
        <f t="shared" si="146"/>
        <v>1.8623111018328462</v>
      </c>
      <c r="AF103" s="89">
        <f t="shared" si="147"/>
        <v>58.529777486175163</v>
      </c>
      <c r="AG103" s="50">
        <f t="shared" si="148"/>
        <v>165.07886692875206</v>
      </c>
      <c r="AH103" s="89">
        <f t="shared" si="149"/>
        <v>70.048597966453741</v>
      </c>
      <c r="AI103" s="58">
        <f t="shared" si="150"/>
        <v>53.208888623795602</v>
      </c>
      <c r="AJ103" s="28">
        <f t="shared" si="151"/>
        <v>22.621569154125851</v>
      </c>
      <c r="AK103" s="61">
        <f t="shared" si="152"/>
        <v>3.4725777755182623</v>
      </c>
      <c r="AL103" s="60">
        <f t="shared" si="153"/>
        <v>11.178234933121326</v>
      </c>
      <c r="AM103" s="60">
        <f t="shared" si="154"/>
        <v>6.7011086913144178</v>
      </c>
      <c r="AN103" s="62">
        <f t="shared" si="159"/>
        <v>23.59486558366774</v>
      </c>
      <c r="AO103" s="63">
        <f t="shared" si="160"/>
        <v>3.6590704871703195</v>
      </c>
    </row>
    <row r="104" spans="1:41" s="1" customFormat="1" ht="20.100000000000001" customHeight="1" x14ac:dyDescent="0.15">
      <c r="A104" s="18"/>
      <c r="B104" s="147"/>
      <c r="C104" s="149"/>
      <c r="D104" s="100">
        <v>400</v>
      </c>
      <c r="E104" s="149"/>
      <c r="F104" s="64" t="s">
        <v>297</v>
      </c>
      <c r="G104" s="8">
        <f t="shared" si="155"/>
        <v>45</v>
      </c>
      <c r="H104" s="199"/>
      <c r="I104" s="97">
        <f t="shared" si="156"/>
        <v>565.68542494923793</v>
      </c>
      <c r="J104" s="8">
        <v>80</v>
      </c>
      <c r="K104" s="28">
        <f t="shared" si="129"/>
        <v>380</v>
      </c>
      <c r="L104" s="58">
        <f t="shared" si="130"/>
        <v>595</v>
      </c>
      <c r="M104" s="8">
        <v>1.75</v>
      </c>
      <c r="N104" s="67">
        <f t="shared" si="157"/>
        <v>45</v>
      </c>
      <c r="O104" s="8">
        <f t="shared" si="131"/>
        <v>0</v>
      </c>
      <c r="P104" s="28">
        <f t="shared" si="132"/>
        <v>759.37865494120081</v>
      </c>
      <c r="Q104" s="28">
        <f t="shared" si="133"/>
        <v>594.99999999999989</v>
      </c>
      <c r="R104" s="33">
        <f t="shared" si="134"/>
        <v>2.4748737341529163</v>
      </c>
      <c r="S104" s="89">
        <f t="shared" si="135"/>
        <v>77.781745930520216</v>
      </c>
      <c r="T104" s="50">
        <f t="shared" si="136"/>
        <v>215.43357853474919</v>
      </c>
      <c r="U104" s="89">
        <f t="shared" si="137"/>
        <v>92.271412520439057</v>
      </c>
      <c r="V104" s="58">
        <f t="shared" si="138"/>
        <v>70.710678118654741</v>
      </c>
      <c r="W104" s="28">
        <f t="shared" si="139"/>
        <v>25.525332939200027</v>
      </c>
      <c r="X104" s="59">
        <f t="shared" si="140"/>
        <v>2.7605880198672024</v>
      </c>
      <c r="Y104" s="60">
        <f t="shared" si="141"/>
        <v>15.509503659457984</v>
      </c>
      <c r="Z104" s="60">
        <f t="shared" si="142"/>
        <v>8.9281596851005265</v>
      </c>
      <c r="AA104" s="67">
        <f t="shared" si="158"/>
        <v>-20</v>
      </c>
      <c r="AB104" s="31">
        <f t="shared" si="143"/>
        <v>25</v>
      </c>
      <c r="AC104" s="50">
        <f t="shared" si="144"/>
        <v>672.99168233524404</v>
      </c>
      <c r="AD104" s="28">
        <f t="shared" si="145"/>
        <v>216.56228938839038</v>
      </c>
      <c r="AE104" s="33">
        <f t="shared" si="146"/>
        <v>1.8623111018328462</v>
      </c>
      <c r="AF104" s="89">
        <f t="shared" si="147"/>
        <v>58.529777486175163</v>
      </c>
      <c r="AG104" s="50">
        <f t="shared" si="148"/>
        <v>167.95857204882168</v>
      </c>
      <c r="AH104" s="89">
        <f t="shared" si="149"/>
        <v>70.048597966453741</v>
      </c>
      <c r="AI104" s="58">
        <f t="shared" si="150"/>
        <v>53.208888623795602</v>
      </c>
      <c r="AJ104" s="28">
        <f t="shared" si="151"/>
        <v>22.621569154125851</v>
      </c>
      <c r="AK104" s="61">
        <f t="shared" si="152"/>
        <v>3.4725777755182623</v>
      </c>
      <c r="AL104" s="60">
        <f t="shared" si="153"/>
        <v>11.916696311670252</v>
      </c>
      <c r="AM104" s="60">
        <f t="shared" si="154"/>
        <v>6.9555753274444623</v>
      </c>
      <c r="AN104" s="62">
        <f t="shared" si="159"/>
        <v>24.254156566728231</v>
      </c>
      <c r="AO104" s="63">
        <f t="shared" si="160"/>
        <v>3.6946881540514118</v>
      </c>
    </row>
    <row r="105" spans="1:41" s="1" customFormat="1" ht="20.100000000000001" customHeight="1" x14ac:dyDescent="0.15">
      <c r="A105" s="18"/>
      <c r="B105" s="147"/>
      <c r="C105" s="149"/>
      <c r="D105" s="100">
        <v>400</v>
      </c>
      <c r="E105" s="149"/>
      <c r="F105" s="64" t="s">
        <v>298</v>
      </c>
      <c r="G105" s="8">
        <f t="shared" si="155"/>
        <v>45</v>
      </c>
      <c r="H105" s="199"/>
      <c r="I105" s="97">
        <f t="shared" si="156"/>
        <v>565.68542494923793</v>
      </c>
      <c r="J105" s="8">
        <v>80</v>
      </c>
      <c r="K105" s="28">
        <f t="shared" si="129"/>
        <v>380</v>
      </c>
      <c r="L105" s="58">
        <f t="shared" si="130"/>
        <v>595</v>
      </c>
      <c r="M105" s="8">
        <v>1.75</v>
      </c>
      <c r="N105" s="67">
        <f t="shared" si="157"/>
        <v>45</v>
      </c>
      <c r="O105" s="8">
        <f t="shared" si="131"/>
        <v>0</v>
      </c>
      <c r="P105" s="28">
        <f t="shared" si="132"/>
        <v>759.37865494120081</v>
      </c>
      <c r="Q105" s="28">
        <f t="shared" si="133"/>
        <v>594.99999999999989</v>
      </c>
      <c r="R105" s="33">
        <f t="shared" si="134"/>
        <v>2.4748737341529163</v>
      </c>
      <c r="S105" s="89">
        <f t="shared" si="135"/>
        <v>77.781745930520216</v>
      </c>
      <c r="T105" s="50">
        <f t="shared" si="136"/>
        <v>215.43357853474919</v>
      </c>
      <c r="U105" s="89">
        <f t="shared" si="137"/>
        <v>92.271412520439057</v>
      </c>
      <c r="V105" s="58">
        <f t="shared" si="138"/>
        <v>70.710678118654741</v>
      </c>
      <c r="W105" s="28">
        <f t="shared" si="139"/>
        <v>25.525332939200027</v>
      </c>
      <c r="X105" s="59">
        <f t="shared" si="140"/>
        <v>2.7605880198672024</v>
      </c>
      <c r="Y105" s="60">
        <f t="shared" si="141"/>
        <v>15.509503659457984</v>
      </c>
      <c r="Z105" s="60">
        <f t="shared" si="142"/>
        <v>8.9281596851005265</v>
      </c>
      <c r="AA105" s="67">
        <f t="shared" si="158"/>
        <v>-20</v>
      </c>
      <c r="AB105" s="31">
        <f t="shared" si="143"/>
        <v>25</v>
      </c>
      <c r="AC105" s="50">
        <f t="shared" si="144"/>
        <v>672.99168233524404</v>
      </c>
      <c r="AD105" s="28">
        <f t="shared" si="145"/>
        <v>216.56228938839038</v>
      </c>
      <c r="AE105" s="33">
        <f t="shared" si="146"/>
        <v>1.8623111018328462</v>
      </c>
      <c r="AF105" s="89">
        <f t="shared" si="147"/>
        <v>58.529777486175163</v>
      </c>
      <c r="AG105" s="50">
        <f t="shared" si="148"/>
        <v>167.95857204882168</v>
      </c>
      <c r="AH105" s="89">
        <f t="shared" si="149"/>
        <v>70.048597966453741</v>
      </c>
      <c r="AI105" s="58">
        <f t="shared" si="150"/>
        <v>53.208888623795602</v>
      </c>
      <c r="AJ105" s="28">
        <f t="shared" si="151"/>
        <v>22.621569154125851</v>
      </c>
      <c r="AK105" s="61">
        <f t="shared" si="152"/>
        <v>3.4725777755182623</v>
      </c>
      <c r="AL105" s="60">
        <f t="shared" si="153"/>
        <v>11.916696311670252</v>
      </c>
      <c r="AM105" s="60">
        <f t="shared" si="154"/>
        <v>6.9555753274444623</v>
      </c>
      <c r="AN105" s="62">
        <f t="shared" si="159"/>
        <v>24.254156566728231</v>
      </c>
      <c r="AO105" s="63">
        <f t="shared" si="160"/>
        <v>3.6946881540514118</v>
      </c>
    </row>
    <row r="106" spans="1:41" s="1" customFormat="1" ht="20.100000000000001" customHeight="1" x14ac:dyDescent="0.15">
      <c r="A106" s="18"/>
      <c r="B106" s="147"/>
      <c r="C106" s="149"/>
      <c r="D106" s="100">
        <v>400</v>
      </c>
      <c r="E106" s="149"/>
      <c r="F106" s="64" t="s">
        <v>299</v>
      </c>
      <c r="G106" s="8">
        <f t="shared" si="155"/>
        <v>45</v>
      </c>
      <c r="H106" s="199"/>
      <c r="I106" s="97">
        <f t="shared" si="156"/>
        <v>565.68542494923793</v>
      </c>
      <c r="J106" s="8">
        <v>90</v>
      </c>
      <c r="K106" s="28">
        <f t="shared" si="129"/>
        <v>390</v>
      </c>
      <c r="L106" s="58">
        <f t="shared" si="130"/>
        <v>612.5</v>
      </c>
      <c r="M106" s="8">
        <v>1.75</v>
      </c>
      <c r="N106" s="67">
        <f t="shared" si="157"/>
        <v>45</v>
      </c>
      <c r="O106" s="8">
        <f t="shared" si="131"/>
        <v>0</v>
      </c>
      <c r="P106" s="28">
        <f t="shared" si="132"/>
        <v>781.71332126300081</v>
      </c>
      <c r="Q106" s="28">
        <f t="shared" si="133"/>
        <v>612.49999999999989</v>
      </c>
      <c r="R106" s="33">
        <f t="shared" si="134"/>
        <v>2.4748737341529163</v>
      </c>
      <c r="S106" s="89">
        <f t="shared" si="135"/>
        <v>77.781745930520216</v>
      </c>
      <c r="T106" s="50">
        <f t="shared" si="136"/>
        <v>219.05599518222886</v>
      </c>
      <c r="U106" s="89">
        <f t="shared" si="137"/>
        <v>92.271412520439057</v>
      </c>
      <c r="V106" s="58">
        <f t="shared" si="138"/>
        <v>70.710678118654741</v>
      </c>
      <c r="W106" s="28">
        <f t="shared" si="139"/>
        <v>25.525332939200027</v>
      </c>
      <c r="X106" s="59">
        <f t="shared" si="140"/>
        <v>2.7605880198672024</v>
      </c>
      <c r="Y106" s="60">
        <f t="shared" si="141"/>
        <v>16.503400705245678</v>
      </c>
      <c r="Z106" s="60">
        <f t="shared" si="142"/>
        <v>9.2573145229126848</v>
      </c>
      <c r="AA106" s="67">
        <f t="shared" si="158"/>
        <v>-20</v>
      </c>
      <c r="AB106" s="31">
        <f t="shared" si="143"/>
        <v>25</v>
      </c>
      <c r="AC106" s="50">
        <f t="shared" si="144"/>
        <v>692.78555534510417</v>
      </c>
      <c r="AD106" s="28">
        <f t="shared" si="145"/>
        <v>222.93176848804893</v>
      </c>
      <c r="AE106" s="33">
        <f t="shared" si="146"/>
        <v>1.8623111018328462</v>
      </c>
      <c r="AF106" s="89">
        <f t="shared" si="147"/>
        <v>58.529777486175163</v>
      </c>
      <c r="AG106" s="50">
        <f t="shared" si="148"/>
        <v>170.83827716889135</v>
      </c>
      <c r="AH106" s="89">
        <f t="shared" si="149"/>
        <v>70.048597966453741</v>
      </c>
      <c r="AI106" s="58">
        <f t="shared" si="150"/>
        <v>53.208888623795602</v>
      </c>
      <c r="AJ106" s="28">
        <f t="shared" si="151"/>
        <v>22.621569154125851</v>
      </c>
      <c r="AK106" s="61">
        <f t="shared" si="152"/>
        <v>3.4725777755182623</v>
      </c>
      <c r="AL106" s="60">
        <f t="shared" si="153"/>
        <v>12.684550440327724</v>
      </c>
      <c r="AM106" s="60">
        <f t="shared" si="154"/>
        <v>7.2130656539505775</v>
      </c>
      <c r="AN106" s="62">
        <f t="shared" si="159"/>
        <v>24.921238914418957</v>
      </c>
      <c r="AO106" s="63">
        <f t="shared" si="160"/>
        <v>3.7303058209325046</v>
      </c>
    </row>
    <row r="107" spans="1:41" s="1" customFormat="1" ht="20.100000000000001" customHeight="1" x14ac:dyDescent="0.15">
      <c r="A107" s="18"/>
      <c r="B107" s="147">
        <f>C107+30*2</f>
        <v>460</v>
      </c>
      <c r="C107" s="149">
        <v>400</v>
      </c>
      <c r="D107" s="100">
        <v>400</v>
      </c>
      <c r="E107" s="149">
        <v>400</v>
      </c>
      <c r="F107" s="64" t="s">
        <v>291</v>
      </c>
      <c r="G107" s="8">
        <f t="shared" si="155"/>
        <v>45</v>
      </c>
      <c r="H107" s="199">
        <f>C107/COS(G107/180*PI())</f>
        <v>565.68542494923793</v>
      </c>
      <c r="I107" s="97">
        <f t="shared" si="156"/>
        <v>565.68542494923793</v>
      </c>
      <c r="J107" s="8">
        <v>45</v>
      </c>
      <c r="K107" s="28">
        <f t="shared" ref="K107:K115" si="161">J107+E$107</f>
        <v>445</v>
      </c>
      <c r="L107" s="58">
        <f t="shared" si="130"/>
        <v>607.5</v>
      </c>
      <c r="M107" s="8">
        <v>1.5</v>
      </c>
      <c r="N107" s="67">
        <f t="shared" si="157"/>
        <v>45</v>
      </c>
      <c r="O107" s="8">
        <f t="shared" si="131"/>
        <v>0</v>
      </c>
      <c r="P107" s="28">
        <f t="shared" si="132"/>
        <v>763.99246337903298</v>
      </c>
      <c r="Q107" s="28">
        <f t="shared" si="133"/>
        <v>607.49999999999989</v>
      </c>
      <c r="R107" s="33">
        <f t="shared" si="134"/>
        <v>2.1213203435596424</v>
      </c>
      <c r="S107" s="89">
        <f t="shared" si="135"/>
        <v>77.781745930520216</v>
      </c>
      <c r="T107" s="50">
        <f t="shared" si="136"/>
        <v>236.2458439495951</v>
      </c>
      <c r="U107" s="89">
        <f t="shared" si="137"/>
        <v>92.025709797403351</v>
      </c>
      <c r="V107" s="58">
        <f t="shared" si="138"/>
        <v>70.710678118654741</v>
      </c>
      <c r="W107" s="28">
        <f t="shared" si="139"/>
        <v>25.152015255276805</v>
      </c>
      <c r="X107" s="59">
        <f t="shared" si="140"/>
        <v>2.8082070674862498</v>
      </c>
      <c r="Y107" s="60">
        <f t="shared" si="141"/>
        <v>19.297975250311897</v>
      </c>
      <c r="Z107" s="60">
        <f t="shared" si="142"/>
        <v>9.4769442405188506</v>
      </c>
      <c r="AA107" s="67">
        <f t="shared" si="158"/>
        <v>-20</v>
      </c>
      <c r="AB107" s="31">
        <f t="shared" si="143"/>
        <v>25</v>
      </c>
      <c r="AC107" s="50">
        <f t="shared" si="144"/>
        <v>694.57702454243463</v>
      </c>
      <c r="AD107" s="28">
        <f t="shared" si="145"/>
        <v>221.11191731671792</v>
      </c>
      <c r="AE107" s="33">
        <f t="shared" si="146"/>
        <v>1.5962666587138681</v>
      </c>
      <c r="AF107" s="89">
        <f t="shared" si="147"/>
        <v>58.529777486175163</v>
      </c>
      <c r="AG107" s="50">
        <f t="shared" si="148"/>
        <v>185.55697783978852</v>
      </c>
      <c r="AH107" s="89">
        <f t="shared" si="149"/>
        <v>69.947952798859504</v>
      </c>
      <c r="AI107" s="58">
        <f t="shared" si="150"/>
        <v>53.208888623795602</v>
      </c>
      <c r="AJ107" s="28">
        <f t="shared" si="151"/>
        <v>22.86673331826945</v>
      </c>
      <c r="AK107" s="61">
        <f t="shared" si="152"/>
        <v>3.503186709312859</v>
      </c>
      <c r="AL107" s="60">
        <f t="shared" si="153"/>
        <v>14.906606724422465</v>
      </c>
      <c r="AM107" s="60">
        <f t="shared" si="154"/>
        <v>7.4295337806776311</v>
      </c>
      <c r="AN107" s="62">
        <f t="shared" si="159"/>
        <v>24.726052909445446</v>
      </c>
      <c r="AO107" s="63">
        <f t="shared" si="160"/>
        <v>3.7186109401674532</v>
      </c>
    </row>
    <row r="108" spans="1:41" s="1" customFormat="1" ht="20.100000000000001" customHeight="1" x14ac:dyDescent="0.15">
      <c r="A108" s="18"/>
      <c r="B108" s="147"/>
      <c r="C108" s="149"/>
      <c r="D108" s="100">
        <v>400</v>
      </c>
      <c r="E108" s="149"/>
      <c r="F108" s="64" t="s">
        <v>292</v>
      </c>
      <c r="G108" s="8">
        <f t="shared" si="155"/>
        <v>45</v>
      </c>
      <c r="H108" s="199"/>
      <c r="I108" s="97">
        <f t="shared" si="156"/>
        <v>565.68542494923793</v>
      </c>
      <c r="J108" s="8">
        <v>45</v>
      </c>
      <c r="K108" s="28">
        <f t="shared" si="161"/>
        <v>445</v>
      </c>
      <c r="L108" s="58">
        <f t="shared" si="130"/>
        <v>607.5</v>
      </c>
      <c r="M108" s="8">
        <v>1.5</v>
      </c>
      <c r="N108" s="67">
        <f t="shared" si="157"/>
        <v>45</v>
      </c>
      <c r="O108" s="8">
        <f t="shared" si="131"/>
        <v>0</v>
      </c>
      <c r="P108" s="28">
        <f t="shared" si="132"/>
        <v>763.99246337903298</v>
      </c>
      <c r="Q108" s="28">
        <f t="shared" si="133"/>
        <v>607.49999999999989</v>
      </c>
      <c r="R108" s="33">
        <f t="shared" si="134"/>
        <v>2.1213203435596424</v>
      </c>
      <c r="S108" s="89">
        <f t="shared" si="135"/>
        <v>77.781745930520216</v>
      </c>
      <c r="T108" s="50">
        <f t="shared" si="136"/>
        <v>236.2458439495951</v>
      </c>
      <c r="U108" s="89">
        <f t="shared" si="137"/>
        <v>92.025709797403351</v>
      </c>
      <c r="V108" s="58">
        <f t="shared" si="138"/>
        <v>70.710678118654741</v>
      </c>
      <c r="W108" s="28">
        <f t="shared" si="139"/>
        <v>25.152015255276805</v>
      </c>
      <c r="X108" s="59">
        <f t="shared" si="140"/>
        <v>2.8082070674862498</v>
      </c>
      <c r="Y108" s="60">
        <f t="shared" si="141"/>
        <v>19.297975250311897</v>
      </c>
      <c r="Z108" s="60">
        <f t="shared" si="142"/>
        <v>9.4769442405188506</v>
      </c>
      <c r="AA108" s="67">
        <f t="shared" si="158"/>
        <v>-20</v>
      </c>
      <c r="AB108" s="31">
        <f t="shared" si="143"/>
        <v>25</v>
      </c>
      <c r="AC108" s="50">
        <f t="shared" si="144"/>
        <v>694.57702454243463</v>
      </c>
      <c r="AD108" s="28">
        <f t="shared" si="145"/>
        <v>221.11191731671792</v>
      </c>
      <c r="AE108" s="33">
        <f t="shared" si="146"/>
        <v>1.5962666587138681</v>
      </c>
      <c r="AF108" s="89">
        <f t="shared" si="147"/>
        <v>58.529777486175163</v>
      </c>
      <c r="AG108" s="50">
        <f t="shared" si="148"/>
        <v>185.55697783978852</v>
      </c>
      <c r="AH108" s="89">
        <f t="shared" si="149"/>
        <v>69.947952798859504</v>
      </c>
      <c r="AI108" s="58">
        <f t="shared" si="150"/>
        <v>53.208888623795602</v>
      </c>
      <c r="AJ108" s="28">
        <f t="shared" si="151"/>
        <v>22.86673331826945</v>
      </c>
      <c r="AK108" s="61">
        <f t="shared" si="152"/>
        <v>3.503186709312859</v>
      </c>
      <c r="AL108" s="60">
        <f t="shared" si="153"/>
        <v>14.906606724422465</v>
      </c>
      <c r="AM108" s="60">
        <f t="shared" si="154"/>
        <v>7.4295337806776311</v>
      </c>
      <c r="AN108" s="62">
        <f t="shared" si="159"/>
        <v>24.726052909445446</v>
      </c>
      <c r="AO108" s="63">
        <f t="shared" si="160"/>
        <v>3.7186109401674532</v>
      </c>
    </row>
    <row r="109" spans="1:41" s="1" customFormat="1" ht="20.100000000000001" customHeight="1" x14ac:dyDescent="0.15">
      <c r="A109" s="18"/>
      <c r="B109" s="147"/>
      <c r="C109" s="149"/>
      <c r="D109" s="100">
        <v>400</v>
      </c>
      <c r="E109" s="149"/>
      <c r="F109" s="64" t="s">
        <v>293</v>
      </c>
      <c r="G109" s="8">
        <f t="shared" si="155"/>
        <v>45</v>
      </c>
      <c r="H109" s="199"/>
      <c r="I109" s="97">
        <f t="shared" si="156"/>
        <v>565.68542494923793</v>
      </c>
      <c r="J109" s="8">
        <v>55</v>
      </c>
      <c r="K109" s="28">
        <f t="shared" si="161"/>
        <v>455</v>
      </c>
      <c r="L109" s="58">
        <f t="shared" si="130"/>
        <v>622.5</v>
      </c>
      <c r="M109" s="8">
        <v>1.5</v>
      </c>
      <c r="N109" s="67">
        <f t="shared" si="157"/>
        <v>45</v>
      </c>
      <c r="O109" s="8">
        <f t="shared" si="131"/>
        <v>0</v>
      </c>
      <c r="P109" s="28">
        <f t="shared" si="132"/>
        <v>782.85647482049058</v>
      </c>
      <c r="Q109" s="28">
        <f t="shared" si="133"/>
        <v>622.49999999999989</v>
      </c>
      <c r="R109" s="33">
        <f t="shared" si="134"/>
        <v>2.1213203435596424</v>
      </c>
      <c r="S109" s="89">
        <f t="shared" si="135"/>
        <v>77.781745930520216</v>
      </c>
      <c r="T109" s="50">
        <f t="shared" si="136"/>
        <v>239.80683491631589</v>
      </c>
      <c r="U109" s="89">
        <f t="shared" si="137"/>
        <v>92.025709797403351</v>
      </c>
      <c r="V109" s="58">
        <f t="shared" si="138"/>
        <v>70.710678118654741</v>
      </c>
      <c r="W109" s="28">
        <f t="shared" si="139"/>
        <v>25.152015255276805</v>
      </c>
      <c r="X109" s="59">
        <f t="shared" si="140"/>
        <v>2.8082070674862498</v>
      </c>
      <c r="Y109" s="60">
        <f t="shared" si="141"/>
        <v>20.363849794607173</v>
      </c>
      <c r="Z109" s="60">
        <f t="shared" si="142"/>
        <v>9.7774443700450515</v>
      </c>
      <c r="AA109" s="67">
        <f t="shared" si="158"/>
        <v>-20</v>
      </c>
      <c r="AB109" s="31">
        <f t="shared" si="143"/>
        <v>25</v>
      </c>
      <c r="AC109" s="50">
        <f t="shared" si="144"/>
        <v>711.72707453113674</v>
      </c>
      <c r="AD109" s="28">
        <f t="shared" si="145"/>
        <v>226.57147083071095</v>
      </c>
      <c r="AE109" s="33">
        <f t="shared" si="146"/>
        <v>1.5962666587138681</v>
      </c>
      <c r="AF109" s="89">
        <f t="shared" si="147"/>
        <v>58.529777486175163</v>
      </c>
      <c r="AG109" s="50">
        <f t="shared" si="148"/>
        <v>188.41152166795959</v>
      </c>
      <c r="AH109" s="89">
        <f t="shared" si="149"/>
        <v>69.947952798859504</v>
      </c>
      <c r="AI109" s="58">
        <f t="shared" si="150"/>
        <v>53.208888623795602</v>
      </c>
      <c r="AJ109" s="28">
        <f t="shared" si="151"/>
        <v>22.86673331826945</v>
      </c>
      <c r="AK109" s="61">
        <f t="shared" si="152"/>
        <v>3.503186709312859</v>
      </c>
      <c r="AL109" s="60">
        <f t="shared" si="153"/>
        <v>15.735234407256554</v>
      </c>
      <c r="AM109" s="60">
        <f t="shared" si="154"/>
        <v>7.6662876652039769</v>
      </c>
      <c r="AN109" s="62">
        <f t="shared" si="159"/>
        <v>25.302130979813349</v>
      </c>
      <c r="AO109" s="63">
        <f t="shared" si="160"/>
        <v>3.7491403689226752</v>
      </c>
    </row>
    <row r="110" spans="1:41" s="1" customFormat="1" ht="20.100000000000001" customHeight="1" x14ac:dyDescent="0.15">
      <c r="A110" s="18"/>
      <c r="B110" s="147"/>
      <c r="C110" s="149"/>
      <c r="D110" s="100">
        <v>400</v>
      </c>
      <c r="E110" s="149"/>
      <c r="F110" s="64" t="s">
        <v>294</v>
      </c>
      <c r="G110" s="8">
        <f t="shared" si="155"/>
        <v>45</v>
      </c>
      <c r="H110" s="199"/>
      <c r="I110" s="97">
        <f t="shared" si="156"/>
        <v>565.68542494923793</v>
      </c>
      <c r="J110" s="8">
        <v>55</v>
      </c>
      <c r="K110" s="28">
        <f t="shared" si="161"/>
        <v>455</v>
      </c>
      <c r="L110" s="58">
        <f t="shared" si="130"/>
        <v>622.5</v>
      </c>
      <c r="M110" s="8">
        <v>1.5</v>
      </c>
      <c r="N110" s="67">
        <f t="shared" si="157"/>
        <v>45</v>
      </c>
      <c r="O110" s="8">
        <f t="shared" si="131"/>
        <v>0</v>
      </c>
      <c r="P110" s="28">
        <f t="shared" si="132"/>
        <v>782.85647482049058</v>
      </c>
      <c r="Q110" s="28">
        <f t="shared" si="133"/>
        <v>622.49999999999989</v>
      </c>
      <c r="R110" s="33">
        <f t="shared" si="134"/>
        <v>2.1213203435596424</v>
      </c>
      <c r="S110" s="89">
        <f t="shared" si="135"/>
        <v>77.781745930520216</v>
      </c>
      <c r="T110" s="50">
        <f t="shared" si="136"/>
        <v>239.80683491631589</v>
      </c>
      <c r="U110" s="89">
        <f t="shared" si="137"/>
        <v>92.025709797403351</v>
      </c>
      <c r="V110" s="58">
        <f t="shared" si="138"/>
        <v>70.710678118654741</v>
      </c>
      <c r="W110" s="28">
        <f t="shared" si="139"/>
        <v>25.152015255276805</v>
      </c>
      <c r="X110" s="59">
        <f t="shared" si="140"/>
        <v>2.8082070674862498</v>
      </c>
      <c r="Y110" s="60">
        <f t="shared" si="141"/>
        <v>20.363849794607173</v>
      </c>
      <c r="Z110" s="60">
        <f t="shared" si="142"/>
        <v>9.7774443700450515</v>
      </c>
      <c r="AA110" s="67">
        <f t="shared" si="158"/>
        <v>-20</v>
      </c>
      <c r="AB110" s="31">
        <f t="shared" si="143"/>
        <v>25</v>
      </c>
      <c r="AC110" s="50">
        <f t="shared" si="144"/>
        <v>711.72707453113674</v>
      </c>
      <c r="AD110" s="28">
        <f t="shared" si="145"/>
        <v>226.57147083071095</v>
      </c>
      <c r="AE110" s="33">
        <f t="shared" si="146"/>
        <v>1.5962666587138681</v>
      </c>
      <c r="AF110" s="89">
        <f t="shared" si="147"/>
        <v>58.529777486175163</v>
      </c>
      <c r="AG110" s="50">
        <f t="shared" si="148"/>
        <v>188.41152166795959</v>
      </c>
      <c r="AH110" s="89">
        <f t="shared" si="149"/>
        <v>69.947952798859504</v>
      </c>
      <c r="AI110" s="58">
        <f t="shared" si="150"/>
        <v>53.208888623795602</v>
      </c>
      <c r="AJ110" s="28">
        <f t="shared" si="151"/>
        <v>22.86673331826945</v>
      </c>
      <c r="AK110" s="61">
        <f t="shared" si="152"/>
        <v>3.503186709312859</v>
      </c>
      <c r="AL110" s="60">
        <f t="shared" si="153"/>
        <v>15.735234407256554</v>
      </c>
      <c r="AM110" s="60">
        <f t="shared" si="154"/>
        <v>7.6662876652039769</v>
      </c>
      <c r="AN110" s="62">
        <f t="shared" si="159"/>
        <v>25.302130979813349</v>
      </c>
      <c r="AO110" s="63">
        <f t="shared" si="160"/>
        <v>3.7491403689226752</v>
      </c>
    </row>
    <row r="111" spans="1:41" s="1" customFormat="1" ht="20.100000000000001" customHeight="1" x14ac:dyDescent="0.15">
      <c r="A111" s="18"/>
      <c r="B111" s="147"/>
      <c r="C111" s="149"/>
      <c r="D111" s="100">
        <v>400</v>
      </c>
      <c r="E111" s="149"/>
      <c r="F111" s="64" t="s">
        <v>295</v>
      </c>
      <c r="G111" s="8">
        <f t="shared" si="155"/>
        <v>45</v>
      </c>
      <c r="H111" s="199"/>
      <c r="I111" s="97">
        <f t="shared" si="156"/>
        <v>565.68542494923793</v>
      </c>
      <c r="J111" s="8">
        <v>70</v>
      </c>
      <c r="K111" s="28">
        <f t="shared" si="161"/>
        <v>470</v>
      </c>
      <c r="L111" s="58">
        <f t="shared" si="130"/>
        <v>752.5</v>
      </c>
      <c r="M111" s="8">
        <v>1.75</v>
      </c>
      <c r="N111" s="67">
        <f t="shared" si="157"/>
        <v>45</v>
      </c>
      <c r="O111" s="8">
        <f t="shared" si="131"/>
        <v>0</v>
      </c>
      <c r="P111" s="28">
        <f t="shared" si="132"/>
        <v>960.39065183740115</v>
      </c>
      <c r="Q111" s="28">
        <f t="shared" si="133"/>
        <v>752.49999999999989</v>
      </c>
      <c r="R111" s="33">
        <f t="shared" si="134"/>
        <v>2.4748737341529163</v>
      </c>
      <c r="S111" s="89">
        <f t="shared" si="135"/>
        <v>77.781745930520216</v>
      </c>
      <c r="T111" s="50">
        <f t="shared" si="136"/>
        <v>248.03532836206654</v>
      </c>
      <c r="U111" s="89">
        <f t="shared" si="137"/>
        <v>92.271412520439057</v>
      </c>
      <c r="V111" s="58">
        <f t="shared" si="138"/>
        <v>70.710678118654741</v>
      </c>
      <c r="W111" s="28">
        <f t="shared" si="139"/>
        <v>25.52533293920003</v>
      </c>
      <c r="X111" s="59">
        <f t="shared" si="140"/>
        <v>2.7605880198672024</v>
      </c>
      <c r="Y111" s="60">
        <f t="shared" si="141"/>
        <v>25.887879365913243</v>
      </c>
      <c r="Z111" s="60">
        <f t="shared" si="142"/>
        <v>12.027480574684708</v>
      </c>
      <c r="AA111" s="67">
        <f t="shared" si="158"/>
        <v>-20</v>
      </c>
      <c r="AB111" s="31">
        <f t="shared" si="143"/>
        <v>25</v>
      </c>
      <c r="AC111" s="50">
        <f t="shared" si="144"/>
        <v>851.13653942398503</v>
      </c>
      <c r="AD111" s="28">
        <f t="shared" si="145"/>
        <v>273.88760128531726</v>
      </c>
      <c r="AE111" s="33">
        <f t="shared" si="146"/>
        <v>1.8623111018328462</v>
      </c>
      <c r="AF111" s="89">
        <f t="shared" si="147"/>
        <v>58.529777486175163</v>
      </c>
      <c r="AG111" s="50">
        <f t="shared" si="148"/>
        <v>193.87591812944851</v>
      </c>
      <c r="AH111" s="89">
        <f t="shared" si="149"/>
        <v>70.048597966453741</v>
      </c>
      <c r="AI111" s="58">
        <f t="shared" si="150"/>
        <v>53.208888623795602</v>
      </c>
      <c r="AJ111" s="28">
        <f t="shared" si="151"/>
        <v>22.621569154125851</v>
      </c>
      <c r="AK111" s="61">
        <f t="shared" si="152"/>
        <v>3.4725777755182623</v>
      </c>
      <c r="AL111" s="60">
        <f t="shared" si="153"/>
        <v>19.945996281016537</v>
      </c>
      <c r="AM111" s="60">
        <f t="shared" si="154"/>
        <v>9.3818411195381461</v>
      </c>
      <c r="AN111" s="62">
        <f t="shared" si="159"/>
        <v>30.538386822633399</v>
      </c>
      <c r="AO111" s="63">
        <f t="shared" si="160"/>
        <v>4.0152471559812462</v>
      </c>
    </row>
    <row r="112" spans="1:41" s="1" customFormat="1" ht="20.100000000000001" customHeight="1" x14ac:dyDescent="0.15">
      <c r="A112" s="18"/>
      <c r="B112" s="147"/>
      <c r="C112" s="149"/>
      <c r="D112" s="100">
        <v>400</v>
      </c>
      <c r="E112" s="149"/>
      <c r="F112" s="64" t="s">
        <v>296</v>
      </c>
      <c r="G112" s="8">
        <f t="shared" si="155"/>
        <v>45</v>
      </c>
      <c r="H112" s="199"/>
      <c r="I112" s="97">
        <f t="shared" si="156"/>
        <v>565.68542494923793</v>
      </c>
      <c r="J112" s="8">
        <v>70</v>
      </c>
      <c r="K112" s="28">
        <f t="shared" si="161"/>
        <v>470</v>
      </c>
      <c r="L112" s="58">
        <f t="shared" si="130"/>
        <v>752.5</v>
      </c>
      <c r="M112" s="8">
        <v>1.75</v>
      </c>
      <c r="N112" s="67">
        <f t="shared" si="157"/>
        <v>45</v>
      </c>
      <c r="O112" s="8">
        <f t="shared" si="131"/>
        <v>0</v>
      </c>
      <c r="P112" s="28">
        <f t="shared" si="132"/>
        <v>960.39065183740115</v>
      </c>
      <c r="Q112" s="28">
        <f t="shared" si="133"/>
        <v>752.49999999999989</v>
      </c>
      <c r="R112" s="33">
        <f t="shared" si="134"/>
        <v>2.4748737341529163</v>
      </c>
      <c r="S112" s="89">
        <f t="shared" si="135"/>
        <v>77.781745930520216</v>
      </c>
      <c r="T112" s="50">
        <f t="shared" si="136"/>
        <v>248.03532836206654</v>
      </c>
      <c r="U112" s="89">
        <f t="shared" si="137"/>
        <v>92.271412520439057</v>
      </c>
      <c r="V112" s="58">
        <f t="shared" si="138"/>
        <v>70.710678118654741</v>
      </c>
      <c r="W112" s="28">
        <f t="shared" si="139"/>
        <v>25.52533293920003</v>
      </c>
      <c r="X112" s="59">
        <f t="shared" si="140"/>
        <v>2.7605880198672024</v>
      </c>
      <c r="Y112" s="60">
        <f t="shared" si="141"/>
        <v>25.887879365913243</v>
      </c>
      <c r="Z112" s="60">
        <f t="shared" si="142"/>
        <v>12.027480574684708</v>
      </c>
      <c r="AA112" s="67">
        <f t="shared" si="158"/>
        <v>-20</v>
      </c>
      <c r="AB112" s="31">
        <f t="shared" si="143"/>
        <v>25</v>
      </c>
      <c r="AC112" s="50">
        <f t="shared" si="144"/>
        <v>851.13653942398503</v>
      </c>
      <c r="AD112" s="28">
        <f t="shared" si="145"/>
        <v>273.88760128531726</v>
      </c>
      <c r="AE112" s="33">
        <f t="shared" si="146"/>
        <v>1.8623111018328462</v>
      </c>
      <c r="AF112" s="89">
        <f t="shared" si="147"/>
        <v>58.529777486175163</v>
      </c>
      <c r="AG112" s="50">
        <f t="shared" si="148"/>
        <v>193.87591812944851</v>
      </c>
      <c r="AH112" s="89">
        <f t="shared" si="149"/>
        <v>70.048597966453741</v>
      </c>
      <c r="AI112" s="58">
        <f t="shared" si="150"/>
        <v>53.208888623795602</v>
      </c>
      <c r="AJ112" s="28">
        <f t="shared" si="151"/>
        <v>22.621569154125851</v>
      </c>
      <c r="AK112" s="61">
        <f t="shared" si="152"/>
        <v>3.4725777755182623</v>
      </c>
      <c r="AL112" s="60">
        <f t="shared" si="153"/>
        <v>19.945996281016537</v>
      </c>
      <c r="AM112" s="60">
        <f t="shared" si="154"/>
        <v>9.3818411195381461</v>
      </c>
      <c r="AN112" s="62">
        <f t="shared" si="159"/>
        <v>30.538386822633399</v>
      </c>
      <c r="AO112" s="63">
        <f t="shared" si="160"/>
        <v>4.0152471559812462</v>
      </c>
    </row>
    <row r="113" spans="1:41" s="1" customFormat="1" ht="20.100000000000001" customHeight="1" x14ac:dyDescent="0.15">
      <c r="A113" s="18"/>
      <c r="B113" s="147"/>
      <c r="C113" s="149"/>
      <c r="D113" s="100">
        <v>400</v>
      </c>
      <c r="E113" s="149"/>
      <c r="F113" s="64" t="s">
        <v>297</v>
      </c>
      <c r="G113" s="8">
        <f t="shared" si="155"/>
        <v>45</v>
      </c>
      <c r="H113" s="199"/>
      <c r="I113" s="97">
        <f t="shared" si="156"/>
        <v>565.68542494923793</v>
      </c>
      <c r="J113" s="8">
        <v>80</v>
      </c>
      <c r="K113" s="28">
        <f t="shared" si="161"/>
        <v>480</v>
      </c>
      <c r="L113" s="58">
        <f t="shared" si="130"/>
        <v>770</v>
      </c>
      <c r="M113" s="8">
        <v>1.75</v>
      </c>
      <c r="N113" s="67">
        <f t="shared" si="157"/>
        <v>45</v>
      </c>
      <c r="O113" s="8">
        <f t="shared" si="131"/>
        <v>0</v>
      </c>
      <c r="P113" s="28">
        <f t="shared" si="132"/>
        <v>982.72531815920104</v>
      </c>
      <c r="Q113" s="28">
        <f t="shared" si="133"/>
        <v>769.99999999999989</v>
      </c>
      <c r="R113" s="33">
        <f t="shared" si="134"/>
        <v>2.4748737341529163</v>
      </c>
      <c r="S113" s="89">
        <f t="shared" si="135"/>
        <v>77.781745930520216</v>
      </c>
      <c r="T113" s="50">
        <f t="shared" si="136"/>
        <v>251.65774500954626</v>
      </c>
      <c r="U113" s="89">
        <f t="shared" si="137"/>
        <v>92.271412520439057</v>
      </c>
      <c r="V113" s="58">
        <f t="shared" si="138"/>
        <v>70.710678118654741</v>
      </c>
      <c r="W113" s="28">
        <f t="shared" si="139"/>
        <v>25.525332939200027</v>
      </c>
      <c r="X113" s="59">
        <f t="shared" si="140"/>
        <v>2.7605880198672024</v>
      </c>
      <c r="Y113" s="60">
        <f t="shared" si="141"/>
        <v>27.249610828992068</v>
      </c>
      <c r="Z113" s="60">
        <f t="shared" si="142"/>
        <v>12.39086724981555</v>
      </c>
      <c r="AA113" s="67">
        <f t="shared" si="158"/>
        <v>-20</v>
      </c>
      <c r="AB113" s="31">
        <f t="shared" si="143"/>
        <v>25</v>
      </c>
      <c r="AC113" s="50">
        <f t="shared" si="144"/>
        <v>870.93041243384528</v>
      </c>
      <c r="AD113" s="28">
        <f t="shared" si="145"/>
        <v>280.25708038497578</v>
      </c>
      <c r="AE113" s="33">
        <f t="shared" si="146"/>
        <v>1.8623111018328462</v>
      </c>
      <c r="AF113" s="89">
        <f t="shared" si="147"/>
        <v>58.529777486175163</v>
      </c>
      <c r="AG113" s="50">
        <f t="shared" si="148"/>
        <v>196.75562324951815</v>
      </c>
      <c r="AH113" s="89">
        <f t="shared" si="149"/>
        <v>70.048597966453741</v>
      </c>
      <c r="AI113" s="58">
        <f t="shared" si="150"/>
        <v>53.208888623795602</v>
      </c>
      <c r="AJ113" s="28">
        <f t="shared" si="151"/>
        <v>22.621569154125851</v>
      </c>
      <c r="AK113" s="61">
        <f t="shared" si="152"/>
        <v>3.4725777755182623</v>
      </c>
      <c r="AL113" s="60">
        <f t="shared" si="153"/>
        <v>21.001062838471455</v>
      </c>
      <c r="AM113" s="60">
        <f t="shared" si="154"/>
        <v>9.6665446594289204</v>
      </c>
      <c r="AN113" s="62">
        <f t="shared" si="159"/>
        <v>31.275591451996277</v>
      </c>
      <c r="AO113" s="63">
        <f t="shared" si="160"/>
        <v>4.050864822862339</v>
      </c>
    </row>
    <row r="114" spans="1:41" s="1" customFormat="1" ht="20.100000000000001" customHeight="1" x14ac:dyDescent="0.15">
      <c r="A114" s="18"/>
      <c r="B114" s="147"/>
      <c r="C114" s="149"/>
      <c r="D114" s="100">
        <v>400</v>
      </c>
      <c r="E114" s="149"/>
      <c r="F114" s="64" t="s">
        <v>298</v>
      </c>
      <c r="G114" s="8">
        <f t="shared" si="155"/>
        <v>45</v>
      </c>
      <c r="H114" s="199"/>
      <c r="I114" s="97">
        <f t="shared" si="156"/>
        <v>565.68542494923793</v>
      </c>
      <c r="J114" s="8">
        <v>80</v>
      </c>
      <c r="K114" s="28">
        <f t="shared" si="161"/>
        <v>480</v>
      </c>
      <c r="L114" s="58">
        <f t="shared" si="130"/>
        <v>770</v>
      </c>
      <c r="M114" s="8">
        <v>1.75</v>
      </c>
      <c r="N114" s="67">
        <f t="shared" si="157"/>
        <v>45</v>
      </c>
      <c r="O114" s="8">
        <f t="shared" si="131"/>
        <v>0</v>
      </c>
      <c r="P114" s="28">
        <f t="shared" si="132"/>
        <v>982.72531815920104</v>
      </c>
      <c r="Q114" s="28">
        <f t="shared" si="133"/>
        <v>769.99999999999989</v>
      </c>
      <c r="R114" s="33">
        <f t="shared" si="134"/>
        <v>2.4748737341529163</v>
      </c>
      <c r="S114" s="89">
        <f t="shared" si="135"/>
        <v>77.781745930520216</v>
      </c>
      <c r="T114" s="50">
        <f t="shared" si="136"/>
        <v>251.65774500954626</v>
      </c>
      <c r="U114" s="89">
        <f t="shared" si="137"/>
        <v>92.271412520439057</v>
      </c>
      <c r="V114" s="58">
        <f t="shared" si="138"/>
        <v>70.710678118654741</v>
      </c>
      <c r="W114" s="28">
        <f t="shared" si="139"/>
        <v>25.525332939200027</v>
      </c>
      <c r="X114" s="59">
        <f t="shared" si="140"/>
        <v>2.7605880198672024</v>
      </c>
      <c r="Y114" s="60">
        <f t="shared" si="141"/>
        <v>27.249610828992068</v>
      </c>
      <c r="Z114" s="60">
        <f t="shared" si="142"/>
        <v>12.39086724981555</v>
      </c>
      <c r="AA114" s="67">
        <f t="shared" si="158"/>
        <v>-20</v>
      </c>
      <c r="AB114" s="31">
        <f t="shared" si="143"/>
        <v>25</v>
      </c>
      <c r="AC114" s="50">
        <f t="shared" si="144"/>
        <v>870.93041243384528</v>
      </c>
      <c r="AD114" s="28">
        <f t="shared" si="145"/>
        <v>280.25708038497578</v>
      </c>
      <c r="AE114" s="33">
        <f t="shared" si="146"/>
        <v>1.8623111018328462</v>
      </c>
      <c r="AF114" s="89">
        <f t="shared" si="147"/>
        <v>58.529777486175163</v>
      </c>
      <c r="AG114" s="50">
        <f t="shared" si="148"/>
        <v>196.75562324951815</v>
      </c>
      <c r="AH114" s="89">
        <f t="shared" si="149"/>
        <v>70.048597966453741</v>
      </c>
      <c r="AI114" s="58">
        <f t="shared" si="150"/>
        <v>53.208888623795602</v>
      </c>
      <c r="AJ114" s="28">
        <f t="shared" si="151"/>
        <v>22.621569154125851</v>
      </c>
      <c r="AK114" s="61">
        <f t="shared" si="152"/>
        <v>3.4725777755182623</v>
      </c>
      <c r="AL114" s="60">
        <f t="shared" si="153"/>
        <v>21.001062838471455</v>
      </c>
      <c r="AM114" s="60">
        <f t="shared" si="154"/>
        <v>9.6665446594289204</v>
      </c>
      <c r="AN114" s="62">
        <f t="shared" si="159"/>
        <v>31.275591451996277</v>
      </c>
      <c r="AO114" s="63">
        <f t="shared" si="160"/>
        <v>4.050864822862339</v>
      </c>
    </row>
    <row r="115" spans="1:41" s="1" customFormat="1" ht="20.100000000000001" customHeight="1" thickBot="1" x14ac:dyDescent="0.2">
      <c r="A115" s="18"/>
      <c r="B115" s="148"/>
      <c r="C115" s="150"/>
      <c r="D115" s="101">
        <v>400</v>
      </c>
      <c r="E115" s="150"/>
      <c r="F115" s="65" t="s">
        <v>299</v>
      </c>
      <c r="G115" s="35">
        <f t="shared" si="155"/>
        <v>45</v>
      </c>
      <c r="H115" s="200"/>
      <c r="I115" s="97">
        <f t="shared" si="156"/>
        <v>565.68542494923793</v>
      </c>
      <c r="J115" s="35">
        <v>90</v>
      </c>
      <c r="K115" s="36">
        <f t="shared" si="161"/>
        <v>490</v>
      </c>
      <c r="L115" s="66">
        <f t="shared" si="130"/>
        <v>787.5</v>
      </c>
      <c r="M115" s="35">
        <v>1.75</v>
      </c>
      <c r="N115" s="83">
        <f t="shared" si="157"/>
        <v>45</v>
      </c>
      <c r="O115" s="35">
        <f t="shared" si="131"/>
        <v>0</v>
      </c>
      <c r="P115" s="36">
        <f t="shared" si="132"/>
        <v>1005.059984481001</v>
      </c>
      <c r="Q115" s="36">
        <f t="shared" si="133"/>
        <v>787.49999999999989</v>
      </c>
      <c r="R115" s="40">
        <f t="shared" si="134"/>
        <v>2.4748737341529163</v>
      </c>
      <c r="S115" s="90">
        <f t="shared" si="135"/>
        <v>77.781745930520216</v>
      </c>
      <c r="T115" s="51">
        <f t="shared" si="136"/>
        <v>255.28016165702599</v>
      </c>
      <c r="U115" s="90">
        <f t="shared" si="137"/>
        <v>92.271412520439057</v>
      </c>
      <c r="V115" s="66">
        <f t="shared" si="138"/>
        <v>70.710678118654741</v>
      </c>
      <c r="W115" s="36">
        <f t="shared" si="139"/>
        <v>25.525332939200027</v>
      </c>
      <c r="X115" s="84">
        <f t="shared" si="140"/>
        <v>2.7605880198672024</v>
      </c>
      <c r="Y115" s="85">
        <f t="shared" si="141"/>
        <v>28.655382397447571</v>
      </c>
      <c r="Z115" s="85">
        <f t="shared" si="142"/>
        <v>12.758057462426249</v>
      </c>
      <c r="AA115" s="83">
        <f t="shared" si="158"/>
        <v>-20</v>
      </c>
      <c r="AB115" s="38">
        <f t="shared" si="143"/>
        <v>25</v>
      </c>
      <c r="AC115" s="51">
        <f t="shared" si="144"/>
        <v>890.7242854437053</v>
      </c>
      <c r="AD115" s="36">
        <f t="shared" si="145"/>
        <v>286.62655948463436</v>
      </c>
      <c r="AE115" s="40">
        <f t="shared" si="146"/>
        <v>1.8623111018328462</v>
      </c>
      <c r="AF115" s="90">
        <f t="shared" si="147"/>
        <v>58.529777486175163</v>
      </c>
      <c r="AG115" s="51">
        <f t="shared" si="148"/>
        <v>199.6353283695878</v>
      </c>
      <c r="AH115" s="90">
        <f t="shared" si="149"/>
        <v>70.048597966453741</v>
      </c>
      <c r="AI115" s="66">
        <f t="shared" si="150"/>
        <v>53.208888623795602</v>
      </c>
      <c r="AJ115" s="36">
        <f t="shared" si="151"/>
        <v>22.621569154125851</v>
      </c>
      <c r="AK115" s="86">
        <f t="shared" si="152"/>
        <v>3.4725777755182623</v>
      </c>
      <c r="AL115" s="85">
        <f t="shared" si="153"/>
        <v>22.090561629995033</v>
      </c>
      <c r="AM115" s="85">
        <f t="shared" si="154"/>
        <v>9.9542718896957698</v>
      </c>
      <c r="AN115" s="62">
        <f t="shared" si="159"/>
        <v>32.020587445989399</v>
      </c>
      <c r="AO115" s="63">
        <f t="shared" si="160"/>
        <v>4.0864824897434318</v>
      </c>
    </row>
    <row r="116" spans="1:41" s="6" customFormat="1" ht="20.100000000000001" customHeight="1" x14ac:dyDescent="0.15">
      <c r="A116" s="18"/>
      <c r="B116" s="18"/>
      <c r="C116" s="18"/>
      <c r="D116" s="99"/>
      <c r="E116" s="18"/>
      <c r="F116" s="18"/>
      <c r="G116" s="18"/>
      <c r="H116" s="18"/>
      <c r="I116" s="18"/>
      <c r="J116" s="18"/>
      <c r="K116" s="42"/>
      <c r="L116" s="42"/>
      <c r="M116" s="18"/>
      <c r="N116" s="18"/>
      <c r="O116" s="18"/>
      <c r="P116" s="42"/>
      <c r="Q116" s="42"/>
      <c r="R116" s="47"/>
      <c r="S116" s="52"/>
      <c r="T116" s="52"/>
      <c r="U116" s="52"/>
      <c r="V116" s="42"/>
      <c r="W116" s="42"/>
      <c r="X116" s="46"/>
      <c r="Y116" s="43"/>
      <c r="Z116" s="43"/>
      <c r="AA116" s="44"/>
      <c r="AB116" s="45"/>
      <c r="AC116" s="52"/>
      <c r="AD116" s="42"/>
      <c r="AE116" s="47"/>
      <c r="AF116" s="52"/>
      <c r="AG116" s="52"/>
      <c r="AH116" s="52"/>
      <c r="AI116" s="42"/>
      <c r="AJ116" s="42"/>
      <c r="AK116" s="46"/>
      <c r="AL116" s="43"/>
      <c r="AM116" s="43"/>
      <c r="AN116" s="47"/>
    </row>
    <row r="117" spans="1:41" s="6" customFormat="1" ht="20.100000000000001" customHeight="1" x14ac:dyDescent="0.15">
      <c r="A117" s="18"/>
      <c r="B117" s="18"/>
      <c r="C117" s="18"/>
      <c r="D117" s="99"/>
      <c r="E117" s="18"/>
      <c r="F117" s="18"/>
      <c r="G117" s="18"/>
      <c r="H117" s="18"/>
      <c r="I117" s="18"/>
      <c r="J117" s="18"/>
      <c r="K117" s="42"/>
      <c r="L117" s="42"/>
      <c r="M117" s="18"/>
      <c r="N117" s="18"/>
      <c r="O117" s="18"/>
      <c r="P117" s="42"/>
      <c r="Q117" s="42"/>
      <c r="R117" s="47"/>
      <c r="S117" s="52"/>
      <c r="T117" s="52"/>
      <c r="U117" s="52"/>
      <c r="V117" s="42"/>
      <c r="W117" s="42"/>
      <c r="X117" s="46"/>
      <c r="Y117" s="43"/>
      <c r="Z117" s="43"/>
      <c r="AA117" s="44"/>
      <c r="AB117" s="45"/>
      <c r="AC117" s="52"/>
      <c r="AD117" s="42"/>
      <c r="AE117" s="47"/>
      <c r="AF117" s="52"/>
      <c r="AG117" s="52"/>
      <c r="AH117" s="52"/>
      <c r="AI117" s="42"/>
      <c r="AJ117" s="42"/>
      <c r="AK117" s="46"/>
      <c r="AL117" s="43"/>
      <c r="AM117" s="43"/>
      <c r="AN117" s="47"/>
      <c r="AO117" s="47"/>
    </row>
    <row r="118" spans="1:41" s="1" customFormat="1" ht="20.100000000000001" customHeight="1" x14ac:dyDescent="0.15">
      <c r="A118" s="17"/>
      <c r="B118" s="164" t="s">
        <v>301</v>
      </c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  <c r="AH118" s="164"/>
      <c r="AI118" s="164"/>
      <c r="AJ118" s="164"/>
      <c r="AK118" s="164"/>
      <c r="AL118" s="164"/>
      <c r="AM118" s="164"/>
      <c r="AN118" s="164"/>
      <c r="AO118" s="164"/>
    </row>
    <row r="119" spans="1:41" s="1" customFormat="1" ht="20.100000000000001" customHeight="1" thickBot="1" x14ac:dyDescent="0.2">
      <c r="D119" s="96"/>
      <c r="K119" s="2"/>
      <c r="L119" s="2"/>
      <c r="P119" s="2"/>
      <c r="Q119" s="2"/>
      <c r="R119" s="87"/>
      <c r="S119" s="13"/>
      <c r="T119" s="13"/>
      <c r="U119" s="13"/>
      <c r="V119" s="2"/>
      <c r="W119" s="2"/>
      <c r="X119" s="5"/>
      <c r="AA119" s="3"/>
      <c r="AB119" s="4"/>
      <c r="AC119" s="13"/>
      <c r="AD119" s="2"/>
      <c r="AE119" s="87"/>
      <c r="AF119" s="13"/>
      <c r="AG119" s="13"/>
      <c r="AH119" s="13"/>
      <c r="AI119" s="2"/>
      <c r="AJ119" s="2"/>
      <c r="AK119" s="5"/>
      <c r="AN119" s="4" t="s">
        <v>144</v>
      </c>
      <c r="AO119" s="4"/>
    </row>
    <row r="120" spans="1:41" s="1" customFormat="1" ht="29.25" customHeight="1" x14ac:dyDescent="0.15">
      <c r="A120" s="18"/>
      <c r="B120" s="19" t="s">
        <v>232</v>
      </c>
      <c r="C120" s="15" t="s">
        <v>233</v>
      </c>
      <c r="D120" s="91" t="s">
        <v>233</v>
      </c>
      <c r="E120" s="15" t="s">
        <v>315</v>
      </c>
      <c r="F120" s="68" t="s">
        <v>234</v>
      </c>
      <c r="G120" s="165" t="s">
        <v>285</v>
      </c>
      <c r="H120" s="146" t="s">
        <v>316</v>
      </c>
      <c r="I120" s="167" t="s">
        <v>316</v>
      </c>
      <c r="J120" s="68" t="s">
        <v>236</v>
      </c>
      <c r="K120" s="151" t="s">
        <v>286</v>
      </c>
      <c r="L120" s="151" t="s">
        <v>238</v>
      </c>
      <c r="M120" s="153" t="s">
        <v>239</v>
      </c>
      <c r="N120" s="153" t="s">
        <v>240</v>
      </c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  <c r="AA120" s="153" t="s">
        <v>241</v>
      </c>
      <c r="AB120" s="153"/>
      <c r="AC120" s="153"/>
      <c r="AD120" s="153"/>
      <c r="AE120" s="153"/>
      <c r="AF120" s="153"/>
      <c r="AG120" s="153"/>
      <c r="AH120" s="153"/>
      <c r="AI120" s="153"/>
      <c r="AJ120" s="153"/>
      <c r="AK120" s="153"/>
      <c r="AL120" s="153"/>
      <c r="AM120" s="153"/>
      <c r="AN120" s="103" t="s">
        <v>16</v>
      </c>
      <c r="AO120" s="155" t="s">
        <v>145</v>
      </c>
    </row>
    <row r="121" spans="1:41" s="1" customFormat="1" ht="30" customHeight="1" x14ac:dyDescent="0.15">
      <c r="A121" s="18"/>
      <c r="B121" s="20" t="s">
        <v>242</v>
      </c>
      <c r="C121" s="16" t="s">
        <v>243</v>
      </c>
      <c r="D121" s="92" t="s">
        <v>243</v>
      </c>
      <c r="E121" s="16" t="s">
        <v>70</v>
      </c>
      <c r="F121" s="69" t="s">
        <v>287</v>
      </c>
      <c r="G121" s="166"/>
      <c r="H121" s="143"/>
      <c r="I121" s="168"/>
      <c r="J121" s="69" t="s">
        <v>288</v>
      </c>
      <c r="K121" s="152"/>
      <c r="L121" s="152"/>
      <c r="M121" s="154"/>
      <c r="N121" s="103" t="s">
        <v>247</v>
      </c>
      <c r="O121" s="103" t="s">
        <v>40</v>
      </c>
      <c r="P121" s="103" t="s">
        <v>0</v>
      </c>
      <c r="Q121" s="103" t="s">
        <v>2</v>
      </c>
      <c r="R121" s="162" t="s">
        <v>251</v>
      </c>
      <c r="S121" s="103" t="s">
        <v>4</v>
      </c>
      <c r="T121" s="103" t="s">
        <v>19</v>
      </c>
      <c r="U121" s="103" t="s">
        <v>21</v>
      </c>
      <c r="V121" s="103" t="s">
        <v>5</v>
      </c>
      <c r="W121" s="103" t="s">
        <v>6</v>
      </c>
      <c r="X121" s="157" t="s">
        <v>257</v>
      </c>
      <c r="Y121" s="70" t="s">
        <v>258</v>
      </c>
      <c r="Z121" s="70" t="s">
        <v>259</v>
      </c>
      <c r="AA121" s="103" t="s">
        <v>41</v>
      </c>
      <c r="AB121" s="103" t="s">
        <v>42</v>
      </c>
      <c r="AC121" s="103" t="s">
        <v>18</v>
      </c>
      <c r="AD121" s="103" t="s">
        <v>13</v>
      </c>
      <c r="AE121" s="162" t="s">
        <v>264</v>
      </c>
      <c r="AF121" s="103" t="s">
        <v>8</v>
      </c>
      <c r="AG121" s="103" t="s">
        <v>20</v>
      </c>
      <c r="AH121" s="103" t="s">
        <v>22</v>
      </c>
      <c r="AI121" s="103" t="s">
        <v>9</v>
      </c>
      <c r="AJ121" s="103" t="s">
        <v>10</v>
      </c>
      <c r="AK121" s="157" t="s">
        <v>270</v>
      </c>
      <c r="AL121" s="70" t="s">
        <v>258</v>
      </c>
      <c r="AM121" s="70" t="s">
        <v>259</v>
      </c>
      <c r="AN121" s="71" t="s">
        <v>314</v>
      </c>
      <c r="AO121" s="156"/>
    </row>
    <row r="122" spans="1:41" s="1" customFormat="1" ht="63.75" customHeight="1" x14ac:dyDescent="0.15">
      <c r="A122" s="18"/>
      <c r="B122" s="25" t="s">
        <v>271</v>
      </c>
      <c r="C122" s="24" t="s">
        <v>271</v>
      </c>
      <c r="D122" s="93" t="s">
        <v>271</v>
      </c>
      <c r="E122" s="71" t="s">
        <v>15</v>
      </c>
      <c r="F122" s="71" t="s">
        <v>272</v>
      </c>
      <c r="G122" s="71" t="s">
        <v>273</v>
      </c>
      <c r="H122" s="108" t="s">
        <v>15</v>
      </c>
      <c r="I122" s="93" t="s">
        <v>15</v>
      </c>
      <c r="J122" s="71" t="s">
        <v>15</v>
      </c>
      <c r="K122" s="73" t="s">
        <v>271</v>
      </c>
      <c r="L122" s="73" t="s">
        <v>271</v>
      </c>
      <c r="M122" s="154"/>
      <c r="N122" s="71" t="s">
        <v>273</v>
      </c>
      <c r="O122" s="71" t="s">
        <v>59</v>
      </c>
      <c r="P122" s="71" t="s">
        <v>57</v>
      </c>
      <c r="Q122" s="71" t="s">
        <v>57</v>
      </c>
      <c r="R122" s="163"/>
      <c r="S122" s="71" t="s">
        <v>57</v>
      </c>
      <c r="T122" s="71" t="s">
        <v>57</v>
      </c>
      <c r="U122" s="71" t="s">
        <v>57</v>
      </c>
      <c r="V122" s="71" t="s">
        <v>57</v>
      </c>
      <c r="W122" s="71" t="s">
        <v>57</v>
      </c>
      <c r="X122" s="157"/>
      <c r="Y122" s="158" t="s">
        <v>289</v>
      </c>
      <c r="Z122" s="158"/>
      <c r="AA122" s="71" t="s">
        <v>59</v>
      </c>
      <c r="AB122" s="71" t="s">
        <v>59</v>
      </c>
      <c r="AC122" s="71" t="s">
        <v>57</v>
      </c>
      <c r="AD122" s="71" t="s">
        <v>57</v>
      </c>
      <c r="AE122" s="163"/>
      <c r="AF122" s="71" t="s">
        <v>57</v>
      </c>
      <c r="AG122" s="71" t="s">
        <v>57</v>
      </c>
      <c r="AH122" s="71" t="s">
        <v>57</v>
      </c>
      <c r="AI122" s="71" t="s">
        <v>57</v>
      </c>
      <c r="AJ122" s="71" t="s">
        <v>57</v>
      </c>
      <c r="AK122" s="157"/>
      <c r="AL122" s="158" t="s">
        <v>289</v>
      </c>
      <c r="AM122" s="158"/>
      <c r="AN122" s="158" t="s">
        <v>290</v>
      </c>
      <c r="AO122" s="161"/>
    </row>
    <row r="123" spans="1:41" s="1" customFormat="1" ht="20.100000000000001" customHeight="1" x14ac:dyDescent="0.15">
      <c r="A123" s="18"/>
      <c r="B123" s="147">
        <f>C123+30*2</f>
        <v>660</v>
      </c>
      <c r="C123" s="149">
        <v>600</v>
      </c>
      <c r="D123" s="100">
        <v>600</v>
      </c>
      <c r="E123" s="149">
        <v>300</v>
      </c>
      <c r="F123" s="94" t="s">
        <v>302</v>
      </c>
      <c r="G123" s="8">
        <v>45</v>
      </c>
      <c r="H123" s="199">
        <f>C123/COS(G123/180*PI())</f>
        <v>848.52813742385695</v>
      </c>
      <c r="I123" s="97">
        <f t="shared" ref="I123:I158" si="162">D123/COS(G123/180*PI())</f>
        <v>848.52813742385695</v>
      </c>
      <c r="J123" s="8">
        <v>60</v>
      </c>
      <c r="K123" s="28">
        <f t="shared" ref="K123:K131" si="163">J123+E$123</f>
        <v>360</v>
      </c>
      <c r="L123" s="58">
        <f t="shared" ref="L123:L158" si="164">(K123-40)*M123</f>
        <v>480</v>
      </c>
      <c r="M123" s="8">
        <v>1.5</v>
      </c>
      <c r="N123" s="67">
        <v>45</v>
      </c>
      <c r="O123" s="8">
        <f t="shared" ref="O123:O158" si="165">N123-G123</f>
        <v>0</v>
      </c>
      <c r="P123" s="28">
        <f t="shared" ref="P123:P158" si="166">L123/COS(ATAN((Q123+U123-T123)/L123))</f>
        <v>603.6483661266434</v>
      </c>
      <c r="Q123" s="28">
        <f t="shared" ref="Q123:Q158" si="167">L123*TAN(N123*PI()/180)</f>
        <v>479.99999999999994</v>
      </c>
      <c r="R123" s="33">
        <f t="shared" ref="R123:R158" si="168">M123/COS(N123*PI()/180)</f>
        <v>2.1213203435596424</v>
      </c>
      <c r="S123" s="89">
        <f t="shared" ref="S123:S158" si="169">55/COS(N123*PI()/180)</f>
        <v>77.781745930520216</v>
      </c>
      <c r="T123" s="50">
        <f t="shared" ref="T123:T158" si="170">K123/X123+S123</f>
        <v>205.97742073246843</v>
      </c>
      <c r="U123" s="89">
        <f t="shared" ref="U123:U158" si="171">40/X123+S123</f>
        <v>92.025709797403351</v>
      </c>
      <c r="V123" s="58">
        <f t="shared" ref="V123:V158" si="172">50/COS(N123*PI()/180)</f>
        <v>70.710678118654741</v>
      </c>
      <c r="W123" s="28">
        <f t="shared" ref="W123:W158" si="173">20/COS(ATAN((Q123+U123-T123)/L123))</f>
        <v>25.152015255276808</v>
      </c>
      <c r="X123" s="59">
        <f t="shared" ref="X123:X158" si="174">(3.5+SIN(N123*PI()/180)/M123)*COS(N123*PI()/180)</f>
        <v>2.8082070674862498</v>
      </c>
      <c r="Y123" s="60">
        <f t="shared" ref="Y123:Y158" si="175">(S123*M123*(K123^2-40^2)/2+M123*(K123^3-40^3)/(6*X123))/1000000</f>
        <v>11.614889887366312</v>
      </c>
      <c r="Z123" s="60">
        <f t="shared" ref="Z123:Z158" si="176">(M123*(S123+V123+W123)*(K123-40)*60+M123*(K123^2-40^2)*60/(2*X123)+(V123+W123+U123)*0*60)/1000000</f>
        <v>7.0520906487993829</v>
      </c>
      <c r="AA123" s="67">
        <v>-20</v>
      </c>
      <c r="AB123" s="31">
        <f t="shared" ref="AB123:AB158" si="177">AA123+G123</f>
        <v>25</v>
      </c>
      <c r="AC123" s="50">
        <f t="shared" ref="AC123:AC158" si="178">IF(AA123&gt;0,L123/COS(ATAN((AD123+AH123-AG123)/L123)),L123/COS(ATAN((AD123+AG123-AH123)/L123)))</f>
        <v>548.80159963846688</v>
      </c>
      <c r="AD123" s="28">
        <f t="shared" ref="AD123:AD158" si="179">L123*TAN(ABS(AA123)*PI()/180)</f>
        <v>174.70571244777713</v>
      </c>
      <c r="AE123" s="33">
        <f t="shared" ref="AE123:AE158" si="180">M123/COS(AA123*PI()/180)</f>
        <v>1.5962666587138681</v>
      </c>
      <c r="AF123" s="89">
        <f t="shared" ref="AF123:AF158" si="181">55/COS(AA123*PI()/180)</f>
        <v>58.529777486175163</v>
      </c>
      <c r="AG123" s="50">
        <f t="shared" ref="AG123:AG158" si="182">K123/AK123+AF123</f>
        <v>161.29335530033427</v>
      </c>
      <c r="AH123" s="89">
        <f t="shared" ref="AH123:AH158" si="183">40/AK123+AF123</f>
        <v>69.947952798859504</v>
      </c>
      <c r="AI123" s="58">
        <f t="shared" ref="AI123:AI158" si="184">50/COS(AA123*PI()/180)</f>
        <v>53.208888623795602</v>
      </c>
      <c r="AJ123" s="28">
        <f t="shared" ref="AJ123:AJ158" si="185">IF(AA123&gt;0,20/COS(ATAN((AD123+AH123-AG123)/L123)),20/COS(ATAN((AD123-AH123+AG123)/L123)))</f>
        <v>22.86673331826945</v>
      </c>
      <c r="AK123" s="61">
        <f t="shared" ref="AK123:AK158" si="186">(3.5+SIN(ABS(AA123)*PI()/180)/M123)*COS(AA123*PI()/180)</f>
        <v>3.503186709312859</v>
      </c>
      <c r="AL123" s="60">
        <f t="shared" ref="AL123:AL158" si="187">(AF123*M123*(K123^2-40^2)/2+M123*(K123^3-40^3)/(6*AK123))/1000000</f>
        <v>8.9438312897264982</v>
      </c>
      <c r="AM123" s="60">
        <f t="shared" ref="AM123:AM158" si="188">(M123*(AF123+AI123+AJ123)*(K123-40)*60+M123*(K123^2-40^2)*60/(2*AK123)+(AI123+AJ123+AH123)*0*60)/1000000</f>
        <v>5.5208527485598644</v>
      </c>
      <c r="AN123" s="62">
        <f>IF(AA123&gt;0,((I123+I123+Q123+AD123)*L123/2+200*(I123+Q123+AD123+U123+W123+AH123+AJ123))/10000*0.4-(AI123+V123)*L123/10000*0.4,((I123+I123+Q123-AD123)*L123/2+200*(I123+Q123-AD123+U123+W123+AH123+AJ123))/10000*0.4-(AI123+V123)*L123/10000*0.4)</f>
        <v>27.753828406751456</v>
      </c>
      <c r="AO123" s="63">
        <f>IF(AA123&gt;0,0.8*0.4*(Q123+U123+W123+I123+AD123+AH123+AJ123)/100,0.8*0.4*(Q123+U123+W123+I123-AD123+AH123+AJ123)/100)</f>
        <v>4.3642074756668459</v>
      </c>
    </row>
    <row r="124" spans="1:41" s="1" customFormat="1" ht="20.100000000000001" customHeight="1" x14ac:dyDescent="0.15">
      <c r="A124" s="18"/>
      <c r="B124" s="147"/>
      <c r="C124" s="149"/>
      <c r="D124" s="100">
        <v>600</v>
      </c>
      <c r="E124" s="149"/>
      <c r="F124" s="94" t="s">
        <v>303</v>
      </c>
      <c r="G124" s="8">
        <f t="shared" ref="G124:G158" si="189">G123</f>
        <v>45</v>
      </c>
      <c r="H124" s="199"/>
      <c r="I124" s="97">
        <f t="shared" si="162"/>
        <v>848.52813742385695</v>
      </c>
      <c r="J124" s="29">
        <v>60</v>
      </c>
      <c r="K124" s="28">
        <f t="shared" si="163"/>
        <v>360</v>
      </c>
      <c r="L124" s="58">
        <f t="shared" si="164"/>
        <v>480</v>
      </c>
      <c r="M124" s="8">
        <v>1.5</v>
      </c>
      <c r="N124" s="67">
        <f t="shared" ref="N124:N158" si="190">N123</f>
        <v>45</v>
      </c>
      <c r="O124" s="8">
        <f t="shared" si="165"/>
        <v>0</v>
      </c>
      <c r="P124" s="28">
        <f t="shared" si="166"/>
        <v>603.6483661266434</v>
      </c>
      <c r="Q124" s="28">
        <f t="shared" si="167"/>
        <v>479.99999999999994</v>
      </c>
      <c r="R124" s="33">
        <f t="shared" si="168"/>
        <v>2.1213203435596424</v>
      </c>
      <c r="S124" s="89">
        <f t="shared" si="169"/>
        <v>77.781745930520216</v>
      </c>
      <c r="T124" s="50">
        <f t="shared" si="170"/>
        <v>205.97742073246843</v>
      </c>
      <c r="U124" s="89">
        <f t="shared" si="171"/>
        <v>92.025709797403351</v>
      </c>
      <c r="V124" s="58">
        <f t="shared" si="172"/>
        <v>70.710678118654741</v>
      </c>
      <c r="W124" s="28">
        <f t="shared" si="173"/>
        <v>25.152015255276808</v>
      </c>
      <c r="X124" s="59">
        <f t="shared" si="174"/>
        <v>2.8082070674862498</v>
      </c>
      <c r="Y124" s="60">
        <f t="shared" si="175"/>
        <v>11.614889887366312</v>
      </c>
      <c r="Z124" s="60">
        <f t="shared" si="176"/>
        <v>7.0520906487993829</v>
      </c>
      <c r="AA124" s="67">
        <f t="shared" ref="AA124:AA158" si="191">AA123</f>
        <v>-20</v>
      </c>
      <c r="AB124" s="31">
        <f t="shared" si="177"/>
        <v>25</v>
      </c>
      <c r="AC124" s="50">
        <f t="shared" si="178"/>
        <v>548.80159963846688</v>
      </c>
      <c r="AD124" s="28">
        <f t="shared" si="179"/>
        <v>174.70571244777713</v>
      </c>
      <c r="AE124" s="33">
        <f t="shared" si="180"/>
        <v>1.5962666587138681</v>
      </c>
      <c r="AF124" s="89">
        <f t="shared" si="181"/>
        <v>58.529777486175163</v>
      </c>
      <c r="AG124" s="50">
        <f t="shared" si="182"/>
        <v>161.29335530033427</v>
      </c>
      <c r="AH124" s="89">
        <f t="shared" si="183"/>
        <v>69.947952798859504</v>
      </c>
      <c r="AI124" s="58">
        <f t="shared" si="184"/>
        <v>53.208888623795602</v>
      </c>
      <c r="AJ124" s="28">
        <f t="shared" si="185"/>
        <v>22.86673331826945</v>
      </c>
      <c r="AK124" s="61">
        <f t="shared" si="186"/>
        <v>3.503186709312859</v>
      </c>
      <c r="AL124" s="60">
        <f t="shared" si="187"/>
        <v>8.9438312897264982</v>
      </c>
      <c r="AM124" s="60">
        <f t="shared" si="188"/>
        <v>5.5208527485598644</v>
      </c>
      <c r="AN124" s="62">
        <f t="shared" ref="AN124:AN157" si="192">IF(AA124&gt;0,((I124+I124+Q124+AD124)*L124/2+200*(I124+Q124+AD124+U124+W124+AH124+AJ124))/10000*0.4-(AI124+V124)*L124/10000*0.4,((I124+I124+Q124-AD124)*L124/2+200*(I124+Q124-AD124+U124+W124+AH124+AJ124))/10000*0.4-(AI124+V124)*L124/10000*0.4)</f>
        <v>27.753828406751456</v>
      </c>
      <c r="AO124" s="63">
        <f t="shared" ref="AO124:AO158" si="193">IF(AA124&gt;0,0.8*0.4*(Q124+U124+W124+I124+AD124+AH124+AJ124)/100,0.8*0.4*(Q124+U124+W124+I124-AD124+AH124+AJ124)/100)</f>
        <v>4.3642074756668459</v>
      </c>
    </row>
    <row r="125" spans="1:41" s="1" customFormat="1" ht="20.100000000000001" customHeight="1" x14ac:dyDescent="0.15">
      <c r="A125" s="18"/>
      <c r="B125" s="147"/>
      <c r="C125" s="149"/>
      <c r="D125" s="100">
        <v>600</v>
      </c>
      <c r="E125" s="149"/>
      <c r="F125" s="94" t="s">
        <v>304</v>
      </c>
      <c r="G125" s="8">
        <f t="shared" si="189"/>
        <v>45</v>
      </c>
      <c r="H125" s="199"/>
      <c r="I125" s="97">
        <f t="shared" si="162"/>
        <v>848.52813742385695</v>
      </c>
      <c r="J125" s="29">
        <v>80</v>
      </c>
      <c r="K125" s="28">
        <f t="shared" si="163"/>
        <v>380</v>
      </c>
      <c r="L125" s="58">
        <f t="shared" si="164"/>
        <v>510</v>
      </c>
      <c r="M125" s="8">
        <v>1.5</v>
      </c>
      <c r="N125" s="67">
        <f t="shared" si="190"/>
        <v>45</v>
      </c>
      <c r="O125" s="8">
        <f t="shared" si="165"/>
        <v>0</v>
      </c>
      <c r="P125" s="28">
        <f t="shared" si="166"/>
        <v>641.37638900955869</v>
      </c>
      <c r="Q125" s="28">
        <f t="shared" si="167"/>
        <v>509.99999999999994</v>
      </c>
      <c r="R125" s="33">
        <f t="shared" si="168"/>
        <v>2.1213203435596424</v>
      </c>
      <c r="S125" s="89">
        <f t="shared" si="169"/>
        <v>77.781745930520216</v>
      </c>
      <c r="T125" s="50">
        <f t="shared" si="170"/>
        <v>213.09940266591002</v>
      </c>
      <c r="U125" s="89">
        <f t="shared" si="171"/>
        <v>92.025709797403351</v>
      </c>
      <c r="V125" s="58">
        <f t="shared" si="172"/>
        <v>70.710678118654741</v>
      </c>
      <c r="W125" s="28">
        <f t="shared" si="173"/>
        <v>25.152015255276808</v>
      </c>
      <c r="X125" s="59">
        <f t="shared" si="174"/>
        <v>2.8082070674862498</v>
      </c>
      <c r="Y125" s="60">
        <f t="shared" si="175"/>
        <v>13.209694811759535</v>
      </c>
      <c r="Z125" s="60">
        <f t="shared" si="176"/>
        <v>7.6018126379310003</v>
      </c>
      <c r="AA125" s="67">
        <f t="shared" si="191"/>
        <v>-20</v>
      </c>
      <c r="AB125" s="31">
        <f t="shared" si="177"/>
        <v>25</v>
      </c>
      <c r="AC125" s="50">
        <f t="shared" si="178"/>
        <v>583.10169961587098</v>
      </c>
      <c r="AD125" s="28">
        <f t="shared" si="179"/>
        <v>185.62481947576319</v>
      </c>
      <c r="AE125" s="33">
        <f t="shared" si="180"/>
        <v>1.5962666587138681</v>
      </c>
      <c r="AF125" s="89">
        <f t="shared" si="181"/>
        <v>58.529777486175163</v>
      </c>
      <c r="AG125" s="50">
        <f t="shared" si="182"/>
        <v>167.00244295667645</v>
      </c>
      <c r="AH125" s="89">
        <f t="shared" si="183"/>
        <v>69.947952798859504</v>
      </c>
      <c r="AI125" s="58">
        <f t="shared" si="184"/>
        <v>53.208888623795602</v>
      </c>
      <c r="AJ125" s="28">
        <f t="shared" si="185"/>
        <v>22.86673331826945</v>
      </c>
      <c r="AK125" s="61">
        <f t="shared" si="186"/>
        <v>3.503186709312859</v>
      </c>
      <c r="AL125" s="60">
        <f t="shared" si="187"/>
        <v>10.179835122129383</v>
      </c>
      <c r="AM125" s="60">
        <f t="shared" si="188"/>
        <v>5.9532550864868909</v>
      </c>
      <c r="AN125" s="62">
        <f t="shared" si="192"/>
        <v>29.153807516191129</v>
      </c>
      <c r="AO125" s="63">
        <f t="shared" si="193"/>
        <v>4.4252663331772908</v>
      </c>
    </row>
    <row r="126" spans="1:41" s="1" customFormat="1" ht="20.100000000000001" customHeight="1" x14ac:dyDescent="0.15">
      <c r="A126" s="18"/>
      <c r="B126" s="147"/>
      <c r="C126" s="149"/>
      <c r="D126" s="100">
        <v>600</v>
      </c>
      <c r="E126" s="149"/>
      <c r="F126" s="94" t="s">
        <v>305</v>
      </c>
      <c r="G126" s="8">
        <f t="shared" si="189"/>
        <v>45</v>
      </c>
      <c r="H126" s="199"/>
      <c r="I126" s="97">
        <f t="shared" si="162"/>
        <v>848.52813742385695</v>
      </c>
      <c r="J126" s="29">
        <v>80</v>
      </c>
      <c r="K126" s="28">
        <f t="shared" si="163"/>
        <v>380</v>
      </c>
      <c r="L126" s="58">
        <f t="shared" si="164"/>
        <v>510</v>
      </c>
      <c r="M126" s="8">
        <v>1.5</v>
      </c>
      <c r="N126" s="67">
        <f t="shared" si="190"/>
        <v>45</v>
      </c>
      <c r="O126" s="8">
        <f t="shared" si="165"/>
        <v>0</v>
      </c>
      <c r="P126" s="28">
        <f t="shared" si="166"/>
        <v>641.37638900955869</v>
      </c>
      <c r="Q126" s="28">
        <f t="shared" si="167"/>
        <v>509.99999999999994</v>
      </c>
      <c r="R126" s="33">
        <f t="shared" si="168"/>
        <v>2.1213203435596424</v>
      </c>
      <c r="S126" s="89">
        <f t="shared" si="169"/>
        <v>77.781745930520216</v>
      </c>
      <c r="T126" s="50">
        <f t="shared" si="170"/>
        <v>213.09940266591002</v>
      </c>
      <c r="U126" s="89">
        <f t="shared" si="171"/>
        <v>92.025709797403351</v>
      </c>
      <c r="V126" s="58">
        <f t="shared" si="172"/>
        <v>70.710678118654741</v>
      </c>
      <c r="W126" s="28">
        <f t="shared" si="173"/>
        <v>25.152015255276808</v>
      </c>
      <c r="X126" s="59">
        <f t="shared" si="174"/>
        <v>2.8082070674862498</v>
      </c>
      <c r="Y126" s="60">
        <f t="shared" si="175"/>
        <v>13.209694811759535</v>
      </c>
      <c r="Z126" s="60">
        <f t="shared" si="176"/>
        <v>7.6018126379310003</v>
      </c>
      <c r="AA126" s="67">
        <f t="shared" si="191"/>
        <v>-20</v>
      </c>
      <c r="AB126" s="31">
        <f t="shared" si="177"/>
        <v>25</v>
      </c>
      <c r="AC126" s="50">
        <f t="shared" si="178"/>
        <v>583.10169961587098</v>
      </c>
      <c r="AD126" s="28">
        <f t="shared" si="179"/>
        <v>185.62481947576319</v>
      </c>
      <c r="AE126" s="33">
        <f t="shared" si="180"/>
        <v>1.5962666587138681</v>
      </c>
      <c r="AF126" s="89">
        <f t="shared" si="181"/>
        <v>58.529777486175163</v>
      </c>
      <c r="AG126" s="50">
        <f t="shared" si="182"/>
        <v>167.00244295667645</v>
      </c>
      <c r="AH126" s="89">
        <f t="shared" si="183"/>
        <v>69.947952798859504</v>
      </c>
      <c r="AI126" s="58">
        <f t="shared" si="184"/>
        <v>53.208888623795602</v>
      </c>
      <c r="AJ126" s="28">
        <f t="shared" si="185"/>
        <v>22.86673331826945</v>
      </c>
      <c r="AK126" s="61">
        <f t="shared" si="186"/>
        <v>3.503186709312859</v>
      </c>
      <c r="AL126" s="60">
        <f t="shared" si="187"/>
        <v>10.179835122129383</v>
      </c>
      <c r="AM126" s="60">
        <f t="shared" si="188"/>
        <v>5.9532550864868909</v>
      </c>
      <c r="AN126" s="62">
        <f t="shared" si="192"/>
        <v>29.153807516191129</v>
      </c>
      <c r="AO126" s="63">
        <f t="shared" si="193"/>
        <v>4.4252663331772908</v>
      </c>
    </row>
    <row r="127" spans="1:41" s="1" customFormat="1" ht="20.100000000000001" customHeight="1" x14ac:dyDescent="0.15">
      <c r="A127" s="18"/>
      <c r="B127" s="147"/>
      <c r="C127" s="149"/>
      <c r="D127" s="100">
        <v>600</v>
      </c>
      <c r="E127" s="149"/>
      <c r="F127" s="94" t="s">
        <v>306</v>
      </c>
      <c r="G127" s="8">
        <f t="shared" si="189"/>
        <v>45</v>
      </c>
      <c r="H127" s="199"/>
      <c r="I127" s="97">
        <f t="shared" si="162"/>
        <v>848.52813742385695</v>
      </c>
      <c r="J127" s="29">
        <v>90</v>
      </c>
      <c r="K127" s="28">
        <f t="shared" si="163"/>
        <v>390</v>
      </c>
      <c r="L127" s="58">
        <f t="shared" si="164"/>
        <v>612.5</v>
      </c>
      <c r="M127" s="8">
        <v>1.75</v>
      </c>
      <c r="N127" s="67">
        <f t="shared" si="190"/>
        <v>45</v>
      </c>
      <c r="O127" s="8">
        <f t="shared" si="165"/>
        <v>0</v>
      </c>
      <c r="P127" s="28">
        <f t="shared" si="166"/>
        <v>781.71332126300081</v>
      </c>
      <c r="Q127" s="28">
        <f t="shared" si="167"/>
        <v>612.49999999999989</v>
      </c>
      <c r="R127" s="33">
        <f t="shared" si="168"/>
        <v>2.4748737341529163</v>
      </c>
      <c r="S127" s="89">
        <f t="shared" si="169"/>
        <v>77.781745930520216</v>
      </c>
      <c r="T127" s="50">
        <f t="shared" si="170"/>
        <v>219.05599518222886</v>
      </c>
      <c r="U127" s="89">
        <f t="shared" si="171"/>
        <v>92.271412520439057</v>
      </c>
      <c r="V127" s="58">
        <f t="shared" si="172"/>
        <v>70.710678118654741</v>
      </c>
      <c r="W127" s="28">
        <f t="shared" si="173"/>
        <v>25.525332939200027</v>
      </c>
      <c r="X127" s="59">
        <f t="shared" si="174"/>
        <v>2.7605880198672024</v>
      </c>
      <c r="Y127" s="60">
        <f t="shared" si="175"/>
        <v>16.503400705245678</v>
      </c>
      <c r="Z127" s="60">
        <f t="shared" si="176"/>
        <v>9.2573145229126848</v>
      </c>
      <c r="AA127" s="67">
        <f t="shared" si="191"/>
        <v>-20</v>
      </c>
      <c r="AB127" s="31">
        <f t="shared" si="177"/>
        <v>25</v>
      </c>
      <c r="AC127" s="50">
        <f t="shared" si="178"/>
        <v>692.78555534510417</v>
      </c>
      <c r="AD127" s="28">
        <f t="shared" si="179"/>
        <v>222.93176848804893</v>
      </c>
      <c r="AE127" s="33">
        <f t="shared" si="180"/>
        <v>1.8623111018328462</v>
      </c>
      <c r="AF127" s="89">
        <f t="shared" si="181"/>
        <v>58.529777486175163</v>
      </c>
      <c r="AG127" s="50">
        <f t="shared" si="182"/>
        <v>170.83827716889135</v>
      </c>
      <c r="AH127" s="89">
        <f t="shared" si="183"/>
        <v>70.048597966453741</v>
      </c>
      <c r="AI127" s="58">
        <f t="shared" si="184"/>
        <v>53.208888623795602</v>
      </c>
      <c r="AJ127" s="28">
        <f t="shared" si="185"/>
        <v>22.621569154125851</v>
      </c>
      <c r="AK127" s="61">
        <f t="shared" si="186"/>
        <v>3.4725777755182623</v>
      </c>
      <c r="AL127" s="60">
        <f t="shared" si="187"/>
        <v>12.684550440327724</v>
      </c>
      <c r="AM127" s="60">
        <f t="shared" si="188"/>
        <v>7.2130656539505775</v>
      </c>
      <c r="AN127" s="62">
        <f t="shared" si="192"/>
        <v>34.113627069844078</v>
      </c>
      <c r="AO127" s="63">
        <f t="shared" si="193"/>
        <v>4.6354025008512858</v>
      </c>
    </row>
    <row r="128" spans="1:41" s="1" customFormat="1" ht="20.100000000000001" customHeight="1" x14ac:dyDescent="0.15">
      <c r="A128" s="18"/>
      <c r="B128" s="147"/>
      <c r="C128" s="149"/>
      <c r="D128" s="100">
        <v>600</v>
      </c>
      <c r="E128" s="149"/>
      <c r="F128" s="94" t="s">
        <v>307</v>
      </c>
      <c r="G128" s="8">
        <f t="shared" si="189"/>
        <v>45</v>
      </c>
      <c r="H128" s="199"/>
      <c r="I128" s="97">
        <f t="shared" si="162"/>
        <v>848.52813742385695</v>
      </c>
      <c r="J128" s="29">
        <v>90</v>
      </c>
      <c r="K128" s="28">
        <f t="shared" si="163"/>
        <v>390</v>
      </c>
      <c r="L128" s="58">
        <f t="shared" si="164"/>
        <v>612.5</v>
      </c>
      <c r="M128" s="8">
        <v>1.75</v>
      </c>
      <c r="N128" s="67">
        <f t="shared" si="190"/>
        <v>45</v>
      </c>
      <c r="O128" s="8">
        <f t="shared" si="165"/>
        <v>0</v>
      </c>
      <c r="P128" s="28">
        <f t="shared" si="166"/>
        <v>781.71332126300081</v>
      </c>
      <c r="Q128" s="28">
        <f t="shared" si="167"/>
        <v>612.49999999999989</v>
      </c>
      <c r="R128" s="33">
        <f t="shared" si="168"/>
        <v>2.4748737341529163</v>
      </c>
      <c r="S128" s="89">
        <f t="shared" si="169"/>
        <v>77.781745930520216</v>
      </c>
      <c r="T128" s="50">
        <f t="shared" si="170"/>
        <v>219.05599518222886</v>
      </c>
      <c r="U128" s="89">
        <f t="shared" si="171"/>
        <v>92.271412520439057</v>
      </c>
      <c r="V128" s="58">
        <f t="shared" si="172"/>
        <v>70.710678118654741</v>
      </c>
      <c r="W128" s="28">
        <f t="shared" si="173"/>
        <v>25.525332939200027</v>
      </c>
      <c r="X128" s="59">
        <f t="shared" si="174"/>
        <v>2.7605880198672024</v>
      </c>
      <c r="Y128" s="60">
        <f t="shared" si="175"/>
        <v>16.503400705245678</v>
      </c>
      <c r="Z128" s="60">
        <f t="shared" si="176"/>
        <v>9.2573145229126848</v>
      </c>
      <c r="AA128" s="67">
        <f t="shared" si="191"/>
        <v>-20</v>
      </c>
      <c r="AB128" s="31">
        <f t="shared" si="177"/>
        <v>25</v>
      </c>
      <c r="AC128" s="50">
        <f t="shared" si="178"/>
        <v>692.78555534510417</v>
      </c>
      <c r="AD128" s="28">
        <f t="shared" si="179"/>
        <v>222.93176848804893</v>
      </c>
      <c r="AE128" s="33">
        <f t="shared" si="180"/>
        <v>1.8623111018328462</v>
      </c>
      <c r="AF128" s="89">
        <f t="shared" si="181"/>
        <v>58.529777486175163</v>
      </c>
      <c r="AG128" s="50">
        <f t="shared" si="182"/>
        <v>170.83827716889135</v>
      </c>
      <c r="AH128" s="89">
        <f t="shared" si="183"/>
        <v>70.048597966453741</v>
      </c>
      <c r="AI128" s="58">
        <f t="shared" si="184"/>
        <v>53.208888623795602</v>
      </c>
      <c r="AJ128" s="28">
        <f t="shared" si="185"/>
        <v>22.621569154125851</v>
      </c>
      <c r="AK128" s="61">
        <f t="shared" si="186"/>
        <v>3.4725777755182623</v>
      </c>
      <c r="AL128" s="60">
        <f t="shared" si="187"/>
        <v>12.684550440327724</v>
      </c>
      <c r="AM128" s="60">
        <f t="shared" si="188"/>
        <v>7.2130656539505775</v>
      </c>
      <c r="AN128" s="62">
        <f t="shared" si="192"/>
        <v>34.113627069844078</v>
      </c>
      <c r="AO128" s="63">
        <f t="shared" si="193"/>
        <v>4.6354025008512858</v>
      </c>
    </row>
    <row r="129" spans="1:41" s="1" customFormat="1" ht="20.100000000000001" customHeight="1" x14ac:dyDescent="0.15">
      <c r="A129" s="18"/>
      <c r="B129" s="147"/>
      <c r="C129" s="149"/>
      <c r="D129" s="100">
        <v>600</v>
      </c>
      <c r="E129" s="149"/>
      <c r="F129" s="94" t="s">
        <v>308</v>
      </c>
      <c r="G129" s="8">
        <f t="shared" si="189"/>
        <v>45</v>
      </c>
      <c r="H129" s="199"/>
      <c r="I129" s="97">
        <f t="shared" si="162"/>
        <v>848.52813742385695</v>
      </c>
      <c r="J129" s="29">
        <v>110</v>
      </c>
      <c r="K129" s="28">
        <f t="shared" si="163"/>
        <v>410</v>
      </c>
      <c r="L129" s="58">
        <f t="shared" si="164"/>
        <v>647.5</v>
      </c>
      <c r="M129" s="8">
        <v>1.75</v>
      </c>
      <c r="N129" s="67">
        <f t="shared" si="190"/>
        <v>45</v>
      </c>
      <c r="O129" s="8">
        <f t="shared" si="165"/>
        <v>0</v>
      </c>
      <c r="P129" s="28">
        <f t="shared" si="166"/>
        <v>826.38265390660092</v>
      </c>
      <c r="Q129" s="28">
        <f t="shared" si="167"/>
        <v>647.49999999999989</v>
      </c>
      <c r="R129" s="33">
        <f t="shared" si="168"/>
        <v>2.4748737341529163</v>
      </c>
      <c r="S129" s="89">
        <f t="shared" si="169"/>
        <v>77.781745930520216</v>
      </c>
      <c r="T129" s="50">
        <f t="shared" si="170"/>
        <v>226.3008284771883</v>
      </c>
      <c r="U129" s="89">
        <f t="shared" si="171"/>
        <v>92.271412520439057</v>
      </c>
      <c r="V129" s="58">
        <f t="shared" si="172"/>
        <v>70.710678118654741</v>
      </c>
      <c r="W129" s="28">
        <f t="shared" si="173"/>
        <v>25.52533293920003</v>
      </c>
      <c r="X129" s="59">
        <f t="shared" si="174"/>
        <v>2.7605880198672024</v>
      </c>
      <c r="Y129" s="60">
        <f t="shared" si="175"/>
        <v>18.606833117205049</v>
      </c>
      <c r="Z129" s="60">
        <f t="shared" si="176"/>
        <v>9.9270348109765703</v>
      </c>
      <c r="AA129" s="67">
        <f t="shared" si="191"/>
        <v>-20</v>
      </c>
      <c r="AB129" s="31">
        <f t="shared" si="177"/>
        <v>25</v>
      </c>
      <c r="AC129" s="50">
        <f t="shared" si="178"/>
        <v>732.37330136482444</v>
      </c>
      <c r="AD129" s="28">
        <f t="shared" si="179"/>
        <v>235.67072668736603</v>
      </c>
      <c r="AE129" s="33">
        <f t="shared" si="180"/>
        <v>1.8623111018328462</v>
      </c>
      <c r="AF129" s="89">
        <f t="shared" si="181"/>
        <v>58.529777486175163</v>
      </c>
      <c r="AG129" s="50">
        <f t="shared" si="182"/>
        <v>176.59768740903064</v>
      </c>
      <c r="AH129" s="89">
        <f t="shared" si="183"/>
        <v>70.048597966453741</v>
      </c>
      <c r="AI129" s="58">
        <f t="shared" si="184"/>
        <v>53.208888623795602</v>
      </c>
      <c r="AJ129" s="28">
        <f t="shared" si="185"/>
        <v>22.621569154125851</v>
      </c>
      <c r="AK129" s="61">
        <f t="shared" si="186"/>
        <v>3.4725777755182623</v>
      </c>
      <c r="AL129" s="60">
        <f t="shared" si="187"/>
        <v>14.31045274155235</v>
      </c>
      <c r="AM129" s="60">
        <f t="shared" si="188"/>
        <v>7.7371173780910318</v>
      </c>
      <c r="AN129" s="62">
        <f t="shared" si="192"/>
        <v>35.867145656580718</v>
      </c>
      <c r="AO129" s="63">
        <f t="shared" si="193"/>
        <v>4.7066378346134714</v>
      </c>
    </row>
    <row r="130" spans="1:41" s="1" customFormat="1" ht="20.100000000000001" customHeight="1" x14ac:dyDescent="0.15">
      <c r="A130" s="18"/>
      <c r="B130" s="147"/>
      <c r="C130" s="149"/>
      <c r="D130" s="100">
        <v>600</v>
      </c>
      <c r="E130" s="149"/>
      <c r="F130" s="94" t="s">
        <v>309</v>
      </c>
      <c r="G130" s="8">
        <f t="shared" si="189"/>
        <v>45</v>
      </c>
      <c r="H130" s="199"/>
      <c r="I130" s="97">
        <f t="shared" si="162"/>
        <v>848.52813742385695</v>
      </c>
      <c r="J130" s="29">
        <v>110</v>
      </c>
      <c r="K130" s="28">
        <f t="shared" si="163"/>
        <v>410</v>
      </c>
      <c r="L130" s="58">
        <f t="shared" si="164"/>
        <v>647.5</v>
      </c>
      <c r="M130" s="8">
        <v>1.75</v>
      </c>
      <c r="N130" s="67">
        <f t="shared" si="190"/>
        <v>45</v>
      </c>
      <c r="O130" s="8">
        <f t="shared" si="165"/>
        <v>0</v>
      </c>
      <c r="P130" s="28">
        <f t="shared" si="166"/>
        <v>826.38265390660092</v>
      </c>
      <c r="Q130" s="28">
        <f t="shared" si="167"/>
        <v>647.49999999999989</v>
      </c>
      <c r="R130" s="33">
        <f t="shared" si="168"/>
        <v>2.4748737341529163</v>
      </c>
      <c r="S130" s="89">
        <f t="shared" si="169"/>
        <v>77.781745930520216</v>
      </c>
      <c r="T130" s="50">
        <f t="shared" si="170"/>
        <v>226.3008284771883</v>
      </c>
      <c r="U130" s="89">
        <f t="shared" si="171"/>
        <v>92.271412520439057</v>
      </c>
      <c r="V130" s="58">
        <f t="shared" si="172"/>
        <v>70.710678118654741</v>
      </c>
      <c r="W130" s="28">
        <f t="shared" si="173"/>
        <v>25.52533293920003</v>
      </c>
      <c r="X130" s="59">
        <f t="shared" si="174"/>
        <v>2.7605880198672024</v>
      </c>
      <c r="Y130" s="60">
        <f t="shared" si="175"/>
        <v>18.606833117205049</v>
      </c>
      <c r="Z130" s="60">
        <f t="shared" si="176"/>
        <v>9.9270348109765703</v>
      </c>
      <c r="AA130" s="67">
        <f t="shared" si="191"/>
        <v>-20</v>
      </c>
      <c r="AB130" s="31">
        <f t="shared" si="177"/>
        <v>25</v>
      </c>
      <c r="AC130" s="50">
        <f t="shared" si="178"/>
        <v>732.37330136482444</v>
      </c>
      <c r="AD130" s="28">
        <f t="shared" si="179"/>
        <v>235.67072668736603</v>
      </c>
      <c r="AE130" s="33">
        <f t="shared" si="180"/>
        <v>1.8623111018328462</v>
      </c>
      <c r="AF130" s="89">
        <f t="shared" si="181"/>
        <v>58.529777486175163</v>
      </c>
      <c r="AG130" s="50">
        <f t="shared" si="182"/>
        <v>176.59768740903064</v>
      </c>
      <c r="AH130" s="89">
        <f t="shared" si="183"/>
        <v>70.048597966453741</v>
      </c>
      <c r="AI130" s="58">
        <f t="shared" si="184"/>
        <v>53.208888623795602</v>
      </c>
      <c r="AJ130" s="28">
        <f t="shared" si="185"/>
        <v>22.621569154125851</v>
      </c>
      <c r="AK130" s="61">
        <f t="shared" si="186"/>
        <v>3.4725777755182623</v>
      </c>
      <c r="AL130" s="60">
        <f t="shared" si="187"/>
        <v>14.31045274155235</v>
      </c>
      <c r="AM130" s="60">
        <f t="shared" si="188"/>
        <v>7.7371173780910318</v>
      </c>
      <c r="AN130" s="62">
        <f t="shared" si="192"/>
        <v>35.867145656580718</v>
      </c>
      <c r="AO130" s="63">
        <f t="shared" si="193"/>
        <v>4.7066378346134714</v>
      </c>
    </row>
    <row r="131" spans="1:41" s="1" customFormat="1" ht="20.100000000000001" customHeight="1" thickBot="1" x14ac:dyDescent="0.2">
      <c r="A131" s="18"/>
      <c r="B131" s="147"/>
      <c r="C131" s="149"/>
      <c r="D131" s="100">
        <v>600</v>
      </c>
      <c r="E131" s="149"/>
      <c r="F131" s="94" t="s">
        <v>310</v>
      </c>
      <c r="G131" s="8">
        <f t="shared" si="189"/>
        <v>45</v>
      </c>
      <c r="H131" s="199"/>
      <c r="I131" s="97">
        <f t="shared" si="162"/>
        <v>848.52813742385695</v>
      </c>
      <c r="J131" s="104">
        <v>120</v>
      </c>
      <c r="K131" s="28">
        <f t="shared" si="163"/>
        <v>420</v>
      </c>
      <c r="L131" s="58">
        <f t="shared" si="164"/>
        <v>665</v>
      </c>
      <c r="M131" s="8">
        <v>1.75</v>
      </c>
      <c r="N131" s="67">
        <f t="shared" si="190"/>
        <v>45</v>
      </c>
      <c r="O131" s="8">
        <f t="shared" si="165"/>
        <v>0</v>
      </c>
      <c r="P131" s="28">
        <f t="shared" si="166"/>
        <v>848.71732022840092</v>
      </c>
      <c r="Q131" s="28">
        <f t="shared" si="167"/>
        <v>664.99999999999989</v>
      </c>
      <c r="R131" s="33">
        <f t="shared" si="168"/>
        <v>2.4748737341529163</v>
      </c>
      <c r="S131" s="89">
        <f t="shared" si="169"/>
        <v>77.781745930520216</v>
      </c>
      <c r="T131" s="50">
        <f t="shared" si="170"/>
        <v>229.92324512466803</v>
      </c>
      <c r="U131" s="89">
        <f t="shared" si="171"/>
        <v>92.271412520439057</v>
      </c>
      <c r="V131" s="58">
        <f t="shared" si="172"/>
        <v>70.710678118654741</v>
      </c>
      <c r="W131" s="28">
        <f t="shared" si="173"/>
        <v>25.525332939200027</v>
      </c>
      <c r="X131" s="59">
        <f t="shared" si="174"/>
        <v>2.7605880198672024</v>
      </c>
      <c r="Y131" s="60">
        <f t="shared" si="175"/>
        <v>19.717636329203344</v>
      </c>
      <c r="Z131" s="60">
        <f t="shared" si="176"/>
        <v>10.267600261228289</v>
      </c>
      <c r="AA131" s="67">
        <f t="shared" si="191"/>
        <v>-20</v>
      </c>
      <c r="AB131" s="31">
        <f t="shared" si="177"/>
        <v>25</v>
      </c>
      <c r="AC131" s="50">
        <f t="shared" si="178"/>
        <v>752.16717437468446</v>
      </c>
      <c r="AD131" s="28">
        <f t="shared" si="179"/>
        <v>242.04020578702455</v>
      </c>
      <c r="AE131" s="33">
        <f t="shared" si="180"/>
        <v>1.8623111018328462</v>
      </c>
      <c r="AF131" s="89">
        <f t="shared" si="181"/>
        <v>58.529777486175163</v>
      </c>
      <c r="AG131" s="50">
        <f t="shared" si="182"/>
        <v>179.47739252910026</v>
      </c>
      <c r="AH131" s="89">
        <f t="shared" si="183"/>
        <v>70.048597966453741</v>
      </c>
      <c r="AI131" s="58">
        <f t="shared" si="184"/>
        <v>53.208888623795602</v>
      </c>
      <c r="AJ131" s="28">
        <f t="shared" si="185"/>
        <v>22.621569154125851</v>
      </c>
      <c r="AK131" s="61">
        <f t="shared" si="186"/>
        <v>3.4725777755182623</v>
      </c>
      <c r="AL131" s="60">
        <f t="shared" si="187"/>
        <v>15.169508810911525</v>
      </c>
      <c r="AM131" s="60">
        <f t="shared" si="188"/>
        <v>8.0036787757253691</v>
      </c>
      <c r="AN131" s="62">
        <f t="shared" si="192"/>
        <v>36.755591996894402</v>
      </c>
      <c r="AO131" s="63">
        <f t="shared" si="193"/>
        <v>4.7422555014945633</v>
      </c>
    </row>
    <row r="132" spans="1:41" s="1" customFormat="1" ht="20.100000000000001" customHeight="1" x14ac:dyDescent="0.15">
      <c r="A132" s="18"/>
      <c r="B132" s="147">
        <f>C132+30*2</f>
        <v>660</v>
      </c>
      <c r="C132" s="149">
        <v>600</v>
      </c>
      <c r="D132" s="100">
        <v>600</v>
      </c>
      <c r="E132" s="149">
        <v>400</v>
      </c>
      <c r="F132" s="94" t="s">
        <v>302</v>
      </c>
      <c r="G132" s="8">
        <f t="shared" si="189"/>
        <v>45</v>
      </c>
      <c r="H132" s="199">
        <f>C132/COS(G132/180*PI())</f>
        <v>848.52813742385695</v>
      </c>
      <c r="I132" s="97">
        <f t="shared" si="162"/>
        <v>848.52813742385695</v>
      </c>
      <c r="J132" s="8">
        <v>60</v>
      </c>
      <c r="K132" s="28">
        <f t="shared" ref="K132:K140" si="194">J132+E$132</f>
        <v>460</v>
      </c>
      <c r="L132" s="58">
        <f t="shared" si="164"/>
        <v>630</v>
      </c>
      <c r="M132" s="8">
        <v>1.5</v>
      </c>
      <c r="N132" s="67">
        <f t="shared" si="190"/>
        <v>45</v>
      </c>
      <c r="O132" s="8">
        <f t="shared" si="165"/>
        <v>0</v>
      </c>
      <c r="P132" s="28">
        <f t="shared" si="166"/>
        <v>792.28848054121943</v>
      </c>
      <c r="Q132" s="28">
        <f t="shared" si="167"/>
        <v>629.99999999999989</v>
      </c>
      <c r="R132" s="33">
        <f t="shared" si="168"/>
        <v>2.1213203435596424</v>
      </c>
      <c r="S132" s="89">
        <f t="shared" si="169"/>
        <v>77.781745930520216</v>
      </c>
      <c r="T132" s="50">
        <f t="shared" si="170"/>
        <v>241.58733039967632</v>
      </c>
      <c r="U132" s="89">
        <f t="shared" si="171"/>
        <v>92.025709797403351</v>
      </c>
      <c r="V132" s="58">
        <f t="shared" si="172"/>
        <v>70.710678118654741</v>
      </c>
      <c r="W132" s="28">
        <f t="shared" si="173"/>
        <v>25.152015255276805</v>
      </c>
      <c r="X132" s="59">
        <f t="shared" si="174"/>
        <v>2.8082070674862498</v>
      </c>
      <c r="Y132" s="60">
        <f t="shared" si="175"/>
        <v>20.910242816928534</v>
      </c>
      <c r="Z132" s="60">
        <f t="shared" si="176"/>
        <v>9.9288962692594183</v>
      </c>
      <c r="AA132" s="67">
        <f t="shared" si="191"/>
        <v>-20</v>
      </c>
      <c r="AB132" s="31">
        <f t="shared" si="177"/>
        <v>25</v>
      </c>
      <c r="AC132" s="50">
        <f t="shared" si="178"/>
        <v>720.30209952548773</v>
      </c>
      <c r="AD132" s="28">
        <f t="shared" si="179"/>
        <v>229.30124758770748</v>
      </c>
      <c r="AE132" s="33">
        <f t="shared" si="180"/>
        <v>1.5962666587138681</v>
      </c>
      <c r="AF132" s="89">
        <f t="shared" si="181"/>
        <v>58.529777486175163</v>
      </c>
      <c r="AG132" s="50">
        <f t="shared" si="182"/>
        <v>189.83879358204516</v>
      </c>
      <c r="AH132" s="89">
        <f t="shared" si="183"/>
        <v>69.947952798859504</v>
      </c>
      <c r="AI132" s="58">
        <f t="shared" si="184"/>
        <v>53.208888623795602</v>
      </c>
      <c r="AJ132" s="28">
        <f t="shared" si="185"/>
        <v>22.86673331826945</v>
      </c>
      <c r="AK132" s="61">
        <f t="shared" si="186"/>
        <v>3.503186709312859</v>
      </c>
      <c r="AL132" s="60">
        <f t="shared" si="187"/>
        <v>16.160119635419036</v>
      </c>
      <c r="AM132" s="60">
        <f t="shared" si="188"/>
        <v>7.7856280160091567</v>
      </c>
      <c r="AN132" s="62">
        <f t="shared" si="192"/>
        <v>34.982694669613998</v>
      </c>
      <c r="AO132" s="63">
        <f t="shared" si="193"/>
        <v>4.6695017632190678</v>
      </c>
    </row>
    <row r="133" spans="1:41" s="1" customFormat="1" ht="20.100000000000001" customHeight="1" x14ac:dyDescent="0.15">
      <c r="A133" s="18"/>
      <c r="B133" s="147"/>
      <c r="C133" s="149"/>
      <c r="D133" s="100">
        <v>600</v>
      </c>
      <c r="E133" s="149"/>
      <c r="F133" s="94" t="s">
        <v>303</v>
      </c>
      <c r="G133" s="8">
        <f t="shared" si="189"/>
        <v>45</v>
      </c>
      <c r="H133" s="199"/>
      <c r="I133" s="97">
        <f t="shared" si="162"/>
        <v>848.52813742385695</v>
      </c>
      <c r="J133" s="29">
        <v>60</v>
      </c>
      <c r="K133" s="28">
        <f t="shared" si="194"/>
        <v>460</v>
      </c>
      <c r="L133" s="58">
        <f t="shared" si="164"/>
        <v>630</v>
      </c>
      <c r="M133" s="8">
        <v>1.5</v>
      </c>
      <c r="N133" s="67">
        <f t="shared" si="190"/>
        <v>45</v>
      </c>
      <c r="O133" s="8">
        <f t="shared" si="165"/>
        <v>0</v>
      </c>
      <c r="P133" s="28">
        <f t="shared" si="166"/>
        <v>792.28848054121943</v>
      </c>
      <c r="Q133" s="28">
        <f t="shared" si="167"/>
        <v>629.99999999999989</v>
      </c>
      <c r="R133" s="33">
        <f t="shared" si="168"/>
        <v>2.1213203435596424</v>
      </c>
      <c r="S133" s="89">
        <f t="shared" si="169"/>
        <v>77.781745930520216</v>
      </c>
      <c r="T133" s="50">
        <f t="shared" si="170"/>
        <v>241.58733039967632</v>
      </c>
      <c r="U133" s="89">
        <f t="shared" si="171"/>
        <v>92.025709797403351</v>
      </c>
      <c r="V133" s="58">
        <f t="shared" si="172"/>
        <v>70.710678118654741</v>
      </c>
      <c r="W133" s="28">
        <f t="shared" si="173"/>
        <v>25.152015255276805</v>
      </c>
      <c r="X133" s="59">
        <f t="shared" si="174"/>
        <v>2.8082070674862498</v>
      </c>
      <c r="Y133" s="60">
        <f t="shared" si="175"/>
        <v>20.910242816928534</v>
      </c>
      <c r="Z133" s="60">
        <f t="shared" si="176"/>
        <v>9.9288962692594183</v>
      </c>
      <c r="AA133" s="67">
        <f t="shared" si="191"/>
        <v>-20</v>
      </c>
      <c r="AB133" s="31">
        <f t="shared" si="177"/>
        <v>25</v>
      </c>
      <c r="AC133" s="50">
        <f t="shared" si="178"/>
        <v>720.30209952548773</v>
      </c>
      <c r="AD133" s="28">
        <f t="shared" si="179"/>
        <v>229.30124758770748</v>
      </c>
      <c r="AE133" s="33">
        <f t="shared" si="180"/>
        <v>1.5962666587138681</v>
      </c>
      <c r="AF133" s="89">
        <f t="shared" si="181"/>
        <v>58.529777486175163</v>
      </c>
      <c r="AG133" s="50">
        <f t="shared" si="182"/>
        <v>189.83879358204516</v>
      </c>
      <c r="AH133" s="89">
        <f t="shared" si="183"/>
        <v>69.947952798859504</v>
      </c>
      <c r="AI133" s="58">
        <f t="shared" si="184"/>
        <v>53.208888623795602</v>
      </c>
      <c r="AJ133" s="28">
        <f t="shared" si="185"/>
        <v>22.86673331826945</v>
      </c>
      <c r="AK133" s="61">
        <f t="shared" si="186"/>
        <v>3.503186709312859</v>
      </c>
      <c r="AL133" s="60">
        <f t="shared" si="187"/>
        <v>16.160119635419036</v>
      </c>
      <c r="AM133" s="60">
        <f t="shared" si="188"/>
        <v>7.7856280160091567</v>
      </c>
      <c r="AN133" s="62">
        <f t="shared" si="192"/>
        <v>34.982694669613998</v>
      </c>
      <c r="AO133" s="63">
        <f t="shared" si="193"/>
        <v>4.6695017632190678</v>
      </c>
    </row>
    <row r="134" spans="1:41" s="1" customFormat="1" ht="20.100000000000001" customHeight="1" x14ac:dyDescent="0.15">
      <c r="A134" s="18"/>
      <c r="B134" s="147"/>
      <c r="C134" s="149"/>
      <c r="D134" s="100">
        <v>600</v>
      </c>
      <c r="E134" s="149"/>
      <c r="F134" s="94" t="s">
        <v>304</v>
      </c>
      <c r="G134" s="8">
        <f t="shared" si="189"/>
        <v>45</v>
      </c>
      <c r="H134" s="199"/>
      <c r="I134" s="97">
        <f t="shared" si="162"/>
        <v>848.52813742385695</v>
      </c>
      <c r="J134" s="29">
        <v>80</v>
      </c>
      <c r="K134" s="28">
        <f t="shared" si="194"/>
        <v>480</v>
      </c>
      <c r="L134" s="58">
        <f t="shared" si="164"/>
        <v>660</v>
      </c>
      <c r="M134" s="8">
        <v>1.5</v>
      </c>
      <c r="N134" s="67">
        <f t="shared" si="190"/>
        <v>45</v>
      </c>
      <c r="O134" s="8">
        <f t="shared" si="165"/>
        <v>0</v>
      </c>
      <c r="P134" s="28">
        <f t="shared" si="166"/>
        <v>830.01650342413461</v>
      </c>
      <c r="Q134" s="28">
        <f t="shared" si="167"/>
        <v>659.99999999999989</v>
      </c>
      <c r="R134" s="33">
        <f t="shared" si="168"/>
        <v>2.1213203435596424</v>
      </c>
      <c r="S134" s="89">
        <f t="shared" si="169"/>
        <v>77.781745930520216</v>
      </c>
      <c r="T134" s="50">
        <f t="shared" si="170"/>
        <v>248.70931233311785</v>
      </c>
      <c r="U134" s="89">
        <f t="shared" si="171"/>
        <v>92.025709797403351</v>
      </c>
      <c r="V134" s="58">
        <f t="shared" si="172"/>
        <v>70.710678118654741</v>
      </c>
      <c r="W134" s="28">
        <f t="shared" si="173"/>
        <v>25.152015255276805</v>
      </c>
      <c r="X134" s="59">
        <f t="shared" si="174"/>
        <v>2.8082070674862498</v>
      </c>
      <c r="Y134" s="60">
        <f t="shared" si="175"/>
        <v>23.187077840920143</v>
      </c>
      <c r="Z134" s="60">
        <f t="shared" si="176"/>
        <v>10.542716095792009</v>
      </c>
      <c r="AA134" s="67">
        <f t="shared" si="191"/>
        <v>-20</v>
      </c>
      <c r="AB134" s="31">
        <f t="shared" si="177"/>
        <v>25</v>
      </c>
      <c r="AC134" s="50">
        <f t="shared" si="178"/>
        <v>754.60219950289184</v>
      </c>
      <c r="AD134" s="28">
        <f t="shared" si="179"/>
        <v>240.22035461569354</v>
      </c>
      <c r="AE134" s="33">
        <f t="shared" si="180"/>
        <v>1.5962666587138681</v>
      </c>
      <c r="AF134" s="89">
        <f t="shared" si="181"/>
        <v>58.529777486175163</v>
      </c>
      <c r="AG134" s="50">
        <f t="shared" si="182"/>
        <v>195.5478812383873</v>
      </c>
      <c r="AH134" s="89">
        <f t="shared" si="183"/>
        <v>69.947952798859504</v>
      </c>
      <c r="AI134" s="58">
        <f t="shared" si="184"/>
        <v>53.208888623795602</v>
      </c>
      <c r="AJ134" s="28">
        <f t="shared" si="185"/>
        <v>22.86673331826945</v>
      </c>
      <c r="AK134" s="61">
        <f t="shared" si="186"/>
        <v>3.503186709312859</v>
      </c>
      <c r="AL134" s="60">
        <f t="shared" si="187"/>
        <v>17.931385322630003</v>
      </c>
      <c r="AM134" s="60">
        <f t="shared" si="188"/>
        <v>8.2694121428432634</v>
      </c>
      <c r="AN134" s="62">
        <f t="shared" si="192"/>
        <v>36.497159136885763</v>
      </c>
      <c r="AO134" s="63">
        <f t="shared" si="193"/>
        <v>4.7305606207295119</v>
      </c>
    </row>
    <row r="135" spans="1:41" s="1" customFormat="1" ht="20.100000000000001" customHeight="1" x14ac:dyDescent="0.15">
      <c r="A135" s="18"/>
      <c r="B135" s="147"/>
      <c r="C135" s="149"/>
      <c r="D135" s="100">
        <v>600</v>
      </c>
      <c r="E135" s="149"/>
      <c r="F135" s="94" t="s">
        <v>305</v>
      </c>
      <c r="G135" s="8">
        <f t="shared" si="189"/>
        <v>45</v>
      </c>
      <c r="H135" s="199"/>
      <c r="I135" s="97">
        <f t="shared" si="162"/>
        <v>848.52813742385695</v>
      </c>
      <c r="J135" s="29">
        <v>80</v>
      </c>
      <c r="K135" s="28">
        <f t="shared" si="194"/>
        <v>480</v>
      </c>
      <c r="L135" s="58">
        <f t="shared" si="164"/>
        <v>660</v>
      </c>
      <c r="M135" s="8">
        <v>1.5</v>
      </c>
      <c r="N135" s="67">
        <f t="shared" si="190"/>
        <v>45</v>
      </c>
      <c r="O135" s="8">
        <f t="shared" si="165"/>
        <v>0</v>
      </c>
      <c r="P135" s="28">
        <f t="shared" si="166"/>
        <v>830.01650342413461</v>
      </c>
      <c r="Q135" s="28">
        <f t="shared" si="167"/>
        <v>659.99999999999989</v>
      </c>
      <c r="R135" s="33">
        <f t="shared" si="168"/>
        <v>2.1213203435596424</v>
      </c>
      <c r="S135" s="89">
        <f t="shared" si="169"/>
        <v>77.781745930520216</v>
      </c>
      <c r="T135" s="50">
        <f t="shared" si="170"/>
        <v>248.70931233311785</v>
      </c>
      <c r="U135" s="89">
        <f t="shared" si="171"/>
        <v>92.025709797403351</v>
      </c>
      <c r="V135" s="58">
        <f t="shared" si="172"/>
        <v>70.710678118654741</v>
      </c>
      <c r="W135" s="28">
        <f t="shared" si="173"/>
        <v>25.152015255276805</v>
      </c>
      <c r="X135" s="59">
        <f t="shared" si="174"/>
        <v>2.8082070674862498</v>
      </c>
      <c r="Y135" s="60">
        <f t="shared" si="175"/>
        <v>23.187077840920143</v>
      </c>
      <c r="Z135" s="60">
        <f t="shared" si="176"/>
        <v>10.542716095792009</v>
      </c>
      <c r="AA135" s="67">
        <f t="shared" si="191"/>
        <v>-20</v>
      </c>
      <c r="AB135" s="31">
        <f t="shared" si="177"/>
        <v>25</v>
      </c>
      <c r="AC135" s="50">
        <f t="shared" si="178"/>
        <v>754.60219950289184</v>
      </c>
      <c r="AD135" s="28">
        <f t="shared" si="179"/>
        <v>240.22035461569354</v>
      </c>
      <c r="AE135" s="33">
        <f t="shared" si="180"/>
        <v>1.5962666587138681</v>
      </c>
      <c r="AF135" s="89">
        <f t="shared" si="181"/>
        <v>58.529777486175163</v>
      </c>
      <c r="AG135" s="50">
        <f t="shared" si="182"/>
        <v>195.5478812383873</v>
      </c>
      <c r="AH135" s="89">
        <f t="shared" si="183"/>
        <v>69.947952798859504</v>
      </c>
      <c r="AI135" s="58">
        <f t="shared" si="184"/>
        <v>53.208888623795602</v>
      </c>
      <c r="AJ135" s="28">
        <f t="shared" si="185"/>
        <v>22.86673331826945</v>
      </c>
      <c r="AK135" s="61">
        <f t="shared" si="186"/>
        <v>3.503186709312859</v>
      </c>
      <c r="AL135" s="60">
        <f t="shared" si="187"/>
        <v>17.931385322630003</v>
      </c>
      <c r="AM135" s="60">
        <f t="shared" si="188"/>
        <v>8.2694121428432634</v>
      </c>
      <c r="AN135" s="62">
        <f t="shared" si="192"/>
        <v>36.497159136885763</v>
      </c>
      <c r="AO135" s="63">
        <f t="shared" si="193"/>
        <v>4.7305606207295119</v>
      </c>
    </row>
    <row r="136" spans="1:41" s="1" customFormat="1" ht="20.100000000000001" customHeight="1" x14ac:dyDescent="0.15">
      <c r="A136" s="18"/>
      <c r="B136" s="147"/>
      <c r="C136" s="149"/>
      <c r="D136" s="100">
        <v>600</v>
      </c>
      <c r="E136" s="149"/>
      <c r="F136" s="94" t="s">
        <v>306</v>
      </c>
      <c r="G136" s="8">
        <f t="shared" si="189"/>
        <v>45</v>
      </c>
      <c r="H136" s="199"/>
      <c r="I136" s="97">
        <f t="shared" si="162"/>
        <v>848.52813742385695</v>
      </c>
      <c r="J136" s="29">
        <v>90</v>
      </c>
      <c r="K136" s="28">
        <f t="shared" si="194"/>
        <v>490</v>
      </c>
      <c r="L136" s="58">
        <f t="shared" si="164"/>
        <v>787.5</v>
      </c>
      <c r="M136" s="8">
        <v>1.75</v>
      </c>
      <c r="N136" s="67">
        <f t="shared" si="190"/>
        <v>45</v>
      </c>
      <c r="O136" s="8">
        <f t="shared" si="165"/>
        <v>0</v>
      </c>
      <c r="P136" s="28">
        <f t="shared" si="166"/>
        <v>1005.059984481001</v>
      </c>
      <c r="Q136" s="28">
        <f t="shared" si="167"/>
        <v>787.49999999999989</v>
      </c>
      <c r="R136" s="33">
        <f t="shared" si="168"/>
        <v>2.4748737341529163</v>
      </c>
      <c r="S136" s="89">
        <f t="shared" si="169"/>
        <v>77.781745930520216</v>
      </c>
      <c r="T136" s="50">
        <f t="shared" si="170"/>
        <v>255.28016165702599</v>
      </c>
      <c r="U136" s="89">
        <f t="shared" si="171"/>
        <v>92.271412520439057</v>
      </c>
      <c r="V136" s="58">
        <f t="shared" si="172"/>
        <v>70.710678118654741</v>
      </c>
      <c r="W136" s="28">
        <f t="shared" si="173"/>
        <v>25.525332939200027</v>
      </c>
      <c r="X136" s="59">
        <f t="shared" si="174"/>
        <v>2.7605880198672024</v>
      </c>
      <c r="Y136" s="60">
        <f t="shared" si="175"/>
        <v>28.655382397447571</v>
      </c>
      <c r="Z136" s="60">
        <f t="shared" si="176"/>
        <v>12.758057462426249</v>
      </c>
      <c r="AA136" s="67">
        <f t="shared" si="191"/>
        <v>-20</v>
      </c>
      <c r="AB136" s="31">
        <f t="shared" si="177"/>
        <v>25</v>
      </c>
      <c r="AC136" s="50">
        <f t="shared" si="178"/>
        <v>890.7242854437053</v>
      </c>
      <c r="AD136" s="28">
        <f t="shared" si="179"/>
        <v>286.62655948463436</v>
      </c>
      <c r="AE136" s="33">
        <f t="shared" si="180"/>
        <v>1.8623111018328462</v>
      </c>
      <c r="AF136" s="89">
        <f t="shared" si="181"/>
        <v>58.529777486175163</v>
      </c>
      <c r="AG136" s="50">
        <f t="shared" si="182"/>
        <v>199.6353283695878</v>
      </c>
      <c r="AH136" s="89">
        <f t="shared" si="183"/>
        <v>70.048597966453741</v>
      </c>
      <c r="AI136" s="58">
        <f t="shared" si="184"/>
        <v>53.208888623795602</v>
      </c>
      <c r="AJ136" s="28">
        <f t="shared" si="185"/>
        <v>22.621569154125851</v>
      </c>
      <c r="AK136" s="61">
        <f t="shared" si="186"/>
        <v>3.4725777755182623</v>
      </c>
      <c r="AL136" s="60">
        <f t="shared" si="187"/>
        <v>22.090561629995033</v>
      </c>
      <c r="AM136" s="60">
        <f t="shared" si="188"/>
        <v>9.9542718896957698</v>
      </c>
      <c r="AN136" s="62">
        <f t="shared" si="192"/>
        <v>43.192874588736842</v>
      </c>
      <c r="AO136" s="63">
        <f t="shared" si="193"/>
        <v>4.9915791696622129</v>
      </c>
    </row>
    <row r="137" spans="1:41" s="1" customFormat="1" ht="20.100000000000001" customHeight="1" x14ac:dyDescent="0.15">
      <c r="A137" s="18"/>
      <c r="B137" s="147"/>
      <c r="C137" s="149"/>
      <c r="D137" s="100">
        <v>600</v>
      </c>
      <c r="E137" s="149"/>
      <c r="F137" s="94" t="s">
        <v>307</v>
      </c>
      <c r="G137" s="8">
        <f t="shared" si="189"/>
        <v>45</v>
      </c>
      <c r="H137" s="199"/>
      <c r="I137" s="97">
        <f t="shared" si="162"/>
        <v>848.52813742385695</v>
      </c>
      <c r="J137" s="29">
        <v>90</v>
      </c>
      <c r="K137" s="28">
        <f t="shared" si="194"/>
        <v>490</v>
      </c>
      <c r="L137" s="58">
        <f t="shared" si="164"/>
        <v>787.5</v>
      </c>
      <c r="M137" s="8">
        <v>1.75</v>
      </c>
      <c r="N137" s="67">
        <f t="shared" si="190"/>
        <v>45</v>
      </c>
      <c r="O137" s="8">
        <f t="shared" si="165"/>
        <v>0</v>
      </c>
      <c r="P137" s="28">
        <f t="shared" si="166"/>
        <v>1005.059984481001</v>
      </c>
      <c r="Q137" s="28">
        <f t="shared" si="167"/>
        <v>787.49999999999989</v>
      </c>
      <c r="R137" s="33">
        <f t="shared" si="168"/>
        <v>2.4748737341529163</v>
      </c>
      <c r="S137" s="89">
        <f t="shared" si="169"/>
        <v>77.781745930520216</v>
      </c>
      <c r="T137" s="50">
        <f t="shared" si="170"/>
        <v>255.28016165702599</v>
      </c>
      <c r="U137" s="89">
        <f t="shared" si="171"/>
        <v>92.271412520439057</v>
      </c>
      <c r="V137" s="58">
        <f t="shared" si="172"/>
        <v>70.710678118654741</v>
      </c>
      <c r="W137" s="28">
        <f t="shared" si="173"/>
        <v>25.525332939200027</v>
      </c>
      <c r="X137" s="59">
        <f t="shared" si="174"/>
        <v>2.7605880198672024</v>
      </c>
      <c r="Y137" s="60">
        <f t="shared" si="175"/>
        <v>28.655382397447571</v>
      </c>
      <c r="Z137" s="60">
        <f t="shared" si="176"/>
        <v>12.758057462426249</v>
      </c>
      <c r="AA137" s="67">
        <f t="shared" si="191"/>
        <v>-20</v>
      </c>
      <c r="AB137" s="31">
        <f t="shared" si="177"/>
        <v>25</v>
      </c>
      <c r="AC137" s="50">
        <f t="shared" si="178"/>
        <v>890.7242854437053</v>
      </c>
      <c r="AD137" s="28">
        <f t="shared" si="179"/>
        <v>286.62655948463436</v>
      </c>
      <c r="AE137" s="33">
        <f t="shared" si="180"/>
        <v>1.8623111018328462</v>
      </c>
      <c r="AF137" s="89">
        <f t="shared" si="181"/>
        <v>58.529777486175163</v>
      </c>
      <c r="AG137" s="50">
        <f t="shared" si="182"/>
        <v>199.6353283695878</v>
      </c>
      <c r="AH137" s="89">
        <f t="shared" si="183"/>
        <v>70.048597966453741</v>
      </c>
      <c r="AI137" s="58">
        <f t="shared" si="184"/>
        <v>53.208888623795602</v>
      </c>
      <c r="AJ137" s="28">
        <f t="shared" si="185"/>
        <v>22.621569154125851</v>
      </c>
      <c r="AK137" s="61">
        <f t="shared" si="186"/>
        <v>3.4725777755182623</v>
      </c>
      <c r="AL137" s="60">
        <f t="shared" si="187"/>
        <v>22.090561629995033</v>
      </c>
      <c r="AM137" s="60">
        <f t="shared" si="188"/>
        <v>9.9542718896957698</v>
      </c>
      <c r="AN137" s="62">
        <f t="shared" si="192"/>
        <v>43.192874588736842</v>
      </c>
      <c r="AO137" s="63">
        <f t="shared" si="193"/>
        <v>4.9915791696622129</v>
      </c>
    </row>
    <row r="138" spans="1:41" s="1" customFormat="1" ht="20.100000000000001" customHeight="1" x14ac:dyDescent="0.15">
      <c r="A138" s="18"/>
      <c r="B138" s="147"/>
      <c r="C138" s="149"/>
      <c r="D138" s="100">
        <v>600</v>
      </c>
      <c r="E138" s="149"/>
      <c r="F138" s="94" t="s">
        <v>308</v>
      </c>
      <c r="G138" s="8">
        <f t="shared" si="189"/>
        <v>45</v>
      </c>
      <c r="H138" s="199"/>
      <c r="I138" s="97">
        <f t="shared" si="162"/>
        <v>848.52813742385695</v>
      </c>
      <c r="J138" s="29">
        <v>110</v>
      </c>
      <c r="K138" s="28">
        <f t="shared" si="194"/>
        <v>510</v>
      </c>
      <c r="L138" s="58">
        <f t="shared" si="164"/>
        <v>822.5</v>
      </c>
      <c r="M138" s="8">
        <v>1.75</v>
      </c>
      <c r="N138" s="67">
        <f t="shared" si="190"/>
        <v>45</v>
      </c>
      <c r="O138" s="8">
        <f t="shared" si="165"/>
        <v>0</v>
      </c>
      <c r="P138" s="28">
        <f t="shared" si="166"/>
        <v>1049.7293171246013</v>
      </c>
      <c r="Q138" s="28">
        <f t="shared" si="167"/>
        <v>822.49999999999989</v>
      </c>
      <c r="R138" s="33">
        <f t="shared" si="168"/>
        <v>2.4748737341529163</v>
      </c>
      <c r="S138" s="89">
        <f t="shared" si="169"/>
        <v>77.781745930520216</v>
      </c>
      <c r="T138" s="50">
        <f t="shared" si="170"/>
        <v>262.52499495198538</v>
      </c>
      <c r="U138" s="89">
        <f t="shared" si="171"/>
        <v>92.271412520439057</v>
      </c>
      <c r="V138" s="58">
        <f t="shared" si="172"/>
        <v>70.710678118654741</v>
      </c>
      <c r="W138" s="28">
        <f t="shared" si="173"/>
        <v>25.52533293920003</v>
      </c>
      <c r="X138" s="59">
        <f t="shared" si="174"/>
        <v>2.7605880198672024</v>
      </c>
      <c r="Y138" s="60">
        <f t="shared" si="175"/>
        <v>31.601581542141819</v>
      </c>
      <c r="Z138" s="60">
        <f t="shared" si="176"/>
        <v>13.503848500087207</v>
      </c>
      <c r="AA138" s="67">
        <f t="shared" si="191"/>
        <v>-20</v>
      </c>
      <c r="AB138" s="31">
        <f t="shared" si="177"/>
        <v>25</v>
      </c>
      <c r="AC138" s="50">
        <f t="shared" si="178"/>
        <v>930.31203146342557</v>
      </c>
      <c r="AD138" s="28">
        <f t="shared" si="179"/>
        <v>299.36551768395145</v>
      </c>
      <c r="AE138" s="33">
        <f t="shared" si="180"/>
        <v>1.8623111018328462</v>
      </c>
      <c r="AF138" s="89">
        <f t="shared" si="181"/>
        <v>58.529777486175163</v>
      </c>
      <c r="AG138" s="50">
        <f t="shared" si="182"/>
        <v>205.39473860972709</v>
      </c>
      <c r="AH138" s="89">
        <f t="shared" si="183"/>
        <v>70.048597966453741</v>
      </c>
      <c r="AI138" s="58">
        <f t="shared" si="184"/>
        <v>53.208888623795602</v>
      </c>
      <c r="AJ138" s="28">
        <f t="shared" si="185"/>
        <v>22.621569154125851</v>
      </c>
      <c r="AK138" s="61">
        <f t="shared" si="186"/>
        <v>3.4725777755182623</v>
      </c>
      <c r="AL138" s="60">
        <f t="shared" si="187"/>
        <v>24.374871708832242</v>
      </c>
      <c r="AM138" s="60">
        <f t="shared" si="188"/>
        <v>10.538797421357685</v>
      </c>
      <c r="AN138" s="62">
        <f t="shared" si="192"/>
        <v>45.102220468078265</v>
      </c>
      <c r="AO138" s="63">
        <f t="shared" si="193"/>
        <v>5.0628145034243968</v>
      </c>
    </row>
    <row r="139" spans="1:41" s="1" customFormat="1" ht="20.100000000000001" customHeight="1" x14ac:dyDescent="0.15">
      <c r="A139" s="18"/>
      <c r="B139" s="147"/>
      <c r="C139" s="149"/>
      <c r="D139" s="100">
        <v>600</v>
      </c>
      <c r="E139" s="149"/>
      <c r="F139" s="94" t="s">
        <v>309</v>
      </c>
      <c r="G139" s="8">
        <f t="shared" si="189"/>
        <v>45</v>
      </c>
      <c r="H139" s="199"/>
      <c r="I139" s="97">
        <f t="shared" si="162"/>
        <v>848.52813742385695</v>
      </c>
      <c r="J139" s="29">
        <v>110</v>
      </c>
      <c r="K139" s="28">
        <f t="shared" si="194"/>
        <v>510</v>
      </c>
      <c r="L139" s="58">
        <f t="shared" si="164"/>
        <v>822.5</v>
      </c>
      <c r="M139" s="8">
        <v>1.75</v>
      </c>
      <c r="N139" s="67">
        <f t="shared" si="190"/>
        <v>45</v>
      </c>
      <c r="O139" s="8">
        <f t="shared" si="165"/>
        <v>0</v>
      </c>
      <c r="P139" s="28">
        <f t="shared" si="166"/>
        <v>1049.7293171246013</v>
      </c>
      <c r="Q139" s="28">
        <f t="shared" si="167"/>
        <v>822.49999999999989</v>
      </c>
      <c r="R139" s="33">
        <f t="shared" si="168"/>
        <v>2.4748737341529163</v>
      </c>
      <c r="S139" s="89">
        <f t="shared" si="169"/>
        <v>77.781745930520216</v>
      </c>
      <c r="T139" s="50">
        <f t="shared" si="170"/>
        <v>262.52499495198538</v>
      </c>
      <c r="U139" s="89">
        <f t="shared" si="171"/>
        <v>92.271412520439057</v>
      </c>
      <c r="V139" s="58">
        <f t="shared" si="172"/>
        <v>70.710678118654741</v>
      </c>
      <c r="W139" s="28">
        <f t="shared" si="173"/>
        <v>25.52533293920003</v>
      </c>
      <c r="X139" s="59">
        <f t="shared" si="174"/>
        <v>2.7605880198672024</v>
      </c>
      <c r="Y139" s="60">
        <f t="shared" si="175"/>
        <v>31.601581542141819</v>
      </c>
      <c r="Z139" s="60">
        <f t="shared" si="176"/>
        <v>13.503848500087207</v>
      </c>
      <c r="AA139" s="67">
        <f t="shared" si="191"/>
        <v>-20</v>
      </c>
      <c r="AB139" s="31">
        <f t="shared" si="177"/>
        <v>25</v>
      </c>
      <c r="AC139" s="50">
        <f t="shared" si="178"/>
        <v>930.31203146342557</v>
      </c>
      <c r="AD139" s="28">
        <f t="shared" si="179"/>
        <v>299.36551768395145</v>
      </c>
      <c r="AE139" s="33">
        <f t="shared" si="180"/>
        <v>1.8623111018328462</v>
      </c>
      <c r="AF139" s="89">
        <f t="shared" si="181"/>
        <v>58.529777486175163</v>
      </c>
      <c r="AG139" s="50">
        <f t="shared" si="182"/>
        <v>205.39473860972709</v>
      </c>
      <c r="AH139" s="89">
        <f t="shared" si="183"/>
        <v>70.048597966453741</v>
      </c>
      <c r="AI139" s="58">
        <f t="shared" si="184"/>
        <v>53.208888623795602</v>
      </c>
      <c r="AJ139" s="28">
        <f t="shared" si="185"/>
        <v>22.621569154125851</v>
      </c>
      <c r="AK139" s="61">
        <f t="shared" si="186"/>
        <v>3.4725777755182623</v>
      </c>
      <c r="AL139" s="60">
        <f t="shared" si="187"/>
        <v>24.374871708832242</v>
      </c>
      <c r="AM139" s="60">
        <f t="shared" si="188"/>
        <v>10.538797421357685</v>
      </c>
      <c r="AN139" s="62">
        <f t="shared" si="192"/>
        <v>45.102220468078265</v>
      </c>
      <c r="AO139" s="63">
        <f t="shared" si="193"/>
        <v>5.0628145034243968</v>
      </c>
    </row>
    <row r="140" spans="1:41" s="1" customFormat="1" ht="20.100000000000001" customHeight="1" thickBot="1" x14ac:dyDescent="0.2">
      <c r="A140" s="18"/>
      <c r="B140" s="147"/>
      <c r="C140" s="149"/>
      <c r="D140" s="100">
        <v>600</v>
      </c>
      <c r="E140" s="149"/>
      <c r="F140" s="94" t="s">
        <v>310</v>
      </c>
      <c r="G140" s="8">
        <f t="shared" si="189"/>
        <v>45</v>
      </c>
      <c r="H140" s="199"/>
      <c r="I140" s="97">
        <f t="shared" si="162"/>
        <v>848.52813742385695</v>
      </c>
      <c r="J140" s="104">
        <v>120</v>
      </c>
      <c r="K140" s="28">
        <f t="shared" si="194"/>
        <v>520</v>
      </c>
      <c r="L140" s="58">
        <f t="shared" si="164"/>
        <v>840</v>
      </c>
      <c r="M140" s="8">
        <v>1.75</v>
      </c>
      <c r="N140" s="67">
        <f t="shared" si="190"/>
        <v>45</v>
      </c>
      <c r="O140" s="8">
        <f t="shared" si="165"/>
        <v>0</v>
      </c>
      <c r="P140" s="28">
        <f t="shared" si="166"/>
        <v>1072.0639834464012</v>
      </c>
      <c r="Q140" s="28">
        <f t="shared" si="167"/>
        <v>839.99999999999989</v>
      </c>
      <c r="R140" s="33">
        <f t="shared" si="168"/>
        <v>2.4748737341529163</v>
      </c>
      <c r="S140" s="89">
        <f t="shared" si="169"/>
        <v>77.781745930520216</v>
      </c>
      <c r="T140" s="50">
        <f t="shared" si="170"/>
        <v>266.1474115994651</v>
      </c>
      <c r="U140" s="89">
        <f t="shared" si="171"/>
        <v>92.271412520439057</v>
      </c>
      <c r="V140" s="58">
        <f t="shared" si="172"/>
        <v>70.710678118654741</v>
      </c>
      <c r="W140" s="28">
        <f t="shared" si="173"/>
        <v>25.52533293920003</v>
      </c>
      <c r="X140" s="59">
        <f t="shared" si="174"/>
        <v>2.7605880198672024</v>
      </c>
      <c r="Y140" s="60">
        <f t="shared" si="175"/>
        <v>33.143276964207182</v>
      </c>
      <c r="Z140" s="60">
        <f t="shared" si="176"/>
        <v>13.882449325137467</v>
      </c>
      <c r="AA140" s="67">
        <f t="shared" si="191"/>
        <v>-20</v>
      </c>
      <c r="AB140" s="31">
        <f t="shared" si="177"/>
        <v>25</v>
      </c>
      <c r="AC140" s="50">
        <f t="shared" si="178"/>
        <v>950.10590447328582</v>
      </c>
      <c r="AD140" s="28">
        <f t="shared" si="179"/>
        <v>305.73499678360997</v>
      </c>
      <c r="AE140" s="33">
        <f t="shared" si="180"/>
        <v>1.8623111018328462</v>
      </c>
      <c r="AF140" s="89">
        <f t="shared" si="181"/>
        <v>58.529777486175163</v>
      </c>
      <c r="AG140" s="50">
        <f t="shared" si="182"/>
        <v>208.27444372979673</v>
      </c>
      <c r="AH140" s="89">
        <f t="shared" si="183"/>
        <v>70.048597966453741</v>
      </c>
      <c r="AI140" s="58">
        <f t="shared" si="184"/>
        <v>53.208888623795602</v>
      </c>
      <c r="AJ140" s="28">
        <f t="shared" si="185"/>
        <v>22.621569154125851</v>
      </c>
      <c r="AK140" s="61">
        <f t="shared" si="186"/>
        <v>3.4725777755182623</v>
      </c>
      <c r="AL140" s="60">
        <f t="shared" si="187"/>
        <v>25.57069089293789</v>
      </c>
      <c r="AM140" s="60">
        <f t="shared" si="188"/>
        <v>10.835595722752753</v>
      </c>
      <c r="AN140" s="62">
        <f t="shared" si="192"/>
        <v>46.068580454694342</v>
      </c>
      <c r="AO140" s="63">
        <f t="shared" si="193"/>
        <v>5.0984321703054913</v>
      </c>
    </row>
    <row r="141" spans="1:41" s="1" customFormat="1" ht="20.100000000000001" customHeight="1" x14ac:dyDescent="0.15">
      <c r="A141" s="18"/>
      <c r="B141" s="147">
        <f>C141+30*2</f>
        <v>660</v>
      </c>
      <c r="C141" s="149">
        <v>600</v>
      </c>
      <c r="D141" s="100">
        <v>600</v>
      </c>
      <c r="E141" s="149">
        <v>450</v>
      </c>
      <c r="F141" s="94" t="s">
        <v>302</v>
      </c>
      <c r="G141" s="8">
        <f t="shared" si="189"/>
        <v>45</v>
      </c>
      <c r="H141" s="199">
        <f>C141/COS(G141/180*PI())</f>
        <v>848.52813742385695</v>
      </c>
      <c r="I141" s="97">
        <f t="shared" si="162"/>
        <v>848.52813742385695</v>
      </c>
      <c r="J141" s="8">
        <v>60</v>
      </c>
      <c r="K141" s="28">
        <f t="shared" ref="K141:K149" si="195">J141+E$141</f>
        <v>510</v>
      </c>
      <c r="L141" s="58">
        <f t="shared" si="164"/>
        <v>705</v>
      </c>
      <c r="M141" s="8">
        <v>1.5</v>
      </c>
      <c r="N141" s="67">
        <f t="shared" si="190"/>
        <v>45</v>
      </c>
      <c r="O141" s="8">
        <f t="shared" si="165"/>
        <v>0</v>
      </c>
      <c r="P141" s="28">
        <f t="shared" si="166"/>
        <v>886.60853774850739</v>
      </c>
      <c r="Q141" s="28">
        <f t="shared" si="167"/>
        <v>704.99999999999989</v>
      </c>
      <c r="R141" s="33">
        <f t="shared" si="168"/>
        <v>2.1213203435596424</v>
      </c>
      <c r="S141" s="89">
        <f t="shared" si="169"/>
        <v>77.781745930520216</v>
      </c>
      <c r="T141" s="50">
        <f t="shared" si="170"/>
        <v>259.39228523328023</v>
      </c>
      <c r="U141" s="89">
        <f t="shared" si="171"/>
        <v>92.025709797403351</v>
      </c>
      <c r="V141" s="58">
        <f t="shared" si="172"/>
        <v>70.710678118654741</v>
      </c>
      <c r="W141" s="28">
        <f t="shared" si="173"/>
        <v>25.152015255276805</v>
      </c>
      <c r="X141" s="59">
        <f t="shared" si="174"/>
        <v>2.8082070674862498</v>
      </c>
      <c r="Y141" s="60">
        <f t="shared" si="175"/>
        <v>26.883463724894821</v>
      </c>
      <c r="Z141" s="60">
        <f t="shared" si="176"/>
        <v>11.487482524616262</v>
      </c>
      <c r="AA141" s="67">
        <f t="shared" si="191"/>
        <v>-20</v>
      </c>
      <c r="AB141" s="31">
        <f t="shared" si="177"/>
        <v>25</v>
      </c>
      <c r="AC141" s="50">
        <f t="shared" si="178"/>
        <v>806.05234946899816</v>
      </c>
      <c r="AD141" s="28">
        <f t="shared" si="179"/>
        <v>256.59901515767262</v>
      </c>
      <c r="AE141" s="33">
        <f t="shared" si="180"/>
        <v>1.5962666587138681</v>
      </c>
      <c r="AF141" s="89">
        <f t="shared" si="181"/>
        <v>58.529777486175163</v>
      </c>
      <c r="AG141" s="50">
        <f t="shared" si="182"/>
        <v>204.11151272290059</v>
      </c>
      <c r="AH141" s="89">
        <f t="shared" si="183"/>
        <v>69.947952798859504</v>
      </c>
      <c r="AI141" s="58">
        <f t="shared" si="184"/>
        <v>53.208888623795602</v>
      </c>
      <c r="AJ141" s="28">
        <f t="shared" si="185"/>
        <v>22.866733318269453</v>
      </c>
      <c r="AK141" s="61">
        <f t="shared" si="186"/>
        <v>3.503186709312859</v>
      </c>
      <c r="AL141" s="60">
        <f t="shared" si="187"/>
        <v>20.809345673775205</v>
      </c>
      <c r="AM141" s="60">
        <f t="shared" si="188"/>
        <v>9.014356503934577</v>
      </c>
      <c r="AN141" s="62">
        <f t="shared" si="192"/>
        <v>38.81178784698043</v>
      </c>
      <c r="AO141" s="63">
        <f t="shared" si="193"/>
        <v>4.8221489069951788</v>
      </c>
    </row>
    <row r="142" spans="1:41" s="1" customFormat="1" ht="20.100000000000001" customHeight="1" x14ac:dyDescent="0.15">
      <c r="A142" s="18"/>
      <c r="B142" s="147"/>
      <c r="C142" s="149"/>
      <c r="D142" s="100">
        <v>600</v>
      </c>
      <c r="E142" s="149"/>
      <c r="F142" s="94" t="s">
        <v>303</v>
      </c>
      <c r="G142" s="8">
        <f t="shared" si="189"/>
        <v>45</v>
      </c>
      <c r="H142" s="199"/>
      <c r="I142" s="97">
        <f t="shared" si="162"/>
        <v>848.52813742385695</v>
      </c>
      <c r="J142" s="29">
        <v>60</v>
      </c>
      <c r="K142" s="28">
        <f t="shared" si="195"/>
        <v>510</v>
      </c>
      <c r="L142" s="58">
        <f t="shared" si="164"/>
        <v>705</v>
      </c>
      <c r="M142" s="8">
        <v>1.5</v>
      </c>
      <c r="N142" s="67">
        <f t="shared" si="190"/>
        <v>45</v>
      </c>
      <c r="O142" s="8">
        <f t="shared" si="165"/>
        <v>0</v>
      </c>
      <c r="P142" s="28">
        <f t="shared" si="166"/>
        <v>886.60853774850739</v>
      </c>
      <c r="Q142" s="28">
        <f t="shared" si="167"/>
        <v>704.99999999999989</v>
      </c>
      <c r="R142" s="33">
        <f t="shared" si="168"/>
        <v>2.1213203435596424</v>
      </c>
      <c r="S142" s="89">
        <f t="shared" si="169"/>
        <v>77.781745930520216</v>
      </c>
      <c r="T142" s="50">
        <f t="shared" si="170"/>
        <v>259.39228523328023</v>
      </c>
      <c r="U142" s="89">
        <f t="shared" si="171"/>
        <v>92.025709797403351</v>
      </c>
      <c r="V142" s="58">
        <f t="shared" si="172"/>
        <v>70.710678118654741</v>
      </c>
      <c r="W142" s="28">
        <f t="shared" si="173"/>
        <v>25.152015255276805</v>
      </c>
      <c r="X142" s="59">
        <f t="shared" si="174"/>
        <v>2.8082070674862498</v>
      </c>
      <c r="Y142" s="60">
        <f t="shared" si="175"/>
        <v>26.883463724894821</v>
      </c>
      <c r="Z142" s="60">
        <f t="shared" si="176"/>
        <v>11.487482524616262</v>
      </c>
      <c r="AA142" s="67">
        <f t="shared" si="191"/>
        <v>-20</v>
      </c>
      <c r="AB142" s="31">
        <f t="shared" si="177"/>
        <v>25</v>
      </c>
      <c r="AC142" s="50">
        <f t="shared" si="178"/>
        <v>806.05234946899816</v>
      </c>
      <c r="AD142" s="28">
        <f t="shared" si="179"/>
        <v>256.59901515767262</v>
      </c>
      <c r="AE142" s="33">
        <f t="shared" si="180"/>
        <v>1.5962666587138681</v>
      </c>
      <c r="AF142" s="89">
        <f t="shared" si="181"/>
        <v>58.529777486175163</v>
      </c>
      <c r="AG142" s="50">
        <f t="shared" si="182"/>
        <v>204.11151272290059</v>
      </c>
      <c r="AH142" s="89">
        <f t="shared" si="183"/>
        <v>69.947952798859504</v>
      </c>
      <c r="AI142" s="58">
        <f t="shared" si="184"/>
        <v>53.208888623795602</v>
      </c>
      <c r="AJ142" s="28">
        <f t="shared" si="185"/>
        <v>22.866733318269453</v>
      </c>
      <c r="AK142" s="61">
        <f t="shared" si="186"/>
        <v>3.503186709312859</v>
      </c>
      <c r="AL142" s="60">
        <f t="shared" si="187"/>
        <v>20.809345673775205</v>
      </c>
      <c r="AM142" s="60">
        <f t="shared" si="188"/>
        <v>9.014356503934577</v>
      </c>
      <c r="AN142" s="62">
        <f t="shared" si="192"/>
        <v>38.81178784698043</v>
      </c>
      <c r="AO142" s="63">
        <f t="shared" si="193"/>
        <v>4.8221489069951788</v>
      </c>
    </row>
    <row r="143" spans="1:41" s="1" customFormat="1" ht="20.100000000000001" customHeight="1" x14ac:dyDescent="0.15">
      <c r="A143" s="18"/>
      <c r="B143" s="147"/>
      <c r="C143" s="149"/>
      <c r="D143" s="100">
        <v>600</v>
      </c>
      <c r="E143" s="149"/>
      <c r="F143" s="94" t="s">
        <v>304</v>
      </c>
      <c r="G143" s="8">
        <f t="shared" si="189"/>
        <v>45</v>
      </c>
      <c r="H143" s="199"/>
      <c r="I143" s="97">
        <f t="shared" si="162"/>
        <v>848.52813742385695</v>
      </c>
      <c r="J143" s="29">
        <v>80</v>
      </c>
      <c r="K143" s="28">
        <f t="shared" si="195"/>
        <v>530</v>
      </c>
      <c r="L143" s="58">
        <f t="shared" si="164"/>
        <v>735</v>
      </c>
      <c r="M143" s="8">
        <v>1.5</v>
      </c>
      <c r="N143" s="67">
        <f t="shared" si="190"/>
        <v>45</v>
      </c>
      <c r="O143" s="8">
        <f t="shared" si="165"/>
        <v>0</v>
      </c>
      <c r="P143" s="28">
        <f t="shared" si="166"/>
        <v>924.33656063142269</v>
      </c>
      <c r="Q143" s="28">
        <f t="shared" si="167"/>
        <v>734.99999999999989</v>
      </c>
      <c r="R143" s="33">
        <f t="shared" si="168"/>
        <v>2.1213203435596424</v>
      </c>
      <c r="S143" s="89">
        <f t="shared" si="169"/>
        <v>77.781745930520216</v>
      </c>
      <c r="T143" s="50">
        <f t="shared" si="170"/>
        <v>266.51426716672177</v>
      </c>
      <c r="U143" s="89">
        <f t="shared" si="171"/>
        <v>92.025709797403351</v>
      </c>
      <c r="V143" s="58">
        <f t="shared" si="172"/>
        <v>70.710678118654741</v>
      </c>
      <c r="W143" s="28">
        <f t="shared" si="173"/>
        <v>25.152015255276805</v>
      </c>
      <c r="X143" s="59">
        <f t="shared" si="174"/>
        <v>2.8082070674862498</v>
      </c>
      <c r="Y143" s="60">
        <f t="shared" si="175"/>
        <v>29.541374947061225</v>
      </c>
      <c r="Z143" s="60">
        <f t="shared" si="176"/>
        <v>12.133351269849342</v>
      </c>
      <c r="AA143" s="67">
        <f t="shared" si="191"/>
        <v>-20</v>
      </c>
      <c r="AB143" s="31">
        <f t="shared" si="177"/>
        <v>25</v>
      </c>
      <c r="AC143" s="50">
        <f t="shared" si="178"/>
        <v>840.35244944640237</v>
      </c>
      <c r="AD143" s="28">
        <f t="shared" si="179"/>
        <v>267.51812218565874</v>
      </c>
      <c r="AE143" s="33">
        <f t="shared" si="180"/>
        <v>1.5962666587138681</v>
      </c>
      <c r="AF143" s="89">
        <f t="shared" si="181"/>
        <v>58.529777486175163</v>
      </c>
      <c r="AG143" s="50">
        <f t="shared" si="182"/>
        <v>209.82060037924276</v>
      </c>
      <c r="AH143" s="89">
        <f t="shared" si="183"/>
        <v>69.947952798859504</v>
      </c>
      <c r="AI143" s="58">
        <f t="shared" si="184"/>
        <v>53.208888623795602</v>
      </c>
      <c r="AJ143" s="28">
        <f t="shared" si="185"/>
        <v>22.866733318269453</v>
      </c>
      <c r="AK143" s="61">
        <f t="shared" si="186"/>
        <v>3.503186709312859</v>
      </c>
      <c r="AL143" s="60">
        <f t="shared" si="187"/>
        <v>22.88035590645714</v>
      </c>
      <c r="AM143" s="60">
        <f t="shared" si="188"/>
        <v>9.5238315252222225</v>
      </c>
      <c r="AN143" s="62">
        <f t="shared" si="192"/>
        <v>40.383494993168227</v>
      </c>
      <c r="AO143" s="63">
        <f t="shared" si="193"/>
        <v>4.8832077645056238</v>
      </c>
    </row>
    <row r="144" spans="1:41" s="1" customFormat="1" ht="20.100000000000001" customHeight="1" x14ac:dyDescent="0.15">
      <c r="A144" s="18"/>
      <c r="B144" s="147"/>
      <c r="C144" s="149"/>
      <c r="D144" s="100">
        <v>600</v>
      </c>
      <c r="E144" s="149"/>
      <c r="F144" s="94" t="s">
        <v>305</v>
      </c>
      <c r="G144" s="8">
        <f t="shared" si="189"/>
        <v>45</v>
      </c>
      <c r="H144" s="199"/>
      <c r="I144" s="97">
        <f t="shared" si="162"/>
        <v>848.52813742385695</v>
      </c>
      <c r="J144" s="29">
        <v>80</v>
      </c>
      <c r="K144" s="28">
        <f t="shared" si="195"/>
        <v>530</v>
      </c>
      <c r="L144" s="58">
        <f t="shared" si="164"/>
        <v>735</v>
      </c>
      <c r="M144" s="8">
        <v>1.5</v>
      </c>
      <c r="N144" s="67">
        <f t="shared" si="190"/>
        <v>45</v>
      </c>
      <c r="O144" s="8">
        <f t="shared" si="165"/>
        <v>0</v>
      </c>
      <c r="P144" s="28">
        <f t="shared" si="166"/>
        <v>924.33656063142269</v>
      </c>
      <c r="Q144" s="28">
        <f t="shared" si="167"/>
        <v>734.99999999999989</v>
      </c>
      <c r="R144" s="33">
        <f t="shared" si="168"/>
        <v>2.1213203435596424</v>
      </c>
      <c r="S144" s="89">
        <f t="shared" si="169"/>
        <v>77.781745930520216</v>
      </c>
      <c r="T144" s="50">
        <f t="shared" si="170"/>
        <v>266.51426716672177</v>
      </c>
      <c r="U144" s="89">
        <f t="shared" si="171"/>
        <v>92.025709797403351</v>
      </c>
      <c r="V144" s="58">
        <f t="shared" si="172"/>
        <v>70.710678118654741</v>
      </c>
      <c r="W144" s="28">
        <f t="shared" si="173"/>
        <v>25.152015255276805</v>
      </c>
      <c r="X144" s="59">
        <f t="shared" si="174"/>
        <v>2.8082070674862498</v>
      </c>
      <c r="Y144" s="60">
        <f t="shared" si="175"/>
        <v>29.541374947061225</v>
      </c>
      <c r="Z144" s="60">
        <f t="shared" si="176"/>
        <v>12.133351269849342</v>
      </c>
      <c r="AA144" s="67">
        <f t="shared" si="191"/>
        <v>-20</v>
      </c>
      <c r="AB144" s="31">
        <f t="shared" si="177"/>
        <v>25</v>
      </c>
      <c r="AC144" s="50">
        <f t="shared" si="178"/>
        <v>840.35244944640237</v>
      </c>
      <c r="AD144" s="28">
        <f t="shared" si="179"/>
        <v>267.51812218565874</v>
      </c>
      <c r="AE144" s="33">
        <f t="shared" si="180"/>
        <v>1.5962666587138681</v>
      </c>
      <c r="AF144" s="89">
        <f t="shared" si="181"/>
        <v>58.529777486175163</v>
      </c>
      <c r="AG144" s="50">
        <f t="shared" si="182"/>
        <v>209.82060037924276</v>
      </c>
      <c r="AH144" s="89">
        <f t="shared" si="183"/>
        <v>69.947952798859504</v>
      </c>
      <c r="AI144" s="58">
        <f t="shared" si="184"/>
        <v>53.208888623795602</v>
      </c>
      <c r="AJ144" s="28">
        <f t="shared" si="185"/>
        <v>22.866733318269453</v>
      </c>
      <c r="AK144" s="61">
        <f t="shared" si="186"/>
        <v>3.503186709312859</v>
      </c>
      <c r="AL144" s="60">
        <f t="shared" si="187"/>
        <v>22.88035590645714</v>
      </c>
      <c r="AM144" s="60">
        <f t="shared" si="188"/>
        <v>9.5238315252222225</v>
      </c>
      <c r="AN144" s="62">
        <f t="shared" si="192"/>
        <v>40.383494993168227</v>
      </c>
      <c r="AO144" s="63">
        <f t="shared" si="193"/>
        <v>4.8832077645056238</v>
      </c>
    </row>
    <row r="145" spans="1:41" s="1" customFormat="1" ht="20.100000000000001" customHeight="1" x14ac:dyDescent="0.15">
      <c r="A145" s="18"/>
      <c r="B145" s="147"/>
      <c r="C145" s="149"/>
      <c r="D145" s="100">
        <v>600</v>
      </c>
      <c r="E145" s="149"/>
      <c r="F145" s="94" t="s">
        <v>306</v>
      </c>
      <c r="G145" s="8">
        <f t="shared" si="189"/>
        <v>45</v>
      </c>
      <c r="H145" s="199"/>
      <c r="I145" s="97">
        <f t="shared" si="162"/>
        <v>848.52813742385695</v>
      </c>
      <c r="J145" s="29">
        <v>90</v>
      </c>
      <c r="K145" s="28">
        <f t="shared" si="195"/>
        <v>540</v>
      </c>
      <c r="L145" s="58">
        <f t="shared" si="164"/>
        <v>875</v>
      </c>
      <c r="M145" s="8">
        <v>1.75</v>
      </c>
      <c r="N145" s="67">
        <f t="shared" si="190"/>
        <v>45</v>
      </c>
      <c r="O145" s="8">
        <f t="shared" si="165"/>
        <v>0</v>
      </c>
      <c r="P145" s="28">
        <f t="shared" si="166"/>
        <v>1116.7333160900014</v>
      </c>
      <c r="Q145" s="28">
        <f t="shared" si="167"/>
        <v>874.99999999999989</v>
      </c>
      <c r="R145" s="33">
        <f t="shared" si="168"/>
        <v>2.4748737341529163</v>
      </c>
      <c r="S145" s="89">
        <f t="shared" si="169"/>
        <v>77.781745930520216</v>
      </c>
      <c r="T145" s="50">
        <f t="shared" si="170"/>
        <v>273.39224489442449</v>
      </c>
      <c r="U145" s="89">
        <f t="shared" si="171"/>
        <v>92.271412520439057</v>
      </c>
      <c r="V145" s="58">
        <f t="shared" si="172"/>
        <v>70.710678118654741</v>
      </c>
      <c r="W145" s="28">
        <f t="shared" si="173"/>
        <v>25.52533293920003</v>
      </c>
      <c r="X145" s="59">
        <f t="shared" si="174"/>
        <v>2.7605880198672024</v>
      </c>
      <c r="Y145" s="60">
        <f t="shared" si="175"/>
        <v>36.367029122340938</v>
      </c>
      <c r="Z145" s="60">
        <f t="shared" si="176"/>
        <v>14.651061587677546</v>
      </c>
      <c r="AA145" s="67">
        <f t="shared" si="191"/>
        <v>-20</v>
      </c>
      <c r="AB145" s="31">
        <f t="shared" si="177"/>
        <v>25</v>
      </c>
      <c r="AC145" s="50">
        <f t="shared" si="178"/>
        <v>989.69365049300598</v>
      </c>
      <c r="AD145" s="28">
        <f t="shared" si="179"/>
        <v>318.47395498292707</v>
      </c>
      <c r="AE145" s="33">
        <f t="shared" si="180"/>
        <v>1.8623111018328462</v>
      </c>
      <c r="AF145" s="89">
        <f t="shared" si="181"/>
        <v>58.529777486175163</v>
      </c>
      <c r="AG145" s="50">
        <f t="shared" si="182"/>
        <v>214.03385396993602</v>
      </c>
      <c r="AH145" s="89">
        <f t="shared" si="183"/>
        <v>70.048597966453741</v>
      </c>
      <c r="AI145" s="58">
        <f t="shared" si="184"/>
        <v>53.208888623795602</v>
      </c>
      <c r="AJ145" s="28">
        <f t="shared" si="185"/>
        <v>22.621569154125851</v>
      </c>
      <c r="AK145" s="61">
        <f t="shared" si="186"/>
        <v>3.4725777755182623</v>
      </c>
      <c r="AL145" s="60">
        <f t="shared" si="187"/>
        <v>28.072177292503344</v>
      </c>
      <c r="AM145" s="60">
        <f t="shared" si="188"/>
        <v>11.438263396671108</v>
      </c>
      <c r="AN145" s="62">
        <f t="shared" si="192"/>
        <v>48.024674521817204</v>
      </c>
      <c r="AO145" s="63">
        <f t="shared" si="193"/>
        <v>5.1696675040676761</v>
      </c>
    </row>
    <row r="146" spans="1:41" s="1" customFormat="1" ht="20.100000000000001" customHeight="1" x14ac:dyDescent="0.15">
      <c r="A146" s="18"/>
      <c r="B146" s="147"/>
      <c r="C146" s="149"/>
      <c r="D146" s="100">
        <v>600</v>
      </c>
      <c r="E146" s="149"/>
      <c r="F146" s="94" t="s">
        <v>307</v>
      </c>
      <c r="G146" s="8">
        <f t="shared" si="189"/>
        <v>45</v>
      </c>
      <c r="H146" s="199"/>
      <c r="I146" s="97">
        <f t="shared" si="162"/>
        <v>848.52813742385695</v>
      </c>
      <c r="J146" s="29">
        <v>90</v>
      </c>
      <c r="K146" s="28">
        <f t="shared" si="195"/>
        <v>540</v>
      </c>
      <c r="L146" s="58">
        <f t="shared" si="164"/>
        <v>875</v>
      </c>
      <c r="M146" s="8">
        <v>1.75</v>
      </c>
      <c r="N146" s="67">
        <f t="shared" si="190"/>
        <v>45</v>
      </c>
      <c r="O146" s="8">
        <f t="shared" si="165"/>
        <v>0</v>
      </c>
      <c r="P146" s="28">
        <f t="shared" si="166"/>
        <v>1116.7333160900014</v>
      </c>
      <c r="Q146" s="28">
        <f t="shared" si="167"/>
        <v>874.99999999999989</v>
      </c>
      <c r="R146" s="33">
        <f t="shared" si="168"/>
        <v>2.4748737341529163</v>
      </c>
      <c r="S146" s="89">
        <f t="shared" si="169"/>
        <v>77.781745930520216</v>
      </c>
      <c r="T146" s="50">
        <f t="shared" si="170"/>
        <v>273.39224489442449</v>
      </c>
      <c r="U146" s="89">
        <f t="shared" si="171"/>
        <v>92.271412520439057</v>
      </c>
      <c r="V146" s="58">
        <f t="shared" si="172"/>
        <v>70.710678118654741</v>
      </c>
      <c r="W146" s="28">
        <f t="shared" si="173"/>
        <v>25.52533293920003</v>
      </c>
      <c r="X146" s="59">
        <f t="shared" si="174"/>
        <v>2.7605880198672024</v>
      </c>
      <c r="Y146" s="60">
        <f t="shared" si="175"/>
        <v>36.367029122340938</v>
      </c>
      <c r="Z146" s="60">
        <f t="shared" si="176"/>
        <v>14.651061587677546</v>
      </c>
      <c r="AA146" s="67">
        <f t="shared" si="191"/>
        <v>-20</v>
      </c>
      <c r="AB146" s="31">
        <f t="shared" si="177"/>
        <v>25</v>
      </c>
      <c r="AC146" s="50">
        <f t="shared" si="178"/>
        <v>989.69365049300598</v>
      </c>
      <c r="AD146" s="28">
        <f t="shared" si="179"/>
        <v>318.47395498292707</v>
      </c>
      <c r="AE146" s="33">
        <f t="shared" si="180"/>
        <v>1.8623111018328462</v>
      </c>
      <c r="AF146" s="89">
        <f t="shared" si="181"/>
        <v>58.529777486175163</v>
      </c>
      <c r="AG146" s="50">
        <f t="shared" si="182"/>
        <v>214.03385396993602</v>
      </c>
      <c r="AH146" s="89">
        <f t="shared" si="183"/>
        <v>70.048597966453741</v>
      </c>
      <c r="AI146" s="58">
        <f t="shared" si="184"/>
        <v>53.208888623795602</v>
      </c>
      <c r="AJ146" s="28">
        <f t="shared" si="185"/>
        <v>22.621569154125851</v>
      </c>
      <c r="AK146" s="61">
        <f t="shared" si="186"/>
        <v>3.4725777755182623</v>
      </c>
      <c r="AL146" s="60">
        <f t="shared" si="187"/>
        <v>28.072177292503344</v>
      </c>
      <c r="AM146" s="60">
        <f t="shared" si="188"/>
        <v>11.438263396671108</v>
      </c>
      <c r="AN146" s="62">
        <f t="shared" si="192"/>
        <v>48.024674521817204</v>
      </c>
      <c r="AO146" s="63">
        <f t="shared" si="193"/>
        <v>5.1696675040676761</v>
      </c>
    </row>
    <row r="147" spans="1:41" s="1" customFormat="1" ht="20.100000000000001" customHeight="1" x14ac:dyDescent="0.15">
      <c r="A147" s="18"/>
      <c r="B147" s="147"/>
      <c r="C147" s="149"/>
      <c r="D147" s="100">
        <v>600</v>
      </c>
      <c r="E147" s="149"/>
      <c r="F147" s="94" t="s">
        <v>308</v>
      </c>
      <c r="G147" s="8">
        <f t="shared" si="189"/>
        <v>45</v>
      </c>
      <c r="H147" s="199"/>
      <c r="I147" s="97">
        <f t="shared" si="162"/>
        <v>848.52813742385695</v>
      </c>
      <c r="J147" s="29">
        <v>110</v>
      </c>
      <c r="K147" s="28">
        <f t="shared" si="195"/>
        <v>560</v>
      </c>
      <c r="L147" s="58">
        <f t="shared" si="164"/>
        <v>910</v>
      </c>
      <c r="M147" s="8">
        <v>1.75</v>
      </c>
      <c r="N147" s="67">
        <f t="shared" si="190"/>
        <v>45</v>
      </c>
      <c r="O147" s="8">
        <f t="shared" si="165"/>
        <v>0</v>
      </c>
      <c r="P147" s="28">
        <f t="shared" si="166"/>
        <v>1161.4026487336014</v>
      </c>
      <c r="Q147" s="28">
        <f t="shared" si="167"/>
        <v>909.99999999999989</v>
      </c>
      <c r="R147" s="33">
        <f t="shared" si="168"/>
        <v>2.4748737341529163</v>
      </c>
      <c r="S147" s="89">
        <f t="shared" si="169"/>
        <v>77.781745930520216</v>
      </c>
      <c r="T147" s="50">
        <f t="shared" si="170"/>
        <v>280.63707818938394</v>
      </c>
      <c r="U147" s="89">
        <f t="shared" si="171"/>
        <v>92.271412520439057</v>
      </c>
      <c r="V147" s="58">
        <f t="shared" si="172"/>
        <v>70.710678118654741</v>
      </c>
      <c r="W147" s="28">
        <f t="shared" si="173"/>
        <v>25.52533293920003</v>
      </c>
      <c r="X147" s="59">
        <f t="shared" si="174"/>
        <v>2.7605880198672024</v>
      </c>
      <c r="Y147" s="60">
        <f t="shared" si="175"/>
        <v>39.782155851900797</v>
      </c>
      <c r="Z147" s="60">
        <f t="shared" si="176"/>
        <v>15.434888000137038</v>
      </c>
      <c r="AA147" s="67">
        <f t="shared" si="191"/>
        <v>-20</v>
      </c>
      <c r="AB147" s="31">
        <f t="shared" si="177"/>
        <v>25</v>
      </c>
      <c r="AC147" s="50">
        <f t="shared" si="178"/>
        <v>1029.2813965127261</v>
      </c>
      <c r="AD147" s="28">
        <f t="shared" si="179"/>
        <v>331.21291318224411</v>
      </c>
      <c r="AE147" s="33">
        <f t="shared" si="180"/>
        <v>1.8623111018328462</v>
      </c>
      <c r="AF147" s="89">
        <f t="shared" si="181"/>
        <v>58.529777486175163</v>
      </c>
      <c r="AG147" s="50">
        <f t="shared" si="182"/>
        <v>219.79326421007531</v>
      </c>
      <c r="AH147" s="89">
        <f t="shared" si="183"/>
        <v>70.048597966453741</v>
      </c>
      <c r="AI147" s="58">
        <f t="shared" si="184"/>
        <v>53.208888623795602</v>
      </c>
      <c r="AJ147" s="28">
        <f t="shared" si="185"/>
        <v>22.621569154125851</v>
      </c>
      <c r="AK147" s="61">
        <f t="shared" si="186"/>
        <v>3.4725777755182623</v>
      </c>
      <c r="AL147" s="60">
        <f t="shared" si="187"/>
        <v>30.723487389847755</v>
      </c>
      <c r="AM147" s="60">
        <f t="shared" si="188"/>
        <v>12.053025832093756</v>
      </c>
      <c r="AN147" s="62">
        <f t="shared" si="192"/>
        <v>50.011934047461011</v>
      </c>
      <c r="AO147" s="63">
        <f t="shared" si="193"/>
        <v>5.2409028378298617</v>
      </c>
    </row>
    <row r="148" spans="1:41" s="1" customFormat="1" ht="20.100000000000001" customHeight="1" x14ac:dyDescent="0.15">
      <c r="A148" s="18"/>
      <c r="B148" s="147"/>
      <c r="C148" s="149"/>
      <c r="D148" s="100">
        <v>600</v>
      </c>
      <c r="E148" s="149"/>
      <c r="F148" s="94" t="s">
        <v>309</v>
      </c>
      <c r="G148" s="8">
        <f t="shared" si="189"/>
        <v>45</v>
      </c>
      <c r="H148" s="199"/>
      <c r="I148" s="97">
        <f t="shared" si="162"/>
        <v>848.52813742385695</v>
      </c>
      <c r="J148" s="29">
        <v>110</v>
      </c>
      <c r="K148" s="28">
        <f t="shared" si="195"/>
        <v>560</v>
      </c>
      <c r="L148" s="58">
        <f t="shared" si="164"/>
        <v>910</v>
      </c>
      <c r="M148" s="8">
        <v>1.75</v>
      </c>
      <c r="N148" s="67">
        <f t="shared" si="190"/>
        <v>45</v>
      </c>
      <c r="O148" s="8">
        <f t="shared" si="165"/>
        <v>0</v>
      </c>
      <c r="P148" s="28">
        <f t="shared" si="166"/>
        <v>1161.4026487336014</v>
      </c>
      <c r="Q148" s="28">
        <f t="shared" si="167"/>
        <v>909.99999999999989</v>
      </c>
      <c r="R148" s="33">
        <f t="shared" si="168"/>
        <v>2.4748737341529163</v>
      </c>
      <c r="S148" s="89">
        <f t="shared" si="169"/>
        <v>77.781745930520216</v>
      </c>
      <c r="T148" s="50">
        <f t="shared" si="170"/>
        <v>280.63707818938394</v>
      </c>
      <c r="U148" s="89">
        <f t="shared" si="171"/>
        <v>92.271412520439057</v>
      </c>
      <c r="V148" s="58">
        <f t="shared" si="172"/>
        <v>70.710678118654741</v>
      </c>
      <c r="W148" s="28">
        <f t="shared" si="173"/>
        <v>25.52533293920003</v>
      </c>
      <c r="X148" s="59">
        <f t="shared" si="174"/>
        <v>2.7605880198672024</v>
      </c>
      <c r="Y148" s="60">
        <f t="shared" si="175"/>
        <v>39.782155851900797</v>
      </c>
      <c r="Z148" s="60">
        <f t="shared" si="176"/>
        <v>15.434888000137038</v>
      </c>
      <c r="AA148" s="67">
        <f t="shared" si="191"/>
        <v>-20</v>
      </c>
      <c r="AB148" s="31">
        <f t="shared" si="177"/>
        <v>25</v>
      </c>
      <c r="AC148" s="50">
        <f t="shared" si="178"/>
        <v>1029.2813965127261</v>
      </c>
      <c r="AD148" s="28">
        <f t="shared" si="179"/>
        <v>331.21291318224411</v>
      </c>
      <c r="AE148" s="33">
        <f t="shared" si="180"/>
        <v>1.8623111018328462</v>
      </c>
      <c r="AF148" s="89">
        <f t="shared" si="181"/>
        <v>58.529777486175163</v>
      </c>
      <c r="AG148" s="50">
        <f t="shared" si="182"/>
        <v>219.79326421007531</v>
      </c>
      <c r="AH148" s="89">
        <f t="shared" si="183"/>
        <v>70.048597966453741</v>
      </c>
      <c r="AI148" s="58">
        <f t="shared" si="184"/>
        <v>53.208888623795602</v>
      </c>
      <c r="AJ148" s="28">
        <f t="shared" si="185"/>
        <v>22.621569154125851</v>
      </c>
      <c r="AK148" s="61">
        <f t="shared" si="186"/>
        <v>3.4725777755182623</v>
      </c>
      <c r="AL148" s="60">
        <f t="shared" si="187"/>
        <v>30.723487389847755</v>
      </c>
      <c r="AM148" s="60">
        <f t="shared" si="188"/>
        <v>12.053025832093756</v>
      </c>
      <c r="AN148" s="62">
        <f t="shared" si="192"/>
        <v>50.011934047461011</v>
      </c>
      <c r="AO148" s="63">
        <f t="shared" si="193"/>
        <v>5.2409028378298617</v>
      </c>
    </row>
    <row r="149" spans="1:41" s="1" customFormat="1" ht="20.100000000000001" customHeight="1" thickBot="1" x14ac:dyDescent="0.2">
      <c r="A149" s="18"/>
      <c r="B149" s="147"/>
      <c r="C149" s="149"/>
      <c r="D149" s="100">
        <v>600</v>
      </c>
      <c r="E149" s="149"/>
      <c r="F149" s="94" t="s">
        <v>310</v>
      </c>
      <c r="G149" s="8">
        <f t="shared" si="189"/>
        <v>45</v>
      </c>
      <c r="H149" s="201"/>
      <c r="I149" s="97">
        <f t="shared" si="162"/>
        <v>848.52813742385695</v>
      </c>
      <c r="J149" s="104">
        <v>120</v>
      </c>
      <c r="K149" s="28">
        <f t="shared" si="195"/>
        <v>570</v>
      </c>
      <c r="L149" s="58">
        <f t="shared" si="164"/>
        <v>927.5</v>
      </c>
      <c r="M149" s="8">
        <v>1.75</v>
      </c>
      <c r="N149" s="67">
        <f t="shared" si="190"/>
        <v>45</v>
      </c>
      <c r="O149" s="8">
        <f t="shared" si="165"/>
        <v>0</v>
      </c>
      <c r="P149" s="28">
        <f t="shared" si="166"/>
        <v>1183.7373150554013</v>
      </c>
      <c r="Q149" s="28">
        <f t="shared" si="167"/>
        <v>927.49999999999989</v>
      </c>
      <c r="R149" s="33">
        <f t="shared" si="168"/>
        <v>2.4748737341529163</v>
      </c>
      <c r="S149" s="89">
        <f t="shared" si="169"/>
        <v>77.781745930520216</v>
      </c>
      <c r="T149" s="50">
        <f t="shared" si="170"/>
        <v>284.25949483686367</v>
      </c>
      <c r="U149" s="89">
        <f t="shared" si="171"/>
        <v>92.271412520439057</v>
      </c>
      <c r="V149" s="58">
        <f t="shared" si="172"/>
        <v>70.710678118654741</v>
      </c>
      <c r="W149" s="28">
        <f t="shared" si="173"/>
        <v>25.52533293920003</v>
      </c>
      <c r="X149" s="59">
        <f t="shared" si="174"/>
        <v>2.7605880198672024</v>
      </c>
      <c r="Y149" s="60">
        <f t="shared" si="175"/>
        <v>41.563069488248779</v>
      </c>
      <c r="Z149" s="60">
        <f t="shared" si="176"/>
        <v>15.832506512586566</v>
      </c>
      <c r="AA149" s="67">
        <f t="shared" si="191"/>
        <v>-20</v>
      </c>
      <c r="AB149" s="31">
        <f t="shared" si="177"/>
        <v>25</v>
      </c>
      <c r="AC149" s="50">
        <f t="shared" si="178"/>
        <v>1049.0752695225865</v>
      </c>
      <c r="AD149" s="28">
        <f t="shared" si="179"/>
        <v>337.58239228190268</v>
      </c>
      <c r="AE149" s="33">
        <f t="shared" si="180"/>
        <v>1.8623111018328462</v>
      </c>
      <c r="AF149" s="89">
        <f t="shared" si="181"/>
        <v>58.529777486175163</v>
      </c>
      <c r="AG149" s="50">
        <f t="shared" si="182"/>
        <v>222.67296933014495</v>
      </c>
      <c r="AH149" s="89">
        <f t="shared" si="183"/>
        <v>70.048597966453741</v>
      </c>
      <c r="AI149" s="58">
        <f t="shared" si="184"/>
        <v>53.208888623795602</v>
      </c>
      <c r="AJ149" s="28">
        <f t="shared" si="185"/>
        <v>22.621569154125851</v>
      </c>
      <c r="AK149" s="61">
        <f t="shared" si="186"/>
        <v>3.4725777755182623</v>
      </c>
      <c r="AL149" s="60">
        <f t="shared" si="187"/>
        <v>32.106586196177105</v>
      </c>
      <c r="AM149" s="60">
        <f t="shared" si="188"/>
        <v>12.364942585369189</v>
      </c>
      <c r="AN149" s="62">
        <f t="shared" si="192"/>
        <v>51.017250857228284</v>
      </c>
      <c r="AO149" s="63">
        <f t="shared" si="193"/>
        <v>5.2765205047109545</v>
      </c>
    </row>
    <row r="150" spans="1:41" s="1" customFormat="1" ht="20.100000000000001" customHeight="1" x14ac:dyDescent="0.15">
      <c r="A150" s="18"/>
      <c r="B150" s="147">
        <f>C150+30*2</f>
        <v>660</v>
      </c>
      <c r="C150" s="149">
        <v>600</v>
      </c>
      <c r="D150" s="100">
        <v>600</v>
      </c>
      <c r="E150" s="149">
        <v>500</v>
      </c>
      <c r="F150" s="94" t="s">
        <v>302</v>
      </c>
      <c r="G150" s="8">
        <f t="shared" si="189"/>
        <v>45</v>
      </c>
      <c r="H150" s="199">
        <f>C150/COS(G150/180*PI())</f>
        <v>848.52813742385695</v>
      </c>
      <c r="I150" s="97">
        <f t="shared" si="162"/>
        <v>848.52813742385695</v>
      </c>
      <c r="J150" s="8">
        <v>60</v>
      </c>
      <c r="K150" s="28">
        <f t="shared" ref="K150:K158" si="196">J150+E$150</f>
        <v>560</v>
      </c>
      <c r="L150" s="58">
        <f t="shared" si="164"/>
        <v>780</v>
      </c>
      <c r="M150" s="8">
        <v>1.5</v>
      </c>
      <c r="N150" s="67">
        <f t="shared" si="190"/>
        <v>45</v>
      </c>
      <c r="O150" s="8">
        <f t="shared" si="165"/>
        <v>0</v>
      </c>
      <c r="P150" s="28">
        <f t="shared" si="166"/>
        <v>980.92859495579546</v>
      </c>
      <c r="Q150" s="28">
        <f t="shared" si="167"/>
        <v>779.99999999999989</v>
      </c>
      <c r="R150" s="33">
        <f t="shared" si="168"/>
        <v>2.1213203435596424</v>
      </c>
      <c r="S150" s="89">
        <f t="shared" si="169"/>
        <v>77.781745930520216</v>
      </c>
      <c r="T150" s="50">
        <f t="shared" si="170"/>
        <v>277.19724006688415</v>
      </c>
      <c r="U150" s="89">
        <f t="shared" si="171"/>
        <v>92.025709797403351</v>
      </c>
      <c r="V150" s="58">
        <f t="shared" si="172"/>
        <v>70.710678118654741</v>
      </c>
      <c r="W150" s="28">
        <f t="shared" si="173"/>
        <v>25.152015255276805</v>
      </c>
      <c r="X150" s="59">
        <f t="shared" si="174"/>
        <v>2.8082070674862498</v>
      </c>
      <c r="Y150" s="60">
        <f t="shared" si="175"/>
        <v>33.829405702485914</v>
      </c>
      <c r="Z150" s="60">
        <f t="shared" si="176"/>
        <v>13.126191076724325</v>
      </c>
      <c r="AA150" s="67">
        <f t="shared" si="191"/>
        <v>-20</v>
      </c>
      <c r="AB150" s="31">
        <f t="shared" si="177"/>
        <v>25</v>
      </c>
      <c r="AC150" s="50">
        <f t="shared" si="178"/>
        <v>891.8025994125087</v>
      </c>
      <c r="AD150" s="28">
        <f t="shared" si="179"/>
        <v>283.8967827276378</v>
      </c>
      <c r="AE150" s="33">
        <f t="shared" si="180"/>
        <v>1.5962666587138681</v>
      </c>
      <c r="AF150" s="89">
        <f t="shared" si="181"/>
        <v>58.529777486175163</v>
      </c>
      <c r="AG150" s="50">
        <f t="shared" si="182"/>
        <v>218.38423186375601</v>
      </c>
      <c r="AH150" s="89">
        <f t="shared" si="183"/>
        <v>69.947952798859504</v>
      </c>
      <c r="AI150" s="58">
        <f t="shared" si="184"/>
        <v>53.208888623795602</v>
      </c>
      <c r="AJ150" s="28">
        <f t="shared" si="185"/>
        <v>22.86673331826945</v>
      </c>
      <c r="AK150" s="61">
        <f t="shared" si="186"/>
        <v>3.503186709312859</v>
      </c>
      <c r="AL150" s="60">
        <f t="shared" si="187"/>
        <v>26.223989884842254</v>
      </c>
      <c r="AM150" s="60">
        <f t="shared" si="188"/>
        <v>10.307312227993847</v>
      </c>
      <c r="AN150" s="62">
        <f t="shared" si="192"/>
        <v>42.783987721636962</v>
      </c>
      <c r="AO150" s="63">
        <f t="shared" si="193"/>
        <v>4.9747960507712907</v>
      </c>
    </row>
    <row r="151" spans="1:41" s="1" customFormat="1" ht="20.100000000000001" customHeight="1" x14ac:dyDescent="0.15">
      <c r="A151" s="18"/>
      <c r="B151" s="147"/>
      <c r="C151" s="149"/>
      <c r="D151" s="100">
        <v>600</v>
      </c>
      <c r="E151" s="149"/>
      <c r="F151" s="94" t="s">
        <v>303</v>
      </c>
      <c r="G151" s="8">
        <f t="shared" si="189"/>
        <v>45</v>
      </c>
      <c r="H151" s="199"/>
      <c r="I151" s="97">
        <f t="shared" si="162"/>
        <v>848.52813742385695</v>
      </c>
      <c r="J151" s="29">
        <v>60</v>
      </c>
      <c r="K151" s="28">
        <f t="shared" si="196"/>
        <v>560</v>
      </c>
      <c r="L151" s="58">
        <f t="shared" si="164"/>
        <v>780</v>
      </c>
      <c r="M151" s="8">
        <v>1.5</v>
      </c>
      <c r="N151" s="67">
        <f t="shared" si="190"/>
        <v>45</v>
      </c>
      <c r="O151" s="8">
        <f t="shared" si="165"/>
        <v>0</v>
      </c>
      <c r="P151" s="28">
        <f t="shared" si="166"/>
        <v>980.92859495579546</v>
      </c>
      <c r="Q151" s="28">
        <f t="shared" si="167"/>
        <v>779.99999999999989</v>
      </c>
      <c r="R151" s="33">
        <f t="shared" si="168"/>
        <v>2.1213203435596424</v>
      </c>
      <c r="S151" s="89">
        <f t="shared" si="169"/>
        <v>77.781745930520216</v>
      </c>
      <c r="T151" s="50">
        <f t="shared" si="170"/>
        <v>277.19724006688415</v>
      </c>
      <c r="U151" s="89">
        <f t="shared" si="171"/>
        <v>92.025709797403351</v>
      </c>
      <c r="V151" s="58">
        <f t="shared" si="172"/>
        <v>70.710678118654741</v>
      </c>
      <c r="W151" s="28">
        <f t="shared" si="173"/>
        <v>25.152015255276805</v>
      </c>
      <c r="X151" s="59">
        <f t="shared" si="174"/>
        <v>2.8082070674862498</v>
      </c>
      <c r="Y151" s="60">
        <f t="shared" si="175"/>
        <v>33.829405702485914</v>
      </c>
      <c r="Z151" s="60">
        <f t="shared" si="176"/>
        <v>13.126191076724325</v>
      </c>
      <c r="AA151" s="67">
        <f t="shared" si="191"/>
        <v>-20</v>
      </c>
      <c r="AB151" s="31">
        <f t="shared" si="177"/>
        <v>25</v>
      </c>
      <c r="AC151" s="50">
        <f t="shared" si="178"/>
        <v>891.8025994125087</v>
      </c>
      <c r="AD151" s="28">
        <f t="shared" si="179"/>
        <v>283.8967827276378</v>
      </c>
      <c r="AE151" s="33">
        <f t="shared" si="180"/>
        <v>1.5962666587138681</v>
      </c>
      <c r="AF151" s="89">
        <f t="shared" si="181"/>
        <v>58.529777486175163</v>
      </c>
      <c r="AG151" s="50">
        <f t="shared" si="182"/>
        <v>218.38423186375601</v>
      </c>
      <c r="AH151" s="89">
        <f t="shared" si="183"/>
        <v>69.947952798859504</v>
      </c>
      <c r="AI151" s="58">
        <f t="shared" si="184"/>
        <v>53.208888623795602</v>
      </c>
      <c r="AJ151" s="28">
        <f t="shared" si="185"/>
        <v>22.86673331826945</v>
      </c>
      <c r="AK151" s="61">
        <f t="shared" si="186"/>
        <v>3.503186709312859</v>
      </c>
      <c r="AL151" s="60">
        <f t="shared" si="187"/>
        <v>26.223989884842254</v>
      </c>
      <c r="AM151" s="60">
        <f t="shared" si="188"/>
        <v>10.307312227993847</v>
      </c>
      <c r="AN151" s="62">
        <f t="shared" si="192"/>
        <v>42.783987721636962</v>
      </c>
      <c r="AO151" s="63">
        <f t="shared" si="193"/>
        <v>4.9747960507712907</v>
      </c>
    </row>
    <row r="152" spans="1:41" s="1" customFormat="1" ht="20.100000000000001" customHeight="1" x14ac:dyDescent="0.15">
      <c r="A152" s="18"/>
      <c r="B152" s="147"/>
      <c r="C152" s="149"/>
      <c r="D152" s="100">
        <v>600</v>
      </c>
      <c r="E152" s="149"/>
      <c r="F152" s="94" t="s">
        <v>304</v>
      </c>
      <c r="G152" s="8">
        <f t="shared" si="189"/>
        <v>45</v>
      </c>
      <c r="H152" s="199"/>
      <c r="I152" s="97">
        <f t="shared" si="162"/>
        <v>848.52813742385695</v>
      </c>
      <c r="J152" s="29">
        <v>80</v>
      </c>
      <c r="K152" s="28">
        <f t="shared" si="196"/>
        <v>580</v>
      </c>
      <c r="L152" s="58">
        <f t="shared" si="164"/>
        <v>810</v>
      </c>
      <c r="M152" s="8">
        <v>1.5</v>
      </c>
      <c r="N152" s="67">
        <f t="shared" si="190"/>
        <v>45</v>
      </c>
      <c r="O152" s="8">
        <f t="shared" si="165"/>
        <v>0</v>
      </c>
      <c r="P152" s="28">
        <f t="shared" si="166"/>
        <v>1018.6566178387106</v>
      </c>
      <c r="Q152" s="28">
        <f t="shared" si="167"/>
        <v>809.99999999999989</v>
      </c>
      <c r="R152" s="33">
        <f t="shared" si="168"/>
        <v>2.1213203435596424</v>
      </c>
      <c r="S152" s="89">
        <f t="shared" si="169"/>
        <v>77.781745930520216</v>
      </c>
      <c r="T152" s="50">
        <f t="shared" si="170"/>
        <v>284.31922200032574</v>
      </c>
      <c r="U152" s="89">
        <f t="shared" si="171"/>
        <v>92.025709797403351</v>
      </c>
      <c r="V152" s="58">
        <f t="shared" si="172"/>
        <v>70.710678118654741</v>
      </c>
      <c r="W152" s="28">
        <f t="shared" si="173"/>
        <v>25.152015255276805</v>
      </c>
      <c r="X152" s="59">
        <f t="shared" si="174"/>
        <v>2.8082070674862498</v>
      </c>
      <c r="Y152" s="60">
        <f t="shared" si="175"/>
        <v>36.895100555077512</v>
      </c>
      <c r="Z152" s="60">
        <f t="shared" si="176"/>
        <v>13.80410874065789</v>
      </c>
      <c r="AA152" s="67">
        <f t="shared" si="191"/>
        <v>-20</v>
      </c>
      <c r="AB152" s="31">
        <f t="shared" si="177"/>
        <v>25</v>
      </c>
      <c r="AC152" s="50">
        <f t="shared" si="178"/>
        <v>926.10269938991291</v>
      </c>
      <c r="AD152" s="28">
        <f t="shared" si="179"/>
        <v>294.81588975562391</v>
      </c>
      <c r="AE152" s="33">
        <f t="shared" si="180"/>
        <v>1.5962666587138681</v>
      </c>
      <c r="AF152" s="89">
        <f t="shared" si="181"/>
        <v>58.529777486175163</v>
      </c>
      <c r="AG152" s="50">
        <f t="shared" si="182"/>
        <v>224.09331952009819</v>
      </c>
      <c r="AH152" s="89">
        <f t="shared" si="183"/>
        <v>69.947952798859504</v>
      </c>
      <c r="AI152" s="58">
        <f t="shared" si="184"/>
        <v>53.208888623795602</v>
      </c>
      <c r="AJ152" s="28">
        <f t="shared" si="185"/>
        <v>22.866733318269453</v>
      </c>
      <c r="AK152" s="61">
        <f t="shared" si="186"/>
        <v>3.503186709312859</v>
      </c>
      <c r="AL152" s="60">
        <f t="shared" si="187"/>
        <v>28.616153741706437</v>
      </c>
      <c r="AM152" s="60">
        <f t="shared" si="188"/>
        <v>10.842478143735034</v>
      </c>
      <c r="AN152" s="62">
        <f t="shared" si="192"/>
        <v>44.4129375467408</v>
      </c>
      <c r="AO152" s="63">
        <f t="shared" si="193"/>
        <v>5.0358549082817357</v>
      </c>
    </row>
    <row r="153" spans="1:41" s="1" customFormat="1" ht="20.100000000000001" customHeight="1" x14ac:dyDescent="0.15">
      <c r="A153" s="18"/>
      <c r="B153" s="147"/>
      <c r="C153" s="149"/>
      <c r="D153" s="100">
        <v>600</v>
      </c>
      <c r="E153" s="149"/>
      <c r="F153" s="94" t="s">
        <v>305</v>
      </c>
      <c r="G153" s="8">
        <f t="shared" si="189"/>
        <v>45</v>
      </c>
      <c r="H153" s="199"/>
      <c r="I153" s="97">
        <f t="shared" si="162"/>
        <v>848.52813742385695</v>
      </c>
      <c r="J153" s="29">
        <v>80</v>
      </c>
      <c r="K153" s="28">
        <f t="shared" si="196"/>
        <v>580</v>
      </c>
      <c r="L153" s="58">
        <f t="shared" si="164"/>
        <v>810</v>
      </c>
      <c r="M153" s="8">
        <v>1.5</v>
      </c>
      <c r="N153" s="67">
        <f t="shared" si="190"/>
        <v>45</v>
      </c>
      <c r="O153" s="8">
        <f t="shared" si="165"/>
        <v>0</v>
      </c>
      <c r="P153" s="28">
        <f t="shared" si="166"/>
        <v>1018.6566178387106</v>
      </c>
      <c r="Q153" s="28">
        <f t="shared" si="167"/>
        <v>809.99999999999989</v>
      </c>
      <c r="R153" s="33">
        <f t="shared" si="168"/>
        <v>2.1213203435596424</v>
      </c>
      <c r="S153" s="89">
        <f t="shared" si="169"/>
        <v>77.781745930520216</v>
      </c>
      <c r="T153" s="50">
        <f t="shared" si="170"/>
        <v>284.31922200032574</v>
      </c>
      <c r="U153" s="89">
        <f t="shared" si="171"/>
        <v>92.025709797403351</v>
      </c>
      <c r="V153" s="58">
        <f t="shared" si="172"/>
        <v>70.710678118654741</v>
      </c>
      <c r="W153" s="28">
        <f t="shared" si="173"/>
        <v>25.152015255276805</v>
      </c>
      <c r="X153" s="59">
        <f t="shared" si="174"/>
        <v>2.8082070674862498</v>
      </c>
      <c r="Y153" s="60">
        <f t="shared" si="175"/>
        <v>36.895100555077512</v>
      </c>
      <c r="Z153" s="60">
        <f t="shared" si="176"/>
        <v>13.80410874065789</v>
      </c>
      <c r="AA153" s="67">
        <f t="shared" si="191"/>
        <v>-20</v>
      </c>
      <c r="AB153" s="31">
        <f t="shared" si="177"/>
        <v>25</v>
      </c>
      <c r="AC153" s="50">
        <f t="shared" si="178"/>
        <v>926.10269938991291</v>
      </c>
      <c r="AD153" s="28">
        <f t="shared" si="179"/>
        <v>294.81588975562391</v>
      </c>
      <c r="AE153" s="33">
        <f t="shared" si="180"/>
        <v>1.5962666587138681</v>
      </c>
      <c r="AF153" s="89">
        <f t="shared" si="181"/>
        <v>58.529777486175163</v>
      </c>
      <c r="AG153" s="50">
        <f t="shared" si="182"/>
        <v>224.09331952009819</v>
      </c>
      <c r="AH153" s="89">
        <f t="shared" si="183"/>
        <v>69.947952798859504</v>
      </c>
      <c r="AI153" s="58">
        <f t="shared" si="184"/>
        <v>53.208888623795602</v>
      </c>
      <c r="AJ153" s="28">
        <f t="shared" si="185"/>
        <v>22.866733318269453</v>
      </c>
      <c r="AK153" s="61">
        <f t="shared" si="186"/>
        <v>3.503186709312859</v>
      </c>
      <c r="AL153" s="60">
        <f t="shared" si="187"/>
        <v>28.616153741706437</v>
      </c>
      <c r="AM153" s="60">
        <f t="shared" si="188"/>
        <v>10.842478143735034</v>
      </c>
      <c r="AN153" s="62">
        <f t="shared" si="192"/>
        <v>44.4129375467408</v>
      </c>
      <c r="AO153" s="63">
        <f t="shared" si="193"/>
        <v>5.0358549082817357</v>
      </c>
    </row>
    <row r="154" spans="1:41" s="1" customFormat="1" ht="20.100000000000001" customHeight="1" x14ac:dyDescent="0.15">
      <c r="A154" s="18"/>
      <c r="B154" s="147"/>
      <c r="C154" s="149"/>
      <c r="D154" s="100">
        <v>600</v>
      </c>
      <c r="E154" s="149"/>
      <c r="F154" s="94" t="s">
        <v>306</v>
      </c>
      <c r="G154" s="8">
        <f t="shared" si="189"/>
        <v>45</v>
      </c>
      <c r="H154" s="199"/>
      <c r="I154" s="97">
        <f t="shared" si="162"/>
        <v>848.52813742385695</v>
      </c>
      <c r="J154" s="29">
        <v>90</v>
      </c>
      <c r="K154" s="28">
        <f t="shared" si="196"/>
        <v>590</v>
      </c>
      <c r="L154" s="58">
        <f t="shared" si="164"/>
        <v>962.5</v>
      </c>
      <c r="M154" s="8">
        <v>1.75</v>
      </c>
      <c r="N154" s="67">
        <f t="shared" si="190"/>
        <v>45</v>
      </c>
      <c r="O154" s="8">
        <f t="shared" si="165"/>
        <v>0</v>
      </c>
      <c r="P154" s="28">
        <f t="shared" si="166"/>
        <v>1228.4066476990013</v>
      </c>
      <c r="Q154" s="28">
        <f t="shared" si="167"/>
        <v>962.49999999999989</v>
      </c>
      <c r="R154" s="33">
        <f t="shared" si="168"/>
        <v>2.4748737341529163</v>
      </c>
      <c r="S154" s="89">
        <f t="shared" si="169"/>
        <v>77.781745930520216</v>
      </c>
      <c r="T154" s="50">
        <f t="shared" si="170"/>
        <v>291.50432813182306</v>
      </c>
      <c r="U154" s="89">
        <f t="shared" si="171"/>
        <v>92.271412520439057</v>
      </c>
      <c r="V154" s="58">
        <f t="shared" si="172"/>
        <v>70.710678118654741</v>
      </c>
      <c r="W154" s="28">
        <f t="shared" si="173"/>
        <v>25.525332939200027</v>
      </c>
      <c r="X154" s="59">
        <f t="shared" si="174"/>
        <v>2.7605880198672024</v>
      </c>
      <c r="Y154" s="60">
        <f t="shared" si="175"/>
        <v>45.274766918647416</v>
      </c>
      <c r="Z154" s="60">
        <f t="shared" si="176"/>
        <v>16.639154149925179</v>
      </c>
      <c r="AA154" s="67">
        <f t="shared" si="191"/>
        <v>-20</v>
      </c>
      <c r="AB154" s="31">
        <f t="shared" si="177"/>
        <v>25</v>
      </c>
      <c r="AC154" s="50">
        <f t="shared" si="178"/>
        <v>1088.6630155423065</v>
      </c>
      <c r="AD154" s="28">
        <f t="shared" si="179"/>
        <v>350.32135048121978</v>
      </c>
      <c r="AE154" s="33">
        <f t="shared" si="180"/>
        <v>1.8623111018328462</v>
      </c>
      <c r="AF154" s="89">
        <f t="shared" si="181"/>
        <v>58.529777486175163</v>
      </c>
      <c r="AG154" s="50">
        <f t="shared" si="182"/>
        <v>228.43237957028424</v>
      </c>
      <c r="AH154" s="89">
        <f t="shared" si="183"/>
        <v>70.048597966453741</v>
      </c>
      <c r="AI154" s="58">
        <f t="shared" si="184"/>
        <v>53.208888623795602</v>
      </c>
      <c r="AJ154" s="28">
        <f t="shared" si="185"/>
        <v>22.621569154125851</v>
      </c>
      <c r="AK154" s="61">
        <f t="shared" si="186"/>
        <v>3.4725777755182623</v>
      </c>
      <c r="AL154" s="60">
        <f t="shared" si="187"/>
        <v>34.99019106613013</v>
      </c>
      <c r="AM154" s="60">
        <f t="shared" si="188"/>
        <v>12.997847163048274</v>
      </c>
      <c r="AN154" s="62">
        <f t="shared" si="192"/>
        <v>53.051258570653516</v>
      </c>
      <c r="AO154" s="63">
        <f t="shared" si="193"/>
        <v>5.3477558384731392</v>
      </c>
    </row>
    <row r="155" spans="1:41" s="1" customFormat="1" ht="20.100000000000001" customHeight="1" x14ac:dyDescent="0.15">
      <c r="A155" s="18"/>
      <c r="B155" s="147"/>
      <c r="C155" s="149"/>
      <c r="D155" s="100">
        <v>600</v>
      </c>
      <c r="E155" s="149"/>
      <c r="F155" s="94" t="s">
        <v>307</v>
      </c>
      <c r="G155" s="8">
        <f t="shared" si="189"/>
        <v>45</v>
      </c>
      <c r="H155" s="199"/>
      <c r="I155" s="97">
        <f t="shared" si="162"/>
        <v>848.52813742385695</v>
      </c>
      <c r="J155" s="29">
        <v>90</v>
      </c>
      <c r="K155" s="28">
        <f t="shared" si="196"/>
        <v>590</v>
      </c>
      <c r="L155" s="58">
        <f t="shared" si="164"/>
        <v>962.5</v>
      </c>
      <c r="M155" s="8">
        <v>1.75</v>
      </c>
      <c r="N155" s="67">
        <f t="shared" si="190"/>
        <v>45</v>
      </c>
      <c r="O155" s="8">
        <f t="shared" si="165"/>
        <v>0</v>
      </c>
      <c r="P155" s="28">
        <f t="shared" si="166"/>
        <v>1228.4066476990013</v>
      </c>
      <c r="Q155" s="28">
        <f t="shared" si="167"/>
        <v>962.49999999999989</v>
      </c>
      <c r="R155" s="33">
        <f t="shared" si="168"/>
        <v>2.4748737341529163</v>
      </c>
      <c r="S155" s="89">
        <f t="shared" si="169"/>
        <v>77.781745930520216</v>
      </c>
      <c r="T155" s="50">
        <f t="shared" si="170"/>
        <v>291.50432813182306</v>
      </c>
      <c r="U155" s="89">
        <f t="shared" si="171"/>
        <v>92.271412520439057</v>
      </c>
      <c r="V155" s="58">
        <f t="shared" si="172"/>
        <v>70.710678118654741</v>
      </c>
      <c r="W155" s="28">
        <f t="shared" si="173"/>
        <v>25.525332939200027</v>
      </c>
      <c r="X155" s="59">
        <f t="shared" si="174"/>
        <v>2.7605880198672024</v>
      </c>
      <c r="Y155" s="60">
        <f t="shared" si="175"/>
        <v>45.274766918647416</v>
      </c>
      <c r="Z155" s="60">
        <f t="shared" si="176"/>
        <v>16.639154149925179</v>
      </c>
      <c r="AA155" s="67">
        <f t="shared" si="191"/>
        <v>-20</v>
      </c>
      <c r="AB155" s="31">
        <f t="shared" si="177"/>
        <v>25</v>
      </c>
      <c r="AC155" s="50">
        <f t="shared" si="178"/>
        <v>1088.6630155423065</v>
      </c>
      <c r="AD155" s="28">
        <f t="shared" si="179"/>
        <v>350.32135048121978</v>
      </c>
      <c r="AE155" s="33">
        <f t="shared" si="180"/>
        <v>1.8623111018328462</v>
      </c>
      <c r="AF155" s="89">
        <f t="shared" si="181"/>
        <v>58.529777486175163</v>
      </c>
      <c r="AG155" s="50">
        <f t="shared" si="182"/>
        <v>228.43237957028424</v>
      </c>
      <c r="AH155" s="89">
        <f t="shared" si="183"/>
        <v>70.048597966453741</v>
      </c>
      <c r="AI155" s="58">
        <f t="shared" si="184"/>
        <v>53.208888623795602</v>
      </c>
      <c r="AJ155" s="28">
        <f t="shared" si="185"/>
        <v>22.621569154125851</v>
      </c>
      <c r="AK155" s="61">
        <f t="shared" si="186"/>
        <v>3.4725777755182623</v>
      </c>
      <c r="AL155" s="60">
        <f t="shared" si="187"/>
        <v>34.99019106613013</v>
      </c>
      <c r="AM155" s="60">
        <f t="shared" si="188"/>
        <v>12.997847163048274</v>
      </c>
      <c r="AN155" s="62">
        <f t="shared" si="192"/>
        <v>53.051258570653516</v>
      </c>
      <c r="AO155" s="63">
        <f t="shared" si="193"/>
        <v>5.3477558384731392</v>
      </c>
    </row>
    <row r="156" spans="1:41" s="1" customFormat="1" ht="20.100000000000001" customHeight="1" x14ac:dyDescent="0.15">
      <c r="A156" s="18"/>
      <c r="B156" s="147"/>
      <c r="C156" s="149"/>
      <c r="D156" s="100">
        <v>600</v>
      </c>
      <c r="E156" s="149"/>
      <c r="F156" s="94" t="s">
        <v>308</v>
      </c>
      <c r="G156" s="8">
        <f t="shared" si="189"/>
        <v>45</v>
      </c>
      <c r="H156" s="199"/>
      <c r="I156" s="97">
        <f t="shared" si="162"/>
        <v>848.52813742385695</v>
      </c>
      <c r="J156" s="29">
        <v>110</v>
      </c>
      <c r="K156" s="28">
        <f t="shared" si="196"/>
        <v>610</v>
      </c>
      <c r="L156" s="58">
        <f t="shared" si="164"/>
        <v>997.5</v>
      </c>
      <c r="M156" s="8">
        <v>1.75</v>
      </c>
      <c r="N156" s="67">
        <f t="shared" si="190"/>
        <v>45</v>
      </c>
      <c r="O156" s="8">
        <f t="shared" si="165"/>
        <v>0</v>
      </c>
      <c r="P156" s="28">
        <f t="shared" si="166"/>
        <v>1273.0759803426013</v>
      </c>
      <c r="Q156" s="28">
        <f t="shared" si="167"/>
        <v>997.49999999999989</v>
      </c>
      <c r="R156" s="33">
        <f t="shared" si="168"/>
        <v>2.4748737341529163</v>
      </c>
      <c r="S156" s="89">
        <f t="shared" si="169"/>
        <v>77.781745930520216</v>
      </c>
      <c r="T156" s="50">
        <f t="shared" si="170"/>
        <v>298.74916142678245</v>
      </c>
      <c r="U156" s="89">
        <f t="shared" si="171"/>
        <v>92.271412520439057</v>
      </c>
      <c r="V156" s="58">
        <f t="shared" si="172"/>
        <v>70.710678118654741</v>
      </c>
      <c r="W156" s="28">
        <f t="shared" si="173"/>
        <v>25.525332939200027</v>
      </c>
      <c r="X156" s="59">
        <f t="shared" si="174"/>
        <v>2.7605880198672024</v>
      </c>
      <c r="Y156" s="60">
        <f t="shared" si="175"/>
        <v>49.190517378738328</v>
      </c>
      <c r="Z156" s="60">
        <f t="shared" si="176"/>
        <v>17.461015937183209</v>
      </c>
      <c r="AA156" s="67">
        <f t="shared" si="191"/>
        <v>-20</v>
      </c>
      <c r="AB156" s="31">
        <f t="shared" si="177"/>
        <v>25</v>
      </c>
      <c r="AC156" s="50">
        <f t="shared" si="178"/>
        <v>1128.2507615620268</v>
      </c>
      <c r="AD156" s="28">
        <f t="shared" si="179"/>
        <v>363.06030868053682</v>
      </c>
      <c r="AE156" s="33">
        <f t="shared" si="180"/>
        <v>1.8623111018328462</v>
      </c>
      <c r="AF156" s="89">
        <f t="shared" si="181"/>
        <v>58.529777486175163</v>
      </c>
      <c r="AG156" s="50">
        <f t="shared" si="182"/>
        <v>234.19178981042353</v>
      </c>
      <c r="AH156" s="89">
        <f t="shared" si="183"/>
        <v>70.048597966453741</v>
      </c>
      <c r="AI156" s="58">
        <f t="shared" si="184"/>
        <v>53.208888623795602</v>
      </c>
      <c r="AJ156" s="28">
        <f t="shared" si="185"/>
        <v>22.621569154125851</v>
      </c>
      <c r="AK156" s="61">
        <f t="shared" si="186"/>
        <v>3.4725777755182623</v>
      </c>
      <c r="AL156" s="60">
        <f t="shared" si="187"/>
        <v>38.033698601782355</v>
      </c>
      <c r="AM156" s="60">
        <f t="shared" si="188"/>
        <v>13.642846502231651</v>
      </c>
      <c r="AN156" s="62">
        <f t="shared" si="192"/>
        <v>55.11643174259973</v>
      </c>
      <c r="AO156" s="63">
        <f t="shared" si="193"/>
        <v>5.4189911722353248</v>
      </c>
    </row>
    <row r="157" spans="1:41" s="1" customFormat="1" ht="20.100000000000001" customHeight="1" x14ac:dyDescent="0.15">
      <c r="A157" s="18"/>
      <c r="B157" s="147"/>
      <c r="C157" s="149"/>
      <c r="D157" s="100">
        <v>600</v>
      </c>
      <c r="E157" s="149"/>
      <c r="F157" s="94" t="s">
        <v>309</v>
      </c>
      <c r="G157" s="8">
        <f t="shared" si="189"/>
        <v>45</v>
      </c>
      <c r="H157" s="199"/>
      <c r="I157" s="97">
        <f t="shared" si="162"/>
        <v>848.52813742385695</v>
      </c>
      <c r="J157" s="29">
        <v>110</v>
      </c>
      <c r="K157" s="28">
        <f t="shared" si="196"/>
        <v>610</v>
      </c>
      <c r="L157" s="58">
        <f t="shared" si="164"/>
        <v>997.5</v>
      </c>
      <c r="M157" s="8">
        <v>1.75</v>
      </c>
      <c r="N157" s="67">
        <f t="shared" si="190"/>
        <v>45</v>
      </c>
      <c r="O157" s="8">
        <f t="shared" si="165"/>
        <v>0</v>
      </c>
      <c r="P157" s="28">
        <f t="shared" si="166"/>
        <v>1273.0759803426013</v>
      </c>
      <c r="Q157" s="28">
        <f t="shared" si="167"/>
        <v>997.49999999999989</v>
      </c>
      <c r="R157" s="33">
        <f t="shared" si="168"/>
        <v>2.4748737341529163</v>
      </c>
      <c r="S157" s="89">
        <f t="shared" si="169"/>
        <v>77.781745930520216</v>
      </c>
      <c r="T157" s="50">
        <f t="shared" si="170"/>
        <v>298.74916142678245</v>
      </c>
      <c r="U157" s="89">
        <f t="shared" si="171"/>
        <v>92.271412520439057</v>
      </c>
      <c r="V157" s="58">
        <f t="shared" si="172"/>
        <v>70.710678118654741</v>
      </c>
      <c r="W157" s="28">
        <f t="shared" si="173"/>
        <v>25.525332939200027</v>
      </c>
      <c r="X157" s="59">
        <f t="shared" si="174"/>
        <v>2.7605880198672024</v>
      </c>
      <c r="Y157" s="60">
        <f t="shared" si="175"/>
        <v>49.190517378738328</v>
      </c>
      <c r="Z157" s="60">
        <f t="shared" si="176"/>
        <v>17.461015937183209</v>
      </c>
      <c r="AA157" s="67">
        <f t="shared" si="191"/>
        <v>-20</v>
      </c>
      <c r="AB157" s="31">
        <f t="shared" si="177"/>
        <v>25</v>
      </c>
      <c r="AC157" s="50">
        <f t="shared" si="178"/>
        <v>1128.2507615620268</v>
      </c>
      <c r="AD157" s="28">
        <f t="shared" si="179"/>
        <v>363.06030868053682</v>
      </c>
      <c r="AE157" s="33">
        <f t="shared" si="180"/>
        <v>1.8623111018328462</v>
      </c>
      <c r="AF157" s="89">
        <f t="shared" si="181"/>
        <v>58.529777486175163</v>
      </c>
      <c r="AG157" s="50">
        <f t="shared" si="182"/>
        <v>234.19178981042353</v>
      </c>
      <c r="AH157" s="89">
        <f t="shared" si="183"/>
        <v>70.048597966453741</v>
      </c>
      <c r="AI157" s="58">
        <f t="shared" si="184"/>
        <v>53.208888623795602</v>
      </c>
      <c r="AJ157" s="28">
        <f t="shared" si="185"/>
        <v>22.621569154125851</v>
      </c>
      <c r="AK157" s="61">
        <f t="shared" si="186"/>
        <v>3.4725777755182623</v>
      </c>
      <c r="AL157" s="60">
        <f t="shared" si="187"/>
        <v>38.033698601782355</v>
      </c>
      <c r="AM157" s="60">
        <f t="shared" si="188"/>
        <v>13.642846502231651</v>
      </c>
      <c r="AN157" s="62">
        <f t="shared" si="192"/>
        <v>55.11643174259973</v>
      </c>
      <c r="AO157" s="63">
        <f t="shared" si="193"/>
        <v>5.4189911722353248</v>
      </c>
    </row>
    <row r="158" spans="1:41" s="1" customFormat="1" ht="20.100000000000001" customHeight="1" thickBot="1" x14ac:dyDescent="0.2">
      <c r="A158" s="18"/>
      <c r="B158" s="148"/>
      <c r="C158" s="150"/>
      <c r="D158" s="101">
        <v>600</v>
      </c>
      <c r="E158" s="150"/>
      <c r="F158" s="95" t="s">
        <v>310</v>
      </c>
      <c r="G158" s="35">
        <f t="shared" si="189"/>
        <v>45</v>
      </c>
      <c r="H158" s="200"/>
      <c r="I158" s="97">
        <f t="shared" si="162"/>
        <v>848.52813742385695</v>
      </c>
      <c r="J158" s="104">
        <v>120</v>
      </c>
      <c r="K158" s="36">
        <f t="shared" si="196"/>
        <v>620</v>
      </c>
      <c r="L158" s="66">
        <f t="shared" si="164"/>
        <v>1015</v>
      </c>
      <c r="M158" s="35">
        <v>1.75</v>
      </c>
      <c r="N158" s="83">
        <f t="shared" si="190"/>
        <v>45</v>
      </c>
      <c r="O158" s="35">
        <f t="shared" si="165"/>
        <v>0</v>
      </c>
      <c r="P158" s="36">
        <f t="shared" si="166"/>
        <v>1295.4106466644014</v>
      </c>
      <c r="Q158" s="36">
        <f t="shared" si="167"/>
        <v>1014.9999999999999</v>
      </c>
      <c r="R158" s="40">
        <f t="shared" si="168"/>
        <v>2.4748737341529163</v>
      </c>
      <c r="S158" s="90">
        <f t="shared" si="169"/>
        <v>77.781745930520216</v>
      </c>
      <c r="T158" s="51">
        <f t="shared" si="170"/>
        <v>302.37157807426217</v>
      </c>
      <c r="U158" s="90">
        <f t="shared" si="171"/>
        <v>92.271412520439057</v>
      </c>
      <c r="V158" s="66">
        <f t="shared" si="172"/>
        <v>70.710678118654741</v>
      </c>
      <c r="W158" s="36">
        <f t="shared" si="173"/>
        <v>25.525332939200027</v>
      </c>
      <c r="X158" s="84">
        <f t="shared" si="174"/>
        <v>2.7605880198672024</v>
      </c>
      <c r="Y158" s="85">
        <f t="shared" si="175"/>
        <v>51.226497302201658</v>
      </c>
      <c r="Z158" s="85">
        <f t="shared" si="176"/>
        <v>17.877652137032005</v>
      </c>
      <c r="AA158" s="83">
        <f t="shared" si="191"/>
        <v>-20</v>
      </c>
      <c r="AB158" s="38">
        <f t="shared" si="177"/>
        <v>25</v>
      </c>
      <c r="AC158" s="51">
        <f t="shared" si="178"/>
        <v>1148.0446345718869</v>
      </c>
      <c r="AD158" s="36">
        <f t="shared" si="179"/>
        <v>369.4297877801954</v>
      </c>
      <c r="AE158" s="40">
        <f t="shared" si="180"/>
        <v>1.8623111018328462</v>
      </c>
      <c r="AF158" s="90">
        <f t="shared" si="181"/>
        <v>58.529777486175163</v>
      </c>
      <c r="AG158" s="51">
        <f t="shared" si="182"/>
        <v>237.07149493049317</v>
      </c>
      <c r="AH158" s="90">
        <f t="shared" si="183"/>
        <v>70.048597966453741</v>
      </c>
      <c r="AI158" s="66">
        <f t="shared" si="184"/>
        <v>53.208888623795602</v>
      </c>
      <c r="AJ158" s="36">
        <f t="shared" si="185"/>
        <v>22.621569154125851</v>
      </c>
      <c r="AK158" s="86">
        <f t="shared" si="186"/>
        <v>3.4725777755182623</v>
      </c>
      <c r="AL158" s="85">
        <f t="shared" si="187"/>
        <v>39.616675740235699</v>
      </c>
      <c r="AM158" s="85">
        <f t="shared" si="188"/>
        <v>13.969881707387451</v>
      </c>
      <c r="AN158" s="62">
        <f>IF(AA158&gt;0,((I158+I158+Q158+AD158)*L158/2+200*(I158+Q158+AD158+U158+W158+AH158+AJ158))/10000*0.4-(AI158+V158)*L158/10000*0.4,((I158+I158+Q158-AD158)*L158/2+200*(I158+Q158-AD158+U158+W158+AH158+AJ158))/10000*0.4-(AI158+V158)*L158/10000*0.4)</f>
        <v>56.16070537551817</v>
      </c>
      <c r="AO158" s="63">
        <f t="shared" si="193"/>
        <v>5.4546088391164167</v>
      </c>
    </row>
  </sheetData>
  <mergeCells count="147">
    <mergeCell ref="M69:M71"/>
    <mergeCell ref="B72:B80"/>
    <mergeCell ref="C72:C80"/>
    <mergeCell ref="E72:E80"/>
    <mergeCell ref="H72:H80"/>
    <mergeCell ref="B81:B89"/>
    <mergeCell ref="C81:C89"/>
    <mergeCell ref="E81:E89"/>
    <mergeCell ref="H81:H89"/>
    <mergeCell ref="N69:Z69"/>
    <mergeCell ref="AA69:AM69"/>
    <mergeCell ref="AO69:AO70"/>
    <mergeCell ref="R70:R71"/>
    <mergeCell ref="X70:X71"/>
    <mergeCell ref="AE70:AE71"/>
    <mergeCell ref="AK70:AK71"/>
    <mergeCell ref="Y71:Z71"/>
    <mergeCell ref="AL71:AM71"/>
    <mergeCell ref="AN71:AO71"/>
    <mergeCell ref="B55:B63"/>
    <mergeCell ref="C55:C63"/>
    <mergeCell ref="E55:E63"/>
    <mergeCell ref="H55:H63"/>
    <mergeCell ref="B67:AO67"/>
    <mergeCell ref="G69:G70"/>
    <mergeCell ref="H69:H70"/>
    <mergeCell ref="I69:I70"/>
    <mergeCell ref="K69:K70"/>
    <mergeCell ref="L69:L70"/>
    <mergeCell ref="AO52:AO53"/>
    <mergeCell ref="R53:R54"/>
    <mergeCell ref="X53:X54"/>
    <mergeCell ref="AE53:AE54"/>
    <mergeCell ref="AK53:AK54"/>
    <mergeCell ref="Y54:Z54"/>
    <mergeCell ref="AL54:AM54"/>
    <mergeCell ref="AN54:AO54"/>
    <mergeCell ref="AK39:AK40"/>
    <mergeCell ref="G52:G53"/>
    <mergeCell ref="H52:H53"/>
    <mergeCell ref="I52:I53"/>
    <mergeCell ref="K52:K53"/>
    <mergeCell ref="L52:L53"/>
    <mergeCell ref="M52:M54"/>
    <mergeCell ref="N52:Z52"/>
    <mergeCell ref="AA52:AM52"/>
    <mergeCell ref="L38:L39"/>
    <mergeCell ref="M38:M40"/>
    <mergeCell ref="AN40:AO40"/>
    <mergeCell ref="B41:B49"/>
    <mergeCell ref="C41:C49"/>
    <mergeCell ref="E41:E49"/>
    <mergeCell ref="H41:H49"/>
    <mergeCell ref="R39:R40"/>
    <mergeCell ref="X39:X40"/>
    <mergeCell ref="AE39:AE40"/>
    <mergeCell ref="C123:C131"/>
    <mergeCell ref="E123:E131"/>
    <mergeCell ref="Y40:Z40"/>
    <mergeCell ref="AL40:AM40"/>
    <mergeCell ref="B123:B131"/>
    <mergeCell ref="B36:AO36"/>
    <mergeCell ref="G38:G39"/>
    <mergeCell ref="H38:H39"/>
    <mergeCell ref="I38:I39"/>
    <mergeCell ref="K38:K39"/>
    <mergeCell ref="B150:B158"/>
    <mergeCell ref="C150:C158"/>
    <mergeCell ref="E150:E158"/>
    <mergeCell ref="B132:B140"/>
    <mergeCell ref="C132:C140"/>
    <mergeCell ref="E132:E140"/>
    <mergeCell ref="AK121:AK122"/>
    <mergeCell ref="Y122:Z122"/>
    <mergeCell ref="AL122:AM122"/>
    <mergeCell ref="AN122:AO122"/>
    <mergeCell ref="R121:R122"/>
    <mergeCell ref="AE121:AE122"/>
    <mergeCell ref="AO120:AO121"/>
    <mergeCell ref="I120:I121"/>
    <mergeCell ref="B107:B115"/>
    <mergeCell ref="C107:C115"/>
    <mergeCell ref="B118:AO118"/>
    <mergeCell ref="G120:G121"/>
    <mergeCell ref="K120:K121"/>
    <mergeCell ref="L120:L121"/>
    <mergeCell ref="M120:M122"/>
    <mergeCell ref="N120:Z120"/>
    <mergeCell ref="AA120:AM120"/>
    <mergeCell ref="B98:B106"/>
    <mergeCell ref="C98:C106"/>
    <mergeCell ref="B24:B32"/>
    <mergeCell ref="C24:C32"/>
    <mergeCell ref="E24:E32"/>
    <mergeCell ref="B6:B14"/>
    <mergeCell ref="C6:C14"/>
    <mergeCell ref="B15:B23"/>
    <mergeCell ref="C15:C23"/>
    <mergeCell ref="E98:E106"/>
    <mergeCell ref="E107:E115"/>
    <mergeCell ref="E6:E14"/>
    <mergeCell ref="E15:E23"/>
    <mergeCell ref="AL5:AM5"/>
    <mergeCell ref="AN5:AO5"/>
    <mergeCell ref="AK4:AK5"/>
    <mergeCell ref="AO38:AO39"/>
    <mergeCell ref="G95:G96"/>
    <mergeCell ref="B93:AO93"/>
    <mergeCell ref="K95:K96"/>
    <mergeCell ref="B1:AO1"/>
    <mergeCell ref="G3:G4"/>
    <mergeCell ref="K3:K4"/>
    <mergeCell ref="L3:L4"/>
    <mergeCell ref="M3:M5"/>
    <mergeCell ref="AO3:AO4"/>
    <mergeCell ref="X4:X5"/>
    <mergeCell ref="Y5:Z5"/>
    <mergeCell ref="AO95:AO96"/>
    <mergeCell ref="Y97:Z97"/>
    <mergeCell ref="AL97:AM97"/>
    <mergeCell ref="AN97:AO97"/>
    <mergeCell ref="AE96:AE97"/>
    <mergeCell ref="N3:Z3"/>
    <mergeCell ref="AA3:AM3"/>
    <mergeCell ref="N38:Z38"/>
    <mergeCell ref="AA38:AM38"/>
    <mergeCell ref="B50:AO50"/>
    <mergeCell ref="H141:H149"/>
    <mergeCell ref="X121:X122"/>
    <mergeCell ref="N95:Z95"/>
    <mergeCell ref="AA95:AM95"/>
    <mergeCell ref="R96:R97"/>
    <mergeCell ref="X96:X97"/>
    <mergeCell ref="AK96:AK97"/>
    <mergeCell ref="I95:I96"/>
    <mergeCell ref="L95:L96"/>
    <mergeCell ref="M95:M97"/>
    <mergeCell ref="H150:H158"/>
    <mergeCell ref="B141:B149"/>
    <mergeCell ref="C141:C149"/>
    <mergeCell ref="E141:E149"/>
    <mergeCell ref="H95:H96"/>
    <mergeCell ref="H98:H106"/>
    <mergeCell ref="H107:H115"/>
    <mergeCell ref="H120:H121"/>
    <mergeCell ref="H123:H131"/>
    <mergeCell ref="H132:H140"/>
  </mergeCells>
  <phoneticPr fontId="1" type="noConversion"/>
  <pageMargins left="1.07" right="0.23" top="1.0900000000000001" bottom="0.88" header="0.51181102362204722" footer="0.65"/>
  <pageSetup paperSize="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</sheetPr>
  <dimension ref="A1:AO155"/>
  <sheetViews>
    <sheetView showGridLines="0" topLeftCell="A125" zoomScale="80" zoomScaleNormal="80" zoomScaleSheetLayoutView="100" workbookViewId="0">
      <selection activeCell="AA73" sqref="AA73"/>
    </sheetView>
  </sheetViews>
  <sheetFormatPr defaultColWidth="8.75" defaultRowHeight="20.100000000000001" customHeight="1" x14ac:dyDescent="0.15"/>
  <cols>
    <col min="1" max="1" width="1.125" style="9" customWidth="1"/>
    <col min="2" max="2" width="5.125" style="9" customWidth="1"/>
    <col min="3" max="3" width="6.75" style="9" customWidth="1"/>
    <col min="4" max="4" width="7.875" style="102" hidden="1" customWidth="1"/>
    <col min="5" max="5" width="5.875" style="9" bestFit="1" customWidth="1"/>
    <col min="6" max="6" width="15.75" style="9" customWidth="1"/>
    <col min="7" max="7" width="5.875" style="9" bestFit="1" customWidth="1"/>
    <col min="8" max="9" width="5.875" style="9" customWidth="1"/>
    <col min="10" max="10" width="5.875" style="9" bestFit="1" customWidth="1"/>
    <col min="11" max="11" width="7.875" style="10" bestFit="1" customWidth="1"/>
    <col min="12" max="12" width="9" style="10" bestFit="1" customWidth="1"/>
    <col min="13" max="15" width="5.875" style="9" bestFit="1" customWidth="1"/>
    <col min="16" max="16" width="9" style="10" bestFit="1" customWidth="1"/>
    <col min="17" max="17" width="8.125" style="10" customWidth="1"/>
    <col min="18" max="18" width="8.375" style="88" customWidth="1"/>
    <col min="19" max="19" width="6.5" style="14" bestFit="1" customWidth="1"/>
    <col min="20" max="20" width="7.5" style="14" bestFit="1" customWidth="1"/>
    <col min="21" max="21" width="6.5" style="14" bestFit="1" customWidth="1"/>
    <col min="22" max="23" width="6.875" style="10" bestFit="1" customWidth="1"/>
    <col min="24" max="24" width="6.875" style="11" bestFit="1" customWidth="1"/>
    <col min="25" max="26" width="6.875" style="9" bestFit="1" customWidth="1"/>
    <col min="27" max="27" width="5.875" style="3" bestFit="1" customWidth="1"/>
    <col min="28" max="28" width="5.875" style="4" bestFit="1" customWidth="1"/>
    <col min="29" max="29" width="9" style="14" customWidth="1"/>
    <col min="30" max="30" width="8.75" style="10" customWidth="1"/>
    <col min="31" max="31" width="7.875" style="88" customWidth="1"/>
    <col min="32" max="32" width="6.875" style="14" bestFit="1" customWidth="1"/>
    <col min="33" max="33" width="7.875" style="14" bestFit="1" customWidth="1"/>
    <col min="34" max="34" width="6.875" style="14" bestFit="1" customWidth="1"/>
    <col min="35" max="36" width="6.875" style="10" bestFit="1" customWidth="1"/>
    <col min="37" max="37" width="6.875" style="11" bestFit="1" customWidth="1"/>
    <col min="38" max="39" width="6.875" style="9" bestFit="1" customWidth="1"/>
    <col min="40" max="40" width="8.5" style="12" bestFit="1" customWidth="1"/>
    <col min="41" max="41" width="7.875" style="12" bestFit="1" customWidth="1"/>
    <col min="42" max="42" width="1.125" style="9" customWidth="1"/>
    <col min="43" max="16384" width="8.75" style="9"/>
  </cols>
  <sheetData>
    <row r="1" spans="1:41" s="1" customFormat="1" ht="20.100000000000001" hidden="1" customHeight="1" x14ac:dyDescent="0.15">
      <c r="A1" s="17"/>
      <c r="B1" s="164" t="s">
        <v>56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</row>
    <row r="2" spans="1:41" s="1" customFormat="1" ht="20.100000000000001" hidden="1" customHeight="1" thickBot="1" x14ac:dyDescent="0.2">
      <c r="D2" s="96"/>
      <c r="K2" s="2"/>
      <c r="L2" s="2"/>
      <c r="P2" s="2"/>
      <c r="Q2" s="2"/>
      <c r="R2" s="87"/>
      <c r="S2" s="13"/>
      <c r="T2" s="13"/>
      <c r="U2" s="13"/>
      <c r="V2" s="2"/>
      <c r="W2" s="2"/>
      <c r="X2" s="5"/>
      <c r="AA2" s="3"/>
      <c r="AB2" s="4"/>
      <c r="AC2" s="13"/>
      <c r="AD2" s="2"/>
      <c r="AE2" s="87"/>
      <c r="AF2" s="13"/>
      <c r="AG2" s="13"/>
      <c r="AH2" s="13"/>
      <c r="AI2" s="2"/>
      <c r="AJ2" s="2"/>
      <c r="AK2" s="5"/>
      <c r="AN2" s="4" t="s">
        <v>77</v>
      </c>
      <c r="AO2" s="4"/>
    </row>
    <row r="3" spans="1:41" s="1" customFormat="1" ht="20.100000000000001" hidden="1" customHeight="1" x14ac:dyDescent="0.15">
      <c r="A3" s="18"/>
      <c r="B3" s="19" t="s">
        <v>29</v>
      </c>
      <c r="C3" s="15" t="s">
        <v>30</v>
      </c>
      <c r="D3" s="91"/>
      <c r="E3" s="15"/>
      <c r="F3" s="15" t="s">
        <v>24</v>
      </c>
      <c r="G3" s="181" t="s">
        <v>26</v>
      </c>
      <c r="H3" s="15"/>
      <c r="I3" s="15"/>
      <c r="J3" s="15" t="s">
        <v>27</v>
      </c>
      <c r="K3" s="182" t="s">
        <v>31</v>
      </c>
      <c r="L3" s="182" t="s">
        <v>1</v>
      </c>
      <c r="M3" s="181" t="s">
        <v>3</v>
      </c>
      <c r="N3" s="181" t="s">
        <v>32</v>
      </c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 t="s">
        <v>33</v>
      </c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5" t="s">
        <v>86</v>
      </c>
      <c r="AO3" s="184" t="s">
        <v>87</v>
      </c>
    </row>
    <row r="4" spans="1:41" s="1" customFormat="1" ht="20.100000000000001" hidden="1" customHeight="1" x14ac:dyDescent="0.15">
      <c r="A4" s="18"/>
      <c r="B4" s="20" t="s">
        <v>34</v>
      </c>
      <c r="C4" s="16" t="s">
        <v>35</v>
      </c>
      <c r="D4" s="92"/>
      <c r="E4" s="16" t="s">
        <v>36</v>
      </c>
      <c r="F4" s="16" t="s">
        <v>23</v>
      </c>
      <c r="G4" s="169"/>
      <c r="H4" s="16"/>
      <c r="I4" s="16"/>
      <c r="J4" s="16" t="s">
        <v>28</v>
      </c>
      <c r="K4" s="183"/>
      <c r="L4" s="183"/>
      <c r="M4" s="149"/>
      <c r="N4" s="7" t="s">
        <v>39</v>
      </c>
      <c r="O4" s="7" t="s">
        <v>40</v>
      </c>
      <c r="P4" s="21" t="s">
        <v>0</v>
      </c>
      <c r="Q4" s="21" t="s">
        <v>2</v>
      </c>
      <c r="R4" s="57" t="s">
        <v>17</v>
      </c>
      <c r="S4" s="48" t="s">
        <v>4</v>
      </c>
      <c r="T4" s="48" t="s">
        <v>19</v>
      </c>
      <c r="U4" s="48" t="s">
        <v>21</v>
      </c>
      <c r="V4" s="21" t="s">
        <v>5</v>
      </c>
      <c r="W4" s="21" t="s">
        <v>6</v>
      </c>
      <c r="X4" s="180" t="s">
        <v>7</v>
      </c>
      <c r="Y4" s="8" t="s">
        <v>37</v>
      </c>
      <c r="Z4" s="8" t="s">
        <v>38</v>
      </c>
      <c r="AA4" s="22" t="s">
        <v>41</v>
      </c>
      <c r="AB4" s="7" t="s">
        <v>42</v>
      </c>
      <c r="AC4" s="48" t="s">
        <v>18</v>
      </c>
      <c r="AD4" s="21" t="s">
        <v>13</v>
      </c>
      <c r="AE4" s="57" t="s">
        <v>14</v>
      </c>
      <c r="AF4" s="48" t="s">
        <v>8</v>
      </c>
      <c r="AG4" s="48" t="s">
        <v>20</v>
      </c>
      <c r="AH4" s="48" t="s">
        <v>22</v>
      </c>
      <c r="AI4" s="21" t="s">
        <v>9</v>
      </c>
      <c r="AJ4" s="21" t="s">
        <v>10</v>
      </c>
      <c r="AK4" s="180" t="s">
        <v>11</v>
      </c>
      <c r="AL4" s="8" t="s">
        <v>37</v>
      </c>
      <c r="AM4" s="8" t="s">
        <v>38</v>
      </c>
      <c r="AN4" s="24" t="s">
        <v>12</v>
      </c>
      <c r="AO4" s="185"/>
    </row>
    <row r="5" spans="1:41" s="1" customFormat="1" ht="20.100000000000001" hidden="1" customHeight="1" x14ac:dyDescent="0.15">
      <c r="A5" s="18"/>
      <c r="B5" s="25" t="s">
        <v>57</v>
      </c>
      <c r="C5" s="24" t="s">
        <v>57</v>
      </c>
      <c r="D5" s="93"/>
      <c r="E5" s="24" t="s">
        <v>15</v>
      </c>
      <c r="F5" s="24" t="s">
        <v>58</v>
      </c>
      <c r="G5" s="24" t="s">
        <v>59</v>
      </c>
      <c r="H5" s="24"/>
      <c r="I5" s="24"/>
      <c r="J5" s="24" t="s">
        <v>15</v>
      </c>
      <c r="K5" s="26" t="s">
        <v>57</v>
      </c>
      <c r="L5" s="26" t="s">
        <v>57</v>
      </c>
      <c r="M5" s="149"/>
      <c r="N5" s="24" t="s">
        <v>59</v>
      </c>
      <c r="O5" s="24" t="s">
        <v>59</v>
      </c>
      <c r="P5" s="26" t="s">
        <v>57</v>
      </c>
      <c r="Q5" s="26" t="s">
        <v>57</v>
      </c>
      <c r="R5" s="53" t="s">
        <v>57</v>
      </c>
      <c r="S5" s="49" t="s">
        <v>57</v>
      </c>
      <c r="T5" s="49" t="s">
        <v>57</v>
      </c>
      <c r="U5" s="49" t="s">
        <v>57</v>
      </c>
      <c r="V5" s="26" t="s">
        <v>57</v>
      </c>
      <c r="W5" s="26" t="s">
        <v>57</v>
      </c>
      <c r="X5" s="180"/>
      <c r="Y5" s="177" t="s">
        <v>60</v>
      </c>
      <c r="Z5" s="178"/>
      <c r="AA5" s="27" t="s">
        <v>59</v>
      </c>
      <c r="AB5" s="24" t="s">
        <v>59</v>
      </c>
      <c r="AC5" s="49" t="s">
        <v>57</v>
      </c>
      <c r="AD5" s="26" t="s">
        <v>57</v>
      </c>
      <c r="AE5" s="53" t="s">
        <v>57</v>
      </c>
      <c r="AF5" s="49" t="s">
        <v>57</v>
      </c>
      <c r="AG5" s="49" t="s">
        <v>57</v>
      </c>
      <c r="AH5" s="49" t="s">
        <v>57</v>
      </c>
      <c r="AI5" s="26" t="s">
        <v>57</v>
      </c>
      <c r="AJ5" s="26" t="s">
        <v>57</v>
      </c>
      <c r="AK5" s="180"/>
      <c r="AL5" s="177" t="s">
        <v>60</v>
      </c>
      <c r="AM5" s="178"/>
      <c r="AN5" s="177" t="s">
        <v>61</v>
      </c>
      <c r="AO5" s="179"/>
    </row>
    <row r="6" spans="1:41" s="1" customFormat="1" ht="20.100000000000001" hidden="1" customHeight="1" x14ac:dyDescent="0.15">
      <c r="A6" s="18"/>
      <c r="B6" s="173">
        <f>C6+20*2</f>
        <v>190</v>
      </c>
      <c r="C6" s="169">
        <v>150</v>
      </c>
      <c r="D6" s="97"/>
      <c r="E6" s="169">
        <v>100</v>
      </c>
      <c r="F6" s="8" t="s">
        <v>25</v>
      </c>
      <c r="G6" s="8">
        <v>0</v>
      </c>
      <c r="H6" s="8"/>
      <c r="I6" s="8"/>
      <c r="J6" s="8">
        <v>20</v>
      </c>
      <c r="K6" s="28">
        <f t="shared" ref="K6:K14" si="0">J6+E$6</f>
        <v>120</v>
      </c>
      <c r="L6" s="28">
        <f t="shared" ref="L6:L32" si="1">(K6-30)*M6</f>
        <v>135</v>
      </c>
      <c r="M6" s="8">
        <v>1.5</v>
      </c>
      <c r="N6" s="8">
        <v>30</v>
      </c>
      <c r="O6" s="8">
        <f t="shared" ref="O6:O32" si="2">N6-G6</f>
        <v>30</v>
      </c>
      <c r="P6" s="28">
        <f t="shared" ref="P6:P32" si="3">L6/COS(ATAN((Q6+U6-T6)/L6))</f>
        <v>145.38461538461539</v>
      </c>
      <c r="Q6" s="28">
        <f t="shared" ref="Q6:Q32" si="4">L6*TAN(N6*PI()/180)</f>
        <v>77.94228634059948</v>
      </c>
      <c r="R6" s="33">
        <f t="shared" ref="R6:R32" si="5">M6/COS(N6*PI()/180)</f>
        <v>1.7320508075688772</v>
      </c>
      <c r="S6" s="50">
        <f t="shared" ref="S6:S32" si="6">40/COS(N6*PI()/180)</f>
        <v>46.188021535170058</v>
      </c>
      <c r="T6" s="50">
        <f t="shared" ref="T6:T32" si="7">K6/X6+S6</f>
        <v>78.164344136441642</v>
      </c>
      <c r="U6" s="50">
        <f t="shared" ref="U6:U32" si="8">30/X6+S6</f>
        <v>54.182102185487956</v>
      </c>
      <c r="V6" s="28">
        <f t="shared" ref="V6:V32" si="9">20/COS(N6*PI()/180)</f>
        <v>23.094010767585029</v>
      </c>
      <c r="W6" s="28">
        <f t="shared" ref="W6:W32" si="10">20/COS(ATAN((Q6+U6-T6)/L6))</f>
        <v>21.538461538461537</v>
      </c>
      <c r="X6" s="23">
        <f t="shared" ref="X6:X32" si="11">(4+SIN(N6*PI()/180)/M6)*COS(N6*PI()/180)</f>
        <v>3.7527767497325675</v>
      </c>
      <c r="Y6" s="30">
        <f t="shared" ref="Y6:Y32" si="12">(S6*M6*(K6^2-30^2)/2+M6*(K6^3-30^3)/(6*X6))/1000000</f>
        <v>0.58096981126185299</v>
      </c>
      <c r="Z6" s="30">
        <f t="shared" ref="Z6:Z32" si="13">(M6*(S6+V6+W6)*(K6-30)*60+M6*(K6^2-30^2)*60/(2*X6)+(V6+W6+U6)*0*60)/1000000</f>
        <v>0.89752613328279207</v>
      </c>
      <c r="AA6" s="54">
        <v>30</v>
      </c>
      <c r="AB6" s="31">
        <f t="shared" ref="AB6:AB32" si="14">AA6+G6</f>
        <v>30</v>
      </c>
      <c r="AC6" s="50">
        <f t="shared" ref="AC6:AC32" si="15">IF(AA6&gt;0,L6/COS(ATAN((AD6+AH6-AG6)/L6)),L6/COS(ATAN((AD6+AG6-AH6)/L6)))</f>
        <v>145.38461538461539</v>
      </c>
      <c r="AD6" s="28">
        <f t="shared" ref="AD6:AD32" si="16">L6*TAN(ABS(AA6)*PI()/180)</f>
        <v>77.94228634059948</v>
      </c>
      <c r="AE6" s="33">
        <f t="shared" ref="AE6:AE32" si="17">M6/COS(AA6*PI()/180)</f>
        <v>1.7320508075688772</v>
      </c>
      <c r="AF6" s="50">
        <f t="shared" ref="AF6:AF32" si="18">40/COS(AA6*PI()/180)</f>
        <v>46.188021535170058</v>
      </c>
      <c r="AG6" s="50">
        <f t="shared" ref="AG6:AG32" si="19">K6/AK6+AF6</f>
        <v>78.164344136441642</v>
      </c>
      <c r="AH6" s="50">
        <f t="shared" ref="AH6:AH32" si="20">30/AK6+AF6</f>
        <v>54.182102185487956</v>
      </c>
      <c r="AI6" s="28">
        <f t="shared" ref="AI6:AI32" si="21">20/COS(AA6*PI()/180)</f>
        <v>23.094010767585029</v>
      </c>
      <c r="AJ6" s="28">
        <f t="shared" ref="AJ6:AJ32" si="22">IF(AA6&gt;0,20/COS(ATAN((AD6+AH6-AG6)/L6)),20/COS(ATAN((AD6-AH6+AG6)/L6)))</f>
        <v>21.538461538461537</v>
      </c>
      <c r="AK6" s="32">
        <f t="shared" ref="AK6:AK32" si="23">(4+SIN(ABS(AA6)*PI()/180)/M6)*COS(AA6*PI()/180)</f>
        <v>3.7527767497325675</v>
      </c>
      <c r="AL6" s="30">
        <f t="shared" ref="AL6:AL32" si="24">(AF6*M6*(K6^2-30^2)/2+M6*(K6^3-30^3)/(6*AK6))/1000000</f>
        <v>0.58096981126185299</v>
      </c>
      <c r="AM6" s="30">
        <f t="shared" ref="AM6:AM32" si="25">(M6*(AF6+AI6+AJ6)*(K6-30)*60+M6*(K6^2-30^2)*60/(2*AK6)+(AI6+AJ6+AH6)*0*60)/1000000</f>
        <v>0.89752613328279207</v>
      </c>
      <c r="AN6" s="33">
        <f t="shared" ref="AN6:AN32" si="26">IF(AA6&gt;0,(C6+C6+Q6+AD6)*L6/2/10000*0.4,(C6+C6+Q6-AD6)*L6/2/10000*0.4)</f>
        <v>1.2308883462392373</v>
      </c>
      <c r="AO6" s="34">
        <f t="shared" ref="AO6:AO32" si="27">IF(Z6&gt;0,1*0.4*(V6+U6+W6+Q6+C6/2+AI6+AH6+AJ6+(C6/2+AD6))/100,1*0.4*(V6+U6+W6+Q6+C6/2+AI6+AH6+AJ6+(C6/2-AD6))/100)</f>
        <v>2.0140548866570724</v>
      </c>
    </row>
    <row r="7" spans="1:41" s="1" customFormat="1" ht="20.100000000000001" hidden="1" customHeight="1" x14ac:dyDescent="0.15">
      <c r="A7" s="18"/>
      <c r="B7" s="174"/>
      <c r="C7" s="170"/>
      <c r="D7" s="92"/>
      <c r="E7" s="170"/>
      <c r="F7" s="8" t="s">
        <v>62</v>
      </c>
      <c r="G7" s="8">
        <v>0</v>
      </c>
      <c r="H7" s="8"/>
      <c r="I7" s="8"/>
      <c r="J7" s="8">
        <v>20</v>
      </c>
      <c r="K7" s="28">
        <f t="shared" si="0"/>
        <v>120</v>
      </c>
      <c r="L7" s="28">
        <f t="shared" si="1"/>
        <v>135</v>
      </c>
      <c r="M7" s="8">
        <v>1.5</v>
      </c>
      <c r="N7" s="8">
        <v>30</v>
      </c>
      <c r="O7" s="8">
        <f t="shared" si="2"/>
        <v>30</v>
      </c>
      <c r="P7" s="28">
        <f t="shared" si="3"/>
        <v>145.38461538461539</v>
      </c>
      <c r="Q7" s="28">
        <f t="shared" si="4"/>
        <v>77.94228634059948</v>
      </c>
      <c r="R7" s="33">
        <f t="shared" si="5"/>
        <v>1.7320508075688772</v>
      </c>
      <c r="S7" s="50">
        <f t="shared" si="6"/>
        <v>46.188021535170058</v>
      </c>
      <c r="T7" s="50">
        <f t="shared" si="7"/>
        <v>78.164344136441642</v>
      </c>
      <c r="U7" s="50">
        <f t="shared" si="8"/>
        <v>54.182102185487956</v>
      </c>
      <c r="V7" s="28">
        <f t="shared" si="9"/>
        <v>23.094010767585029</v>
      </c>
      <c r="W7" s="28">
        <f t="shared" si="10"/>
        <v>21.538461538461537</v>
      </c>
      <c r="X7" s="23">
        <f t="shared" si="11"/>
        <v>3.7527767497325675</v>
      </c>
      <c r="Y7" s="30">
        <f t="shared" si="12"/>
        <v>0.58096981126185299</v>
      </c>
      <c r="Z7" s="30">
        <f t="shared" si="13"/>
        <v>0.89752613328279207</v>
      </c>
      <c r="AA7" s="54">
        <v>30</v>
      </c>
      <c r="AB7" s="31">
        <f t="shared" si="14"/>
        <v>30</v>
      </c>
      <c r="AC7" s="50">
        <f t="shared" si="15"/>
        <v>145.38461538461539</v>
      </c>
      <c r="AD7" s="28">
        <f t="shared" si="16"/>
        <v>77.94228634059948</v>
      </c>
      <c r="AE7" s="33">
        <f t="shared" si="17"/>
        <v>1.7320508075688772</v>
      </c>
      <c r="AF7" s="50">
        <f t="shared" si="18"/>
        <v>46.188021535170058</v>
      </c>
      <c r="AG7" s="50">
        <f t="shared" si="19"/>
        <v>78.164344136441642</v>
      </c>
      <c r="AH7" s="50">
        <f t="shared" si="20"/>
        <v>54.182102185487956</v>
      </c>
      <c r="AI7" s="28">
        <f t="shared" si="21"/>
        <v>23.094010767585029</v>
      </c>
      <c r="AJ7" s="28">
        <f t="shared" si="22"/>
        <v>21.538461538461537</v>
      </c>
      <c r="AK7" s="32">
        <f t="shared" si="23"/>
        <v>3.7527767497325675</v>
      </c>
      <c r="AL7" s="30">
        <f t="shared" si="24"/>
        <v>0.58096981126185299</v>
      </c>
      <c r="AM7" s="30">
        <f t="shared" si="25"/>
        <v>0.89752613328279207</v>
      </c>
      <c r="AN7" s="33">
        <f t="shared" si="26"/>
        <v>0.42088834623923727</v>
      </c>
      <c r="AO7" s="34">
        <f t="shared" si="27"/>
        <v>1.4140548866570724</v>
      </c>
    </row>
    <row r="8" spans="1:41" s="1" customFormat="1" ht="20.100000000000001" hidden="1" customHeight="1" x14ac:dyDescent="0.15">
      <c r="A8" s="18"/>
      <c r="B8" s="174"/>
      <c r="C8" s="170"/>
      <c r="D8" s="92"/>
      <c r="E8" s="170"/>
      <c r="F8" s="8" t="s">
        <v>63</v>
      </c>
      <c r="G8" s="8">
        <v>0</v>
      </c>
      <c r="H8" s="8"/>
      <c r="I8" s="8"/>
      <c r="J8" s="8">
        <v>30</v>
      </c>
      <c r="K8" s="28">
        <f t="shared" si="0"/>
        <v>130</v>
      </c>
      <c r="L8" s="28">
        <f t="shared" si="1"/>
        <v>150</v>
      </c>
      <c r="M8" s="8">
        <v>1.5</v>
      </c>
      <c r="N8" s="8">
        <v>30</v>
      </c>
      <c r="O8" s="8">
        <f t="shared" si="2"/>
        <v>30</v>
      </c>
      <c r="P8" s="28">
        <f t="shared" si="3"/>
        <v>161.53846153846152</v>
      </c>
      <c r="Q8" s="28">
        <f t="shared" si="4"/>
        <v>86.602540378443862</v>
      </c>
      <c r="R8" s="33">
        <f t="shared" si="5"/>
        <v>1.7320508075688772</v>
      </c>
      <c r="S8" s="50">
        <f t="shared" si="6"/>
        <v>46.188021535170058</v>
      </c>
      <c r="T8" s="50">
        <f t="shared" si="7"/>
        <v>80.829037686547608</v>
      </c>
      <c r="U8" s="50">
        <f t="shared" si="8"/>
        <v>54.182102185487956</v>
      </c>
      <c r="V8" s="28">
        <f t="shared" si="9"/>
        <v>23.094010767585029</v>
      </c>
      <c r="W8" s="28">
        <f t="shared" si="10"/>
        <v>21.538461538461537</v>
      </c>
      <c r="X8" s="23">
        <f t="shared" si="11"/>
        <v>3.7527767497325675</v>
      </c>
      <c r="Y8" s="30">
        <f t="shared" si="12"/>
        <v>0.69881588351528934</v>
      </c>
      <c r="Z8" s="30">
        <f t="shared" si="13"/>
        <v>1.009242380178579</v>
      </c>
      <c r="AA8" s="54">
        <v>30</v>
      </c>
      <c r="AB8" s="31">
        <f t="shared" si="14"/>
        <v>30</v>
      </c>
      <c r="AC8" s="50">
        <f t="shared" si="15"/>
        <v>161.53846153846152</v>
      </c>
      <c r="AD8" s="28">
        <f t="shared" si="16"/>
        <v>86.602540378443862</v>
      </c>
      <c r="AE8" s="33">
        <f t="shared" si="17"/>
        <v>1.7320508075688772</v>
      </c>
      <c r="AF8" s="50">
        <f t="shared" si="18"/>
        <v>46.188021535170058</v>
      </c>
      <c r="AG8" s="50">
        <f t="shared" si="19"/>
        <v>80.829037686547608</v>
      </c>
      <c r="AH8" s="50">
        <f t="shared" si="20"/>
        <v>54.182102185487956</v>
      </c>
      <c r="AI8" s="28">
        <f t="shared" si="21"/>
        <v>23.094010767585029</v>
      </c>
      <c r="AJ8" s="28">
        <f t="shared" si="22"/>
        <v>21.538461538461537</v>
      </c>
      <c r="AK8" s="32">
        <f t="shared" si="23"/>
        <v>3.7527767497325675</v>
      </c>
      <c r="AL8" s="30">
        <f t="shared" si="24"/>
        <v>0.69881588351528934</v>
      </c>
      <c r="AM8" s="30">
        <f t="shared" si="25"/>
        <v>1.009242380178579</v>
      </c>
      <c r="AN8" s="33">
        <f t="shared" si="26"/>
        <v>0.51961524227066314</v>
      </c>
      <c r="AO8" s="34">
        <f t="shared" si="27"/>
        <v>1.4833369189598269</v>
      </c>
    </row>
    <row r="9" spans="1:41" s="1" customFormat="1" ht="20.100000000000001" hidden="1" customHeight="1" x14ac:dyDescent="0.15">
      <c r="A9" s="18"/>
      <c r="B9" s="174"/>
      <c r="C9" s="170"/>
      <c r="D9" s="92"/>
      <c r="E9" s="170"/>
      <c r="F9" s="8" t="s">
        <v>64</v>
      </c>
      <c r="G9" s="8">
        <v>0</v>
      </c>
      <c r="H9" s="8"/>
      <c r="I9" s="8"/>
      <c r="J9" s="8">
        <v>30</v>
      </c>
      <c r="K9" s="28">
        <f t="shared" si="0"/>
        <v>130</v>
      </c>
      <c r="L9" s="28">
        <f t="shared" si="1"/>
        <v>150</v>
      </c>
      <c r="M9" s="8">
        <v>1.5</v>
      </c>
      <c r="N9" s="8">
        <v>30</v>
      </c>
      <c r="O9" s="8">
        <f t="shared" si="2"/>
        <v>30</v>
      </c>
      <c r="P9" s="28">
        <f t="shared" si="3"/>
        <v>161.53846153846152</v>
      </c>
      <c r="Q9" s="28">
        <f t="shared" si="4"/>
        <v>86.602540378443862</v>
      </c>
      <c r="R9" s="33">
        <f t="shared" si="5"/>
        <v>1.7320508075688772</v>
      </c>
      <c r="S9" s="50">
        <f t="shared" si="6"/>
        <v>46.188021535170058</v>
      </c>
      <c r="T9" s="50">
        <f t="shared" si="7"/>
        <v>80.829037686547608</v>
      </c>
      <c r="U9" s="50">
        <f t="shared" si="8"/>
        <v>54.182102185487956</v>
      </c>
      <c r="V9" s="28">
        <f t="shared" si="9"/>
        <v>23.094010767585029</v>
      </c>
      <c r="W9" s="28">
        <f t="shared" si="10"/>
        <v>21.538461538461537</v>
      </c>
      <c r="X9" s="23">
        <f t="shared" si="11"/>
        <v>3.7527767497325675</v>
      </c>
      <c r="Y9" s="30">
        <f t="shared" si="12"/>
        <v>0.69881588351528934</v>
      </c>
      <c r="Z9" s="30">
        <f t="shared" si="13"/>
        <v>1.009242380178579</v>
      </c>
      <c r="AA9" s="54">
        <v>30</v>
      </c>
      <c r="AB9" s="31">
        <f t="shared" si="14"/>
        <v>30</v>
      </c>
      <c r="AC9" s="50">
        <f t="shared" si="15"/>
        <v>161.53846153846152</v>
      </c>
      <c r="AD9" s="28">
        <f t="shared" si="16"/>
        <v>86.602540378443862</v>
      </c>
      <c r="AE9" s="33">
        <f t="shared" si="17"/>
        <v>1.7320508075688772</v>
      </c>
      <c r="AF9" s="50">
        <f t="shared" si="18"/>
        <v>46.188021535170058</v>
      </c>
      <c r="AG9" s="50">
        <f t="shared" si="19"/>
        <v>80.829037686547608</v>
      </c>
      <c r="AH9" s="50">
        <f t="shared" si="20"/>
        <v>54.182102185487956</v>
      </c>
      <c r="AI9" s="28">
        <f t="shared" si="21"/>
        <v>23.094010767585029</v>
      </c>
      <c r="AJ9" s="28">
        <f t="shared" si="22"/>
        <v>21.538461538461537</v>
      </c>
      <c r="AK9" s="32">
        <f t="shared" si="23"/>
        <v>3.7527767497325675</v>
      </c>
      <c r="AL9" s="30">
        <f t="shared" si="24"/>
        <v>0.69881588351528934</v>
      </c>
      <c r="AM9" s="30">
        <f t="shared" si="25"/>
        <v>1.009242380178579</v>
      </c>
      <c r="AN9" s="33">
        <f t="shared" si="26"/>
        <v>0.51961524227066314</v>
      </c>
      <c r="AO9" s="34">
        <f t="shared" si="27"/>
        <v>1.4833369189598269</v>
      </c>
    </row>
    <row r="10" spans="1:41" s="1" customFormat="1" ht="20.100000000000001" hidden="1" customHeight="1" x14ac:dyDescent="0.15">
      <c r="A10" s="18"/>
      <c r="B10" s="174"/>
      <c r="C10" s="170"/>
      <c r="D10" s="92"/>
      <c r="E10" s="170"/>
      <c r="F10" s="8" t="s">
        <v>65</v>
      </c>
      <c r="G10" s="8">
        <v>0</v>
      </c>
      <c r="H10" s="8"/>
      <c r="I10" s="8"/>
      <c r="J10" s="8">
        <v>35</v>
      </c>
      <c r="K10" s="28">
        <f t="shared" si="0"/>
        <v>135</v>
      </c>
      <c r="L10" s="28">
        <f t="shared" si="1"/>
        <v>183.75</v>
      </c>
      <c r="M10" s="8">
        <v>1.75</v>
      </c>
      <c r="N10" s="8">
        <v>30</v>
      </c>
      <c r="O10" s="8">
        <f t="shared" si="2"/>
        <v>30</v>
      </c>
      <c r="P10" s="28">
        <f t="shared" si="3"/>
        <v>199.5409314735534</v>
      </c>
      <c r="Q10" s="28">
        <f t="shared" si="4"/>
        <v>106.08811196359373</v>
      </c>
      <c r="R10" s="33">
        <f t="shared" si="5"/>
        <v>2.0207259421636898</v>
      </c>
      <c r="S10" s="50">
        <f t="shared" si="6"/>
        <v>46.188021535170058</v>
      </c>
      <c r="T10" s="50">
        <f t="shared" si="7"/>
        <v>82.56108849411649</v>
      </c>
      <c r="U10" s="50">
        <f t="shared" si="8"/>
        <v>54.270925303824818</v>
      </c>
      <c r="V10" s="28">
        <f t="shared" si="9"/>
        <v>23.094010767585029</v>
      </c>
      <c r="W10" s="28">
        <f t="shared" si="10"/>
        <v>21.718740840658874</v>
      </c>
      <c r="X10" s="23">
        <f t="shared" si="11"/>
        <v>3.7115374447904514</v>
      </c>
      <c r="Y10" s="30">
        <f t="shared" si="12"/>
        <v>0.89140536077409638</v>
      </c>
      <c r="Z10" s="30">
        <f t="shared" si="13"/>
        <v>1.2483470625420403</v>
      </c>
      <c r="AA10" s="54">
        <v>30</v>
      </c>
      <c r="AB10" s="31">
        <f t="shared" si="14"/>
        <v>30</v>
      </c>
      <c r="AC10" s="50">
        <f t="shared" si="15"/>
        <v>199.5409314735534</v>
      </c>
      <c r="AD10" s="28">
        <f t="shared" si="16"/>
        <v>106.08811196359373</v>
      </c>
      <c r="AE10" s="33">
        <f t="shared" si="17"/>
        <v>2.0207259421636898</v>
      </c>
      <c r="AF10" s="50">
        <f t="shared" si="18"/>
        <v>46.188021535170058</v>
      </c>
      <c r="AG10" s="50">
        <f t="shared" si="19"/>
        <v>82.56108849411649</v>
      </c>
      <c r="AH10" s="50">
        <f t="shared" si="20"/>
        <v>54.270925303824818</v>
      </c>
      <c r="AI10" s="28">
        <f t="shared" si="21"/>
        <v>23.094010767585029</v>
      </c>
      <c r="AJ10" s="28">
        <f t="shared" si="22"/>
        <v>21.718740840658874</v>
      </c>
      <c r="AK10" s="32">
        <f t="shared" si="23"/>
        <v>3.7115374447904514</v>
      </c>
      <c r="AL10" s="30">
        <f t="shared" si="24"/>
        <v>0.89140536077409638</v>
      </c>
      <c r="AM10" s="30">
        <f t="shared" si="25"/>
        <v>1.2483470625420403</v>
      </c>
      <c r="AN10" s="33">
        <f t="shared" si="26"/>
        <v>0.77974762293241406</v>
      </c>
      <c r="AO10" s="34">
        <f t="shared" si="27"/>
        <v>1.6413743110052996</v>
      </c>
    </row>
    <row r="11" spans="1:41" s="1" customFormat="1" ht="20.100000000000001" hidden="1" customHeight="1" x14ac:dyDescent="0.15">
      <c r="A11" s="18"/>
      <c r="B11" s="174"/>
      <c r="C11" s="170"/>
      <c r="D11" s="92"/>
      <c r="E11" s="170"/>
      <c r="F11" s="8" t="s">
        <v>66</v>
      </c>
      <c r="G11" s="8">
        <v>0</v>
      </c>
      <c r="H11" s="8"/>
      <c r="I11" s="8"/>
      <c r="J11" s="8">
        <v>35</v>
      </c>
      <c r="K11" s="28">
        <f t="shared" si="0"/>
        <v>135</v>
      </c>
      <c r="L11" s="28">
        <f t="shared" si="1"/>
        <v>183.75</v>
      </c>
      <c r="M11" s="8">
        <v>1.75</v>
      </c>
      <c r="N11" s="8">
        <v>30</v>
      </c>
      <c r="O11" s="8">
        <f t="shared" si="2"/>
        <v>30</v>
      </c>
      <c r="P11" s="28">
        <f t="shared" si="3"/>
        <v>199.5409314735534</v>
      </c>
      <c r="Q11" s="28">
        <f t="shared" si="4"/>
        <v>106.08811196359373</v>
      </c>
      <c r="R11" s="33">
        <f t="shared" si="5"/>
        <v>2.0207259421636898</v>
      </c>
      <c r="S11" s="50">
        <f t="shared" si="6"/>
        <v>46.188021535170058</v>
      </c>
      <c r="T11" s="50">
        <f t="shared" si="7"/>
        <v>82.56108849411649</v>
      </c>
      <c r="U11" s="50">
        <f t="shared" si="8"/>
        <v>54.270925303824818</v>
      </c>
      <c r="V11" s="28">
        <f t="shared" si="9"/>
        <v>23.094010767585029</v>
      </c>
      <c r="W11" s="28">
        <f t="shared" si="10"/>
        <v>21.718740840658874</v>
      </c>
      <c r="X11" s="23">
        <f t="shared" si="11"/>
        <v>3.7115374447904514</v>
      </c>
      <c r="Y11" s="30">
        <f t="shared" si="12"/>
        <v>0.89140536077409638</v>
      </c>
      <c r="Z11" s="30">
        <f t="shared" si="13"/>
        <v>1.2483470625420403</v>
      </c>
      <c r="AA11" s="54">
        <v>30</v>
      </c>
      <c r="AB11" s="31">
        <f t="shared" si="14"/>
        <v>30</v>
      </c>
      <c r="AC11" s="50">
        <f t="shared" si="15"/>
        <v>199.5409314735534</v>
      </c>
      <c r="AD11" s="28">
        <f t="shared" si="16"/>
        <v>106.08811196359373</v>
      </c>
      <c r="AE11" s="33">
        <f t="shared" si="17"/>
        <v>2.0207259421636898</v>
      </c>
      <c r="AF11" s="50">
        <f t="shared" si="18"/>
        <v>46.188021535170058</v>
      </c>
      <c r="AG11" s="50">
        <f t="shared" si="19"/>
        <v>82.56108849411649</v>
      </c>
      <c r="AH11" s="50">
        <f t="shared" si="20"/>
        <v>54.270925303824818</v>
      </c>
      <c r="AI11" s="28">
        <f t="shared" si="21"/>
        <v>23.094010767585029</v>
      </c>
      <c r="AJ11" s="28">
        <f t="shared" si="22"/>
        <v>21.718740840658874</v>
      </c>
      <c r="AK11" s="32">
        <f t="shared" si="23"/>
        <v>3.7115374447904514</v>
      </c>
      <c r="AL11" s="30">
        <f t="shared" si="24"/>
        <v>0.89140536077409638</v>
      </c>
      <c r="AM11" s="30">
        <f t="shared" si="25"/>
        <v>1.2483470625420403</v>
      </c>
      <c r="AN11" s="33">
        <f t="shared" si="26"/>
        <v>0.77974762293241406</v>
      </c>
      <c r="AO11" s="34">
        <f t="shared" si="27"/>
        <v>1.6413743110052996</v>
      </c>
    </row>
    <row r="12" spans="1:41" s="1" customFormat="1" ht="20.100000000000001" hidden="1" customHeight="1" x14ac:dyDescent="0.15">
      <c r="A12" s="18"/>
      <c r="B12" s="174"/>
      <c r="C12" s="170"/>
      <c r="D12" s="92"/>
      <c r="E12" s="170"/>
      <c r="F12" s="8" t="s">
        <v>67</v>
      </c>
      <c r="G12" s="8">
        <v>0</v>
      </c>
      <c r="H12" s="8"/>
      <c r="I12" s="8"/>
      <c r="J12" s="8">
        <v>40</v>
      </c>
      <c r="K12" s="28">
        <f t="shared" si="0"/>
        <v>140</v>
      </c>
      <c r="L12" s="28">
        <f t="shared" si="1"/>
        <v>192.5</v>
      </c>
      <c r="M12" s="8">
        <v>1.75</v>
      </c>
      <c r="N12" s="8">
        <v>30</v>
      </c>
      <c r="O12" s="8">
        <f t="shared" si="2"/>
        <v>30</v>
      </c>
      <c r="P12" s="28">
        <f t="shared" si="3"/>
        <v>209.04288059134166</v>
      </c>
      <c r="Q12" s="28">
        <f t="shared" si="4"/>
        <v>111.13992681900295</v>
      </c>
      <c r="R12" s="33">
        <f t="shared" si="5"/>
        <v>2.0207259421636898</v>
      </c>
      <c r="S12" s="50">
        <f t="shared" si="6"/>
        <v>46.188021535170058</v>
      </c>
      <c r="T12" s="50">
        <f t="shared" si="7"/>
        <v>83.908239122225609</v>
      </c>
      <c r="U12" s="50">
        <f t="shared" si="8"/>
        <v>54.270925303824818</v>
      </c>
      <c r="V12" s="28">
        <f t="shared" si="9"/>
        <v>23.094010767585029</v>
      </c>
      <c r="W12" s="28">
        <f t="shared" si="10"/>
        <v>21.718740840658874</v>
      </c>
      <c r="X12" s="23">
        <f t="shared" si="11"/>
        <v>3.7115374447904514</v>
      </c>
      <c r="Y12" s="30">
        <f t="shared" si="12"/>
        <v>0.96926365066928255</v>
      </c>
      <c r="Z12" s="30">
        <f t="shared" si="13"/>
        <v>1.3155719556356584</v>
      </c>
      <c r="AA12" s="54">
        <v>30</v>
      </c>
      <c r="AB12" s="31">
        <f t="shared" si="14"/>
        <v>30</v>
      </c>
      <c r="AC12" s="50">
        <f t="shared" si="15"/>
        <v>209.04288059134166</v>
      </c>
      <c r="AD12" s="28">
        <f t="shared" si="16"/>
        <v>111.13992681900295</v>
      </c>
      <c r="AE12" s="33">
        <f t="shared" si="17"/>
        <v>2.0207259421636898</v>
      </c>
      <c r="AF12" s="50">
        <f t="shared" si="18"/>
        <v>46.188021535170058</v>
      </c>
      <c r="AG12" s="50">
        <f t="shared" si="19"/>
        <v>83.908239122225609</v>
      </c>
      <c r="AH12" s="50">
        <f t="shared" si="20"/>
        <v>54.270925303824818</v>
      </c>
      <c r="AI12" s="28">
        <f t="shared" si="21"/>
        <v>23.094010767585029</v>
      </c>
      <c r="AJ12" s="28">
        <f t="shared" si="22"/>
        <v>21.718740840658874</v>
      </c>
      <c r="AK12" s="32">
        <f t="shared" si="23"/>
        <v>3.7115374447904514</v>
      </c>
      <c r="AL12" s="30">
        <f t="shared" si="24"/>
        <v>0.96926365066928255</v>
      </c>
      <c r="AM12" s="30">
        <f t="shared" si="25"/>
        <v>1.3155719556356584</v>
      </c>
      <c r="AN12" s="33">
        <f t="shared" si="26"/>
        <v>0.85577743650632287</v>
      </c>
      <c r="AO12" s="34">
        <f t="shared" si="27"/>
        <v>1.6817888298485733</v>
      </c>
    </row>
    <row r="13" spans="1:41" s="1" customFormat="1" ht="20.100000000000001" hidden="1" customHeight="1" x14ac:dyDescent="0.15">
      <c r="A13" s="18"/>
      <c r="B13" s="174"/>
      <c r="C13" s="170"/>
      <c r="D13" s="92"/>
      <c r="E13" s="170"/>
      <c r="F13" s="8" t="s">
        <v>68</v>
      </c>
      <c r="G13" s="8">
        <v>0</v>
      </c>
      <c r="H13" s="8"/>
      <c r="I13" s="8"/>
      <c r="J13" s="8">
        <v>40</v>
      </c>
      <c r="K13" s="28">
        <f t="shared" si="0"/>
        <v>140</v>
      </c>
      <c r="L13" s="28">
        <f t="shared" si="1"/>
        <v>192.5</v>
      </c>
      <c r="M13" s="8">
        <v>1.75</v>
      </c>
      <c r="N13" s="8">
        <v>30</v>
      </c>
      <c r="O13" s="8">
        <f t="shared" si="2"/>
        <v>30</v>
      </c>
      <c r="P13" s="28">
        <f t="shared" si="3"/>
        <v>209.04288059134166</v>
      </c>
      <c r="Q13" s="28">
        <f t="shared" si="4"/>
        <v>111.13992681900295</v>
      </c>
      <c r="R13" s="33">
        <f t="shared" si="5"/>
        <v>2.0207259421636898</v>
      </c>
      <c r="S13" s="50">
        <f t="shared" si="6"/>
        <v>46.188021535170058</v>
      </c>
      <c r="T13" s="50">
        <f t="shared" si="7"/>
        <v>83.908239122225609</v>
      </c>
      <c r="U13" s="50">
        <f t="shared" si="8"/>
        <v>54.270925303824818</v>
      </c>
      <c r="V13" s="28">
        <f t="shared" si="9"/>
        <v>23.094010767585029</v>
      </c>
      <c r="W13" s="28">
        <f t="shared" si="10"/>
        <v>21.718740840658874</v>
      </c>
      <c r="X13" s="23">
        <f t="shared" si="11"/>
        <v>3.7115374447904514</v>
      </c>
      <c r="Y13" s="30">
        <f t="shared" si="12"/>
        <v>0.96926365066928255</v>
      </c>
      <c r="Z13" s="30">
        <f t="shared" si="13"/>
        <v>1.3155719556356584</v>
      </c>
      <c r="AA13" s="54">
        <v>30</v>
      </c>
      <c r="AB13" s="31">
        <f t="shared" si="14"/>
        <v>30</v>
      </c>
      <c r="AC13" s="50">
        <f t="shared" si="15"/>
        <v>209.04288059134166</v>
      </c>
      <c r="AD13" s="28">
        <f t="shared" si="16"/>
        <v>111.13992681900295</v>
      </c>
      <c r="AE13" s="33">
        <f t="shared" si="17"/>
        <v>2.0207259421636898</v>
      </c>
      <c r="AF13" s="50">
        <f t="shared" si="18"/>
        <v>46.188021535170058</v>
      </c>
      <c r="AG13" s="50">
        <f t="shared" si="19"/>
        <v>83.908239122225609</v>
      </c>
      <c r="AH13" s="50">
        <f t="shared" si="20"/>
        <v>54.270925303824818</v>
      </c>
      <c r="AI13" s="28">
        <f t="shared" si="21"/>
        <v>23.094010767585029</v>
      </c>
      <c r="AJ13" s="28">
        <f t="shared" si="22"/>
        <v>21.718740840658874</v>
      </c>
      <c r="AK13" s="32">
        <f t="shared" si="23"/>
        <v>3.7115374447904514</v>
      </c>
      <c r="AL13" s="30">
        <f t="shared" si="24"/>
        <v>0.96926365066928255</v>
      </c>
      <c r="AM13" s="30">
        <f t="shared" si="25"/>
        <v>1.3155719556356584</v>
      </c>
      <c r="AN13" s="33">
        <f t="shared" si="26"/>
        <v>0.85577743650632287</v>
      </c>
      <c r="AO13" s="34">
        <f t="shared" si="27"/>
        <v>1.6817888298485733</v>
      </c>
    </row>
    <row r="14" spans="1:41" s="1" customFormat="1" ht="20.100000000000001" hidden="1" customHeight="1" x14ac:dyDescent="0.15">
      <c r="A14" s="18"/>
      <c r="B14" s="175"/>
      <c r="C14" s="171"/>
      <c r="D14" s="93"/>
      <c r="E14" s="171"/>
      <c r="F14" s="8" t="s">
        <v>69</v>
      </c>
      <c r="G14" s="8">
        <v>0</v>
      </c>
      <c r="H14" s="8"/>
      <c r="I14" s="8"/>
      <c r="J14" s="8">
        <v>45</v>
      </c>
      <c r="K14" s="28">
        <f t="shared" si="0"/>
        <v>145</v>
      </c>
      <c r="L14" s="28">
        <f t="shared" si="1"/>
        <v>201.25</v>
      </c>
      <c r="M14" s="8">
        <v>1.75</v>
      </c>
      <c r="N14" s="8">
        <v>30</v>
      </c>
      <c r="O14" s="8">
        <f t="shared" si="2"/>
        <v>30</v>
      </c>
      <c r="P14" s="28">
        <f t="shared" si="3"/>
        <v>218.54482970912991</v>
      </c>
      <c r="Q14" s="28">
        <f t="shared" si="4"/>
        <v>116.19174167441219</v>
      </c>
      <c r="R14" s="33">
        <f t="shared" si="5"/>
        <v>2.0207259421636898</v>
      </c>
      <c r="S14" s="50">
        <f t="shared" si="6"/>
        <v>46.188021535170058</v>
      </c>
      <c r="T14" s="50">
        <f t="shared" si="7"/>
        <v>85.255389750334729</v>
      </c>
      <c r="U14" s="50">
        <f t="shared" si="8"/>
        <v>54.270925303824818</v>
      </c>
      <c r="V14" s="28">
        <f t="shared" si="9"/>
        <v>23.094010767585029</v>
      </c>
      <c r="W14" s="28">
        <f t="shared" si="10"/>
        <v>21.718740840658874</v>
      </c>
      <c r="X14" s="23">
        <f t="shared" si="11"/>
        <v>3.7115374447904514</v>
      </c>
      <c r="Y14" s="30">
        <f t="shared" si="12"/>
        <v>1.050792926026066</v>
      </c>
      <c r="Z14" s="30">
        <f t="shared" si="13"/>
        <v>1.3835041028090334</v>
      </c>
      <c r="AA14" s="54">
        <v>30</v>
      </c>
      <c r="AB14" s="31">
        <f t="shared" si="14"/>
        <v>30</v>
      </c>
      <c r="AC14" s="50">
        <f t="shared" si="15"/>
        <v>218.54482970912991</v>
      </c>
      <c r="AD14" s="28">
        <f t="shared" si="16"/>
        <v>116.19174167441219</v>
      </c>
      <c r="AE14" s="33">
        <f t="shared" si="17"/>
        <v>2.0207259421636898</v>
      </c>
      <c r="AF14" s="50">
        <f t="shared" si="18"/>
        <v>46.188021535170058</v>
      </c>
      <c r="AG14" s="50">
        <f t="shared" si="19"/>
        <v>85.255389750334729</v>
      </c>
      <c r="AH14" s="50">
        <f t="shared" si="20"/>
        <v>54.270925303824818</v>
      </c>
      <c r="AI14" s="28">
        <f t="shared" si="21"/>
        <v>23.094010767585029</v>
      </c>
      <c r="AJ14" s="28">
        <f t="shared" si="22"/>
        <v>21.718740840658874</v>
      </c>
      <c r="AK14" s="32">
        <f t="shared" si="23"/>
        <v>3.7115374447904514</v>
      </c>
      <c r="AL14" s="30">
        <f t="shared" si="24"/>
        <v>1.050792926026066</v>
      </c>
      <c r="AM14" s="30">
        <f t="shared" si="25"/>
        <v>1.3835041028090334</v>
      </c>
      <c r="AN14" s="33">
        <f t="shared" si="26"/>
        <v>0.93534352047901814</v>
      </c>
      <c r="AO14" s="34">
        <f t="shared" si="27"/>
        <v>1.7222033486918473</v>
      </c>
    </row>
    <row r="15" spans="1:41" s="1" customFormat="1" ht="20.100000000000001" hidden="1" customHeight="1" x14ac:dyDescent="0.15">
      <c r="A15" s="18"/>
      <c r="B15" s="173">
        <f>C15+20*2</f>
        <v>190</v>
      </c>
      <c r="C15" s="169">
        <v>150</v>
      </c>
      <c r="D15" s="97"/>
      <c r="E15" s="169">
        <v>150</v>
      </c>
      <c r="F15" s="8" t="s">
        <v>25</v>
      </c>
      <c r="G15" s="8">
        <v>0</v>
      </c>
      <c r="H15" s="8"/>
      <c r="I15" s="8"/>
      <c r="J15" s="8">
        <v>20</v>
      </c>
      <c r="K15" s="28">
        <f t="shared" ref="K15:K23" si="28">J15+E$15</f>
        <v>170</v>
      </c>
      <c r="L15" s="28">
        <f t="shared" si="1"/>
        <v>210</v>
      </c>
      <c r="M15" s="8">
        <v>1.5</v>
      </c>
      <c r="N15" s="8">
        <v>30</v>
      </c>
      <c r="O15" s="8">
        <f t="shared" si="2"/>
        <v>30</v>
      </c>
      <c r="P15" s="28">
        <f t="shared" si="3"/>
        <v>226.15384615384613</v>
      </c>
      <c r="Q15" s="28">
        <f t="shared" si="4"/>
        <v>121.2435565298214</v>
      </c>
      <c r="R15" s="33">
        <f t="shared" si="5"/>
        <v>1.7320508075688772</v>
      </c>
      <c r="S15" s="50">
        <f t="shared" si="6"/>
        <v>46.188021535170058</v>
      </c>
      <c r="T15" s="50">
        <f t="shared" si="7"/>
        <v>91.487811886971457</v>
      </c>
      <c r="U15" s="50">
        <f t="shared" si="8"/>
        <v>54.182102185487956</v>
      </c>
      <c r="V15" s="28">
        <f t="shared" si="9"/>
        <v>23.094010767585029</v>
      </c>
      <c r="W15" s="28">
        <f t="shared" si="10"/>
        <v>21.538461538461537</v>
      </c>
      <c r="X15" s="23">
        <f t="shared" si="11"/>
        <v>3.7527767497325675</v>
      </c>
      <c r="Y15" s="30">
        <f t="shared" si="12"/>
        <v>1.2954407693840149</v>
      </c>
      <c r="Z15" s="30">
        <f t="shared" si="13"/>
        <v>1.4800896097126808</v>
      </c>
      <c r="AA15" s="54">
        <v>30</v>
      </c>
      <c r="AB15" s="31">
        <f t="shared" si="14"/>
        <v>30</v>
      </c>
      <c r="AC15" s="50">
        <f t="shared" si="15"/>
        <v>226.15384615384613</v>
      </c>
      <c r="AD15" s="28">
        <f t="shared" si="16"/>
        <v>121.2435565298214</v>
      </c>
      <c r="AE15" s="33">
        <f t="shared" si="17"/>
        <v>1.7320508075688772</v>
      </c>
      <c r="AF15" s="50">
        <f t="shared" si="18"/>
        <v>46.188021535170058</v>
      </c>
      <c r="AG15" s="50">
        <f t="shared" si="19"/>
        <v>91.487811886971457</v>
      </c>
      <c r="AH15" s="50">
        <f t="shared" si="20"/>
        <v>54.182102185487956</v>
      </c>
      <c r="AI15" s="28">
        <f t="shared" si="21"/>
        <v>23.094010767585029</v>
      </c>
      <c r="AJ15" s="28">
        <f t="shared" si="22"/>
        <v>21.538461538461537</v>
      </c>
      <c r="AK15" s="32">
        <f t="shared" si="23"/>
        <v>3.7527767497325675</v>
      </c>
      <c r="AL15" s="30">
        <f t="shared" si="24"/>
        <v>1.2954407693840149</v>
      </c>
      <c r="AM15" s="30">
        <f t="shared" si="25"/>
        <v>1.4800896097126808</v>
      </c>
      <c r="AN15" s="33">
        <f t="shared" si="26"/>
        <v>2.2784458748504997</v>
      </c>
      <c r="AO15" s="34">
        <f t="shared" si="27"/>
        <v>2.3604650481708473</v>
      </c>
    </row>
    <row r="16" spans="1:41" s="1" customFormat="1" ht="20.100000000000001" hidden="1" customHeight="1" x14ac:dyDescent="0.15">
      <c r="A16" s="18"/>
      <c r="B16" s="174"/>
      <c r="C16" s="170"/>
      <c r="D16" s="92"/>
      <c r="E16" s="170"/>
      <c r="F16" s="8" t="s">
        <v>62</v>
      </c>
      <c r="G16" s="8">
        <v>0</v>
      </c>
      <c r="H16" s="8"/>
      <c r="I16" s="8"/>
      <c r="J16" s="8">
        <v>20</v>
      </c>
      <c r="K16" s="28">
        <f t="shared" si="28"/>
        <v>170</v>
      </c>
      <c r="L16" s="28">
        <f t="shared" si="1"/>
        <v>210</v>
      </c>
      <c r="M16" s="8">
        <v>1.5</v>
      </c>
      <c r="N16" s="8">
        <v>30</v>
      </c>
      <c r="O16" s="8">
        <f t="shared" si="2"/>
        <v>30</v>
      </c>
      <c r="P16" s="28">
        <f t="shared" si="3"/>
        <v>226.15384615384613</v>
      </c>
      <c r="Q16" s="28">
        <f t="shared" si="4"/>
        <v>121.2435565298214</v>
      </c>
      <c r="R16" s="33">
        <f t="shared" si="5"/>
        <v>1.7320508075688772</v>
      </c>
      <c r="S16" s="50">
        <f t="shared" si="6"/>
        <v>46.188021535170058</v>
      </c>
      <c r="T16" s="50">
        <f t="shared" si="7"/>
        <v>91.487811886971457</v>
      </c>
      <c r="U16" s="50">
        <f t="shared" si="8"/>
        <v>54.182102185487956</v>
      </c>
      <c r="V16" s="28">
        <f t="shared" si="9"/>
        <v>23.094010767585029</v>
      </c>
      <c r="W16" s="28">
        <f t="shared" si="10"/>
        <v>21.538461538461537</v>
      </c>
      <c r="X16" s="23">
        <f t="shared" si="11"/>
        <v>3.7527767497325675</v>
      </c>
      <c r="Y16" s="30">
        <f t="shared" si="12"/>
        <v>1.2954407693840149</v>
      </c>
      <c r="Z16" s="30">
        <f t="shared" si="13"/>
        <v>1.4800896097126808</v>
      </c>
      <c r="AA16" s="54">
        <v>30</v>
      </c>
      <c r="AB16" s="31">
        <f t="shared" si="14"/>
        <v>30</v>
      </c>
      <c r="AC16" s="50">
        <f t="shared" si="15"/>
        <v>226.15384615384613</v>
      </c>
      <c r="AD16" s="28">
        <f t="shared" si="16"/>
        <v>121.2435565298214</v>
      </c>
      <c r="AE16" s="33">
        <f t="shared" si="17"/>
        <v>1.7320508075688772</v>
      </c>
      <c r="AF16" s="50">
        <f t="shared" si="18"/>
        <v>46.188021535170058</v>
      </c>
      <c r="AG16" s="50">
        <f t="shared" si="19"/>
        <v>91.487811886971457</v>
      </c>
      <c r="AH16" s="50">
        <f t="shared" si="20"/>
        <v>54.182102185487956</v>
      </c>
      <c r="AI16" s="28">
        <f t="shared" si="21"/>
        <v>23.094010767585029</v>
      </c>
      <c r="AJ16" s="28">
        <f t="shared" si="22"/>
        <v>21.538461538461537</v>
      </c>
      <c r="AK16" s="32">
        <f t="shared" si="23"/>
        <v>3.7527767497325675</v>
      </c>
      <c r="AL16" s="30">
        <f t="shared" si="24"/>
        <v>1.2954407693840149</v>
      </c>
      <c r="AM16" s="30">
        <f t="shared" si="25"/>
        <v>1.4800896097126808</v>
      </c>
      <c r="AN16" s="33">
        <f t="shared" si="26"/>
        <v>1.0184458748504999</v>
      </c>
      <c r="AO16" s="34">
        <f t="shared" si="27"/>
        <v>1.7604650481708473</v>
      </c>
    </row>
    <row r="17" spans="1:41" s="1" customFormat="1" ht="20.100000000000001" hidden="1" customHeight="1" x14ac:dyDescent="0.15">
      <c r="A17" s="18"/>
      <c r="B17" s="174"/>
      <c r="C17" s="170"/>
      <c r="D17" s="92"/>
      <c r="E17" s="170"/>
      <c r="F17" s="8" t="s">
        <v>63</v>
      </c>
      <c r="G17" s="8">
        <v>0</v>
      </c>
      <c r="H17" s="8"/>
      <c r="I17" s="8"/>
      <c r="J17" s="8">
        <v>30</v>
      </c>
      <c r="K17" s="28">
        <f t="shared" si="28"/>
        <v>180</v>
      </c>
      <c r="L17" s="28">
        <f t="shared" si="1"/>
        <v>225</v>
      </c>
      <c r="M17" s="8">
        <v>1.5</v>
      </c>
      <c r="N17" s="8">
        <v>30</v>
      </c>
      <c r="O17" s="8">
        <f t="shared" si="2"/>
        <v>30</v>
      </c>
      <c r="P17" s="28">
        <f t="shared" si="3"/>
        <v>242.30769230769232</v>
      </c>
      <c r="Q17" s="28">
        <f t="shared" si="4"/>
        <v>129.9038105676658</v>
      </c>
      <c r="R17" s="33">
        <f t="shared" si="5"/>
        <v>1.7320508075688772</v>
      </c>
      <c r="S17" s="50">
        <f t="shared" si="6"/>
        <v>46.188021535170058</v>
      </c>
      <c r="T17" s="50">
        <f t="shared" si="7"/>
        <v>94.152505437077423</v>
      </c>
      <c r="U17" s="50">
        <f t="shared" si="8"/>
        <v>54.182102185487956</v>
      </c>
      <c r="V17" s="28">
        <f t="shared" si="9"/>
        <v>23.094010767585029</v>
      </c>
      <c r="W17" s="28">
        <f t="shared" si="10"/>
        <v>21.53846153846154</v>
      </c>
      <c r="X17" s="23">
        <f t="shared" si="11"/>
        <v>3.7527767497325675</v>
      </c>
      <c r="Y17" s="30">
        <f t="shared" si="12"/>
        <v>1.4779056602275207</v>
      </c>
      <c r="Z17" s="30">
        <f t="shared" si="13"/>
        <v>1.6037969775839453</v>
      </c>
      <c r="AA17" s="54">
        <v>30</v>
      </c>
      <c r="AB17" s="31">
        <f t="shared" si="14"/>
        <v>30</v>
      </c>
      <c r="AC17" s="50">
        <f t="shared" si="15"/>
        <v>242.30769230769232</v>
      </c>
      <c r="AD17" s="28">
        <f t="shared" si="16"/>
        <v>129.9038105676658</v>
      </c>
      <c r="AE17" s="33">
        <f t="shared" si="17"/>
        <v>1.7320508075688772</v>
      </c>
      <c r="AF17" s="50">
        <f t="shared" si="18"/>
        <v>46.188021535170058</v>
      </c>
      <c r="AG17" s="50">
        <f t="shared" si="19"/>
        <v>94.152505437077423</v>
      </c>
      <c r="AH17" s="50">
        <f t="shared" si="20"/>
        <v>54.182102185487956</v>
      </c>
      <c r="AI17" s="28">
        <f t="shared" si="21"/>
        <v>23.094010767585029</v>
      </c>
      <c r="AJ17" s="28">
        <f t="shared" si="22"/>
        <v>21.53846153846154</v>
      </c>
      <c r="AK17" s="32">
        <f t="shared" si="23"/>
        <v>3.7527767497325675</v>
      </c>
      <c r="AL17" s="30">
        <f t="shared" si="24"/>
        <v>1.4779056602275207</v>
      </c>
      <c r="AM17" s="30">
        <f t="shared" si="25"/>
        <v>1.6037969775839453</v>
      </c>
      <c r="AN17" s="33">
        <f t="shared" si="26"/>
        <v>1.1691342951089922</v>
      </c>
      <c r="AO17" s="34">
        <f t="shared" si="27"/>
        <v>1.8297470804736029</v>
      </c>
    </row>
    <row r="18" spans="1:41" s="1" customFormat="1" ht="20.100000000000001" hidden="1" customHeight="1" x14ac:dyDescent="0.15">
      <c r="A18" s="18"/>
      <c r="B18" s="174"/>
      <c r="C18" s="170"/>
      <c r="D18" s="92"/>
      <c r="E18" s="170"/>
      <c r="F18" s="8" t="s">
        <v>64</v>
      </c>
      <c r="G18" s="8">
        <v>0</v>
      </c>
      <c r="H18" s="8"/>
      <c r="I18" s="8"/>
      <c r="J18" s="8">
        <v>30</v>
      </c>
      <c r="K18" s="28">
        <f t="shared" si="28"/>
        <v>180</v>
      </c>
      <c r="L18" s="28">
        <f t="shared" si="1"/>
        <v>225</v>
      </c>
      <c r="M18" s="8">
        <v>1.5</v>
      </c>
      <c r="N18" s="8">
        <v>30</v>
      </c>
      <c r="O18" s="8">
        <f t="shared" si="2"/>
        <v>30</v>
      </c>
      <c r="P18" s="28">
        <f t="shared" si="3"/>
        <v>242.30769230769232</v>
      </c>
      <c r="Q18" s="28">
        <f t="shared" si="4"/>
        <v>129.9038105676658</v>
      </c>
      <c r="R18" s="33">
        <f t="shared" si="5"/>
        <v>1.7320508075688772</v>
      </c>
      <c r="S18" s="50">
        <f t="shared" si="6"/>
        <v>46.188021535170058</v>
      </c>
      <c r="T18" s="50">
        <f t="shared" si="7"/>
        <v>94.152505437077423</v>
      </c>
      <c r="U18" s="50">
        <f t="shared" si="8"/>
        <v>54.182102185487956</v>
      </c>
      <c r="V18" s="28">
        <f t="shared" si="9"/>
        <v>23.094010767585029</v>
      </c>
      <c r="W18" s="28">
        <f t="shared" si="10"/>
        <v>21.53846153846154</v>
      </c>
      <c r="X18" s="23">
        <f t="shared" si="11"/>
        <v>3.7527767497325675</v>
      </c>
      <c r="Y18" s="30">
        <f t="shared" si="12"/>
        <v>1.4779056602275207</v>
      </c>
      <c r="Z18" s="30">
        <f t="shared" si="13"/>
        <v>1.6037969775839453</v>
      </c>
      <c r="AA18" s="54">
        <v>30</v>
      </c>
      <c r="AB18" s="31">
        <f t="shared" si="14"/>
        <v>30</v>
      </c>
      <c r="AC18" s="50">
        <f t="shared" si="15"/>
        <v>242.30769230769232</v>
      </c>
      <c r="AD18" s="28">
        <f t="shared" si="16"/>
        <v>129.9038105676658</v>
      </c>
      <c r="AE18" s="33">
        <f t="shared" si="17"/>
        <v>1.7320508075688772</v>
      </c>
      <c r="AF18" s="50">
        <f t="shared" si="18"/>
        <v>46.188021535170058</v>
      </c>
      <c r="AG18" s="50">
        <f t="shared" si="19"/>
        <v>94.152505437077423</v>
      </c>
      <c r="AH18" s="50">
        <f t="shared" si="20"/>
        <v>54.182102185487956</v>
      </c>
      <c r="AI18" s="28">
        <f t="shared" si="21"/>
        <v>23.094010767585029</v>
      </c>
      <c r="AJ18" s="28">
        <f t="shared" si="22"/>
        <v>21.53846153846154</v>
      </c>
      <c r="AK18" s="32">
        <f t="shared" si="23"/>
        <v>3.7527767497325675</v>
      </c>
      <c r="AL18" s="30">
        <f t="shared" si="24"/>
        <v>1.4779056602275207</v>
      </c>
      <c r="AM18" s="30">
        <f t="shared" si="25"/>
        <v>1.6037969775839453</v>
      </c>
      <c r="AN18" s="33">
        <f t="shared" si="26"/>
        <v>1.1691342951089922</v>
      </c>
      <c r="AO18" s="34">
        <f t="shared" si="27"/>
        <v>1.8297470804736029</v>
      </c>
    </row>
    <row r="19" spans="1:41" s="1" customFormat="1" ht="20.100000000000001" hidden="1" customHeight="1" x14ac:dyDescent="0.15">
      <c r="A19" s="18"/>
      <c r="B19" s="174"/>
      <c r="C19" s="170"/>
      <c r="D19" s="92"/>
      <c r="E19" s="170"/>
      <c r="F19" s="8" t="s">
        <v>65</v>
      </c>
      <c r="G19" s="8">
        <v>0</v>
      </c>
      <c r="H19" s="8"/>
      <c r="I19" s="8"/>
      <c r="J19" s="8">
        <v>35</v>
      </c>
      <c r="K19" s="28">
        <f t="shared" si="28"/>
        <v>185</v>
      </c>
      <c r="L19" s="28">
        <f t="shared" si="1"/>
        <v>271.25</v>
      </c>
      <c r="M19" s="8">
        <v>1.75</v>
      </c>
      <c r="N19" s="8">
        <v>30</v>
      </c>
      <c r="O19" s="8">
        <f t="shared" si="2"/>
        <v>30</v>
      </c>
      <c r="P19" s="28">
        <f t="shared" si="3"/>
        <v>294.56042265143594</v>
      </c>
      <c r="Q19" s="28">
        <f t="shared" si="4"/>
        <v>156.60626051768597</v>
      </c>
      <c r="R19" s="33">
        <f t="shared" si="5"/>
        <v>2.0207259421636898</v>
      </c>
      <c r="S19" s="50">
        <f t="shared" si="6"/>
        <v>46.188021535170058</v>
      </c>
      <c r="T19" s="50">
        <f t="shared" si="7"/>
        <v>96.032594775207741</v>
      </c>
      <c r="U19" s="50">
        <f t="shared" si="8"/>
        <v>54.270925303824818</v>
      </c>
      <c r="V19" s="28">
        <f t="shared" si="9"/>
        <v>23.094010767585029</v>
      </c>
      <c r="W19" s="28">
        <f t="shared" si="10"/>
        <v>21.718740840658871</v>
      </c>
      <c r="X19" s="23">
        <f t="shared" si="11"/>
        <v>3.7115374447904514</v>
      </c>
      <c r="Y19" s="30">
        <f t="shared" si="12"/>
        <v>1.8422551462954122</v>
      </c>
      <c r="Z19" s="30">
        <f t="shared" si="13"/>
        <v>1.9524224270672965</v>
      </c>
      <c r="AA19" s="54">
        <v>30</v>
      </c>
      <c r="AB19" s="31">
        <f t="shared" si="14"/>
        <v>30</v>
      </c>
      <c r="AC19" s="50">
        <f t="shared" si="15"/>
        <v>294.56042265143594</v>
      </c>
      <c r="AD19" s="28">
        <f t="shared" si="16"/>
        <v>156.60626051768597</v>
      </c>
      <c r="AE19" s="33">
        <f t="shared" si="17"/>
        <v>2.0207259421636898</v>
      </c>
      <c r="AF19" s="50">
        <f t="shared" si="18"/>
        <v>46.188021535170058</v>
      </c>
      <c r="AG19" s="50">
        <f t="shared" si="19"/>
        <v>96.032594775207741</v>
      </c>
      <c r="AH19" s="50">
        <f t="shared" si="20"/>
        <v>54.270925303824818</v>
      </c>
      <c r="AI19" s="28">
        <f t="shared" si="21"/>
        <v>23.094010767585029</v>
      </c>
      <c r="AJ19" s="28">
        <f t="shared" si="22"/>
        <v>21.718740840658871</v>
      </c>
      <c r="AK19" s="32">
        <f t="shared" si="23"/>
        <v>3.7115374447904514</v>
      </c>
      <c r="AL19" s="30">
        <f t="shared" si="24"/>
        <v>1.8422551462954122</v>
      </c>
      <c r="AM19" s="30">
        <f t="shared" si="25"/>
        <v>1.9524224270672965</v>
      </c>
      <c r="AN19" s="33">
        <f t="shared" si="26"/>
        <v>1.6991779266168932</v>
      </c>
      <c r="AO19" s="34">
        <f t="shared" si="27"/>
        <v>2.0455194994380377</v>
      </c>
    </row>
    <row r="20" spans="1:41" s="1" customFormat="1" ht="20.100000000000001" hidden="1" customHeight="1" x14ac:dyDescent="0.15">
      <c r="A20" s="18"/>
      <c r="B20" s="174"/>
      <c r="C20" s="170"/>
      <c r="D20" s="92"/>
      <c r="E20" s="170"/>
      <c r="F20" s="8" t="s">
        <v>66</v>
      </c>
      <c r="G20" s="8">
        <v>0</v>
      </c>
      <c r="H20" s="8"/>
      <c r="I20" s="8"/>
      <c r="J20" s="8">
        <v>35</v>
      </c>
      <c r="K20" s="28">
        <f t="shared" si="28"/>
        <v>185</v>
      </c>
      <c r="L20" s="28">
        <f t="shared" si="1"/>
        <v>271.25</v>
      </c>
      <c r="M20" s="8">
        <v>1.75</v>
      </c>
      <c r="N20" s="8">
        <v>30</v>
      </c>
      <c r="O20" s="8">
        <f t="shared" si="2"/>
        <v>30</v>
      </c>
      <c r="P20" s="28">
        <f t="shared" si="3"/>
        <v>294.56042265143594</v>
      </c>
      <c r="Q20" s="28">
        <f t="shared" si="4"/>
        <v>156.60626051768597</v>
      </c>
      <c r="R20" s="33">
        <f t="shared" si="5"/>
        <v>2.0207259421636898</v>
      </c>
      <c r="S20" s="50">
        <f t="shared" si="6"/>
        <v>46.188021535170058</v>
      </c>
      <c r="T20" s="50">
        <f t="shared" si="7"/>
        <v>96.032594775207741</v>
      </c>
      <c r="U20" s="50">
        <f t="shared" si="8"/>
        <v>54.270925303824818</v>
      </c>
      <c r="V20" s="28">
        <f t="shared" si="9"/>
        <v>23.094010767585029</v>
      </c>
      <c r="W20" s="28">
        <f t="shared" si="10"/>
        <v>21.718740840658871</v>
      </c>
      <c r="X20" s="23">
        <f t="shared" si="11"/>
        <v>3.7115374447904514</v>
      </c>
      <c r="Y20" s="30">
        <f t="shared" si="12"/>
        <v>1.8422551462954122</v>
      </c>
      <c r="Z20" s="30">
        <f t="shared" si="13"/>
        <v>1.9524224270672965</v>
      </c>
      <c r="AA20" s="54">
        <v>30</v>
      </c>
      <c r="AB20" s="31">
        <f t="shared" si="14"/>
        <v>30</v>
      </c>
      <c r="AC20" s="50">
        <f t="shared" si="15"/>
        <v>294.56042265143594</v>
      </c>
      <c r="AD20" s="28">
        <f t="shared" si="16"/>
        <v>156.60626051768597</v>
      </c>
      <c r="AE20" s="33">
        <f t="shared" si="17"/>
        <v>2.0207259421636898</v>
      </c>
      <c r="AF20" s="50">
        <f t="shared" si="18"/>
        <v>46.188021535170058</v>
      </c>
      <c r="AG20" s="50">
        <f t="shared" si="19"/>
        <v>96.032594775207741</v>
      </c>
      <c r="AH20" s="50">
        <f t="shared" si="20"/>
        <v>54.270925303824818</v>
      </c>
      <c r="AI20" s="28">
        <f t="shared" si="21"/>
        <v>23.094010767585029</v>
      </c>
      <c r="AJ20" s="28">
        <f t="shared" si="22"/>
        <v>21.718740840658871</v>
      </c>
      <c r="AK20" s="32">
        <f t="shared" si="23"/>
        <v>3.7115374447904514</v>
      </c>
      <c r="AL20" s="30">
        <f t="shared" si="24"/>
        <v>1.8422551462954122</v>
      </c>
      <c r="AM20" s="30">
        <f t="shared" si="25"/>
        <v>1.9524224270672965</v>
      </c>
      <c r="AN20" s="33">
        <f t="shared" si="26"/>
        <v>1.6991779266168932</v>
      </c>
      <c r="AO20" s="34">
        <f t="shared" si="27"/>
        <v>2.0455194994380377</v>
      </c>
    </row>
    <row r="21" spans="1:41" s="1" customFormat="1" ht="20.100000000000001" hidden="1" customHeight="1" x14ac:dyDescent="0.15">
      <c r="A21" s="18"/>
      <c r="B21" s="174"/>
      <c r="C21" s="170"/>
      <c r="D21" s="92"/>
      <c r="E21" s="170"/>
      <c r="F21" s="8" t="s">
        <v>67</v>
      </c>
      <c r="G21" s="8">
        <v>0</v>
      </c>
      <c r="H21" s="8"/>
      <c r="I21" s="8"/>
      <c r="J21" s="8">
        <v>40</v>
      </c>
      <c r="K21" s="28">
        <f t="shared" si="28"/>
        <v>190</v>
      </c>
      <c r="L21" s="28">
        <f t="shared" si="1"/>
        <v>280</v>
      </c>
      <c r="M21" s="8">
        <v>1.75</v>
      </c>
      <c r="N21" s="8">
        <v>30</v>
      </c>
      <c r="O21" s="8">
        <f t="shared" si="2"/>
        <v>30</v>
      </c>
      <c r="P21" s="28">
        <f t="shared" si="3"/>
        <v>304.06237176922423</v>
      </c>
      <c r="Q21" s="28">
        <f t="shared" si="4"/>
        <v>161.65807537309522</v>
      </c>
      <c r="R21" s="33">
        <f t="shared" si="5"/>
        <v>2.0207259421636898</v>
      </c>
      <c r="S21" s="50">
        <f t="shared" si="6"/>
        <v>46.188021535170058</v>
      </c>
      <c r="T21" s="50">
        <f t="shared" si="7"/>
        <v>97.379745403316875</v>
      </c>
      <c r="U21" s="50">
        <f t="shared" si="8"/>
        <v>54.270925303824818</v>
      </c>
      <c r="V21" s="28">
        <f t="shared" si="9"/>
        <v>23.094010767585029</v>
      </c>
      <c r="W21" s="28">
        <f t="shared" si="10"/>
        <v>21.718740840658874</v>
      </c>
      <c r="X21" s="23">
        <f t="shared" si="11"/>
        <v>3.7115374447904514</v>
      </c>
      <c r="Y21" s="30">
        <f t="shared" si="12"/>
        <v>1.9594754936056618</v>
      </c>
      <c r="Z21" s="30">
        <f t="shared" si="13"/>
        <v>2.0267198609584876</v>
      </c>
      <c r="AA21" s="54">
        <v>30</v>
      </c>
      <c r="AB21" s="31">
        <f t="shared" si="14"/>
        <v>30</v>
      </c>
      <c r="AC21" s="50">
        <f t="shared" si="15"/>
        <v>304.06237176922423</v>
      </c>
      <c r="AD21" s="28">
        <f t="shared" si="16"/>
        <v>161.65807537309522</v>
      </c>
      <c r="AE21" s="33">
        <f t="shared" si="17"/>
        <v>2.0207259421636898</v>
      </c>
      <c r="AF21" s="50">
        <f t="shared" si="18"/>
        <v>46.188021535170058</v>
      </c>
      <c r="AG21" s="50">
        <f t="shared" si="19"/>
        <v>97.379745403316875</v>
      </c>
      <c r="AH21" s="50">
        <f t="shared" si="20"/>
        <v>54.270925303824818</v>
      </c>
      <c r="AI21" s="28">
        <f t="shared" si="21"/>
        <v>23.094010767585029</v>
      </c>
      <c r="AJ21" s="28">
        <f t="shared" si="22"/>
        <v>21.718740840658874</v>
      </c>
      <c r="AK21" s="32">
        <f t="shared" si="23"/>
        <v>3.7115374447904514</v>
      </c>
      <c r="AL21" s="30">
        <f t="shared" si="24"/>
        <v>1.9594754936056618</v>
      </c>
      <c r="AM21" s="30">
        <f t="shared" si="25"/>
        <v>2.0267198609584876</v>
      </c>
      <c r="AN21" s="33">
        <f t="shared" si="26"/>
        <v>1.8105704441786665</v>
      </c>
      <c r="AO21" s="34">
        <f t="shared" si="27"/>
        <v>2.0859340182813115</v>
      </c>
    </row>
    <row r="22" spans="1:41" s="1" customFormat="1" ht="20.100000000000001" hidden="1" customHeight="1" x14ac:dyDescent="0.15">
      <c r="A22" s="18"/>
      <c r="B22" s="174"/>
      <c r="C22" s="170"/>
      <c r="D22" s="92"/>
      <c r="E22" s="170"/>
      <c r="F22" s="8" t="s">
        <v>68</v>
      </c>
      <c r="G22" s="8">
        <v>0</v>
      </c>
      <c r="H22" s="8"/>
      <c r="I22" s="8"/>
      <c r="J22" s="8">
        <v>40</v>
      </c>
      <c r="K22" s="28">
        <f t="shared" si="28"/>
        <v>190</v>
      </c>
      <c r="L22" s="28">
        <f t="shared" si="1"/>
        <v>280</v>
      </c>
      <c r="M22" s="8">
        <v>1.75</v>
      </c>
      <c r="N22" s="8">
        <v>30</v>
      </c>
      <c r="O22" s="8">
        <f t="shared" si="2"/>
        <v>30</v>
      </c>
      <c r="P22" s="28">
        <f t="shared" si="3"/>
        <v>304.06237176922423</v>
      </c>
      <c r="Q22" s="28">
        <f t="shared" si="4"/>
        <v>161.65807537309522</v>
      </c>
      <c r="R22" s="33">
        <f t="shared" si="5"/>
        <v>2.0207259421636898</v>
      </c>
      <c r="S22" s="50">
        <f t="shared" si="6"/>
        <v>46.188021535170058</v>
      </c>
      <c r="T22" s="50">
        <f t="shared" si="7"/>
        <v>97.379745403316875</v>
      </c>
      <c r="U22" s="50">
        <f t="shared" si="8"/>
        <v>54.270925303824818</v>
      </c>
      <c r="V22" s="28">
        <f t="shared" si="9"/>
        <v>23.094010767585029</v>
      </c>
      <c r="W22" s="28">
        <f t="shared" si="10"/>
        <v>21.718740840658874</v>
      </c>
      <c r="X22" s="23">
        <f t="shared" si="11"/>
        <v>3.7115374447904514</v>
      </c>
      <c r="Y22" s="30">
        <f t="shared" si="12"/>
        <v>1.9594754936056618</v>
      </c>
      <c r="Z22" s="30">
        <f t="shared" si="13"/>
        <v>2.0267198609584876</v>
      </c>
      <c r="AA22" s="54">
        <v>30</v>
      </c>
      <c r="AB22" s="31">
        <f t="shared" si="14"/>
        <v>30</v>
      </c>
      <c r="AC22" s="50">
        <f t="shared" si="15"/>
        <v>304.06237176922423</v>
      </c>
      <c r="AD22" s="28">
        <f t="shared" si="16"/>
        <v>161.65807537309522</v>
      </c>
      <c r="AE22" s="33">
        <f t="shared" si="17"/>
        <v>2.0207259421636898</v>
      </c>
      <c r="AF22" s="50">
        <f t="shared" si="18"/>
        <v>46.188021535170058</v>
      </c>
      <c r="AG22" s="50">
        <f t="shared" si="19"/>
        <v>97.379745403316875</v>
      </c>
      <c r="AH22" s="50">
        <f t="shared" si="20"/>
        <v>54.270925303824818</v>
      </c>
      <c r="AI22" s="28">
        <f t="shared" si="21"/>
        <v>23.094010767585029</v>
      </c>
      <c r="AJ22" s="28">
        <f t="shared" si="22"/>
        <v>21.718740840658874</v>
      </c>
      <c r="AK22" s="32">
        <f t="shared" si="23"/>
        <v>3.7115374447904514</v>
      </c>
      <c r="AL22" s="30">
        <f t="shared" si="24"/>
        <v>1.9594754936056618</v>
      </c>
      <c r="AM22" s="30">
        <f t="shared" si="25"/>
        <v>2.0267198609584876</v>
      </c>
      <c r="AN22" s="33">
        <f t="shared" si="26"/>
        <v>1.8105704441786665</v>
      </c>
      <c r="AO22" s="34">
        <f t="shared" si="27"/>
        <v>2.0859340182813115</v>
      </c>
    </row>
    <row r="23" spans="1:41" s="1" customFormat="1" ht="20.100000000000001" hidden="1" customHeight="1" x14ac:dyDescent="0.15">
      <c r="A23" s="18"/>
      <c r="B23" s="175"/>
      <c r="C23" s="171"/>
      <c r="D23" s="93"/>
      <c r="E23" s="171"/>
      <c r="F23" s="8" t="s">
        <v>69</v>
      </c>
      <c r="G23" s="8">
        <v>0</v>
      </c>
      <c r="H23" s="8"/>
      <c r="I23" s="8"/>
      <c r="J23" s="8">
        <v>45</v>
      </c>
      <c r="K23" s="28">
        <f t="shared" si="28"/>
        <v>195</v>
      </c>
      <c r="L23" s="28">
        <f t="shared" si="1"/>
        <v>288.75</v>
      </c>
      <c r="M23" s="8">
        <v>1.75</v>
      </c>
      <c r="N23" s="8">
        <v>30</v>
      </c>
      <c r="O23" s="8">
        <f t="shared" si="2"/>
        <v>30</v>
      </c>
      <c r="P23" s="28">
        <f t="shared" si="3"/>
        <v>313.56432088701246</v>
      </c>
      <c r="Q23" s="28">
        <f t="shared" si="4"/>
        <v>166.70989022850443</v>
      </c>
      <c r="R23" s="33">
        <f t="shared" si="5"/>
        <v>2.0207259421636898</v>
      </c>
      <c r="S23" s="50">
        <f t="shared" si="6"/>
        <v>46.188021535170058</v>
      </c>
      <c r="T23" s="50">
        <f t="shared" si="7"/>
        <v>98.726896031426008</v>
      </c>
      <c r="U23" s="50">
        <f t="shared" si="8"/>
        <v>54.270925303824818</v>
      </c>
      <c r="V23" s="28">
        <f t="shared" si="9"/>
        <v>23.094010767585029</v>
      </c>
      <c r="W23" s="28">
        <f t="shared" si="10"/>
        <v>21.718740840658871</v>
      </c>
      <c r="X23" s="23">
        <f t="shared" si="11"/>
        <v>3.7115374447904514</v>
      </c>
      <c r="Y23" s="30">
        <f t="shared" si="12"/>
        <v>2.0809562047773067</v>
      </c>
      <c r="Z23" s="30">
        <f t="shared" si="13"/>
        <v>2.1017245489294356</v>
      </c>
      <c r="AA23" s="54">
        <v>30</v>
      </c>
      <c r="AB23" s="31">
        <f t="shared" si="14"/>
        <v>30</v>
      </c>
      <c r="AC23" s="50">
        <f t="shared" si="15"/>
        <v>313.56432088701246</v>
      </c>
      <c r="AD23" s="28">
        <f t="shared" si="16"/>
        <v>166.70989022850443</v>
      </c>
      <c r="AE23" s="33">
        <f t="shared" si="17"/>
        <v>2.0207259421636898</v>
      </c>
      <c r="AF23" s="50">
        <f t="shared" si="18"/>
        <v>46.188021535170058</v>
      </c>
      <c r="AG23" s="50">
        <f t="shared" si="19"/>
        <v>98.726896031426008</v>
      </c>
      <c r="AH23" s="50">
        <f t="shared" si="20"/>
        <v>54.270925303824818</v>
      </c>
      <c r="AI23" s="28">
        <f t="shared" si="21"/>
        <v>23.094010767585029</v>
      </c>
      <c r="AJ23" s="28">
        <f t="shared" si="22"/>
        <v>21.718740840658871</v>
      </c>
      <c r="AK23" s="32">
        <f t="shared" si="23"/>
        <v>3.7115374447904514</v>
      </c>
      <c r="AL23" s="30">
        <f t="shared" si="24"/>
        <v>2.0809562047773067</v>
      </c>
      <c r="AM23" s="30">
        <f t="shared" si="25"/>
        <v>2.1017245489294356</v>
      </c>
      <c r="AN23" s="33">
        <f t="shared" si="26"/>
        <v>1.9254992321392264</v>
      </c>
      <c r="AO23" s="34">
        <f t="shared" si="27"/>
        <v>2.1263485371245854</v>
      </c>
    </row>
    <row r="24" spans="1:41" s="1" customFormat="1" ht="20.100000000000001" hidden="1" customHeight="1" x14ac:dyDescent="0.15">
      <c r="A24" s="18"/>
      <c r="B24" s="173">
        <f>C24+20*2</f>
        <v>190</v>
      </c>
      <c r="C24" s="169">
        <v>150</v>
      </c>
      <c r="D24" s="97"/>
      <c r="E24" s="169">
        <v>200</v>
      </c>
      <c r="F24" s="8" t="s">
        <v>25</v>
      </c>
      <c r="G24" s="8">
        <v>0</v>
      </c>
      <c r="H24" s="8"/>
      <c r="I24" s="8"/>
      <c r="J24" s="8">
        <v>20</v>
      </c>
      <c r="K24" s="28">
        <f t="shared" ref="K24:K32" si="29">J24+E$24</f>
        <v>220</v>
      </c>
      <c r="L24" s="28">
        <f t="shared" si="1"/>
        <v>285</v>
      </c>
      <c r="M24" s="8">
        <v>1.5</v>
      </c>
      <c r="N24" s="8">
        <v>30</v>
      </c>
      <c r="O24" s="8">
        <f t="shared" si="2"/>
        <v>30</v>
      </c>
      <c r="P24" s="28">
        <f t="shared" si="3"/>
        <v>306.92307692307691</v>
      </c>
      <c r="Q24" s="28">
        <f t="shared" si="4"/>
        <v>164.54482671904333</v>
      </c>
      <c r="R24" s="33">
        <f t="shared" si="5"/>
        <v>1.7320508075688772</v>
      </c>
      <c r="S24" s="50">
        <f t="shared" si="6"/>
        <v>46.188021535170058</v>
      </c>
      <c r="T24" s="50">
        <f t="shared" si="7"/>
        <v>104.81127963750129</v>
      </c>
      <c r="U24" s="50">
        <f t="shared" si="8"/>
        <v>54.182102185487956</v>
      </c>
      <c r="V24" s="28">
        <f t="shared" si="9"/>
        <v>23.094010767585029</v>
      </c>
      <c r="W24" s="28">
        <f t="shared" si="10"/>
        <v>21.538461538461537</v>
      </c>
      <c r="X24" s="23">
        <f t="shared" si="11"/>
        <v>3.7527767497325675</v>
      </c>
      <c r="Y24" s="30">
        <f t="shared" si="12"/>
        <v>2.3529910220823194</v>
      </c>
      <c r="Z24" s="30">
        <f t="shared" si="13"/>
        <v>2.1226086910199542</v>
      </c>
      <c r="AA24" s="54">
        <v>30</v>
      </c>
      <c r="AB24" s="31">
        <f t="shared" si="14"/>
        <v>30</v>
      </c>
      <c r="AC24" s="50">
        <f t="shared" si="15"/>
        <v>306.92307692307691</v>
      </c>
      <c r="AD24" s="28">
        <f t="shared" si="16"/>
        <v>164.54482671904333</v>
      </c>
      <c r="AE24" s="33">
        <f t="shared" si="17"/>
        <v>1.7320508075688772</v>
      </c>
      <c r="AF24" s="50">
        <f t="shared" si="18"/>
        <v>46.188021535170058</v>
      </c>
      <c r="AG24" s="50">
        <f t="shared" si="19"/>
        <v>104.81127963750129</v>
      </c>
      <c r="AH24" s="50">
        <f t="shared" si="20"/>
        <v>54.182102185487956</v>
      </c>
      <c r="AI24" s="28">
        <f t="shared" si="21"/>
        <v>23.094010767585029</v>
      </c>
      <c r="AJ24" s="28">
        <f t="shared" si="22"/>
        <v>21.538461538461537</v>
      </c>
      <c r="AK24" s="32">
        <f t="shared" si="23"/>
        <v>3.7527767497325675</v>
      </c>
      <c r="AL24" s="30">
        <f t="shared" si="24"/>
        <v>2.3529910220823194</v>
      </c>
      <c r="AM24" s="30">
        <f t="shared" si="25"/>
        <v>2.1226086910199542</v>
      </c>
      <c r="AN24" s="33">
        <f t="shared" si="26"/>
        <v>3.5858110245970942</v>
      </c>
      <c r="AO24" s="34">
        <f t="shared" si="27"/>
        <v>2.7068752096846231</v>
      </c>
    </row>
    <row r="25" spans="1:41" s="1" customFormat="1" ht="20.100000000000001" hidden="1" customHeight="1" x14ac:dyDescent="0.15">
      <c r="A25" s="18"/>
      <c r="B25" s="174"/>
      <c r="C25" s="170"/>
      <c r="D25" s="92"/>
      <c r="E25" s="170"/>
      <c r="F25" s="8" t="s">
        <v>62</v>
      </c>
      <c r="G25" s="8">
        <v>0</v>
      </c>
      <c r="H25" s="8"/>
      <c r="I25" s="8"/>
      <c r="J25" s="8">
        <v>20</v>
      </c>
      <c r="K25" s="28">
        <f t="shared" si="29"/>
        <v>220</v>
      </c>
      <c r="L25" s="28">
        <f t="shared" si="1"/>
        <v>285</v>
      </c>
      <c r="M25" s="8">
        <v>1.5</v>
      </c>
      <c r="N25" s="8">
        <v>30</v>
      </c>
      <c r="O25" s="8">
        <f t="shared" si="2"/>
        <v>30</v>
      </c>
      <c r="P25" s="28">
        <f t="shared" si="3"/>
        <v>306.92307692307691</v>
      </c>
      <c r="Q25" s="28">
        <f t="shared" si="4"/>
        <v>164.54482671904333</v>
      </c>
      <c r="R25" s="33">
        <f t="shared" si="5"/>
        <v>1.7320508075688772</v>
      </c>
      <c r="S25" s="50">
        <f t="shared" si="6"/>
        <v>46.188021535170058</v>
      </c>
      <c r="T25" s="50">
        <f t="shared" si="7"/>
        <v>104.81127963750129</v>
      </c>
      <c r="U25" s="50">
        <f t="shared" si="8"/>
        <v>54.182102185487956</v>
      </c>
      <c r="V25" s="28">
        <f t="shared" si="9"/>
        <v>23.094010767585029</v>
      </c>
      <c r="W25" s="28">
        <f t="shared" si="10"/>
        <v>21.538461538461537</v>
      </c>
      <c r="X25" s="23">
        <f t="shared" si="11"/>
        <v>3.7527767497325675</v>
      </c>
      <c r="Y25" s="30">
        <f t="shared" si="12"/>
        <v>2.3529910220823194</v>
      </c>
      <c r="Z25" s="30">
        <f t="shared" si="13"/>
        <v>2.1226086910199542</v>
      </c>
      <c r="AA25" s="54">
        <v>30</v>
      </c>
      <c r="AB25" s="31">
        <f t="shared" si="14"/>
        <v>30</v>
      </c>
      <c r="AC25" s="50">
        <f t="shared" si="15"/>
        <v>306.92307692307691</v>
      </c>
      <c r="AD25" s="28">
        <f t="shared" si="16"/>
        <v>164.54482671904333</v>
      </c>
      <c r="AE25" s="33">
        <f t="shared" si="17"/>
        <v>1.7320508075688772</v>
      </c>
      <c r="AF25" s="50">
        <f t="shared" si="18"/>
        <v>46.188021535170058</v>
      </c>
      <c r="AG25" s="50">
        <f t="shared" si="19"/>
        <v>104.81127963750129</v>
      </c>
      <c r="AH25" s="50">
        <f t="shared" si="20"/>
        <v>54.182102185487956</v>
      </c>
      <c r="AI25" s="28">
        <f t="shared" si="21"/>
        <v>23.094010767585029</v>
      </c>
      <c r="AJ25" s="28">
        <f t="shared" si="22"/>
        <v>21.538461538461537</v>
      </c>
      <c r="AK25" s="32">
        <f t="shared" si="23"/>
        <v>3.7527767497325675</v>
      </c>
      <c r="AL25" s="30">
        <f t="shared" si="24"/>
        <v>2.3529910220823194</v>
      </c>
      <c r="AM25" s="30">
        <f t="shared" si="25"/>
        <v>2.1226086910199542</v>
      </c>
      <c r="AN25" s="33">
        <f t="shared" si="26"/>
        <v>1.875811024597094</v>
      </c>
      <c r="AO25" s="34">
        <f t="shared" si="27"/>
        <v>2.1068752096846231</v>
      </c>
    </row>
    <row r="26" spans="1:41" s="1" customFormat="1" ht="20.100000000000001" hidden="1" customHeight="1" x14ac:dyDescent="0.15">
      <c r="A26" s="18"/>
      <c r="B26" s="174"/>
      <c r="C26" s="170"/>
      <c r="D26" s="92"/>
      <c r="E26" s="170"/>
      <c r="F26" s="8" t="s">
        <v>63</v>
      </c>
      <c r="G26" s="8">
        <v>0</v>
      </c>
      <c r="H26" s="8"/>
      <c r="I26" s="8"/>
      <c r="J26" s="8">
        <v>30</v>
      </c>
      <c r="K26" s="28">
        <f t="shared" si="29"/>
        <v>230</v>
      </c>
      <c r="L26" s="28">
        <f t="shared" si="1"/>
        <v>300</v>
      </c>
      <c r="M26" s="8">
        <v>1.5</v>
      </c>
      <c r="N26" s="8">
        <v>30</v>
      </c>
      <c r="O26" s="8">
        <f t="shared" si="2"/>
        <v>30</v>
      </c>
      <c r="P26" s="28">
        <f t="shared" si="3"/>
        <v>323.07692307692304</v>
      </c>
      <c r="Q26" s="28">
        <f t="shared" si="4"/>
        <v>173.20508075688772</v>
      </c>
      <c r="R26" s="33">
        <f t="shared" si="5"/>
        <v>1.7320508075688772</v>
      </c>
      <c r="S26" s="50">
        <f t="shared" si="6"/>
        <v>46.188021535170058</v>
      </c>
      <c r="T26" s="50">
        <f t="shared" si="7"/>
        <v>107.47597318760725</v>
      </c>
      <c r="U26" s="50">
        <f t="shared" si="8"/>
        <v>54.182102185487956</v>
      </c>
      <c r="V26" s="28">
        <f t="shared" si="9"/>
        <v>23.094010767585029</v>
      </c>
      <c r="W26" s="28">
        <f t="shared" si="10"/>
        <v>21.538461538461537</v>
      </c>
      <c r="X26" s="23">
        <f t="shared" si="11"/>
        <v>3.7527767497325675</v>
      </c>
      <c r="Y26" s="30">
        <f t="shared" si="12"/>
        <v>2.6100673323287928</v>
      </c>
      <c r="Z26" s="30">
        <f t="shared" si="13"/>
        <v>2.2583071798666947</v>
      </c>
      <c r="AA26" s="54">
        <v>30</v>
      </c>
      <c r="AB26" s="31">
        <f t="shared" si="14"/>
        <v>30</v>
      </c>
      <c r="AC26" s="50">
        <f t="shared" si="15"/>
        <v>323.07692307692304</v>
      </c>
      <c r="AD26" s="28">
        <f t="shared" si="16"/>
        <v>173.20508075688772</v>
      </c>
      <c r="AE26" s="33">
        <f t="shared" si="17"/>
        <v>1.7320508075688772</v>
      </c>
      <c r="AF26" s="50">
        <f t="shared" si="18"/>
        <v>46.188021535170058</v>
      </c>
      <c r="AG26" s="50">
        <f t="shared" si="19"/>
        <v>107.47597318760725</v>
      </c>
      <c r="AH26" s="50">
        <f t="shared" si="20"/>
        <v>54.182102185487956</v>
      </c>
      <c r="AI26" s="28">
        <f t="shared" si="21"/>
        <v>23.094010767585029</v>
      </c>
      <c r="AJ26" s="28">
        <f t="shared" si="22"/>
        <v>21.538461538461537</v>
      </c>
      <c r="AK26" s="32">
        <f t="shared" si="23"/>
        <v>3.7527767497325675</v>
      </c>
      <c r="AL26" s="30">
        <f t="shared" si="24"/>
        <v>2.6100673323287928</v>
      </c>
      <c r="AM26" s="30">
        <f t="shared" si="25"/>
        <v>2.2583071798666947</v>
      </c>
      <c r="AN26" s="33">
        <f t="shared" si="26"/>
        <v>2.0784609690826525</v>
      </c>
      <c r="AO26" s="34">
        <f t="shared" si="27"/>
        <v>2.1761572419873776</v>
      </c>
    </row>
    <row r="27" spans="1:41" s="1" customFormat="1" ht="20.100000000000001" hidden="1" customHeight="1" x14ac:dyDescent="0.15">
      <c r="A27" s="18"/>
      <c r="B27" s="174"/>
      <c r="C27" s="170"/>
      <c r="D27" s="92"/>
      <c r="E27" s="170"/>
      <c r="F27" s="8" t="s">
        <v>64</v>
      </c>
      <c r="G27" s="8">
        <v>0</v>
      </c>
      <c r="H27" s="8"/>
      <c r="I27" s="8"/>
      <c r="J27" s="8">
        <v>30</v>
      </c>
      <c r="K27" s="28">
        <f t="shared" si="29"/>
        <v>230</v>
      </c>
      <c r="L27" s="28">
        <f t="shared" si="1"/>
        <v>300</v>
      </c>
      <c r="M27" s="8">
        <v>1.5</v>
      </c>
      <c r="N27" s="8">
        <v>30</v>
      </c>
      <c r="O27" s="8">
        <f t="shared" si="2"/>
        <v>30</v>
      </c>
      <c r="P27" s="28">
        <f t="shared" si="3"/>
        <v>323.07692307692304</v>
      </c>
      <c r="Q27" s="28">
        <f t="shared" si="4"/>
        <v>173.20508075688772</v>
      </c>
      <c r="R27" s="33">
        <f t="shared" si="5"/>
        <v>1.7320508075688772</v>
      </c>
      <c r="S27" s="50">
        <f t="shared" si="6"/>
        <v>46.188021535170058</v>
      </c>
      <c r="T27" s="50">
        <f t="shared" si="7"/>
        <v>107.47597318760725</v>
      </c>
      <c r="U27" s="50">
        <f t="shared" si="8"/>
        <v>54.182102185487956</v>
      </c>
      <c r="V27" s="28">
        <f t="shared" si="9"/>
        <v>23.094010767585029</v>
      </c>
      <c r="W27" s="28">
        <f t="shared" si="10"/>
        <v>21.538461538461537</v>
      </c>
      <c r="X27" s="23">
        <f t="shared" si="11"/>
        <v>3.7527767497325675</v>
      </c>
      <c r="Y27" s="30">
        <f t="shared" si="12"/>
        <v>2.6100673323287928</v>
      </c>
      <c r="Z27" s="30">
        <f t="shared" si="13"/>
        <v>2.2583071798666947</v>
      </c>
      <c r="AA27" s="54">
        <v>30</v>
      </c>
      <c r="AB27" s="31">
        <f t="shared" si="14"/>
        <v>30</v>
      </c>
      <c r="AC27" s="50">
        <f t="shared" si="15"/>
        <v>323.07692307692304</v>
      </c>
      <c r="AD27" s="28">
        <f t="shared" si="16"/>
        <v>173.20508075688772</v>
      </c>
      <c r="AE27" s="33">
        <f t="shared" si="17"/>
        <v>1.7320508075688772</v>
      </c>
      <c r="AF27" s="50">
        <f t="shared" si="18"/>
        <v>46.188021535170058</v>
      </c>
      <c r="AG27" s="50">
        <f t="shared" si="19"/>
        <v>107.47597318760725</v>
      </c>
      <c r="AH27" s="50">
        <f t="shared" si="20"/>
        <v>54.182102185487956</v>
      </c>
      <c r="AI27" s="28">
        <f t="shared" si="21"/>
        <v>23.094010767585029</v>
      </c>
      <c r="AJ27" s="28">
        <f t="shared" si="22"/>
        <v>21.538461538461537</v>
      </c>
      <c r="AK27" s="32">
        <f t="shared" si="23"/>
        <v>3.7527767497325675</v>
      </c>
      <c r="AL27" s="30">
        <f t="shared" si="24"/>
        <v>2.6100673323287928</v>
      </c>
      <c r="AM27" s="30">
        <f t="shared" si="25"/>
        <v>2.2583071798666947</v>
      </c>
      <c r="AN27" s="33">
        <f t="shared" si="26"/>
        <v>2.0784609690826525</v>
      </c>
      <c r="AO27" s="34">
        <f t="shared" si="27"/>
        <v>2.1761572419873776</v>
      </c>
    </row>
    <row r="28" spans="1:41" s="1" customFormat="1" ht="20.100000000000001" hidden="1" customHeight="1" x14ac:dyDescent="0.15">
      <c r="A28" s="18"/>
      <c r="B28" s="174"/>
      <c r="C28" s="170"/>
      <c r="D28" s="92"/>
      <c r="E28" s="170"/>
      <c r="F28" s="8" t="s">
        <v>65</v>
      </c>
      <c r="G28" s="8">
        <v>0</v>
      </c>
      <c r="H28" s="8"/>
      <c r="I28" s="8"/>
      <c r="J28" s="8">
        <v>35</v>
      </c>
      <c r="K28" s="28">
        <f t="shared" si="29"/>
        <v>235</v>
      </c>
      <c r="L28" s="28">
        <f t="shared" si="1"/>
        <v>358.75</v>
      </c>
      <c r="M28" s="8">
        <v>1.75</v>
      </c>
      <c r="N28" s="8">
        <v>30</v>
      </c>
      <c r="O28" s="8">
        <f t="shared" si="2"/>
        <v>30</v>
      </c>
      <c r="P28" s="28">
        <f t="shared" si="3"/>
        <v>389.57991382931857</v>
      </c>
      <c r="Q28" s="28">
        <f t="shared" si="4"/>
        <v>207.12440907177822</v>
      </c>
      <c r="R28" s="33">
        <f t="shared" si="5"/>
        <v>2.0207259421636898</v>
      </c>
      <c r="S28" s="50">
        <f t="shared" si="6"/>
        <v>46.188021535170058</v>
      </c>
      <c r="T28" s="50">
        <f t="shared" si="7"/>
        <v>109.50410105629902</v>
      </c>
      <c r="U28" s="50">
        <f t="shared" si="8"/>
        <v>54.270925303824818</v>
      </c>
      <c r="V28" s="28">
        <f t="shared" si="9"/>
        <v>23.094010767585029</v>
      </c>
      <c r="W28" s="28">
        <f t="shared" si="10"/>
        <v>21.718740840658874</v>
      </c>
      <c r="X28" s="23">
        <f t="shared" si="11"/>
        <v>3.7115374447904514</v>
      </c>
      <c r="Y28" s="30">
        <f t="shared" si="12"/>
        <v>3.213247533958262</v>
      </c>
      <c r="Z28" s="30">
        <f t="shared" si="13"/>
        <v>2.7272231995682827</v>
      </c>
      <c r="AA28" s="54">
        <v>30</v>
      </c>
      <c r="AB28" s="31">
        <f t="shared" si="14"/>
        <v>30</v>
      </c>
      <c r="AC28" s="50">
        <f t="shared" si="15"/>
        <v>389.57991382931857</v>
      </c>
      <c r="AD28" s="28">
        <f t="shared" si="16"/>
        <v>207.12440907177822</v>
      </c>
      <c r="AE28" s="33">
        <f t="shared" si="17"/>
        <v>2.0207259421636898</v>
      </c>
      <c r="AF28" s="50">
        <f t="shared" si="18"/>
        <v>46.188021535170058</v>
      </c>
      <c r="AG28" s="50">
        <f t="shared" si="19"/>
        <v>109.50410105629902</v>
      </c>
      <c r="AH28" s="50">
        <f t="shared" si="20"/>
        <v>54.270925303824818</v>
      </c>
      <c r="AI28" s="28">
        <f t="shared" si="21"/>
        <v>23.094010767585029</v>
      </c>
      <c r="AJ28" s="28">
        <f t="shared" si="22"/>
        <v>21.718740840658874</v>
      </c>
      <c r="AK28" s="32">
        <f t="shared" si="23"/>
        <v>3.7115374447904514</v>
      </c>
      <c r="AL28" s="30">
        <f t="shared" si="24"/>
        <v>3.213247533958262</v>
      </c>
      <c r="AM28" s="30">
        <f t="shared" si="25"/>
        <v>2.7272231995682827</v>
      </c>
      <c r="AN28" s="33">
        <f t="shared" si="26"/>
        <v>2.9722352701800179</v>
      </c>
      <c r="AO28" s="34">
        <f t="shared" si="27"/>
        <v>2.4496646878707753</v>
      </c>
    </row>
    <row r="29" spans="1:41" s="1" customFormat="1" ht="20.100000000000001" hidden="1" customHeight="1" x14ac:dyDescent="0.15">
      <c r="A29" s="18"/>
      <c r="B29" s="174"/>
      <c r="C29" s="170"/>
      <c r="D29" s="92"/>
      <c r="E29" s="170"/>
      <c r="F29" s="8" t="s">
        <v>66</v>
      </c>
      <c r="G29" s="8">
        <v>0</v>
      </c>
      <c r="H29" s="8"/>
      <c r="I29" s="8"/>
      <c r="J29" s="8">
        <v>35</v>
      </c>
      <c r="K29" s="28">
        <f t="shared" si="29"/>
        <v>235</v>
      </c>
      <c r="L29" s="28">
        <f t="shared" si="1"/>
        <v>358.75</v>
      </c>
      <c r="M29" s="8">
        <v>1.75</v>
      </c>
      <c r="N29" s="8">
        <v>30</v>
      </c>
      <c r="O29" s="8">
        <f t="shared" si="2"/>
        <v>30</v>
      </c>
      <c r="P29" s="28">
        <f t="shared" si="3"/>
        <v>389.57991382931857</v>
      </c>
      <c r="Q29" s="28">
        <f t="shared" si="4"/>
        <v>207.12440907177822</v>
      </c>
      <c r="R29" s="33">
        <f t="shared" si="5"/>
        <v>2.0207259421636898</v>
      </c>
      <c r="S29" s="50">
        <f t="shared" si="6"/>
        <v>46.188021535170058</v>
      </c>
      <c r="T29" s="50">
        <f t="shared" si="7"/>
        <v>109.50410105629902</v>
      </c>
      <c r="U29" s="50">
        <f t="shared" si="8"/>
        <v>54.270925303824818</v>
      </c>
      <c r="V29" s="28">
        <f t="shared" si="9"/>
        <v>23.094010767585029</v>
      </c>
      <c r="W29" s="28">
        <f t="shared" si="10"/>
        <v>21.718740840658874</v>
      </c>
      <c r="X29" s="23">
        <f t="shared" si="11"/>
        <v>3.7115374447904514</v>
      </c>
      <c r="Y29" s="30">
        <f t="shared" si="12"/>
        <v>3.213247533958262</v>
      </c>
      <c r="Z29" s="30">
        <f t="shared" si="13"/>
        <v>2.7272231995682827</v>
      </c>
      <c r="AA29" s="54">
        <v>30</v>
      </c>
      <c r="AB29" s="31">
        <f t="shared" si="14"/>
        <v>30</v>
      </c>
      <c r="AC29" s="50">
        <f t="shared" si="15"/>
        <v>389.57991382931857</v>
      </c>
      <c r="AD29" s="28">
        <f t="shared" si="16"/>
        <v>207.12440907177822</v>
      </c>
      <c r="AE29" s="33">
        <f t="shared" si="17"/>
        <v>2.0207259421636898</v>
      </c>
      <c r="AF29" s="50">
        <f t="shared" si="18"/>
        <v>46.188021535170058</v>
      </c>
      <c r="AG29" s="50">
        <f t="shared" si="19"/>
        <v>109.50410105629902</v>
      </c>
      <c r="AH29" s="50">
        <f t="shared" si="20"/>
        <v>54.270925303824818</v>
      </c>
      <c r="AI29" s="28">
        <f t="shared" si="21"/>
        <v>23.094010767585029</v>
      </c>
      <c r="AJ29" s="28">
        <f t="shared" si="22"/>
        <v>21.718740840658874</v>
      </c>
      <c r="AK29" s="32">
        <f t="shared" si="23"/>
        <v>3.7115374447904514</v>
      </c>
      <c r="AL29" s="30">
        <f t="shared" si="24"/>
        <v>3.213247533958262</v>
      </c>
      <c r="AM29" s="30">
        <f t="shared" si="25"/>
        <v>2.7272231995682827</v>
      </c>
      <c r="AN29" s="33">
        <f t="shared" si="26"/>
        <v>2.9722352701800179</v>
      </c>
      <c r="AO29" s="34">
        <f t="shared" si="27"/>
        <v>2.4496646878707753</v>
      </c>
    </row>
    <row r="30" spans="1:41" s="1" customFormat="1" ht="20.100000000000001" hidden="1" customHeight="1" x14ac:dyDescent="0.15">
      <c r="A30" s="18"/>
      <c r="B30" s="174"/>
      <c r="C30" s="170"/>
      <c r="D30" s="92"/>
      <c r="E30" s="170"/>
      <c r="F30" s="8" t="s">
        <v>67</v>
      </c>
      <c r="G30" s="8">
        <v>0</v>
      </c>
      <c r="H30" s="8"/>
      <c r="I30" s="8"/>
      <c r="J30" s="8">
        <v>40</v>
      </c>
      <c r="K30" s="28">
        <f t="shared" si="29"/>
        <v>240</v>
      </c>
      <c r="L30" s="28">
        <f t="shared" si="1"/>
        <v>367.5</v>
      </c>
      <c r="M30" s="8">
        <v>1.75</v>
      </c>
      <c r="N30" s="8">
        <v>30</v>
      </c>
      <c r="O30" s="8">
        <f t="shared" si="2"/>
        <v>30</v>
      </c>
      <c r="P30" s="28">
        <f t="shared" si="3"/>
        <v>399.0818629471068</v>
      </c>
      <c r="Q30" s="28">
        <f t="shared" si="4"/>
        <v>212.17622392718746</v>
      </c>
      <c r="R30" s="33">
        <f t="shared" si="5"/>
        <v>2.0207259421636898</v>
      </c>
      <c r="S30" s="50">
        <f t="shared" si="6"/>
        <v>46.188021535170058</v>
      </c>
      <c r="T30" s="50">
        <f t="shared" si="7"/>
        <v>110.85125168440814</v>
      </c>
      <c r="U30" s="50">
        <f t="shared" si="8"/>
        <v>54.270925303824818</v>
      </c>
      <c r="V30" s="28">
        <f t="shared" si="9"/>
        <v>23.094010767585029</v>
      </c>
      <c r="W30" s="28">
        <f t="shared" si="10"/>
        <v>21.718740840658874</v>
      </c>
      <c r="X30" s="23">
        <f t="shared" si="11"/>
        <v>3.7115374447904514</v>
      </c>
      <c r="Y30" s="30">
        <f t="shared" si="12"/>
        <v>3.3757237226815522</v>
      </c>
      <c r="Z30" s="30">
        <f t="shared" si="13"/>
        <v>2.8085931742570467</v>
      </c>
      <c r="AA30" s="54">
        <v>30</v>
      </c>
      <c r="AB30" s="31">
        <f t="shared" si="14"/>
        <v>30</v>
      </c>
      <c r="AC30" s="50">
        <f t="shared" si="15"/>
        <v>399.0818629471068</v>
      </c>
      <c r="AD30" s="28">
        <f t="shared" si="16"/>
        <v>212.17622392718746</v>
      </c>
      <c r="AE30" s="33">
        <f t="shared" si="17"/>
        <v>2.0207259421636898</v>
      </c>
      <c r="AF30" s="50">
        <f t="shared" si="18"/>
        <v>46.188021535170058</v>
      </c>
      <c r="AG30" s="50">
        <f t="shared" si="19"/>
        <v>110.85125168440814</v>
      </c>
      <c r="AH30" s="50">
        <f t="shared" si="20"/>
        <v>54.270925303824818</v>
      </c>
      <c r="AI30" s="28">
        <f t="shared" si="21"/>
        <v>23.094010767585029</v>
      </c>
      <c r="AJ30" s="28">
        <f t="shared" si="22"/>
        <v>21.718740840658874</v>
      </c>
      <c r="AK30" s="32">
        <f t="shared" si="23"/>
        <v>3.7115374447904514</v>
      </c>
      <c r="AL30" s="30">
        <f t="shared" si="24"/>
        <v>3.3757237226815522</v>
      </c>
      <c r="AM30" s="30">
        <f t="shared" si="25"/>
        <v>2.8085931742570467</v>
      </c>
      <c r="AN30" s="33">
        <f t="shared" si="26"/>
        <v>3.1189904917296563</v>
      </c>
      <c r="AO30" s="34">
        <f t="shared" si="27"/>
        <v>2.4900792067140491</v>
      </c>
    </row>
    <row r="31" spans="1:41" s="1" customFormat="1" ht="20.100000000000001" hidden="1" customHeight="1" x14ac:dyDescent="0.15">
      <c r="A31" s="18"/>
      <c r="B31" s="174"/>
      <c r="C31" s="170"/>
      <c r="D31" s="92"/>
      <c r="E31" s="170"/>
      <c r="F31" s="8" t="s">
        <v>68</v>
      </c>
      <c r="G31" s="8">
        <v>0</v>
      </c>
      <c r="H31" s="8"/>
      <c r="I31" s="8"/>
      <c r="J31" s="8">
        <v>40</v>
      </c>
      <c r="K31" s="28">
        <f t="shared" si="29"/>
        <v>240</v>
      </c>
      <c r="L31" s="28">
        <f t="shared" si="1"/>
        <v>367.5</v>
      </c>
      <c r="M31" s="8">
        <v>1.75</v>
      </c>
      <c r="N31" s="8">
        <v>30</v>
      </c>
      <c r="O31" s="8">
        <f t="shared" si="2"/>
        <v>30</v>
      </c>
      <c r="P31" s="28">
        <f t="shared" si="3"/>
        <v>399.0818629471068</v>
      </c>
      <c r="Q31" s="28">
        <f t="shared" si="4"/>
        <v>212.17622392718746</v>
      </c>
      <c r="R31" s="33">
        <f t="shared" si="5"/>
        <v>2.0207259421636898</v>
      </c>
      <c r="S31" s="50">
        <f t="shared" si="6"/>
        <v>46.188021535170058</v>
      </c>
      <c r="T31" s="50">
        <f t="shared" si="7"/>
        <v>110.85125168440814</v>
      </c>
      <c r="U31" s="50">
        <f t="shared" si="8"/>
        <v>54.270925303824818</v>
      </c>
      <c r="V31" s="28">
        <f t="shared" si="9"/>
        <v>23.094010767585029</v>
      </c>
      <c r="W31" s="28">
        <f t="shared" si="10"/>
        <v>21.718740840658874</v>
      </c>
      <c r="X31" s="23">
        <f t="shared" si="11"/>
        <v>3.7115374447904514</v>
      </c>
      <c r="Y31" s="30">
        <f t="shared" si="12"/>
        <v>3.3757237226815522</v>
      </c>
      <c r="Z31" s="30">
        <f t="shared" si="13"/>
        <v>2.8085931742570467</v>
      </c>
      <c r="AA31" s="54">
        <v>30</v>
      </c>
      <c r="AB31" s="31">
        <f t="shared" si="14"/>
        <v>30</v>
      </c>
      <c r="AC31" s="50">
        <f t="shared" si="15"/>
        <v>399.0818629471068</v>
      </c>
      <c r="AD31" s="28">
        <f t="shared" si="16"/>
        <v>212.17622392718746</v>
      </c>
      <c r="AE31" s="33">
        <f t="shared" si="17"/>
        <v>2.0207259421636898</v>
      </c>
      <c r="AF31" s="50">
        <f t="shared" si="18"/>
        <v>46.188021535170058</v>
      </c>
      <c r="AG31" s="50">
        <f t="shared" si="19"/>
        <v>110.85125168440814</v>
      </c>
      <c r="AH31" s="50">
        <f t="shared" si="20"/>
        <v>54.270925303824818</v>
      </c>
      <c r="AI31" s="28">
        <f t="shared" si="21"/>
        <v>23.094010767585029</v>
      </c>
      <c r="AJ31" s="28">
        <f t="shared" si="22"/>
        <v>21.718740840658874</v>
      </c>
      <c r="AK31" s="32">
        <f t="shared" si="23"/>
        <v>3.7115374447904514</v>
      </c>
      <c r="AL31" s="30">
        <f t="shared" si="24"/>
        <v>3.3757237226815522</v>
      </c>
      <c r="AM31" s="30">
        <f t="shared" si="25"/>
        <v>2.8085931742570467</v>
      </c>
      <c r="AN31" s="33">
        <f t="shared" si="26"/>
        <v>3.1189904917296563</v>
      </c>
      <c r="AO31" s="34">
        <f t="shared" si="27"/>
        <v>2.4900792067140491</v>
      </c>
    </row>
    <row r="32" spans="1:41" s="1" customFormat="1" ht="20.100000000000001" hidden="1" customHeight="1" thickBot="1" x14ac:dyDescent="0.2">
      <c r="A32" s="18"/>
      <c r="B32" s="176"/>
      <c r="C32" s="172"/>
      <c r="D32" s="98"/>
      <c r="E32" s="172"/>
      <c r="F32" s="35" t="s">
        <v>69</v>
      </c>
      <c r="G32" s="35">
        <v>0</v>
      </c>
      <c r="H32" s="35"/>
      <c r="I32" s="35"/>
      <c r="J32" s="35">
        <v>45</v>
      </c>
      <c r="K32" s="36">
        <f t="shared" si="29"/>
        <v>245</v>
      </c>
      <c r="L32" s="36">
        <f t="shared" si="1"/>
        <v>376.25</v>
      </c>
      <c r="M32" s="35">
        <v>1.75</v>
      </c>
      <c r="N32" s="35">
        <v>30</v>
      </c>
      <c r="O32" s="35">
        <f t="shared" si="2"/>
        <v>30</v>
      </c>
      <c r="P32" s="36">
        <f t="shared" si="3"/>
        <v>408.58381206489508</v>
      </c>
      <c r="Q32" s="36">
        <f t="shared" si="4"/>
        <v>217.22803878259668</v>
      </c>
      <c r="R32" s="40">
        <f t="shared" si="5"/>
        <v>2.0207259421636898</v>
      </c>
      <c r="S32" s="51">
        <f t="shared" si="6"/>
        <v>46.188021535170058</v>
      </c>
      <c r="T32" s="51">
        <f t="shared" si="7"/>
        <v>112.19840231251726</v>
      </c>
      <c r="U32" s="51">
        <f t="shared" si="8"/>
        <v>54.270925303824818</v>
      </c>
      <c r="V32" s="36">
        <f t="shared" si="9"/>
        <v>23.094010767585029</v>
      </c>
      <c r="W32" s="36">
        <f t="shared" si="10"/>
        <v>21.718740840658874</v>
      </c>
      <c r="X32" s="55">
        <f t="shared" si="11"/>
        <v>3.7115374447904514</v>
      </c>
      <c r="Y32" s="37">
        <f t="shared" si="12"/>
        <v>3.5430496536660363</v>
      </c>
      <c r="Z32" s="37">
        <f t="shared" si="13"/>
        <v>2.8906704030255677</v>
      </c>
      <c r="AA32" s="56">
        <v>30</v>
      </c>
      <c r="AB32" s="38">
        <f t="shared" si="14"/>
        <v>30</v>
      </c>
      <c r="AC32" s="51">
        <f t="shared" si="15"/>
        <v>408.58381206489508</v>
      </c>
      <c r="AD32" s="36">
        <f t="shared" si="16"/>
        <v>217.22803878259668</v>
      </c>
      <c r="AE32" s="40">
        <f t="shared" si="17"/>
        <v>2.0207259421636898</v>
      </c>
      <c r="AF32" s="51">
        <f t="shared" si="18"/>
        <v>46.188021535170058</v>
      </c>
      <c r="AG32" s="51">
        <f t="shared" si="19"/>
        <v>112.19840231251726</v>
      </c>
      <c r="AH32" s="51">
        <f t="shared" si="20"/>
        <v>54.270925303824818</v>
      </c>
      <c r="AI32" s="36">
        <f t="shared" si="21"/>
        <v>23.094010767585029</v>
      </c>
      <c r="AJ32" s="36">
        <f t="shared" si="22"/>
        <v>21.718740840658874</v>
      </c>
      <c r="AK32" s="39">
        <f t="shared" si="23"/>
        <v>3.7115374447904514</v>
      </c>
      <c r="AL32" s="37">
        <f t="shared" si="24"/>
        <v>3.5430496536660363</v>
      </c>
      <c r="AM32" s="37">
        <f t="shared" si="25"/>
        <v>2.8906704030255677</v>
      </c>
      <c r="AN32" s="40">
        <f t="shared" si="26"/>
        <v>3.2692819836780802</v>
      </c>
      <c r="AO32" s="41">
        <f t="shared" si="27"/>
        <v>2.5304937255573234</v>
      </c>
    </row>
    <row r="33" spans="1:41" s="6" customFormat="1" ht="20.100000000000001" hidden="1" customHeight="1" x14ac:dyDescent="0.15">
      <c r="A33" s="18"/>
      <c r="B33" s="18"/>
      <c r="C33" s="18"/>
      <c r="D33" s="99"/>
      <c r="E33" s="18"/>
      <c r="F33" s="18"/>
      <c r="G33" s="18"/>
      <c r="H33" s="18"/>
      <c r="I33" s="18"/>
      <c r="J33" s="18"/>
      <c r="K33" s="42"/>
      <c r="L33" s="42"/>
      <c r="M33" s="18"/>
      <c r="N33" s="18"/>
      <c r="O33" s="18"/>
      <c r="P33" s="42"/>
      <c r="Q33" s="42"/>
      <c r="R33" s="47"/>
      <c r="S33" s="52"/>
      <c r="T33" s="52"/>
      <c r="U33" s="52"/>
      <c r="V33" s="42"/>
      <c r="W33" s="42"/>
      <c r="X33" s="46"/>
      <c r="Y33" s="43"/>
      <c r="Z33" s="43"/>
      <c r="AA33" s="44"/>
      <c r="AB33" s="45"/>
      <c r="AC33" s="52"/>
      <c r="AD33" s="42"/>
      <c r="AE33" s="47"/>
      <c r="AF33" s="52"/>
      <c r="AG33" s="52"/>
      <c r="AH33" s="52"/>
      <c r="AI33" s="42"/>
      <c r="AJ33" s="42"/>
      <c r="AK33" s="46"/>
      <c r="AL33" s="43"/>
      <c r="AM33" s="43"/>
      <c r="AN33" s="47"/>
      <c r="AO33" s="47"/>
    </row>
    <row r="34" spans="1:41" s="6" customFormat="1" ht="20.100000000000001" hidden="1" customHeight="1" x14ac:dyDescent="0.15">
      <c r="A34" s="18"/>
      <c r="B34" s="18"/>
      <c r="C34" s="18"/>
      <c r="D34" s="99"/>
      <c r="E34" s="18"/>
      <c r="F34" s="18"/>
      <c r="G34" s="18"/>
      <c r="H34" s="18"/>
      <c r="I34" s="18"/>
      <c r="J34" s="18"/>
      <c r="K34" s="42"/>
      <c r="L34" s="42"/>
      <c r="M34" s="18"/>
      <c r="N34" s="18"/>
      <c r="O34" s="18"/>
      <c r="P34" s="42"/>
      <c r="Q34" s="42"/>
      <c r="R34" s="47"/>
      <c r="S34" s="52"/>
      <c r="T34" s="52"/>
      <c r="U34" s="52"/>
      <c r="V34" s="42"/>
      <c r="W34" s="42"/>
      <c r="X34" s="46"/>
      <c r="Y34" s="43"/>
      <c r="Z34" s="43"/>
      <c r="AA34" s="44"/>
      <c r="AB34" s="45"/>
      <c r="AC34" s="52"/>
      <c r="AD34" s="42"/>
      <c r="AE34" s="47"/>
      <c r="AF34" s="52"/>
      <c r="AG34" s="52"/>
      <c r="AH34" s="52"/>
      <c r="AI34" s="42"/>
      <c r="AJ34" s="42"/>
      <c r="AK34" s="46"/>
      <c r="AL34" s="43"/>
      <c r="AM34" s="43"/>
      <c r="AN34" s="47"/>
      <c r="AO34" s="47"/>
    </row>
    <row r="35" spans="1:41" s="6" customFormat="1" ht="20.100000000000001" customHeight="1" x14ac:dyDescent="0.15">
      <c r="A35" s="18"/>
      <c r="B35" s="18"/>
      <c r="C35" s="18"/>
      <c r="D35" s="99"/>
      <c r="E35" s="18"/>
      <c r="F35" s="18"/>
      <c r="G35" s="18"/>
      <c r="H35" s="18"/>
      <c r="I35" s="18"/>
      <c r="J35" s="18"/>
      <c r="K35" s="42"/>
      <c r="L35" s="42"/>
      <c r="M35" s="18"/>
      <c r="N35" s="18"/>
      <c r="O35" s="18"/>
      <c r="P35" s="42"/>
      <c r="Q35" s="42"/>
      <c r="R35" s="47"/>
      <c r="S35" s="52"/>
      <c r="T35" s="52"/>
      <c r="U35" s="52"/>
      <c r="V35" s="42"/>
      <c r="W35" s="42"/>
      <c r="X35" s="46"/>
      <c r="Y35" s="43"/>
      <c r="Z35" s="43"/>
      <c r="AA35" s="44"/>
      <c r="AB35" s="45"/>
      <c r="AC35" s="52"/>
      <c r="AD35" s="42"/>
      <c r="AE35" s="47"/>
      <c r="AF35" s="52"/>
      <c r="AG35" s="52"/>
      <c r="AH35" s="52"/>
      <c r="AI35" s="42"/>
      <c r="AJ35" s="42"/>
      <c r="AK35" s="46"/>
      <c r="AL35" s="43"/>
      <c r="AM35" s="43"/>
      <c r="AN35" s="47"/>
      <c r="AO35" s="47"/>
    </row>
    <row r="36" spans="1:41" s="1" customFormat="1" ht="20.100000000000001" customHeight="1" x14ac:dyDescent="0.15">
      <c r="A36" s="17"/>
      <c r="B36" s="164" t="s">
        <v>317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</row>
    <row r="37" spans="1:41" s="1" customFormat="1" ht="20.100000000000001" customHeight="1" thickBot="1" x14ac:dyDescent="0.2">
      <c r="D37" s="96"/>
      <c r="H37" s="105"/>
      <c r="I37" s="105"/>
      <c r="K37" s="2"/>
      <c r="L37" s="2"/>
      <c r="P37" s="2"/>
      <c r="Q37" s="113"/>
      <c r="R37" s="87"/>
      <c r="S37" s="13"/>
      <c r="T37" s="13"/>
      <c r="U37" s="122"/>
      <c r="V37" s="2"/>
      <c r="W37" s="113"/>
      <c r="X37" s="5"/>
      <c r="AA37" s="3"/>
      <c r="AB37" s="4"/>
      <c r="AC37" s="13"/>
      <c r="AD37" s="113"/>
      <c r="AE37" s="87"/>
      <c r="AF37" s="13"/>
      <c r="AG37" s="13"/>
      <c r="AH37" s="122"/>
      <c r="AI37" s="2"/>
      <c r="AJ37" s="113"/>
      <c r="AK37" s="5"/>
      <c r="AN37" s="4" t="s">
        <v>77</v>
      </c>
      <c r="AO37" s="4"/>
    </row>
    <row r="38" spans="1:41" s="1" customFormat="1" ht="32.25" customHeight="1" x14ac:dyDescent="0.15">
      <c r="A38" s="18"/>
      <c r="B38" s="19" t="s">
        <v>29</v>
      </c>
      <c r="C38" s="15" t="s">
        <v>30</v>
      </c>
      <c r="D38" s="91" t="s">
        <v>30</v>
      </c>
      <c r="E38" s="15" t="s">
        <v>315</v>
      </c>
      <c r="F38" s="68" t="s">
        <v>24</v>
      </c>
      <c r="G38" s="165" t="s">
        <v>71</v>
      </c>
      <c r="H38" s="146" t="s">
        <v>316</v>
      </c>
      <c r="I38" s="167" t="s">
        <v>316</v>
      </c>
      <c r="J38" s="68" t="s">
        <v>27</v>
      </c>
      <c r="K38" s="151" t="s">
        <v>72</v>
      </c>
      <c r="L38" s="151" t="s">
        <v>1</v>
      </c>
      <c r="M38" s="153" t="s">
        <v>3</v>
      </c>
      <c r="N38" s="153" t="s">
        <v>32</v>
      </c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 t="s">
        <v>33</v>
      </c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03" t="s">
        <v>16</v>
      </c>
      <c r="AO38" s="155" t="s">
        <v>87</v>
      </c>
    </row>
    <row r="39" spans="1:41" s="1" customFormat="1" ht="33.75" customHeight="1" x14ac:dyDescent="0.15">
      <c r="A39" s="18"/>
      <c r="B39" s="20" t="s">
        <v>34</v>
      </c>
      <c r="C39" s="16" t="s">
        <v>35</v>
      </c>
      <c r="D39" s="92" t="s">
        <v>35</v>
      </c>
      <c r="E39" s="16" t="s">
        <v>70</v>
      </c>
      <c r="F39" s="69" t="s">
        <v>73</v>
      </c>
      <c r="G39" s="166"/>
      <c r="H39" s="143"/>
      <c r="I39" s="168"/>
      <c r="J39" s="69" t="s">
        <v>74</v>
      </c>
      <c r="K39" s="152"/>
      <c r="L39" s="152"/>
      <c r="M39" s="154"/>
      <c r="N39" s="103" t="s">
        <v>39</v>
      </c>
      <c r="O39" s="103" t="s">
        <v>40</v>
      </c>
      <c r="P39" s="103" t="s">
        <v>0</v>
      </c>
      <c r="Q39" s="119" t="s">
        <v>2</v>
      </c>
      <c r="R39" s="162" t="s">
        <v>17</v>
      </c>
      <c r="S39" s="103" t="s">
        <v>4</v>
      </c>
      <c r="T39" s="103" t="s">
        <v>19</v>
      </c>
      <c r="U39" s="119" t="s">
        <v>21</v>
      </c>
      <c r="V39" s="7" t="s">
        <v>5</v>
      </c>
      <c r="W39" s="119" t="s">
        <v>6</v>
      </c>
      <c r="X39" s="157" t="s">
        <v>7</v>
      </c>
      <c r="Y39" s="70" t="s">
        <v>37</v>
      </c>
      <c r="Z39" s="70" t="s">
        <v>38</v>
      </c>
      <c r="AA39" s="103" t="s">
        <v>41</v>
      </c>
      <c r="AB39" s="103" t="s">
        <v>42</v>
      </c>
      <c r="AC39" s="103" t="s">
        <v>18</v>
      </c>
      <c r="AD39" s="119" t="s">
        <v>13</v>
      </c>
      <c r="AE39" s="162" t="s">
        <v>14</v>
      </c>
      <c r="AF39" s="103" t="s">
        <v>8</v>
      </c>
      <c r="AG39" s="103" t="s">
        <v>20</v>
      </c>
      <c r="AH39" s="119" t="s">
        <v>22</v>
      </c>
      <c r="AI39" s="103" t="s">
        <v>9</v>
      </c>
      <c r="AJ39" s="119" t="s">
        <v>10</v>
      </c>
      <c r="AK39" s="157" t="s">
        <v>11</v>
      </c>
      <c r="AL39" s="70" t="s">
        <v>37</v>
      </c>
      <c r="AM39" s="70" t="s">
        <v>38</v>
      </c>
      <c r="AN39" s="71" t="s">
        <v>314</v>
      </c>
      <c r="AO39" s="156"/>
    </row>
    <row r="40" spans="1:41" s="1" customFormat="1" ht="52.5" customHeight="1" x14ac:dyDescent="0.15">
      <c r="A40" s="18"/>
      <c r="B40" s="25" t="s">
        <v>57</v>
      </c>
      <c r="C40" s="24" t="s">
        <v>57</v>
      </c>
      <c r="D40" s="93" t="s">
        <v>57</v>
      </c>
      <c r="E40" s="71" t="s">
        <v>15</v>
      </c>
      <c r="F40" s="71" t="s">
        <v>58</v>
      </c>
      <c r="G40" s="71" t="s">
        <v>59</v>
      </c>
      <c r="H40" s="108" t="s">
        <v>15</v>
      </c>
      <c r="I40" s="93" t="s">
        <v>15</v>
      </c>
      <c r="J40" s="71" t="s">
        <v>15</v>
      </c>
      <c r="K40" s="73" t="s">
        <v>57</v>
      </c>
      <c r="L40" s="73" t="s">
        <v>57</v>
      </c>
      <c r="M40" s="154"/>
      <c r="N40" s="71" t="s">
        <v>59</v>
      </c>
      <c r="O40" s="71" t="s">
        <v>59</v>
      </c>
      <c r="P40" s="71" t="s">
        <v>57</v>
      </c>
      <c r="Q40" s="120" t="s">
        <v>57</v>
      </c>
      <c r="R40" s="163"/>
      <c r="S40" s="71" t="s">
        <v>57</v>
      </c>
      <c r="T40" s="71" t="s">
        <v>57</v>
      </c>
      <c r="U40" s="120" t="s">
        <v>57</v>
      </c>
      <c r="V40" s="24" t="s">
        <v>57</v>
      </c>
      <c r="W40" s="120" t="s">
        <v>57</v>
      </c>
      <c r="X40" s="157"/>
      <c r="Y40" s="158" t="s">
        <v>75</v>
      </c>
      <c r="Z40" s="158"/>
      <c r="AA40" s="71" t="s">
        <v>59</v>
      </c>
      <c r="AB40" s="71" t="s">
        <v>59</v>
      </c>
      <c r="AC40" s="71" t="s">
        <v>57</v>
      </c>
      <c r="AD40" s="120" t="s">
        <v>57</v>
      </c>
      <c r="AE40" s="163"/>
      <c r="AF40" s="71" t="s">
        <v>57</v>
      </c>
      <c r="AG40" s="71" t="s">
        <v>57</v>
      </c>
      <c r="AH40" s="120" t="s">
        <v>57</v>
      </c>
      <c r="AI40" s="71" t="s">
        <v>57</v>
      </c>
      <c r="AJ40" s="120" t="s">
        <v>57</v>
      </c>
      <c r="AK40" s="157"/>
      <c r="AL40" s="159" t="s">
        <v>75</v>
      </c>
      <c r="AM40" s="160"/>
      <c r="AN40" s="158" t="s">
        <v>52</v>
      </c>
      <c r="AO40" s="161"/>
    </row>
    <row r="41" spans="1:41" s="1" customFormat="1" ht="24.75" customHeight="1" x14ac:dyDescent="0.15">
      <c r="A41" s="18"/>
      <c r="B41" s="147">
        <f>C41+20*2</f>
        <v>190</v>
      </c>
      <c r="C41" s="149">
        <v>150</v>
      </c>
      <c r="D41" s="100">
        <f>C41</f>
        <v>150</v>
      </c>
      <c r="E41" s="149">
        <f>C41</f>
        <v>150</v>
      </c>
      <c r="F41" s="94" t="s">
        <v>117</v>
      </c>
      <c r="G41" s="8">
        <v>5</v>
      </c>
      <c r="H41" s="142">
        <f>C41/COS(G41/180*PI())</f>
        <v>150.57297563150212</v>
      </c>
      <c r="I41" s="97">
        <f>D41/COS(G41/180*PI())</f>
        <v>150.57297563150212</v>
      </c>
      <c r="J41" s="8">
        <v>20</v>
      </c>
      <c r="K41" s="28">
        <f>J41+E$41</f>
        <v>170</v>
      </c>
      <c r="L41" s="58">
        <f>(K41-40)*M41</f>
        <v>195</v>
      </c>
      <c r="M41" s="8">
        <v>1.5</v>
      </c>
      <c r="N41" s="67">
        <v>25</v>
      </c>
      <c r="O41" s="8">
        <f>N41-G41</f>
        <v>20</v>
      </c>
      <c r="P41" s="28">
        <f>L41/COS(ATAN((Q41+U41-T41)/L41))</f>
        <v>202.07441387122407</v>
      </c>
      <c r="Q41" s="116">
        <f>L41*TAN(N41*PI()/180)</f>
        <v>90.929993340224726</v>
      </c>
      <c r="R41" s="33">
        <f>M41/COS(N41*PI()/180)</f>
        <v>1.6550668784437377</v>
      </c>
      <c r="S41" s="89">
        <f>55/COS(N41*PI()/180)</f>
        <v>60.685785542937047</v>
      </c>
      <c r="T41" s="50">
        <f>K41/X41+S41</f>
        <v>110.2856980265768</v>
      </c>
      <c r="U41" s="128">
        <f>40/X41+S41</f>
        <v>72.356353186146407</v>
      </c>
      <c r="V41" s="58">
        <f>50/COS(N41*PI()/180)</f>
        <v>55.168895948124586</v>
      </c>
      <c r="W41" s="116">
        <f>20/COS(ATAN((Q41+U41-T41)/L41))</f>
        <v>20.725580909869134</v>
      </c>
      <c r="X41" s="59">
        <f>(3.5+SIN(N41*PI()/180)/M41)*COS(N41*PI()/180)</f>
        <v>3.4274254023346011</v>
      </c>
      <c r="Y41" s="60">
        <f>(S41*M41*(K41^2-40^2)/2+M41*(K41^3-40^3)/(6*X41))/1000000</f>
        <v>1.5962325996286497</v>
      </c>
      <c r="Z41" s="60">
        <f>(M41*(S41+V41+W41)*(K41-40)*60+M41*(K41^2-40^2)*60/(2*X41)+(V41+W41+U41)*0*60)/1000000</f>
        <v>1.956421378832957</v>
      </c>
      <c r="AA41" s="67">
        <v>0</v>
      </c>
      <c r="AB41" s="31">
        <f t="shared" ref="AB41:AB49" si="30">AA41+G41</f>
        <v>5</v>
      </c>
      <c r="AC41" s="50">
        <f>IF(AA41&gt;0,L41/COS(ATAN((AD41+AH41-AG41)/L41)),L41/COS(ATAN((AD41+AG41-AH41)/L41)))</f>
        <v>198.50589874543954</v>
      </c>
      <c r="AD41" s="116">
        <f>L41*TAN(ABS(AA41)*PI()/180)</f>
        <v>0</v>
      </c>
      <c r="AE41" s="33">
        <f>M41/COS(AA41*PI()/180)</f>
        <v>1.5</v>
      </c>
      <c r="AF41" s="89">
        <f>55/COS(AA41*PI()/180)</f>
        <v>55</v>
      </c>
      <c r="AG41" s="50">
        <f t="shared" ref="AG41:AG49" si="31">K41/AK41+AF41</f>
        <v>103.57142857142857</v>
      </c>
      <c r="AH41" s="128">
        <f>40/AK41+AF41</f>
        <v>66.428571428571431</v>
      </c>
      <c r="AI41" s="58">
        <f>50/COS(AA41*PI()/180)</f>
        <v>50</v>
      </c>
      <c r="AJ41" s="116">
        <f>IF(AA41&gt;0,20/COS(ATAN((AD41+AH41-AG41)/L41)),20/COS(ATAN((AD41-AH41+AG41)/L41)))</f>
        <v>20.359579358506618</v>
      </c>
      <c r="AK41" s="61">
        <f>(3.5+SIN(ABS(AA41)*PI()/180)/M41)*COS(AA41*PI()/180)</f>
        <v>3.5</v>
      </c>
      <c r="AL41" s="60">
        <f>(AF41*M41*(K41^2-40^2)/2+M41*(K41^3-40^3)/(6*AK41))/1000000</f>
        <v>1.4724821428571426</v>
      </c>
      <c r="AM41" s="60">
        <f>(M41*(AF41+AI41+AJ41)*(K41-40)*60+M41*(K41^2-40^2)*60/(2*AK41)+(AI41+AJ41+AH41)*0*60)/1000000</f>
        <v>1.8177070784945275</v>
      </c>
      <c r="AN41" s="62">
        <f>IF(AA41&gt;0,((I41+I41+Q41+AD41)*L41/2+200*(I41+Q41+AD41+U41+W41+AH41+AJ41))/10000*0.4-(AI41+V41)*L41/10000*0.4,((I41+I41+Q41-AD41)*L41/2+200*(I41+Q41-AD41+U41+W41+AH41+AJ41))/10000*0.4-(AI41+V41)*L41/10000*0.4)</f>
        <v>4.0797632263957846</v>
      </c>
      <c r="AO41" s="63">
        <f>IF(AA41&gt;0,0.8*0.4*(Q41+U41+W41+I41+AD41+AH41+AJ41)/100,0.8*0.4*(Q41+U41+W41+I41-AD41+AH41+AJ41)/100)</f>
        <v>1.3483937723354256</v>
      </c>
    </row>
    <row r="42" spans="1:41" s="1" customFormat="1" ht="20.100000000000001" customHeight="1" x14ac:dyDescent="0.15">
      <c r="A42" s="18"/>
      <c r="B42" s="147"/>
      <c r="C42" s="149"/>
      <c r="D42" s="100">
        <f>D41</f>
        <v>150</v>
      </c>
      <c r="E42" s="149"/>
      <c r="F42" s="94" t="s">
        <v>118</v>
      </c>
      <c r="G42" s="8">
        <f t="shared" ref="G42:G49" si="32">G41</f>
        <v>5</v>
      </c>
      <c r="H42" s="143"/>
      <c r="I42" s="97">
        <f t="shared" ref="I42:I48" si="33">D42/COS(G42/180*PI())</f>
        <v>150.57297563150212</v>
      </c>
      <c r="J42" s="8">
        <v>20</v>
      </c>
      <c r="K42" s="28">
        <f t="shared" ref="K42:K49" si="34">J42+E$41</f>
        <v>170</v>
      </c>
      <c r="L42" s="58">
        <f t="shared" ref="L42:L48" si="35">(K42-40)*M42</f>
        <v>195</v>
      </c>
      <c r="M42" s="8">
        <v>1.5</v>
      </c>
      <c r="N42" s="67">
        <f t="shared" ref="N42:N49" si="36">N41</f>
        <v>25</v>
      </c>
      <c r="O42" s="8">
        <f>N42-G42</f>
        <v>20</v>
      </c>
      <c r="P42" s="28">
        <f t="shared" ref="P42:P48" si="37">L42/COS(ATAN((Q42+U42-T42)/L42))</f>
        <v>202.07441387122407</v>
      </c>
      <c r="Q42" s="116">
        <f t="shared" ref="Q42:Q49" si="38">L42*TAN(N42*PI()/180)</f>
        <v>90.929993340224726</v>
      </c>
      <c r="R42" s="33">
        <f t="shared" ref="R42:R49" si="39">M42/COS(N42*PI()/180)</f>
        <v>1.6550668784437377</v>
      </c>
      <c r="S42" s="89">
        <f t="shared" ref="S42:S48" si="40">55/COS(N42*PI()/180)</f>
        <v>60.685785542937047</v>
      </c>
      <c r="T42" s="50">
        <f t="shared" ref="T42:T49" si="41">K42/X42+S42</f>
        <v>110.2856980265768</v>
      </c>
      <c r="U42" s="128">
        <f t="shared" ref="U42:U49" si="42">40/X42+S42</f>
        <v>72.356353186146407</v>
      </c>
      <c r="V42" s="58">
        <f t="shared" ref="V42:V49" si="43">50/COS(N42*PI()/180)</f>
        <v>55.168895948124586</v>
      </c>
      <c r="W42" s="116">
        <f t="shared" ref="W42:W49" si="44">20/COS(ATAN((Q42+U42-T42)/L42))</f>
        <v>20.725580909869134</v>
      </c>
      <c r="X42" s="59">
        <f t="shared" ref="X42:X49" si="45">(3.5+SIN(N42*PI()/180)/M42)*COS(N42*PI()/180)</f>
        <v>3.4274254023346011</v>
      </c>
      <c r="Y42" s="60">
        <f t="shared" ref="Y42:Y49" si="46">(S42*M42*(K42^2-40^2)/2+M42*(K42^3-40^3)/(6*X42))/1000000</f>
        <v>1.5962325996286497</v>
      </c>
      <c r="Z42" s="60">
        <f t="shared" ref="Z42:Z49" si="47">(M42*(S42+V42+W42)*(K42-40)*60+M42*(K42^2-40^2)*60/(2*X42)+(V42+W42+U42)*0*60)/1000000</f>
        <v>1.956421378832957</v>
      </c>
      <c r="AA42" s="67">
        <f>AA41</f>
        <v>0</v>
      </c>
      <c r="AB42" s="31">
        <f t="shared" si="30"/>
        <v>5</v>
      </c>
      <c r="AC42" s="50">
        <f t="shared" ref="AC42:AC49" si="48">IF(AA42&gt;0,L42/COS(ATAN((AD42+AH42-AG42)/L42)),L42/COS(ATAN((AD42+AG42-AH42)/L42)))</f>
        <v>198.50589874543954</v>
      </c>
      <c r="AD42" s="116">
        <f t="shared" ref="AD42:AD48" si="49">L42*TAN(ABS(AA42)*PI()/180)</f>
        <v>0</v>
      </c>
      <c r="AE42" s="33">
        <f t="shared" ref="AE42:AE49" si="50">M42/COS(AA42*PI()/180)</f>
        <v>1.5</v>
      </c>
      <c r="AF42" s="89">
        <f t="shared" ref="AF42:AF49" si="51">55/COS(AA42*PI()/180)</f>
        <v>55</v>
      </c>
      <c r="AG42" s="50">
        <f t="shared" si="31"/>
        <v>103.57142857142857</v>
      </c>
      <c r="AH42" s="128">
        <f t="shared" ref="AH42:AH49" si="52">40/AK42+AF42</f>
        <v>66.428571428571431</v>
      </c>
      <c r="AI42" s="58">
        <f>50/COS(AA42*PI()/180)</f>
        <v>50</v>
      </c>
      <c r="AJ42" s="116">
        <f t="shared" ref="AJ42:AJ49" si="53">IF(AA42&gt;0,20/COS(ATAN((AD42+AH42-AG42)/L42)),20/COS(ATAN((AD42-AH42+AG42)/L42)))</f>
        <v>20.359579358506618</v>
      </c>
      <c r="AK42" s="61">
        <f t="shared" ref="AK42:AK49" si="54">(3.5+SIN(ABS(AA42)*PI()/180)/M42)*COS(AA42*PI()/180)</f>
        <v>3.5</v>
      </c>
      <c r="AL42" s="60">
        <f t="shared" ref="AL42:AL49" si="55">(AF42*M42*(K42^2-40^2)/2+M42*(K42^3-40^3)/(6*AK42))/1000000</f>
        <v>1.4724821428571426</v>
      </c>
      <c r="AM42" s="60">
        <f t="shared" ref="AM42:AM48" si="56">(M42*(AF42+AI42+AJ42)*(K42-40)*60+M42*(K42^2-40^2)*60/(2*AK42)+(AI42+AJ42+AH42)*0*60)/1000000</f>
        <v>1.8177070784945275</v>
      </c>
      <c r="AN42" s="62">
        <f t="shared" ref="AN42:AN49" si="57">IF(AA42&gt;0,((I42+I42+Q42+AD42)*L42/2+200*(I42+Q42+AD42+U42+W42+AH42+AJ42))/10000*0.4-(AI42+V42)*L42/10000*0.4,((I42+I42+Q42-AD42)*L42/2+200*(I42+Q42-AD42+U42+W42+AH42+AJ42))/10000*0.4-(AI42+V42)*L42/10000*0.4)</f>
        <v>4.0797632263957846</v>
      </c>
      <c r="AO42" s="63">
        <f t="shared" ref="AO42:AO48" si="58">IF(AA42&gt;0,0.8*0.4*(Q42+U42+W42+I42+AD42+AH42+AJ42)/100,0.8*0.4*(Q42+U42+W42+I42-AD42+AH42+AJ42)/100)</f>
        <v>1.3483937723354256</v>
      </c>
    </row>
    <row r="43" spans="1:41" s="1" customFormat="1" ht="20.100000000000001" customHeight="1" x14ac:dyDescent="0.15">
      <c r="A43" s="18"/>
      <c r="B43" s="147"/>
      <c r="C43" s="149"/>
      <c r="D43" s="100">
        <f t="shared" ref="D43:D49" si="59">D42</f>
        <v>150</v>
      </c>
      <c r="E43" s="149"/>
      <c r="F43" s="94" t="s">
        <v>119</v>
      </c>
      <c r="G43" s="8">
        <f t="shared" si="32"/>
        <v>5</v>
      </c>
      <c r="H43" s="143"/>
      <c r="I43" s="97">
        <f t="shared" si="33"/>
        <v>150.57297563150212</v>
      </c>
      <c r="J43" s="8">
        <v>30</v>
      </c>
      <c r="K43" s="28">
        <f t="shared" si="34"/>
        <v>180</v>
      </c>
      <c r="L43" s="58">
        <f t="shared" si="35"/>
        <v>210</v>
      </c>
      <c r="M43" s="8">
        <v>1.5</v>
      </c>
      <c r="N43" s="67">
        <f t="shared" si="36"/>
        <v>25</v>
      </c>
      <c r="O43" s="8">
        <f t="shared" ref="O43:O49" si="60">N43-G43</f>
        <v>20</v>
      </c>
      <c r="P43" s="28">
        <f t="shared" si="37"/>
        <v>217.61859955362593</v>
      </c>
      <c r="Q43" s="116">
        <f t="shared" si="38"/>
        <v>97.9246082125497</v>
      </c>
      <c r="R43" s="33">
        <f t="shared" si="39"/>
        <v>1.6550668784437377</v>
      </c>
      <c r="S43" s="89">
        <f t="shared" si="40"/>
        <v>60.685785542937047</v>
      </c>
      <c r="T43" s="50">
        <f t="shared" si="41"/>
        <v>113.20333993737914</v>
      </c>
      <c r="U43" s="128">
        <f t="shared" si="42"/>
        <v>72.356353186146407</v>
      </c>
      <c r="V43" s="58">
        <f t="shared" si="43"/>
        <v>55.168895948124586</v>
      </c>
      <c r="W43" s="116">
        <f t="shared" si="44"/>
        <v>20.725580909869134</v>
      </c>
      <c r="X43" s="59">
        <f t="shared" si="45"/>
        <v>3.4274254023346011</v>
      </c>
      <c r="Y43" s="60">
        <f t="shared" si="46"/>
        <v>1.8225656095795428</v>
      </c>
      <c r="Z43" s="60">
        <f t="shared" si="47"/>
        <v>2.1252964750889318</v>
      </c>
      <c r="AA43" s="67">
        <f t="shared" ref="AA43:AA48" si="61">AA42</f>
        <v>0</v>
      </c>
      <c r="AB43" s="31">
        <f t="shared" si="30"/>
        <v>5</v>
      </c>
      <c r="AC43" s="50">
        <f t="shared" si="48"/>
        <v>213.77558326431949</v>
      </c>
      <c r="AD43" s="116">
        <f t="shared" si="49"/>
        <v>0</v>
      </c>
      <c r="AE43" s="33">
        <f t="shared" si="50"/>
        <v>1.5</v>
      </c>
      <c r="AF43" s="89">
        <f t="shared" si="51"/>
        <v>55</v>
      </c>
      <c r="AG43" s="50">
        <f t="shared" si="31"/>
        <v>106.42857142857143</v>
      </c>
      <c r="AH43" s="128">
        <f t="shared" si="52"/>
        <v>66.428571428571431</v>
      </c>
      <c r="AI43" s="58">
        <f t="shared" ref="AI43:AI48" si="62">50/COS(AA43*PI()/180)</f>
        <v>50</v>
      </c>
      <c r="AJ43" s="116">
        <f t="shared" si="53"/>
        <v>20.359579358506618</v>
      </c>
      <c r="AK43" s="61">
        <f t="shared" si="54"/>
        <v>3.5</v>
      </c>
      <c r="AL43" s="60">
        <f t="shared" si="55"/>
        <v>1.6825000000000001</v>
      </c>
      <c r="AM43" s="60">
        <f t="shared" si="56"/>
        <v>1.9755306999171836</v>
      </c>
      <c r="AN43" s="62">
        <f t="shared" si="57"/>
        <v>4.2196189736502427</v>
      </c>
      <c r="AO43" s="63">
        <f t="shared" si="58"/>
        <v>1.3707765399268654</v>
      </c>
    </row>
    <row r="44" spans="1:41" s="1" customFormat="1" ht="20.100000000000001" customHeight="1" x14ac:dyDescent="0.15">
      <c r="A44" s="18"/>
      <c r="B44" s="147"/>
      <c r="C44" s="149"/>
      <c r="D44" s="100">
        <f t="shared" si="59"/>
        <v>150</v>
      </c>
      <c r="E44" s="149"/>
      <c r="F44" s="94" t="s">
        <v>120</v>
      </c>
      <c r="G44" s="8">
        <f t="shared" si="32"/>
        <v>5</v>
      </c>
      <c r="H44" s="143"/>
      <c r="I44" s="97">
        <f t="shared" si="33"/>
        <v>150.57297563150212</v>
      </c>
      <c r="J44" s="8">
        <v>30</v>
      </c>
      <c r="K44" s="28">
        <f t="shared" si="34"/>
        <v>180</v>
      </c>
      <c r="L44" s="58">
        <f t="shared" si="35"/>
        <v>210</v>
      </c>
      <c r="M44" s="8">
        <v>1.5</v>
      </c>
      <c r="N44" s="67">
        <f t="shared" si="36"/>
        <v>25</v>
      </c>
      <c r="O44" s="8">
        <f t="shared" si="60"/>
        <v>20</v>
      </c>
      <c r="P44" s="28">
        <f t="shared" si="37"/>
        <v>217.61859955362593</v>
      </c>
      <c r="Q44" s="116">
        <f t="shared" si="38"/>
        <v>97.9246082125497</v>
      </c>
      <c r="R44" s="33">
        <f t="shared" si="39"/>
        <v>1.6550668784437377</v>
      </c>
      <c r="S44" s="89">
        <f t="shared" si="40"/>
        <v>60.685785542937047</v>
      </c>
      <c r="T44" s="50">
        <f t="shared" si="41"/>
        <v>113.20333993737914</v>
      </c>
      <c r="U44" s="128">
        <f t="shared" si="42"/>
        <v>72.356353186146407</v>
      </c>
      <c r="V44" s="58">
        <f t="shared" si="43"/>
        <v>55.168895948124586</v>
      </c>
      <c r="W44" s="116">
        <f t="shared" si="44"/>
        <v>20.725580909869134</v>
      </c>
      <c r="X44" s="59">
        <f t="shared" si="45"/>
        <v>3.4274254023346011</v>
      </c>
      <c r="Y44" s="60">
        <f t="shared" si="46"/>
        <v>1.8225656095795428</v>
      </c>
      <c r="Z44" s="60">
        <f t="shared" si="47"/>
        <v>2.1252964750889318</v>
      </c>
      <c r="AA44" s="67">
        <f t="shared" si="61"/>
        <v>0</v>
      </c>
      <c r="AB44" s="31">
        <f t="shared" si="30"/>
        <v>5</v>
      </c>
      <c r="AC44" s="50">
        <f t="shared" si="48"/>
        <v>213.77558326431949</v>
      </c>
      <c r="AD44" s="116">
        <f t="shared" si="49"/>
        <v>0</v>
      </c>
      <c r="AE44" s="33">
        <f t="shared" si="50"/>
        <v>1.5</v>
      </c>
      <c r="AF44" s="89">
        <f t="shared" si="51"/>
        <v>55</v>
      </c>
      <c r="AG44" s="50">
        <f t="shared" si="31"/>
        <v>106.42857142857143</v>
      </c>
      <c r="AH44" s="128">
        <f t="shared" si="52"/>
        <v>66.428571428571431</v>
      </c>
      <c r="AI44" s="58">
        <f t="shared" si="62"/>
        <v>50</v>
      </c>
      <c r="AJ44" s="116">
        <f t="shared" si="53"/>
        <v>20.359579358506618</v>
      </c>
      <c r="AK44" s="61">
        <f t="shared" si="54"/>
        <v>3.5</v>
      </c>
      <c r="AL44" s="60">
        <f t="shared" si="55"/>
        <v>1.6825000000000001</v>
      </c>
      <c r="AM44" s="60">
        <f t="shared" si="56"/>
        <v>1.9755306999171836</v>
      </c>
      <c r="AN44" s="62">
        <f t="shared" si="57"/>
        <v>4.2196189736502427</v>
      </c>
      <c r="AO44" s="63">
        <f t="shared" si="58"/>
        <v>1.3707765399268654</v>
      </c>
    </row>
    <row r="45" spans="1:41" s="1" customFormat="1" ht="20.100000000000001" customHeight="1" x14ac:dyDescent="0.15">
      <c r="A45" s="18"/>
      <c r="B45" s="147"/>
      <c r="C45" s="149"/>
      <c r="D45" s="100">
        <f t="shared" si="59"/>
        <v>150</v>
      </c>
      <c r="E45" s="149"/>
      <c r="F45" s="94" t="s">
        <v>121</v>
      </c>
      <c r="G45" s="8">
        <f t="shared" si="32"/>
        <v>5</v>
      </c>
      <c r="H45" s="143"/>
      <c r="I45" s="97">
        <f t="shared" si="33"/>
        <v>150.57297563150212</v>
      </c>
      <c r="J45" s="8">
        <v>30</v>
      </c>
      <c r="K45" s="28">
        <f t="shared" si="34"/>
        <v>180</v>
      </c>
      <c r="L45" s="58">
        <f t="shared" si="35"/>
        <v>245</v>
      </c>
      <c r="M45" s="8">
        <v>1.75</v>
      </c>
      <c r="N45" s="67">
        <f t="shared" si="36"/>
        <v>25</v>
      </c>
      <c r="O45" s="8">
        <f t="shared" si="60"/>
        <v>20</v>
      </c>
      <c r="P45" s="28">
        <f>L45/COS(ATAN((Q45+U45-T45)/L45))</f>
        <v>255.63257252581479</v>
      </c>
      <c r="Q45" s="116">
        <f>L45*TAN(N45*PI()/180)</f>
        <v>114.24537624797465</v>
      </c>
      <c r="R45" s="33">
        <f t="shared" si="39"/>
        <v>1.9309113581843607</v>
      </c>
      <c r="S45" s="89">
        <f t="shared" si="40"/>
        <v>60.685785542937047</v>
      </c>
      <c r="T45" s="50">
        <f t="shared" si="41"/>
        <v>113.76830052461898</v>
      </c>
      <c r="U45" s="128">
        <f t="shared" si="42"/>
        <v>72.481899983310811</v>
      </c>
      <c r="V45" s="58">
        <f t="shared" si="43"/>
        <v>55.168895948124586</v>
      </c>
      <c r="W45" s="116">
        <f>20/COS(ATAN((Q45+U45-T45)/L45))</f>
        <v>20.867965104148144</v>
      </c>
      <c r="X45" s="59">
        <f t="shared" si="45"/>
        <v>3.3909470955194112</v>
      </c>
      <c r="Y45" s="60">
        <f t="shared" si="46"/>
        <v>2.1316068335535401</v>
      </c>
      <c r="Z45" s="60">
        <f t="shared" si="47"/>
        <v>2.486680831201693</v>
      </c>
      <c r="AA45" s="67">
        <f t="shared" si="61"/>
        <v>0</v>
      </c>
      <c r="AB45" s="31">
        <f t="shared" si="30"/>
        <v>5</v>
      </c>
      <c r="AC45" s="50">
        <f t="shared" si="48"/>
        <v>248.24383174612817</v>
      </c>
      <c r="AD45" s="116">
        <f t="shared" si="49"/>
        <v>0</v>
      </c>
      <c r="AE45" s="33">
        <f t="shared" si="50"/>
        <v>1.75</v>
      </c>
      <c r="AF45" s="89">
        <f t="shared" si="51"/>
        <v>55</v>
      </c>
      <c r="AG45" s="50">
        <f t="shared" si="31"/>
        <v>106.42857142857143</v>
      </c>
      <c r="AH45" s="128">
        <f t="shared" si="52"/>
        <v>66.428571428571431</v>
      </c>
      <c r="AI45" s="58">
        <f t="shared" si="62"/>
        <v>50</v>
      </c>
      <c r="AJ45" s="116">
        <f>IF(AA45&gt;0,20/COS(ATAN((AD45+AH45-AG45)/L45)),20/COS(ATAN((AD45-AH45+AG45)/L45)))</f>
        <v>20.264802591520667</v>
      </c>
      <c r="AK45" s="61">
        <f t="shared" si="54"/>
        <v>3.5</v>
      </c>
      <c r="AL45" s="60">
        <f t="shared" si="55"/>
        <v>1.9629166666666666</v>
      </c>
      <c r="AM45" s="60">
        <f t="shared" si="56"/>
        <v>2.3033925980953538</v>
      </c>
      <c r="AN45" s="62">
        <f t="shared" si="57"/>
        <v>4.5636550524083992</v>
      </c>
      <c r="AO45" s="63">
        <f t="shared" si="58"/>
        <v>1.4235570911584892</v>
      </c>
    </row>
    <row r="46" spans="1:41" s="1" customFormat="1" ht="20.100000000000001" customHeight="1" x14ac:dyDescent="0.15">
      <c r="A46" s="18"/>
      <c r="B46" s="147"/>
      <c r="C46" s="149"/>
      <c r="D46" s="100">
        <f t="shared" si="59"/>
        <v>150</v>
      </c>
      <c r="E46" s="149"/>
      <c r="F46" s="94" t="s">
        <v>122</v>
      </c>
      <c r="G46" s="8">
        <f t="shared" si="32"/>
        <v>5</v>
      </c>
      <c r="H46" s="143"/>
      <c r="I46" s="97">
        <f t="shared" si="33"/>
        <v>150.57297563150212</v>
      </c>
      <c r="J46" s="8">
        <v>30</v>
      </c>
      <c r="K46" s="28">
        <f t="shared" si="34"/>
        <v>180</v>
      </c>
      <c r="L46" s="58">
        <f t="shared" si="35"/>
        <v>245</v>
      </c>
      <c r="M46" s="8">
        <v>1.75</v>
      </c>
      <c r="N46" s="67">
        <f t="shared" si="36"/>
        <v>25</v>
      </c>
      <c r="O46" s="8">
        <f t="shared" si="60"/>
        <v>20</v>
      </c>
      <c r="P46" s="28">
        <f t="shared" si="37"/>
        <v>255.63257252581479</v>
      </c>
      <c r="Q46" s="116">
        <f t="shared" si="38"/>
        <v>114.24537624797465</v>
      </c>
      <c r="R46" s="33">
        <f t="shared" si="39"/>
        <v>1.9309113581843607</v>
      </c>
      <c r="S46" s="89">
        <f t="shared" si="40"/>
        <v>60.685785542937047</v>
      </c>
      <c r="T46" s="50">
        <f t="shared" si="41"/>
        <v>113.76830052461898</v>
      </c>
      <c r="U46" s="128">
        <f t="shared" si="42"/>
        <v>72.481899983310811</v>
      </c>
      <c r="V46" s="58">
        <f t="shared" si="43"/>
        <v>55.168895948124586</v>
      </c>
      <c r="W46" s="116">
        <f t="shared" si="44"/>
        <v>20.867965104148144</v>
      </c>
      <c r="X46" s="59">
        <f t="shared" si="45"/>
        <v>3.3909470955194112</v>
      </c>
      <c r="Y46" s="60">
        <f t="shared" si="46"/>
        <v>2.1316068335535401</v>
      </c>
      <c r="Z46" s="60">
        <f t="shared" si="47"/>
        <v>2.486680831201693</v>
      </c>
      <c r="AA46" s="67">
        <f t="shared" si="61"/>
        <v>0</v>
      </c>
      <c r="AB46" s="31">
        <f t="shared" si="30"/>
        <v>5</v>
      </c>
      <c r="AC46" s="50">
        <f t="shared" si="48"/>
        <v>248.24383174612817</v>
      </c>
      <c r="AD46" s="116">
        <f t="shared" si="49"/>
        <v>0</v>
      </c>
      <c r="AE46" s="33">
        <f t="shared" si="50"/>
        <v>1.75</v>
      </c>
      <c r="AF46" s="89">
        <f t="shared" si="51"/>
        <v>55</v>
      </c>
      <c r="AG46" s="50">
        <f t="shared" si="31"/>
        <v>106.42857142857143</v>
      </c>
      <c r="AH46" s="128">
        <f t="shared" si="52"/>
        <v>66.428571428571431</v>
      </c>
      <c r="AI46" s="58">
        <f t="shared" si="62"/>
        <v>50</v>
      </c>
      <c r="AJ46" s="116">
        <f t="shared" si="53"/>
        <v>20.264802591520667</v>
      </c>
      <c r="AK46" s="61">
        <f t="shared" si="54"/>
        <v>3.5</v>
      </c>
      <c r="AL46" s="60">
        <f t="shared" si="55"/>
        <v>1.9629166666666666</v>
      </c>
      <c r="AM46" s="60">
        <f t="shared" si="56"/>
        <v>2.3033925980953538</v>
      </c>
      <c r="AN46" s="62">
        <f t="shared" si="57"/>
        <v>4.5636550524083992</v>
      </c>
      <c r="AO46" s="63">
        <f t="shared" si="58"/>
        <v>1.4235570911584892</v>
      </c>
    </row>
    <row r="47" spans="1:41" s="1" customFormat="1" ht="20.100000000000001" customHeight="1" x14ac:dyDescent="0.15">
      <c r="A47" s="18"/>
      <c r="B47" s="147"/>
      <c r="C47" s="149"/>
      <c r="D47" s="100">
        <f t="shared" si="59"/>
        <v>150</v>
      </c>
      <c r="E47" s="149"/>
      <c r="F47" s="94" t="s">
        <v>123</v>
      </c>
      <c r="G47" s="8">
        <f t="shared" si="32"/>
        <v>5</v>
      </c>
      <c r="H47" s="143"/>
      <c r="I47" s="97">
        <f t="shared" si="33"/>
        <v>150.57297563150212</v>
      </c>
      <c r="J47" s="8">
        <v>35</v>
      </c>
      <c r="K47" s="28">
        <f t="shared" si="34"/>
        <v>185</v>
      </c>
      <c r="L47" s="58">
        <f>(K47-40)*M47</f>
        <v>253.75</v>
      </c>
      <c r="M47" s="8">
        <v>1.75</v>
      </c>
      <c r="N47" s="67">
        <f t="shared" si="36"/>
        <v>25</v>
      </c>
      <c r="O47" s="8">
        <f t="shared" si="60"/>
        <v>20</v>
      </c>
      <c r="P47" s="28">
        <f t="shared" si="37"/>
        <v>264.76230725887962</v>
      </c>
      <c r="Q47" s="116">
        <f t="shared" si="38"/>
        <v>118.32556825683089</v>
      </c>
      <c r="R47" s="33">
        <f t="shared" si="39"/>
        <v>1.9309113581843607</v>
      </c>
      <c r="S47" s="89">
        <f t="shared" si="40"/>
        <v>60.685785542937047</v>
      </c>
      <c r="T47" s="50">
        <f t="shared" si="41"/>
        <v>115.2428148296657</v>
      </c>
      <c r="U47" s="128">
        <f t="shared" si="42"/>
        <v>72.481899983310811</v>
      </c>
      <c r="V47" s="58">
        <f t="shared" si="43"/>
        <v>55.168895948124586</v>
      </c>
      <c r="W47" s="116">
        <f t="shared" si="44"/>
        <v>20.867965104148144</v>
      </c>
      <c r="X47" s="59">
        <f t="shared" si="45"/>
        <v>3.3909470955194112</v>
      </c>
      <c r="Y47" s="60">
        <f t="shared" si="46"/>
        <v>2.271488859572524</v>
      </c>
      <c r="Z47" s="60">
        <f t="shared" si="47"/>
        <v>2.5867156010346362</v>
      </c>
      <c r="AA47" s="67">
        <f t="shared" si="61"/>
        <v>0</v>
      </c>
      <c r="AB47" s="31">
        <f t="shared" si="30"/>
        <v>5</v>
      </c>
      <c r="AC47" s="50">
        <f t="shared" si="48"/>
        <v>257.10968287991847</v>
      </c>
      <c r="AD47" s="116">
        <f t="shared" si="49"/>
        <v>0</v>
      </c>
      <c r="AE47" s="33">
        <f>M47/COS(AA47*PI()/180)</f>
        <v>1.75</v>
      </c>
      <c r="AF47" s="89">
        <f t="shared" si="51"/>
        <v>55</v>
      </c>
      <c r="AG47" s="50">
        <f t="shared" si="31"/>
        <v>107.85714285714286</v>
      </c>
      <c r="AH47" s="128">
        <f t="shared" si="52"/>
        <v>66.428571428571431</v>
      </c>
      <c r="AI47" s="58">
        <f t="shared" si="62"/>
        <v>50</v>
      </c>
      <c r="AJ47" s="116">
        <f t="shared" si="53"/>
        <v>20.264802591520667</v>
      </c>
      <c r="AK47" s="61">
        <f t="shared" si="54"/>
        <v>3.5</v>
      </c>
      <c r="AL47" s="60">
        <f t="shared" si="55"/>
        <v>2.0923802083333332</v>
      </c>
      <c r="AM47" s="60">
        <f t="shared" si="56"/>
        <v>2.3965316194559021</v>
      </c>
      <c r="AN47" s="62">
        <f t="shared" si="57"/>
        <v>4.6528879316567719</v>
      </c>
      <c r="AO47" s="63">
        <f t="shared" si="58"/>
        <v>1.4366137055868293</v>
      </c>
    </row>
    <row r="48" spans="1:41" s="1" customFormat="1" ht="20.100000000000001" customHeight="1" x14ac:dyDescent="0.15">
      <c r="A48" s="18"/>
      <c r="B48" s="147"/>
      <c r="C48" s="149"/>
      <c r="D48" s="100">
        <f t="shared" si="59"/>
        <v>150</v>
      </c>
      <c r="E48" s="149"/>
      <c r="F48" s="94" t="s">
        <v>124</v>
      </c>
      <c r="G48" s="8">
        <f t="shared" si="32"/>
        <v>5</v>
      </c>
      <c r="H48" s="143"/>
      <c r="I48" s="97">
        <f t="shared" si="33"/>
        <v>150.57297563150212</v>
      </c>
      <c r="J48" s="8">
        <v>35</v>
      </c>
      <c r="K48" s="28">
        <f t="shared" si="34"/>
        <v>185</v>
      </c>
      <c r="L48" s="58">
        <f t="shared" si="35"/>
        <v>253.75</v>
      </c>
      <c r="M48" s="8">
        <v>1.75</v>
      </c>
      <c r="N48" s="67">
        <f t="shared" si="36"/>
        <v>25</v>
      </c>
      <c r="O48" s="8">
        <f t="shared" si="60"/>
        <v>20</v>
      </c>
      <c r="P48" s="28">
        <f t="shared" si="37"/>
        <v>264.76230725887962</v>
      </c>
      <c r="Q48" s="116">
        <f t="shared" si="38"/>
        <v>118.32556825683089</v>
      </c>
      <c r="R48" s="33">
        <f t="shared" si="39"/>
        <v>1.9309113581843607</v>
      </c>
      <c r="S48" s="89">
        <f t="shared" si="40"/>
        <v>60.685785542937047</v>
      </c>
      <c r="T48" s="50">
        <f t="shared" si="41"/>
        <v>115.2428148296657</v>
      </c>
      <c r="U48" s="128">
        <f t="shared" si="42"/>
        <v>72.481899983310811</v>
      </c>
      <c r="V48" s="58">
        <f t="shared" si="43"/>
        <v>55.168895948124586</v>
      </c>
      <c r="W48" s="116">
        <f t="shared" si="44"/>
        <v>20.867965104148144</v>
      </c>
      <c r="X48" s="59">
        <f t="shared" si="45"/>
        <v>3.3909470955194112</v>
      </c>
      <c r="Y48" s="60">
        <f t="shared" si="46"/>
        <v>2.271488859572524</v>
      </c>
      <c r="Z48" s="60">
        <f t="shared" si="47"/>
        <v>2.5867156010346362</v>
      </c>
      <c r="AA48" s="67">
        <f t="shared" si="61"/>
        <v>0</v>
      </c>
      <c r="AB48" s="31">
        <f t="shared" si="30"/>
        <v>5</v>
      </c>
      <c r="AC48" s="50">
        <f t="shared" si="48"/>
        <v>257.10968287991847</v>
      </c>
      <c r="AD48" s="116">
        <f t="shared" si="49"/>
        <v>0</v>
      </c>
      <c r="AE48" s="33">
        <f t="shared" si="50"/>
        <v>1.75</v>
      </c>
      <c r="AF48" s="89">
        <f t="shared" si="51"/>
        <v>55</v>
      </c>
      <c r="AG48" s="50">
        <f t="shared" si="31"/>
        <v>107.85714285714286</v>
      </c>
      <c r="AH48" s="128">
        <f t="shared" si="52"/>
        <v>66.428571428571431</v>
      </c>
      <c r="AI48" s="58">
        <f t="shared" si="62"/>
        <v>50</v>
      </c>
      <c r="AJ48" s="116">
        <f t="shared" si="53"/>
        <v>20.264802591520667</v>
      </c>
      <c r="AK48" s="61">
        <f t="shared" si="54"/>
        <v>3.5</v>
      </c>
      <c r="AL48" s="60">
        <f t="shared" si="55"/>
        <v>2.0923802083333332</v>
      </c>
      <c r="AM48" s="60">
        <f t="shared" si="56"/>
        <v>2.3965316194559021</v>
      </c>
      <c r="AN48" s="62">
        <f t="shared" si="57"/>
        <v>4.6528879316567719</v>
      </c>
      <c r="AO48" s="63">
        <f t="shared" si="58"/>
        <v>1.4366137055868293</v>
      </c>
    </row>
    <row r="49" spans="1:41" s="1" customFormat="1" ht="20.100000000000001" customHeight="1" thickBot="1" x14ac:dyDescent="0.2">
      <c r="A49" s="18"/>
      <c r="B49" s="148"/>
      <c r="C49" s="150"/>
      <c r="D49" s="100">
        <f t="shared" si="59"/>
        <v>150</v>
      </c>
      <c r="E49" s="150"/>
      <c r="F49" s="95" t="s">
        <v>125</v>
      </c>
      <c r="G49" s="35">
        <f t="shared" si="32"/>
        <v>5</v>
      </c>
      <c r="H49" s="144"/>
      <c r="I49" s="97">
        <f>D49/COS(G49/180*PI())</f>
        <v>150.57297563150212</v>
      </c>
      <c r="J49" s="35">
        <v>40</v>
      </c>
      <c r="K49" s="28">
        <f t="shared" si="34"/>
        <v>190</v>
      </c>
      <c r="L49" s="66">
        <f>(K49-40)*M49</f>
        <v>262.5</v>
      </c>
      <c r="M49" s="35">
        <v>1.75</v>
      </c>
      <c r="N49" s="83">
        <f t="shared" si="36"/>
        <v>25</v>
      </c>
      <c r="O49" s="35">
        <f t="shared" si="60"/>
        <v>20</v>
      </c>
      <c r="P49" s="36">
        <f>L49/COS(ATAN((Q49+U49-T49)/L49))</f>
        <v>273.89204199194438</v>
      </c>
      <c r="Q49" s="117">
        <f t="shared" si="38"/>
        <v>122.40576026568712</v>
      </c>
      <c r="R49" s="40">
        <f t="shared" si="39"/>
        <v>1.9309113581843607</v>
      </c>
      <c r="S49" s="90">
        <f>55/COS(N49*PI()/180)</f>
        <v>60.685785542937047</v>
      </c>
      <c r="T49" s="51">
        <f t="shared" si="41"/>
        <v>116.71732913471243</v>
      </c>
      <c r="U49" s="129">
        <f t="shared" si="42"/>
        <v>72.481899983310811</v>
      </c>
      <c r="V49" s="58">
        <f t="shared" si="43"/>
        <v>55.168895948124586</v>
      </c>
      <c r="W49" s="117">
        <f t="shared" si="44"/>
        <v>20.867965104148144</v>
      </c>
      <c r="X49" s="84">
        <f t="shared" si="45"/>
        <v>3.3909470955194112</v>
      </c>
      <c r="Y49" s="85">
        <f t="shared" si="46"/>
        <v>2.4164127587403059</v>
      </c>
      <c r="Z49" s="60">
        <f t="shared" si="47"/>
        <v>2.687524490877728</v>
      </c>
      <c r="AA49" s="83">
        <f>AA48</f>
        <v>0</v>
      </c>
      <c r="AB49" s="38">
        <f t="shared" si="30"/>
        <v>5</v>
      </c>
      <c r="AC49" s="51">
        <f t="shared" si="48"/>
        <v>265.97553401370874</v>
      </c>
      <c r="AD49" s="117">
        <f>L49*TAN(ABS(AA49)*PI()/180)</f>
        <v>0</v>
      </c>
      <c r="AE49" s="40">
        <f t="shared" si="50"/>
        <v>1.75</v>
      </c>
      <c r="AF49" s="90">
        <f t="shared" si="51"/>
        <v>55</v>
      </c>
      <c r="AG49" s="51">
        <f t="shared" si="31"/>
        <v>109.28571428571428</v>
      </c>
      <c r="AH49" s="129">
        <f t="shared" si="52"/>
        <v>66.428571428571431</v>
      </c>
      <c r="AI49" s="66">
        <f>50/COS(AA49*PI()/180)</f>
        <v>50</v>
      </c>
      <c r="AJ49" s="117">
        <f t="shared" si="53"/>
        <v>20.264802591520667</v>
      </c>
      <c r="AK49" s="86">
        <f t="shared" si="54"/>
        <v>3.5</v>
      </c>
      <c r="AL49" s="85">
        <f t="shared" si="55"/>
        <v>2.2265625</v>
      </c>
      <c r="AM49" s="85">
        <f>(M49*(AF49+AI49+AJ49)*(K49-40)*60+M49*(K49^2-40^2)*60/(2*AK49)+(AI49+AJ49+AH49)*0*60)/1000000</f>
        <v>2.49042064081645</v>
      </c>
      <c r="AN49" s="62">
        <f t="shared" si="57"/>
        <v>4.7435488781082444</v>
      </c>
      <c r="AO49" s="63">
        <f>IF(AA49&gt;0,0.8*0.4*(Q49+U49+W49+I49+AD49+AH49+AJ49)/100,0.8*0.4*(Q49+U49+W49+I49-AD49+AH49+AJ49)/100)</f>
        <v>1.449670320015169</v>
      </c>
    </row>
    <row r="50" spans="1:41" s="1" customFormat="1" ht="20.100000000000001" customHeight="1" x14ac:dyDescent="0.15">
      <c r="A50" s="17"/>
      <c r="B50" s="188" t="s">
        <v>55</v>
      </c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</row>
    <row r="51" spans="1:41" s="1" customFormat="1" ht="20.100000000000001" customHeight="1" thickBot="1" x14ac:dyDescent="0.2">
      <c r="D51" s="96"/>
      <c r="K51" s="2"/>
      <c r="L51" s="2"/>
      <c r="P51" s="2"/>
      <c r="Q51" s="2"/>
      <c r="R51" s="87"/>
      <c r="S51" s="13"/>
      <c r="T51" s="13"/>
      <c r="U51" s="13"/>
      <c r="V51" s="2"/>
      <c r="W51" s="2"/>
      <c r="X51" s="5"/>
      <c r="AA51" s="3"/>
      <c r="AB51" s="4"/>
      <c r="AC51" s="13"/>
      <c r="AD51" s="2"/>
      <c r="AE51" s="87"/>
      <c r="AF51" s="13"/>
      <c r="AG51" s="13"/>
      <c r="AH51" s="13"/>
      <c r="AI51" s="2"/>
      <c r="AJ51" s="2"/>
      <c r="AK51" s="5"/>
      <c r="AN51" s="4" t="s">
        <v>144</v>
      </c>
      <c r="AO51" s="4"/>
    </row>
    <row r="52" spans="1:41" s="1" customFormat="1" ht="24.75" customHeight="1" x14ac:dyDescent="0.15">
      <c r="A52" s="18"/>
      <c r="B52" s="19" t="s">
        <v>29</v>
      </c>
      <c r="C52" s="15" t="s">
        <v>30</v>
      </c>
      <c r="D52" s="91" t="s">
        <v>30</v>
      </c>
      <c r="E52" s="15" t="s">
        <v>315</v>
      </c>
      <c r="F52" s="68" t="s">
        <v>24</v>
      </c>
      <c r="G52" s="165" t="s">
        <v>71</v>
      </c>
      <c r="H52" s="146" t="s">
        <v>316</v>
      </c>
      <c r="I52" s="167" t="s">
        <v>316</v>
      </c>
      <c r="J52" s="68" t="s">
        <v>27</v>
      </c>
      <c r="K52" s="151" t="s">
        <v>72</v>
      </c>
      <c r="L52" s="151" t="s">
        <v>1</v>
      </c>
      <c r="M52" s="153" t="s">
        <v>3</v>
      </c>
      <c r="N52" s="153" t="s">
        <v>32</v>
      </c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 t="s">
        <v>33</v>
      </c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03" t="s">
        <v>16</v>
      </c>
      <c r="AO52" s="155" t="s">
        <v>145</v>
      </c>
    </row>
    <row r="53" spans="1:41" s="1" customFormat="1" ht="34.5" customHeight="1" x14ac:dyDescent="0.15">
      <c r="A53" s="18"/>
      <c r="B53" s="20" t="s">
        <v>34</v>
      </c>
      <c r="C53" s="16" t="s">
        <v>35</v>
      </c>
      <c r="D53" s="92" t="s">
        <v>35</v>
      </c>
      <c r="E53" s="16" t="s">
        <v>70</v>
      </c>
      <c r="F53" s="69" t="s">
        <v>73</v>
      </c>
      <c r="G53" s="166"/>
      <c r="H53" s="143"/>
      <c r="I53" s="168"/>
      <c r="J53" s="69" t="s">
        <v>74</v>
      </c>
      <c r="K53" s="152"/>
      <c r="L53" s="152"/>
      <c r="M53" s="154"/>
      <c r="N53" s="103" t="s">
        <v>39</v>
      </c>
      <c r="O53" s="103" t="s">
        <v>40</v>
      </c>
      <c r="P53" s="103" t="s">
        <v>0</v>
      </c>
      <c r="Q53" s="103" t="s">
        <v>2</v>
      </c>
      <c r="R53" s="162" t="s">
        <v>17</v>
      </c>
      <c r="S53" s="103" t="s">
        <v>4</v>
      </c>
      <c r="T53" s="103" t="s">
        <v>19</v>
      </c>
      <c r="U53" s="103" t="s">
        <v>21</v>
      </c>
      <c r="V53" s="103" t="s">
        <v>5</v>
      </c>
      <c r="W53" s="103" t="s">
        <v>6</v>
      </c>
      <c r="X53" s="157" t="s">
        <v>7</v>
      </c>
      <c r="Y53" s="70" t="s">
        <v>37</v>
      </c>
      <c r="Z53" s="70" t="s">
        <v>38</v>
      </c>
      <c r="AA53" s="103" t="s">
        <v>41</v>
      </c>
      <c r="AB53" s="103" t="s">
        <v>42</v>
      </c>
      <c r="AC53" s="103" t="s">
        <v>18</v>
      </c>
      <c r="AD53" s="103" t="s">
        <v>13</v>
      </c>
      <c r="AE53" s="162" t="s">
        <v>14</v>
      </c>
      <c r="AF53" s="103" t="s">
        <v>8</v>
      </c>
      <c r="AG53" s="103" t="s">
        <v>20</v>
      </c>
      <c r="AH53" s="103" t="s">
        <v>22</v>
      </c>
      <c r="AI53" s="103" t="s">
        <v>9</v>
      </c>
      <c r="AJ53" s="103" t="s">
        <v>10</v>
      </c>
      <c r="AK53" s="157" t="s">
        <v>11</v>
      </c>
      <c r="AL53" s="70" t="s">
        <v>311</v>
      </c>
      <c r="AM53" s="70" t="s">
        <v>312</v>
      </c>
      <c r="AN53" s="71" t="s">
        <v>314</v>
      </c>
      <c r="AO53" s="156"/>
    </row>
    <row r="54" spans="1:41" s="1" customFormat="1" ht="51" customHeight="1" x14ac:dyDescent="0.15">
      <c r="A54" s="18"/>
      <c r="B54" s="25" t="s">
        <v>57</v>
      </c>
      <c r="C54" s="24" t="s">
        <v>57</v>
      </c>
      <c r="D54" s="93" t="s">
        <v>57</v>
      </c>
      <c r="E54" s="71" t="s">
        <v>15</v>
      </c>
      <c r="F54" s="71" t="s">
        <v>58</v>
      </c>
      <c r="G54" s="71" t="s">
        <v>59</v>
      </c>
      <c r="H54" s="108" t="s">
        <v>15</v>
      </c>
      <c r="I54" s="93" t="s">
        <v>15</v>
      </c>
      <c r="J54" s="71" t="s">
        <v>15</v>
      </c>
      <c r="K54" s="73" t="s">
        <v>57</v>
      </c>
      <c r="L54" s="73" t="s">
        <v>57</v>
      </c>
      <c r="M54" s="154"/>
      <c r="N54" s="71" t="s">
        <v>59</v>
      </c>
      <c r="O54" s="71" t="s">
        <v>59</v>
      </c>
      <c r="P54" s="71" t="s">
        <v>57</v>
      </c>
      <c r="Q54" s="71" t="s">
        <v>57</v>
      </c>
      <c r="R54" s="163"/>
      <c r="S54" s="71" t="s">
        <v>57</v>
      </c>
      <c r="T54" s="71" t="s">
        <v>57</v>
      </c>
      <c r="U54" s="71" t="s">
        <v>57</v>
      </c>
      <c r="V54" s="71" t="s">
        <v>57</v>
      </c>
      <c r="W54" s="71" t="s">
        <v>57</v>
      </c>
      <c r="X54" s="157"/>
      <c r="Y54" s="158" t="s">
        <v>75</v>
      </c>
      <c r="Z54" s="158"/>
      <c r="AA54" s="71" t="s">
        <v>59</v>
      </c>
      <c r="AB54" s="71" t="s">
        <v>59</v>
      </c>
      <c r="AC54" s="71" t="s">
        <v>57</v>
      </c>
      <c r="AD54" s="71" t="s">
        <v>57</v>
      </c>
      <c r="AE54" s="163"/>
      <c r="AF54" s="71" t="s">
        <v>57</v>
      </c>
      <c r="AG54" s="71" t="s">
        <v>57</v>
      </c>
      <c r="AH54" s="71" t="s">
        <v>57</v>
      </c>
      <c r="AI54" s="71" t="s">
        <v>57</v>
      </c>
      <c r="AJ54" s="71" t="s">
        <v>57</v>
      </c>
      <c r="AK54" s="157"/>
      <c r="AL54" s="159" t="s">
        <v>313</v>
      </c>
      <c r="AM54" s="160"/>
      <c r="AN54" s="158" t="s">
        <v>52</v>
      </c>
      <c r="AO54" s="161"/>
    </row>
    <row r="55" spans="1:41" s="1" customFormat="1" ht="24.75" customHeight="1" x14ac:dyDescent="0.15">
      <c r="A55" s="18"/>
      <c r="B55" s="147">
        <f>C55+20*2</f>
        <v>240</v>
      </c>
      <c r="C55" s="149">
        <v>200</v>
      </c>
      <c r="D55" s="100">
        <v>200</v>
      </c>
      <c r="E55" s="149">
        <v>200</v>
      </c>
      <c r="F55" s="64" t="s">
        <v>43</v>
      </c>
      <c r="G55" s="8">
        <v>5</v>
      </c>
      <c r="H55" s="186">
        <f>C55/COS(G55/180*PI())</f>
        <v>200.76396750866948</v>
      </c>
      <c r="I55" s="97">
        <f>D55/COS(G55/180*PI())</f>
        <v>200.76396750866948</v>
      </c>
      <c r="J55" s="8">
        <v>25</v>
      </c>
      <c r="K55" s="28">
        <f t="shared" ref="K55:K63" si="63">J55+E$55</f>
        <v>225</v>
      </c>
      <c r="L55" s="58">
        <f t="shared" ref="L55:L63" si="64">(K55-40)*M55</f>
        <v>277.5</v>
      </c>
      <c r="M55" s="8">
        <v>1.5</v>
      </c>
      <c r="N55" s="67">
        <v>25</v>
      </c>
      <c r="O55" s="8">
        <f t="shared" ref="O55:O63" si="65">N55-G55</f>
        <v>20</v>
      </c>
      <c r="P55" s="28">
        <f t="shared" ref="P55:P63" si="66">L55/COS(ATAN((Q55+U55-T55)/L55))</f>
        <v>287.56743512443427</v>
      </c>
      <c r="Q55" s="28">
        <f t="shared" ref="Q55:Q63" si="67">L55*TAN(N55*PI()/180)</f>
        <v>129.40037513801209</v>
      </c>
      <c r="R55" s="33">
        <f t="shared" ref="R55:R63" si="68">M55/COS(N55*PI()/180)</f>
        <v>1.6550668784437377</v>
      </c>
      <c r="S55" s="89">
        <f t="shared" ref="S55:S63" si="69">55/COS(N55*PI()/180)</f>
        <v>60.685785542937047</v>
      </c>
      <c r="T55" s="50">
        <f t="shared" ref="T55:T63" si="70">K55/X55+S55</f>
        <v>126.33272853598967</v>
      </c>
      <c r="U55" s="89">
        <f t="shared" ref="U55:U63" si="71">40/X55+S55</f>
        <v>72.356353186146407</v>
      </c>
      <c r="V55" s="58">
        <f>50/COS(N55*PI()/180)</f>
        <v>55.168895948124586</v>
      </c>
      <c r="W55" s="28">
        <f t="shared" ref="W55:W63" si="72">20/COS(ATAN((Q55+U55-T55)/L55))</f>
        <v>20.725580909869134</v>
      </c>
      <c r="X55" s="59">
        <f t="shared" ref="X55:X63" si="73">(3.5+SIN(N55*PI()/180)/M55)*COS(N55*PI()/180)</f>
        <v>3.4274254023346011</v>
      </c>
      <c r="Y55" s="60">
        <f t="shared" ref="Y55:Y63" si="74">(S55*M55*(K55^2-40^2)/2+M55*(K55^3-40^3)/(6*X55))/1000000</f>
        <v>3.0575163723804049</v>
      </c>
      <c r="Z55" s="60">
        <f t="shared" ref="Z55:Z63" si="75">(M55*(S55+V55+W55)*(K55-40)*60+M55*(K55^2-40^2)*60/(2*X55)+(V55+W55+U55)*0*60)/1000000</f>
        <v>2.9177296450223782</v>
      </c>
      <c r="AA55" s="67">
        <v>0</v>
      </c>
      <c r="AB55" s="31">
        <f t="shared" ref="AB55:AB63" si="76">AA55+G55</f>
        <v>5</v>
      </c>
      <c r="AC55" s="50">
        <f t="shared" ref="AC55:AC63" si="77">IF(AA55&gt;0,L55/COS(ATAN((AD55+AH55-AG55)/L55)),L55/COS(ATAN((AD55+AG55-AH55)/L55)))</f>
        <v>282.48916359927932</v>
      </c>
      <c r="AD55" s="28">
        <f t="shared" ref="AD55:AD63" si="78">L55*TAN(ABS(AA55)*PI()/180)</f>
        <v>0</v>
      </c>
      <c r="AE55" s="33">
        <f t="shared" ref="AE55:AE63" si="79">M55/COS(AA55*PI()/180)</f>
        <v>1.5</v>
      </c>
      <c r="AF55" s="89">
        <f t="shared" ref="AF55:AF63" si="80">55/COS(AA55*PI()/180)</f>
        <v>55</v>
      </c>
      <c r="AG55" s="50">
        <f t="shared" ref="AG55:AG63" si="81">K55/AK55+AF55</f>
        <v>119.28571428571429</v>
      </c>
      <c r="AH55" s="89">
        <f t="shared" ref="AH55:AH63" si="82">40/AK55+AF55</f>
        <v>66.428571428571431</v>
      </c>
      <c r="AI55" s="58">
        <f t="shared" ref="AI55:AI63" si="83">50/COS(AA55*PI()/180)</f>
        <v>50</v>
      </c>
      <c r="AJ55" s="28">
        <f t="shared" ref="AJ55:AJ63" si="84">IF(AA55&gt;0,20/COS(ATAN((AD55+AH55-AG55)/L55)),20/COS(ATAN((AD55-AH55+AG55)/L55)))</f>
        <v>20.359579358506618</v>
      </c>
      <c r="AK55" s="61">
        <f t="shared" ref="AK55:AK63" si="85">(3.5+SIN(ABS(AA55)*PI()/180)/M55)*COS(AA55*PI()/180)</f>
        <v>3.5</v>
      </c>
      <c r="AL55" s="60">
        <f t="shared" ref="AL55:AL63" si="86">(AF55*M55*(K55^2-40^2)/2+M55*(K55^3-40^3)/(6*AK55))/1000000</f>
        <v>2.8313258928571425</v>
      </c>
      <c r="AM55" s="60">
        <f t="shared" ref="AM55:AM63" si="87">(M55*(AF55+AI55+AJ55)*(K55-40)*60+M55*(K55^2-40^2)*60/(2*AK55)+(AI55+AJ55+AH55)*0*60)/1000000</f>
        <v>2.717558424890564</v>
      </c>
      <c r="AN55" s="62">
        <f>IF(AA55&gt;0,((I55+I55+Q55+AD55)*L55/2+200*(I55+Q55+AD55+U55+W55+AH55+AJ55))/10000*0.4-(AI55+V55)*L55/10000*0.4,((I55+I55+Q55-AD55)*L55/2+200*(I55+Q55-AD55+U55+W55+AH55+AJ55))/10000*0.4-(AI55+V55)*L55/10000*0.4)</f>
        <v>5.8595527965762173</v>
      </c>
      <c r="AO55" s="63">
        <f>IF(AA55&gt;0,0.8*0.4*(Q55+U55+W55+I55+AD55+AH55+AJ55)/100,0.8*0.4*(Q55+U55+W55+I55-AD55+AH55+AJ55)/100)</f>
        <v>1.6321101680952808</v>
      </c>
    </row>
    <row r="56" spans="1:41" s="1" customFormat="1" ht="20.100000000000001" customHeight="1" x14ac:dyDescent="0.15">
      <c r="A56" s="18"/>
      <c r="B56" s="147"/>
      <c r="C56" s="149"/>
      <c r="D56" s="100">
        <v>200</v>
      </c>
      <c r="E56" s="149"/>
      <c r="F56" s="64" t="s">
        <v>44</v>
      </c>
      <c r="G56" s="8">
        <f t="shared" ref="G56:G63" si="88">G55</f>
        <v>5</v>
      </c>
      <c r="H56" s="186"/>
      <c r="I56" s="97">
        <f t="shared" ref="I56:I63" si="89">D56/COS(G56/180*PI())</f>
        <v>200.76396750866948</v>
      </c>
      <c r="J56" s="8">
        <v>25</v>
      </c>
      <c r="K56" s="28">
        <f t="shared" si="63"/>
        <v>225</v>
      </c>
      <c r="L56" s="58">
        <f t="shared" si="64"/>
        <v>277.5</v>
      </c>
      <c r="M56" s="8">
        <v>1.5</v>
      </c>
      <c r="N56" s="67">
        <f t="shared" ref="N56:N63" si="90">N55</f>
        <v>25</v>
      </c>
      <c r="O56" s="8">
        <f t="shared" si="65"/>
        <v>20</v>
      </c>
      <c r="P56" s="28">
        <f t="shared" si="66"/>
        <v>287.56743512443427</v>
      </c>
      <c r="Q56" s="28">
        <f t="shared" si="67"/>
        <v>129.40037513801209</v>
      </c>
      <c r="R56" s="33">
        <f t="shared" si="68"/>
        <v>1.6550668784437377</v>
      </c>
      <c r="S56" s="89">
        <f t="shared" si="69"/>
        <v>60.685785542937047</v>
      </c>
      <c r="T56" s="50">
        <f t="shared" si="70"/>
        <v>126.33272853598967</v>
      </c>
      <c r="U56" s="89">
        <f t="shared" si="71"/>
        <v>72.356353186146407</v>
      </c>
      <c r="V56" s="58">
        <f t="shared" ref="V56:V63" si="91">50/COS(N56*PI()/180)</f>
        <v>55.168895948124586</v>
      </c>
      <c r="W56" s="28">
        <f t="shared" si="72"/>
        <v>20.725580909869134</v>
      </c>
      <c r="X56" s="59">
        <f t="shared" si="73"/>
        <v>3.4274254023346011</v>
      </c>
      <c r="Y56" s="60">
        <f t="shared" si="74"/>
        <v>3.0575163723804049</v>
      </c>
      <c r="Z56" s="60">
        <f t="shared" si="75"/>
        <v>2.9177296450223782</v>
      </c>
      <c r="AA56" s="67">
        <f t="shared" ref="AA56:AA63" si="92">AA55</f>
        <v>0</v>
      </c>
      <c r="AB56" s="31">
        <f t="shared" si="76"/>
        <v>5</v>
      </c>
      <c r="AC56" s="50">
        <f t="shared" si="77"/>
        <v>282.48916359927932</v>
      </c>
      <c r="AD56" s="28">
        <f t="shared" si="78"/>
        <v>0</v>
      </c>
      <c r="AE56" s="33">
        <f t="shared" si="79"/>
        <v>1.5</v>
      </c>
      <c r="AF56" s="89">
        <f t="shared" si="80"/>
        <v>55</v>
      </c>
      <c r="AG56" s="50">
        <f t="shared" si="81"/>
        <v>119.28571428571429</v>
      </c>
      <c r="AH56" s="89">
        <f t="shared" si="82"/>
        <v>66.428571428571431</v>
      </c>
      <c r="AI56" s="58">
        <f t="shared" si="83"/>
        <v>50</v>
      </c>
      <c r="AJ56" s="28">
        <f t="shared" si="84"/>
        <v>20.359579358506618</v>
      </c>
      <c r="AK56" s="61">
        <f t="shared" si="85"/>
        <v>3.5</v>
      </c>
      <c r="AL56" s="60">
        <f t="shared" si="86"/>
        <v>2.8313258928571425</v>
      </c>
      <c r="AM56" s="60">
        <f t="shared" si="87"/>
        <v>2.717558424890564</v>
      </c>
      <c r="AN56" s="62">
        <f t="shared" ref="AN56:AN63" si="93">IF(AA56&gt;0,((I56+I56+Q56+AD56)*L56/2+200*(I56+Q56+AD56+U56+W56+AH56+AJ56))/10000*0.4-(AI56+V56)*L56/10000*0.4,((I56+I56+Q56-AD56)*L56/2+200*(I56+Q56-AD56+U56+W56+AH56+AJ56))/10000*0.4-(AI56+V56)*L56/10000*0.4)</f>
        <v>5.8595527965762173</v>
      </c>
      <c r="AO56" s="63">
        <f t="shared" ref="AO56:AO62" si="94">IF(AA56&gt;0,0.8*0.4*(Q56+U56+W56+I56+AD56+AH56+AJ56)/100,0.8*0.4*(Q56+U56+W56+I56-AD56+AH56+AJ56)/100)</f>
        <v>1.6321101680952808</v>
      </c>
    </row>
    <row r="57" spans="1:41" s="1" customFormat="1" ht="20.100000000000001" customHeight="1" x14ac:dyDescent="0.15">
      <c r="A57" s="18"/>
      <c r="B57" s="147"/>
      <c r="C57" s="149"/>
      <c r="D57" s="100">
        <v>200</v>
      </c>
      <c r="E57" s="149"/>
      <c r="F57" s="64" t="s">
        <v>45</v>
      </c>
      <c r="G57" s="8">
        <f t="shared" si="88"/>
        <v>5</v>
      </c>
      <c r="H57" s="186"/>
      <c r="I57" s="97">
        <f t="shared" si="89"/>
        <v>200.76396750866948</v>
      </c>
      <c r="J57" s="8">
        <v>35</v>
      </c>
      <c r="K57" s="28">
        <f t="shared" si="63"/>
        <v>235</v>
      </c>
      <c r="L57" s="58">
        <f t="shared" si="64"/>
        <v>292.5</v>
      </c>
      <c r="M57" s="8">
        <v>1.5</v>
      </c>
      <c r="N57" s="67">
        <f t="shared" si="90"/>
        <v>25</v>
      </c>
      <c r="O57" s="8">
        <f t="shared" si="65"/>
        <v>20</v>
      </c>
      <c r="P57" s="28">
        <f t="shared" si="66"/>
        <v>303.11162080683613</v>
      </c>
      <c r="Q57" s="28">
        <f t="shared" si="67"/>
        <v>136.3949900103371</v>
      </c>
      <c r="R57" s="33">
        <f t="shared" si="68"/>
        <v>1.6550668784437377</v>
      </c>
      <c r="S57" s="89">
        <f t="shared" si="69"/>
        <v>60.685785542937047</v>
      </c>
      <c r="T57" s="50">
        <f t="shared" si="70"/>
        <v>129.250370446792</v>
      </c>
      <c r="U57" s="89">
        <f t="shared" si="71"/>
        <v>72.356353186146407</v>
      </c>
      <c r="V57" s="58">
        <f t="shared" si="91"/>
        <v>55.168895948124586</v>
      </c>
      <c r="W57" s="28">
        <f t="shared" si="72"/>
        <v>20.725580909869134</v>
      </c>
      <c r="X57" s="59">
        <f t="shared" si="73"/>
        <v>3.4274254023346011</v>
      </c>
      <c r="Y57" s="60">
        <f t="shared" si="74"/>
        <v>3.3826580105765629</v>
      </c>
      <c r="Z57" s="60">
        <f t="shared" si="75"/>
        <v>3.1010470687368241</v>
      </c>
      <c r="AA57" s="67">
        <f t="shared" si="92"/>
        <v>0</v>
      </c>
      <c r="AB57" s="31">
        <f t="shared" si="76"/>
        <v>5</v>
      </c>
      <c r="AC57" s="50">
        <f t="shared" si="77"/>
        <v>297.75884811815928</v>
      </c>
      <c r="AD57" s="28">
        <f t="shared" si="78"/>
        <v>0</v>
      </c>
      <c r="AE57" s="33">
        <f t="shared" si="79"/>
        <v>1.5</v>
      </c>
      <c r="AF57" s="89">
        <f t="shared" si="80"/>
        <v>55</v>
      </c>
      <c r="AG57" s="50">
        <f t="shared" si="81"/>
        <v>122.14285714285714</v>
      </c>
      <c r="AH57" s="89">
        <f t="shared" si="82"/>
        <v>66.428571428571431</v>
      </c>
      <c r="AI57" s="58">
        <f t="shared" si="83"/>
        <v>50</v>
      </c>
      <c r="AJ57" s="28">
        <f t="shared" si="84"/>
        <v>20.359579358506618</v>
      </c>
      <c r="AK57" s="61">
        <f t="shared" si="85"/>
        <v>3.5</v>
      </c>
      <c r="AL57" s="60">
        <f t="shared" si="86"/>
        <v>3.1344508928571426</v>
      </c>
      <c r="AM57" s="60">
        <f t="shared" si="87"/>
        <v>2.8895249034560768</v>
      </c>
      <c r="AN57" s="62">
        <f t="shared" si="93"/>
        <v>6.052605368035648</v>
      </c>
      <c r="AO57" s="63">
        <f t="shared" si="94"/>
        <v>1.6544929356867213</v>
      </c>
    </row>
    <row r="58" spans="1:41" s="1" customFormat="1" ht="20.100000000000001" customHeight="1" x14ac:dyDescent="0.15">
      <c r="A58" s="18"/>
      <c r="B58" s="147"/>
      <c r="C58" s="149"/>
      <c r="D58" s="100">
        <v>200</v>
      </c>
      <c r="E58" s="149"/>
      <c r="F58" s="64" t="s">
        <v>46</v>
      </c>
      <c r="G58" s="8">
        <f t="shared" si="88"/>
        <v>5</v>
      </c>
      <c r="H58" s="186"/>
      <c r="I58" s="97">
        <f t="shared" si="89"/>
        <v>200.76396750866948</v>
      </c>
      <c r="J58" s="8">
        <v>35</v>
      </c>
      <c r="K58" s="28">
        <f t="shared" si="63"/>
        <v>235</v>
      </c>
      <c r="L58" s="58">
        <f t="shared" si="64"/>
        <v>292.5</v>
      </c>
      <c r="M58" s="8">
        <v>1.5</v>
      </c>
      <c r="N58" s="67">
        <f t="shared" si="90"/>
        <v>25</v>
      </c>
      <c r="O58" s="8">
        <f t="shared" si="65"/>
        <v>20</v>
      </c>
      <c r="P58" s="28">
        <f t="shared" si="66"/>
        <v>303.11162080683613</v>
      </c>
      <c r="Q58" s="28">
        <f t="shared" si="67"/>
        <v>136.3949900103371</v>
      </c>
      <c r="R58" s="33">
        <f t="shared" si="68"/>
        <v>1.6550668784437377</v>
      </c>
      <c r="S58" s="89">
        <f t="shared" si="69"/>
        <v>60.685785542937047</v>
      </c>
      <c r="T58" s="50">
        <f t="shared" si="70"/>
        <v>129.250370446792</v>
      </c>
      <c r="U58" s="89">
        <f t="shared" si="71"/>
        <v>72.356353186146407</v>
      </c>
      <c r="V58" s="58">
        <f t="shared" si="91"/>
        <v>55.168895948124586</v>
      </c>
      <c r="W58" s="28">
        <f t="shared" si="72"/>
        <v>20.725580909869134</v>
      </c>
      <c r="X58" s="59">
        <f t="shared" si="73"/>
        <v>3.4274254023346011</v>
      </c>
      <c r="Y58" s="60">
        <f t="shared" si="74"/>
        <v>3.3826580105765629</v>
      </c>
      <c r="Z58" s="60">
        <f t="shared" si="75"/>
        <v>3.1010470687368241</v>
      </c>
      <c r="AA58" s="67">
        <f t="shared" si="92"/>
        <v>0</v>
      </c>
      <c r="AB58" s="31">
        <f t="shared" si="76"/>
        <v>5</v>
      </c>
      <c r="AC58" s="50">
        <f t="shared" si="77"/>
        <v>297.75884811815928</v>
      </c>
      <c r="AD58" s="28">
        <f t="shared" si="78"/>
        <v>0</v>
      </c>
      <c r="AE58" s="33">
        <f t="shared" si="79"/>
        <v>1.5</v>
      </c>
      <c r="AF58" s="89">
        <f t="shared" si="80"/>
        <v>55</v>
      </c>
      <c r="AG58" s="50">
        <f t="shared" si="81"/>
        <v>122.14285714285714</v>
      </c>
      <c r="AH58" s="89">
        <f t="shared" si="82"/>
        <v>66.428571428571431</v>
      </c>
      <c r="AI58" s="58">
        <f t="shared" si="83"/>
        <v>50</v>
      </c>
      <c r="AJ58" s="28">
        <f t="shared" si="84"/>
        <v>20.359579358506618</v>
      </c>
      <c r="AK58" s="61">
        <f t="shared" si="85"/>
        <v>3.5</v>
      </c>
      <c r="AL58" s="60">
        <f t="shared" si="86"/>
        <v>3.1344508928571426</v>
      </c>
      <c r="AM58" s="60">
        <f t="shared" si="87"/>
        <v>2.8895249034560768</v>
      </c>
      <c r="AN58" s="62">
        <f t="shared" si="93"/>
        <v>6.052605368035648</v>
      </c>
      <c r="AO58" s="63">
        <f t="shared" si="94"/>
        <v>1.6544929356867213</v>
      </c>
    </row>
    <row r="59" spans="1:41" s="1" customFormat="1" ht="20.100000000000001" customHeight="1" x14ac:dyDescent="0.15">
      <c r="A59" s="18"/>
      <c r="B59" s="147"/>
      <c r="C59" s="149"/>
      <c r="D59" s="100">
        <v>200</v>
      </c>
      <c r="E59" s="149"/>
      <c r="F59" s="64" t="s">
        <v>47</v>
      </c>
      <c r="G59" s="8">
        <f t="shared" si="88"/>
        <v>5</v>
      </c>
      <c r="H59" s="186"/>
      <c r="I59" s="97">
        <f t="shared" si="89"/>
        <v>200.76396750866948</v>
      </c>
      <c r="J59" s="8">
        <v>40</v>
      </c>
      <c r="K59" s="28">
        <f t="shared" si="63"/>
        <v>240</v>
      </c>
      <c r="L59" s="58">
        <f t="shared" si="64"/>
        <v>350</v>
      </c>
      <c r="M59" s="8">
        <v>1.75</v>
      </c>
      <c r="N59" s="67">
        <f t="shared" si="90"/>
        <v>25</v>
      </c>
      <c r="O59" s="8">
        <f t="shared" si="65"/>
        <v>20</v>
      </c>
      <c r="P59" s="28">
        <f t="shared" si="66"/>
        <v>365.18938932259255</v>
      </c>
      <c r="Q59" s="28">
        <f t="shared" si="67"/>
        <v>163.2076803542495</v>
      </c>
      <c r="R59" s="33">
        <f t="shared" si="68"/>
        <v>1.9309113581843607</v>
      </c>
      <c r="S59" s="89">
        <f t="shared" si="69"/>
        <v>60.685785542937047</v>
      </c>
      <c r="T59" s="50">
        <f t="shared" si="70"/>
        <v>131.46247218517962</v>
      </c>
      <c r="U59" s="89">
        <f t="shared" si="71"/>
        <v>72.481899983310811</v>
      </c>
      <c r="V59" s="58">
        <f t="shared" si="91"/>
        <v>55.168895948124586</v>
      </c>
      <c r="W59" s="28">
        <f t="shared" si="72"/>
        <v>20.867965104148144</v>
      </c>
      <c r="X59" s="59">
        <f t="shared" si="73"/>
        <v>3.3909470955194112</v>
      </c>
      <c r="Y59" s="60">
        <f t="shared" si="74"/>
        <v>4.157146973788084</v>
      </c>
      <c r="Z59" s="60">
        <f t="shared" si="75"/>
        <v>3.7381899898668771</v>
      </c>
      <c r="AA59" s="67">
        <f t="shared" si="92"/>
        <v>0</v>
      </c>
      <c r="AB59" s="31">
        <f t="shared" si="76"/>
        <v>5</v>
      </c>
      <c r="AC59" s="50">
        <f t="shared" si="77"/>
        <v>354.63404535161169</v>
      </c>
      <c r="AD59" s="28">
        <f t="shared" si="78"/>
        <v>0</v>
      </c>
      <c r="AE59" s="33">
        <f t="shared" si="79"/>
        <v>1.75</v>
      </c>
      <c r="AF59" s="89">
        <f t="shared" si="80"/>
        <v>55</v>
      </c>
      <c r="AG59" s="50">
        <f t="shared" si="81"/>
        <v>123.57142857142857</v>
      </c>
      <c r="AH59" s="89">
        <f t="shared" si="82"/>
        <v>66.428571428571431</v>
      </c>
      <c r="AI59" s="58">
        <f t="shared" si="83"/>
        <v>50</v>
      </c>
      <c r="AJ59" s="28">
        <f t="shared" si="84"/>
        <v>20.264802591520667</v>
      </c>
      <c r="AK59" s="61">
        <f t="shared" si="85"/>
        <v>3.5</v>
      </c>
      <c r="AL59" s="60">
        <f t="shared" si="86"/>
        <v>3.8416666666666668</v>
      </c>
      <c r="AM59" s="60">
        <f t="shared" si="87"/>
        <v>3.4705608544219335</v>
      </c>
      <c r="AN59" s="62">
        <f t="shared" si="93"/>
        <v>6.832903860091136</v>
      </c>
      <c r="AO59" s="63">
        <f t="shared" si="94"/>
        <v>1.7408476383055045</v>
      </c>
    </row>
    <row r="60" spans="1:41" s="1" customFormat="1" ht="20.100000000000001" customHeight="1" x14ac:dyDescent="0.15">
      <c r="A60" s="18"/>
      <c r="B60" s="147"/>
      <c r="C60" s="149"/>
      <c r="D60" s="100">
        <v>200</v>
      </c>
      <c r="E60" s="149"/>
      <c r="F60" s="64" t="s">
        <v>48</v>
      </c>
      <c r="G60" s="8">
        <f t="shared" si="88"/>
        <v>5</v>
      </c>
      <c r="H60" s="186"/>
      <c r="I60" s="97">
        <f t="shared" si="89"/>
        <v>200.76396750866948</v>
      </c>
      <c r="J60" s="8">
        <v>40</v>
      </c>
      <c r="K60" s="28">
        <f t="shared" si="63"/>
        <v>240</v>
      </c>
      <c r="L60" s="58">
        <f t="shared" si="64"/>
        <v>350</v>
      </c>
      <c r="M60" s="8">
        <v>1.75</v>
      </c>
      <c r="N60" s="67">
        <f t="shared" si="90"/>
        <v>25</v>
      </c>
      <c r="O60" s="8">
        <f t="shared" si="65"/>
        <v>20</v>
      </c>
      <c r="P60" s="28">
        <f t="shared" si="66"/>
        <v>365.18938932259255</v>
      </c>
      <c r="Q60" s="28">
        <f t="shared" si="67"/>
        <v>163.2076803542495</v>
      </c>
      <c r="R60" s="33">
        <f t="shared" si="68"/>
        <v>1.9309113581843607</v>
      </c>
      <c r="S60" s="89">
        <f t="shared" si="69"/>
        <v>60.685785542937047</v>
      </c>
      <c r="T60" s="50">
        <f t="shared" si="70"/>
        <v>131.46247218517962</v>
      </c>
      <c r="U60" s="89">
        <f t="shared" si="71"/>
        <v>72.481899983310811</v>
      </c>
      <c r="V60" s="58">
        <f t="shared" si="91"/>
        <v>55.168895948124586</v>
      </c>
      <c r="W60" s="28">
        <f t="shared" si="72"/>
        <v>20.867965104148144</v>
      </c>
      <c r="X60" s="59">
        <f t="shared" si="73"/>
        <v>3.3909470955194112</v>
      </c>
      <c r="Y60" s="60">
        <f t="shared" si="74"/>
        <v>4.157146973788084</v>
      </c>
      <c r="Z60" s="60">
        <f t="shared" si="75"/>
        <v>3.7381899898668771</v>
      </c>
      <c r="AA60" s="67">
        <f t="shared" si="92"/>
        <v>0</v>
      </c>
      <c r="AB60" s="31">
        <f t="shared" si="76"/>
        <v>5</v>
      </c>
      <c r="AC60" s="50">
        <f t="shared" si="77"/>
        <v>354.63404535161169</v>
      </c>
      <c r="AD60" s="28">
        <f t="shared" si="78"/>
        <v>0</v>
      </c>
      <c r="AE60" s="33">
        <f t="shared" si="79"/>
        <v>1.75</v>
      </c>
      <c r="AF60" s="89">
        <f t="shared" si="80"/>
        <v>55</v>
      </c>
      <c r="AG60" s="50">
        <f t="shared" si="81"/>
        <v>123.57142857142857</v>
      </c>
      <c r="AH60" s="89">
        <f t="shared" si="82"/>
        <v>66.428571428571431</v>
      </c>
      <c r="AI60" s="58">
        <f t="shared" si="83"/>
        <v>50</v>
      </c>
      <c r="AJ60" s="28">
        <f t="shared" si="84"/>
        <v>20.264802591520667</v>
      </c>
      <c r="AK60" s="61">
        <f t="shared" si="85"/>
        <v>3.5</v>
      </c>
      <c r="AL60" s="60">
        <f t="shared" si="86"/>
        <v>3.8416666666666668</v>
      </c>
      <c r="AM60" s="60">
        <f t="shared" si="87"/>
        <v>3.4705608544219335</v>
      </c>
      <c r="AN60" s="62">
        <f t="shared" si="93"/>
        <v>6.832903860091136</v>
      </c>
      <c r="AO60" s="63">
        <f t="shared" si="94"/>
        <v>1.7408476383055045</v>
      </c>
    </row>
    <row r="61" spans="1:41" s="1" customFormat="1" ht="20.100000000000001" customHeight="1" x14ac:dyDescent="0.15">
      <c r="A61" s="18"/>
      <c r="B61" s="147"/>
      <c r="C61" s="149"/>
      <c r="D61" s="100">
        <v>200</v>
      </c>
      <c r="E61" s="149"/>
      <c r="F61" s="64" t="s">
        <v>49</v>
      </c>
      <c r="G61" s="8">
        <f t="shared" si="88"/>
        <v>5</v>
      </c>
      <c r="H61" s="186"/>
      <c r="I61" s="97">
        <f t="shared" si="89"/>
        <v>200.76396750866948</v>
      </c>
      <c r="J61" s="8">
        <v>45</v>
      </c>
      <c r="K61" s="28">
        <f t="shared" si="63"/>
        <v>245</v>
      </c>
      <c r="L61" s="58">
        <f t="shared" si="64"/>
        <v>358.75</v>
      </c>
      <c r="M61" s="8">
        <v>1.75</v>
      </c>
      <c r="N61" s="67">
        <f t="shared" si="90"/>
        <v>25</v>
      </c>
      <c r="O61" s="8">
        <f t="shared" si="65"/>
        <v>20</v>
      </c>
      <c r="P61" s="28">
        <f t="shared" si="66"/>
        <v>374.31912405565737</v>
      </c>
      <c r="Q61" s="28">
        <f t="shared" si="67"/>
        <v>167.28787236310575</v>
      </c>
      <c r="R61" s="33">
        <f t="shared" si="68"/>
        <v>1.9309113581843607</v>
      </c>
      <c r="S61" s="89">
        <f t="shared" si="69"/>
        <v>60.685785542937047</v>
      </c>
      <c r="T61" s="50">
        <f t="shared" si="70"/>
        <v>132.93698649022636</v>
      </c>
      <c r="U61" s="89">
        <f t="shared" si="71"/>
        <v>72.481899983310811</v>
      </c>
      <c r="V61" s="58">
        <f t="shared" si="91"/>
        <v>55.168895948124586</v>
      </c>
      <c r="W61" s="28">
        <f t="shared" si="72"/>
        <v>20.867965104148144</v>
      </c>
      <c r="X61" s="59">
        <f t="shared" si="73"/>
        <v>3.3909470955194112</v>
      </c>
      <c r="Y61" s="60">
        <f t="shared" si="74"/>
        <v>4.3617891376484641</v>
      </c>
      <c r="Z61" s="60">
        <f t="shared" si="75"/>
        <v>3.8475141998216138</v>
      </c>
      <c r="AA61" s="67">
        <f t="shared" si="92"/>
        <v>0</v>
      </c>
      <c r="AB61" s="31">
        <f t="shared" si="76"/>
        <v>5</v>
      </c>
      <c r="AC61" s="50">
        <f t="shared" si="77"/>
        <v>363.49989648540196</v>
      </c>
      <c r="AD61" s="28">
        <f t="shared" si="78"/>
        <v>0</v>
      </c>
      <c r="AE61" s="33">
        <f t="shared" si="79"/>
        <v>1.75</v>
      </c>
      <c r="AF61" s="89">
        <f t="shared" si="80"/>
        <v>55</v>
      </c>
      <c r="AG61" s="50">
        <f t="shared" si="81"/>
        <v>125</v>
      </c>
      <c r="AH61" s="89">
        <f t="shared" si="82"/>
        <v>66.428571428571431</v>
      </c>
      <c r="AI61" s="58">
        <f t="shared" si="83"/>
        <v>50</v>
      </c>
      <c r="AJ61" s="28">
        <f t="shared" si="84"/>
        <v>20.264802591520667</v>
      </c>
      <c r="AK61" s="61">
        <f t="shared" si="85"/>
        <v>3.5</v>
      </c>
      <c r="AL61" s="60">
        <f t="shared" si="86"/>
        <v>4.0318802083333329</v>
      </c>
      <c r="AM61" s="60">
        <f t="shared" si="87"/>
        <v>3.5726998757824822</v>
      </c>
      <c r="AN61" s="62">
        <f t="shared" si="93"/>
        <v>6.9568403929337146</v>
      </c>
      <c r="AO61" s="63">
        <f t="shared" si="94"/>
        <v>1.7539042527338446</v>
      </c>
    </row>
    <row r="62" spans="1:41" s="1" customFormat="1" ht="20.100000000000001" customHeight="1" x14ac:dyDescent="0.15">
      <c r="A62" s="18"/>
      <c r="B62" s="147"/>
      <c r="C62" s="149"/>
      <c r="D62" s="100">
        <v>200</v>
      </c>
      <c r="E62" s="149"/>
      <c r="F62" s="64" t="s">
        <v>50</v>
      </c>
      <c r="G62" s="8">
        <f t="shared" si="88"/>
        <v>5</v>
      </c>
      <c r="H62" s="186"/>
      <c r="I62" s="97">
        <f t="shared" si="89"/>
        <v>200.76396750866948</v>
      </c>
      <c r="J62" s="8">
        <v>45</v>
      </c>
      <c r="K62" s="28">
        <f t="shared" si="63"/>
        <v>245</v>
      </c>
      <c r="L62" s="58">
        <f t="shared" si="64"/>
        <v>358.75</v>
      </c>
      <c r="M62" s="8">
        <v>1.75</v>
      </c>
      <c r="N62" s="67">
        <f t="shared" si="90"/>
        <v>25</v>
      </c>
      <c r="O62" s="8">
        <f t="shared" si="65"/>
        <v>20</v>
      </c>
      <c r="P62" s="28">
        <f t="shared" si="66"/>
        <v>374.31912405565737</v>
      </c>
      <c r="Q62" s="28">
        <f t="shared" si="67"/>
        <v>167.28787236310575</v>
      </c>
      <c r="R62" s="33">
        <f t="shared" si="68"/>
        <v>1.9309113581843607</v>
      </c>
      <c r="S62" s="89">
        <f t="shared" si="69"/>
        <v>60.685785542937047</v>
      </c>
      <c r="T62" s="50">
        <f t="shared" si="70"/>
        <v>132.93698649022636</v>
      </c>
      <c r="U62" s="89">
        <f t="shared" si="71"/>
        <v>72.481899983310811</v>
      </c>
      <c r="V62" s="58">
        <f t="shared" si="91"/>
        <v>55.168895948124586</v>
      </c>
      <c r="W62" s="28">
        <f t="shared" si="72"/>
        <v>20.867965104148144</v>
      </c>
      <c r="X62" s="59">
        <f t="shared" si="73"/>
        <v>3.3909470955194112</v>
      </c>
      <c r="Y62" s="60">
        <f t="shared" si="74"/>
        <v>4.3617891376484641</v>
      </c>
      <c r="Z62" s="60">
        <f t="shared" si="75"/>
        <v>3.8475141998216138</v>
      </c>
      <c r="AA62" s="67">
        <f t="shared" si="92"/>
        <v>0</v>
      </c>
      <c r="AB62" s="31">
        <f t="shared" si="76"/>
        <v>5</v>
      </c>
      <c r="AC62" s="50">
        <f t="shared" si="77"/>
        <v>363.49989648540196</v>
      </c>
      <c r="AD62" s="28">
        <f t="shared" si="78"/>
        <v>0</v>
      </c>
      <c r="AE62" s="33">
        <f t="shared" si="79"/>
        <v>1.75</v>
      </c>
      <c r="AF62" s="89">
        <f t="shared" si="80"/>
        <v>55</v>
      </c>
      <c r="AG62" s="50">
        <f t="shared" si="81"/>
        <v>125</v>
      </c>
      <c r="AH62" s="89">
        <f t="shared" si="82"/>
        <v>66.428571428571431</v>
      </c>
      <c r="AI62" s="58">
        <f t="shared" si="83"/>
        <v>50</v>
      </c>
      <c r="AJ62" s="28">
        <f t="shared" si="84"/>
        <v>20.264802591520667</v>
      </c>
      <c r="AK62" s="61">
        <f t="shared" si="85"/>
        <v>3.5</v>
      </c>
      <c r="AL62" s="60">
        <f t="shared" si="86"/>
        <v>4.0318802083333329</v>
      </c>
      <c r="AM62" s="60">
        <f t="shared" si="87"/>
        <v>3.5726998757824822</v>
      </c>
      <c r="AN62" s="62">
        <f t="shared" si="93"/>
        <v>6.9568403929337146</v>
      </c>
      <c r="AO62" s="63">
        <f t="shared" si="94"/>
        <v>1.7539042527338446</v>
      </c>
    </row>
    <row r="63" spans="1:41" s="1" customFormat="1" ht="20.100000000000001" customHeight="1" thickBot="1" x14ac:dyDescent="0.2">
      <c r="A63" s="18"/>
      <c r="B63" s="148"/>
      <c r="C63" s="150"/>
      <c r="D63" s="101">
        <v>200</v>
      </c>
      <c r="E63" s="150"/>
      <c r="F63" s="65" t="s">
        <v>51</v>
      </c>
      <c r="G63" s="35">
        <f t="shared" si="88"/>
        <v>5</v>
      </c>
      <c r="H63" s="187"/>
      <c r="I63" s="97">
        <f t="shared" si="89"/>
        <v>200.76396750866948</v>
      </c>
      <c r="J63" s="35">
        <v>50</v>
      </c>
      <c r="K63" s="36">
        <f t="shared" si="63"/>
        <v>250</v>
      </c>
      <c r="L63" s="66">
        <f t="shared" si="64"/>
        <v>367.5</v>
      </c>
      <c r="M63" s="35">
        <v>1.75</v>
      </c>
      <c r="N63" s="83">
        <f t="shared" si="90"/>
        <v>25</v>
      </c>
      <c r="O63" s="35">
        <f t="shared" si="65"/>
        <v>20</v>
      </c>
      <c r="P63" s="36">
        <f t="shared" si="66"/>
        <v>383.44885878872219</v>
      </c>
      <c r="Q63" s="36">
        <f t="shared" si="67"/>
        <v>171.36806437196199</v>
      </c>
      <c r="R63" s="40">
        <f t="shared" si="68"/>
        <v>1.9309113581843607</v>
      </c>
      <c r="S63" s="90">
        <f t="shared" si="69"/>
        <v>60.685785542937047</v>
      </c>
      <c r="T63" s="51">
        <f t="shared" si="70"/>
        <v>134.41150079527307</v>
      </c>
      <c r="U63" s="90">
        <f t="shared" si="71"/>
        <v>72.481899983310811</v>
      </c>
      <c r="V63" s="58">
        <f t="shared" si="91"/>
        <v>55.168895948124586</v>
      </c>
      <c r="W63" s="36">
        <f t="shared" si="72"/>
        <v>20.867965104148144</v>
      </c>
      <c r="X63" s="84">
        <f t="shared" si="73"/>
        <v>3.3909470955194112</v>
      </c>
      <c r="Y63" s="85">
        <f t="shared" si="74"/>
        <v>4.5722472946677923</v>
      </c>
      <c r="Z63" s="85">
        <f t="shared" si="75"/>
        <v>3.9576125297865006</v>
      </c>
      <c r="AA63" s="83">
        <f t="shared" si="92"/>
        <v>0</v>
      </c>
      <c r="AB63" s="38">
        <f t="shared" si="76"/>
        <v>5</v>
      </c>
      <c r="AC63" s="51">
        <f t="shared" si="77"/>
        <v>372.36574761919223</v>
      </c>
      <c r="AD63" s="36">
        <f t="shared" si="78"/>
        <v>0</v>
      </c>
      <c r="AE63" s="40">
        <f t="shared" si="79"/>
        <v>1.75</v>
      </c>
      <c r="AF63" s="90">
        <f t="shared" si="80"/>
        <v>55</v>
      </c>
      <c r="AG63" s="51">
        <f t="shared" si="81"/>
        <v>126.42857142857143</v>
      </c>
      <c r="AH63" s="90">
        <f t="shared" si="82"/>
        <v>66.428571428571431</v>
      </c>
      <c r="AI63" s="66">
        <f t="shared" si="83"/>
        <v>50</v>
      </c>
      <c r="AJ63" s="36">
        <f t="shared" si="84"/>
        <v>20.264802591520667</v>
      </c>
      <c r="AK63" s="86">
        <f t="shared" si="85"/>
        <v>3.5</v>
      </c>
      <c r="AL63" s="85">
        <f t="shared" si="86"/>
        <v>4.2275625000000003</v>
      </c>
      <c r="AM63" s="85">
        <f t="shared" si="87"/>
        <v>3.6755888971430304</v>
      </c>
      <c r="AN63" s="62">
        <f t="shared" si="93"/>
        <v>7.082204992979392</v>
      </c>
      <c r="AO63" s="63">
        <f>IF(AA63&gt;0,0.8*0.4*(Q63+U63+W63+I63+AD63+AH63+AJ63)/100,0.8*0.4*(Q63+U63+W63+I63-AD63+AH63+AJ63)/100)</f>
        <v>1.7669608671621844</v>
      </c>
    </row>
    <row r="64" spans="1:41" s="6" customFormat="1" ht="20.100000000000001" customHeight="1" x14ac:dyDescent="0.15">
      <c r="A64" s="18"/>
      <c r="B64" s="18"/>
      <c r="C64" s="18"/>
      <c r="D64" s="99"/>
      <c r="E64" s="18"/>
      <c r="F64" s="18"/>
      <c r="G64" s="18"/>
      <c r="H64" s="18"/>
      <c r="I64" s="18"/>
      <c r="J64" s="18"/>
      <c r="K64" s="42"/>
      <c r="L64" s="42"/>
      <c r="M64" s="18"/>
      <c r="N64" s="18"/>
      <c r="O64" s="18"/>
      <c r="P64" s="42"/>
      <c r="Q64" s="42"/>
      <c r="R64" s="47"/>
      <c r="S64" s="52"/>
      <c r="T64" s="52"/>
      <c r="U64" s="52"/>
      <c r="V64" s="42"/>
      <c r="W64" s="42"/>
      <c r="X64" s="46"/>
      <c r="Y64" s="43"/>
      <c r="Z64" s="43"/>
      <c r="AA64" s="44"/>
      <c r="AB64" s="45"/>
      <c r="AC64" s="52"/>
      <c r="AD64" s="42"/>
      <c r="AE64" s="47"/>
      <c r="AF64" s="52"/>
      <c r="AG64" s="52"/>
      <c r="AH64" s="52"/>
      <c r="AI64" s="42"/>
      <c r="AJ64" s="42"/>
      <c r="AK64" s="46"/>
      <c r="AL64" s="43"/>
      <c r="AM64" s="43"/>
      <c r="AN64" s="47"/>
      <c r="AO64" s="47"/>
    </row>
    <row r="65" spans="1:41" s="6" customFormat="1" ht="20.100000000000001" customHeight="1" x14ac:dyDescent="0.15">
      <c r="A65" s="18"/>
      <c r="B65" s="18"/>
      <c r="C65" s="18"/>
      <c r="D65" s="99"/>
      <c r="E65" s="18"/>
      <c r="F65" s="18"/>
      <c r="G65" s="18"/>
      <c r="H65" s="18"/>
      <c r="I65" s="18"/>
      <c r="J65" s="18"/>
      <c r="K65" s="42"/>
      <c r="L65" s="42"/>
      <c r="M65" s="18"/>
      <c r="N65" s="18"/>
      <c r="O65" s="18"/>
      <c r="P65" s="42"/>
      <c r="Q65" s="42"/>
      <c r="R65" s="47"/>
      <c r="S65" s="52"/>
      <c r="T65" s="52"/>
      <c r="U65" s="52"/>
      <c r="V65" s="42"/>
      <c r="W65" s="42"/>
      <c r="X65" s="46"/>
      <c r="Y65" s="43"/>
      <c r="Z65" s="43"/>
      <c r="AA65" s="44"/>
      <c r="AB65" s="45"/>
      <c r="AC65" s="52"/>
      <c r="AD65" s="42"/>
      <c r="AE65" s="47"/>
      <c r="AF65" s="52"/>
      <c r="AG65" s="52"/>
      <c r="AH65" s="52"/>
      <c r="AI65" s="42"/>
      <c r="AJ65" s="42"/>
      <c r="AK65" s="46"/>
      <c r="AL65" s="43"/>
      <c r="AM65" s="43"/>
      <c r="AN65" s="47"/>
      <c r="AO65" s="47"/>
    </row>
    <row r="66" spans="1:41" s="6" customFormat="1" ht="20.100000000000001" customHeight="1" x14ac:dyDescent="0.15">
      <c r="A66" s="18"/>
      <c r="B66" s="18"/>
      <c r="C66" s="18"/>
      <c r="D66" s="99"/>
      <c r="E66" s="18"/>
      <c r="F66" s="18"/>
      <c r="G66" s="18"/>
      <c r="H66" s="18"/>
      <c r="I66" s="18"/>
      <c r="J66" s="18"/>
      <c r="K66" s="42"/>
      <c r="L66" s="42"/>
      <c r="M66" s="18"/>
      <c r="N66" s="18"/>
      <c r="O66" s="18"/>
      <c r="P66" s="42"/>
      <c r="Q66" s="42"/>
      <c r="R66" s="47"/>
      <c r="S66" s="52"/>
      <c r="T66" s="52"/>
      <c r="U66" s="52"/>
      <c r="V66" s="42"/>
      <c r="W66" s="42"/>
      <c r="X66" s="46"/>
      <c r="Y66" s="43"/>
      <c r="Z66" s="43"/>
      <c r="AA66" s="44"/>
      <c r="AB66" s="45"/>
      <c r="AC66" s="52"/>
      <c r="AD66" s="42"/>
      <c r="AE66" s="47"/>
      <c r="AF66" s="52"/>
      <c r="AG66" s="52"/>
      <c r="AH66" s="52"/>
      <c r="AI66" s="42"/>
      <c r="AJ66" s="42"/>
      <c r="AK66" s="46"/>
      <c r="AL66" s="43"/>
      <c r="AM66" s="43"/>
      <c r="AN66" s="47"/>
      <c r="AO66" s="47"/>
    </row>
    <row r="67" spans="1:41" s="1" customFormat="1" ht="20.100000000000001" customHeight="1" x14ac:dyDescent="0.15">
      <c r="A67" s="17"/>
      <c r="B67" s="164" t="s">
        <v>318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64"/>
      <c r="AN67" s="164"/>
      <c r="AO67" s="164"/>
    </row>
    <row r="68" spans="1:41" s="1" customFormat="1" ht="20.100000000000001" customHeight="1" thickBot="1" x14ac:dyDescent="0.2">
      <c r="D68" s="96"/>
      <c r="H68" s="105"/>
      <c r="I68" s="105"/>
      <c r="K68" s="2"/>
      <c r="L68" s="2"/>
      <c r="P68" s="2"/>
      <c r="Q68" s="113"/>
      <c r="R68" s="87"/>
      <c r="S68" s="13"/>
      <c r="T68" s="13"/>
      <c r="U68" s="122"/>
      <c r="V68" s="2"/>
      <c r="W68" s="113"/>
      <c r="X68" s="5"/>
      <c r="AA68" s="3"/>
      <c r="AB68" s="4"/>
      <c r="AC68" s="13"/>
      <c r="AD68" s="113"/>
      <c r="AE68" s="87"/>
      <c r="AF68" s="13"/>
      <c r="AG68" s="13"/>
      <c r="AH68" s="122"/>
      <c r="AI68" s="2"/>
      <c r="AJ68" s="113"/>
      <c r="AK68" s="5"/>
      <c r="AN68" s="4" t="s">
        <v>77</v>
      </c>
      <c r="AO68" s="4"/>
    </row>
    <row r="69" spans="1:41" s="1" customFormat="1" ht="29.25" customHeight="1" x14ac:dyDescent="0.15">
      <c r="A69" s="18"/>
      <c r="B69" s="19" t="s">
        <v>29</v>
      </c>
      <c r="C69" s="15" t="s">
        <v>30</v>
      </c>
      <c r="D69" s="91" t="s">
        <v>30</v>
      </c>
      <c r="E69" s="15" t="s">
        <v>315</v>
      </c>
      <c r="F69" s="68" t="s">
        <v>24</v>
      </c>
      <c r="G69" s="165" t="s">
        <v>71</v>
      </c>
      <c r="H69" s="146" t="s">
        <v>316</v>
      </c>
      <c r="I69" s="167" t="s">
        <v>316</v>
      </c>
      <c r="J69" s="68" t="s">
        <v>27</v>
      </c>
      <c r="K69" s="151" t="s">
        <v>72</v>
      </c>
      <c r="L69" s="151" t="s">
        <v>1</v>
      </c>
      <c r="M69" s="153" t="s">
        <v>3</v>
      </c>
      <c r="N69" s="153" t="s">
        <v>32</v>
      </c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 t="s">
        <v>33</v>
      </c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03" t="s">
        <v>16</v>
      </c>
      <c r="AO69" s="155" t="s">
        <v>87</v>
      </c>
    </row>
    <row r="70" spans="1:41" s="1" customFormat="1" ht="34.5" customHeight="1" x14ac:dyDescent="0.15">
      <c r="A70" s="18"/>
      <c r="B70" s="20" t="s">
        <v>34</v>
      </c>
      <c r="C70" s="16" t="s">
        <v>35</v>
      </c>
      <c r="D70" s="92" t="s">
        <v>35</v>
      </c>
      <c r="E70" s="16" t="s">
        <v>70</v>
      </c>
      <c r="F70" s="69" t="s">
        <v>73</v>
      </c>
      <c r="G70" s="166"/>
      <c r="H70" s="143"/>
      <c r="I70" s="168"/>
      <c r="J70" s="69" t="s">
        <v>74</v>
      </c>
      <c r="K70" s="152"/>
      <c r="L70" s="152"/>
      <c r="M70" s="154"/>
      <c r="N70" s="103" t="s">
        <v>39</v>
      </c>
      <c r="O70" s="103" t="s">
        <v>40</v>
      </c>
      <c r="P70" s="103" t="s">
        <v>0</v>
      </c>
      <c r="Q70" s="119" t="s">
        <v>2</v>
      </c>
      <c r="R70" s="162" t="s">
        <v>17</v>
      </c>
      <c r="S70" s="103" t="s">
        <v>4</v>
      </c>
      <c r="T70" s="103" t="s">
        <v>19</v>
      </c>
      <c r="U70" s="119" t="s">
        <v>21</v>
      </c>
      <c r="V70" s="7" t="s">
        <v>5</v>
      </c>
      <c r="W70" s="119" t="s">
        <v>6</v>
      </c>
      <c r="X70" s="157" t="s">
        <v>7</v>
      </c>
      <c r="Y70" s="70" t="s">
        <v>37</v>
      </c>
      <c r="Z70" s="70" t="s">
        <v>38</v>
      </c>
      <c r="AA70" s="103" t="s">
        <v>41</v>
      </c>
      <c r="AB70" s="103" t="s">
        <v>42</v>
      </c>
      <c r="AC70" s="103" t="s">
        <v>18</v>
      </c>
      <c r="AD70" s="119" t="s">
        <v>13</v>
      </c>
      <c r="AE70" s="162" t="s">
        <v>14</v>
      </c>
      <c r="AF70" s="103" t="s">
        <v>8</v>
      </c>
      <c r="AG70" s="103" t="s">
        <v>20</v>
      </c>
      <c r="AH70" s="119" t="s">
        <v>22</v>
      </c>
      <c r="AI70" s="103" t="s">
        <v>9</v>
      </c>
      <c r="AJ70" s="119" t="s">
        <v>10</v>
      </c>
      <c r="AK70" s="157" t="s">
        <v>11</v>
      </c>
      <c r="AL70" s="70" t="s">
        <v>37</v>
      </c>
      <c r="AM70" s="70" t="s">
        <v>38</v>
      </c>
      <c r="AN70" s="71" t="s">
        <v>314</v>
      </c>
      <c r="AO70" s="156"/>
    </row>
    <row r="71" spans="1:41" s="1" customFormat="1" ht="59.25" customHeight="1" x14ac:dyDescent="0.15">
      <c r="A71" s="18"/>
      <c r="B71" s="25" t="s">
        <v>57</v>
      </c>
      <c r="C71" s="24" t="s">
        <v>57</v>
      </c>
      <c r="D71" s="93" t="s">
        <v>57</v>
      </c>
      <c r="E71" s="71" t="s">
        <v>15</v>
      </c>
      <c r="F71" s="71" t="s">
        <v>58</v>
      </c>
      <c r="G71" s="71" t="s">
        <v>59</v>
      </c>
      <c r="H71" s="108" t="s">
        <v>15</v>
      </c>
      <c r="I71" s="93" t="s">
        <v>15</v>
      </c>
      <c r="J71" s="71" t="s">
        <v>15</v>
      </c>
      <c r="K71" s="73" t="s">
        <v>57</v>
      </c>
      <c r="L71" s="73" t="s">
        <v>57</v>
      </c>
      <c r="M71" s="154"/>
      <c r="N71" s="71" t="s">
        <v>59</v>
      </c>
      <c r="O71" s="71" t="s">
        <v>59</v>
      </c>
      <c r="P71" s="71" t="s">
        <v>57</v>
      </c>
      <c r="Q71" s="120" t="s">
        <v>57</v>
      </c>
      <c r="R71" s="163"/>
      <c r="S71" s="71" t="s">
        <v>57</v>
      </c>
      <c r="T71" s="71" t="s">
        <v>57</v>
      </c>
      <c r="U71" s="120" t="s">
        <v>57</v>
      </c>
      <c r="V71" s="24" t="s">
        <v>57</v>
      </c>
      <c r="W71" s="120" t="s">
        <v>57</v>
      </c>
      <c r="X71" s="157"/>
      <c r="Y71" s="158" t="s">
        <v>75</v>
      </c>
      <c r="Z71" s="158"/>
      <c r="AA71" s="71" t="s">
        <v>59</v>
      </c>
      <c r="AB71" s="71" t="s">
        <v>59</v>
      </c>
      <c r="AC71" s="71" t="s">
        <v>57</v>
      </c>
      <c r="AD71" s="120" t="s">
        <v>57</v>
      </c>
      <c r="AE71" s="163"/>
      <c r="AF71" s="71" t="s">
        <v>57</v>
      </c>
      <c r="AG71" s="71" t="s">
        <v>57</v>
      </c>
      <c r="AH71" s="120" t="s">
        <v>57</v>
      </c>
      <c r="AI71" s="71" t="s">
        <v>57</v>
      </c>
      <c r="AJ71" s="120" t="s">
        <v>57</v>
      </c>
      <c r="AK71" s="157"/>
      <c r="AL71" s="159" t="s">
        <v>75</v>
      </c>
      <c r="AM71" s="160"/>
      <c r="AN71" s="158" t="s">
        <v>52</v>
      </c>
      <c r="AO71" s="161"/>
    </row>
    <row r="72" spans="1:41" s="1" customFormat="1" ht="20.100000000000001" customHeight="1" x14ac:dyDescent="0.15">
      <c r="A72" s="18"/>
      <c r="B72" s="147">
        <v>350</v>
      </c>
      <c r="C72" s="149">
        <v>300</v>
      </c>
      <c r="D72" s="100">
        <f>C72</f>
        <v>300</v>
      </c>
      <c r="E72" s="149">
        <v>250</v>
      </c>
      <c r="F72" s="94" t="s">
        <v>117</v>
      </c>
      <c r="G72" s="8">
        <v>5</v>
      </c>
      <c r="H72" s="142">
        <f>C72/COS(G72/180*PI())</f>
        <v>301.14595126300424</v>
      </c>
      <c r="I72" s="97">
        <f>D72/COS(G72/180*PI())</f>
        <v>301.14595126300424</v>
      </c>
      <c r="J72" s="8">
        <v>35</v>
      </c>
      <c r="K72" s="28">
        <f>J72+E$72</f>
        <v>285</v>
      </c>
      <c r="L72" s="58">
        <f>(K72-40)*M72</f>
        <v>367.5</v>
      </c>
      <c r="M72" s="8">
        <v>1.5</v>
      </c>
      <c r="N72" s="67">
        <v>25</v>
      </c>
      <c r="O72" s="8">
        <f>N72-G72</f>
        <v>20</v>
      </c>
      <c r="P72" s="28">
        <f>L72/COS(ATAN((Q72+U72-T72)/L72))</f>
        <v>380.83254921884537</v>
      </c>
      <c r="Q72" s="116">
        <f>L72*TAN(N72*PI()/180)</f>
        <v>171.36806437196199</v>
      </c>
      <c r="R72" s="33">
        <f>M72/COS(N72*PI()/180)</f>
        <v>1.6550668784437377</v>
      </c>
      <c r="S72" s="89">
        <f>55/COS(N72*PI()/180)</f>
        <v>60.685785542937047</v>
      </c>
      <c r="T72" s="50">
        <f>K72/X72+S72</f>
        <v>143.83858000080369</v>
      </c>
      <c r="U72" s="128">
        <f>40/X72+S72</f>
        <v>72.356353186146407</v>
      </c>
      <c r="V72" s="58">
        <f>50/COS(N72*PI()/180)</f>
        <v>55.168895948124586</v>
      </c>
      <c r="W72" s="116">
        <f>20/COS(ATAN((Q72+U72-T72)/L72))</f>
        <v>20.725580909869134</v>
      </c>
      <c r="X72" s="59">
        <f>(3.5+SIN(N72*PI()/180)/M72)*COS(N72*PI()/180)</f>
        <v>3.4274254023346011</v>
      </c>
      <c r="Y72" s="60">
        <f>(S72*M72*(K72^2-40^2)/2+M72*(K72^3-40^3)/(6*X72))/1000000</f>
        <v>5.3079324607950422</v>
      </c>
      <c r="Z72" s="60">
        <f>(M72*(S72+V72+W72)*(K72-40)*60+M72*(K72^2-40^2)*60/(2*X72)+(V72+W72+U72)*0*60)/1000000</f>
        <v>4.0570223531048857</v>
      </c>
      <c r="AA72" s="67">
        <v>0</v>
      </c>
      <c r="AB72" s="31">
        <f>AA72+G72</f>
        <v>5</v>
      </c>
      <c r="AC72" s="50">
        <f>IF(AA72&gt;0,L72/COS(ATAN((AD72+AH72-AG72)/L72)),L72/COS(ATAN((AD72+AG72-AH72)/L72)))</f>
        <v>374.10727071255911</v>
      </c>
      <c r="AD72" s="116">
        <f>L72*TAN(ABS(AA72)*PI()/180)</f>
        <v>0</v>
      </c>
      <c r="AE72" s="33">
        <f>M72/COS(AA72*PI()/180)</f>
        <v>1.5</v>
      </c>
      <c r="AF72" s="89">
        <f>55/COS(AA72*PI()/180)</f>
        <v>55</v>
      </c>
      <c r="AG72" s="50">
        <f>K72/AK72+AF72</f>
        <v>136.42857142857144</v>
      </c>
      <c r="AH72" s="128">
        <f>40/AK72+AF72</f>
        <v>66.428571428571431</v>
      </c>
      <c r="AI72" s="58">
        <f>50/COS(AA72*PI()/180)</f>
        <v>50</v>
      </c>
      <c r="AJ72" s="116">
        <f>IF(AA72&gt;0,20/COS(ATAN((AD72+AH72-AG72)/L72)),20/COS(ATAN((AD72-AH72+AG72)/L72)))</f>
        <v>20.359579358506618</v>
      </c>
      <c r="AK72" s="61">
        <f>(3.5+SIN(ABS(AA72)*PI()/180)/M72)*COS(AA72*PI()/180)</f>
        <v>3.5</v>
      </c>
      <c r="AL72" s="60">
        <f>(AF72*M72*(K72^2-40^2)/2+M72*(K72^3-40^3)/(6*AK72))/1000000</f>
        <v>4.9334687500000003</v>
      </c>
      <c r="AM72" s="60">
        <f>(M72*(AF72+AI72+AJ72)*(K72-40)*60+M72*(K72^2-40^2)*60/(2*AK72)+(AI72+AJ72+AH72)*0*60)/1000000</f>
        <v>3.7879287248550715</v>
      </c>
      <c r="AN72" s="62">
        <f>IF(AA72&gt;0,((I72+I72+Q72+AD72)*L72/2+200*(I72+Q72+AD72+U72+W72+AH72+AJ72))/10000*0.4-(AI72+V72)*L72/10000*0.4,((I72+I72+Q72-AD72)*L72/2+200*(I72+Q72-AD72+U72+W72+AH72+AJ72))/10000*0.4-(AI72+V72)*L72/10000*0.4)</f>
        <v>9.3594907904071309</v>
      </c>
      <c r="AO72" s="63">
        <f>IF(AA72&gt;0,0.8*0.4*(Q72+U72+W72+I72+AD72+AH72+AJ72)/100,0.8*0.4*(Q72+U72+W72+I72-AD72+AH72+AJ72)/100)</f>
        <v>2.087629121657792</v>
      </c>
    </row>
    <row r="73" spans="1:41" s="1" customFormat="1" ht="20.100000000000001" customHeight="1" x14ac:dyDescent="0.15">
      <c r="A73" s="18"/>
      <c r="B73" s="147"/>
      <c r="C73" s="149"/>
      <c r="D73" s="100">
        <f>D72</f>
        <v>300</v>
      </c>
      <c r="E73" s="149"/>
      <c r="F73" s="94" t="s">
        <v>118</v>
      </c>
      <c r="G73" s="8">
        <f t="shared" ref="G73:G89" si="95">G72</f>
        <v>5</v>
      </c>
      <c r="H73" s="143"/>
      <c r="I73" s="97">
        <f t="shared" ref="I73:I89" si="96">D73/COS(G73/180*PI())</f>
        <v>301.14595126300424</v>
      </c>
      <c r="J73" s="8">
        <v>35</v>
      </c>
      <c r="K73" s="28">
        <f t="shared" ref="K73:K89" si="97">J73+E$72</f>
        <v>285</v>
      </c>
      <c r="L73" s="58">
        <f t="shared" ref="L73:L89" si="98">(K73-40)*M73</f>
        <v>367.5</v>
      </c>
      <c r="M73" s="8">
        <v>1.5</v>
      </c>
      <c r="N73" s="67">
        <f>N72</f>
        <v>25</v>
      </c>
      <c r="O73" s="8">
        <f t="shared" ref="O73:O89" si="99">N73-G73</f>
        <v>20</v>
      </c>
      <c r="P73" s="28">
        <f t="shared" ref="P73:P89" si="100">L73/COS(ATAN((Q73+U73-T73)/L73))</f>
        <v>380.83254921884537</v>
      </c>
      <c r="Q73" s="116">
        <f t="shared" ref="Q73:Q89" si="101">L73*TAN(N73*PI()/180)</f>
        <v>171.36806437196199</v>
      </c>
      <c r="R73" s="33">
        <f t="shared" ref="R73:R89" si="102">M73/COS(N73*PI()/180)</f>
        <v>1.6550668784437377</v>
      </c>
      <c r="S73" s="89">
        <f t="shared" ref="S73:S89" si="103">55/COS(N73*PI()/180)</f>
        <v>60.685785542937047</v>
      </c>
      <c r="T73" s="50">
        <f t="shared" ref="T73:T89" si="104">K73/X73+S73</f>
        <v>143.83858000080369</v>
      </c>
      <c r="U73" s="128">
        <f t="shared" ref="U73:U89" si="105">40/X73+S73</f>
        <v>72.356353186146407</v>
      </c>
      <c r="V73" s="58">
        <f t="shared" ref="V73:V89" si="106">50/COS(N73*PI()/180)</f>
        <v>55.168895948124586</v>
      </c>
      <c r="W73" s="116">
        <f t="shared" ref="W73:W89" si="107">20/COS(ATAN((Q73+U73-T73)/L73))</f>
        <v>20.725580909869134</v>
      </c>
      <c r="X73" s="59">
        <f t="shared" ref="X73:X89" si="108">(3.5+SIN(N73*PI()/180)/M73)*COS(N73*PI()/180)</f>
        <v>3.4274254023346011</v>
      </c>
      <c r="Y73" s="60">
        <f t="shared" ref="Y73:Y89" si="109">(S73*M73*(K73^2-40^2)/2+M73*(K73^3-40^3)/(6*X73))/1000000</f>
        <v>5.3079324607950422</v>
      </c>
      <c r="Z73" s="60">
        <f t="shared" ref="Z73:Z89" si="110">(M73*(S73+V73+W73)*(K73-40)*60+M73*(K73^2-40^2)*60/(2*X73)+(V73+W73+U73)*0*60)/1000000</f>
        <v>4.0570223531048857</v>
      </c>
      <c r="AA73" s="67">
        <f>AA72</f>
        <v>0</v>
      </c>
      <c r="AB73" s="31">
        <f t="shared" ref="AB73:AB89" si="111">AA73+G73</f>
        <v>5</v>
      </c>
      <c r="AC73" s="50">
        <f t="shared" ref="AC73:AC89" si="112">IF(AA73&gt;0,L73/COS(ATAN((AD73+AH73-AG73)/L73)),L73/COS(ATAN((AD73+AG73-AH73)/L73)))</f>
        <v>374.10727071255911</v>
      </c>
      <c r="AD73" s="116">
        <f t="shared" ref="AD73:AD89" si="113">L73*TAN(ABS(AA73)*PI()/180)</f>
        <v>0</v>
      </c>
      <c r="AE73" s="33">
        <f t="shared" ref="AE73:AE89" si="114">M73/COS(AA73*PI()/180)</f>
        <v>1.5</v>
      </c>
      <c r="AF73" s="89">
        <f t="shared" ref="AF73:AF89" si="115">55/COS(AA73*PI()/180)</f>
        <v>55</v>
      </c>
      <c r="AG73" s="50">
        <f t="shared" ref="AG73:AG89" si="116">K73/AK73+AF73</f>
        <v>136.42857142857144</v>
      </c>
      <c r="AH73" s="128">
        <f t="shared" ref="AH73:AH89" si="117">40/AK73+AF73</f>
        <v>66.428571428571431</v>
      </c>
      <c r="AI73" s="58">
        <f t="shared" ref="AI73:AI89" si="118">50/COS(AA73*PI()/180)</f>
        <v>50</v>
      </c>
      <c r="AJ73" s="116">
        <f t="shared" ref="AJ73:AJ89" si="119">IF(AA73&gt;0,20/COS(ATAN((AD73+AH73-AG73)/L73)),20/COS(ATAN((AD73-AH73+AG73)/L73)))</f>
        <v>20.359579358506618</v>
      </c>
      <c r="AK73" s="61">
        <f t="shared" ref="AK73:AK89" si="120">(3.5+SIN(ABS(AA73)*PI()/180)/M73)*COS(AA73*PI()/180)</f>
        <v>3.5</v>
      </c>
      <c r="AL73" s="60">
        <f t="shared" ref="AL73:AL89" si="121">(AF73*M73*(K73^2-40^2)/2+M73*(K73^3-40^3)/(6*AK73))/1000000</f>
        <v>4.9334687500000003</v>
      </c>
      <c r="AM73" s="60">
        <f t="shared" ref="AM73:AM89" si="122">(M73*(AF73+AI73+AJ73)*(K73-40)*60+M73*(K73^2-40^2)*60/(2*AK73)+(AI73+AJ73+AH73)*0*60)/1000000</f>
        <v>3.7879287248550715</v>
      </c>
      <c r="AN73" s="62">
        <f t="shared" ref="AN73:AN89" si="123">IF(AA73&gt;0,((I73+I73+Q73+AD73)*L73/2+200*(I73+Q73+AD73+U73+W73+AH73+AJ73))/10000*0.4-(AI73+V73)*L73/10000*0.4,((I73+I73+Q73-AD73)*L73/2+200*(I73+Q73-AD73+U73+W73+AH73+AJ73))/10000*0.4-(AI73+V73)*L73/10000*0.4)</f>
        <v>9.3594907904071309</v>
      </c>
      <c r="AO73" s="63">
        <f t="shared" ref="AO73:AO89" si="124">IF(AA73&gt;0,0.8*0.4*(Q73+U73+W73+I73+AD73+AH73+AJ73)/100,0.8*0.4*(Q73+U73+W73+I73-AD73+AH73+AJ73)/100)</f>
        <v>2.087629121657792</v>
      </c>
    </row>
    <row r="74" spans="1:41" s="1" customFormat="1" ht="20.100000000000001" customHeight="1" x14ac:dyDescent="0.15">
      <c r="A74" s="18"/>
      <c r="B74" s="147"/>
      <c r="C74" s="149"/>
      <c r="D74" s="100">
        <f t="shared" ref="D74:D80" si="125">D73</f>
        <v>300</v>
      </c>
      <c r="E74" s="149"/>
      <c r="F74" s="94" t="s">
        <v>119</v>
      </c>
      <c r="G74" s="8">
        <f t="shared" si="95"/>
        <v>5</v>
      </c>
      <c r="H74" s="143"/>
      <c r="I74" s="97">
        <f>D74/COS(G74/180*PI())</f>
        <v>301.14595126300424</v>
      </c>
      <c r="J74" s="8">
        <v>45</v>
      </c>
      <c r="K74" s="28">
        <f t="shared" si="97"/>
        <v>295</v>
      </c>
      <c r="L74" s="58">
        <f t="shared" si="98"/>
        <v>382.5</v>
      </c>
      <c r="M74" s="8">
        <v>1.5</v>
      </c>
      <c r="N74" s="67">
        <f t="shared" ref="N74:N88" si="126">N73</f>
        <v>25</v>
      </c>
      <c r="O74" s="8">
        <f t="shared" si="99"/>
        <v>20</v>
      </c>
      <c r="P74" s="28">
        <f t="shared" si="100"/>
        <v>396.37673490124723</v>
      </c>
      <c r="Q74" s="116">
        <f t="shared" si="101"/>
        <v>178.36267924428697</v>
      </c>
      <c r="R74" s="33">
        <f t="shared" si="102"/>
        <v>1.6550668784437377</v>
      </c>
      <c r="S74" s="89">
        <f t="shared" si="103"/>
        <v>60.685785542937047</v>
      </c>
      <c r="T74" s="50">
        <f t="shared" si="104"/>
        <v>146.75622191160605</v>
      </c>
      <c r="U74" s="128">
        <f t="shared" si="105"/>
        <v>72.356353186146407</v>
      </c>
      <c r="V74" s="58">
        <f t="shared" si="106"/>
        <v>55.168895948124586</v>
      </c>
      <c r="W74" s="116">
        <f t="shared" si="107"/>
        <v>20.725580909869134</v>
      </c>
      <c r="X74" s="59">
        <f t="shared" si="108"/>
        <v>3.4274254023346011</v>
      </c>
      <c r="Y74" s="60">
        <f t="shared" si="109"/>
        <v>5.7559641266926196</v>
      </c>
      <c r="Z74" s="60">
        <f t="shared" si="110"/>
        <v>4.2560950431376652</v>
      </c>
      <c r="AA74" s="67">
        <f t="shared" ref="AA74:AA88" si="127">AA73</f>
        <v>0</v>
      </c>
      <c r="AB74" s="31">
        <f t="shared" si="111"/>
        <v>5</v>
      </c>
      <c r="AC74" s="50">
        <f t="shared" si="112"/>
        <v>389.37695523143907</v>
      </c>
      <c r="AD74" s="116">
        <f t="shared" si="113"/>
        <v>0</v>
      </c>
      <c r="AE74" s="33">
        <f t="shared" si="114"/>
        <v>1.5</v>
      </c>
      <c r="AF74" s="89">
        <f t="shared" si="115"/>
        <v>55</v>
      </c>
      <c r="AG74" s="50">
        <f t="shared" si="116"/>
        <v>139.28571428571428</v>
      </c>
      <c r="AH74" s="128">
        <f t="shared" si="117"/>
        <v>66.428571428571431</v>
      </c>
      <c r="AI74" s="58">
        <f t="shared" si="118"/>
        <v>50</v>
      </c>
      <c r="AJ74" s="116">
        <f t="shared" si="119"/>
        <v>20.359579358506618</v>
      </c>
      <c r="AK74" s="61">
        <f t="shared" si="120"/>
        <v>3.5</v>
      </c>
      <c r="AL74" s="60">
        <f t="shared" si="121"/>
        <v>5.3529508928571428</v>
      </c>
      <c r="AM74" s="60">
        <f t="shared" si="122"/>
        <v>3.9753237748491554</v>
      </c>
      <c r="AN74" s="62">
        <f t="shared" si="123"/>
        <v>9.6379531656595319</v>
      </c>
      <c r="AO74" s="63">
        <f t="shared" si="124"/>
        <v>2.1100118892492317</v>
      </c>
    </row>
    <row r="75" spans="1:41" s="1" customFormat="1" ht="20.100000000000001" customHeight="1" x14ac:dyDescent="0.15">
      <c r="A75" s="18"/>
      <c r="B75" s="147"/>
      <c r="C75" s="149"/>
      <c r="D75" s="100">
        <f t="shared" si="125"/>
        <v>300</v>
      </c>
      <c r="E75" s="149"/>
      <c r="F75" s="94" t="s">
        <v>120</v>
      </c>
      <c r="G75" s="8">
        <f t="shared" si="95"/>
        <v>5</v>
      </c>
      <c r="H75" s="143"/>
      <c r="I75" s="97">
        <f t="shared" si="96"/>
        <v>301.14595126300424</v>
      </c>
      <c r="J75" s="8">
        <v>45</v>
      </c>
      <c r="K75" s="28">
        <f t="shared" si="97"/>
        <v>295</v>
      </c>
      <c r="L75" s="58">
        <f t="shared" si="98"/>
        <v>382.5</v>
      </c>
      <c r="M75" s="8">
        <v>1.5</v>
      </c>
      <c r="N75" s="67">
        <f t="shared" si="126"/>
        <v>25</v>
      </c>
      <c r="O75" s="8">
        <f t="shared" si="99"/>
        <v>20</v>
      </c>
      <c r="P75" s="28">
        <f t="shared" si="100"/>
        <v>396.37673490124723</v>
      </c>
      <c r="Q75" s="116">
        <f t="shared" si="101"/>
        <v>178.36267924428697</v>
      </c>
      <c r="R75" s="33">
        <f t="shared" si="102"/>
        <v>1.6550668784437377</v>
      </c>
      <c r="S75" s="89">
        <f t="shared" si="103"/>
        <v>60.685785542937047</v>
      </c>
      <c r="T75" s="50">
        <f t="shared" si="104"/>
        <v>146.75622191160605</v>
      </c>
      <c r="U75" s="128">
        <f t="shared" si="105"/>
        <v>72.356353186146407</v>
      </c>
      <c r="V75" s="58">
        <f t="shared" si="106"/>
        <v>55.168895948124586</v>
      </c>
      <c r="W75" s="116">
        <f t="shared" si="107"/>
        <v>20.725580909869134</v>
      </c>
      <c r="X75" s="59">
        <f t="shared" si="108"/>
        <v>3.4274254023346011</v>
      </c>
      <c r="Y75" s="60">
        <f t="shared" si="109"/>
        <v>5.7559641266926196</v>
      </c>
      <c r="Z75" s="60">
        <f t="shared" si="110"/>
        <v>4.2560950431376652</v>
      </c>
      <c r="AA75" s="67">
        <f t="shared" si="127"/>
        <v>0</v>
      </c>
      <c r="AB75" s="31">
        <f t="shared" si="111"/>
        <v>5</v>
      </c>
      <c r="AC75" s="50">
        <f t="shared" si="112"/>
        <v>389.37695523143907</v>
      </c>
      <c r="AD75" s="116">
        <f t="shared" si="113"/>
        <v>0</v>
      </c>
      <c r="AE75" s="33">
        <f t="shared" si="114"/>
        <v>1.5</v>
      </c>
      <c r="AF75" s="89">
        <f t="shared" si="115"/>
        <v>55</v>
      </c>
      <c r="AG75" s="50">
        <f t="shared" si="116"/>
        <v>139.28571428571428</v>
      </c>
      <c r="AH75" s="128">
        <f t="shared" si="117"/>
        <v>66.428571428571431</v>
      </c>
      <c r="AI75" s="58">
        <f t="shared" si="118"/>
        <v>50</v>
      </c>
      <c r="AJ75" s="116">
        <f t="shared" si="119"/>
        <v>20.359579358506618</v>
      </c>
      <c r="AK75" s="61">
        <f t="shared" si="120"/>
        <v>3.5</v>
      </c>
      <c r="AL75" s="60">
        <f t="shared" si="121"/>
        <v>5.3529508928571428</v>
      </c>
      <c r="AM75" s="60">
        <f t="shared" si="122"/>
        <v>3.9753237748491554</v>
      </c>
      <c r="AN75" s="62">
        <f t="shared" si="123"/>
        <v>9.6379531656595319</v>
      </c>
      <c r="AO75" s="63">
        <f t="shared" si="124"/>
        <v>2.1100118892492317</v>
      </c>
    </row>
    <row r="76" spans="1:41" s="1" customFormat="1" ht="20.100000000000001" customHeight="1" x14ac:dyDescent="0.15">
      <c r="A76" s="18"/>
      <c r="B76" s="147"/>
      <c r="C76" s="149"/>
      <c r="D76" s="100">
        <f t="shared" si="125"/>
        <v>300</v>
      </c>
      <c r="E76" s="149"/>
      <c r="F76" s="94" t="s">
        <v>121</v>
      </c>
      <c r="G76" s="8">
        <f t="shared" si="95"/>
        <v>5</v>
      </c>
      <c r="H76" s="143"/>
      <c r="I76" s="97">
        <f t="shared" si="96"/>
        <v>301.14595126300424</v>
      </c>
      <c r="J76" s="8">
        <v>55</v>
      </c>
      <c r="K76" s="28">
        <f t="shared" si="97"/>
        <v>305</v>
      </c>
      <c r="L76" s="58">
        <f t="shared" si="98"/>
        <v>463.75</v>
      </c>
      <c r="M76" s="8">
        <v>1.75</v>
      </c>
      <c r="N76" s="67">
        <f t="shared" si="126"/>
        <v>25</v>
      </c>
      <c r="O76" s="8">
        <f t="shared" si="99"/>
        <v>20</v>
      </c>
      <c r="P76" s="28">
        <f t="shared" si="100"/>
        <v>483.87594085243506</v>
      </c>
      <c r="Q76" s="116">
        <f t="shared" si="101"/>
        <v>216.25017646938059</v>
      </c>
      <c r="R76" s="33">
        <f t="shared" si="102"/>
        <v>1.9309113581843607</v>
      </c>
      <c r="S76" s="89">
        <f t="shared" si="103"/>
        <v>60.685785542937047</v>
      </c>
      <c r="T76" s="50">
        <f t="shared" si="104"/>
        <v>150.631158150787</v>
      </c>
      <c r="U76" s="128">
        <f t="shared" si="105"/>
        <v>72.481899983310811</v>
      </c>
      <c r="V76" s="58">
        <f t="shared" si="106"/>
        <v>55.168895948124586</v>
      </c>
      <c r="W76" s="116">
        <f t="shared" si="107"/>
        <v>20.867965104148144</v>
      </c>
      <c r="X76" s="59">
        <f t="shared" si="108"/>
        <v>3.3909470955194112</v>
      </c>
      <c r="Y76" s="60">
        <f t="shared" si="109"/>
        <v>7.2895924306128306</v>
      </c>
      <c r="Z76" s="60">
        <f t="shared" si="110"/>
        <v>5.2197860800701239</v>
      </c>
      <c r="AA76" s="67">
        <f t="shared" si="127"/>
        <v>0</v>
      </c>
      <c r="AB76" s="31">
        <f t="shared" si="111"/>
        <v>5</v>
      </c>
      <c r="AC76" s="50">
        <f t="shared" si="112"/>
        <v>469.89011009088546</v>
      </c>
      <c r="AD76" s="116">
        <f t="shared" si="113"/>
        <v>0</v>
      </c>
      <c r="AE76" s="33">
        <f t="shared" si="114"/>
        <v>1.75</v>
      </c>
      <c r="AF76" s="89">
        <f t="shared" si="115"/>
        <v>55</v>
      </c>
      <c r="AG76" s="50">
        <f t="shared" si="116"/>
        <v>142.14285714285714</v>
      </c>
      <c r="AH76" s="128">
        <f t="shared" si="117"/>
        <v>66.428571428571431</v>
      </c>
      <c r="AI76" s="58">
        <f t="shared" si="118"/>
        <v>50</v>
      </c>
      <c r="AJ76" s="116">
        <f t="shared" si="119"/>
        <v>20.264802591520667</v>
      </c>
      <c r="AK76" s="61">
        <f t="shared" si="120"/>
        <v>3.5</v>
      </c>
      <c r="AL76" s="60">
        <f t="shared" si="121"/>
        <v>6.7588802083333341</v>
      </c>
      <c r="AM76" s="60">
        <f t="shared" si="122"/>
        <v>4.8568681321090628</v>
      </c>
      <c r="AN76" s="62">
        <f t="shared" si="123"/>
        <v>11.220609697564011</v>
      </c>
      <c r="AO76" s="63">
        <f t="shared" si="124"/>
        <v>2.2318059738877953</v>
      </c>
    </row>
    <row r="77" spans="1:41" s="1" customFormat="1" ht="20.100000000000001" customHeight="1" x14ac:dyDescent="0.15">
      <c r="A77" s="18"/>
      <c r="B77" s="147"/>
      <c r="C77" s="149"/>
      <c r="D77" s="100">
        <f t="shared" si="125"/>
        <v>300</v>
      </c>
      <c r="E77" s="149"/>
      <c r="F77" s="94" t="s">
        <v>122</v>
      </c>
      <c r="G77" s="8">
        <f t="shared" si="95"/>
        <v>5</v>
      </c>
      <c r="H77" s="143"/>
      <c r="I77" s="97">
        <f t="shared" si="96"/>
        <v>301.14595126300424</v>
      </c>
      <c r="J77" s="8">
        <v>55</v>
      </c>
      <c r="K77" s="28">
        <f t="shared" si="97"/>
        <v>305</v>
      </c>
      <c r="L77" s="58">
        <f t="shared" si="98"/>
        <v>463.75</v>
      </c>
      <c r="M77" s="8">
        <v>1.75</v>
      </c>
      <c r="N77" s="67">
        <f t="shared" si="126"/>
        <v>25</v>
      </c>
      <c r="O77" s="8">
        <f t="shared" si="99"/>
        <v>20</v>
      </c>
      <c r="P77" s="28">
        <f t="shared" si="100"/>
        <v>483.87594085243506</v>
      </c>
      <c r="Q77" s="116">
        <f t="shared" si="101"/>
        <v>216.25017646938059</v>
      </c>
      <c r="R77" s="33">
        <f t="shared" si="102"/>
        <v>1.9309113581843607</v>
      </c>
      <c r="S77" s="89">
        <f t="shared" si="103"/>
        <v>60.685785542937047</v>
      </c>
      <c r="T77" s="50">
        <f t="shared" si="104"/>
        <v>150.631158150787</v>
      </c>
      <c r="U77" s="128">
        <f t="shared" si="105"/>
        <v>72.481899983310811</v>
      </c>
      <c r="V77" s="58">
        <f t="shared" si="106"/>
        <v>55.168895948124586</v>
      </c>
      <c r="W77" s="116">
        <f t="shared" si="107"/>
        <v>20.867965104148144</v>
      </c>
      <c r="X77" s="59">
        <f t="shared" si="108"/>
        <v>3.3909470955194112</v>
      </c>
      <c r="Y77" s="60">
        <f t="shared" si="109"/>
        <v>7.2895924306128306</v>
      </c>
      <c r="Z77" s="60">
        <f t="shared" si="110"/>
        <v>5.2197860800701239</v>
      </c>
      <c r="AA77" s="67">
        <f t="shared" si="127"/>
        <v>0</v>
      </c>
      <c r="AB77" s="31">
        <f t="shared" si="111"/>
        <v>5</v>
      </c>
      <c r="AC77" s="50">
        <f t="shared" si="112"/>
        <v>469.89011009088546</v>
      </c>
      <c r="AD77" s="116">
        <f t="shared" si="113"/>
        <v>0</v>
      </c>
      <c r="AE77" s="33">
        <f t="shared" si="114"/>
        <v>1.75</v>
      </c>
      <c r="AF77" s="89">
        <f t="shared" si="115"/>
        <v>55</v>
      </c>
      <c r="AG77" s="50">
        <f t="shared" si="116"/>
        <v>142.14285714285714</v>
      </c>
      <c r="AH77" s="128">
        <f t="shared" si="117"/>
        <v>66.428571428571431</v>
      </c>
      <c r="AI77" s="58">
        <f t="shared" si="118"/>
        <v>50</v>
      </c>
      <c r="AJ77" s="116">
        <f t="shared" si="119"/>
        <v>20.264802591520667</v>
      </c>
      <c r="AK77" s="61">
        <f t="shared" si="120"/>
        <v>3.5</v>
      </c>
      <c r="AL77" s="60">
        <f t="shared" si="121"/>
        <v>6.7588802083333341</v>
      </c>
      <c r="AM77" s="60">
        <f t="shared" si="122"/>
        <v>4.8568681321090628</v>
      </c>
      <c r="AN77" s="62">
        <f t="shared" si="123"/>
        <v>11.220609697564011</v>
      </c>
      <c r="AO77" s="63">
        <f t="shared" si="124"/>
        <v>2.2318059738877953</v>
      </c>
    </row>
    <row r="78" spans="1:41" s="1" customFormat="1" ht="20.100000000000001" customHeight="1" x14ac:dyDescent="0.15">
      <c r="A78" s="18"/>
      <c r="B78" s="147"/>
      <c r="C78" s="149"/>
      <c r="D78" s="100">
        <f t="shared" si="125"/>
        <v>300</v>
      </c>
      <c r="E78" s="149"/>
      <c r="F78" s="94" t="s">
        <v>123</v>
      </c>
      <c r="G78" s="8">
        <f t="shared" si="95"/>
        <v>5</v>
      </c>
      <c r="H78" s="143"/>
      <c r="I78" s="97">
        <f t="shared" si="96"/>
        <v>301.14595126300424</v>
      </c>
      <c r="J78" s="8">
        <v>65</v>
      </c>
      <c r="K78" s="28">
        <f t="shared" si="97"/>
        <v>315</v>
      </c>
      <c r="L78" s="58">
        <f t="shared" si="98"/>
        <v>481.25</v>
      </c>
      <c r="M78" s="8">
        <v>1.75</v>
      </c>
      <c r="N78" s="67">
        <f t="shared" si="126"/>
        <v>25</v>
      </c>
      <c r="O78" s="8">
        <f t="shared" si="99"/>
        <v>20</v>
      </c>
      <c r="P78" s="28">
        <f t="shared" si="100"/>
        <v>502.13541031856471</v>
      </c>
      <c r="Q78" s="116">
        <f t="shared" si="101"/>
        <v>224.41056048709308</v>
      </c>
      <c r="R78" s="33">
        <f t="shared" si="102"/>
        <v>1.9309113581843607</v>
      </c>
      <c r="S78" s="89">
        <f t="shared" si="103"/>
        <v>60.685785542937047</v>
      </c>
      <c r="T78" s="50">
        <f t="shared" si="104"/>
        <v>153.58018676088045</v>
      </c>
      <c r="U78" s="128">
        <f t="shared" si="105"/>
        <v>72.481899983310811</v>
      </c>
      <c r="V78" s="58">
        <f t="shared" si="106"/>
        <v>55.168895948124586</v>
      </c>
      <c r="W78" s="116">
        <f t="shared" si="107"/>
        <v>20.867965104148144</v>
      </c>
      <c r="X78" s="59">
        <f t="shared" si="108"/>
        <v>3.3909470955194112</v>
      </c>
      <c r="Y78" s="60">
        <f t="shared" si="109"/>
        <v>7.8668107637681102</v>
      </c>
      <c r="Z78" s="60">
        <f t="shared" si="110"/>
        <v>5.4593357402536364</v>
      </c>
      <c r="AA78" s="67">
        <f t="shared" si="127"/>
        <v>0</v>
      </c>
      <c r="AB78" s="31">
        <f t="shared" si="111"/>
        <v>5</v>
      </c>
      <c r="AC78" s="50">
        <f t="shared" si="112"/>
        <v>487.62181235846606</v>
      </c>
      <c r="AD78" s="116">
        <f t="shared" si="113"/>
        <v>0</v>
      </c>
      <c r="AE78" s="33">
        <f t="shared" si="114"/>
        <v>1.75</v>
      </c>
      <c r="AF78" s="89">
        <f t="shared" si="115"/>
        <v>55</v>
      </c>
      <c r="AG78" s="50">
        <f t="shared" si="116"/>
        <v>145</v>
      </c>
      <c r="AH78" s="128">
        <f t="shared" si="117"/>
        <v>66.428571428571431</v>
      </c>
      <c r="AI78" s="58">
        <f t="shared" si="118"/>
        <v>50</v>
      </c>
      <c r="AJ78" s="116">
        <f t="shared" si="119"/>
        <v>20.264802591520667</v>
      </c>
      <c r="AK78" s="61">
        <f t="shared" si="120"/>
        <v>3.5</v>
      </c>
      <c r="AL78" s="60">
        <f t="shared" si="121"/>
        <v>7.2975260416666661</v>
      </c>
      <c r="AM78" s="60">
        <f t="shared" si="122"/>
        <v>5.081396174830159</v>
      </c>
      <c r="AN78" s="62">
        <f t="shared" si="123"/>
        <v>11.577307966360893</v>
      </c>
      <c r="AO78" s="63">
        <f t="shared" si="124"/>
        <v>2.2579192027444757</v>
      </c>
    </row>
    <row r="79" spans="1:41" s="1" customFormat="1" ht="20.100000000000001" customHeight="1" x14ac:dyDescent="0.15">
      <c r="A79" s="18"/>
      <c r="B79" s="147"/>
      <c r="C79" s="149"/>
      <c r="D79" s="100">
        <f t="shared" si="125"/>
        <v>300</v>
      </c>
      <c r="E79" s="149"/>
      <c r="F79" s="94" t="s">
        <v>124</v>
      </c>
      <c r="G79" s="8">
        <f t="shared" si="95"/>
        <v>5</v>
      </c>
      <c r="H79" s="143"/>
      <c r="I79" s="97">
        <f t="shared" si="96"/>
        <v>301.14595126300424</v>
      </c>
      <c r="J79" s="8">
        <v>65</v>
      </c>
      <c r="K79" s="28">
        <f t="shared" si="97"/>
        <v>315</v>
      </c>
      <c r="L79" s="58">
        <f t="shared" si="98"/>
        <v>481.25</v>
      </c>
      <c r="M79" s="8">
        <v>1.75</v>
      </c>
      <c r="N79" s="67">
        <f t="shared" si="126"/>
        <v>25</v>
      </c>
      <c r="O79" s="8">
        <f t="shared" si="99"/>
        <v>20</v>
      </c>
      <c r="P79" s="28">
        <f t="shared" si="100"/>
        <v>502.13541031856471</v>
      </c>
      <c r="Q79" s="116">
        <f t="shared" si="101"/>
        <v>224.41056048709308</v>
      </c>
      <c r="R79" s="33">
        <f t="shared" si="102"/>
        <v>1.9309113581843607</v>
      </c>
      <c r="S79" s="89">
        <f t="shared" si="103"/>
        <v>60.685785542937047</v>
      </c>
      <c r="T79" s="50">
        <f t="shared" si="104"/>
        <v>153.58018676088045</v>
      </c>
      <c r="U79" s="128">
        <f t="shared" si="105"/>
        <v>72.481899983310811</v>
      </c>
      <c r="V79" s="58">
        <f t="shared" si="106"/>
        <v>55.168895948124586</v>
      </c>
      <c r="W79" s="116">
        <f t="shared" si="107"/>
        <v>20.867965104148144</v>
      </c>
      <c r="X79" s="59">
        <f t="shared" si="108"/>
        <v>3.3909470955194112</v>
      </c>
      <c r="Y79" s="60">
        <f t="shared" si="109"/>
        <v>7.8668107637681102</v>
      </c>
      <c r="Z79" s="60">
        <f t="shared" si="110"/>
        <v>5.4593357402536364</v>
      </c>
      <c r="AA79" s="67">
        <f t="shared" si="127"/>
        <v>0</v>
      </c>
      <c r="AB79" s="31">
        <f t="shared" si="111"/>
        <v>5</v>
      </c>
      <c r="AC79" s="50">
        <f t="shared" si="112"/>
        <v>487.62181235846606</v>
      </c>
      <c r="AD79" s="116">
        <f t="shared" si="113"/>
        <v>0</v>
      </c>
      <c r="AE79" s="33">
        <f t="shared" si="114"/>
        <v>1.75</v>
      </c>
      <c r="AF79" s="89">
        <f t="shared" si="115"/>
        <v>55</v>
      </c>
      <c r="AG79" s="50">
        <f t="shared" si="116"/>
        <v>145</v>
      </c>
      <c r="AH79" s="128">
        <f t="shared" si="117"/>
        <v>66.428571428571431</v>
      </c>
      <c r="AI79" s="58">
        <f t="shared" si="118"/>
        <v>50</v>
      </c>
      <c r="AJ79" s="116">
        <f t="shared" si="119"/>
        <v>20.264802591520667</v>
      </c>
      <c r="AK79" s="61">
        <f t="shared" si="120"/>
        <v>3.5</v>
      </c>
      <c r="AL79" s="60">
        <f t="shared" si="121"/>
        <v>7.2975260416666661</v>
      </c>
      <c r="AM79" s="60">
        <f t="shared" si="122"/>
        <v>5.081396174830159</v>
      </c>
      <c r="AN79" s="62">
        <f t="shared" si="123"/>
        <v>11.577307966360893</v>
      </c>
      <c r="AO79" s="63">
        <f t="shared" si="124"/>
        <v>2.2579192027444757</v>
      </c>
    </row>
    <row r="80" spans="1:41" s="1" customFormat="1" ht="20.100000000000001" customHeight="1" x14ac:dyDescent="0.15">
      <c r="A80" s="18"/>
      <c r="B80" s="147"/>
      <c r="C80" s="149"/>
      <c r="D80" s="100">
        <f t="shared" si="125"/>
        <v>300</v>
      </c>
      <c r="E80" s="149"/>
      <c r="F80" s="94" t="s">
        <v>125</v>
      </c>
      <c r="G80" s="8">
        <f t="shared" si="95"/>
        <v>5</v>
      </c>
      <c r="H80" s="145"/>
      <c r="I80" s="97">
        <f t="shared" si="96"/>
        <v>301.14595126300424</v>
      </c>
      <c r="J80" s="8">
        <v>70</v>
      </c>
      <c r="K80" s="28">
        <f t="shared" si="97"/>
        <v>320</v>
      </c>
      <c r="L80" s="58">
        <f t="shared" si="98"/>
        <v>490</v>
      </c>
      <c r="M80" s="8">
        <v>1.75</v>
      </c>
      <c r="N80" s="67">
        <f t="shared" si="126"/>
        <v>25</v>
      </c>
      <c r="O80" s="8">
        <f t="shared" si="99"/>
        <v>20</v>
      </c>
      <c r="P80" s="28">
        <f t="shared" si="100"/>
        <v>511.26514505162953</v>
      </c>
      <c r="Q80" s="116">
        <f t="shared" si="101"/>
        <v>228.49075249594929</v>
      </c>
      <c r="R80" s="33">
        <f t="shared" si="102"/>
        <v>1.9309113581843607</v>
      </c>
      <c r="S80" s="89">
        <f t="shared" si="103"/>
        <v>60.685785542937047</v>
      </c>
      <c r="T80" s="50">
        <f t="shared" si="104"/>
        <v>155.05470106592716</v>
      </c>
      <c r="U80" s="128">
        <f t="shared" si="105"/>
        <v>72.481899983310811</v>
      </c>
      <c r="V80" s="58">
        <f t="shared" si="106"/>
        <v>55.168895948124586</v>
      </c>
      <c r="W80" s="116">
        <f t="shared" si="107"/>
        <v>20.867965104148144</v>
      </c>
      <c r="X80" s="59">
        <f t="shared" si="108"/>
        <v>3.3909470955194112</v>
      </c>
      <c r="Y80" s="60">
        <f t="shared" si="109"/>
        <v>8.1654663751015111</v>
      </c>
      <c r="Z80" s="60">
        <f t="shared" si="110"/>
        <v>5.5802717503606161</v>
      </c>
      <c r="AA80" s="67">
        <f t="shared" si="127"/>
        <v>0</v>
      </c>
      <c r="AB80" s="31">
        <f t="shared" si="111"/>
        <v>5</v>
      </c>
      <c r="AC80" s="50">
        <f t="shared" si="112"/>
        <v>496.48766349225633</v>
      </c>
      <c r="AD80" s="116">
        <f t="shared" si="113"/>
        <v>0</v>
      </c>
      <c r="AE80" s="33">
        <f t="shared" si="114"/>
        <v>1.75</v>
      </c>
      <c r="AF80" s="89">
        <f t="shared" si="115"/>
        <v>55</v>
      </c>
      <c r="AG80" s="50">
        <f t="shared" si="116"/>
        <v>146.42857142857144</v>
      </c>
      <c r="AH80" s="128">
        <f t="shared" si="117"/>
        <v>66.428571428571431</v>
      </c>
      <c r="AI80" s="58">
        <f t="shared" si="118"/>
        <v>50</v>
      </c>
      <c r="AJ80" s="116">
        <f t="shared" si="119"/>
        <v>20.264802591520667</v>
      </c>
      <c r="AK80" s="61">
        <f t="shared" si="120"/>
        <v>3.5</v>
      </c>
      <c r="AL80" s="60">
        <f t="shared" si="121"/>
        <v>7.5763333333333343</v>
      </c>
      <c r="AM80" s="60">
        <f t="shared" si="122"/>
        <v>5.1947851961907077</v>
      </c>
      <c r="AN80" s="62">
        <f t="shared" si="123"/>
        <v>11.75779920156398</v>
      </c>
      <c r="AO80" s="63">
        <f t="shared" si="124"/>
        <v>2.2709758171728152</v>
      </c>
    </row>
    <row r="81" spans="1:41" s="1" customFormat="1" ht="20.100000000000001" customHeight="1" x14ac:dyDescent="0.15">
      <c r="A81" s="18"/>
      <c r="B81" s="147">
        <v>350</v>
      </c>
      <c r="C81" s="149">
        <v>300</v>
      </c>
      <c r="D81" s="100">
        <f>C81</f>
        <v>300</v>
      </c>
      <c r="E81" s="149">
        <v>300</v>
      </c>
      <c r="F81" s="94" t="s">
        <v>117</v>
      </c>
      <c r="G81" s="8">
        <f t="shared" si="95"/>
        <v>5</v>
      </c>
      <c r="H81" s="140">
        <f>C81/COS(G81/180*PI())</f>
        <v>301.14595126300424</v>
      </c>
      <c r="I81" s="97">
        <f t="shared" si="96"/>
        <v>301.14595126300424</v>
      </c>
      <c r="J81" s="8">
        <v>35</v>
      </c>
      <c r="K81" s="28">
        <f t="shared" si="97"/>
        <v>285</v>
      </c>
      <c r="L81" s="58">
        <f t="shared" si="98"/>
        <v>367.5</v>
      </c>
      <c r="M81" s="8">
        <v>1.5</v>
      </c>
      <c r="N81" s="67">
        <f t="shared" si="126"/>
        <v>25</v>
      </c>
      <c r="O81" s="8">
        <f t="shared" si="99"/>
        <v>20</v>
      </c>
      <c r="P81" s="28">
        <f t="shared" si="100"/>
        <v>380.83254921884537</v>
      </c>
      <c r="Q81" s="116">
        <f t="shared" si="101"/>
        <v>171.36806437196199</v>
      </c>
      <c r="R81" s="33">
        <f t="shared" si="102"/>
        <v>1.6550668784437377</v>
      </c>
      <c r="S81" s="89">
        <f t="shared" si="103"/>
        <v>60.685785542937047</v>
      </c>
      <c r="T81" s="50">
        <f t="shared" si="104"/>
        <v>143.83858000080369</v>
      </c>
      <c r="U81" s="128">
        <f t="shared" si="105"/>
        <v>72.356353186146407</v>
      </c>
      <c r="V81" s="58">
        <f t="shared" si="106"/>
        <v>55.168895948124586</v>
      </c>
      <c r="W81" s="116">
        <f t="shared" si="107"/>
        <v>20.725580909869134</v>
      </c>
      <c r="X81" s="59">
        <f t="shared" si="108"/>
        <v>3.4274254023346011</v>
      </c>
      <c r="Y81" s="60">
        <f t="shared" si="109"/>
        <v>5.3079324607950422</v>
      </c>
      <c r="Z81" s="60">
        <f t="shared" si="110"/>
        <v>4.0570223531048857</v>
      </c>
      <c r="AA81" s="67">
        <f t="shared" si="127"/>
        <v>0</v>
      </c>
      <c r="AB81" s="31">
        <f t="shared" si="111"/>
        <v>5</v>
      </c>
      <c r="AC81" s="50">
        <f t="shared" si="112"/>
        <v>374.10727071255911</v>
      </c>
      <c r="AD81" s="116">
        <f t="shared" si="113"/>
        <v>0</v>
      </c>
      <c r="AE81" s="33">
        <f t="shared" si="114"/>
        <v>1.5</v>
      </c>
      <c r="AF81" s="89">
        <f t="shared" si="115"/>
        <v>55</v>
      </c>
      <c r="AG81" s="50">
        <f t="shared" si="116"/>
        <v>136.42857142857144</v>
      </c>
      <c r="AH81" s="128">
        <f t="shared" si="117"/>
        <v>66.428571428571431</v>
      </c>
      <c r="AI81" s="58">
        <f t="shared" si="118"/>
        <v>50</v>
      </c>
      <c r="AJ81" s="116">
        <f t="shared" si="119"/>
        <v>20.359579358506618</v>
      </c>
      <c r="AK81" s="61">
        <f t="shared" si="120"/>
        <v>3.5</v>
      </c>
      <c r="AL81" s="60">
        <f t="shared" si="121"/>
        <v>4.9334687500000003</v>
      </c>
      <c r="AM81" s="60">
        <f t="shared" si="122"/>
        <v>3.7879287248550715</v>
      </c>
      <c r="AN81" s="62">
        <f t="shared" si="123"/>
        <v>9.3594907904071309</v>
      </c>
      <c r="AO81" s="63">
        <f t="shared" si="124"/>
        <v>2.087629121657792</v>
      </c>
    </row>
    <row r="82" spans="1:41" s="1" customFormat="1" ht="20.100000000000001" customHeight="1" x14ac:dyDescent="0.15">
      <c r="A82" s="18"/>
      <c r="B82" s="147"/>
      <c r="C82" s="149"/>
      <c r="D82" s="100">
        <f>D81</f>
        <v>300</v>
      </c>
      <c r="E82" s="149"/>
      <c r="F82" s="94" t="s">
        <v>118</v>
      </c>
      <c r="G82" s="8">
        <f t="shared" si="95"/>
        <v>5</v>
      </c>
      <c r="H82" s="140"/>
      <c r="I82" s="97">
        <f t="shared" si="96"/>
        <v>301.14595126300424</v>
      </c>
      <c r="J82" s="8">
        <v>35</v>
      </c>
      <c r="K82" s="28">
        <f t="shared" si="97"/>
        <v>285</v>
      </c>
      <c r="L82" s="58">
        <f t="shared" si="98"/>
        <v>367.5</v>
      </c>
      <c r="M82" s="8">
        <v>1.5</v>
      </c>
      <c r="N82" s="67">
        <f t="shared" si="126"/>
        <v>25</v>
      </c>
      <c r="O82" s="8">
        <f t="shared" si="99"/>
        <v>20</v>
      </c>
      <c r="P82" s="28">
        <f t="shared" si="100"/>
        <v>380.83254921884537</v>
      </c>
      <c r="Q82" s="116">
        <f t="shared" si="101"/>
        <v>171.36806437196199</v>
      </c>
      <c r="R82" s="33">
        <f t="shared" si="102"/>
        <v>1.6550668784437377</v>
      </c>
      <c r="S82" s="89">
        <f t="shared" si="103"/>
        <v>60.685785542937047</v>
      </c>
      <c r="T82" s="50">
        <f t="shared" si="104"/>
        <v>143.83858000080369</v>
      </c>
      <c r="U82" s="128">
        <f t="shared" si="105"/>
        <v>72.356353186146407</v>
      </c>
      <c r="V82" s="58">
        <f t="shared" si="106"/>
        <v>55.168895948124586</v>
      </c>
      <c r="W82" s="116">
        <f t="shared" si="107"/>
        <v>20.725580909869134</v>
      </c>
      <c r="X82" s="59">
        <f t="shared" si="108"/>
        <v>3.4274254023346011</v>
      </c>
      <c r="Y82" s="60">
        <f t="shared" si="109"/>
        <v>5.3079324607950422</v>
      </c>
      <c r="Z82" s="60">
        <f t="shared" si="110"/>
        <v>4.0570223531048857</v>
      </c>
      <c r="AA82" s="67">
        <f t="shared" si="127"/>
        <v>0</v>
      </c>
      <c r="AB82" s="31">
        <f t="shared" si="111"/>
        <v>5</v>
      </c>
      <c r="AC82" s="50">
        <f t="shared" si="112"/>
        <v>374.10727071255911</v>
      </c>
      <c r="AD82" s="116">
        <f t="shared" si="113"/>
        <v>0</v>
      </c>
      <c r="AE82" s="33">
        <f t="shared" si="114"/>
        <v>1.5</v>
      </c>
      <c r="AF82" s="89">
        <f t="shared" si="115"/>
        <v>55</v>
      </c>
      <c r="AG82" s="50">
        <f t="shared" si="116"/>
        <v>136.42857142857144</v>
      </c>
      <c r="AH82" s="128">
        <f t="shared" si="117"/>
        <v>66.428571428571431</v>
      </c>
      <c r="AI82" s="58">
        <f t="shared" si="118"/>
        <v>50</v>
      </c>
      <c r="AJ82" s="116">
        <f t="shared" si="119"/>
        <v>20.359579358506618</v>
      </c>
      <c r="AK82" s="61">
        <f t="shared" si="120"/>
        <v>3.5</v>
      </c>
      <c r="AL82" s="60">
        <f t="shared" si="121"/>
        <v>4.9334687500000003</v>
      </c>
      <c r="AM82" s="60">
        <f t="shared" si="122"/>
        <v>3.7879287248550715</v>
      </c>
      <c r="AN82" s="62">
        <f t="shared" si="123"/>
        <v>9.3594907904071309</v>
      </c>
      <c r="AO82" s="63">
        <f t="shared" si="124"/>
        <v>2.087629121657792</v>
      </c>
    </row>
    <row r="83" spans="1:41" s="1" customFormat="1" ht="20.100000000000001" customHeight="1" x14ac:dyDescent="0.15">
      <c r="A83" s="18"/>
      <c r="B83" s="147"/>
      <c r="C83" s="149"/>
      <c r="D83" s="100">
        <f t="shared" ref="D83:D89" si="128">D82</f>
        <v>300</v>
      </c>
      <c r="E83" s="149"/>
      <c r="F83" s="94" t="s">
        <v>119</v>
      </c>
      <c r="G83" s="8">
        <f t="shared" si="95"/>
        <v>5</v>
      </c>
      <c r="H83" s="140"/>
      <c r="I83" s="97">
        <f t="shared" si="96"/>
        <v>301.14595126300424</v>
      </c>
      <c r="J83" s="8">
        <v>45</v>
      </c>
      <c r="K83" s="28">
        <f t="shared" si="97"/>
        <v>295</v>
      </c>
      <c r="L83" s="58">
        <f t="shared" si="98"/>
        <v>382.5</v>
      </c>
      <c r="M83" s="8">
        <v>1.5</v>
      </c>
      <c r="N83" s="67">
        <f t="shared" si="126"/>
        <v>25</v>
      </c>
      <c r="O83" s="8">
        <f t="shared" si="99"/>
        <v>20</v>
      </c>
      <c r="P83" s="28">
        <f t="shared" si="100"/>
        <v>396.37673490124723</v>
      </c>
      <c r="Q83" s="116">
        <f t="shared" si="101"/>
        <v>178.36267924428697</v>
      </c>
      <c r="R83" s="33">
        <f t="shared" si="102"/>
        <v>1.6550668784437377</v>
      </c>
      <c r="S83" s="89">
        <f t="shared" si="103"/>
        <v>60.685785542937047</v>
      </c>
      <c r="T83" s="50">
        <f t="shared" si="104"/>
        <v>146.75622191160605</v>
      </c>
      <c r="U83" s="128">
        <f t="shared" si="105"/>
        <v>72.356353186146407</v>
      </c>
      <c r="V83" s="58">
        <f t="shared" si="106"/>
        <v>55.168895948124586</v>
      </c>
      <c r="W83" s="116">
        <f t="shared" si="107"/>
        <v>20.725580909869134</v>
      </c>
      <c r="X83" s="59">
        <f t="shared" si="108"/>
        <v>3.4274254023346011</v>
      </c>
      <c r="Y83" s="60">
        <f t="shared" si="109"/>
        <v>5.7559641266926196</v>
      </c>
      <c r="Z83" s="60">
        <f t="shared" si="110"/>
        <v>4.2560950431376652</v>
      </c>
      <c r="AA83" s="67">
        <f t="shared" si="127"/>
        <v>0</v>
      </c>
      <c r="AB83" s="31">
        <f t="shared" si="111"/>
        <v>5</v>
      </c>
      <c r="AC83" s="50">
        <f t="shared" si="112"/>
        <v>389.37695523143907</v>
      </c>
      <c r="AD83" s="116">
        <f t="shared" si="113"/>
        <v>0</v>
      </c>
      <c r="AE83" s="33">
        <f t="shared" si="114"/>
        <v>1.5</v>
      </c>
      <c r="AF83" s="89">
        <f t="shared" si="115"/>
        <v>55</v>
      </c>
      <c r="AG83" s="50">
        <f t="shared" si="116"/>
        <v>139.28571428571428</v>
      </c>
      <c r="AH83" s="128">
        <f t="shared" si="117"/>
        <v>66.428571428571431</v>
      </c>
      <c r="AI83" s="58">
        <f t="shared" si="118"/>
        <v>50</v>
      </c>
      <c r="AJ83" s="116">
        <f t="shared" si="119"/>
        <v>20.359579358506618</v>
      </c>
      <c r="AK83" s="61">
        <f t="shared" si="120"/>
        <v>3.5</v>
      </c>
      <c r="AL83" s="60">
        <f t="shared" si="121"/>
        <v>5.3529508928571428</v>
      </c>
      <c r="AM83" s="60">
        <f t="shared" si="122"/>
        <v>3.9753237748491554</v>
      </c>
      <c r="AN83" s="62">
        <f t="shared" si="123"/>
        <v>9.6379531656595319</v>
      </c>
      <c r="AO83" s="63">
        <f t="shared" si="124"/>
        <v>2.1100118892492317</v>
      </c>
    </row>
    <row r="84" spans="1:41" s="1" customFormat="1" ht="20.100000000000001" customHeight="1" x14ac:dyDescent="0.15">
      <c r="A84" s="18"/>
      <c r="B84" s="147"/>
      <c r="C84" s="149"/>
      <c r="D84" s="100">
        <f t="shared" si="128"/>
        <v>300</v>
      </c>
      <c r="E84" s="149"/>
      <c r="F84" s="94" t="s">
        <v>120</v>
      </c>
      <c r="G84" s="8">
        <f t="shared" si="95"/>
        <v>5</v>
      </c>
      <c r="H84" s="140"/>
      <c r="I84" s="97">
        <f t="shared" si="96"/>
        <v>301.14595126300424</v>
      </c>
      <c r="J84" s="8">
        <v>45</v>
      </c>
      <c r="K84" s="28">
        <f t="shared" si="97"/>
        <v>295</v>
      </c>
      <c r="L84" s="58">
        <f t="shared" si="98"/>
        <v>382.5</v>
      </c>
      <c r="M84" s="8">
        <v>1.5</v>
      </c>
      <c r="N84" s="67">
        <f t="shared" si="126"/>
        <v>25</v>
      </c>
      <c r="O84" s="8">
        <f t="shared" si="99"/>
        <v>20</v>
      </c>
      <c r="P84" s="28">
        <f t="shared" si="100"/>
        <v>396.37673490124723</v>
      </c>
      <c r="Q84" s="116">
        <f t="shared" si="101"/>
        <v>178.36267924428697</v>
      </c>
      <c r="R84" s="33">
        <f t="shared" si="102"/>
        <v>1.6550668784437377</v>
      </c>
      <c r="S84" s="89">
        <f t="shared" si="103"/>
        <v>60.685785542937047</v>
      </c>
      <c r="T84" s="50">
        <f t="shared" si="104"/>
        <v>146.75622191160605</v>
      </c>
      <c r="U84" s="128">
        <f t="shared" si="105"/>
        <v>72.356353186146407</v>
      </c>
      <c r="V84" s="58">
        <f t="shared" si="106"/>
        <v>55.168895948124586</v>
      </c>
      <c r="W84" s="116">
        <f t="shared" si="107"/>
        <v>20.725580909869134</v>
      </c>
      <c r="X84" s="59">
        <f t="shared" si="108"/>
        <v>3.4274254023346011</v>
      </c>
      <c r="Y84" s="60">
        <f t="shared" si="109"/>
        <v>5.7559641266926196</v>
      </c>
      <c r="Z84" s="60">
        <f t="shared" si="110"/>
        <v>4.2560950431376652</v>
      </c>
      <c r="AA84" s="67">
        <f t="shared" si="127"/>
        <v>0</v>
      </c>
      <c r="AB84" s="31">
        <f t="shared" si="111"/>
        <v>5</v>
      </c>
      <c r="AC84" s="50">
        <f t="shared" si="112"/>
        <v>389.37695523143907</v>
      </c>
      <c r="AD84" s="116">
        <f t="shared" si="113"/>
        <v>0</v>
      </c>
      <c r="AE84" s="33">
        <f t="shared" si="114"/>
        <v>1.5</v>
      </c>
      <c r="AF84" s="89">
        <f t="shared" si="115"/>
        <v>55</v>
      </c>
      <c r="AG84" s="50">
        <f t="shared" si="116"/>
        <v>139.28571428571428</v>
      </c>
      <c r="AH84" s="128">
        <f t="shared" si="117"/>
        <v>66.428571428571431</v>
      </c>
      <c r="AI84" s="58">
        <f t="shared" si="118"/>
        <v>50</v>
      </c>
      <c r="AJ84" s="116">
        <f t="shared" si="119"/>
        <v>20.359579358506618</v>
      </c>
      <c r="AK84" s="61">
        <f t="shared" si="120"/>
        <v>3.5</v>
      </c>
      <c r="AL84" s="60">
        <f t="shared" si="121"/>
        <v>5.3529508928571428</v>
      </c>
      <c r="AM84" s="60">
        <f t="shared" si="122"/>
        <v>3.9753237748491554</v>
      </c>
      <c r="AN84" s="62">
        <f t="shared" si="123"/>
        <v>9.6379531656595319</v>
      </c>
      <c r="AO84" s="63">
        <f t="shared" si="124"/>
        <v>2.1100118892492317</v>
      </c>
    </row>
    <row r="85" spans="1:41" s="1" customFormat="1" ht="20.100000000000001" customHeight="1" x14ac:dyDescent="0.15">
      <c r="A85" s="18"/>
      <c r="B85" s="147"/>
      <c r="C85" s="149"/>
      <c r="D85" s="100">
        <f t="shared" si="128"/>
        <v>300</v>
      </c>
      <c r="E85" s="149"/>
      <c r="F85" s="94" t="s">
        <v>121</v>
      </c>
      <c r="G85" s="8">
        <f t="shared" si="95"/>
        <v>5</v>
      </c>
      <c r="H85" s="140"/>
      <c r="I85" s="97">
        <f t="shared" si="96"/>
        <v>301.14595126300424</v>
      </c>
      <c r="J85" s="8">
        <v>55</v>
      </c>
      <c r="K85" s="28">
        <f t="shared" si="97"/>
        <v>305</v>
      </c>
      <c r="L85" s="58">
        <f t="shared" si="98"/>
        <v>463.75</v>
      </c>
      <c r="M85" s="8">
        <v>1.75</v>
      </c>
      <c r="N85" s="67">
        <f t="shared" si="126"/>
        <v>25</v>
      </c>
      <c r="O85" s="8">
        <f t="shared" si="99"/>
        <v>20</v>
      </c>
      <c r="P85" s="28">
        <f t="shared" si="100"/>
        <v>483.87594085243506</v>
      </c>
      <c r="Q85" s="116">
        <f t="shared" si="101"/>
        <v>216.25017646938059</v>
      </c>
      <c r="R85" s="33">
        <f t="shared" si="102"/>
        <v>1.9309113581843607</v>
      </c>
      <c r="S85" s="89">
        <f t="shared" si="103"/>
        <v>60.685785542937047</v>
      </c>
      <c r="T85" s="50">
        <f t="shared" si="104"/>
        <v>150.631158150787</v>
      </c>
      <c r="U85" s="128">
        <f t="shared" si="105"/>
        <v>72.481899983310811</v>
      </c>
      <c r="V85" s="58">
        <f t="shared" si="106"/>
        <v>55.168895948124586</v>
      </c>
      <c r="W85" s="116">
        <f t="shared" si="107"/>
        <v>20.867965104148144</v>
      </c>
      <c r="X85" s="59">
        <f t="shared" si="108"/>
        <v>3.3909470955194112</v>
      </c>
      <c r="Y85" s="60">
        <f t="shared" si="109"/>
        <v>7.2895924306128306</v>
      </c>
      <c r="Z85" s="60">
        <f t="shared" si="110"/>
        <v>5.2197860800701239</v>
      </c>
      <c r="AA85" s="67">
        <f t="shared" si="127"/>
        <v>0</v>
      </c>
      <c r="AB85" s="31">
        <f t="shared" si="111"/>
        <v>5</v>
      </c>
      <c r="AC85" s="50">
        <f t="shared" si="112"/>
        <v>469.89011009088546</v>
      </c>
      <c r="AD85" s="116">
        <f t="shared" si="113"/>
        <v>0</v>
      </c>
      <c r="AE85" s="33">
        <f t="shared" si="114"/>
        <v>1.75</v>
      </c>
      <c r="AF85" s="89">
        <f t="shared" si="115"/>
        <v>55</v>
      </c>
      <c r="AG85" s="50">
        <f t="shared" si="116"/>
        <v>142.14285714285714</v>
      </c>
      <c r="AH85" s="128">
        <f t="shared" si="117"/>
        <v>66.428571428571431</v>
      </c>
      <c r="AI85" s="58">
        <f t="shared" si="118"/>
        <v>50</v>
      </c>
      <c r="AJ85" s="116">
        <f t="shared" si="119"/>
        <v>20.264802591520667</v>
      </c>
      <c r="AK85" s="61">
        <f t="shared" si="120"/>
        <v>3.5</v>
      </c>
      <c r="AL85" s="60">
        <f t="shared" si="121"/>
        <v>6.7588802083333341</v>
      </c>
      <c r="AM85" s="60">
        <f t="shared" si="122"/>
        <v>4.8568681321090628</v>
      </c>
      <c r="AN85" s="62">
        <f t="shared" si="123"/>
        <v>11.220609697564011</v>
      </c>
      <c r="AO85" s="63">
        <f t="shared" si="124"/>
        <v>2.2318059738877953</v>
      </c>
    </row>
    <row r="86" spans="1:41" s="1" customFormat="1" ht="20.100000000000001" customHeight="1" x14ac:dyDescent="0.15">
      <c r="A86" s="18"/>
      <c r="B86" s="147"/>
      <c r="C86" s="149"/>
      <c r="D86" s="100">
        <f t="shared" si="128"/>
        <v>300</v>
      </c>
      <c r="E86" s="149"/>
      <c r="F86" s="94" t="s">
        <v>122</v>
      </c>
      <c r="G86" s="8">
        <f t="shared" si="95"/>
        <v>5</v>
      </c>
      <c r="H86" s="140"/>
      <c r="I86" s="97">
        <f t="shared" si="96"/>
        <v>301.14595126300424</v>
      </c>
      <c r="J86" s="8">
        <v>55</v>
      </c>
      <c r="K86" s="28">
        <f t="shared" si="97"/>
        <v>305</v>
      </c>
      <c r="L86" s="58">
        <f t="shared" si="98"/>
        <v>463.75</v>
      </c>
      <c r="M86" s="8">
        <v>1.75</v>
      </c>
      <c r="N86" s="67">
        <f t="shared" si="126"/>
        <v>25</v>
      </c>
      <c r="O86" s="8">
        <f t="shared" si="99"/>
        <v>20</v>
      </c>
      <c r="P86" s="28">
        <f t="shared" si="100"/>
        <v>483.87594085243506</v>
      </c>
      <c r="Q86" s="116">
        <f t="shared" si="101"/>
        <v>216.25017646938059</v>
      </c>
      <c r="R86" s="33">
        <f t="shared" si="102"/>
        <v>1.9309113581843607</v>
      </c>
      <c r="S86" s="89">
        <f t="shared" si="103"/>
        <v>60.685785542937047</v>
      </c>
      <c r="T86" s="50">
        <f t="shared" si="104"/>
        <v>150.631158150787</v>
      </c>
      <c r="U86" s="128">
        <f t="shared" si="105"/>
        <v>72.481899983310811</v>
      </c>
      <c r="V86" s="58">
        <f t="shared" si="106"/>
        <v>55.168895948124586</v>
      </c>
      <c r="W86" s="116">
        <f t="shared" si="107"/>
        <v>20.867965104148144</v>
      </c>
      <c r="X86" s="59">
        <f t="shared" si="108"/>
        <v>3.3909470955194112</v>
      </c>
      <c r="Y86" s="60">
        <f t="shared" si="109"/>
        <v>7.2895924306128306</v>
      </c>
      <c r="Z86" s="60">
        <f t="shared" si="110"/>
        <v>5.2197860800701239</v>
      </c>
      <c r="AA86" s="67">
        <f t="shared" si="127"/>
        <v>0</v>
      </c>
      <c r="AB86" s="31">
        <f t="shared" si="111"/>
        <v>5</v>
      </c>
      <c r="AC86" s="50">
        <f t="shared" si="112"/>
        <v>469.89011009088546</v>
      </c>
      <c r="AD86" s="116">
        <f t="shared" si="113"/>
        <v>0</v>
      </c>
      <c r="AE86" s="33">
        <f t="shared" si="114"/>
        <v>1.75</v>
      </c>
      <c r="AF86" s="89">
        <f t="shared" si="115"/>
        <v>55</v>
      </c>
      <c r="AG86" s="50">
        <f t="shared" si="116"/>
        <v>142.14285714285714</v>
      </c>
      <c r="AH86" s="128">
        <f t="shared" si="117"/>
        <v>66.428571428571431</v>
      </c>
      <c r="AI86" s="58">
        <f t="shared" si="118"/>
        <v>50</v>
      </c>
      <c r="AJ86" s="116">
        <f t="shared" si="119"/>
        <v>20.264802591520667</v>
      </c>
      <c r="AK86" s="61">
        <f t="shared" si="120"/>
        <v>3.5</v>
      </c>
      <c r="AL86" s="60">
        <f t="shared" si="121"/>
        <v>6.7588802083333341</v>
      </c>
      <c r="AM86" s="60">
        <f t="shared" si="122"/>
        <v>4.8568681321090628</v>
      </c>
      <c r="AN86" s="62">
        <f t="shared" si="123"/>
        <v>11.220609697564011</v>
      </c>
      <c r="AO86" s="63">
        <f t="shared" si="124"/>
        <v>2.2318059738877953</v>
      </c>
    </row>
    <row r="87" spans="1:41" s="1" customFormat="1" ht="20.100000000000001" customHeight="1" x14ac:dyDescent="0.15">
      <c r="A87" s="18"/>
      <c r="B87" s="147"/>
      <c r="C87" s="149"/>
      <c r="D87" s="100">
        <f t="shared" si="128"/>
        <v>300</v>
      </c>
      <c r="E87" s="149"/>
      <c r="F87" s="94" t="s">
        <v>123</v>
      </c>
      <c r="G87" s="8">
        <f t="shared" si="95"/>
        <v>5</v>
      </c>
      <c r="H87" s="140"/>
      <c r="I87" s="97">
        <f t="shared" si="96"/>
        <v>301.14595126300424</v>
      </c>
      <c r="J87" s="8">
        <v>65</v>
      </c>
      <c r="K87" s="28">
        <f t="shared" si="97"/>
        <v>315</v>
      </c>
      <c r="L87" s="58">
        <f t="shared" si="98"/>
        <v>481.25</v>
      </c>
      <c r="M87" s="8">
        <v>1.75</v>
      </c>
      <c r="N87" s="67">
        <f t="shared" si="126"/>
        <v>25</v>
      </c>
      <c r="O87" s="8">
        <f t="shared" si="99"/>
        <v>20</v>
      </c>
      <c r="P87" s="28">
        <f t="shared" si="100"/>
        <v>502.13541031856471</v>
      </c>
      <c r="Q87" s="116">
        <f t="shared" si="101"/>
        <v>224.41056048709308</v>
      </c>
      <c r="R87" s="33">
        <f t="shared" si="102"/>
        <v>1.9309113581843607</v>
      </c>
      <c r="S87" s="89">
        <f t="shared" si="103"/>
        <v>60.685785542937047</v>
      </c>
      <c r="T87" s="50">
        <f t="shared" si="104"/>
        <v>153.58018676088045</v>
      </c>
      <c r="U87" s="128">
        <f t="shared" si="105"/>
        <v>72.481899983310811</v>
      </c>
      <c r="V87" s="58">
        <f t="shared" si="106"/>
        <v>55.168895948124586</v>
      </c>
      <c r="W87" s="116">
        <f t="shared" si="107"/>
        <v>20.867965104148144</v>
      </c>
      <c r="X87" s="59">
        <f t="shared" si="108"/>
        <v>3.3909470955194112</v>
      </c>
      <c r="Y87" s="60">
        <f t="shared" si="109"/>
        <v>7.8668107637681102</v>
      </c>
      <c r="Z87" s="60">
        <f t="shared" si="110"/>
        <v>5.4593357402536364</v>
      </c>
      <c r="AA87" s="67">
        <f t="shared" si="127"/>
        <v>0</v>
      </c>
      <c r="AB87" s="31">
        <f t="shared" si="111"/>
        <v>5</v>
      </c>
      <c r="AC87" s="50">
        <f t="shared" si="112"/>
        <v>487.62181235846606</v>
      </c>
      <c r="AD87" s="116">
        <f t="shared" si="113"/>
        <v>0</v>
      </c>
      <c r="AE87" s="33">
        <f t="shared" si="114"/>
        <v>1.75</v>
      </c>
      <c r="AF87" s="89">
        <f t="shared" si="115"/>
        <v>55</v>
      </c>
      <c r="AG87" s="50">
        <f t="shared" si="116"/>
        <v>145</v>
      </c>
      <c r="AH87" s="128">
        <f t="shared" si="117"/>
        <v>66.428571428571431</v>
      </c>
      <c r="AI87" s="58">
        <f t="shared" si="118"/>
        <v>50</v>
      </c>
      <c r="AJ87" s="116">
        <f t="shared" si="119"/>
        <v>20.264802591520667</v>
      </c>
      <c r="AK87" s="61">
        <f t="shared" si="120"/>
        <v>3.5</v>
      </c>
      <c r="AL87" s="60">
        <f t="shared" si="121"/>
        <v>7.2975260416666661</v>
      </c>
      <c r="AM87" s="60">
        <f t="shared" si="122"/>
        <v>5.081396174830159</v>
      </c>
      <c r="AN87" s="62">
        <f t="shared" si="123"/>
        <v>11.577307966360893</v>
      </c>
      <c r="AO87" s="63">
        <f t="shared" si="124"/>
        <v>2.2579192027444757</v>
      </c>
    </row>
    <row r="88" spans="1:41" s="1" customFormat="1" ht="20.100000000000001" customHeight="1" x14ac:dyDescent="0.15">
      <c r="A88" s="18"/>
      <c r="B88" s="147"/>
      <c r="C88" s="149"/>
      <c r="D88" s="100">
        <f t="shared" si="128"/>
        <v>300</v>
      </c>
      <c r="E88" s="149"/>
      <c r="F88" s="94" t="s">
        <v>124</v>
      </c>
      <c r="G88" s="8">
        <f t="shared" si="95"/>
        <v>5</v>
      </c>
      <c r="H88" s="140"/>
      <c r="I88" s="97">
        <f t="shared" si="96"/>
        <v>301.14595126300424</v>
      </c>
      <c r="J88" s="8">
        <v>65</v>
      </c>
      <c r="K88" s="28">
        <f t="shared" si="97"/>
        <v>315</v>
      </c>
      <c r="L88" s="58">
        <f t="shared" si="98"/>
        <v>481.25</v>
      </c>
      <c r="M88" s="8">
        <v>1.75</v>
      </c>
      <c r="N88" s="67">
        <f t="shared" si="126"/>
        <v>25</v>
      </c>
      <c r="O88" s="8">
        <f t="shared" si="99"/>
        <v>20</v>
      </c>
      <c r="P88" s="28">
        <f t="shared" si="100"/>
        <v>502.13541031856471</v>
      </c>
      <c r="Q88" s="116">
        <f t="shared" si="101"/>
        <v>224.41056048709308</v>
      </c>
      <c r="R88" s="33">
        <f t="shared" si="102"/>
        <v>1.9309113581843607</v>
      </c>
      <c r="S88" s="89">
        <f t="shared" si="103"/>
        <v>60.685785542937047</v>
      </c>
      <c r="T88" s="50">
        <f t="shared" si="104"/>
        <v>153.58018676088045</v>
      </c>
      <c r="U88" s="128">
        <f t="shared" si="105"/>
        <v>72.481899983310811</v>
      </c>
      <c r="V88" s="58">
        <f t="shared" si="106"/>
        <v>55.168895948124586</v>
      </c>
      <c r="W88" s="116">
        <f t="shared" si="107"/>
        <v>20.867965104148144</v>
      </c>
      <c r="X88" s="59">
        <f t="shared" si="108"/>
        <v>3.3909470955194112</v>
      </c>
      <c r="Y88" s="60">
        <f t="shared" si="109"/>
        <v>7.8668107637681102</v>
      </c>
      <c r="Z88" s="60">
        <f t="shared" si="110"/>
        <v>5.4593357402536364</v>
      </c>
      <c r="AA88" s="67">
        <f t="shared" si="127"/>
        <v>0</v>
      </c>
      <c r="AB88" s="31">
        <f t="shared" si="111"/>
        <v>5</v>
      </c>
      <c r="AC88" s="50">
        <f t="shared" si="112"/>
        <v>487.62181235846606</v>
      </c>
      <c r="AD88" s="116">
        <f t="shared" si="113"/>
        <v>0</v>
      </c>
      <c r="AE88" s="33">
        <f t="shared" si="114"/>
        <v>1.75</v>
      </c>
      <c r="AF88" s="89">
        <f t="shared" si="115"/>
        <v>55</v>
      </c>
      <c r="AG88" s="50">
        <f t="shared" si="116"/>
        <v>145</v>
      </c>
      <c r="AH88" s="128">
        <f t="shared" si="117"/>
        <v>66.428571428571431</v>
      </c>
      <c r="AI88" s="58">
        <f t="shared" si="118"/>
        <v>50</v>
      </c>
      <c r="AJ88" s="116">
        <f t="shared" si="119"/>
        <v>20.264802591520667</v>
      </c>
      <c r="AK88" s="61">
        <f t="shared" si="120"/>
        <v>3.5</v>
      </c>
      <c r="AL88" s="60">
        <f t="shared" si="121"/>
        <v>7.2975260416666661</v>
      </c>
      <c r="AM88" s="60">
        <f t="shared" si="122"/>
        <v>5.081396174830159</v>
      </c>
      <c r="AN88" s="62">
        <f t="shared" si="123"/>
        <v>11.577307966360893</v>
      </c>
      <c r="AO88" s="63">
        <f t="shared" si="124"/>
        <v>2.2579192027444757</v>
      </c>
    </row>
    <row r="89" spans="1:41" s="1" customFormat="1" ht="20.100000000000001" customHeight="1" thickBot="1" x14ac:dyDescent="0.2">
      <c r="A89" s="18"/>
      <c r="B89" s="148"/>
      <c r="C89" s="150"/>
      <c r="D89" s="100">
        <f t="shared" si="128"/>
        <v>300</v>
      </c>
      <c r="E89" s="150"/>
      <c r="F89" s="95" t="s">
        <v>125</v>
      </c>
      <c r="G89" s="35">
        <f t="shared" si="95"/>
        <v>5</v>
      </c>
      <c r="H89" s="141"/>
      <c r="I89" s="97">
        <f t="shared" si="96"/>
        <v>301.14595126300424</v>
      </c>
      <c r="J89" s="8">
        <v>70</v>
      </c>
      <c r="K89" s="28">
        <f t="shared" si="97"/>
        <v>320</v>
      </c>
      <c r="L89" s="66">
        <f t="shared" si="98"/>
        <v>490</v>
      </c>
      <c r="M89" s="35">
        <v>1.75</v>
      </c>
      <c r="N89" s="83">
        <f>N88</f>
        <v>25</v>
      </c>
      <c r="O89" s="35">
        <f t="shared" si="99"/>
        <v>20</v>
      </c>
      <c r="P89" s="36">
        <f t="shared" si="100"/>
        <v>511.26514505162953</v>
      </c>
      <c r="Q89" s="117">
        <f t="shared" si="101"/>
        <v>228.49075249594929</v>
      </c>
      <c r="R89" s="40">
        <f t="shared" si="102"/>
        <v>1.9309113581843607</v>
      </c>
      <c r="S89" s="90">
        <f t="shared" si="103"/>
        <v>60.685785542937047</v>
      </c>
      <c r="T89" s="51">
        <f t="shared" si="104"/>
        <v>155.05470106592716</v>
      </c>
      <c r="U89" s="129">
        <f t="shared" si="105"/>
        <v>72.481899983310811</v>
      </c>
      <c r="V89" s="66">
        <f t="shared" si="106"/>
        <v>55.168895948124586</v>
      </c>
      <c r="W89" s="117">
        <f t="shared" si="107"/>
        <v>20.867965104148144</v>
      </c>
      <c r="X89" s="84">
        <f t="shared" si="108"/>
        <v>3.3909470955194112</v>
      </c>
      <c r="Y89" s="85">
        <f t="shared" si="109"/>
        <v>8.1654663751015111</v>
      </c>
      <c r="Z89" s="85">
        <f t="shared" si="110"/>
        <v>5.5802717503606161</v>
      </c>
      <c r="AA89" s="83">
        <f>AA88</f>
        <v>0</v>
      </c>
      <c r="AB89" s="38">
        <f t="shared" si="111"/>
        <v>5</v>
      </c>
      <c r="AC89" s="51">
        <f t="shared" si="112"/>
        <v>496.48766349225633</v>
      </c>
      <c r="AD89" s="117">
        <f t="shared" si="113"/>
        <v>0</v>
      </c>
      <c r="AE89" s="40">
        <f t="shared" si="114"/>
        <v>1.75</v>
      </c>
      <c r="AF89" s="90">
        <f t="shared" si="115"/>
        <v>55</v>
      </c>
      <c r="AG89" s="51">
        <f t="shared" si="116"/>
        <v>146.42857142857144</v>
      </c>
      <c r="AH89" s="129">
        <f t="shared" si="117"/>
        <v>66.428571428571431</v>
      </c>
      <c r="AI89" s="66">
        <f t="shared" si="118"/>
        <v>50</v>
      </c>
      <c r="AJ89" s="117">
        <f t="shared" si="119"/>
        <v>20.264802591520667</v>
      </c>
      <c r="AK89" s="86">
        <f t="shared" si="120"/>
        <v>3.5</v>
      </c>
      <c r="AL89" s="85">
        <f t="shared" si="121"/>
        <v>7.5763333333333343</v>
      </c>
      <c r="AM89" s="85">
        <f t="shared" si="122"/>
        <v>5.1947851961907077</v>
      </c>
      <c r="AN89" s="62">
        <f t="shared" si="123"/>
        <v>11.75779920156398</v>
      </c>
      <c r="AO89" s="63">
        <f t="shared" si="124"/>
        <v>2.2709758171728152</v>
      </c>
    </row>
    <row r="90" spans="1:41" s="1" customFormat="1" ht="20.100000000000001" customHeight="1" x14ac:dyDescent="0.15">
      <c r="A90" s="17"/>
      <c r="B90" s="188" t="s">
        <v>54</v>
      </c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88"/>
      <c r="R90" s="188"/>
      <c r="S90" s="188"/>
      <c r="T90" s="188"/>
      <c r="U90" s="188"/>
      <c r="V90" s="188"/>
      <c r="W90" s="188"/>
      <c r="X90" s="188"/>
      <c r="Y90" s="188"/>
      <c r="Z90" s="188"/>
      <c r="AA90" s="188"/>
      <c r="AB90" s="188"/>
      <c r="AC90" s="188"/>
      <c r="AD90" s="188"/>
      <c r="AE90" s="188"/>
      <c r="AF90" s="188"/>
      <c r="AG90" s="188"/>
      <c r="AH90" s="188"/>
      <c r="AI90" s="188"/>
      <c r="AJ90" s="188"/>
      <c r="AK90" s="188"/>
      <c r="AL90" s="188"/>
      <c r="AM90" s="188"/>
      <c r="AN90" s="188"/>
      <c r="AO90" s="188"/>
    </row>
    <row r="91" spans="1:41" s="1" customFormat="1" ht="20.100000000000001" customHeight="1" thickBot="1" x14ac:dyDescent="0.2">
      <c r="D91" s="96"/>
      <c r="K91" s="2"/>
      <c r="L91" s="2"/>
      <c r="P91" s="2"/>
      <c r="Q91" s="2"/>
      <c r="R91" s="87"/>
      <c r="S91" s="13"/>
      <c r="T91" s="13"/>
      <c r="U91" s="13"/>
      <c r="V91" s="2"/>
      <c r="W91" s="2"/>
      <c r="X91" s="5"/>
      <c r="AA91" s="3"/>
      <c r="AB91" s="4"/>
      <c r="AC91" s="13"/>
      <c r="AD91" s="2"/>
      <c r="AE91" s="87"/>
      <c r="AF91" s="13"/>
      <c r="AG91" s="13"/>
      <c r="AH91" s="13"/>
      <c r="AI91" s="2"/>
      <c r="AJ91" s="2"/>
      <c r="AK91" s="5"/>
      <c r="AN91" s="4" t="s">
        <v>144</v>
      </c>
      <c r="AO91" s="4"/>
    </row>
    <row r="92" spans="1:41" s="1" customFormat="1" ht="30" customHeight="1" x14ac:dyDescent="0.15">
      <c r="A92" s="18"/>
      <c r="B92" s="19" t="s">
        <v>29</v>
      </c>
      <c r="C92" s="15" t="s">
        <v>30</v>
      </c>
      <c r="D92" s="91" t="s">
        <v>30</v>
      </c>
      <c r="E92" s="15" t="s">
        <v>315</v>
      </c>
      <c r="F92" s="68" t="s">
        <v>24</v>
      </c>
      <c r="G92" s="165" t="s">
        <v>71</v>
      </c>
      <c r="H92" s="146" t="s">
        <v>316</v>
      </c>
      <c r="I92" s="167" t="s">
        <v>316</v>
      </c>
      <c r="J92" s="68" t="s">
        <v>27</v>
      </c>
      <c r="K92" s="151" t="s">
        <v>72</v>
      </c>
      <c r="L92" s="151" t="s">
        <v>1</v>
      </c>
      <c r="M92" s="153" t="s">
        <v>3</v>
      </c>
      <c r="N92" s="153" t="s">
        <v>32</v>
      </c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  <c r="AA92" s="153" t="s">
        <v>33</v>
      </c>
      <c r="AB92" s="153"/>
      <c r="AC92" s="153"/>
      <c r="AD92" s="153"/>
      <c r="AE92" s="153"/>
      <c r="AF92" s="153"/>
      <c r="AG92" s="153"/>
      <c r="AH92" s="153"/>
      <c r="AI92" s="153"/>
      <c r="AJ92" s="153"/>
      <c r="AK92" s="153"/>
      <c r="AL92" s="153"/>
      <c r="AM92" s="153"/>
      <c r="AN92" s="103" t="s">
        <v>16</v>
      </c>
      <c r="AO92" s="155" t="s">
        <v>145</v>
      </c>
    </row>
    <row r="93" spans="1:41" s="1" customFormat="1" ht="33.75" customHeight="1" x14ac:dyDescent="0.15">
      <c r="A93" s="18"/>
      <c r="B93" s="20" t="s">
        <v>34</v>
      </c>
      <c r="C93" s="16" t="s">
        <v>35</v>
      </c>
      <c r="D93" s="92" t="s">
        <v>35</v>
      </c>
      <c r="E93" s="16" t="s">
        <v>70</v>
      </c>
      <c r="F93" s="69" t="s">
        <v>73</v>
      </c>
      <c r="G93" s="166"/>
      <c r="H93" s="143"/>
      <c r="I93" s="168"/>
      <c r="J93" s="69" t="s">
        <v>74</v>
      </c>
      <c r="K93" s="152"/>
      <c r="L93" s="152"/>
      <c r="M93" s="154"/>
      <c r="N93" s="103" t="s">
        <v>39</v>
      </c>
      <c r="O93" s="103" t="s">
        <v>40</v>
      </c>
      <c r="P93" s="103" t="s">
        <v>0</v>
      </c>
      <c r="Q93" s="103" t="s">
        <v>2</v>
      </c>
      <c r="R93" s="162" t="s">
        <v>17</v>
      </c>
      <c r="S93" s="103" t="s">
        <v>4</v>
      </c>
      <c r="T93" s="103" t="s">
        <v>19</v>
      </c>
      <c r="U93" s="103" t="s">
        <v>21</v>
      </c>
      <c r="V93" s="103" t="s">
        <v>5</v>
      </c>
      <c r="W93" s="103" t="s">
        <v>6</v>
      </c>
      <c r="X93" s="157" t="s">
        <v>7</v>
      </c>
      <c r="Y93" s="70" t="s">
        <v>37</v>
      </c>
      <c r="Z93" s="70" t="s">
        <v>38</v>
      </c>
      <c r="AA93" s="103" t="s">
        <v>41</v>
      </c>
      <c r="AB93" s="103" t="s">
        <v>42</v>
      </c>
      <c r="AC93" s="103" t="s">
        <v>18</v>
      </c>
      <c r="AD93" s="103" t="s">
        <v>13</v>
      </c>
      <c r="AE93" s="162" t="s">
        <v>14</v>
      </c>
      <c r="AF93" s="103" t="s">
        <v>8</v>
      </c>
      <c r="AG93" s="103" t="s">
        <v>20</v>
      </c>
      <c r="AH93" s="103" t="s">
        <v>22</v>
      </c>
      <c r="AI93" s="103" t="s">
        <v>9</v>
      </c>
      <c r="AJ93" s="103" t="s">
        <v>10</v>
      </c>
      <c r="AK93" s="157" t="s">
        <v>11</v>
      </c>
      <c r="AL93" s="70" t="s">
        <v>311</v>
      </c>
      <c r="AM93" s="70" t="s">
        <v>312</v>
      </c>
      <c r="AN93" s="71" t="s">
        <v>314</v>
      </c>
      <c r="AO93" s="156"/>
    </row>
    <row r="94" spans="1:41" s="1" customFormat="1" ht="57" customHeight="1" x14ac:dyDescent="0.15">
      <c r="A94" s="18"/>
      <c r="B94" s="25" t="s">
        <v>57</v>
      </c>
      <c r="C94" s="24" t="s">
        <v>57</v>
      </c>
      <c r="D94" s="93" t="s">
        <v>57</v>
      </c>
      <c r="E94" s="71" t="s">
        <v>15</v>
      </c>
      <c r="F94" s="71" t="s">
        <v>58</v>
      </c>
      <c r="G94" s="71" t="s">
        <v>59</v>
      </c>
      <c r="H94" s="108" t="s">
        <v>15</v>
      </c>
      <c r="I94" s="93" t="s">
        <v>15</v>
      </c>
      <c r="J94" s="71" t="s">
        <v>15</v>
      </c>
      <c r="K94" s="73" t="s">
        <v>57</v>
      </c>
      <c r="L94" s="73" t="s">
        <v>57</v>
      </c>
      <c r="M94" s="154"/>
      <c r="N94" s="71" t="s">
        <v>59</v>
      </c>
      <c r="O94" s="71" t="s">
        <v>59</v>
      </c>
      <c r="P94" s="71" t="s">
        <v>57</v>
      </c>
      <c r="Q94" s="71" t="s">
        <v>57</v>
      </c>
      <c r="R94" s="163"/>
      <c r="S94" s="71" t="s">
        <v>57</v>
      </c>
      <c r="T94" s="71" t="s">
        <v>57</v>
      </c>
      <c r="U94" s="71" t="s">
        <v>57</v>
      </c>
      <c r="V94" s="71" t="s">
        <v>57</v>
      </c>
      <c r="W94" s="71" t="s">
        <v>57</v>
      </c>
      <c r="X94" s="157"/>
      <c r="Y94" s="158" t="s">
        <v>75</v>
      </c>
      <c r="Z94" s="158"/>
      <c r="AA94" s="71" t="s">
        <v>59</v>
      </c>
      <c r="AB94" s="71" t="s">
        <v>59</v>
      </c>
      <c r="AC94" s="71" t="s">
        <v>57</v>
      </c>
      <c r="AD94" s="71" t="s">
        <v>57</v>
      </c>
      <c r="AE94" s="163"/>
      <c r="AF94" s="71" t="s">
        <v>57</v>
      </c>
      <c r="AG94" s="71" t="s">
        <v>57</v>
      </c>
      <c r="AH94" s="71" t="s">
        <v>57</v>
      </c>
      <c r="AI94" s="71" t="s">
        <v>57</v>
      </c>
      <c r="AJ94" s="71" t="s">
        <v>57</v>
      </c>
      <c r="AK94" s="157"/>
      <c r="AL94" s="159" t="s">
        <v>313</v>
      </c>
      <c r="AM94" s="160"/>
      <c r="AN94" s="158" t="s">
        <v>52</v>
      </c>
      <c r="AO94" s="161"/>
    </row>
    <row r="95" spans="1:41" s="1" customFormat="1" ht="20.100000000000001" customHeight="1" x14ac:dyDescent="0.15">
      <c r="A95" s="18"/>
      <c r="B95" s="147">
        <f>C95+30*2</f>
        <v>460</v>
      </c>
      <c r="C95" s="149">
        <v>400</v>
      </c>
      <c r="D95" s="100">
        <v>400</v>
      </c>
      <c r="E95" s="149">
        <v>300</v>
      </c>
      <c r="F95" s="64" t="s">
        <v>43</v>
      </c>
      <c r="G95" s="8">
        <v>5</v>
      </c>
      <c r="H95" s="186">
        <f>C95/COS(G95/180*PI())</f>
        <v>401.52793501733896</v>
      </c>
      <c r="I95" s="97">
        <f>D95/COS(G95/180*PI())</f>
        <v>401.52793501733896</v>
      </c>
      <c r="J95" s="8">
        <v>45</v>
      </c>
      <c r="K95" s="28">
        <f t="shared" ref="K95:K103" si="129">J95+E$95</f>
        <v>345</v>
      </c>
      <c r="L95" s="58">
        <f t="shared" ref="L95:L112" si="130">(K95-40)*M95</f>
        <v>457.5</v>
      </c>
      <c r="M95" s="8">
        <v>1.5</v>
      </c>
      <c r="N95" s="67">
        <v>25</v>
      </c>
      <c r="O95" s="8">
        <f t="shared" ref="O95:O112" si="131">N95-G95</f>
        <v>20</v>
      </c>
      <c r="P95" s="28">
        <f t="shared" ref="P95:P112" si="132">L95/COS(ATAN((Q95+U95-T95)/L95))</f>
        <v>474.09766331325648</v>
      </c>
      <c r="Q95" s="28">
        <f t="shared" ref="Q95:Q112" si="133">L95*TAN(N95*PI()/180)</f>
        <v>213.33575360591186</v>
      </c>
      <c r="R95" s="33">
        <f t="shared" ref="R95:R112" si="134">M95/COS(N95*PI()/180)</f>
        <v>1.6550668784437377</v>
      </c>
      <c r="S95" s="89">
        <f t="shared" ref="S95:S112" si="135">55/COS(N95*PI()/180)</f>
        <v>60.685785542937047</v>
      </c>
      <c r="T95" s="50">
        <f t="shared" ref="T95:T112" si="136">K95/X95+S95</f>
        <v>161.34443146561773</v>
      </c>
      <c r="U95" s="89">
        <f t="shared" ref="U95:U112" si="137">40/X95+S95</f>
        <v>72.356353186146407</v>
      </c>
      <c r="V95" s="58">
        <f t="shared" ref="V95:V112" si="138">50/COS(N95*PI()/180)</f>
        <v>55.168895948124586</v>
      </c>
      <c r="W95" s="28">
        <f t="shared" ref="W95:W112" si="139">20/COS(ATAN((Q95+U95-T95)/L95))</f>
        <v>20.725580909869134</v>
      </c>
      <c r="X95" s="59">
        <f t="shared" ref="X95:X112" si="140">(3.5+SIN(N95*PI()/180)/M95)*COS(N95*PI()/180)</f>
        <v>3.4274254023346011</v>
      </c>
      <c r="Y95" s="60">
        <f t="shared" ref="Y95:Y112" si="141">(S95*M95*(K95^2-40^2)/2+M95*(K95^3-40^3)/(6*X95))/1000000</f>
        <v>8.3350768812140199</v>
      </c>
      <c r="Z95" s="60">
        <f t="shared" ref="Z95:Z112" si="142">(M95*(S95+V95+W95)*(K95-40)*60+M95*(K95^2-40^2)*60/(2*X95)+(V95+W95+U95)*0*60)/1000000</f>
        <v>5.2908466590973902</v>
      </c>
      <c r="AA95" s="67">
        <v>0</v>
      </c>
      <c r="AB95" s="31">
        <f t="shared" ref="AB95:AB112" si="143">AA95+G95</f>
        <v>5</v>
      </c>
      <c r="AC95" s="50">
        <f t="shared" ref="AC95:AC112" si="144">IF(AA95&gt;0,L95/COS(ATAN((AD95+AH95-AG95)/L95)),L95/COS(ATAN((AD95+AG95-AH95)/L95)))</f>
        <v>465.7253778258389</v>
      </c>
      <c r="AD95" s="28">
        <f t="shared" ref="AD95:AD112" si="145">L95*TAN(ABS(AA95)*PI()/180)</f>
        <v>0</v>
      </c>
      <c r="AE95" s="33">
        <f t="shared" ref="AE95:AE112" si="146">M95/COS(AA95*PI()/180)</f>
        <v>1.5</v>
      </c>
      <c r="AF95" s="89">
        <f t="shared" ref="AF95:AF112" si="147">55/COS(AA95*PI()/180)</f>
        <v>55</v>
      </c>
      <c r="AG95" s="50">
        <f t="shared" ref="AG95:AG112" si="148">K95/AK95+AF95</f>
        <v>153.57142857142856</v>
      </c>
      <c r="AH95" s="89">
        <f t="shared" ref="AH95:AH112" si="149">40/AK95+AF95</f>
        <v>66.428571428571431</v>
      </c>
      <c r="AI95" s="58">
        <f t="shared" ref="AI95:AI112" si="150">50/COS(AA95*PI()/180)</f>
        <v>50</v>
      </c>
      <c r="AJ95" s="28">
        <f t="shared" ref="AJ95:AJ112" si="151">IF(AA95&gt;0,20/COS(ATAN((AD95+AH95-AG95)/L95)),20/COS(ATAN((AD95-AH95+AG95)/L95)))</f>
        <v>20.359579358506618</v>
      </c>
      <c r="AK95" s="61">
        <f t="shared" ref="AK95:AK112" si="152">(3.5+SIN(ABS(AA95)*PI()/180)/M95)*COS(AA95*PI()/180)</f>
        <v>3.5</v>
      </c>
      <c r="AL95" s="60">
        <f t="shared" ref="AL95:AL112" si="153">(AF95*M95*(K95^2-40^2)/2+M95*(K95^3-40^3)/(6*AK95))/1000000</f>
        <v>7.7723258928571424</v>
      </c>
      <c r="AM95" s="60">
        <f t="shared" ref="AM95:AM112" si="154">(M95*(AF95+AI95+AJ95)*(K95-40)*60+M95*(K95^2-40^2)*60/(2*AK95)+(AI95+AJ95+AH95)*0*60)/1000000</f>
        <v>4.9508704533910066</v>
      </c>
      <c r="AN95" s="62">
        <f>IF(AA95&gt;0,((I95+I95+Q95+AD95)*L95/2+200*(I95+Q95+AD95+U95+W95+AH95+AJ95))/10000*0.4-(AI95+V95)*L95/10000*0.4,((I95+I95+Q95-AD95)*L95/2+200*(I95+Q95-AD95+U95+W95+AH95+AJ95))/10000*0.4-(AI95+V95)*L95/10000*0.4)</f>
        <v>13.733262748511473</v>
      </c>
      <c r="AO95" s="63">
        <f>IF(AA95&gt;0,0.8*0.4*(Q95+U95+W95+I95+AD95+AH95+AJ95)/100,0.8*0.4*(Q95+U95+W95+I95-AD95+AH95+AJ95)/100)</f>
        <v>2.5431480752203028</v>
      </c>
    </row>
    <row r="96" spans="1:41" s="1" customFormat="1" ht="20.100000000000001" customHeight="1" x14ac:dyDescent="0.15">
      <c r="A96" s="18"/>
      <c r="B96" s="147"/>
      <c r="C96" s="149"/>
      <c r="D96" s="100">
        <v>400</v>
      </c>
      <c r="E96" s="149"/>
      <c r="F96" s="64" t="s">
        <v>44</v>
      </c>
      <c r="G96" s="8">
        <f t="shared" ref="G96:G112" si="155">G95</f>
        <v>5</v>
      </c>
      <c r="H96" s="186"/>
      <c r="I96" s="97">
        <f t="shared" ref="I96:I112" si="156">D96/COS(G96/180*PI())</f>
        <v>401.52793501733896</v>
      </c>
      <c r="J96" s="8">
        <v>45</v>
      </c>
      <c r="K96" s="28">
        <f t="shared" si="129"/>
        <v>345</v>
      </c>
      <c r="L96" s="58">
        <f t="shared" si="130"/>
        <v>457.5</v>
      </c>
      <c r="M96" s="8">
        <v>1.5</v>
      </c>
      <c r="N96" s="67">
        <f t="shared" ref="N96:N112" si="157">N95</f>
        <v>25</v>
      </c>
      <c r="O96" s="8">
        <f t="shared" si="131"/>
        <v>20</v>
      </c>
      <c r="P96" s="28">
        <f t="shared" si="132"/>
        <v>474.09766331325648</v>
      </c>
      <c r="Q96" s="28">
        <f t="shared" si="133"/>
        <v>213.33575360591186</v>
      </c>
      <c r="R96" s="33">
        <f t="shared" si="134"/>
        <v>1.6550668784437377</v>
      </c>
      <c r="S96" s="89">
        <f t="shared" si="135"/>
        <v>60.685785542937047</v>
      </c>
      <c r="T96" s="50">
        <f t="shared" si="136"/>
        <v>161.34443146561773</v>
      </c>
      <c r="U96" s="89">
        <f t="shared" si="137"/>
        <v>72.356353186146407</v>
      </c>
      <c r="V96" s="58">
        <f t="shared" si="138"/>
        <v>55.168895948124586</v>
      </c>
      <c r="W96" s="28">
        <f t="shared" si="139"/>
        <v>20.725580909869134</v>
      </c>
      <c r="X96" s="59">
        <f t="shared" si="140"/>
        <v>3.4274254023346011</v>
      </c>
      <c r="Y96" s="60">
        <f t="shared" si="141"/>
        <v>8.3350768812140199</v>
      </c>
      <c r="Z96" s="60">
        <f t="shared" si="142"/>
        <v>5.2908466590973902</v>
      </c>
      <c r="AA96" s="67">
        <f t="shared" ref="AA96:AA112" si="158">AA95</f>
        <v>0</v>
      </c>
      <c r="AB96" s="31">
        <f t="shared" si="143"/>
        <v>5</v>
      </c>
      <c r="AC96" s="50">
        <f t="shared" si="144"/>
        <v>465.7253778258389</v>
      </c>
      <c r="AD96" s="28">
        <f t="shared" si="145"/>
        <v>0</v>
      </c>
      <c r="AE96" s="33">
        <f t="shared" si="146"/>
        <v>1.5</v>
      </c>
      <c r="AF96" s="89">
        <f t="shared" si="147"/>
        <v>55</v>
      </c>
      <c r="AG96" s="50">
        <f t="shared" si="148"/>
        <v>153.57142857142856</v>
      </c>
      <c r="AH96" s="89">
        <f t="shared" si="149"/>
        <v>66.428571428571431</v>
      </c>
      <c r="AI96" s="58">
        <f t="shared" si="150"/>
        <v>50</v>
      </c>
      <c r="AJ96" s="28">
        <f t="shared" si="151"/>
        <v>20.359579358506618</v>
      </c>
      <c r="AK96" s="61">
        <f t="shared" si="152"/>
        <v>3.5</v>
      </c>
      <c r="AL96" s="60">
        <f t="shared" si="153"/>
        <v>7.7723258928571424</v>
      </c>
      <c r="AM96" s="60">
        <f t="shared" si="154"/>
        <v>4.9508704533910066</v>
      </c>
      <c r="AN96" s="62">
        <f t="shared" ref="AN96:AN112" si="159">IF(AA96&gt;0,((I96+I96+Q96+AD96)*L96/2+200*(I96+Q96+AD96+U96+W96+AH96+AJ96))/10000*0.4-(AI96+V96)*L96/10000*0.4,((I96+I96+Q96-AD96)*L96/2+200*(I96+Q96-AD96+U96+W96+AH96+AJ96))/10000*0.4-(AI96+V96)*L96/10000*0.4)</f>
        <v>13.733262748511473</v>
      </c>
      <c r="AO96" s="63">
        <f t="shared" ref="AO96:AO112" si="160">IF(AA96&gt;0,0.8*0.4*(Q96+U96+W96+I96+AD96+AH96+AJ96)/100,0.8*0.4*(Q96+U96+W96+I96-AD96+AH96+AJ96)/100)</f>
        <v>2.5431480752203028</v>
      </c>
    </row>
    <row r="97" spans="1:41" s="1" customFormat="1" ht="20.100000000000001" customHeight="1" x14ac:dyDescent="0.15">
      <c r="A97" s="18"/>
      <c r="B97" s="147"/>
      <c r="C97" s="149"/>
      <c r="D97" s="100">
        <v>400</v>
      </c>
      <c r="E97" s="149"/>
      <c r="F97" s="64" t="s">
        <v>45</v>
      </c>
      <c r="G97" s="8">
        <f t="shared" si="155"/>
        <v>5</v>
      </c>
      <c r="H97" s="186"/>
      <c r="I97" s="97">
        <f t="shared" si="156"/>
        <v>401.52793501733896</v>
      </c>
      <c r="J97" s="8">
        <v>55</v>
      </c>
      <c r="K97" s="28">
        <f t="shared" si="129"/>
        <v>355</v>
      </c>
      <c r="L97" s="58">
        <f t="shared" si="130"/>
        <v>472.5</v>
      </c>
      <c r="M97" s="8">
        <v>1.5</v>
      </c>
      <c r="N97" s="67">
        <f t="shared" si="157"/>
        <v>25</v>
      </c>
      <c r="O97" s="8">
        <f t="shared" si="131"/>
        <v>20</v>
      </c>
      <c r="P97" s="28">
        <f t="shared" si="132"/>
        <v>489.64184899565834</v>
      </c>
      <c r="Q97" s="28">
        <f t="shared" si="133"/>
        <v>220.33036847823684</v>
      </c>
      <c r="R97" s="33">
        <f t="shared" si="134"/>
        <v>1.6550668784437377</v>
      </c>
      <c r="S97" s="89">
        <f t="shared" si="135"/>
        <v>60.685785542937047</v>
      </c>
      <c r="T97" s="50">
        <f t="shared" si="136"/>
        <v>164.26207337642006</v>
      </c>
      <c r="U97" s="89">
        <f t="shared" si="137"/>
        <v>72.356353186146407</v>
      </c>
      <c r="V97" s="58">
        <f t="shared" si="138"/>
        <v>55.168895948124586</v>
      </c>
      <c r="W97" s="28">
        <f t="shared" si="139"/>
        <v>20.725580909869134</v>
      </c>
      <c r="X97" s="59">
        <f t="shared" si="140"/>
        <v>3.4274254023346011</v>
      </c>
      <c r="Y97" s="60">
        <f t="shared" si="141"/>
        <v>8.9217538411313466</v>
      </c>
      <c r="Z97" s="60">
        <f t="shared" si="142"/>
        <v>5.505674615448501</v>
      </c>
      <c r="AA97" s="67">
        <f t="shared" si="158"/>
        <v>0</v>
      </c>
      <c r="AB97" s="31">
        <f t="shared" si="143"/>
        <v>5</v>
      </c>
      <c r="AC97" s="50">
        <f t="shared" si="144"/>
        <v>480.99506234471886</v>
      </c>
      <c r="AD97" s="28">
        <f t="shared" si="145"/>
        <v>0</v>
      </c>
      <c r="AE97" s="33">
        <f t="shared" si="146"/>
        <v>1.5</v>
      </c>
      <c r="AF97" s="89">
        <f t="shared" si="147"/>
        <v>55</v>
      </c>
      <c r="AG97" s="50">
        <f t="shared" si="148"/>
        <v>156.42857142857144</v>
      </c>
      <c r="AH97" s="89">
        <f t="shared" si="149"/>
        <v>66.428571428571431</v>
      </c>
      <c r="AI97" s="58">
        <f t="shared" si="150"/>
        <v>50</v>
      </c>
      <c r="AJ97" s="28">
        <f t="shared" si="151"/>
        <v>20.359579358506618</v>
      </c>
      <c r="AK97" s="61">
        <f t="shared" si="152"/>
        <v>3.5</v>
      </c>
      <c r="AL97" s="60">
        <f t="shared" si="153"/>
        <v>8.3235937500000006</v>
      </c>
      <c r="AM97" s="60">
        <f t="shared" si="154"/>
        <v>5.1536940748136626</v>
      </c>
      <c r="AN97" s="62">
        <f t="shared" si="159"/>
        <v>14.097134927556846</v>
      </c>
      <c r="AO97" s="63">
        <f t="shared" si="160"/>
        <v>2.565530842811742</v>
      </c>
    </row>
    <row r="98" spans="1:41" s="1" customFormat="1" ht="20.100000000000001" customHeight="1" x14ac:dyDescent="0.15">
      <c r="A98" s="18"/>
      <c r="B98" s="147"/>
      <c r="C98" s="149"/>
      <c r="D98" s="100">
        <v>400</v>
      </c>
      <c r="E98" s="149"/>
      <c r="F98" s="64" t="s">
        <v>46</v>
      </c>
      <c r="G98" s="8">
        <f t="shared" si="155"/>
        <v>5</v>
      </c>
      <c r="H98" s="186"/>
      <c r="I98" s="97">
        <f t="shared" si="156"/>
        <v>401.52793501733896</v>
      </c>
      <c r="J98" s="8">
        <v>55</v>
      </c>
      <c r="K98" s="28">
        <f t="shared" si="129"/>
        <v>355</v>
      </c>
      <c r="L98" s="58">
        <f t="shared" si="130"/>
        <v>472.5</v>
      </c>
      <c r="M98" s="8">
        <v>1.5</v>
      </c>
      <c r="N98" s="67">
        <f t="shared" si="157"/>
        <v>25</v>
      </c>
      <c r="O98" s="8">
        <f t="shared" si="131"/>
        <v>20</v>
      </c>
      <c r="P98" s="28">
        <f t="shared" si="132"/>
        <v>489.64184899565834</v>
      </c>
      <c r="Q98" s="28">
        <f t="shared" si="133"/>
        <v>220.33036847823684</v>
      </c>
      <c r="R98" s="33">
        <f t="shared" si="134"/>
        <v>1.6550668784437377</v>
      </c>
      <c r="S98" s="89">
        <f t="shared" si="135"/>
        <v>60.685785542937047</v>
      </c>
      <c r="T98" s="50">
        <f t="shared" si="136"/>
        <v>164.26207337642006</v>
      </c>
      <c r="U98" s="89">
        <f t="shared" si="137"/>
        <v>72.356353186146407</v>
      </c>
      <c r="V98" s="58">
        <f t="shared" si="138"/>
        <v>55.168895948124586</v>
      </c>
      <c r="W98" s="28">
        <f t="shared" si="139"/>
        <v>20.725580909869134</v>
      </c>
      <c r="X98" s="59">
        <f t="shared" si="140"/>
        <v>3.4274254023346011</v>
      </c>
      <c r="Y98" s="60">
        <f t="shared" si="141"/>
        <v>8.9217538411313466</v>
      </c>
      <c r="Z98" s="60">
        <f t="shared" si="142"/>
        <v>5.505674615448501</v>
      </c>
      <c r="AA98" s="67">
        <f t="shared" si="158"/>
        <v>0</v>
      </c>
      <c r="AB98" s="31">
        <f t="shared" si="143"/>
        <v>5</v>
      </c>
      <c r="AC98" s="50">
        <f t="shared" si="144"/>
        <v>480.99506234471886</v>
      </c>
      <c r="AD98" s="28">
        <f t="shared" si="145"/>
        <v>0</v>
      </c>
      <c r="AE98" s="33">
        <f t="shared" si="146"/>
        <v>1.5</v>
      </c>
      <c r="AF98" s="89">
        <f t="shared" si="147"/>
        <v>55</v>
      </c>
      <c r="AG98" s="50">
        <f t="shared" si="148"/>
        <v>156.42857142857144</v>
      </c>
      <c r="AH98" s="89">
        <f t="shared" si="149"/>
        <v>66.428571428571431</v>
      </c>
      <c r="AI98" s="58">
        <f t="shared" si="150"/>
        <v>50</v>
      </c>
      <c r="AJ98" s="28">
        <f t="shared" si="151"/>
        <v>20.359579358506618</v>
      </c>
      <c r="AK98" s="61">
        <f t="shared" si="152"/>
        <v>3.5</v>
      </c>
      <c r="AL98" s="60">
        <f t="shared" si="153"/>
        <v>8.3235937500000006</v>
      </c>
      <c r="AM98" s="60">
        <f t="shared" si="154"/>
        <v>5.1536940748136626</v>
      </c>
      <c r="AN98" s="62">
        <f t="shared" si="159"/>
        <v>14.097134927556846</v>
      </c>
      <c r="AO98" s="63">
        <f t="shared" si="160"/>
        <v>2.565530842811742</v>
      </c>
    </row>
    <row r="99" spans="1:41" s="1" customFormat="1" ht="20.100000000000001" customHeight="1" x14ac:dyDescent="0.15">
      <c r="A99" s="18"/>
      <c r="B99" s="147"/>
      <c r="C99" s="149"/>
      <c r="D99" s="100">
        <v>400</v>
      </c>
      <c r="E99" s="149"/>
      <c r="F99" s="64" t="s">
        <v>47</v>
      </c>
      <c r="G99" s="8">
        <f t="shared" si="155"/>
        <v>5</v>
      </c>
      <c r="H99" s="186"/>
      <c r="I99" s="97">
        <f t="shared" si="156"/>
        <v>401.52793501733896</v>
      </c>
      <c r="J99" s="8">
        <v>70</v>
      </c>
      <c r="K99" s="28">
        <f t="shared" si="129"/>
        <v>370</v>
      </c>
      <c r="L99" s="58">
        <f t="shared" si="130"/>
        <v>577.5</v>
      </c>
      <c r="M99" s="8">
        <v>1.75</v>
      </c>
      <c r="N99" s="67">
        <f t="shared" si="157"/>
        <v>25</v>
      </c>
      <c r="O99" s="8">
        <f t="shared" si="131"/>
        <v>20</v>
      </c>
      <c r="P99" s="28">
        <f t="shared" si="132"/>
        <v>602.5624923822777</v>
      </c>
      <c r="Q99" s="28">
        <f t="shared" si="133"/>
        <v>269.29267258451171</v>
      </c>
      <c r="R99" s="33">
        <f t="shared" si="134"/>
        <v>1.9309113581843607</v>
      </c>
      <c r="S99" s="89">
        <f t="shared" si="135"/>
        <v>60.685785542937047</v>
      </c>
      <c r="T99" s="50">
        <f t="shared" si="136"/>
        <v>169.79984411639435</v>
      </c>
      <c r="U99" s="89">
        <f t="shared" si="137"/>
        <v>72.481899983310811</v>
      </c>
      <c r="V99" s="58">
        <f t="shared" si="138"/>
        <v>55.168895948124586</v>
      </c>
      <c r="W99" s="28">
        <f t="shared" si="139"/>
        <v>20.867965104148144</v>
      </c>
      <c r="X99" s="59">
        <f t="shared" si="140"/>
        <v>3.3909470955194112</v>
      </c>
      <c r="Y99" s="60">
        <f t="shared" si="141"/>
        <v>11.53576701301496</v>
      </c>
      <c r="Z99" s="60">
        <f t="shared" si="142"/>
        <v>6.8322084519886408</v>
      </c>
      <c r="AA99" s="67">
        <f t="shared" si="158"/>
        <v>0</v>
      </c>
      <c r="AB99" s="31">
        <f t="shared" si="143"/>
        <v>5</v>
      </c>
      <c r="AC99" s="50">
        <f t="shared" si="144"/>
        <v>585.14617483015923</v>
      </c>
      <c r="AD99" s="28">
        <f t="shared" si="145"/>
        <v>0</v>
      </c>
      <c r="AE99" s="33">
        <f t="shared" si="146"/>
        <v>1.75</v>
      </c>
      <c r="AF99" s="89">
        <f t="shared" si="147"/>
        <v>55</v>
      </c>
      <c r="AG99" s="50">
        <f t="shared" si="148"/>
        <v>160.71428571428572</v>
      </c>
      <c r="AH99" s="89">
        <f t="shared" si="149"/>
        <v>66.428571428571431</v>
      </c>
      <c r="AI99" s="58">
        <f t="shared" si="150"/>
        <v>50</v>
      </c>
      <c r="AJ99" s="28">
        <f t="shared" si="151"/>
        <v>20.264802591520667</v>
      </c>
      <c r="AK99" s="61">
        <f t="shared" si="152"/>
        <v>3.5</v>
      </c>
      <c r="AL99" s="60">
        <f t="shared" si="153"/>
        <v>10.727062500000001</v>
      </c>
      <c r="AM99" s="60">
        <f t="shared" si="154"/>
        <v>6.3699254097961902</v>
      </c>
      <c r="AN99" s="62">
        <f t="shared" si="159"/>
        <v>16.763134944525181</v>
      </c>
      <c r="AO99" s="63">
        <f t="shared" si="160"/>
        <v>2.7227643094700862</v>
      </c>
    </row>
    <row r="100" spans="1:41" s="1" customFormat="1" ht="20.100000000000001" customHeight="1" x14ac:dyDescent="0.15">
      <c r="A100" s="18"/>
      <c r="B100" s="147"/>
      <c r="C100" s="149"/>
      <c r="D100" s="100">
        <v>400</v>
      </c>
      <c r="E100" s="149"/>
      <c r="F100" s="64" t="s">
        <v>48</v>
      </c>
      <c r="G100" s="8">
        <f t="shared" si="155"/>
        <v>5</v>
      </c>
      <c r="H100" s="186"/>
      <c r="I100" s="97">
        <f t="shared" si="156"/>
        <v>401.52793501733896</v>
      </c>
      <c r="J100" s="8">
        <v>70</v>
      </c>
      <c r="K100" s="28">
        <f t="shared" si="129"/>
        <v>370</v>
      </c>
      <c r="L100" s="58">
        <f t="shared" si="130"/>
        <v>577.5</v>
      </c>
      <c r="M100" s="8">
        <v>1.75</v>
      </c>
      <c r="N100" s="67">
        <f t="shared" si="157"/>
        <v>25</v>
      </c>
      <c r="O100" s="8">
        <f t="shared" si="131"/>
        <v>20</v>
      </c>
      <c r="P100" s="28">
        <f t="shared" si="132"/>
        <v>602.5624923822777</v>
      </c>
      <c r="Q100" s="28">
        <f t="shared" si="133"/>
        <v>269.29267258451171</v>
      </c>
      <c r="R100" s="33">
        <f t="shared" si="134"/>
        <v>1.9309113581843607</v>
      </c>
      <c r="S100" s="89">
        <f t="shared" si="135"/>
        <v>60.685785542937047</v>
      </c>
      <c r="T100" s="50">
        <f t="shared" si="136"/>
        <v>169.79984411639435</v>
      </c>
      <c r="U100" s="89">
        <f t="shared" si="137"/>
        <v>72.481899983310811</v>
      </c>
      <c r="V100" s="58">
        <f t="shared" si="138"/>
        <v>55.168895948124586</v>
      </c>
      <c r="W100" s="28">
        <f t="shared" si="139"/>
        <v>20.867965104148144</v>
      </c>
      <c r="X100" s="59">
        <f t="shared" si="140"/>
        <v>3.3909470955194112</v>
      </c>
      <c r="Y100" s="60">
        <f t="shared" si="141"/>
        <v>11.53576701301496</v>
      </c>
      <c r="Z100" s="60">
        <f t="shared" si="142"/>
        <v>6.8322084519886408</v>
      </c>
      <c r="AA100" s="67">
        <f t="shared" si="158"/>
        <v>0</v>
      </c>
      <c r="AB100" s="31">
        <f t="shared" si="143"/>
        <v>5</v>
      </c>
      <c r="AC100" s="50">
        <f t="shared" si="144"/>
        <v>585.14617483015923</v>
      </c>
      <c r="AD100" s="28">
        <f t="shared" si="145"/>
        <v>0</v>
      </c>
      <c r="AE100" s="33">
        <f t="shared" si="146"/>
        <v>1.75</v>
      </c>
      <c r="AF100" s="89">
        <f t="shared" si="147"/>
        <v>55</v>
      </c>
      <c r="AG100" s="50">
        <f t="shared" si="148"/>
        <v>160.71428571428572</v>
      </c>
      <c r="AH100" s="89">
        <f t="shared" si="149"/>
        <v>66.428571428571431</v>
      </c>
      <c r="AI100" s="58">
        <f t="shared" si="150"/>
        <v>50</v>
      </c>
      <c r="AJ100" s="28">
        <f t="shared" si="151"/>
        <v>20.264802591520667</v>
      </c>
      <c r="AK100" s="61">
        <f t="shared" si="152"/>
        <v>3.5</v>
      </c>
      <c r="AL100" s="60">
        <f t="shared" si="153"/>
        <v>10.727062500000001</v>
      </c>
      <c r="AM100" s="60">
        <f t="shared" si="154"/>
        <v>6.3699254097961902</v>
      </c>
      <c r="AN100" s="62">
        <f t="shared" si="159"/>
        <v>16.763134944525181</v>
      </c>
      <c r="AO100" s="63">
        <f t="shared" si="160"/>
        <v>2.7227643094700862</v>
      </c>
    </row>
    <row r="101" spans="1:41" s="1" customFormat="1" ht="20.100000000000001" customHeight="1" x14ac:dyDescent="0.15">
      <c r="A101" s="18"/>
      <c r="B101" s="147"/>
      <c r="C101" s="149"/>
      <c r="D101" s="100">
        <v>400</v>
      </c>
      <c r="E101" s="149"/>
      <c r="F101" s="64" t="s">
        <v>49</v>
      </c>
      <c r="G101" s="8">
        <f t="shared" si="155"/>
        <v>5</v>
      </c>
      <c r="H101" s="186"/>
      <c r="I101" s="97">
        <f t="shared" si="156"/>
        <v>401.52793501733896</v>
      </c>
      <c r="J101" s="8">
        <v>80</v>
      </c>
      <c r="K101" s="28">
        <f t="shared" si="129"/>
        <v>380</v>
      </c>
      <c r="L101" s="58">
        <f t="shared" si="130"/>
        <v>595</v>
      </c>
      <c r="M101" s="8">
        <v>1.75</v>
      </c>
      <c r="N101" s="67">
        <f t="shared" si="157"/>
        <v>25</v>
      </c>
      <c r="O101" s="8">
        <f t="shared" si="131"/>
        <v>20</v>
      </c>
      <c r="P101" s="28">
        <f t="shared" si="132"/>
        <v>620.82196184840734</v>
      </c>
      <c r="Q101" s="28">
        <f t="shared" si="133"/>
        <v>277.45305660222414</v>
      </c>
      <c r="R101" s="33">
        <f t="shared" si="134"/>
        <v>1.9309113581843607</v>
      </c>
      <c r="S101" s="89">
        <f t="shared" si="135"/>
        <v>60.685785542937047</v>
      </c>
      <c r="T101" s="50">
        <f t="shared" si="136"/>
        <v>172.7488727264878</v>
      </c>
      <c r="U101" s="89">
        <f t="shared" si="137"/>
        <v>72.481899983310811</v>
      </c>
      <c r="V101" s="58">
        <f t="shared" si="138"/>
        <v>55.168895948124586</v>
      </c>
      <c r="W101" s="28">
        <f t="shared" si="139"/>
        <v>20.867965104148144</v>
      </c>
      <c r="X101" s="59">
        <f t="shared" si="140"/>
        <v>3.3909470955194112</v>
      </c>
      <c r="Y101" s="60">
        <f t="shared" si="141"/>
        <v>12.29690773873169</v>
      </c>
      <c r="Z101" s="60">
        <f t="shared" si="142"/>
        <v>7.0918852324360415</v>
      </c>
      <c r="AA101" s="67">
        <f t="shared" si="158"/>
        <v>0</v>
      </c>
      <c r="AB101" s="31">
        <f t="shared" si="143"/>
        <v>5</v>
      </c>
      <c r="AC101" s="50">
        <f t="shared" si="144"/>
        <v>602.87787709773988</v>
      </c>
      <c r="AD101" s="28">
        <f t="shared" si="145"/>
        <v>0</v>
      </c>
      <c r="AE101" s="33">
        <f t="shared" si="146"/>
        <v>1.75</v>
      </c>
      <c r="AF101" s="89">
        <f t="shared" si="147"/>
        <v>55</v>
      </c>
      <c r="AG101" s="50">
        <f t="shared" si="148"/>
        <v>163.57142857142856</v>
      </c>
      <c r="AH101" s="89">
        <f t="shared" si="149"/>
        <v>66.428571428571431</v>
      </c>
      <c r="AI101" s="58">
        <f t="shared" si="150"/>
        <v>50</v>
      </c>
      <c r="AJ101" s="28">
        <f t="shared" si="151"/>
        <v>20.264802591520667</v>
      </c>
      <c r="AK101" s="61">
        <f t="shared" si="152"/>
        <v>3.5</v>
      </c>
      <c r="AL101" s="60">
        <f t="shared" si="153"/>
        <v>11.439583333333331</v>
      </c>
      <c r="AM101" s="60">
        <f t="shared" si="154"/>
        <v>6.6139534525172881</v>
      </c>
      <c r="AN101" s="62">
        <f t="shared" si="159"/>
        <v>17.227230349230688</v>
      </c>
      <c r="AO101" s="63">
        <f t="shared" si="160"/>
        <v>2.7488775383267665</v>
      </c>
    </row>
    <row r="102" spans="1:41" s="1" customFormat="1" ht="20.100000000000001" customHeight="1" x14ac:dyDescent="0.15">
      <c r="A102" s="18"/>
      <c r="B102" s="147"/>
      <c r="C102" s="149"/>
      <c r="D102" s="100">
        <v>400</v>
      </c>
      <c r="E102" s="149"/>
      <c r="F102" s="64" t="s">
        <v>50</v>
      </c>
      <c r="G102" s="8">
        <f t="shared" si="155"/>
        <v>5</v>
      </c>
      <c r="H102" s="186"/>
      <c r="I102" s="97">
        <f t="shared" si="156"/>
        <v>401.52793501733896</v>
      </c>
      <c r="J102" s="8">
        <v>80</v>
      </c>
      <c r="K102" s="28">
        <f t="shared" si="129"/>
        <v>380</v>
      </c>
      <c r="L102" s="58">
        <f t="shared" si="130"/>
        <v>595</v>
      </c>
      <c r="M102" s="8">
        <v>1.75</v>
      </c>
      <c r="N102" s="67">
        <f t="shared" si="157"/>
        <v>25</v>
      </c>
      <c r="O102" s="8">
        <f t="shared" si="131"/>
        <v>20</v>
      </c>
      <c r="P102" s="28">
        <f t="shared" si="132"/>
        <v>620.82196184840734</v>
      </c>
      <c r="Q102" s="28">
        <f t="shared" si="133"/>
        <v>277.45305660222414</v>
      </c>
      <c r="R102" s="33">
        <f t="shared" si="134"/>
        <v>1.9309113581843607</v>
      </c>
      <c r="S102" s="89">
        <f t="shared" si="135"/>
        <v>60.685785542937047</v>
      </c>
      <c r="T102" s="50">
        <f t="shared" si="136"/>
        <v>172.7488727264878</v>
      </c>
      <c r="U102" s="89">
        <f t="shared" si="137"/>
        <v>72.481899983310811</v>
      </c>
      <c r="V102" s="58">
        <f t="shared" si="138"/>
        <v>55.168895948124586</v>
      </c>
      <c r="W102" s="28">
        <f t="shared" si="139"/>
        <v>20.867965104148144</v>
      </c>
      <c r="X102" s="59">
        <f t="shared" si="140"/>
        <v>3.3909470955194112</v>
      </c>
      <c r="Y102" s="60">
        <f t="shared" si="141"/>
        <v>12.29690773873169</v>
      </c>
      <c r="Z102" s="60">
        <f t="shared" si="142"/>
        <v>7.0918852324360415</v>
      </c>
      <c r="AA102" s="67">
        <f t="shared" si="158"/>
        <v>0</v>
      </c>
      <c r="AB102" s="31">
        <f t="shared" si="143"/>
        <v>5</v>
      </c>
      <c r="AC102" s="50">
        <f t="shared" si="144"/>
        <v>602.87787709773988</v>
      </c>
      <c r="AD102" s="28">
        <f t="shared" si="145"/>
        <v>0</v>
      </c>
      <c r="AE102" s="33">
        <f t="shared" si="146"/>
        <v>1.75</v>
      </c>
      <c r="AF102" s="89">
        <f t="shared" si="147"/>
        <v>55</v>
      </c>
      <c r="AG102" s="50">
        <f t="shared" si="148"/>
        <v>163.57142857142856</v>
      </c>
      <c r="AH102" s="89">
        <f t="shared" si="149"/>
        <v>66.428571428571431</v>
      </c>
      <c r="AI102" s="58">
        <f t="shared" si="150"/>
        <v>50</v>
      </c>
      <c r="AJ102" s="28">
        <f t="shared" si="151"/>
        <v>20.264802591520667</v>
      </c>
      <c r="AK102" s="61">
        <f t="shared" si="152"/>
        <v>3.5</v>
      </c>
      <c r="AL102" s="60">
        <f t="shared" si="153"/>
        <v>11.439583333333331</v>
      </c>
      <c r="AM102" s="60">
        <f t="shared" si="154"/>
        <v>6.6139534525172881</v>
      </c>
      <c r="AN102" s="62">
        <f t="shared" si="159"/>
        <v>17.227230349230688</v>
      </c>
      <c r="AO102" s="63">
        <f t="shared" si="160"/>
        <v>2.7488775383267665</v>
      </c>
    </row>
    <row r="103" spans="1:41" s="1" customFormat="1" ht="20.100000000000001" customHeight="1" x14ac:dyDescent="0.15">
      <c r="A103" s="18"/>
      <c r="B103" s="147"/>
      <c r="C103" s="149"/>
      <c r="D103" s="100">
        <v>400</v>
      </c>
      <c r="E103" s="149"/>
      <c r="F103" s="64" t="s">
        <v>51</v>
      </c>
      <c r="G103" s="8">
        <f t="shared" si="155"/>
        <v>5</v>
      </c>
      <c r="H103" s="186"/>
      <c r="I103" s="97">
        <f t="shared" si="156"/>
        <v>401.52793501733896</v>
      </c>
      <c r="J103" s="8">
        <v>90</v>
      </c>
      <c r="K103" s="28">
        <f t="shared" si="129"/>
        <v>390</v>
      </c>
      <c r="L103" s="58">
        <f t="shared" si="130"/>
        <v>612.5</v>
      </c>
      <c r="M103" s="8">
        <v>1.75</v>
      </c>
      <c r="N103" s="67">
        <f t="shared" si="157"/>
        <v>25</v>
      </c>
      <c r="O103" s="8">
        <f t="shared" si="131"/>
        <v>20</v>
      </c>
      <c r="P103" s="28">
        <f t="shared" si="132"/>
        <v>639.08143131453699</v>
      </c>
      <c r="Q103" s="28">
        <f t="shared" si="133"/>
        <v>285.61344061993663</v>
      </c>
      <c r="R103" s="33">
        <f t="shared" si="134"/>
        <v>1.9309113581843607</v>
      </c>
      <c r="S103" s="89">
        <f t="shared" si="135"/>
        <v>60.685785542937047</v>
      </c>
      <c r="T103" s="50">
        <f t="shared" si="136"/>
        <v>175.69790133658125</v>
      </c>
      <c r="U103" s="89">
        <f t="shared" si="137"/>
        <v>72.481899983310811</v>
      </c>
      <c r="V103" s="58">
        <f t="shared" si="138"/>
        <v>55.168895948124586</v>
      </c>
      <c r="W103" s="28">
        <f t="shared" si="139"/>
        <v>20.867965104148144</v>
      </c>
      <c r="X103" s="59">
        <f t="shared" si="140"/>
        <v>3.3909470955194112</v>
      </c>
      <c r="Y103" s="60">
        <f t="shared" si="141"/>
        <v>13.088279517175556</v>
      </c>
      <c r="Z103" s="60">
        <f t="shared" si="142"/>
        <v>7.3546584929240399</v>
      </c>
      <c r="AA103" s="67">
        <f t="shared" si="158"/>
        <v>0</v>
      </c>
      <c r="AB103" s="31">
        <f t="shared" si="143"/>
        <v>5</v>
      </c>
      <c r="AC103" s="50">
        <f t="shared" si="144"/>
        <v>620.60957936532043</v>
      </c>
      <c r="AD103" s="28">
        <f t="shared" si="145"/>
        <v>0</v>
      </c>
      <c r="AE103" s="33">
        <f t="shared" si="146"/>
        <v>1.75</v>
      </c>
      <c r="AF103" s="89">
        <f t="shared" si="147"/>
        <v>55</v>
      </c>
      <c r="AG103" s="50">
        <f t="shared" si="148"/>
        <v>166.42857142857144</v>
      </c>
      <c r="AH103" s="89">
        <f t="shared" si="149"/>
        <v>66.428571428571431</v>
      </c>
      <c r="AI103" s="58">
        <f t="shared" si="150"/>
        <v>50</v>
      </c>
      <c r="AJ103" s="28">
        <f t="shared" si="151"/>
        <v>20.264802591520667</v>
      </c>
      <c r="AK103" s="61">
        <f t="shared" si="152"/>
        <v>3.5</v>
      </c>
      <c r="AL103" s="60">
        <f t="shared" si="153"/>
        <v>12.180729166666667</v>
      </c>
      <c r="AM103" s="60">
        <f t="shared" si="154"/>
        <v>6.8609814952383843</v>
      </c>
      <c r="AN103" s="62">
        <f t="shared" si="159"/>
        <v>17.697038022748586</v>
      </c>
      <c r="AO103" s="63">
        <f t="shared" si="160"/>
        <v>2.7749907671834459</v>
      </c>
    </row>
    <row r="104" spans="1:41" s="1" customFormat="1" ht="20.100000000000001" customHeight="1" x14ac:dyDescent="0.15">
      <c r="A104" s="18"/>
      <c r="B104" s="147">
        <f>C104+30*2</f>
        <v>460</v>
      </c>
      <c r="C104" s="149">
        <v>400</v>
      </c>
      <c r="D104" s="100">
        <v>400</v>
      </c>
      <c r="E104" s="149">
        <v>400</v>
      </c>
      <c r="F104" s="64" t="s">
        <v>43</v>
      </c>
      <c r="G104" s="8">
        <f t="shared" si="155"/>
        <v>5</v>
      </c>
      <c r="H104" s="186">
        <f>C104/COS(G104/180*PI())</f>
        <v>401.52793501733896</v>
      </c>
      <c r="I104" s="97">
        <f t="shared" si="156"/>
        <v>401.52793501733896</v>
      </c>
      <c r="J104" s="8">
        <v>45</v>
      </c>
      <c r="K104" s="28">
        <f t="shared" ref="K104:K112" si="161">J104+E$104</f>
        <v>445</v>
      </c>
      <c r="L104" s="58">
        <f t="shared" si="130"/>
        <v>607.5</v>
      </c>
      <c r="M104" s="8">
        <v>1.5</v>
      </c>
      <c r="N104" s="67">
        <f t="shared" si="157"/>
        <v>25</v>
      </c>
      <c r="O104" s="8">
        <f t="shared" si="131"/>
        <v>20</v>
      </c>
      <c r="P104" s="28">
        <f t="shared" si="132"/>
        <v>629.53952013727496</v>
      </c>
      <c r="Q104" s="28">
        <f t="shared" si="133"/>
        <v>283.28190232916165</v>
      </c>
      <c r="R104" s="33">
        <f t="shared" si="134"/>
        <v>1.6550668784437377</v>
      </c>
      <c r="S104" s="89">
        <f t="shared" si="135"/>
        <v>60.685785542937047</v>
      </c>
      <c r="T104" s="50">
        <f t="shared" si="136"/>
        <v>190.52085057364113</v>
      </c>
      <c r="U104" s="89">
        <f t="shared" si="137"/>
        <v>72.356353186146407</v>
      </c>
      <c r="V104" s="58">
        <f t="shared" si="138"/>
        <v>55.168895948124586</v>
      </c>
      <c r="W104" s="28">
        <f t="shared" si="139"/>
        <v>20.725580909869134</v>
      </c>
      <c r="X104" s="59">
        <f t="shared" si="140"/>
        <v>3.4274254023346011</v>
      </c>
      <c r="Y104" s="60">
        <f t="shared" si="141"/>
        <v>15.363133030072566</v>
      </c>
      <c r="Z104" s="60">
        <f t="shared" si="142"/>
        <v>7.557290719995998</v>
      </c>
      <c r="AA104" s="67">
        <f t="shared" si="158"/>
        <v>0</v>
      </c>
      <c r="AB104" s="31">
        <f t="shared" si="143"/>
        <v>5</v>
      </c>
      <c r="AC104" s="50">
        <f t="shared" si="144"/>
        <v>618.42222301463858</v>
      </c>
      <c r="AD104" s="28">
        <f t="shared" si="145"/>
        <v>0</v>
      </c>
      <c r="AE104" s="33">
        <f t="shared" si="146"/>
        <v>1.5</v>
      </c>
      <c r="AF104" s="89">
        <f t="shared" si="147"/>
        <v>55</v>
      </c>
      <c r="AG104" s="50">
        <f t="shared" si="148"/>
        <v>182.14285714285714</v>
      </c>
      <c r="AH104" s="89">
        <f t="shared" si="149"/>
        <v>66.428571428571431</v>
      </c>
      <c r="AI104" s="58">
        <f t="shared" si="150"/>
        <v>50</v>
      </c>
      <c r="AJ104" s="28">
        <f t="shared" si="151"/>
        <v>20.359579358506618</v>
      </c>
      <c r="AK104" s="61">
        <f t="shared" si="152"/>
        <v>3.5</v>
      </c>
      <c r="AL104" s="60">
        <f t="shared" si="153"/>
        <v>14.392325892857142</v>
      </c>
      <c r="AM104" s="60">
        <f t="shared" si="154"/>
        <v>7.094820953331852</v>
      </c>
      <c r="AN104" s="62">
        <f t="shared" si="159"/>
        <v>17.560839140517977</v>
      </c>
      <c r="AO104" s="63">
        <f t="shared" si="160"/>
        <v>2.766975751134702</v>
      </c>
    </row>
    <row r="105" spans="1:41" s="1" customFormat="1" ht="20.100000000000001" customHeight="1" x14ac:dyDescent="0.15">
      <c r="A105" s="18"/>
      <c r="B105" s="147"/>
      <c r="C105" s="149"/>
      <c r="D105" s="100">
        <v>400</v>
      </c>
      <c r="E105" s="149"/>
      <c r="F105" s="64" t="s">
        <v>44</v>
      </c>
      <c r="G105" s="8">
        <f t="shared" si="155"/>
        <v>5</v>
      </c>
      <c r="H105" s="186"/>
      <c r="I105" s="97">
        <f t="shared" si="156"/>
        <v>401.52793501733896</v>
      </c>
      <c r="J105" s="8">
        <v>45</v>
      </c>
      <c r="K105" s="28">
        <f t="shared" si="161"/>
        <v>445</v>
      </c>
      <c r="L105" s="58">
        <f t="shared" si="130"/>
        <v>607.5</v>
      </c>
      <c r="M105" s="8">
        <v>1.5</v>
      </c>
      <c r="N105" s="67">
        <f t="shared" si="157"/>
        <v>25</v>
      </c>
      <c r="O105" s="8">
        <f t="shared" si="131"/>
        <v>20</v>
      </c>
      <c r="P105" s="28">
        <f t="shared" si="132"/>
        <v>629.53952013727496</v>
      </c>
      <c r="Q105" s="28">
        <f t="shared" si="133"/>
        <v>283.28190232916165</v>
      </c>
      <c r="R105" s="33">
        <f t="shared" si="134"/>
        <v>1.6550668784437377</v>
      </c>
      <c r="S105" s="89">
        <f t="shared" si="135"/>
        <v>60.685785542937047</v>
      </c>
      <c r="T105" s="50">
        <f t="shared" si="136"/>
        <v>190.52085057364113</v>
      </c>
      <c r="U105" s="89">
        <f t="shared" si="137"/>
        <v>72.356353186146407</v>
      </c>
      <c r="V105" s="58">
        <f t="shared" si="138"/>
        <v>55.168895948124586</v>
      </c>
      <c r="W105" s="28">
        <f t="shared" si="139"/>
        <v>20.725580909869134</v>
      </c>
      <c r="X105" s="59">
        <f t="shared" si="140"/>
        <v>3.4274254023346011</v>
      </c>
      <c r="Y105" s="60">
        <f t="shared" si="141"/>
        <v>15.363133030072566</v>
      </c>
      <c r="Z105" s="60">
        <f t="shared" si="142"/>
        <v>7.557290719995998</v>
      </c>
      <c r="AA105" s="67">
        <f t="shared" si="158"/>
        <v>0</v>
      </c>
      <c r="AB105" s="31">
        <f t="shared" si="143"/>
        <v>5</v>
      </c>
      <c r="AC105" s="50">
        <f t="shared" si="144"/>
        <v>618.42222301463858</v>
      </c>
      <c r="AD105" s="28">
        <f t="shared" si="145"/>
        <v>0</v>
      </c>
      <c r="AE105" s="33">
        <f t="shared" si="146"/>
        <v>1.5</v>
      </c>
      <c r="AF105" s="89">
        <f t="shared" si="147"/>
        <v>55</v>
      </c>
      <c r="AG105" s="50">
        <f t="shared" si="148"/>
        <v>182.14285714285714</v>
      </c>
      <c r="AH105" s="89">
        <f t="shared" si="149"/>
        <v>66.428571428571431</v>
      </c>
      <c r="AI105" s="58">
        <f t="shared" si="150"/>
        <v>50</v>
      </c>
      <c r="AJ105" s="28">
        <f t="shared" si="151"/>
        <v>20.359579358506618</v>
      </c>
      <c r="AK105" s="61">
        <f t="shared" si="152"/>
        <v>3.5</v>
      </c>
      <c r="AL105" s="60">
        <f t="shared" si="153"/>
        <v>14.392325892857142</v>
      </c>
      <c r="AM105" s="60">
        <f t="shared" si="154"/>
        <v>7.094820953331852</v>
      </c>
      <c r="AN105" s="62">
        <f t="shared" si="159"/>
        <v>17.560839140517977</v>
      </c>
      <c r="AO105" s="63">
        <f t="shared" si="160"/>
        <v>2.766975751134702</v>
      </c>
    </row>
    <row r="106" spans="1:41" s="1" customFormat="1" ht="20.100000000000001" customHeight="1" x14ac:dyDescent="0.15">
      <c r="A106" s="18"/>
      <c r="B106" s="147"/>
      <c r="C106" s="149"/>
      <c r="D106" s="100">
        <v>400</v>
      </c>
      <c r="E106" s="149"/>
      <c r="F106" s="64" t="s">
        <v>45</v>
      </c>
      <c r="G106" s="8">
        <f t="shared" si="155"/>
        <v>5</v>
      </c>
      <c r="H106" s="186"/>
      <c r="I106" s="97">
        <f t="shared" si="156"/>
        <v>401.52793501733896</v>
      </c>
      <c r="J106" s="8">
        <v>55</v>
      </c>
      <c r="K106" s="28">
        <f t="shared" si="161"/>
        <v>455</v>
      </c>
      <c r="L106" s="58">
        <f t="shared" si="130"/>
        <v>622.5</v>
      </c>
      <c r="M106" s="8">
        <v>1.5</v>
      </c>
      <c r="N106" s="67">
        <f t="shared" si="157"/>
        <v>25</v>
      </c>
      <c r="O106" s="8">
        <f t="shared" si="131"/>
        <v>20</v>
      </c>
      <c r="P106" s="28">
        <f t="shared" si="132"/>
        <v>645.08370581967688</v>
      </c>
      <c r="Q106" s="28">
        <f t="shared" si="133"/>
        <v>290.27651720148663</v>
      </c>
      <c r="R106" s="33">
        <f t="shared" si="134"/>
        <v>1.6550668784437377</v>
      </c>
      <c r="S106" s="89">
        <f t="shared" si="135"/>
        <v>60.685785542937047</v>
      </c>
      <c r="T106" s="50">
        <f t="shared" si="136"/>
        <v>193.43849248444346</v>
      </c>
      <c r="U106" s="89">
        <f t="shared" si="137"/>
        <v>72.356353186146407</v>
      </c>
      <c r="V106" s="58">
        <f t="shared" si="138"/>
        <v>55.168895948124586</v>
      </c>
      <c r="W106" s="28">
        <f t="shared" si="139"/>
        <v>20.725580909869134</v>
      </c>
      <c r="X106" s="59">
        <f t="shared" si="140"/>
        <v>3.4274254023346011</v>
      </c>
      <c r="Y106" s="60">
        <f t="shared" si="141"/>
        <v>16.215897182952439</v>
      </c>
      <c r="Z106" s="60">
        <f t="shared" si="142"/>
        <v>7.7983774535443295</v>
      </c>
      <c r="AA106" s="67">
        <f t="shared" si="158"/>
        <v>0</v>
      </c>
      <c r="AB106" s="31">
        <f t="shared" si="143"/>
        <v>5</v>
      </c>
      <c r="AC106" s="50">
        <f t="shared" si="144"/>
        <v>633.69190753351847</v>
      </c>
      <c r="AD106" s="28">
        <f t="shared" si="145"/>
        <v>0</v>
      </c>
      <c r="AE106" s="33">
        <f t="shared" si="146"/>
        <v>1.5</v>
      </c>
      <c r="AF106" s="89">
        <f t="shared" si="147"/>
        <v>55</v>
      </c>
      <c r="AG106" s="50">
        <f t="shared" si="148"/>
        <v>185</v>
      </c>
      <c r="AH106" s="89">
        <f t="shared" si="149"/>
        <v>66.428571428571431</v>
      </c>
      <c r="AI106" s="58">
        <f t="shared" si="150"/>
        <v>50</v>
      </c>
      <c r="AJ106" s="28">
        <f t="shared" si="151"/>
        <v>20.359579358506618</v>
      </c>
      <c r="AK106" s="61">
        <f t="shared" si="152"/>
        <v>3.5</v>
      </c>
      <c r="AL106" s="60">
        <f t="shared" si="153"/>
        <v>15.19752232142857</v>
      </c>
      <c r="AM106" s="60">
        <f t="shared" si="154"/>
        <v>7.3233588604687938</v>
      </c>
      <c r="AN106" s="62">
        <f t="shared" si="159"/>
        <v>17.966679008797303</v>
      </c>
      <c r="AO106" s="63">
        <f t="shared" si="160"/>
        <v>2.789358518726142</v>
      </c>
    </row>
    <row r="107" spans="1:41" s="1" customFormat="1" ht="20.100000000000001" customHeight="1" x14ac:dyDescent="0.15">
      <c r="A107" s="18"/>
      <c r="B107" s="147"/>
      <c r="C107" s="149"/>
      <c r="D107" s="100">
        <v>400</v>
      </c>
      <c r="E107" s="149"/>
      <c r="F107" s="64" t="s">
        <v>46</v>
      </c>
      <c r="G107" s="8">
        <f t="shared" si="155"/>
        <v>5</v>
      </c>
      <c r="H107" s="186"/>
      <c r="I107" s="97">
        <f t="shared" si="156"/>
        <v>401.52793501733896</v>
      </c>
      <c r="J107" s="8">
        <v>55</v>
      </c>
      <c r="K107" s="28">
        <f t="shared" si="161"/>
        <v>455</v>
      </c>
      <c r="L107" s="58">
        <f t="shared" si="130"/>
        <v>622.5</v>
      </c>
      <c r="M107" s="8">
        <v>1.5</v>
      </c>
      <c r="N107" s="67">
        <f t="shared" si="157"/>
        <v>25</v>
      </c>
      <c r="O107" s="8">
        <f t="shared" si="131"/>
        <v>20</v>
      </c>
      <c r="P107" s="28">
        <f t="shared" si="132"/>
        <v>645.08370581967688</v>
      </c>
      <c r="Q107" s="28">
        <f t="shared" si="133"/>
        <v>290.27651720148663</v>
      </c>
      <c r="R107" s="33">
        <f t="shared" si="134"/>
        <v>1.6550668784437377</v>
      </c>
      <c r="S107" s="89">
        <f t="shared" si="135"/>
        <v>60.685785542937047</v>
      </c>
      <c r="T107" s="50">
        <f t="shared" si="136"/>
        <v>193.43849248444346</v>
      </c>
      <c r="U107" s="89">
        <f t="shared" si="137"/>
        <v>72.356353186146407</v>
      </c>
      <c r="V107" s="58">
        <f t="shared" si="138"/>
        <v>55.168895948124586</v>
      </c>
      <c r="W107" s="28">
        <f t="shared" si="139"/>
        <v>20.725580909869134</v>
      </c>
      <c r="X107" s="59">
        <f t="shared" si="140"/>
        <v>3.4274254023346011</v>
      </c>
      <c r="Y107" s="60">
        <f t="shared" si="141"/>
        <v>16.215897182952439</v>
      </c>
      <c r="Z107" s="60">
        <f t="shared" si="142"/>
        <v>7.7983774535443295</v>
      </c>
      <c r="AA107" s="67">
        <f t="shared" si="158"/>
        <v>0</v>
      </c>
      <c r="AB107" s="31">
        <f t="shared" si="143"/>
        <v>5</v>
      </c>
      <c r="AC107" s="50">
        <f t="shared" si="144"/>
        <v>633.69190753351847</v>
      </c>
      <c r="AD107" s="28">
        <f t="shared" si="145"/>
        <v>0</v>
      </c>
      <c r="AE107" s="33">
        <f t="shared" si="146"/>
        <v>1.5</v>
      </c>
      <c r="AF107" s="89">
        <f t="shared" si="147"/>
        <v>55</v>
      </c>
      <c r="AG107" s="50">
        <f t="shared" si="148"/>
        <v>185</v>
      </c>
      <c r="AH107" s="89">
        <f t="shared" si="149"/>
        <v>66.428571428571431</v>
      </c>
      <c r="AI107" s="58">
        <f t="shared" si="150"/>
        <v>50</v>
      </c>
      <c r="AJ107" s="28">
        <f t="shared" si="151"/>
        <v>20.359579358506618</v>
      </c>
      <c r="AK107" s="61">
        <f t="shared" si="152"/>
        <v>3.5</v>
      </c>
      <c r="AL107" s="60">
        <f t="shared" si="153"/>
        <v>15.19752232142857</v>
      </c>
      <c r="AM107" s="60">
        <f t="shared" si="154"/>
        <v>7.3233588604687938</v>
      </c>
      <c r="AN107" s="62">
        <f t="shared" si="159"/>
        <v>17.966679008797303</v>
      </c>
      <c r="AO107" s="63">
        <f t="shared" si="160"/>
        <v>2.789358518726142</v>
      </c>
    </row>
    <row r="108" spans="1:41" s="1" customFormat="1" ht="20.100000000000001" customHeight="1" x14ac:dyDescent="0.15">
      <c r="A108" s="18"/>
      <c r="B108" s="147"/>
      <c r="C108" s="149"/>
      <c r="D108" s="100">
        <v>400</v>
      </c>
      <c r="E108" s="149"/>
      <c r="F108" s="64" t="s">
        <v>47</v>
      </c>
      <c r="G108" s="8">
        <f t="shared" si="155"/>
        <v>5</v>
      </c>
      <c r="H108" s="186"/>
      <c r="I108" s="97">
        <f t="shared" si="156"/>
        <v>401.52793501733896</v>
      </c>
      <c r="J108" s="8">
        <v>70</v>
      </c>
      <c r="K108" s="28">
        <f t="shared" si="161"/>
        <v>470</v>
      </c>
      <c r="L108" s="58">
        <f t="shared" si="130"/>
        <v>752.5</v>
      </c>
      <c r="M108" s="8">
        <v>1.75</v>
      </c>
      <c r="N108" s="67">
        <f t="shared" si="157"/>
        <v>25</v>
      </c>
      <c r="O108" s="8">
        <f t="shared" si="131"/>
        <v>20</v>
      </c>
      <c r="P108" s="28">
        <f t="shared" si="132"/>
        <v>785.15718704357403</v>
      </c>
      <c r="Q108" s="28">
        <f t="shared" si="133"/>
        <v>350.89651276163642</v>
      </c>
      <c r="R108" s="33">
        <f t="shared" si="134"/>
        <v>1.9309113581843607</v>
      </c>
      <c r="S108" s="89">
        <f t="shared" si="135"/>
        <v>60.685785542937047</v>
      </c>
      <c r="T108" s="50">
        <f t="shared" si="136"/>
        <v>199.29013021732879</v>
      </c>
      <c r="U108" s="89">
        <f t="shared" si="137"/>
        <v>72.481899983310811</v>
      </c>
      <c r="V108" s="58">
        <f t="shared" si="138"/>
        <v>55.168895948124586</v>
      </c>
      <c r="W108" s="28">
        <f t="shared" si="139"/>
        <v>20.867965104148144</v>
      </c>
      <c r="X108" s="59">
        <f t="shared" si="140"/>
        <v>3.3909470955194112</v>
      </c>
      <c r="Y108" s="60">
        <f t="shared" si="141"/>
        <v>20.569501243715322</v>
      </c>
      <c r="Z108" s="60">
        <f t="shared" si="142"/>
        <v>9.5683178582895518</v>
      </c>
      <c r="AA108" s="67">
        <f t="shared" si="158"/>
        <v>0</v>
      </c>
      <c r="AB108" s="31">
        <f t="shared" si="143"/>
        <v>5</v>
      </c>
      <c r="AC108" s="50">
        <f t="shared" si="144"/>
        <v>762.46319750596513</v>
      </c>
      <c r="AD108" s="28">
        <f t="shared" si="145"/>
        <v>0</v>
      </c>
      <c r="AE108" s="33">
        <f t="shared" si="146"/>
        <v>1.75</v>
      </c>
      <c r="AF108" s="89">
        <f t="shared" si="147"/>
        <v>55</v>
      </c>
      <c r="AG108" s="50">
        <f t="shared" si="148"/>
        <v>189.28571428571428</v>
      </c>
      <c r="AH108" s="89">
        <f t="shared" si="149"/>
        <v>66.428571428571431</v>
      </c>
      <c r="AI108" s="58">
        <f t="shared" si="150"/>
        <v>50</v>
      </c>
      <c r="AJ108" s="28">
        <f t="shared" si="151"/>
        <v>20.264802591520667</v>
      </c>
      <c r="AK108" s="61">
        <f t="shared" si="152"/>
        <v>3.5</v>
      </c>
      <c r="AL108" s="60">
        <f t="shared" si="153"/>
        <v>19.200395833333335</v>
      </c>
      <c r="AM108" s="60">
        <f t="shared" si="154"/>
        <v>8.9452058370071583</v>
      </c>
      <c r="AN108" s="62">
        <f t="shared" si="159"/>
        <v>21.661141088138194</v>
      </c>
      <c r="AO108" s="63">
        <f t="shared" si="160"/>
        <v>2.983896598036885</v>
      </c>
    </row>
    <row r="109" spans="1:41" s="1" customFormat="1" ht="20.100000000000001" customHeight="1" x14ac:dyDescent="0.15">
      <c r="A109" s="18"/>
      <c r="B109" s="147"/>
      <c r="C109" s="149"/>
      <c r="D109" s="100">
        <v>400</v>
      </c>
      <c r="E109" s="149"/>
      <c r="F109" s="64" t="s">
        <v>48</v>
      </c>
      <c r="G109" s="8">
        <f t="shared" si="155"/>
        <v>5</v>
      </c>
      <c r="H109" s="186"/>
      <c r="I109" s="97">
        <f t="shared" si="156"/>
        <v>401.52793501733896</v>
      </c>
      <c r="J109" s="8">
        <v>70</v>
      </c>
      <c r="K109" s="28">
        <f t="shared" si="161"/>
        <v>470</v>
      </c>
      <c r="L109" s="58">
        <f t="shared" si="130"/>
        <v>752.5</v>
      </c>
      <c r="M109" s="8">
        <v>1.75</v>
      </c>
      <c r="N109" s="67">
        <f t="shared" si="157"/>
        <v>25</v>
      </c>
      <c r="O109" s="8">
        <f t="shared" si="131"/>
        <v>20</v>
      </c>
      <c r="P109" s="28">
        <f t="shared" si="132"/>
        <v>785.15718704357403</v>
      </c>
      <c r="Q109" s="28">
        <f t="shared" si="133"/>
        <v>350.89651276163642</v>
      </c>
      <c r="R109" s="33">
        <f t="shared" si="134"/>
        <v>1.9309113581843607</v>
      </c>
      <c r="S109" s="89">
        <f t="shared" si="135"/>
        <v>60.685785542937047</v>
      </c>
      <c r="T109" s="50">
        <f t="shared" si="136"/>
        <v>199.29013021732879</v>
      </c>
      <c r="U109" s="89">
        <f t="shared" si="137"/>
        <v>72.481899983310811</v>
      </c>
      <c r="V109" s="58">
        <f t="shared" si="138"/>
        <v>55.168895948124586</v>
      </c>
      <c r="W109" s="28">
        <f t="shared" si="139"/>
        <v>20.867965104148144</v>
      </c>
      <c r="X109" s="59">
        <f t="shared" si="140"/>
        <v>3.3909470955194112</v>
      </c>
      <c r="Y109" s="60">
        <f t="shared" si="141"/>
        <v>20.569501243715322</v>
      </c>
      <c r="Z109" s="60">
        <f t="shared" si="142"/>
        <v>9.5683178582895518</v>
      </c>
      <c r="AA109" s="67">
        <f t="shared" si="158"/>
        <v>0</v>
      </c>
      <c r="AB109" s="31">
        <f t="shared" si="143"/>
        <v>5</v>
      </c>
      <c r="AC109" s="50">
        <f t="shared" si="144"/>
        <v>762.46319750596513</v>
      </c>
      <c r="AD109" s="28">
        <f t="shared" si="145"/>
        <v>0</v>
      </c>
      <c r="AE109" s="33">
        <f t="shared" si="146"/>
        <v>1.75</v>
      </c>
      <c r="AF109" s="89">
        <f t="shared" si="147"/>
        <v>55</v>
      </c>
      <c r="AG109" s="50">
        <f t="shared" si="148"/>
        <v>189.28571428571428</v>
      </c>
      <c r="AH109" s="89">
        <f t="shared" si="149"/>
        <v>66.428571428571431</v>
      </c>
      <c r="AI109" s="58">
        <f t="shared" si="150"/>
        <v>50</v>
      </c>
      <c r="AJ109" s="28">
        <f t="shared" si="151"/>
        <v>20.264802591520667</v>
      </c>
      <c r="AK109" s="61">
        <f t="shared" si="152"/>
        <v>3.5</v>
      </c>
      <c r="AL109" s="60">
        <f t="shared" si="153"/>
        <v>19.200395833333335</v>
      </c>
      <c r="AM109" s="60">
        <f t="shared" si="154"/>
        <v>8.9452058370071583</v>
      </c>
      <c r="AN109" s="62">
        <f t="shared" si="159"/>
        <v>21.661141088138194</v>
      </c>
      <c r="AO109" s="63">
        <f t="shared" si="160"/>
        <v>2.983896598036885</v>
      </c>
    </row>
    <row r="110" spans="1:41" s="1" customFormat="1" ht="20.100000000000001" customHeight="1" x14ac:dyDescent="0.15">
      <c r="A110" s="18"/>
      <c r="B110" s="147"/>
      <c r="C110" s="149"/>
      <c r="D110" s="100">
        <v>400</v>
      </c>
      <c r="E110" s="149"/>
      <c r="F110" s="64" t="s">
        <v>49</v>
      </c>
      <c r="G110" s="8">
        <f t="shared" si="155"/>
        <v>5</v>
      </c>
      <c r="H110" s="186"/>
      <c r="I110" s="97">
        <f t="shared" si="156"/>
        <v>401.52793501733896</v>
      </c>
      <c r="J110" s="8">
        <v>80</v>
      </c>
      <c r="K110" s="28">
        <f t="shared" si="161"/>
        <v>480</v>
      </c>
      <c r="L110" s="58">
        <f t="shared" si="130"/>
        <v>770</v>
      </c>
      <c r="M110" s="8">
        <v>1.75</v>
      </c>
      <c r="N110" s="67">
        <f t="shared" si="157"/>
        <v>25</v>
      </c>
      <c r="O110" s="8">
        <f t="shared" si="131"/>
        <v>20</v>
      </c>
      <c r="P110" s="28">
        <f t="shared" si="132"/>
        <v>803.41665650970356</v>
      </c>
      <c r="Q110" s="28">
        <f t="shared" si="133"/>
        <v>359.0568967793489</v>
      </c>
      <c r="R110" s="33">
        <f t="shared" si="134"/>
        <v>1.9309113581843607</v>
      </c>
      <c r="S110" s="89">
        <f t="shared" si="135"/>
        <v>60.685785542937047</v>
      </c>
      <c r="T110" s="50">
        <f t="shared" si="136"/>
        <v>202.23915882742222</v>
      </c>
      <c r="U110" s="89">
        <f t="shared" si="137"/>
        <v>72.481899983310811</v>
      </c>
      <c r="V110" s="58">
        <f t="shared" si="138"/>
        <v>55.168895948124586</v>
      </c>
      <c r="W110" s="28">
        <f t="shared" si="139"/>
        <v>20.867965104148144</v>
      </c>
      <c r="X110" s="59">
        <f t="shared" si="140"/>
        <v>3.3909470955194112</v>
      </c>
      <c r="Y110" s="60">
        <f t="shared" si="141"/>
        <v>21.656176097007894</v>
      </c>
      <c r="Z110" s="60">
        <f t="shared" si="142"/>
        <v>9.8589594391429323</v>
      </c>
      <c r="AA110" s="67">
        <f t="shared" si="158"/>
        <v>0</v>
      </c>
      <c r="AB110" s="31">
        <f t="shared" si="143"/>
        <v>5</v>
      </c>
      <c r="AC110" s="50">
        <f t="shared" si="144"/>
        <v>780.19489977354567</v>
      </c>
      <c r="AD110" s="28">
        <f t="shared" si="145"/>
        <v>0</v>
      </c>
      <c r="AE110" s="33">
        <f t="shared" si="146"/>
        <v>1.75</v>
      </c>
      <c r="AF110" s="89">
        <f t="shared" si="147"/>
        <v>55</v>
      </c>
      <c r="AG110" s="50">
        <f t="shared" si="148"/>
        <v>192.14285714285714</v>
      </c>
      <c r="AH110" s="89">
        <f t="shared" si="149"/>
        <v>66.428571428571431</v>
      </c>
      <c r="AI110" s="58">
        <f t="shared" si="150"/>
        <v>50</v>
      </c>
      <c r="AJ110" s="28">
        <f t="shared" si="151"/>
        <v>20.264802591520667</v>
      </c>
      <c r="AK110" s="61">
        <f t="shared" si="152"/>
        <v>3.5</v>
      </c>
      <c r="AL110" s="60">
        <f t="shared" si="153"/>
        <v>20.221666666666664</v>
      </c>
      <c r="AM110" s="60">
        <f t="shared" si="154"/>
        <v>9.2192338797282538</v>
      </c>
      <c r="AN110" s="62">
        <f t="shared" si="159"/>
        <v>22.182359180967691</v>
      </c>
      <c r="AO110" s="63">
        <f t="shared" si="160"/>
        <v>3.0100098268935653</v>
      </c>
    </row>
    <row r="111" spans="1:41" s="1" customFormat="1" ht="20.100000000000001" customHeight="1" x14ac:dyDescent="0.15">
      <c r="A111" s="18"/>
      <c r="B111" s="147"/>
      <c r="C111" s="149"/>
      <c r="D111" s="100">
        <v>400</v>
      </c>
      <c r="E111" s="149"/>
      <c r="F111" s="64" t="s">
        <v>50</v>
      </c>
      <c r="G111" s="8">
        <f t="shared" si="155"/>
        <v>5</v>
      </c>
      <c r="H111" s="186"/>
      <c r="I111" s="97">
        <f t="shared" si="156"/>
        <v>401.52793501733896</v>
      </c>
      <c r="J111" s="8">
        <v>80</v>
      </c>
      <c r="K111" s="28">
        <f t="shared" si="161"/>
        <v>480</v>
      </c>
      <c r="L111" s="58">
        <f t="shared" si="130"/>
        <v>770</v>
      </c>
      <c r="M111" s="8">
        <v>1.75</v>
      </c>
      <c r="N111" s="67">
        <f t="shared" si="157"/>
        <v>25</v>
      </c>
      <c r="O111" s="8">
        <f t="shared" si="131"/>
        <v>20</v>
      </c>
      <c r="P111" s="28">
        <f t="shared" si="132"/>
        <v>803.41665650970356</v>
      </c>
      <c r="Q111" s="28">
        <f t="shared" si="133"/>
        <v>359.0568967793489</v>
      </c>
      <c r="R111" s="33">
        <f t="shared" si="134"/>
        <v>1.9309113581843607</v>
      </c>
      <c r="S111" s="89">
        <f t="shared" si="135"/>
        <v>60.685785542937047</v>
      </c>
      <c r="T111" s="50">
        <f t="shared" si="136"/>
        <v>202.23915882742222</v>
      </c>
      <c r="U111" s="89">
        <f t="shared" si="137"/>
        <v>72.481899983310811</v>
      </c>
      <c r="V111" s="58">
        <f t="shared" si="138"/>
        <v>55.168895948124586</v>
      </c>
      <c r="W111" s="28">
        <f t="shared" si="139"/>
        <v>20.867965104148144</v>
      </c>
      <c r="X111" s="59">
        <f t="shared" si="140"/>
        <v>3.3909470955194112</v>
      </c>
      <c r="Y111" s="60">
        <f t="shared" si="141"/>
        <v>21.656176097007894</v>
      </c>
      <c r="Z111" s="60">
        <f t="shared" si="142"/>
        <v>9.8589594391429323</v>
      </c>
      <c r="AA111" s="67">
        <f t="shared" si="158"/>
        <v>0</v>
      </c>
      <c r="AB111" s="31">
        <f t="shared" si="143"/>
        <v>5</v>
      </c>
      <c r="AC111" s="50">
        <f t="shared" si="144"/>
        <v>780.19489977354567</v>
      </c>
      <c r="AD111" s="28">
        <f t="shared" si="145"/>
        <v>0</v>
      </c>
      <c r="AE111" s="33">
        <f t="shared" si="146"/>
        <v>1.75</v>
      </c>
      <c r="AF111" s="89">
        <f t="shared" si="147"/>
        <v>55</v>
      </c>
      <c r="AG111" s="50">
        <f t="shared" si="148"/>
        <v>192.14285714285714</v>
      </c>
      <c r="AH111" s="89">
        <f t="shared" si="149"/>
        <v>66.428571428571431</v>
      </c>
      <c r="AI111" s="58">
        <f t="shared" si="150"/>
        <v>50</v>
      </c>
      <c r="AJ111" s="28">
        <f t="shared" si="151"/>
        <v>20.264802591520667</v>
      </c>
      <c r="AK111" s="61">
        <f t="shared" si="152"/>
        <v>3.5</v>
      </c>
      <c r="AL111" s="60">
        <f t="shared" si="153"/>
        <v>20.221666666666664</v>
      </c>
      <c r="AM111" s="60">
        <f t="shared" si="154"/>
        <v>9.2192338797282538</v>
      </c>
      <c r="AN111" s="62">
        <f t="shared" si="159"/>
        <v>22.182359180967691</v>
      </c>
      <c r="AO111" s="63">
        <f t="shared" si="160"/>
        <v>3.0100098268935653</v>
      </c>
    </row>
    <row r="112" spans="1:41" s="1" customFormat="1" ht="20.100000000000001" customHeight="1" thickBot="1" x14ac:dyDescent="0.2">
      <c r="A112" s="18"/>
      <c r="B112" s="148"/>
      <c r="C112" s="150"/>
      <c r="D112" s="101">
        <v>400</v>
      </c>
      <c r="E112" s="150"/>
      <c r="F112" s="65" t="s">
        <v>51</v>
      </c>
      <c r="G112" s="35">
        <f t="shared" si="155"/>
        <v>5</v>
      </c>
      <c r="H112" s="187"/>
      <c r="I112" s="97">
        <f t="shared" si="156"/>
        <v>401.52793501733896</v>
      </c>
      <c r="J112" s="35">
        <v>90</v>
      </c>
      <c r="K112" s="36">
        <f t="shared" si="161"/>
        <v>490</v>
      </c>
      <c r="L112" s="66">
        <f t="shared" si="130"/>
        <v>787.5</v>
      </c>
      <c r="M112" s="35">
        <v>1.75</v>
      </c>
      <c r="N112" s="83">
        <f t="shared" si="157"/>
        <v>25</v>
      </c>
      <c r="O112" s="35">
        <f t="shared" si="131"/>
        <v>20</v>
      </c>
      <c r="P112" s="36">
        <f t="shared" si="132"/>
        <v>821.6761259758332</v>
      </c>
      <c r="Q112" s="36">
        <f t="shared" si="133"/>
        <v>367.21728079706139</v>
      </c>
      <c r="R112" s="40">
        <f t="shared" si="134"/>
        <v>1.9309113581843607</v>
      </c>
      <c r="S112" s="90">
        <f t="shared" si="135"/>
        <v>60.685785542937047</v>
      </c>
      <c r="T112" s="51">
        <f t="shared" si="136"/>
        <v>205.18818743751567</v>
      </c>
      <c r="U112" s="90">
        <f t="shared" si="137"/>
        <v>72.481899983310811</v>
      </c>
      <c r="V112" s="66">
        <f t="shared" si="138"/>
        <v>55.168895948124586</v>
      </c>
      <c r="W112" s="36">
        <f t="shared" si="139"/>
        <v>20.867965104148144</v>
      </c>
      <c r="X112" s="84">
        <f t="shared" si="140"/>
        <v>3.3909470955194112</v>
      </c>
      <c r="Y112" s="85">
        <f t="shared" si="141"/>
        <v>22.778242803095264</v>
      </c>
      <c r="Z112" s="85">
        <f t="shared" si="142"/>
        <v>10.15269750003691</v>
      </c>
      <c r="AA112" s="83">
        <f t="shared" si="158"/>
        <v>0</v>
      </c>
      <c r="AB112" s="38">
        <f t="shared" si="143"/>
        <v>5</v>
      </c>
      <c r="AC112" s="51">
        <f t="shared" si="144"/>
        <v>797.92660204112622</v>
      </c>
      <c r="AD112" s="36">
        <f t="shared" si="145"/>
        <v>0</v>
      </c>
      <c r="AE112" s="40">
        <f t="shared" si="146"/>
        <v>1.75</v>
      </c>
      <c r="AF112" s="90">
        <f t="shared" si="147"/>
        <v>55</v>
      </c>
      <c r="AG112" s="51">
        <f t="shared" si="148"/>
        <v>195</v>
      </c>
      <c r="AH112" s="90">
        <f t="shared" si="149"/>
        <v>66.428571428571431</v>
      </c>
      <c r="AI112" s="66">
        <f t="shared" si="150"/>
        <v>50</v>
      </c>
      <c r="AJ112" s="36">
        <f t="shared" si="151"/>
        <v>20.264802591520667</v>
      </c>
      <c r="AK112" s="86">
        <f t="shared" si="152"/>
        <v>3.5</v>
      </c>
      <c r="AL112" s="85">
        <f t="shared" si="153"/>
        <v>21.276562500000001</v>
      </c>
      <c r="AM112" s="85">
        <f t="shared" si="154"/>
        <v>9.4962619224493512</v>
      </c>
      <c r="AN112" s="62">
        <f t="shared" si="159"/>
        <v>22.709289542609582</v>
      </c>
      <c r="AO112" s="63">
        <f t="shared" si="160"/>
        <v>3.0361230557502457</v>
      </c>
    </row>
    <row r="113" spans="1:41" s="6" customFormat="1" ht="20.100000000000001" customHeight="1" x14ac:dyDescent="0.15">
      <c r="A113" s="18"/>
      <c r="B113" s="18"/>
      <c r="C113" s="18"/>
      <c r="D113" s="99"/>
      <c r="E113" s="18"/>
      <c r="F113" s="18"/>
      <c r="G113" s="18"/>
      <c r="H113" s="18"/>
      <c r="I113" s="18"/>
      <c r="J113" s="18"/>
      <c r="K113" s="42"/>
      <c r="L113" s="42"/>
      <c r="M113" s="18"/>
      <c r="N113" s="18"/>
      <c r="O113" s="18"/>
      <c r="P113" s="42"/>
      <c r="Q113" s="42"/>
      <c r="R113" s="47"/>
      <c r="S113" s="52"/>
      <c r="T113" s="52"/>
      <c r="U113" s="52"/>
      <c r="V113" s="42"/>
      <c r="W113" s="42"/>
      <c r="X113" s="46"/>
      <c r="Y113" s="43"/>
      <c r="Z113" s="43"/>
      <c r="AA113" s="44"/>
      <c r="AB113" s="45"/>
      <c r="AC113" s="52"/>
      <c r="AD113" s="42"/>
      <c r="AE113" s="47"/>
      <c r="AF113" s="52"/>
      <c r="AG113" s="52"/>
      <c r="AH113" s="52"/>
      <c r="AI113" s="42"/>
      <c r="AJ113" s="42"/>
      <c r="AK113" s="46"/>
      <c r="AL113" s="43"/>
      <c r="AM113" s="43"/>
      <c r="AN113" s="47"/>
    </row>
    <row r="114" spans="1:41" s="6" customFormat="1" ht="20.100000000000001" customHeight="1" x14ac:dyDescent="0.15">
      <c r="A114" s="18"/>
      <c r="B114" s="18"/>
      <c r="C114" s="18"/>
      <c r="D114" s="99"/>
      <c r="E114" s="18"/>
      <c r="F114" s="18"/>
      <c r="G114" s="18"/>
      <c r="H114" s="18"/>
      <c r="I114" s="18"/>
      <c r="J114" s="18"/>
      <c r="K114" s="42"/>
      <c r="L114" s="42"/>
      <c r="M114" s="18"/>
      <c r="N114" s="18"/>
      <c r="O114" s="18"/>
      <c r="P114" s="42"/>
      <c r="Q114" s="42"/>
      <c r="R114" s="47"/>
      <c r="S114" s="52"/>
      <c r="T114" s="52"/>
      <c r="U114" s="52"/>
      <c r="V114" s="42"/>
      <c r="W114" s="42"/>
      <c r="X114" s="46"/>
      <c r="Y114" s="43"/>
      <c r="Z114" s="43"/>
      <c r="AA114" s="44"/>
      <c r="AB114" s="45"/>
      <c r="AC114" s="52"/>
      <c r="AD114" s="42"/>
      <c r="AE114" s="47"/>
      <c r="AF114" s="52"/>
      <c r="AG114" s="52"/>
      <c r="AH114" s="52"/>
      <c r="AI114" s="42"/>
      <c r="AJ114" s="42"/>
      <c r="AK114" s="46"/>
      <c r="AL114" s="43"/>
      <c r="AM114" s="43"/>
      <c r="AN114" s="47"/>
      <c r="AO114" s="47"/>
    </row>
    <row r="115" spans="1:41" s="1" customFormat="1" ht="20.100000000000001" customHeight="1" x14ac:dyDescent="0.15">
      <c r="A115" s="17"/>
      <c r="B115" s="164" t="s">
        <v>76</v>
      </c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64"/>
      <c r="AH115" s="164"/>
      <c r="AI115" s="164"/>
      <c r="AJ115" s="164"/>
      <c r="AK115" s="164"/>
      <c r="AL115" s="164"/>
      <c r="AM115" s="164"/>
      <c r="AN115" s="164"/>
      <c r="AO115" s="164"/>
    </row>
    <row r="116" spans="1:41" s="1" customFormat="1" ht="20.100000000000001" customHeight="1" thickBot="1" x14ac:dyDescent="0.2">
      <c r="D116" s="96"/>
      <c r="K116" s="2"/>
      <c r="L116" s="2"/>
      <c r="P116" s="2"/>
      <c r="Q116" s="2"/>
      <c r="R116" s="87"/>
      <c r="S116" s="13"/>
      <c r="T116" s="13"/>
      <c r="U116" s="13"/>
      <c r="V116" s="2"/>
      <c r="W116" s="2"/>
      <c r="X116" s="5"/>
      <c r="AA116" s="3"/>
      <c r="AB116" s="4"/>
      <c r="AC116" s="13"/>
      <c r="AD116" s="2"/>
      <c r="AE116" s="87"/>
      <c r="AF116" s="13"/>
      <c r="AG116" s="13"/>
      <c r="AH116" s="13"/>
      <c r="AI116" s="2"/>
      <c r="AJ116" s="2"/>
      <c r="AK116" s="5"/>
      <c r="AN116" s="4" t="s">
        <v>144</v>
      </c>
      <c r="AO116" s="4"/>
    </row>
    <row r="117" spans="1:41" s="1" customFormat="1" ht="27.75" customHeight="1" x14ac:dyDescent="0.15">
      <c r="A117" s="18"/>
      <c r="B117" s="19" t="s">
        <v>29</v>
      </c>
      <c r="C117" s="15" t="s">
        <v>30</v>
      </c>
      <c r="D117" s="91" t="s">
        <v>30</v>
      </c>
      <c r="E117" s="15" t="s">
        <v>315</v>
      </c>
      <c r="F117" s="68" t="s">
        <v>24</v>
      </c>
      <c r="G117" s="165" t="s">
        <v>71</v>
      </c>
      <c r="H117" s="146" t="s">
        <v>316</v>
      </c>
      <c r="I117" s="167" t="s">
        <v>316</v>
      </c>
      <c r="J117" s="68" t="s">
        <v>27</v>
      </c>
      <c r="K117" s="151" t="s">
        <v>72</v>
      </c>
      <c r="L117" s="151" t="s">
        <v>1</v>
      </c>
      <c r="M117" s="153" t="s">
        <v>3</v>
      </c>
      <c r="N117" s="153" t="s">
        <v>32</v>
      </c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  <c r="AA117" s="153" t="s">
        <v>33</v>
      </c>
      <c r="AB117" s="153"/>
      <c r="AC117" s="153"/>
      <c r="AD117" s="153"/>
      <c r="AE117" s="153"/>
      <c r="AF117" s="153"/>
      <c r="AG117" s="153"/>
      <c r="AH117" s="153"/>
      <c r="AI117" s="153"/>
      <c r="AJ117" s="153"/>
      <c r="AK117" s="153"/>
      <c r="AL117" s="153"/>
      <c r="AM117" s="153"/>
      <c r="AN117" s="103" t="s">
        <v>16</v>
      </c>
      <c r="AO117" s="155" t="s">
        <v>145</v>
      </c>
    </row>
    <row r="118" spans="1:41" s="1" customFormat="1" ht="30" customHeight="1" x14ac:dyDescent="0.15">
      <c r="A118" s="18"/>
      <c r="B118" s="20" t="s">
        <v>34</v>
      </c>
      <c r="C118" s="16" t="s">
        <v>35</v>
      </c>
      <c r="D118" s="92" t="s">
        <v>35</v>
      </c>
      <c r="E118" s="16" t="s">
        <v>70</v>
      </c>
      <c r="F118" s="69" t="s">
        <v>73</v>
      </c>
      <c r="G118" s="166"/>
      <c r="H118" s="143"/>
      <c r="I118" s="168"/>
      <c r="J118" s="69" t="s">
        <v>74</v>
      </c>
      <c r="K118" s="152"/>
      <c r="L118" s="152"/>
      <c r="M118" s="154"/>
      <c r="N118" s="103" t="s">
        <v>39</v>
      </c>
      <c r="O118" s="103" t="s">
        <v>40</v>
      </c>
      <c r="P118" s="103" t="s">
        <v>0</v>
      </c>
      <c r="Q118" s="103" t="s">
        <v>2</v>
      </c>
      <c r="R118" s="162" t="s">
        <v>17</v>
      </c>
      <c r="S118" s="103" t="s">
        <v>4</v>
      </c>
      <c r="T118" s="103" t="s">
        <v>19</v>
      </c>
      <c r="U118" s="103" t="s">
        <v>21</v>
      </c>
      <c r="V118" s="103" t="s">
        <v>5</v>
      </c>
      <c r="W118" s="103" t="s">
        <v>6</v>
      </c>
      <c r="X118" s="157" t="s">
        <v>7</v>
      </c>
      <c r="Y118" s="70" t="s">
        <v>37</v>
      </c>
      <c r="Z118" s="70" t="s">
        <v>38</v>
      </c>
      <c r="AA118" s="103" t="s">
        <v>41</v>
      </c>
      <c r="AB118" s="103" t="s">
        <v>42</v>
      </c>
      <c r="AC118" s="103" t="s">
        <v>18</v>
      </c>
      <c r="AD118" s="103" t="s">
        <v>13</v>
      </c>
      <c r="AE118" s="162" t="s">
        <v>14</v>
      </c>
      <c r="AF118" s="103" t="s">
        <v>8</v>
      </c>
      <c r="AG118" s="103" t="s">
        <v>20</v>
      </c>
      <c r="AH118" s="103" t="s">
        <v>22</v>
      </c>
      <c r="AI118" s="103" t="s">
        <v>9</v>
      </c>
      <c r="AJ118" s="103" t="s">
        <v>10</v>
      </c>
      <c r="AK118" s="157" t="s">
        <v>11</v>
      </c>
      <c r="AL118" s="70" t="s">
        <v>311</v>
      </c>
      <c r="AM118" s="70" t="s">
        <v>312</v>
      </c>
      <c r="AN118" s="71" t="s">
        <v>314</v>
      </c>
      <c r="AO118" s="156"/>
    </row>
    <row r="119" spans="1:41" s="1" customFormat="1" ht="53.25" customHeight="1" x14ac:dyDescent="0.15">
      <c r="A119" s="18"/>
      <c r="B119" s="25" t="s">
        <v>57</v>
      </c>
      <c r="C119" s="24" t="s">
        <v>57</v>
      </c>
      <c r="D119" s="93" t="s">
        <v>57</v>
      </c>
      <c r="E119" s="71" t="s">
        <v>15</v>
      </c>
      <c r="F119" s="71" t="s">
        <v>58</v>
      </c>
      <c r="G119" s="71" t="s">
        <v>59</v>
      </c>
      <c r="H119" s="108" t="s">
        <v>15</v>
      </c>
      <c r="I119" s="93" t="s">
        <v>15</v>
      </c>
      <c r="J119" s="71" t="s">
        <v>15</v>
      </c>
      <c r="K119" s="73" t="s">
        <v>57</v>
      </c>
      <c r="L119" s="73" t="s">
        <v>57</v>
      </c>
      <c r="M119" s="154"/>
      <c r="N119" s="71" t="s">
        <v>59</v>
      </c>
      <c r="O119" s="71" t="s">
        <v>59</v>
      </c>
      <c r="P119" s="71" t="s">
        <v>57</v>
      </c>
      <c r="Q119" s="71" t="s">
        <v>57</v>
      </c>
      <c r="R119" s="163"/>
      <c r="S119" s="71" t="s">
        <v>57</v>
      </c>
      <c r="T119" s="71" t="s">
        <v>57</v>
      </c>
      <c r="U119" s="71" t="s">
        <v>57</v>
      </c>
      <c r="V119" s="71" t="s">
        <v>57</v>
      </c>
      <c r="W119" s="71" t="s">
        <v>57</v>
      </c>
      <c r="X119" s="157"/>
      <c r="Y119" s="158" t="s">
        <v>75</v>
      </c>
      <c r="Z119" s="158"/>
      <c r="AA119" s="71" t="s">
        <v>59</v>
      </c>
      <c r="AB119" s="71" t="s">
        <v>59</v>
      </c>
      <c r="AC119" s="71" t="s">
        <v>57</v>
      </c>
      <c r="AD119" s="71" t="s">
        <v>57</v>
      </c>
      <c r="AE119" s="163"/>
      <c r="AF119" s="71" t="s">
        <v>57</v>
      </c>
      <c r="AG119" s="71" t="s">
        <v>57</v>
      </c>
      <c r="AH119" s="71" t="s">
        <v>57</v>
      </c>
      <c r="AI119" s="71" t="s">
        <v>57</v>
      </c>
      <c r="AJ119" s="71" t="s">
        <v>57</v>
      </c>
      <c r="AK119" s="157"/>
      <c r="AL119" s="159" t="s">
        <v>313</v>
      </c>
      <c r="AM119" s="160"/>
      <c r="AN119" s="158" t="s">
        <v>52</v>
      </c>
      <c r="AO119" s="161"/>
    </row>
    <row r="120" spans="1:41" s="1" customFormat="1" ht="20.100000000000001" customHeight="1" x14ac:dyDescent="0.15">
      <c r="A120" s="18"/>
      <c r="B120" s="147">
        <f>C120+30*2</f>
        <v>660</v>
      </c>
      <c r="C120" s="149">
        <v>600</v>
      </c>
      <c r="D120" s="100">
        <v>600</v>
      </c>
      <c r="E120" s="149">
        <v>300</v>
      </c>
      <c r="F120" s="94" t="s">
        <v>117</v>
      </c>
      <c r="G120" s="8">
        <v>5</v>
      </c>
      <c r="H120" s="186">
        <f>C120/COS(G120/180*PI())</f>
        <v>602.29190252600847</v>
      </c>
      <c r="I120" s="97">
        <f>D120/COS(G120/180*PI())</f>
        <v>602.29190252600847</v>
      </c>
      <c r="J120" s="8">
        <v>60</v>
      </c>
      <c r="K120" s="28">
        <f t="shared" ref="K120:K128" si="162">J120+E$120</f>
        <v>360</v>
      </c>
      <c r="L120" s="58">
        <f t="shared" ref="L120:L155" si="163">(K120-40)*M120</f>
        <v>480</v>
      </c>
      <c r="M120" s="8">
        <v>1.5</v>
      </c>
      <c r="N120" s="67">
        <v>25</v>
      </c>
      <c r="O120" s="8">
        <f t="shared" ref="O120:O155" si="164">N120-G120</f>
        <v>20</v>
      </c>
      <c r="P120" s="28">
        <f t="shared" ref="P120:P155" si="165">L120/COS(ATAN((Q120+U120-T120)/L120))</f>
        <v>497.41394183685924</v>
      </c>
      <c r="Q120" s="28">
        <f t="shared" ref="Q120:Q155" si="166">L120*TAN(N120*PI()/180)</f>
        <v>223.82767591439932</v>
      </c>
      <c r="R120" s="33">
        <f t="shared" ref="R120:R155" si="167">M120/COS(N120*PI()/180)</f>
        <v>1.6550668784437377</v>
      </c>
      <c r="S120" s="89">
        <f t="shared" ref="S120:S155" si="168">55/COS(N120*PI()/180)</f>
        <v>60.685785542937047</v>
      </c>
      <c r="T120" s="50">
        <f t="shared" ref="T120:T155" si="169">K120/X120+S120</f>
        <v>165.72089433182123</v>
      </c>
      <c r="U120" s="89">
        <f t="shared" ref="U120:U155" si="170">40/X120+S120</f>
        <v>72.356353186146407</v>
      </c>
      <c r="V120" s="58">
        <f t="shared" ref="V120:V155" si="171">50/COS(N120*PI()/180)</f>
        <v>55.168895948124586</v>
      </c>
      <c r="W120" s="28">
        <f t="shared" ref="W120:W155" si="172">20/COS(ATAN((Q120+U120-T120)/L120))</f>
        <v>20.725580909869134</v>
      </c>
      <c r="X120" s="59">
        <f t="shared" ref="X120:X155" si="173">(3.5+SIN(N120*PI()/180)/M120)*COS(N120*PI()/180)</f>
        <v>3.4274254023346011</v>
      </c>
      <c r="Y120" s="60">
        <f t="shared" ref="Y120:Y155" si="174">(S120*M120*(K120^2-40^2)/2+M120*(K120^3-40^3)/(6*X120))/1000000</f>
        <v>9.224304709824521</v>
      </c>
      <c r="Z120" s="60">
        <f t="shared" ref="Z120:Z155" si="175">(M120*(S120+V120+W120)*(K120-40)*60+M120*(K120^2-40^2)*60/(2*X120)+(V120+W120+U120)*0*60)/1000000</f>
        <v>5.6140732977689529</v>
      </c>
      <c r="AA120" s="67">
        <v>0</v>
      </c>
      <c r="AB120" s="31">
        <f t="shared" ref="AB120:AB155" si="176">AA120+G120</f>
        <v>5</v>
      </c>
      <c r="AC120" s="50">
        <f t="shared" ref="AC120:AC155" si="177">IF(AA120&gt;0,L120/COS(ATAN((AD120+AH120-AG120)/L120)),L120/COS(ATAN((AD120+AG120-AH120)/L120)))</f>
        <v>488.62990460415887</v>
      </c>
      <c r="AD120" s="28">
        <f t="shared" ref="AD120:AD155" si="178">L120*TAN(ABS(AA120)*PI()/180)</f>
        <v>0</v>
      </c>
      <c r="AE120" s="33">
        <f t="shared" ref="AE120:AE155" si="179">M120/COS(AA120*PI()/180)</f>
        <v>1.5</v>
      </c>
      <c r="AF120" s="89">
        <f t="shared" ref="AF120:AF155" si="180">55/COS(AA120*PI()/180)</f>
        <v>55</v>
      </c>
      <c r="AG120" s="50">
        <f t="shared" ref="AG120:AG155" si="181">K120/AK120+AF120</f>
        <v>157.85714285714286</v>
      </c>
      <c r="AH120" s="89">
        <f t="shared" ref="AH120:AH155" si="182">40/AK120+AF120</f>
        <v>66.428571428571431</v>
      </c>
      <c r="AI120" s="58">
        <f t="shared" ref="AI120:AI155" si="183">50/COS(AA120*PI()/180)</f>
        <v>50</v>
      </c>
      <c r="AJ120" s="28">
        <f t="shared" ref="AJ120:AJ155" si="184">IF(AA120&gt;0,20/COS(ATAN((AD120+AH120-AG120)/L120)),20/COS(ATAN((AD120-AH120+AG120)/L120)))</f>
        <v>20.359579358506618</v>
      </c>
      <c r="AK120" s="61">
        <f t="shared" ref="AK120:AK155" si="185">(3.5+SIN(ABS(AA120)*PI()/180)/M120)*COS(AA120*PI()/180)</f>
        <v>3.5</v>
      </c>
      <c r="AL120" s="60">
        <f t="shared" ref="AL120:AL155" si="186">(AF120*M120*(K120^2-40^2)/2+M120*(K120^3-40^3)/(6*AK120))/1000000</f>
        <v>8.6080000000000005</v>
      </c>
      <c r="AM120" s="60">
        <f t="shared" ref="AM120:AM155" si="187">(M120*(AF120+AI120+AJ120)*(K120-40)*60+M120*(K120^2-40^2)*60/(2*AK120)+(AI120+AJ120+AH120)*0*60)/1000000</f>
        <v>5.2560701712392763</v>
      </c>
      <c r="AN120" s="62">
        <f>IF(AA120&gt;0,((I120+I120+Q120+AD120)*L120/2+200*(I120+Q120+AD120+U120+W120+AH120+AJ120))/10000*0.4-(AI120+V120)*L120/10000*0.4,((I120+I120+Q120-AD120)*L120/2+200*(I120+Q120-AD120+U120+W120+AH120+AJ120))/10000*0.4-(AI120+V120)*L120/10000*0.4)</f>
        <v>19.741424721661616</v>
      </c>
      <c r="AO120" s="63">
        <f>IF(AA120&gt;0,0.8*0.4*(Q120+U120+W120+I120+AD120+AH120+AJ120)/100,0.8*0.4*(Q120+U120+W120+I120-AD120+AH120+AJ120)/100)</f>
        <v>3.2191669226352047</v>
      </c>
    </row>
    <row r="121" spans="1:41" s="1" customFormat="1" ht="20.100000000000001" customHeight="1" x14ac:dyDescent="0.15">
      <c r="A121" s="18"/>
      <c r="B121" s="147"/>
      <c r="C121" s="149"/>
      <c r="D121" s="100">
        <v>600</v>
      </c>
      <c r="E121" s="149"/>
      <c r="F121" s="94" t="s">
        <v>118</v>
      </c>
      <c r="G121" s="8">
        <f t="shared" ref="G121:G155" si="188">G120</f>
        <v>5</v>
      </c>
      <c r="H121" s="186"/>
      <c r="I121" s="97">
        <f t="shared" ref="I121:I155" si="189">D121/COS(G121/180*PI())</f>
        <v>602.29190252600847</v>
      </c>
      <c r="J121" s="29">
        <v>60</v>
      </c>
      <c r="K121" s="28">
        <f t="shared" si="162"/>
        <v>360</v>
      </c>
      <c r="L121" s="58">
        <f t="shared" si="163"/>
        <v>480</v>
      </c>
      <c r="M121" s="8">
        <v>1.5</v>
      </c>
      <c r="N121" s="67">
        <f t="shared" ref="N121:N155" si="190">N120</f>
        <v>25</v>
      </c>
      <c r="O121" s="8">
        <f t="shared" si="164"/>
        <v>20</v>
      </c>
      <c r="P121" s="28">
        <f t="shared" si="165"/>
        <v>497.41394183685924</v>
      </c>
      <c r="Q121" s="28">
        <f t="shared" si="166"/>
        <v>223.82767591439932</v>
      </c>
      <c r="R121" s="33">
        <f t="shared" si="167"/>
        <v>1.6550668784437377</v>
      </c>
      <c r="S121" s="89">
        <f t="shared" si="168"/>
        <v>60.685785542937047</v>
      </c>
      <c r="T121" s="50">
        <f t="shared" si="169"/>
        <v>165.72089433182123</v>
      </c>
      <c r="U121" s="89">
        <f t="shared" si="170"/>
        <v>72.356353186146407</v>
      </c>
      <c r="V121" s="58">
        <f t="shared" si="171"/>
        <v>55.168895948124586</v>
      </c>
      <c r="W121" s="28">
        <f t="shared" si="172"/>
        <v>20.725580909869134</v>
      </c>
      <c r="X121" s="59">
        <f t="shared" si="173"/>
        <v>3.4274254023346011</v>
      </c>
      <c r="Y121" s="60">
        <f t="shared" si="174"/>
        <v>9.224304709824521</v>
      </c>
      <c r="Z121" s="60">
        <f t="shared" si="175"/>
        <v>5.6140732977689529</v>
      </c>
      <c r="AA121" s="67">
        <f t="shared" ref="AA121:AA155" si="191">AA120</f>
        <v>0</v>
      </c>
      <c r="AB121" s="31">
        <f t="shared" si="176"/>
        <v>5</v>
      </c>
      <c r="AC121" s="50">
        <f t="shared" si="177"/>
        <v>488.62990460415887</v>
      </c>
      <c r="AD121" s="28">
        <f t="shared" si="178"/>
        <v>0</v>
      </c>
      <c r="AE121" s="33">
        <f t="shared" si="179"/>
        <v>1.5</v>
      </c>
      <c r="AF121" s="89">
        <f t="shared" si="180"/>
        <v>55</v>
      </c>
      <c r="AG121" s="50">
        <f t="shared" si="181"/>
        <v>157.85714285714286</v>
      </c>
      <c r="AH121" s="89">
        <f t="shared" si="182"/>
        <v>66.428571428571431</v>
      </c>
      <c r="AI121" s="58">
        <f t="shared" si="183"/>
        <v>50</v>
      </c>
      <c r="AJ121" s="28">
        <f t="shared" si="184"/>
        <v>20.359579358506618</v>
      </c>
      <c r="AK121" s="61">
        <f t="shared" si="185"/>
        <v>3.5</v>
      </c>
      <c r="AL121" s="60">
        <f t="shared" si="186"/>
        <v>8.6080000000000005</v>
      </c>
      <c r="AM121" s="60">
        <f t="shared" si="187"/>
        <v>5.2560701712392763</v>
      </c>
      <c r="AN121" s="62">
        <f t="shared" ref="AN121:AN133" si="192">IF(AA121&gt;0,((I121+I121+Q121+AD121)*L121/2+200*(I121+Q121+AD121+U121+W121+AH121+AJ121))/10000*0.4-(AI121+V121)*L121/10000*0.4,((I121+I121+Q121-AD121)*L121/2+200*(I121+Q121-AD121+U121+W121+AH121+AJ121))/10000*0.4-(AI121+V121)*L121/10000*0.4)</f>
        <v>19.741424721661616</v>
      </c>
      <c r="AO121" s="63">
        <f t="shared" ref="AO121:AO133" si="193">IF(AA121&gt;0,0.8*0.4*(Q121+U121+W121+I121+AD121+AH121+AJ121)/100,0.8*0.4*(Q121+U121+W121+I121-AD121+AH121+AJ121)/100)</f>
        <v>3.2191669226352047</v>
      </c>
    </row>
    <row r="122" spans="1:41" s="1" customFormat="1" ht="20.100000000000001" customHeight="1" x14ac:dyDescent="0.15">
      <c r="A122" s="18"/>
      <c r="B122" s="147"/>
      <c r="C122" s="149"/>
      <c r="D122" s="100">
        <v>600</v>
      </c>
      <c r="E122" s="149"/>
      <c r="F122" s="94" t="s">
        <v>119</v>
      </c>
      <c r="G122" s="8">
        <f t="shared" si="188"/>
        <v>5</v>
      </c>
      <c r="H122" s="186"/>
      <c r="I122" s="97">
        <f t="shared" si="189"/>
        <v>602.29190252600847</v>
      </c>
      <c r="J122" s="29">
        <v>80</v>
      </c>
      <c r="K122" s="28">
        <f t="shared" si="162"/>
        <v>380</v>
      </c>
      <c r="L122" s="58">
        <f t="shared" si="163"/>
        <v>510</v>
      </c>
      <c r="M122" s="8">
        <v>1.5</v>
      </c>
      <c r="N122" s="67">
        <f t="shared" si="190"/>
        <v>25</v>
      </c>
      <c r="O122" s="8">
        <f t="shared" si="164"/>
        <v>20</v>
      </c>
      <c r="P122" s="28">
        <f t="shared" si="165"/>
        <v>528.5023132016629</v>
      </c>
      <c r="Q122" s="28">
        <f t="shared" si="166"/>
        <v>237.81690565904927</v>
      </c>
      <c r="R122" s="33">
        <f t="shared" si="167"/>
        <v>1.6550668784437377</v>
      </c>
      <c r="S122" s="89">
        <f t="shared" si="168"/>
        <v>60.685785542937047</v>
      </c>
      <c r="T122" s="50">
        <f t="shared" si="169"/>
        <v>171.55617815342592</v>
      </c>
      <c r="U122" s="89">
        <f t="shared" si="170"/>
        <v>72.356353186146407</v>
      </c>
      <c r="V122" s="58">
        <f t="shared" si="171"/>
        <v>55.168895948124586</v>
      </c>
      <c r="W122" s="28">
        <f t="shared" si="172"/>
        <v>20.725580909869134</v>
      </c>
      <c r="X122" s="59">
        <f t="shared" si="173"/>
        <v>3.4274254023346011</v>
      </c>
      <c r="Y122" s="60">
        <f t="shared" si="174"/>
        <v>10.497200577829922</v>
      </c>
      <c r="Z122" s="60">
        <f t="shared" si="175"/>
        <v>6.0542327213500648</v>
      </c>
      <c r="AA122" s="67">
        <f t="shared" si="191"/>
        <v>0</v>
      </c>
      <c r="AB122" s="31">
        <f t="shared" si="176"/>
        <v>5</v>
      </c>
      <c r="AC122" s="50">
        <f t="shared" si="177"/>
        <v>519.16927364191883</v>
      </c>
      <c r="AD122" s="28">
        <f t="shared" si="178"/>
        <v>0</v>
      </c>
      <c r="AE122" s="33">
        <f t="shared" si="179"/>
        <v>1.5</v>
      </c>
      <c r="AF122" s="89">
        <f t="shared" si="180"/>
        <v>55</v>
      </c>
      <c r="AG122" s="50">
        <f t="shared" si="181"/>
        <v>163.57142857142856</v>
      </c>
      <c r="AH122" s="89">
        <f t="shared" si="182"/>
        <v>66.428571428571431</v>
      </c>
      <c r="AI122" s="58">
        <f t="shared" si="183"/>
        <v>50</v>
      </c>
      <c r="AJ122" s="28">
        <f t="shared" si="184"/>
        <v>20.359579358506618</v>
      </c>
      <c r="AK122" s="61">
        <f t="shared" si="185"/>
        <v>3.5</v>
      </c>
      <c r="AL122" s="60">
        <f t="shared" si="186"/>
        <v>9.805357142857142</v>
      </c>
      <c r="AM122" s="60">
        <f t="shared" si="187"/>
        <v>5.672003128370303</v>
      </c>
      <c r="AN122" s="62">
        <f t="shared" si="192"/>
        <v>20.726872916456347</v>
      </c>
      <c r="AO122" s="63">
        <f t="shared" si="193"/>
        <v>3.2639324578180844</v>
      </c>
    </row>
    <row r="123" spans="1:41" s="1" customFormat="1" ht="20.100000000000001" customHeight="1" x14ac:dyDescent="0.15">
      <c r="A123" s="18"/>
      <c r="B123" s="147"/>
      <c r="C123" s="149"/>
      <c r="D123" s="100">
        <v>600</v>
      </c>
      <c r="E123" s="149"/>
      <c r="F123" s="94" t="s">
        <v>120</v>
      </c>
      <c r="G123" s="8">
        <f t="shared" si="188"/>
        <v>5</v>
      </c>
      <c r="H123" s="186"/>
      <c r="I123" s="97">
        <f t="shared" si="189"/>
        <v>602.29190252600847</v>
      </c>
      <c r="J123" s="29">
        <v>80</v>
      </c>
      <c r="K123" s="28">
        <f t="shared" si="162"/>
        <v>380</v>
      </c>
      <c r="L123" s="58">
        <f t="shared" si="163"/>
        <v>510</v>
      </c>
      <c r="M123" s="8">
        <v>1.5</v>
      </c>
      <c r="N123" s="67">
        <f t="shared" si="190"/>
        <v>25</v>
      </c>
      <c r="O123" s="8">
        <f t="shared" si="164"/>
        <v>20</v>
      </c>
      <c r="P123" s="28">
        <f t="shared" si="165"/>
        <v>528.5023132016629</v>
      </c>
      <c r="Q123" s="28">
        <f t="shared" si="166"/>
        <v>237.81690565904927</v>
      </c>
      <c r="R123" s="33">
        <f t="shared" si="167"/>
        <v>1.6550668784437377</v>
      </c>
      <c r="S123" s="89">
        <f t="shared" si="168"/>
        <v>60.685785542937047</v>
      </c>
      <c r="T123" s="50">
        <f t="shared" si="169"/>
        <v>171.55617815342592</v>
      </c>
      <c r="U123" s="89">
        <f t="shared" si="170"/>
        <v>72.356353186146407</v>
      </c>
      <c r="V123" s="58">
        <f t="shared" si="171"/>
        <v>55.168895948124586</v>
      </c>
      <c r="W123" s="28">
        <f t="shared" si="172"/>
        <v>20.725580909869134</v>
      </c>
      <c r="X123" s="59">
        <f t="shared" si="173"/>
        <v>3.4274254023346011</v>
      </c>
      <c r="Y123" s="60">
        <f t="shared" si="174"/>
        <v>10.497200577829922</v>
      </c>
      <c r="Z123" s="60">
        <f t="shared" si="175"/>
        <v>6.0542327213500648</v>
      </c>
      <c r="AA123" s="67">
        <f t="shared" si="191"/>
        <v>0</v>
      </c>
      <c r="AB123" s="31">
        <f t="shared" si="176"/>
        <v>5</v>
      </c>
      <c r="AC123" s="50">
        <f t="shared" si="177"/>
        <v>519.16927364191883</v>
      </c>
      <c r="AD123" s="28">
        <f t="shared" si="178"/>
        <v>0</v>
      </c>
      <c r="AE123" s="33">
        <f t="shared" si="179"/>
        <v>1.5</v>
      </c>
      <c r="AF123" s="89">
        <f t="shared" si="180"/>
        <v>55</v>
      </c>
      <c r="AG123" s="50">
        <f t="shared" si="181"/>
        <v>163.57142857142856</v>
      </c>
      <c r="AH123" s="89">
        <f t="shared" si="182"/>
        <v>66.428571428571431</v>
      </c>
      <c r="AI123" s="58">
        <f t="shared" si="183"/>
        <v>50</v>
      </c>
      <c r="AJ123" s="28">
        <f t="shared" si="184"/>
        <v>20.359579358506618</v>
      </c>
      <c r="AK123" s="61">
        <f t="shared" si="185"/>
        <v>3.5</v>
      </c>
      <c r="AL123" s="60">
        <f t="shared" si="186"/>
        <v>9.805357142857142</v>
      </c>
      <c r="AM123" s="60">
        <f t="shared" si="187"/>
        <v>5.672003128370303</v>
      </c>
      <c r="AN123" s="62">
        <f t="shared" si="192"/>
        <v>20.726872916456347</v>
      </c>
      <c r="AO123" s="63">
        <f t="shared" si="193"/>
        <v>3.2639324578180844</v>
      </c>
    </row>
    <row r="124" spans="1:41" s="1" customFormat="1" ht="20.100000000000001" customHeight="1" x14ac:dyDescent="0.15">
      <c r="A124" s="18"/>
      <c r="B124" s="147"/>
      <c r="C124" s="149"/>
      <c r="D124" s="100">
        <v>600</v>
      </c>
      <c r="E124" s="149"/>
      <c r="F124" s="94" t="s">
        <v>121</v>
      </c>
      <c r="G124" s="8">
        <f t="shared" si="188"/>
        <v>5</v>
      </c>
      <c r="H124" s="186"/>
      <c r="I124" s="97">
        <f t="shared" si="189"/>
        <v>602.29190252600847</v>
      </c>
      <c r="J124" s="29">
        <v>90</v>
      </c>
      <c r="K124" s="28">
        <f t="shared" si="162"/>
        <v>390</v>
      </c>
      <c r="L124" s="58">
        <f t="shared" si="163"/>
        <v>612.5</v>
      </c>
      <c r="M124" s="8">
        <v>1.75</v>
      </c>
      <c r="N124" s="67">
        <f t="shared" si="190"/>
        <v>25</v>
      </c>
      <c r="O124" s="8">
        <f t="shared" si="164"/>
        <v>20</v>
      </c>
      <c r="P124" s="28">
        <f t="shared" si="165"/>
        <v>639.08143131453699</v>
      </c>
      <c r="Q124" s="28">
        <f t="shared" si="166"/>
        <v>285.61344061993663</v>
      </c>
      <c r="R124" s="33">
        <f t="shared" si="167"/>
        <v>1.9309113581843607</v>
      </c>
      <c r="S124" s="89">
        <f t="shared" si="168"/>
        <v>60.685785542937047</v>
      </c>
      <c r="T124" s="50">
        <f t="shared" si="169"/>
        <v>175.69790133658125</v>
      </c>
      <c r="U124" s="89">
        <f t="shared" si="170"/>
        <v>72.481899983310811</v>
      </c>
      <c r="V124" s="58">
        <f t="shared" si="171"/>
        <v>55.168895948124586</v>
      </c>
      <c r="W124" s="28">
        <f t="shared" si="172"/>
        <v>20.867965104148144</v>
      </c>
      <c r="X124" s="59">
        <f t="shared" si="173"/>
        <v>3.3909470955194112</v>
      </c>
      <c r="Y124" s="60">
        <f t="shared" si="174"/>
        <v>13.088279517175556</v>
      </c>
      <c r="Z124" s="60">
        <f t="shared" si="175"/>
        <v>7.3546584929240399</v>
      </c>
      <c r="AA124" s="67">
        <f t="shared" si="191"/>
        <v>0</v>
      </c>
      <c r="AB124" s="31">
        <f t="shared" si="176"/>
        <v>5</v>
      </c>
      <c r="AC124" s="50">
        <f t="shared" si="177"/>
        <v>620.60957936532043</v>
      </c>
      <c r="AD124" s="28">
        <f t="shared" si="178"/>
        <v>0</v>
      </c>
      <c r="AE124" s="33">
        <f t="shared" si="179"/>
        <v>1.75</v>
      </c>
      <c r="AF124" s="89">
        <f t="shared" si="180"/>
        <v>55</v>
      </c>
      <c r="AG124" s="50">
        <f t="shared" si="181"/>
        <v>166.42857142857144</v>
      </c>
      <c r="AH124" s="89">
        <f t="shared" si="182"/>
        <v>66.428571428571431</v>
      </c>
      <c r="AI124" s="58">
        <f t="shared" si="183"/>
        <v>50</v>
      </c>
      <c r="AJ124" s="28">
        <f t="shared" si="184"/>
        <v>20.264802591520667</v>
      </c>
      <c r="AK124" s="61">
        <f t="shared" si="185"/>
        <v>3.5</v>
      </c>
      <c r="AL124" s="60">
        <f t="shared" si="186"/>
        <v>12.180729166666667</v>
      </c>
      <c r="AM124" s="60">
        <f t="shared" si="187"/>
        <v>6.8609814952383843</v>
      </c>
      <c r="AN124" s="62">
        <f t="shared" si="192"/>
        <v>24.221866966780354</v>
      </c>
      <c r="AO124" s="63">
        <f t="shared" si="193"/>
        <v>3.4174354632111887</v>
      </c>
    </row>
    <row r="125" spans="1:41" s="1" customFormat="1" ht="20.100000000000001" customHeight="1" x14ac:dyDescent="0.15">
      <c r="A125" s="18"/>
      <c r="B125" s="147"/>
      <c r="C125" s="149"/>
      <c r="D125" s="100">
        <v>600</v>
      </c>
      <c r="E125" s="149"/>
      <c r="F125" s="94" t="s">
        <v>122</v>
      </c>
      <c r="G125" s="8">
        <f t="shared" si="188"/>
        <v>5</v>
      </c>
      <c r="H125" s="186"/>
      <c r="I125" s="97">
        <f t="shared" si="189"/>
        <v>602.29190252600847</v>
      </c>
      <c r="J125" s="29">
        <v>90</v>
      </c>
      <c r="K125" s="28">
        <f t="shared" si="162"/>
        <v>390</v>
      </c>
      <c r="L125" s="58">
        <f t="shared" si="163"/>
        <v>612.5</v>
      </c>
      <c r="M125" s="8">
        <v>1.75</v>
      </c>
      <c r="N125" s="67">
        <f t="shared" si="190"/>
        <v>25</v>
      </c>
      <c r="O125" s="8">
        <f t="shared" si="164"/>
        <v>20</v>
      </c>
      <c r="P125" s="28">
        <f t="shared" si="165"/>
        <v>639.08143131453699</v>
      </c>
      <c r="Q125" s="28">
        <f t="shared" si="166"/>
        <v>285.61344061993663</v>
      </c>
      <c r="R125" s="33">
        <f t="shared" si="167"/>
        <v>1.9309113581843607</v>
      </c>
      <c r="S125" s="89">
        <f t="shared" si="168"/>
        <v>60.685785542937047</v>
      </c>
      <c r="T125" s="50">
        <f t="shared" si="169"/>
        <v>175.69790133658125</v>
      </c>
      <c r="U125" s="89">
        <f t="shared" si="170"/>
        <v>72.481899983310811</v>
      </c>
      <c r="V125" s="58">
        <f t="shared" si="171"/>
        <v>55.168895948124586</v>
      </c>
      <c r="W125" s="28">
        <f t="shared" si="172"/>
        <v>20.867965104148144</v>
      </c>
      <c r="X125" s="59">
        <f t="shared" si="173"/>
        <v>3.3909470955194112</v>
      </c>
      <c r="Y125" s="60">
        <f t="shared" si="174"/>
        <v>13.088279517175556</v>
      </c>
      <c r="Z125" s="60">
        <f t="shared" si="175"/>
        <v>7.3546584929240399</v>
      </c>
      <c r="AA125" s="67">
        <f t="shared" si="191"/>
        <v>0</v>
      </c>
      <c r="AB125" s="31">
        <f t="shared" si="176"/>
        <v>5</v>
      </c>
      <c r="AC125" s="50">
        <f t="shared" si="177"/>
        <v>620.60957936532043</v>
      </c>
      <c r="AD125" s="28">
        <f t="shared" si="178"/>
        <v>0</v>
      </c>
      <c r="AE125" s="33">
        <f t="shared" si="179"/>
        <v>1.75</v>
      </c>
      <c r="AF125" s="89">
        <f t="shared" si="180"/>
        <v>55</v>
      </c>
      <c r="AG125" s="50">
        <f t="shared" si="181"/>
        <v>166.42857142857144</v>
      </c>
      <c r="AH125" s="89">
        <f t="shared" si="182"/>
        <v>66.428571428571431</v>
      </c>
      <c r="AI125" s="58">
        <f t="shared" si="183"/>
        <v>50</v>
      </c>
      <c r="AJ125" s="28">
        <f t="shared" si="184"/>
        <v>20.264802591520667</v>
      </c>
      <c r="AK125" s="61">
        <f t="shared" si="185"/>
        <v>3.5</v>
      </c>
      <c r="AL125" s="60">
        <f t="shared" si="186"/>
        <v>12.180729166666667</v>
      </c>
      <c r="AM125" s="60">
        <f t="shared" si="187"/>
        <v>6.8609814952383843</v>
      </c>
      <c r="AN125" s="62">
        <f t="shared" si="192"/>
        <v>24.221866966780354</v>
      </c>
      <c r="AO125" s="63">
        <f t="shared" si="193"/>
        <v>3.4174354632111887</v>
      </c>
    </row>
    <row r="126" spans="1:41" s="1" customFormat="1" ht="20.100000000000001" customHeight="1" x14ac:dyDescent="0.15">
      <c r="A126" s="18"/>
      <c r="B126" s="147"/>
      <c r="C126" s="149"/>
      <c r="D126" s="100">
        <v>600</v>
      </c>
      <c r="E126" s="149"/>
      <c r="F126" s="94" t="s">
        <v>123</v>
      </c>
      <c r="G126" s="8">
        <f t="shared" si="188"/>
        <v>5</v>
      </c>
      <c r="H126" s="186"/>
      <c r="I126" s="97">
        <f t="shared" si="189"/>
        <v>602.29190252600847</v>
      </c>
      <c r="J126" s="29">
        <v>110</v>
      </c>
      <c r="K126" s="28">
        <f t="shared" si="162"/>
        <v>410</v>
      </c>
      <c r="L126" s="58">
        <f t="shared" si="163"/>
        <v>647.5</v>
      </c>
      <c r="M126" s="8">
        <v>1.75</v>
      </c>
      <c r="N126" s="67">
        <f t="shared" si="190"/>
        <v>25</v>
      </c>
      <c r="O126" s="8">
        <f t="shared" si="164"/>
        <v>20</v>
      </c>
      <c r="P126" s="28">
        <f t="shared" si="165"/>
        <v>675.60037024679627</v>
      </c>
      <c r="Q126" s="28">
        <f t="shared" si="166"/>
        <v>301.9342086553616</v>
      </c>
      <c r="R126" s="33">
        <f t="shared" si="167"/>
        <v>1.9309113581843607</v>
      </c>
      <c r="S126" s="89">
        <f t="shared" si="168"/>
        <v>60.685785542937047</v>
      </c>
      <c r="T126" s="50">
        <f t="shared" si="169"/>
        <v>181.59595855676812</v>
      </c>
      <c r="U126" s="89">
        <f t="shared" si="170"/>
        <v>72.481899983310811</v>
      </c>
      <c r="V126" s="58">
        <f t="shared" si="171"/>
        <v>55.168895948124586</v>
      </c>
      <c r="W126" s="28">
        <f t="shared" si="172"/>
        <v>20.867965104148144</v>
      </c>
      <c r="X126" s="59">
        <f t="shared" si="173"/>
        <v>3.3909470955194112</v>
      </c>
      <c r="Y126" s="60">
        <f t="shared" si="174"/>
        <v>14.763780552271761</v>
      </c>
      <c r="Z126" s="60">
        <f t="shared" si="175"/>
        <v>7.8894944540218281</v>
      </c>
      <c r="AA126" s="67">
        <f t="shared" si="191"/>
        <v>0</v>
      </c>
      <c r="AB126" s="31">
        <f t="shared" si="176"/>
        <v>5</v>
      </c>
      <c r="AC126" s="50">
        <f t="shared" si="177"/>
        <v>656.07298390048163</v>
      </c>
      <c r="AD126" s="28">
        <f t="shared" si="178"/>
        <v>0</v>
      </c>
      <c r="AE126" s="33">
        <f t="shared" si="179"/>
        <v>1.75</v>
      </c>
      <c r="AF126" s="89">
        <f t="shared" si="180"/>
        <v>55</v>
      </c>
      <c r="AG126" s="50">
        <f t="shared" si="181"/>
        <v>172.14285714285714</v>
      </c>
      <c r="AH126" s="89">
        <f t="shared" si="182"/>
        <v>66.428571428571431</v>
      </c>
      <c r="AI126" s="58">
        <f t="shared" si="183"/>
        <v>50</v>
      </c>
      <c r="AJ126" s="28">
        <f t="shared" si="184"/>
        <v>20.264802591520667</v>
      </c>
      <c r="AK126" s="61">
        <f t="shared" si="185"/>
        <v>3.5</v>
      </c>
      <c r="AL126" s="60">
        <f t="shared" si="186"/>
        <v>13.750895833333333</v>
      </c>
      <c r="AM126" s="60">
        <f t="shared" si="187"/>
        <v>7.3640375806805771</v>
      </c>
      <c r="AN126" s="62">
        <f t="shared" si="192"/>
        <v>25.459688674765495</v>
      </c>
      <c r="AO126" s="63">
        <f t="shared" si="193"/>
        <v>3.4696619209245476</v>
      </c>
    </row>
    <row r="127" spans="1:41" s="1" customFormat="1" ht="20.100000000000001" customHeight="1" x14ac:dyDescent="0.15">
      <c r="A127" s="18"/>
      <c r="B127" s="147"/>
      <c r="C127" s="149"/>
      <c r="D127" s="100">
        <v>600</v>
      </c>
      <c r="E127" s="149"/>
      <c r="F127" s="94" t="s">
        <v>124</v>
      </c>
      <c r="G127" s="8">
        <f t="shared" si="188"/>
        <v>5</v>
      </c>
      <c r="H127" s="186"/>
      <c r="I127" s="97">
        <f t="shared" si="189"/>
        <v>602.29190252600847</v>
      </c>
      <c r="J127" s="29">
        <v>110</v>
      </c>
      <c r="K127" s="28">
        <f t="shared" si="162"/>
        <v>410</v>
      </c>
      <c r="L127" s="58">
        <f t="shared" si="163"/>
        <v>647.5</v>
      </c>
      <c r="M127" s="8">
        <v>1.75</v>
      </c>
      <c r="N127" s="67">
        <f t="shared" si="190"/>
        <v>25</v>
      </c>
      <c r="O127" s="8">
        <f t="shared" si="164"/>
        <v>20</v>
      </c>
      <c r="P127" s="28">
        <f t="shared" si="165"/>
        <v>675.60037024679627</v>
      </c>
      <c r="Q127" s="28">
        <f t="shared" si="166"/>
        <v>301.9342086553616</v>
      </c>
      <c r="R127" s="33">
        <f t="shared" si="167"/>
        <v>1.9309113581843607</v>
      </c>
      <c r="S127" s="89">
        <f t="shared" si="168"/>
        <v>60.685785542937047</v>
      </c>
      <c r="T127" s="50">
        <f t="shared" si="169"/>
        <v>181.59595855676812</v>
      </c>
      <c r="U127" s="89">
        <f t="shared" si="170"/>
        <v>72.481899983310811</v>
      </c>
      <c r="V127" s="58">
        <f t="shared" si="171"/>
        <v>55.168895948124586</v>
      </c>
      <c r="W127" s="28">
        <f t="shared" si="172"/>
        <v>20.867965104148144</v>
      </c>
      <c r="X127" s="59">
        <f t="shared" si="173"/>
        <v>3.3909470955194112</v>
      </c>
      <c r="Y127" s="60">
        <f t="shared" si="174"/>
        <v>14.763780552271761</v>
      </c>
      <c r="Z127" s="60">
        <f t="shared" si="175"/>
        <v>7.8894944540218281</v>
      </c>
      <c r="AA127" s="67">
        <f t="shared" si="191"/>
        <v>0</v>
      </c>
      <c r="AB127" s="31">
        <f t="shared" si="176"/>
        <v>5</v>
      </c>
      <c r="AC127" s="50">
        <f t="shared" si="177"/>
        <v>656.07298390048163</v>
      </c>
      <c r="AD127" s="28">
        <f t="shared" si="178"/>
        <v>0</v>
      </c>
      <c r="AE127" s="33">
        <f t="shared" si="179"/>
        <v>1.75</v>
      </c>
      <c r="AF127" s="89">
        <f t="shared" si="180"/>
        <v>55</v>
      </c>
      <c r="AG127" s="50">
        <f t="shared" si="181"/>
        <v>172.14285714285714</v>
      </c>
      <c r="AH127" s="89">
        <f t="shared" si="182"/>
        <v>66.428571428571431</v>
      </c>
      <c r="AI127" s="58">
        <f t="shared" si="183"/>
        <v>50</v>
      </c>
      <c r="AJ127" s="28">
        <f t="shared" si="184"/>
        <v>20.264802591520667</v>
      </c>
      <c r="AK127" s="61">
        <f t="shared" si="185"/>
        <v>3.5</v>
      </c>
      <c r="AL127" s="60">
        <f t="shared" si="186"/>
        <v>13.750895833333333</v>
      </c>
      <c r="AM127" s="60">
        <f t="shared" si="187"/>
        <v>7.3640375806805771</v>
      </c>
      <c r="AN127" s="62">
        <f t="shared" si="192"/>
        <v>25.459688674765495</v>
      </c>
      <c r="AO127" s="63">
        <f t="shared" si="193"/>
        <v>3.4696619209245476</v>
      </c>
    </row>
    <row r="128" spans="1:41" s="1" customFormat="1" ht="20.100000000000001" customHeight="1" thickBot="1" x14ac:dyDescent="0.2">
      <c r="A128" s="18"/>
      <c r="B128" s="147"/>
      <c r="C128" s="149"/>
      <c r="D128" s="100">
        <v>600</v>
      </c>
      <c r="E128" s="149"/>
      <c r="F128" s="94" t="s">
        <v>125</v>
      </c>
      <c r="G128" s="8">
        <f t="shared" si="188"/>
        <v>5</v>
      </c>
      <c r="H128" s="186"/>
      <c r="I128" s="97">
        <f t="shared" si="189"/>
        <v>602.29190252600847</v>
      </c>
      <c r="J128" s="104">
        <v>120</v>
      </c>
      <c r="K128" s="28">
        <f t="shared" si="162"/>
        <v>420</v>
      </c>
      <c r="L128" s="58">
        <f t="shared" si="163"/>
        <v>665</v>
      </c>
      <c r="M128" s="8">
        <v>1.75</v>
      </c>
      <c r="N128" s="67">
        <f t="shared" si="190"/>
        <v>25</v>
      </c>
      <c r="O128" s="8">
        <f t="shared" si="164"/>
        <v>20</v>
      </c>
      <c r="P128" s="28">
        <f t="shared" si="165"/>
        <v>693.8598397129258</v>
      </c>
      <c r="Q128" s="28">
        <f t="shared" si="166"/>
        <v>310.09459267307403</v>
      </c>
      <c r="R128" s="33">
        <f t="shared" si="167"/>
        <v>1.9309113581843607</v>
      </c>
      <c r="S128" s="89">
        <f t="shared" si="168"/>
        <v>60.685785542937047</v>
      </c>
      <c r="T128" s="50">
        <f t="shared" si="169"/>
        <v>184.54498716686157</v>
      </c>
      <c r="U128" s="89">
        <f t="shared" si="170"/>
        <v>72.481899983310811</v>
      </c>
      <c r="V128" s="58">
        <f t="shared" si="171"/>
        <v>55.168895948124586</v>
      </c>
      <c r="W128" s="28">
        <f t="shared" si="172"/>
        <v>20.867965104148144</v>
      </c>
      <c r="X128" s="59">
        <f t="shared" si="173"/>
        <v>3.3909470955194112</v>
      </c>
      <c r="Y128" s="60">
        <f t="shared" si="174"/>
        <v>15.648941968937631</v>
      </c>
      <c r="Z128" s="60">
        <f t="shared" si="175"/>
        <v>8.1615571546316197</v>
      </c>
      <c r="AA128" s="67">
        <f t="shared" si="191"/>
        <v>0</v>
      </c>
      <c r="AB128" s="31">
        <f t="shared" si="176"/>
        <v>5</v>
      </c>
      <c r="AC128" s="50">
        <f t="shared" si="177"/>
        <v>673.80468616806218</v>
      </c>
      <c r="AD128" s="28">
        <f t="shared" si="178"/>
        <v>0</v>
      </c>
      <c r="AE128" s="33">
        <f t="shared" si="179"/>
        <v>1.75</v>
      </c>
      <c r="AF128" s="89">
        <f t="shared" si="180"/>
        <v>55</v>
      </c>
      <c r="AG128" s="50">
        <f t="shared" si="181"/>
        <v>175</v>
      </c>
      <c r="AH128" s="89">
        <f t="shared" si="182"/>
        <v>66.428571428571431</v>
      </c>
      <c r="AI128" s="58">
        <f t="shared" si="183"/>
        <v>50</v>
      </c>
      <c r="AJ128" s="28">
        <f t="shared" si="184"/>
        <v>20.264802591520667</v>
      </c>
      <c r="AK128" s="61">
        <f t="shared" si="185"/>
        <v>3.5</v>
      </c>
      <c r="AL128" s="60">
        <f t="shared" si="186"/>
        <v>14.580916666666669</v>
      </c>
      <c r="AM128" s="60">
        <f t="shared" si="187"/>
        <v>7.6200656234016746</v>
      </c>
      <c r="AN128" s="62">
        <f t="shared" si="192"/>
        <v>26.087167931976669</v>
      </c>
      <c r="AO128" s="63">
        <f t="shared" si="193"/>
        <v>3.4957751497812279</v>
      </c>
    </row>
    <row r="129" spans="1:41" s="1" customFormat="1" ht="20.100000000000001" customHeight="1" x14ac:dyDescent="0.15">
      <c r="A129" s="18"/>
      <c r="B129" s="147">
        <f>C129+30*2</f>
        <v>660</v>
      </c>
      <c r="C129" s="149">
        <v>600</v>
      </c>
      <c r="D129" s="100">
        <v>600</v>
      </c>
      <c r="E129" s="149">
        <v>400</v>
      </c>
      <c r="F129" s="94" t="s">
        <v>117</v>
      </c>
      <c r="G129" s="8">
        <f t="shared" si="188"/>
        <v>5</v>
      </c>
      <c r="H129" s="186">
        <f>C129/COS(G129/180*PI())</f>
        <v>602.29190252600847</v>
      </c>
      <c r="I129" s="97">
        <f t="shared" si="189"/>
        <v>602.29190252600847</v>
      </c>
      <c r="J129" s="8">
        <v>60</v>
      </c>
      <c r="K129" s="28">
        <f t="shared" ref="K129:K137" si="194">J129+E$129</f>
        <v>460</v>
      </c>
      <c r="L129" s="58">
        <f t="shared" si="163"/>
        <v>630</v>
      </c>
      <c r="M129" s="8">
        <v>1.5</v>
      </c>
      <c r="N129" s="67">
        <f t="shared" si="190"/>
        <v>25</v>
      </c>
      <c r="O129" s="8">
        <f t="shared" si="164"/>
        <v>20</v>
      </c>
      <c r="P129" s="28">
        <f t="shared" si="165"/>
        <v>652.85579866087778</v>
      </c>
      <c r="Q129" s="28">
        <f t="shared" si="166"/>
        <v>293.77382463764911</v>
      </c>
      <c r="R129" s="33">
        <f t="shared" si="167"/>
        <v>1.6550668784437377</v>
      </c>
      <c r="S129" s="89">
        <f t="shared" si="168"/>
        <v>60.685785542937047</v>
      </c>
      <c r="T129" s="50">
        <f t="shared" si="169"/>
        <v>194.89731343984462</v>
      </c>
      <c r="U129" s="89">
        <f t="shared" si="170"/>
        <v>72.356353186146407</v>
      </c>
      <c r="V129" s="58">
        <f t="shared" si="171"/>
        <v>55.168895948124586</v>
      </c>
      <c r="W129" s="28">
        <f t="shared" si="172"/>
        <v>20.725580909869134</v>
      </c>
      <c r="X129" s="59">
        <f t="shared" si="173"/>
        <v>3.4274254023346011</v>
      </c>
      <c r="Y129" s="60">
        <f t="shared" si="174"/>
        <v>16.653132821701714</v>
      </c>
      <c r="Z129" s="60">
        <f t="shared" si="175"/>
        <v>7.9199055244633927</v>
      </c>
      <c r="AA129" s="67">
        <f t="shared" si="191"/>
        <v>0</v>
      </c>
      <c r="AB129" s="31">
        <f t="shared" si="176"/>
        <v>5</v>
      </c>
      <c r="AC129" s="50">
        <f t="shared" si="177"/>
        <v>641.32674979295848</v>
      </c>
      <c r="AD129" s="28">
        <f t="shared" si="178"/>
        <v>0</v>
      </c>
      <c r="AE129" s="33">
        <f t="shared" si="179"/>
        <v>1.5</v>
      </c>
      <c r="AF129" s="89">
        <f t="shared" si="180"/>
        <v>55</v>
      </c>
      <c r="AG129" s="50">
        <f t="shared" si="181"/>
        <v>186.42857142857142</v>
      </c>
      <c r="AH129" s="89">
        <f t="shared" si="182"/>
        <v>66.428571428571431</v>
      </c>
      <c r="AI129" s="58">
        <f t="shared" si="183"/>
        <v>50</v>
      </c>
      <c r="AJ129" s="28">
        <f t="shared" si="184"/>
        <v>20.359579358506618</v>
      </c>
      <c r="AK129" s="61">
        <f t="shared" si="185"/>
        <v>3.5</v>
      </c>
      <c r="AL129" s="60">
        <f t="shared" si="186"/>
        <v>15.6105</v>
      </c>
      <c r="AM129" s="60">
        <f t="shared" si="187"/>
        <v>7.43859209975155</v>
      </c>
      <c r="AN129" s="62">
        <f t="shared" si="192"/>
        <v>24.83653645257106</v>
      </c>
      <c r="AO129" s="63">
        <f t="shared" si="193"/>
        <v>3.4429945985496047</v>
      </c>
    </row>
    <row r="130" spans="1:41" s="1" customFormat="1" ht="20.100000000000001" customHeight="1" x14ac:dyDescent="0.15">
      <c r="A130" s="18"/>
      <c r="B130" s="147"/>
      <c r="C130" s="149"/>
      <c r="D130" s="100">
        <v>600</v>
      </c>
      <c r="E130" s="149"/>
      <c r="F130" s="94" t="s">
        <v>118</v>
      </c>
      <c r="G130" s="8">
        <f t="shared" si="188"/>
        <v>5</v>
      </c>
      <c r="H130" s="186"/>
      <c r="I130" s="97">
        <f t="shared" si="189"/>
        <v>602.29190252600847</v>
      </c>
      <c r="J130" s="29">
        <v>60</v>
      </c>
      <c r="K130" s="28">
        <f t="shared" si="194"/>
        <v>460</v>
      </c>
      <c r="L130" s="58">
        <f t="shared" si="163"/>
        <v>630</v>
      </c>
      <c r="M130" s="8">
        <v>1.5</v>
      </c>
      <c r="N130" s="67">
        <f t="shared" si="190"/>
        <v>25</v>
      </c>
      <c r="O130" s="8">
        <f t="shared" si="164"/>
        <v>20</v>
      </c>
      <c r="P130" s="28">
        <f t="shared" si="165"/>
        <v>652.85579866087778</v>
      </c>
      <c r="Q130" s="28">
        <f t="shared" si="166"/>
        <v>293.77382463764911</v>
      </c>
      <c r="R130" s="33">
        <f t="shared" si="167"/>
        <v>1.6550668784437377</v>
      </c>
      <c r="S130" s="89">
        <f t="shared" si="168"/>
        <v>60.685785542937047</v>
      </c>
      <c r="T130" s="50">
        <f t="shared" si="169"/>
        <v>194.89731343984462</v>
      </c>
      <c r="U130" s="89">
        <f t="shared" si="170"/>
        <v>72.356353186146407</v>
      </c>
      <c r="V130" s="58">
        <f t="shared" si="171"/>
        <v>55.168895948124586</v>
      </c>
      <c r="W130" s="28">
        <f t="shared" si="172"/>
        <v>20.725580909869134</v>
      </c>
      <c r="X130" s="59">
        <f t="shared" si="173"/>
        <v>3.4274254023346011</v>
      </c>
      <c r="Y130" s="60">
        <f t="shared" si="174"/>
        <v>16.653132821701714</v>
      </c>
      <c r="Z130" s="60">
        <f t="shared" si="175"/>
        <v>7.9199055244633927</v>
      </c>
      <c r="AA130" s="67">
        <f t="shared" si="191"/>
        <v>0</v>
      </c>
      <c r="AB130" s="31">
        <f t="shared" si="176"/>
        <v>5</v>
      </c>
      <c r="AC130" s="50">
        <f t="shared" si="177"/>
        <v>641.32674979295848</v>
      </c>
      <c r="AD130" s="28">
        <f t="shared" si="178"/>
        <v>0</v>
      </c>
      <c r="AE130" s="33">
        <f t="shared" si="179"/>
        <v>1.5</v>
      </c>
      <c r="AF130" s="89">
        <f t="shared" si="180"/>
        <v>55</v>
      </c>
      <c r="AG130" s="50">
        <f t="shared" si="181"/>
        <v>186.42857142857142</v>
      </c>
      <c r="AH130" s="89">
        <f t="shared" si="182"/>
        <v>66.428571428571431</v>
      </c>
      <c r="AI130" s="58">
        <f t="shared" si="183"/>
        <v>50</v>
      </c>
      <c r="AJ130" s="28">
        <f t="shared" si="184"/>
        <v>20.359579358506618</v>
      </c>
      <c r="AK130" s="61">
        <f t="shared" si="185"/>
        <v>3.5</v>
      </c>
      <c r="AL130" s="60">
        <f t="shared" si="186"/>
        <v>15.6105</v>
      </c>
      <c r="AM130" s="60">
        <f t="shared" si="187"/>
        <v>7.43859209975155</v>
      </c>
      <c r="AN130" s="62">
        <f t="shared" si="192"/>
        <v>24.83653645257106</v>
      </c>
      <c r="AO130" s="63">
        <f t="shared" si="193"/>
        <v>3.4429945985496047</v>
      </c>
    </row>
    <row r="131" spans="1:41" s="1" customFormat="1" ht="20.100000000000001" customHeight="1" x14ac:dyDescent="0.15">
      <c r="A131" s="18"/>
      <c r="B131" s="147"/>
      <c r="C131" s="149"/>
      <c r="D131" s="100">
        <v>600</v>
      </c>
      <c r="E131" s="149"/>
      <c r="F131" s="94" t="s">
        <v>119</v>
      </c>
      <c r="G131" s="8">
        <f t="shared" si="188"/>
        <v>5</v>
      </c>
      <c r="H131" s="186"/>
      <c r="I131" s="97">
        <f t="shared" si="189"/>
        <v>602.29190252600847</v>
      </c>
      <c r="J131" s="29">
        <v>80</v>
      </c>
      <c r="K131" s="28">
        <f t="shared" si="194"/>
        <v>480</v>
      </c>
      <c r="L131" s="58">
        <f t="shared" si="163"/>
        <v>660</v>
      </c>
      <c r="M131" s="8">
        <v>1.5</v>
      </c>
      <c r="N131" s="67">
        <f t="shared" si="190"/>
        <v>25</v>
      </c>
      <c r="O131" s="8">
        <f t="shared" si="164"/>
        <v>20</v>
      </c>
      <c r="P131" s="28">
        <f t="shared" si="165"/>
        <v>683.9441700256815</v>
      </c>
      <c r="Q131" s="28">
        <f t="shared" si="166"/>
        <v>307.76305438229906</v>
      </c>
      <c r="R131" s="33">
        <f t="shared" si="167"/>
        <v>1.6550668784437377</v>
      </c>
      <c r="S131" s="89">
        <f t="shared" si="168"/>
        <v>60.685785542937047</v>
      </c>
      <c r="T131" s="50">
        <f t="shared" si="169"/>
        <v>200.73259726144931</v>
      </c>
      <c r="U131" s="89">
        <f t="shared" si="170"/>
        <v>72.356353186146407</v>
      </c>
      <c r="V131" s="58">
        <f t="shared" si="171"/>
        <v>55.168895948124586</v>
      </c>
      <c r="W131" s="28">
        <f t="shared" si="172"/>
        <v>20.725580909869134</v>
      </c>
      <c r="X131" s="59">
        <f t="shared" si="173"/>
        <v>3.4274254023346011</v>
      </c>
      <c r="Y131" s="60">
        <f t="shared" si="174"/>
        <v>18.475708927097021</v>
      </c>
      <c r="Z131" s="60">
        <f t="shared" si="175"/>
        <v>8.412582502438946</v>
      </c>
      <c r="AA131" s="67">
        <f t="shared" si="191"/>
        <v>0</v>
      </c>
      <c r="AB131" s="31">
        <f t="shared" si="176"/>
        <v>5</v>
      </c>
      <c r="AC131" s="50">
        <f t="shared" si="177"/>
        <v>671.86611883071839</v>
      </c>
      <c r="AD131" s="28">
        <f t="shared" si="178"/>
        <v>0</v>
      </c>
      <c r="AE131" s="33">
        <f t="shared" si="179"/>
        <v>1.5</v>
      </c>
      <c r="AF131" s="89">
        <f t="shared" si="180"/>
        <v>55</v>
      </c>
      <c r="AG131" s="50">
        <f t="shared" si="181"/>
        <v>192.14285714285714</v>
      </c>
      <c r="AH131" s="89">
        <f t="shared" si="182"/>
        <v>66.428571428571431</v>
      </c>
      <c r="AI131" s="58">
        <f t="shared" si="183"/>
        <v>50</v>
      </c>
      <c r="AJ131" s="28">
        <f t="shared" si="184"/>
        <v>20.359579358506618</v>
      </c>
      <c r="AK131" s="61">
        <f t="shared" si="185"/>
        <v>3.5</v>
      </c>
      <c r="AL131" s="60">
        <f t="shared" si="186"/>
        <v>17.33285714285714</v>
      </c>
      <c r="AM131" s="60">
        <f t="shared" si="187"/>
        <v>7.9059536283111482</v>
      </c>
      <c r="AN131" s="62">
        <f t="shared" si="192"/>
        <v>25.905920025833694</v>
      </c>
      <c r="AO131" s="63">
        <f t="shared" si="193"/>
        <v>3.4877601337324844</v>
      </c>
    </row>
    <row r="132" spans="1:41" s="1" customFormat="1" ht="20.100000000000001" customHeight="1" x14ac:dyDescent="0.15">
      <c r="A132" s="18"/>
      <c r="B132" s="147"/>
      <c r="C132" s="149"/>
      <c r="D132" s="100">
        <v>600</v>
      </c>
      <c r="E132" s="149"/>
      <c r="F132" s="94" t="s">
        <v>120</v>
      </c>
      <c r="G132" s="8">
        <f t="shared" si="188"/>
        <v>5</v>
      </c>
      <c r="H132" s="186"/>
      <c r="I132" s="97">
        <f t="shared" si="189"/>
        <v>602.29190252600847</v>
      </c>
      <c r="J132" s="29">
        <v>80</v>
      </c>
      <c r="K132" s="28">
        <f t="shared" si="194"/>
        <v>480</v>
      </c>
      <c r="L132" s="58">
        <f t="shared" si="163"/>
        <v>660</v>
      </c>
      <c r="M132" s="8">
        <v>1.5</v>
      </c>
      <c r="N132" s="67">
        <f t="shared" si="190"/>
        <v>25</v>
      </c>
      <c r="O132" s="8">
        <f t="shared" si="164"/>
        <v>20</v>
      </c>
      <c r="P132" s="28">
        <f t="shared" si="165"/>
        <v>683.9441700256815</v>
      </c>
      <c r="Q132" s="28">
        <f t="shared" si="166"/>
        <v>307.76305438229906</v>
      </c>
      <c r="R132" s="33">
        <f t="shared" si="167"/>
        <v>1.6550668784437377</v>
      </c>
      <c r="S132" s="89">
        <f t="shared" si="168"/>
        <v>60.685785542937047</v>
      </c>
      <c r="T132" s="50">
        <f t="shared" si="169"/>
        <v>200.73259726144931</v>
      </c>
      <c r="U132" s="89">
        <f t="shared" si="170"/>
        <v>72.356353186146407</v>
      </c>
      <c r="V132" s="58">
        <f t="shared" si="171"/>
        <v>55.168895948124586</v>
      </c>
      <c r="W132" s="28">
        <f t="shared" si="172"/>
        <v>20.725580909869134</v>
      </c>
      <c r="X132" s="59">
        <f t="shared" si="173"/>
        <v>3.4274254023346011</v>
      </c>
      <c r="Y132" s="60">
        <f t="shared" si="174"/>
        <v>18.475708927097021</v>
      </c>
      <c r="Z132" s="60">
        <f t="shared" si="175"/>
        <v>8.412582502438946</v>
      </c>
      <c r="AA132" s="67">
        <f t="shared" si="191"/>
        <v>0</v>
      </c>
      <c r="AB132" s="31">
        <f t="shared" si="176"/>
        <v>5</v>
      </c>
      <c r="AC132" s="50">
        <f t="shared" si="177"/>
        <v>671.86611883071839</v>
      </c>
      <c r="AD132" s="28">
        <f t="shared" si="178"/>
        <v>0</v>
      </c>
      <c r="AE132" s="33">
        <f t="shared" si="179"/>
        <v>1.5</v>
      </c>
      <c r="AF132" s="89">
        <f t="shared" si="180"/>
        <v>55</v>
      </c>
      <c r="AG132" s="50">
        <f t="shared" si="181"/>
        <v>192.14285714285714</v>
      </c>
      <c r="AH132" s="89">
        <f t="shared" si="182"/>
        <v>66.428571428571431</v>
      </c>
      <c r="AI132" s="58">
        <f t="shared" si="183"/>
        <v>50</v>
      </c>
      <c r="AJ132" s="28">
        <f t="shared" si="184"/>
        <v>20.359579358506618</v>
      </c>
      <c r="AK132" s="61">
        <f t="shared" si="185"/>
        <v>3.5</v>
      </c>
      <c r="AL132" s="60">
        <f t="shared" si="186"/>
        <v>17.33285714285714</v>
      </c>
      <c r="AM132" s="60">
        <f t="shared" si="187"/>
        <v>7.9059536283111482</v>
      </c>
      <c r="AN132" s="62">
        <f t="shared" si="192"/>
        <v>25.905920025833694</v>
      </c>
      <c r="AO132" s="63">
        <f t="shared" si="193"/>
        <v>3.4877601337324844</v>
      </c>
    </row>
    <row r="133" spans="1:41" s="1" customFormat="1" ht="20.100000000000001" customHeight="1" x14ac:dyDescent="0.15">
      <c r="A133" s="18"/>
      <c r="B133" s="147"/>
      <c r="C133" s="149"/>
      <c r="D133" s="100">
        <v>600</v>
      </c>
      <c r="E133" s="149"/>
      <c r="F133" s="94" t="s">
        <v>121</v>
      </c>
      <c r="G133" s="8">
        <f t="shared" si="188"/>
        <v>5</v>
      </c>
      <c r="H133" s="186"/>
      <c r="I133" s="97">
        <f t="shared" si="189"/>
        <v>602.29190252600847</v>
      </c>
      <c r="J133" s="29">
        <v>90</v>
      </c>
      <c r="K133" s="28">
        <f t="shared" si="194"/>
        <v>490</v>
      </c>
      <c r="L133" s="58">
        <f t="shared" si="163"/>
        <v>787.5</v>
      </c>
      <c r="M133" s="8">
        <v>1.75</v>
      </c>
      <c r="N133" s="67">
        <f t="shared" si="190"/>
        <v>25</v>
      </c>
      <c r="O133" s="8">
        <f t="shared" si="164"/>
        <v>20</v>
      </c>
      <c r="P133" s="28">
        <f t="shared" si="165"/>
        <v>821.6761259758332</v>
      </c>
      <c r="Q133" s="28">
        <f t="shared" si="166"/>
        <v>367.21728079706139</v>
      </c>
      <c r="R133" s="33">
        <f t="shared" si="167"/>
        <v>1.9309113581843607</v>
      </c>
      <c r="S133" s="89">
        <f t="shared" si="168"/>
        <v>60.685785542937047</v>
      </c>
      <c r="T133" s="50">
        <f t="shared" si="169"/>
        <v>205.18818743751567</v>
      </c>
      <c r="U133" s="89">
        <f t="shared" si="170"/>
        <v>72.481899983310811</v>
      </c>
      <c r="V133" s="58">
        <f t="shared" si="171"/>
        <v>55.168895948124586</v>
      </c>
      <c r="W133" s="28">
        <f t="shared" si="172"/>
        <v>20.867965104148144</v>
      </c>
      <c r="X133" s="59">
        <f t="shared" si="173"/>
        <v>3.3909470955194112</v>
      </c>
      <c r="Y133" s="60">
        <f t="shared" si="174"/>
        <v>22.778242803095264</v>
      </c>
      <c r="Z133" s="60">
        <f t="shared" si="175"/>
        <v>10.15269750003691</v>
      </c>
      <c r="AA133" s="67">
        <f t="shared" si="191"/>
        <v>0</v>
      </c>
      <c r="AB133" s="31">
        <f t="shared" si="176"/>
        <v>5</v>
      </c>
      <c r="AC133" s="50">
        <f t="shared" si="177"/>
        <v>797.92660204112622</v>
      </c>
      <c r="AD133" s="28">
        <f t="shared" si="178"/>
        <v>0</v>
      </c>
      <c r="AE133" s="33">
        <f t="shared" si="179"/>
        <v>1.75</v>
      </c>
      <c r="AF133" s="89">
        <f t="shared" si="180"/>
        <v>55</v>
      </c>
      <c r="AG133" s="50">
        <f t="shared" si="181"/>
        <v>195</v>
      </c>
      <c r="AH133" s="89">
        <f t="shared" si="182"/>
        <v>66.428571428571431</v>
      </c>
      <c r="AI133" s="58">
        <f t="shared" si="183"/>
        <v>50</v>
      </c>
      <c r="AJ133" s="28">
        <f t="shared" si="184"/>
        <v>20.264802591520667</v>
      </c>
      <c r="AK133" s="61">
        <f t="shared" si="185"/>
        <v>3.5</v>
      </c>
      <c r="AL133" s="60">
        <f t="shared" si="186"/>
        <v>21.276562500000001</v>
      </c>
      <c r="AM133" s="60">
        <f t="shared" si="187"/>
        <v>9.4962619224493512</v>
      </c>
      <c r="AN133" s="62">
        <f t="shared" si="192"/>
        <v>30.639466259202035</v>
      </c>
      <c r="AO133" s="63">
        <f t="shared" si="193"/>
        <v>3.678567751777988</v>
      </c>
    </row>
    <row r="134" spans="1:41" s="1" customFormat="1" ht="20.100000000000001" customHeight="1" x14ac:dyDescent="0.15">
      <c r="A134" s="18"/>
      <c r="B134" s="147"/>
      <c r="C134" s="149"/>
      <c r="D134" s="100">
        <v>600</v>
      </c>
      <c r="E134" s="149"/>
      <c r="F134" s="94" t="s">
        <v>122</v>
      </c>
      <c r="G134" s="8">
        <f t="shared" si="188"/>
        <v>5</v>
      </c>
      <c r="H134" s="186"/>
      <c r="I134" s="97">
        <f t="shared" si="189"/>
        <v>602.29190252600847</v>
      </c>
      <c r="J134" s="29">
        <v>90</v>
      </c>
      <c r="K134" s="28">
        <f t="shared" si="194"/>
        <v>490</v>
      </c>
      <c r="L134" s="58">
        <f t="shared" si="163"/>
        <v>787.5</v>
      </c>
      <c r="M134" s="8">
        <v>1.75</v>
      </c>
      <c r="N134" s="67">
        <f t="shared" si="190"/>
        <v>25</v>
      </c>
      <c r="O134" s="8">
        <f t="shared" si="164"/>
        <v>20</v>
      </c>
      <c r="P134" s="28">
        <f t="shared" si="165"/>
        <v>821.6761259758332</v>
      </c>
      <c r="Q134" s="28">
        <f t="shared" si="166"/>
        <v>367.21728079706139</v>
      </c>
      <c r="R134" s="33">
        <f t="shared" si="167"/>
        <v>1.9309113581843607</v>
      </c>
      <c r="S134" s="89">
        <f t="shared" si="168"/>
        <v>60.685785542937047</v>
      </c>
      <c r="T134" s="50">
        <f t="shared" si="169"/>
        <v>205.18818743751567</v>
      </c>
      <c r="U134" s="89">
        <f t="shared" si="170"/>
        <v>72.481899983310811</v>
      </c>
      <c r="V134" s="58">
        <f t="shared" si="171"/>
        <v>55.168895948124586</v>
      </c>
      <c r="W134" s="28">
        <f t="shared" si="172"/>
        <v>20.867965104148144</v>
      </c>
      <c r="X134" s="59">
        <f t="shared" si="173"/>
        <v>3.3909470955194112</v>
      </c>
      <c r="Y134" s="60">
        <f t="shared" si="174"/>
        <v>22.778242803095264</v>
      </c>
      <c r="Z134" s="60">
        <f t="shared" si="175"/>
        <v>10.15269750003691</v>
      </c>
      <c r="AA134" s="67">
        <f t="shared" si="191"/>
        <v>0</v>
      </c>
      <c r="AB134" s="31">
        <f t="shared" si="176"/>
        <v>5</v>
      </c>
      <c r="AC134" s="50">
        <f t="shared" si="177"/>
        <v>797.92660204112622</v>
      </c>
      <c r="AD134" s="28">
        <f t="shared" si="178"/>
        <v>0</v>
      </c>
      <c r="AE134" s="33">
        <f t="shared" si="179"/>
        <v>1.75</v>
      </c>
      <c r="AF134" s="89">
        <f t="shared" si="180"/>
        <v>55</v>
      </c>
      <c r="AG134" s="50">
        <f t="shared" si="181"/>
        <v>195</v>
      </c>
      <c r="AH134" s="89">
        <f t="shared" si="182"/>
        <v>66.428571428571431</v>
      </c>
      <c r="AI134" s="58">
        <f t="shared" si="183"/>
        <v>50</v>
      </c>
      <c r="AJ134" s="28">
        <f t="shared" si="184"/>
        <v>20.264802591520667</v>
      </c>
      <c r="AK134" s="61">
        <f t="shared" si="185"/>
        <v>3.5</v>
      </c>
      <c r="AL134" s="60">
        <f t="shared" si="186"/>
        <v>21.276562500000001</v>
      </c>
      <c r="AM134" s="60">
        <f t="shared" si="187"/>
        <v>9.4962619224493512</v>
      </c>
      <c r="AN134" s="62">
        <f t="shared" ref="AN134:AN155" si="195">IF(AA134&gt;0,((I134+I134+Q134+AD134)*L134/2+200*(I134+Q134+AD134+U134+W134+AH134+AJ134))/10000*0.4-(AI134+V134)*L134/10000*0.4,((I134+I134+Q134-AD134)*L134/2+200*(I134+Q134-AD134+U134+W134+AH134+AJ134))/10000*0.4-(AI134+V134)*L134/10000*0.4)</f>
        <v>30.639466259202035</v>
      </c>
      <c r="AO134" s="63">
        <f t="shared" ref="AO134:AO155" si="196">IF(AA134&gt;0,0.8*0.4*(Q134+U134+W134+I134+AD134+AH134+AJ134)/100,0.8*0.4*(Q134+U134+W134+I134-AD134+AH134+AJ134)/100)</f>
        <v>3.678567751777988</v>
      </c>
    </row>
    <row r="135" spans="1:41" s="1" customFormat="1" ht="20.100000000000001" customHeight="1" x14ac:dyDescent="0.15">
      <c r="A135" s="18"/>
      <c r="B135" s="147"/>
      <c r="C135" s="149"/>
      <c r="D135" s="100">
        <v>600</v>
      </c>
      <c r="E135" s="149"/>
      <c r="F135" s="94" t="s">
        <v>123</v>
      </c>
      <c r="G135" s="8">
        <f t="shared" si="188"/>
        <v>5</v>
      </c>
      <c r="H135" s="186"/>
      <c r="I135" s="97">
        <f t="shared" si="189"/>
        <v>602.29190252600847</v>
      </c>
      <c r="J135" s="29">
        <v>110</v>
      </c>
      <c r="K135" s="28">
        <f t="shared" si="194"/>
        <v>510</v>
      </c>
      <c r="L135" s="58">
        <f t="shared" si="163"/>
        <v>822.5</v>
      </c>
      <c r="M135" s="8">
        <v>1.75</v>
      </c>
      <c r="N135" s="67">
        <f t="shared" si="190"/>
        <v>25</v>
      </c>
      <c r="O135" s="8">
        <f t="shared" si="164"/>
        <v>20</v>
      </c>
      <c r="P135" s="28">
        <f t="shared" si="165"/>
        <v>858.19506490809249</v>
      </c>
      <c r="Q135" s="28">
        <f t="shared" si="166"/>
        <v>383.53804883248631</v>
      </c>
      <c r="R135" s="33">
        <f t="shared" si="167"/>
        <v>1.9309113581843607</v>
      </c>
      <c r="S135" s="89">
        <f t="shared" si="168"/>
        <v>60.685785542937047</v>
      </c>
      <c r="T135" s="50">
        <f t="shared" si="169"/>
        <v>211.08624465770254</v>
      </c>
      <c r="U135" s="89">
        <f t="shared" si="170"/>
        <v>72.481899983310811</v>
      </c>
      <c r="V135" s="58">
        <f t="shared" si="171"/>
        <v>55.168895948124586</v>
      </c>
      <c r="W135" s="28">
        <f t="shared" si="172"/>
        <v>20.867965104148144</v>
      </c>
      <c r="X135" s="59">
        <f t="shared" si="173"/>
        <v>3.3909470955194112</v>
      </c>
      <c r="Y135" s="60">
        <f t="shared" si="174"/>
        <v>25.130616093681461</v>
      </c>
      <c r="Z135" s="60">
        <f t="shared" si="175"/>
        <v>10.749463061946663</v>
      </c>
      <c r="AA135" s="67">
        <f t="shared" si="191"/>
        <v>0</v>
      </c>
      <c r="AB135" s="31">
        <f t="shared" si="176"/>
        <v>5</v>
      </c>
      <c r="AC135" s="50">
        <f t="shared" si="177"/>
        <v>833.39000657628742</v>
      </c>
      <c r="AD135" s="28">
        <f t="shared" si="178"/>
        <v>0</v>
      </c>
      <c r="AE135" s="33">
        <f t="shared" si="179"/>
        <v>1.75</v>
      </c>
      <c r="AF135" s="89">
        <f t="shared" si="180"/>
        <v>55</v>
      </c>
      <c r="AG135" s="50">
        <f t="shared" si="181"/>
        <v>200.71428571428572</v>
      </c>
      <c r="AH135" s="89">
        <f t="shared" si="182"/>
        <v>66.428571428571431</v>
      </c>
      <c r="AI135" s="58">
        <f t="shared" si="183"/>
        <v>50</v>
      </c>
      <c r="AJ135" s="28">
        <f t="shared" si="184"/>
        <v>20.264802591520667</v>
      </c>
      <c r="AK135" s="61">
        <f t="shared" si="185"/>
        <v>3.5</v>
      </c>
      <c r="AL135" s="60">
        <f t="shared" si="186"/>
        <v>23.489229166666664</v>
      </c>
      <c r="AM135" s="60">
        <f t="shared" si="187"/>
        <v>10.059318007891543</v>
      </c>
      <c r="AN135" s="62">
        <f t="shared" si="195"/>
        <v>31.991533343435144</v>
      </c>
      <c r="AO135" s="63">
        <f t="shared" si="196"/>
        <v>3.7307942094913473</v>
      </c>
    </row>
    <row r="136" spans="1:41" s="1" customFormat="1" ht="20.100000000000001" customHeight="1" x14ac:dyDescent="0.15">
      <c r="A136" s="18"/>
      <c r="B136" s="147"/>
      <c r="C136" s="149"/>
      <c r="D136" s="100">
        <v>600</v>
      </c>
      <c r="E136" s="149"/>
      <c r="F136" s="94" t="s">
        <v>124</v>
      </c>
      <c r="G136" s="8">
        <f t="shared" si="188"/>
        <v>5</v>
      </c>
      <c r="H136" s="186"/>
      <c r="I136" s="97">
        <f t="shared" si="189"/>
        <v>602.29190252600847</v>
      </c>
      <c r="J136" s="29">
        <v>110</v>
      </c>
      <c r="K136" s="28">
        <f t="shared" si="194"/>
        <v>510</v>
      </c>
      <c r="L136" s="58">
        <f t="shared" si="163"/>
        <v>822.5</v>
      </c>
      <c r="M136" s="8">
        <v>1.75</v>
      </c>
      <c r="N136" s="67">
        <f t="shared" si="190"/>
        <v>25</v>
      </c>
      <c r="O136" s="8">
        <f t="shared" si="164"/>
        <v>20</v>
      </c>
      <c r="P136" s="28">
        <f t="shared" si="165"/>
        <v>858.19506490809249</v>
      </c>
      <c r="Q136" s="28">
        <f t="shared" si="166"/>
        <v>383.53804883248631</v>
      </c>
      <c r="R136" s="33">
        <f t="shared" si="167"/>
        <v>1.9309113581843607</v>
      </c>
      <c r="S136" s="89">
        <f t="shared" si="168"/>
        <v>60.685785542937047</v>
      </c>
      <c r="T136" s="50">
        <f t="shared" si="169"/>
        <v>211.08624465770254</v>
      </c>
      <c r="U136" s="89">
        <f t="shared" si="170"/>
        <v>72.481899983310811</v>
      </c>
      <c r="V136" s="58">
        <f t="shared" si="171"/>
        <v>55.168895948124586</v>
      </c>
      <c r="W136" s="28">
        <f t="shared" si="172"/>
        <v>20.867965104148144</v>
      </c>
      <c r="X136" s="59">
        <f t="shared" si="173"/>
        <v>3.3909470955194112</v>
      </c>
      <c r="Y136" s="60">
        <f t="shared" si="174"/>
        <v>25.130616093681461</v>
      </c>
      <c r="Z136" s="60">
        <f t="shared" si="175"/>
        <v>10.749463061946663</v>
      </c>
      <c r="AA136" s="67">
        <f t="shared" si="191"/>
        <v>0</v>
      </c>
      <c r="AB136" s="31">
        <f t="shared" si="176"/>
        <v>5</v>
      </c>
      <c r="AC136" s="50">
        <f t="shared" si="177"/>
        <v>833.39000657628742</v>
      </c>
      <c r="AD136" s="28">
        <f t="shared" si="178"/>
        <v>0</v>
      </c>
      <c r="AE136" s="33">
        <f t="shared" si="179"/>
        <v>1.75</v>
      </c>
      <c r="AF136" s="89">
        <f t="shared" si="180"/>
        <v>55</v>
      </c>
      <c r="AG136" s="50">
        <f t="shared" si="181"/>
        <v>200.71428571428572</v>
      </c>
      <c r="AH136" s="89">
        <f t="shared" si="182"/>
        <v>66.428571428571431</v>
      </c>
      <c r="AI136" s="58">
        <f t="shared" si="183"/>
        <v>50</v>
      </c>
      <c r="AJ136" s="28">
        <f t="shared" si="184"/>
        <v>20.264802591520667</v>
      </c>
      <c r="AK136" s="61">
        <f t="shared" si="185"/>
        <v>3.5</v>
      </c>
      <c r="AL136" s="60">
        <f t="shared" si="186"/>
        <v>23.489229166666664</v>
      </c>
      <c r="AM136" s="60">
        <f t="shared" si="187"/>
        <v>10.059318007891543</v>
      </c>
      <c r="AN136" s="62">
        <f t="shared" si="195"/>
        <v>31.991533343435144</v>
      </c>
      <c r="AO136" s="63">
        <f t="shared" si="196"/>
        <v>3.7307942094913473</v>
      </c>
    </row>
    <row r="137" spans="1:41" s="1" customFormat="1" ht="20.100000000000001" customHeight="1" thickBot="1" x14ac:dyDescent="0.2">
      <c r="A137" s="18"/>
      <c r="B137" s="147"/>
      <c r="C137" s="149"/>
      <c r="D137" s="100">
        <v>600</v>
      </c>
      <c r="E137" s="149"/>
      <c r="F137" s="94" t="s">
        <v>125</v>
      </c>
      <c r="G137" s="8">
        <f t="shared" si="188"/>
        <v>5</v>
      </c>
      <c r="H137" s="186"/>
      <c r="I137" s="97">
        <f t="shared" si="189"/>
        <v>602.29190252600847</v>
      </c>
      <c r="J137" s="104">
        <v>120</v>
      </c>
      <c r="K137" s="28">
        <f t="shared" si="194"/>
        <v>520</v>
      </c>
      <c r="L137" s="58">
        <f t="shared" si="163"/>
        <v>840</v>
      </c>
      <c r="M137" s="8">
        <v>1.75</v>
      </c>
      <c r="N137" s="67">
        <f t="shared" si="190"/>
        <v>25</v>
      </c>
      <c r="O137" s="8">
        <f t="shared" si="164"/>
        <v>20</v>
      </c>
      <c r="P137" s="28">
        <f t="shared" si="165"/>
        <v>876.45453437422213</v>
      </c>
      <c r="Q137" s="28">
        <f t="shared" si="166"/>
        <v>391.6984328501988</v>
      </c>
      <c r="R137" s="33">
        <f t="shared" si="167"/>
        <v>1.9309113581843607</v>
      </c>
      <c r="S137" s="89">
        <f t="shared" si="168"/>
        <v>60.685785542937047</v>
      </c>
      <c r="T137" s="50">
        <f t="shared" si="169"/>
        <v>214.03527326779599</v>
      </c>
      <c r="U137" s="89">
        <f t="shared" si="170"/>
        <v>72.481899983310811</v>
      </c>
      <c r="V137" s="58">
        <f t="shared" si="171"/>
        <v>55.168895948124586</v>
      </c>
      <c r="W137" s="28">
        <f t="shared" si="172"/>
        <v>20.867965104148144</v>
      </c>
      <c r="X137" s="59">
        <f t="shared" si="173"/>
        <v>3.3909470955194112</v>
      </c>
      <c r="Y137" s="60">
        <f t="shared" si="174"/>
        <v>26.361954838193828</v>
      </c>
      <c r="Z137" s="60">
        <f t="shared" si="175"/>
        <v>11.052490562962435</v>
      </c>
      <c r="AA137" s="67">
        <f t="shared" si="191"/>
        <v>0</v>
      </c>
      <c r="AB137" s="31">
        <f t="shared" si="176"/>
        <v>5</v>
      </c>
      <c r="AC137" s="50">
        <f t="shared" si="177"/>
        <v>851.12170884386808</v>
      </c>
      <c r="AD137" s="28">
        <f t="shared" si="178"/>
        <v>0</v>
      </c>
      <c r="AE137" s="33">
        <f t="shared" si="179"/>
        <v>1.75</v>
      </c>
      <c r="AF137" s="89">
        <f t="shared" si="180"/>
        <v>55</v>
      </c>
      <c r="AG137" s="50">
        <f t="shared" si="181"/>
        <v>203.57142857142858</v>
      </c>
      <c r="AH137" s="89">
        <f t="shared" si="182"/>
        <v>66.428571428571431</v>
      </c>
      <c r="AI137" s="58">
        <f t="shared" si="183"/>
        <v>50</v>
      </c>
      <c r="AJ137" s="28">
        <f t="shared" si="184"/>
        <v>20.264802591520667</v>
      </c>
      <c r="AK137" s="61">
        <f t="shared" si="185"/>
        <v>3.5</v>
      </c>
      <c r="AL137" s="60">
        <f t="shared" si="186"/>
        <v>24.648</v>
      </c>
      <c r="AM137" s="60">
        <f t="shared" si="187"/>
        <v>10.34534605061264</v>
      </c>
      <c r="AN137" s="62">
        <f t="shared" si="195"/>
        <v>32.676135288770311</v>
      </c>
      <c r="AO137" s="63">
        <f t="shared" si="196"/>
        <v>3.7569074383480272</v>
      </c>
    </row>
    <row r="138" spans="1:41" s="1" customFormat="1" ht="20.100000000000001" customHeight="1" x14ac:dyDescent="0.15">
      <c r="A138" s="18"/>
      <c r="B138" s="147">
        <f>C138+30*2</f>
        <v>660</v>
      </c>
      <c r="C138" s="149">
        <v>600</v>
      </c>
      <c r="D138" s="100">
        <v>600</v>
      </c>
      <c r="E138" s="149">
        <v>450</v>
      </c>
      <c r="F138" s="94" t="s">
        <v>117</v>
      </c>
      <c r="G138" s="8">
        <f t="shared" si="188"/>
        <v>5</v>
      </c>
      <c r="H138" s="186">
        <f>C138/COS(G138/180*PI())</f>
        <v>602.29190252600847</v>
      </c>
      <c r="I138" s="97">
        <f t="shared" si="189"/>
        <v>602.29190252600847</v>
      </c>
      <c r="J138" s="8">
        <v>60</v>
      </c>
      <c r="K138" s="28">
        <f t="shared" ref="K138:K146" si="197">J138+E$138</f>
        <v>510</v>
      </c>
      <c r="L138" s="58">
        <f t="shared" si="163"/>
        <v>705</v>
      </c>
      <c r="M138" s="8">
        <v>1.5</v>
      </c>
      <c r="N138" s="67">
        <f t="shared" si="190"/>
        <v>25</v>
      </c>
      <c r="O138" s="8">
        <f t="shared" si="164"/>
        <v>20</v>
      </c>
      <c r="P138" s="28">
        <f t="shared" si="165"/>
        <v>730.57672707288702</v>
      </c>
      <c r="Q138" s="28">
        <f t="shared" si="166"/>
        <v>328.74689899927398</v>
      </c>
      <c r="R138" s="33">
        <f t="shared" si="167"/>
        <v>1.6550668784437377</v>
      </c>
      <c r="S138" s="89">
        <f t="shared" si="168"/>
        <v>60.685785542937047</v>
      </c>
      <c r="T138" s="50">
        <f t="shared" si="169"/>
        <v>209.48552299385634</v>
      </c>
      <c r="U138" s="89">
        <f t="shared" si="170"/>
        <v>72.356353186146407</v>
      </c>
      <c r="V138" s="58">
        <f t="shared" si="171"/>
        <v>55.168895948124586</v>
      </c>
      <c r="W138" s="28">
        <f t="shared" si="172"/>
        <v>20.725580909869134</v>
      </c>
      <c r="X138" s="59">
        <f t="shared" si="173"/>
        <v>3.4274254023346011</v>
      </c>
      <c r="Y138" s="60">
        <f t="shared" si="174"/>
        <v>21.43649137282566</v>
      </c>
      <c r="Z138" s="60">
        <f t="shared" si="175"/>
        <v>9.1712920523001902</v>
      </c>
      <c r="AA138" s="67">
        <f t="shared" si="191"/>
        <v>0</v>
      </c>
      <c r="AB138" s="31">
        <f t="shared" si="176"/>
        <v>5</v>
      </c>
      <c r="AC138" s="50">
        <f t="shared" si="177"/>
        <v>717.67517238735832</v>
      </c>
      <c r="AD138" s="28">
        <f t="shared" si="178"/>
        <v>0</v>
      </c>
      <c r="AE138" s="33">
        <f t="shared" si="179"/>
        <v>1.5</v>
      </c>
      <c r="AF138" s="89">
        <f t="shared" si="180"/>
        <v>55</v>
      </c>
      <c r="AG138" s="50">
        <f t="shared" si="181"/>
        <v>200.71428571428572</v>
      </c>
      <c r="AH138" s="89">
        <f t="shared" si="182"/>
        <v>66.428571428571431</v>
      </c>
      <c r="AI138" s="58">
        <f t="shared" si="183"/>
        <v>50</v>
      </c>
      <c r="AJ138" s="28">
        <f t="shared" si="184"/>
        <v>20.359579358506618</v>
      </c>
      <c r="AK138" s="61">
        <f t="shared" si="185"/>
        <v>3.5</v>
      </c>
      <c r="AL138" s="60">
        <f t="shared" si="186"/>
        <v>20.133624999999999</v>
      </c>
      <c r="AM138" s="60">
        <f t="shared" si="187"/>
        <v>8.6262816354362588</v>
      </c>
      <c r="AN138" s="62">
        <f t="shared" si="195"/>
        <v>27.541471152653095</v>
      </c>
      <c r="AO138" s="63">
        <f t="shared" si="196"/>
        <v>3.5549084365068042</v>
      </c>
    </row>
    <row r="139" spans="1:41" s="1" customFormat="1" ht="20.100000000000001" customHeight="1" x14ac:dyDescent="0.15">
      <c r="A139" s="18"/>
      <c r="B139" s="147"/>
      <c r="C139" s="149"/>
      <c r="D139" s="100">
        <v>600</v>
      </c>
      <c r="E139" s="149"/>
      <c r="F139" s="94" t="s">
        <v>118</v>
      </c>
      <c r="G139" s="8">
        <f t="shared" si="188"/>
        <v>5</v>
      </c>
      <c r="H139" s="186"/>
      <c r="I139" s="97">
        <f t="shared" si="189"/>
        <v>602.29190252600847</v>
      </c>
      <c r="J139" s="29">
        <v>60</v>
      </c>
      <c r="K139" s="28">
        <f t="shared" si="197"/>
        <v>510</v>
      </c>
      <c r="L139" s="58">
        <f t="shared" si="163"/>
        <v>705</v>
      </c>
      <c r="M139" s="8">
        <v>1.5</v>
      </c>
      <c r="N139" s="67">
        <f t="shared" si="190"/>
        <v>25</v>
      </c>
      <c r="O139" s="8">
        <f t="shared" si="164"/>
        <v>20</v>
      </c>
      <c r="P139" s="28">
        <f t="shared" si="165"/>
        <v>730.57672707288702</v>
      </c>
      <c r="Q139" s="28">
        <f t="shared" si="166"/>
        <v>328.74689899927398</v>
      </c>
      <c r="R139" s="33">
        <f t="shared" si="167"/>
        <v>1.6550668784437377</v>
      </c>
      <c r="S139" s="89">
        <f t="shared" si="168"/>
        <v>60.685785542937047</v>
      </c>
      <c r="T139" s="50">
        <f t="shared" si="169"/>
        <v>209.48552299385634</v>
      </c>
      <c r="U139" s="89">
        <f t="shared" si="170"/>
        <v>72.356353186146407</v>
      </c>
      <c r="V139" s="58">
        <f t="shared" si="171"/>
        <v>55.168895948124586</v>
      </c>
      <c r="W139" s="28">
        <f t="shared" si="172"/>
        <v>20.725580909869134</v>
      </c>
      <c r="X139" s="59">
        <f t="shared" si="173"/>
        <v>3.4274254023346011</v>
      </c>
      <c r="Y139" s="60">
        <f t="shared" si="174"/>
        <v>21.43649137282566</v>
      </c>
      <c r="Z139" s="60">
        <f t="shared" si="175"/>
        <v>9.1712920523001902</v>
      </c>
      <c r="AA139" s="67">
        <f t="shared" si="191"/>
        <v>0</v>
      </c>
      <c r="AB139" s="31">
        <f t="shared" si="176"/>
        <v>5</v>
      </c>
      <c r="AC139" s="50">
        <f t="shared" si="177"/>
        <v>717.67517238735832</v>
      </c>
      <c r="AD139" s="28">
        <f t="shared" si="178"/>
        <v>0</v>
      </c>
      <c r="AE139" s="33">
        <f t="shared" si="179"/>
        <v>1.5</v>
      </c>
      <c r="AF139" s="89">
        <f t="shared" si="180"/>
        <v>55</v>
      </c>
      <c r="AG139" s="50">
        <f t="shared" si="181"/>
        <v>200.71428571428572</v>
      </c>
      <c r="AH139" s="89">
        <f t="shared" si="182"/>
        <v>66.428571428571431</v>
      </c>
      <c r="AI139" s="58">
        <f t="shared" si="183"/>
        <v>50</v>
      </c>
      <c r="AJ139" s="28">
        <f t="shared" si="184"/>
        <v>20.359579358506618</v>
      </c>
      <c r="AK139" s="61">
        <f t="shared" si="185"/>
        <v>3.5</v>
      </c>
      <c r="AL139" s="60">
        <f t="shared" si="186"/>
        <v>20.133624999999999</v>
      </c>
      <c r="AM139" s="60">
        <f t="shared" si="187"/>
        <v>8.6262816354362588</v>
      </c>
      <c r="AN139" s="62">
        <f t="shared" si="195"/>
        <v>27.541471152653095</v>
      </c>
      <c r="AO139" s="63">
        <f t="shared" si="196"/>
        <v>3.5549084365068042</v>
      </c>
    </row>
    <row r="140" spans="1:41" s="1" customFormat="1" ht="20.100000000000001" customHeight="1" x14ac:dyDescent="0.15">
      <c r="A140" s="18"/>
      <c r="B140" s="147"/>
      <c r="C140" s="149"/>
      <c r="D140" s="100">
        <v>600</v>
      </c>
      <c r="E140" s="149"/>
      <c r="F140" s="94" t="s">
        <v>119</v>
      </c>
      <c r="G140" s="8">
        <f t="shared" si="188"/>
        <v>5</v>
      </c>
      <c r="H140" s="186"/>
      <c r="I140" s="97">
        <f t="shared" si="189"/>
        <v>602.29190252600847</v>
      </c>
      <c r="J140" s="29">
        <v>80</v>
      </c>
      <c r="K140" s="28">
        <f t="shared" si="197"/>
        <v>530</v>
      </c>
      <c r="L140" s="58">
        <f t="shared" si="163"/>
        <v>735</v>
      </c>
      <c r="M140" s="8">
        <v>1.5</v>
      </c>
      <c r="N140" s="67">
        <f t="shared" si="190"/>
        <v>25</v>
      </c>
      <c r="O140" s="8">
        <f t="shared" si="164"/>
        <v>20</v>
      </c>
      <c r="P140" s="28">
        <f t="shared" si="165"/>
        <v>761.66509843769074</v>
      </c>
      <c r="Q140" s="28">
        <f t="shared" si="166"/>
        <v>342.73612874392398</v>
      </c>
      <c r="R140" s="33">
        <f t="shared" si="167"/>
        <v>1.6550668784437377</v>
      </c>
      <c r="S140" s="89">
        <f t="shared" si="168"/>
        <v>60.685785542937047</v>
      </c>
      <c r="T140" s="50">
        <f t="shared" si="169"/>
        <v>215.320806815461</v>
      </c>
      <c r="U140" s="89">
        <f t="shared" si="170"/>
        <v>72.356353186146407</v>
      </c>
      <c r="V140" s="58">
        <f t="shared" si="171"/>
        <v>55.168895948124586</v>
      </c>
      <c r="W140" s="28">
        <f t="shared" si="172"/>
        <v>20.725580909869134</v>
      </c>
      <c r="X140" s="59">
        <f t="shared" si="173"/>
        <v>3.4274254023346011</v>
      </c>
      <c r="Y140" s="60">
        <f t="shared" si="174"/>
        <v>23.566731068412444</v>
      </c>
      <c r="Z140" s="60">
        <f t="shared" si="175"/>
        <v>9.6902278074729651</v>
      </c>
      <c r="AA140" s="67">
        <f t="shared" si="191"/>
        <v>0</v>
      </c>
      <c r="AB140" s="31">
        <f t="shared" si="176"/>
        <v>5</v>
      </c>
      <c r="AC140" s="50">
        <f t="shared" si="177"/>
        <v>748.21454142511823</v>
      </c>
      <c r="AD140" s="28">
        <f t="shared" si="178"/>
        <v>0</v>
      </c>
      <c r="AE140" s="33">
        <f t="shared" si="179"/>
        <v>1.5</v>
      </c>
      <c r="AF140" s="89">
        <f t="shared" si="180"/>
        <v>55</v>
      </c>
      <c r="AG140" s="50">
        <f t="shared" si="181"/>
        <v>206.42857142857142</v>
      </c>
      <c r="AH140" s="89">
        <f t="shared" si="182"/>
        <v>66.428571428571431</v>
      </c>
      <c r="AI140" s="58">
        <f t="shared" si="183"/>
        <v>50</v>
      </c>
      <c r="AJ140" s="28">
        <f t="shared" si="184"/>
        <v>20.359579358506618</v>
      </c>
      <c r="AK140" s="61">
        <f t="shared" si="185"/>
        <v>3.5</v>
      </c>
      <c r="AL140" s="60">
        <f t="shared" si="186"/>
        <v>22.150625000000002</v>
      </c>
      <c r="AM140" s="60">
        <f t="shared" si="187"/>
        <v>9.1193574497101419</v>
      </c>
      <c r="AN140" s="62">
        <f t="shared" si="195"/>
        <v>28.652822415149675</v>
      </c>
      <c r="AO140" s="63">
        <f t="shared" si="196"/>
        <v>3.5996739716896839</v>
      </c>
    </row>
    <row r="141" spans="1:41" s="1" customFormat="1" ht="20.100000000000001" customHeight="1" x14ac:dyDescent="0.15">
      <c r="A141" s="18"/>
      <c r="B141" s="147"/>
      <c r="C141" s="149"/>
      <c r="D141" s="100">
        <v>600</v>
      </c>
      <c r="E141" s="149"/>
      <c r="F141" s="94" t="s">
        <v>120</v>
      </c>
      <c r="G141" s="8">
        <f t="shared" si="188"/>
        <v>5</v>
      </c>
      <c r="H141" s="186"/>
      <c r="I141" s="97">
        <f t="shared" si="189"/>
        <v>602.29190252600847</v>
      </c>
      <c r="J141" s="29">
        <v>80</v>
      </c>
      <c r="K141" s="28">
        <f t="shared" si="197"/>
        <v>530</v>
      </c>
      <c r="L141" s="58">
        <f t="shared" si="163"/>
        <v>735</v>
      </c>
      <c r="M141" s="8">
        <v>1.5</v>
      </c>
      <c r="N141" s="67">
        <f t="shared" si="190"/>
        <v>25</v>
      </c>
      <c r="O141" s="8">
        <f t="shared" si="164"/>
        <v>20</v>
      </c>
      <c r="P141" s="28">
        <f t="shared" si="165"/>
        <v>761.66509843769074</v>
      </c>
      <c r="Q141" s="28">
        <f t="shared" si="166"/>
        <v>342.73612874392398</v>
      </c>
      <c r="R141" s="33">
        <f t="shared" si="167"/>
        <v>1.6550668784437377</v>
      </c>
      <c r="S141" s="89">
        <f t="shared" si="168"/>
        <v>60.685785542937047</v>
      </c>
      <c r="T141" s="50">
        <f t="shared" si="169"/>
        <v>215.320806815461</v>
      </c>
      <c r="U141" s="89">
        <f t="shared" si="170"/>
        <v>72.356353186146407</v>
      </c>
      <c r="V141" s="58">
        <f t="shared" si="171"/>
        <v>55.168895948124586</v>
      </c>
      <c r="W141" s="28">
        <f t="shared" si="172"/>
        <v>20.725580909869134</v>
      </c>
      <c r="X141" s="59">
        <f t="shared" si="173"/>
        <v>3.4274254023346011</v>
      </c>
      <c r="Y141" s="60">
        <f t="shared" si="174"/>
        <v>23.566731068412444</v>
      </c>
      <c r="Z141" s="60">
        <f t="shared" si="175"/>
        <v>9.6902278074729651</v>
      </c>
      <c r="AA141" s="67">
        <f t="shared" si="191"/>
        <v>0</v>
      </c>
      <c r="AB141" s="31">
        <f t="shared" si="176"/>
        <v>5</v>
      </c>
      <c r="AC141" s="50">
        <f t="shared" si="177"/>
        <v>748.21454142511823</v>
      </c>
      <c r="AD141" s="28">
        <f t="shared" si="178"/>
        <v>0</v>
      </c>
      <c r="AE141" s="33">
        <f t="shared" si="179"/>
        <v>1.5</v>
      </c>
      <c r="AF141" s="89">
        <f t="shared" si="180"/>
        <v>55</v>
      </c>
      <c r="AG141" s="50">
        <f t="shared" si="181"/>
        <v>206.42857142857142</v>
      </c>
      <c r="AH141" s="89">
        <f t="shared" si="182"/>
        <v>66.428571428571431</v>
      </c>
      <c r="AI141" s="58">
        <f t="shared" si="183"/>
        <v>50</v>
      </c>
      <c r="AJ141" s="28">
        <f t="shared" si="184"/>
        <v>20.359579358506618</v>
      </c>
      <c r="AK141" s="61">
        <f t="shared" si="185"/>
        <v>3.5</v>
      </c>
      <c r="AL141" s="60">
        <f t="shared" si="186"/>
        <v>22.150625000000002</v>
      </c>
      <c r="AM141" s="60">
        <f t="shared" si="187"/>
        <v>9.1193574497101419</v>
      </c>
      <c r="AN141" s="62">
        <f t="shared" si="195"/>
        <v>28.652822415149675</v>
      </c>
      <c r="AO141" s="63">
        <f t="shared" si="196"/>
        <v>3.5996739716896839</v>
      </c>
    </row>
    <row r="142" spans="1:41" s="1" customFormat="1" ht="20.100000000000001" customHeight="1" x14ac:dyDescent="0.15">
      <c r="A142" s="18"/>
      <c r="B142" s="147"/>
      <c r="C142" s="149"/>
      <c r="D142" s="100">
        <v>600</v>
      </c>
      <c r="E142" s="149"/>
      <c r="F142" s="94" t="s">
        <v>121</v>
      </c>
      <c r="G142" s="8">
        <f t="shared" si="188"/>
        <v>5</v>
      </c>
      <c r="H142" s="186"/>
      <c r="I142" s="97">
        <f t="shared" si="189"/>
        <v>602.29190252600847</v>
      </c>
      <c r="J142" s="29">
        <v>90</v>
      </c>
      <c r="K142" s="28">
        <f t="shared" si="197"/>
        <v>540</v>
      </c>
      <c r="L142" s="58">
        <f t="shared" si="163"/>
        <v>875</v>
      </c>
      <c r="M142" s="8">
        <v>1.75</v>
      </c>
      <c r="N142" s="67">
        <f t="shared" si="190"/>
        <v>25</v>
      </c>
      <c r="O142" s="8">
        <f t="shared" si="164"/>
        <v>20</v>
      </c>
      <c r="P142" s="28">
        <f t="shared" si="165"/>
        <v>912.97347330648142</v>
      </c>
      <c r="Q142" s="28">
        <f t="shared" si="166"/>
        <v>408.01920088562377</v>
      </c>
      <c r="R142" s="33">
        <f t="shared" si="167"/>
        <v>1.9309113581843607</v>
      </c>
      <c r="S142" s="89">
        <f t="shared" si="168"/>
        <v>60.685785542937047</v>
      </c>
      <c r="T142" s="50">
        <f t="shared" si="169"/>
        <v>219.93333048798286</v>
      </c>
      <c r="U142" s="89">
        <f t="shared" si="170"/>
        <v>72.481899983310811</v>
      </c>
      <c r="V142" s="58">
        <f t="shared" si="171"/>
        <v>55.168895948124586</v>
      </c>
      <c r="W142" s="28">
        <f t="shared" si="172"/>
        <v>20.867965104148144</v>
      </c>
      <c r="X142" s="59">
        <f t="shared" si="173"/>
        <v>3.3909470955194112</v>
      </c>
      <c r="Y142" s="60">
        <f t="shared" si="174"/>
        <v>28.937516925690915</v>
      </c>
      <c r="Z142" s="60">
        <f t="shared" si="175"/>
        <v>11.667835005115776</v>
      </c>
      <c r="AA142" s="67">
        <f t="shared" si="191"/>
        <v>0</v>
      </c>
      <c r="AB142" s="31">
        <f t="shared" si="176"/>
        <v>5</v>
      </c>
      <c r="AC142" s="50">
        <f t="shared" si="177"/>
        <v>886.58511337902917</v>
      </c>
      <c r="AD142" s="28">
        <f t="shared" si="178"/>
        <v>0</v>
      </c>
      <c r="AE142" s="33">
        <f t="shared" si="179"/>
        <v>1.75</v>
      </c>
      <c r="AF142" s="89">
        <f t="shared" si="180"/>
        <v>55</v>
      </c>
      <c r="AG142" s="50">
        <f t="shared" si="181"/>
        <v>209.28571428571428</v>
      </c>
      <c r="AH142" s="89">
        <f t="shared" si="182"/>
        <v>66.428571428571431</v>
      </c>
      <c r="AI142" s="58">
        <f t="shared" si="183"/>
        <v>50</v>
      </c>
      <c r="AJ142" s="28">
        <f t="shared" si="184"/>
        <v>20.264802591520667</v>
      </c>
      <c r="AK142" s="61">
        <f t="shared" si="185"/>
        <v>3.5</v>
      </c>
      <c r="AL142" s="60">
        <f t="shared" si="186"/>
        <v>27.072916666666664</v>
      </c>
      <c r="AM142" s="60">
        <f t="shared" si="187"/>
        <v>10.926402136054834</v>
      </c>
      <c r="AN142" s="62">
        <f t="shared" si="195"/>
        <v>34.062475985877818</v>
      </c>
      <c r="AO142" s="63">
        <f t="shared" si="196"/>
        <v>3.8091338960613879</v>
      </c>
    </row>
    <row r="143" spans="1:41" s="1" customFormat="1" ht="20.100000000000001" customHeight="1" x14ac:dyDescent="0.15">
      <c r="A143" s="18"/>
      <c r="B143" s="147"/>
      <c r="C143" s="149"/>
      <c r="D143" s="100">
        <v>600</v>
      </c>
      <c r="E143" s="149"/>
      <c r="F143" s="94" t="s">
        <v>122</v>
      </c>
      <c r="G143" s="8">
        <f t="shared" si="188"/>
        <v>5</v>
      </c>
      <c r="H143" s="186"/>
      <c r="I143" s="97">
        <f t="shared" si="189"/>
        <v>602.29190252600847</v>
      </c>
      <c r="J143" s="29">
        <v>90</v>
      </c>
      <c r="K143" s="28">
        <f t="shared" si="197"/>
        <v>540</v>
      </c>
      <c r="L143" s="58">
        <f t="shared" si="163"/>
        <v>875</v>
      </c>
      <c r="M143" s="8">
        <v>1.75</v>
      </c>
      <c r="N143" s="67">
        <f t="shared" si="190"/>
        <v>25</v>
      </c>
      <c r="O143" s="8">
        <f t="shared" si="164"/>
        <v>20</v>
      </c>
      <c r="P143" s="28">
        <f t="shared" si="165"/>
        <v>912.97347330648142</v>
      </c>
      <c r="Q143" s="28">
        <f t="shared" si="166"/>
        <v>408.01920088562377</v>
      </c>
      <c r="R143" s="33">
        <f t="shared" si="167"/>
        <v>1.9309113581843607</v>
      </c>
      <c r="S143" s="89">
        <f t="shared" si="168"/>
        <v>60.685785542937047</v>
      </c>
      <c r="T143" s="50">
        <f t="shared" si="169"/>
        <v>219.93333048798286</v>
      </c>
      <c r="U143" s="89">
        <f t="shared" si="170"/>
        <v>72.481899983310811</v>
      </c>
      <c r="V143" s="58">
        <f t="shared" si="171"/>
        <v>55.168895948124586</v>
      </c>
      <c r="W143" s="28">
        <f t="shared" si="172"/>
        <v>20.867965104148144</v>
      </c>
      <c r="X143" s="59">
        <f t="shared" si="173"/>
        <v>3.3909470955194112</v>
      </c>
      <c r="Y143" s="60">
        <f t="shared" si="174"/>
        <v>28.937516925690915</v>
      </c>
      <c r="Z143" s="60">
        <f t="shared" si="175"/>
        <v>11.667835005115776</v>
      </c>
      <c r="AA143" s="67">
        <f t="shared" si="191"/>
        <v>0</v>
      </c>
      <c r="AB143" s="31">
        <f t="shared" si="176"/>
        <v>5</v>
      </c>
      <c r="AC143" s="50">
        <f t="shared" si="177"/>
        <v>886.58511337902917</v>
      </c>
      <c r="AD143" s="28">
        <f t="shared" si="178"/>
        <v>0</v>
      </c>
      <c r="AE143" s="33">
        <f t="shared" si="179"/>
        <v>1.75</v>
      </c>
      <c r="AF143" s="89">
        <f t="shared" si="180"/>
        <v>55</v>
      </c>
      <c r="AG143" s="50">
        <f t="shared" si="181"/>
        <v>209.28571428571428</v>
      </c>
      <c r="AH143" s="89">
        <f t="shared" si="182"/>
        <v>66.428571428571431</v>
      </c>
      <c r="AI143" s="58">
        <f t="shared" si="183"/>
        <v>50</v>
      </c>
      <c r="AJ143" s="28">
        <f t="shared" si="184"/>
        <v>20.264802591520667</v>
      </c>
      <c r="AK143" s="61">
        <f t="shared" si="185"/>
        <v>3.5</v>
      </c>
      <c r="AL143" s="60">
        <f t="shared" si="186"/>
        <v>27.072916666666664</v>
      </c>
      <c r="AM143" s="60">
        <f t="shared" si="187"/>
        <v>10.926402136054834</v>
      </c>
      <c r="AN143" s="62">
        <f t="shared" si="195"/>
        <v>34.062475985877818</v>
      </c>
      <c r="AO143" s="63">
        <f t="shared" si="196"/>
        <v>3.8091338960613879</v>
      </c>
    </row>
    <row r="144" spans="1:41" s="1" customFormat="1" ht="20.100000000000001" customHeight="1" x14ac:dyDescent="0.15">
      <c r="A144" s="18"/>
      <c r="B144" s="147"/>
      <c r="C144" s="149"/>
      <c r="D144" s="100">
        <v>600</v>
      </c>
      <c r="E144" s="149"/>
      <c r="F144" s="94" t="s">
        <v>123</v>
      </c>
      <c r="G144" s="8">
        <f t="shared" si="188"/>
        <v>5</v>
      </c>
      <c r="H144" s="186"/>
      <c r="I144" s="97">
        <f t="shared" si="189"/>
        <v>602.29190252600847</v>
      </c>
      <c r="J144" s="29">
        <v>110</v>
      </c>
      <c r="K144" s="28">
        <f t="shared" si="197"/>
        <v>560</v>
      </c>
      <c r="L144" s="58">
        <f t="shared" si="163"/>
        <v>910</v>
      </c>
      <c r="M144" s="8">
        <v>1.75</v>
      </c>
      <c r="N144" s="67">
        <f t="shared" si="190"/>
        <v>25</v>
      </c>
      <c r="O144" s="8">
        <f t="shared" si="164"/>
        <v>20</v>
      </c>
      <c r="P144" s="28">
        <f t="shared" si="165"/>
        <v>949.4924122387406</v>
      </c>
      <c r="Q144" s="28">
        <f t="shared" si="166"/>
        <v>424.33996892104869</v>
      </c>
      <c r="R144" s="33">
        <f t="shared" si="167"/>
        <v>1.9309113581843607</v>
      </c>
      <c r="S144" s="89">
        <f t="shared" si="168"/>
        <v>60.685785542937047</v>
      </c>
      <c r="T144" s="50">
        <f t="shared" si="169"/>
        <v>225.83138770816976</v>
      </c>
      <c r="U144" s="89">
        <f t="shared" si="170"/>
        <v>72.481899983310811</v>
      </c>
      <c r="V144" s="58">
        <f t="shared" si="171"/>
        <v>55.168895948124586</v>
      </c>
      <c r="W144" s="28">
        <f t="shared" si="172"/>
        <v>20.867965104148144</v>
      </c>
      <c r="X144" s="59">
        <f t="shared" si="173"/>
        <v>3.3909470955194112</v>
      </c>
      <c r="Y144" s="60">
        <f t="shared" si="174"/>
        <v>31.667032344529591</v>
      </c>
      <c r="Z144" s="60">
        <f t="shared" si="175"/>
        <v>12.295565367431511</v>
      </c>
      <c r="AA144" s="67">
        <f t="shared" si="191"/>
        <v>0</v>
      </c>
      <c r="AB144" s="31">
        <f t="shared" si="176"/>
        <v>5</v>
      </c>
      <c r="AC144" s="50">
        <f t="shared" si="177"/>
        <v>922.04851791419037</v>
      </c>
      <c r="AD144" s="28">
        <f t="shared" si="178"/>
        <v>0</v>
      </c>
      <c r="AE144" s="33">
        <f t="shared" si="179"/>
        <v>1.75</v>
      </c>
      <c r="AF144" s="89">
        <f t="shared" si="180"/>
        <v>55</v>
      </c>
      <c r="AG144" s="50">
        <f t="shared" si="181"/>
        <v>215</v>
      </c>
      <c r="AH144" s="89">
        <f t="shared" si="182"/>
        <v>66.428571428571431</v>
      </c>
      <c r="AI144" s="58">
        <f t="shared" si="183"/>
        <v>50</v>
      </c>
      <c r="AJ144" s="28">
        <f t="shared" si="184"/>
        <v>20.264802591520667</v>
      </c>
      <c r="AK144" s="61">
        <f t="shared" si="185"/>
        <v>3.5</v>
      </c>
      <c r="AL144" s="60">
        <f t="shared" si="186"/>
        <v>29.644333333333336</v>
      </c>
      <c r="AM144" s="60">
        <f t="shared" si="187"/>
        <v>11.519458221497029</v>
      </c>
      <c r="AN144" s="62">
        <f t="shared" si="195"/>
        <v>35.471665758234927</v>
      </c>
      <c r="AO144" s="63">
        <f t="shared" si="196"/>
        <v>3.8613603537747467</v>
      </c>
    </row>
    <row r="145" spans="1:41" s="1" customFormat="1" ht="20.100000000000001" customHeight="1" x14ac:dyDescent="0.15">
      <c r="A145" s="18"/>
      <c r="B145" s="147"/>
      <c r="C145" s="149"/>
      <c r="D145" s="100">
        <v>600</v>
      </c>
      <c r="E145" s="149"/>
      <c r="F145" s="94" t="s">
        <v>124</v>
      </c>
      <c r="G145" s="8">
        <f t="shared" si="188"/>
        <v>5</v>
      </c>
      <c r="H145" s="186"/>
      <c r="I145" s="97">
        <f t="shared" si="189"/>
        <v>602.29190252600847</v>
      </c>
      <c r="J145" s="29">
        <v>110</v>
      </c>
      <c r="K145" s="28">
        <f t="shared" si="197"/>
        <v>560</v>
      </c>
      <c r="L145" s="58">
        <f t="shared" si="163"/>
        <v>910</v>
      </c>
      <c r="M145" s="8">
        <v>1.75</v>
      </c>
      <c r="N145" s="67">
        <f t="shared" si="190"/>
        <v>25</v>
      </c>
      <c r="O145" s="8">
        <f t="shared" si="164"/>
        <v>20</v>
      </c>
      <c r="P145" s="28">
        <f t="shared" si="165"/>
        <v>949.4924122387406</v>
      </c>
      <c r="Q145" s="28">
        <f t="shared" si="166"/>
        <v>424.33996892104869</v>
      </c>
      <c r="R145" s="33">
        <f t="shared" si="167"/>
        <v>1.9309113581843607</v>
      </c>
      <c r="S145" s="89">
        <f t="shared" si="168"/>
        <v>60.685785542937047</v>
      </c>
      <c r="T145" s="50">
        <f t="shared" si="169"/>
        <v>225.83138770816976</v>
      </c>
      <c r="U145" s="89">
        <f t="shared" si="170"/>
        <v>72.481899983310811</v>
      </c>
      <c r="V145" s="58">
        <f t="shared" si="171"/>
        <v>55.168895948124586</v>
      </c>
      <c r="W145" s="28">
        <f t="shared" si="172"/>
        <v>20.867965104148144</v>
      </c>
      <c r="X145" s="59">
        <f t="shared" si="173"/>
        <v>3.3909470955194112</v>
      </c>
      <c r="Y145" s="60">
        <f t="shared" si="174"/>
        <v>31.667032344529591</v>
      </c>
      <c r="Z145" s="60">
        <f t="shared" si="175"/>
        <v>12.295565367431511</v>
      </c>
      <c r="AA145" s="67">
        <f t="shared" si="191"/>
        <v>0</v>
      </c>
      <c r="AB145" s="31">
        <f t="shared" si="176"/>
        <v>5</v>
      </c>
      <c r="AC145" s="50">
        <f t="shared" si="177"/>
        <v>922.04851791419037</v>
      </c>
      <c r="AD145" s="28">
        <f t="shared" si="178"/>
        <v>0</v>
      </c>
      <c r="AE145" s="33">
        <f t="shared" si="179"/>
        <v>1.75</v>
      </c>
      <c r="AF145" s="89">
        <f t="shared" si="180"/>
        <v>55</v>
      </c>
      <c r="AG145" s="50">
        <f t="shared" si="181"/>
        <v>215</v>
      </c>
      <c r="AH145" s="89">
        <f t="shared" si="182"/>
        <v>66.428571428571431</v>
      </c>
      <c r="AI145" s="58">
        <f t="shared" si="183"/>
        <v>50</v>
      </c>
      <c r="AJ145" s="28">
        <f t="shared" si="184"/>
        <v>20.264802591520667</v>
      </c>
      <c r="AK145" s="61">
        <f t="shared" si="185"/>
        <v>3.5</v>
      </c>
      <c r="AL145" s="60">
        <f t="shared" si="186"/>
        <v>29.644333333333336</v>
      </c>
      <c r="AM145" s="60">
        <f t="shared" si="187"/>
        <v>11.519458221497029</v>
      </c>
      <c r="AN145" s="62">
        <f t="shared" si="195"/>
        <v>35.471665758234927</v>
      </c>
      <c r="AO145" s="63">
        <f t="shared" si="196"/>
        <v>3.8613603537747467</v>
      </c>
    </row>
    <row r="146" spans="1:41" s="1" customFormat="1" ht="20.100000000000001" customHeight="1" thickBot="1" x14ac:dyDescent="0.2">
      <c r="A146" s="18"/>
      <c r="B146" s="147"/>
      <c r="C146" s="149"/>
      <c r="D146" s="100">
        <v>600</v>
      </c>
      <c r="E146" s="149"/>
      <c r="F146" s="94" t="s">
        <v>125</v>
      </c>
      <c r="G146" s="8">
        <f t="shared" si="188"/>
        <v>5</v>
      </c>
      <c r="H146" s="189"/>
      <c r="I146" s="97">
        <f t="shared" si="189"/>
        <v>602.29190252600847</v>
      </c>
      <c r="J146" s="104">
        <v>120</v>
      </c>
      <c r="K146" s="28">
        <f t="shared" si="197"/>
        <v>570</v>
      </c>
      <c r="L146" s="58">
        <f t="shared" si="163"/>
        <v>927.5</v>
      </c>
      <c r="M146" s="8">
        <v>1.75</v>
      </c>
      <c r="N146" s="67">
        <f t="shared" si="190"/>
        <v>25</v>
      </c>
      <c r="O146" s="8">
        <f t="shared" si="164"/>
        <v>20</v>
      </c>
      <c r="P146" s="28">
        <f t="shared" si="165"/>
        <v>967.75188170487024</v>
      </c>
      <c r="Q146" s="28">
        <f t="shared" si="166"/>
        <v>432.50035293876118</v>
      </c>
      <c r="R146" s="33">
        <f t="shared" si="167"/>
        <v>1.9309113581843607</v>
      </c>
      <c r="S146" s="89">
        <f t="shared" si="168"/>
        <v>60.685785542937047</v>
      </c>
      <c r="T146" s="50">
        <f t="shared" si="169"/>
        <v>228.78041631826321</v>
      </c>
      <c r="U146" s="89">
        <f t="shared" si="170"/>
        <v>72.481899983310811</v>
      </c>
      <c r="V146" s="58">
        <f t="shared" si="171"/>
        <v>55.168895948124586</v>
      </c>
      <c r="W146" s="28">
        <f t="shared" si="172"/>
        <v>20.867965104148144</v>
      </c>
      <c r="X146" s="59">
        <f t="shared" si="173"/>
        <v>3.3909470955194112</v>
      </c>
      <c r="Y146" s="60">
        <f t="shared" si="174"/>
        <v>33.090812753218941</v>
      </c>
      <c r="Z146" s="60">
        <f t="shared" si="175"/>
        <v>12.614075268650273</v>
      </c>
      <c r="AA146" s="67">
        <f t="shared" si="191"/>
        <v>0</v>
      </c>
      <c r="AB146" s="31">
        <f t="shared" si="176"/>
        <v>5</v>
      </c>
      <c r="AC146" s="50">
        <f t="shared" si="177"/>
        <v>939.78022018177091</v>
      </c>
      <c r="AD146" s="28">
        <f t="shared" si="178"/>
        <v>0</v>
      </c>
      <c r="AE146" s="33">
        <f t="shared" si="179"/>
        <v>1.75</v>
      </c>
      <c r="AF146" s="89">
        <f t="shared" si="180"/>
        <v>55</v>
      </c>
      <c r="AG146" s="50">
        <f t="shared" si="181"/>
        <v>217.85714285714286</v>
      </c>
      <c r="AH146" s="89">
        <f t="shared" si="182"/>
        <v>66.428571428571431</v>
      </c>
      <c r="AI146" s="58">
        <f t="shared" si="183"/>
        <v>50</v>
      </c>
      <c r="AJ146" s="28">
        <f t="shared" si="184"/>
        <v>20.264802591520667</v>
      </c>
      <c r="AK146" s="61">
        <f t="shared" si="185"/>
        <v>3.5</v>
      </c>
      <c r="AL146" s="60">
        <f t="shared" si="186"/>
        <v>30.986229166666664</v>
      </c>
      <c r="AM146" s="60">
        <f t="shared" si="187"/>
        <v>11.820486264218125</v>
      </c>
      <c r="AN146" s="62">
        <f t="shared" si="195"/>
        <v>36.184829047632078</v>
      </c>
      <c r="AO146" s="63">
        <f t="shared" si="196"/>
        <v>3.8874735826314275</v>
      </c>
    </row>
    <row r="147" spans="1:41" s="1" customFormat="1" ht="20.100000000000001" customHeight="1" x14ac:dyDescent="0.15">
      <c r="A147" s="18"/>
      <c r="B147" s="147">
        <f>C147+30*2</f>
        <v>660</v>
      </c>
      <c r="C147" s="149">
        <v>600</v>
      </c>
      <c r="D147" s="100">
        <v>600</v>
      </c>
      <c r="E147" s="149">
        <v>500</v>
      </c>
      <c r="F147" s="94" t="s">
        <v>117</v>
      </c>
      <c r="G147" s="8">
        <f t="shared" si="188"/>
        <v>5</v>
      </c>
      <c r="H147" s="186">
        <f>C147/COS(G147/180*PI())</f>
        <v>602.29190252600847</v>
      </c>
      <c r="I147" s="97">
        <f t="shared" si="189"/>
        <v>602.29190252600847</v>
      </c>
      <c r="J147" s="8">
        <v>60</v>
      </c>
      <c r="K147" s="28">
        <f t="shared" ref="K147:K155" si="198">J147+E$147</f>
        <v>560</v>
      </c>
      <c r="L147" s="58">
        <f t="shared" si="163"/>
        <v>780</v>
      </c>
      <c r="M147" s="8">
        <v>1.5</v>
      </c>
      <c r="N147" s="67">
        <f t="shared" si="190"/>
        <v>25</v>
      </c>
      <c r="O147" s="8">
        <f t="shared" si="164"/>
        <v>20</v>
      </c>
      <c r="P147" s="28">
        <f t="shared" si="165"/>
        <v>808.29765548489627</v>
      </c>
      <c r="Q147" s="28">
        <f t="shared" si="166"/>
        <v>363.7199733608989</v>
      </c>
      <c r="R147" s="33">
        <f t="shared" si="167"/>
        <v>1.6550668784437377</v>
      </c>
      <c r="S147" s="89">
        <f t="shared" si="168"/>
        <v>60.685785542937047</v>
      </c>
      <c r="T147" s="50">
        <f t="shared" si="169"/>
        <v>224.07373254786802</v>
      </c>
      <c r="U147" s="89">
        <f t="shared" si="170"/>
        <v>72.356353186146407</v>
      </c>
      <c r="V147" s="58">
        <f t="shared" si="171"/>
        <v>55.168895948124586</v>
      </c>
      <c r="W147" s="28">
        <f t="shared" si="172"/>
        <v>20.725580909869134</v>
      </c>
      <c r="X147" s="59">
        <f t="shared" si="173"/>
        <v>3.4274254023346011</v>
      </c>
      <c r="Y147" s="60">
        <f t="shared" si="174"/>
        <v>27.00542063517657</v>
      </c>
      <c r="Z147" s="60">
        <f t="shared" si="175"/>
        <v>10.488325523130042</v>
      </c>
      <c r="AA147" s="67">
        <f t="shared" si="191"/>
        <v>0</v>
      </c>
      <c r="AB147" s="31">
        <f t="shared" si="176"/>
        <v>5</v>
      </c>
      <c r="AC147" s="50">
        <f t="shared" si="177"/>
        <v>794.02359498175815</v>
      </c>
      <c r="AD147" s="28">
        <f t="shared" si="178"/>
        <v>0</v>
      </c>
      <c r="AE147" s="33">
        <f t="shared" si="179"/>
        <v>1.5</v>
      </c>
      <c r="AF147" s="89">
        <f t="shared" si="180"/>
        <v>55</v>
      </c>
      <c r="AG147" s="50">
        <f t="shared" si="181"/>
        <v>215</v>
      </c>
      <c r="AH147" s="89">
        <f t="shared" si="182"/>
        <v>66.428571428571431</v>
      </c>
      <c r="AI147" s="58">
        <f t="shared" si="183"/>
        <v>50</v>
      </c>
      <c r="AJ147" s="28">
        <f t="shared" si="184"/>
        <v>20.359579358506618</v>
      </c>
      <c r="AK147" s="61">
        <f t="shared" si="185"/>
        <v>3.5</v>
      </c>
      <c r="AL147" s="60">
        <f t="shared" si="186"/>
        <v>25.40942857142857</v>
      </c>
      <c r="AM147" s="60">
        <f t="shared" si="187"/>
        <v>9.8782568854066817</v>
      </c>
      <c r="AN147" s="62">
        <f t="shared" si="195"/>
        <v>30.35132507582</v>
      </c>
      <c r="AO147" s="63">
        <f t="shared" si="196"/>
        <v>3.6668222744640038</v>
      </c>
    </row>
    <row r="148" spans="1:41" s="1" customFormat="1" ht="20.100000000000001" customHeight="1" x14ac:dyDescent="0.15">
      <c r="A148" s="18"/>
      <c r="B148" s="147"/>
      <c r="C148" s="149"/>
      <c r="D148" s="100">
        <v>600</v>
      </c>
      <c r="E148" s="149"/>
      <c r="F148" s="94" t="s">
        <v>118</v>
      </c>
      <c r="G148" s="8">
        <f t="shared" si="188"/>
        <v>5</v>
      </c>
      <c r="H148" s="186"/>
      <c r="I148" s="97">
        <f t="shared" si="189"/>
        <v>602.29190252600847</v>
      </c>
      <c r="J148" s="29">
        <v>60</v>
      </c>
      <c r="K148" s="28">
        <f t="shared" si="198"/>
        <v>560</v>
      </c>
      <c r="L148" s="58">
        <f t="shared" si="163"/>
        <v>780</v>
      </c>
      <c r="M148" s="8">
        <v>1.5</v>
      </c>
      <c r="N148" s="67">
        <f t="shared" si="190"/>
        <v>25</v>
      </c>
      <c r="O148" s="8">
        <f t="shared" si="164"/>
        <v>20</v>
      </c>
      <c r="P148" s="28">
        <f t="shared" si="165"/>
        <v>808.29765548489627</v>
      </c>
      <c r="Q148" s="28">
        <f t="shared" si="166"/>
        <v>363.7199733608989</v>
      </c>
      <c r="R148" s="33">
        <f t="shared" si="167"/>
        <v>1.6550668784437377</v>
      </c>
      <c r="S148" s="89">
        <f t="shared" si="168"/>
        <v>60.685785542937047</v>
      </c>
      <c r="T148" s="50">
        <f t="shared" si="169"/>
        <v>224.07373254786802</v>
      </c>
      <c r="U148" s="89">
        <f t="shared" si="170"/>
        <v>72.356353186146407</v>
      </c>
      <c r="V148" s="58">
        <f t="shared" si="171"/>
        <v>55.168895948124586</v>
      </c>
      <c r="W148" s="28">
        <f t="shared" si="172"/>
        <v>20.725580909869134</v>
      </c>
      <c r="X148" s="59">
        <f t="shared" si="173"/>
        <v>3.4274254023346011</v>
      </c>
      <c r="Y148" s="60">
        <f t="shared" si="174"/>
        <v>27.00542063517657</v>
      </c>
      <c r="Z148" s="60">
        <f t="shared" si="175"/>
        <v>10.488325523130042</v>
      </c>
      <c r="AA148" s="67">
        <f t="shared" si="191"/>
        <v>0</v>
      </c>
      <c r="AB148" s="31">
        <f t="shared" si="176"/>
        <v>5</v>
      </c>
      <c r="AC148" s="50">
        <f t="shared" si="177"/>
        <v>794.02359498175815</v>
      </c>
      <c r="AD148" s="28">
        <f t="shared" si="178"/>
        <v>0</v>
      </c>
      <c r="AE148" s="33">
        <f t="shared" si="179"/>
        <v>1.5</v>
      </c>
      <c r="AF148" s="89">
        <f t="shared" si="180"/>
        <v>55</v>
      </c>
      <c r="AG148" s="50">
        <f t="shared" si="181"/>
        <v>215</v>
      </c>
      <c r="AH148" s="89">
        <f t="shared" si="182"/>
        <v>66.428571428571431</v>
      </c>
      <c r="AI148" s="58">
        <f t="shared" si="183"/>
        <v>50</v>
      </c>
      <c r="AJ148" s="28">
        <f t="shared" si="184"/>
        <v>20.359579358506618</v>
      </c>
      <c r="AK148" s="61">
        <f t="shared" si="185"/>
        <v>3.5</v>
      </c>
      <c r="AL148" s="60">
        <f t="shared" si="186"/>
        <v>25.40942857142857</v>
      </c>
      <c r="AM148" s="60">
        <f t="shared" si="187"/>
        <v>9.8782568854066817</v>
      </c>
      <c r="AN148" s="62">
        <f t="shared" si="195"/>
        <v>30.35132507582</v>
      </c>
      <c r="AO148" s="63">
        <f t="shared" si="196"/>
        <v>3.6668222744640038</v>
      </c>
    </row>
    <row r="149" spans="1:41" s="1" customFormat="1" ht="20.100000000000001" customHeight="1" x14ac:dyDescent="0.15">
      <c r="A149" s="18"/>
      <c r="B149" s="147"/>
      <c r="C149" s="149"/>
      <c r="D149" s="100">
        <v>600</v>
      </c>
      <c r="E149" s="149"/>
      <c r="F149" s="94" t="s">
        <v>119</v>
      </c>
      <c r="G149" s="8">
        <f t="shared" si="188"/>
        <v>5</v>
      </c>
      <c r="H149" s="186"/>
      <c r="I149" s="97">
        <f t="shared" si="189"/>
        <v>602.29190252600847</v>
      </c>
      <c r="J149" s="29">
        <v>80</v>
      </c>
      <c r="K149" s="28">
        <f t="shared" si="198"/>
        <v>580</v>
      </c>
      <c r="L149" s="58">
        <f t="shared" si="163"/>
        <v>810</v>
      </c>
      <c r="M149" s="8">
        <v>1.5</v>
      </c>
      <c r="N149" s="67">
        <f t="shared" si="190"/>
        <v>25</v>
      </c>
      <c r="O149" s="8">
        <f t="shared" si="164"/>
        <v>20</v>
      </c>
      <c r="P149" s="28">
        <f t="shared" si="165"/>
        <v>839.38602684969999</v>
      </c>
      <c r="Q149" s="28">
        <f t="shared" si="166"/>
        <v>377.70920310554885</v>
      </c>
      <c r="R149" s="33">
        <f t="shared" si="167"/>
        <v>1.6550668784437377</v>
      </c>
      <c r="S149" s="89">
        <f t="shared" si="168"/>
        <v>60.685785542937047</v>
      </c>
      <c r="T149" s="50">
        <f t="shared" si="169"/>
        <v>229.90901636947271</v>
      </c>
      <c r="U149" s="89">
        <f t="shared" si="170"/>
        <v>72.356353186146407</v>
      </c>
      <c r="V149" s="58">
        <f t="shared" si="171"/>
        <v>55.168895948124586</v>
      </c>
      <c r="W149" s="28">
        <f t="shared" si="172"/>
        <v>20.725580909869134</v>
      </c>
      <c r="X149" s="59">
        <f t="shared" si="173"/>
        <v>3.4274254023346011</v>
      </c>
      <c r="Y149" s="60">
        <f t="shared" si="174"/>
        <v>29.465206235285855</v>
      </c>
      <c r="Z149" s="60">
        <f t="shared" si="175"/>
        <v>11.033520055500038</v>
      </c>
      <c r="AA149" s="67">
        <f t="shared" si="191"/>
        <v>0</v>
      </c>
      <c r="AB149" s="31">
        <f t="shared" si="176"/>
        <v>5</v>
      </c>
      <c r="AC149" s="50">
        <f t="shared" si="177"/>
        <v>824.56296401951806</v>
      </c>
      <c r="AD149" s="28">
        <f t="shared" si="178"/>
        <v>0</v>
      </c>
      <c r="AE149" s="33">
        <f t="shared" si="179"/>
        <v>1.5</v>
      </c>
      <c r="AF149" s="89">
        <f t="shared" si="180"/>
        <v>55</v>
      </c>
      <c r="AG149" s="50">
        <f t="shared" si="181"/>
        <v>220.71428571428572</v>
      </c>
      <c r="AH149" s="89">
        <f t="shared" si="182"/>
        <v>66.428571428571431</v>
      </c>
      <c r="AI149" s="58">
        <f t="shared" si="183"/>
        <v>50</v>
      </c>
      <c r="AJ149" s="28">
        <f t="shared" si="184"/>
        <v>20.359579358506618</v>
      </c>
      <c r="AK149" s="61">
        <f t="shared" si="185"/>
        <v>3.5</v>
      </c>
      <c r="AL149" s="60">
        <f t="shared" si="186"/>
        <v>27.7425</v>
      </c>
      <c r="AM149" s="60">
        <f t="shared" si="187"/>
        <v>10.39704698539485</v>
      </c>
      <c r="AN149" s="62">
        <f t="shared" si="195"/>
        <v>31.504644027550533</v>
      </c>
      <c r="AO149" s="63">
        <f t="shared" si="196"/>
        <v>3.7115878096468835</v>
      </c>
    </row>
    <row r="150" spans="1:41" s="1" customFormat="1" ht="20.100000000000001" customHeight="1" x14ac:dyDescent="0.15">
      <c r="A150" s="18"/>
      <c r="B150" s="147"/>
      <c r="C150" s="149"/>
      <c r="D150" s="100">
        <v>600</v>
      </c>
      <c r="E150" s="149"/>
      <c r="F150" s="94" t="s">
        <v>120</v>
      </c>
      <c r="G150" s="8">
        <f t="shared" si="188"/>
        <v>5</v>
      </c>
      <c r="H150" s="186"/>
      <c r="I150" s="97">
        <f t="shared" si="189"/>
        <v>602.29190252600847</v>
      </c>
      <c r="J150" s="29">
        <v>80</v>
      </c>
      <c r="K150" s="28">
        <f t="shared" si="198"/>
        <v>580</v>
      </c>
      <c r="L150" s="58">
        <f t="shared" si="163"/>
        <v>810</v>
      </c>
      <c r="M150" s="8">
        <v>1.5</v>
      </c>
      <c r="N150" s="67">
        <f t="shared" si="190"/>
        <v>25</v>
      </c>
      <c r="O150" s="8">
        <f t="shared" si="164"/>
        <v>20</v>
      </c>
      <c r="P150" s="28">
        <f t="shared" si="165"/>
        <v>839.38602684969999</v>
      </c>
      <c r="Q150" s="28">
        <f t="shared" si="166"/>
        <v>377.70920310554885</v>
      </c>
      <c r="R150" s="33">
        <f t="shared" si="167"/>
        <v>1.6550668784437377</v>
      </c>
      <c r="S150" s="89">
        <f t="shared" si="168"/>
        <v>60.685785542937047</v>
      </c>
      <c r="T150" s="50">
        <f t="shared" si="169"/>
        <v>229.90901636947271</v>
      </c>
      <c r="U150" s="89">
        <f t="shared" si="170"/>
        <v>72.356353186146407</v>
      </c>
      <c r="V150" s="58">
        <f t="shared" si="171"/>
        <v>55.168895948124586</v>
      </c>
      <c r="W150" s="28">
        <f t="shared" si="172"/>
        <v>20.725580909869134</v>
      </c>
      <c r="X150" s="59">
        <f t="shared" si="173"/>
        <v>3.4274254023346011</v>
      </c>
      <c r="Y150" s="60">
        <f t="shared" si="174"/>
        <v>29.465206235285855</v>
      </c>
      <c r="Z150" s="60">
        <f t="shared" si="175"/>
        <v>11.033520055500038</v>
      </c>
      <c r="AA150" s="67">
        <f t="shared" si="191"/>
        <v>0</v>
      </c>
      <c r="AB150" s="31">
        <f t="shared" si="176"/>
        <v>5</v>
      </c>
      <c r="AC150" s="50">
        <f t="shared" si="177"/>
        <v>824.56296401951806</v>
      </c>
      <c r="AD150" s="28">
        <f t="shared" si="178"/>
        <v>0</v>
      </c>
      <c r="AE150" s="33">
        <f t="shared" si="179"/>
        <v>1.5</v>
      </c>
      <c r="AF150" s="89">
        <f t="shared" si="180"/>
        <v>55</v>
      </c>
      <c r="AG150" s="50">
        <f t="shared" si="181"/>
        <v>220.71428571428572</v>
      </c>
      <c r="AH150" s="89">
        <f t="shared" si="182"/>
        <v>66.428571428571431</v>
      </c>
      <c r="AI150" s="58">
        <f t="shared" si="183"/>
        <v>50</v>
      </c>
      <c r="AJ150" s="28">
        <f t="shared" si="184"/>
        <v>20.359579358506618</v>
      </c>
      <c r="AK150" s="61">
        <f t="shared" si="185"/>
        <v>3.5</v>
      </c>
      <c r="AL150" s="60">
        <f t="shared" si="186"/>
        <v>27.7425</v>
      </c>
      <c r="AM150" s="60">
        <f t="shared" si="187"/>
        <v>10.39704698539485</v>
      </c>
      <c r="AN150" s="62">
        <f t="shared" si="195"/>
        <v>31.504644027550533</v>
      </c>
      <c r="AO150" s="63">
        <f t="shared" si="196"/>
        <v>3.7115878096468835</v>
      </c>
    </row>
    <row r="151" spans="1:41" s="1" customFormat="1" ht="20.100000000000001" customHeight="1" x14ac:dyDescent="0.15">
      <c r="A151" s="18"/>
      <c r="B151" s="147"/>
      <c r="C151" s="149"/>
      <c r="D151" s="100">
        <v>600</v>
      </c>
      <c r="E151" s="149"/>
      <c r="F151" s="94" t="s">
        <v>121</v>
      </c>
      <c r="G151" s="8">
        <f t="shared" si="188"/>
        <v>5</v>
      </c>
      <c r="H151" s="186"/>
      <c r="I151" s="97">
        <f t="shared" si="189"/>
        <v>602.29190252600847</v>
      </c>
      <c r="J151" s="29">
        <v>90</v>
      </c>
      <c r="K151" s="28">
        <f t="shared" si="198"/>
        <v>590</v>
      </c>
      <c r="L151" s="58">
        <f t="shared" si="163"/>
        <v>962.5</v>
      </c>
      <c r="M151" s="8">
        <v>1.75</v>
      </c>
      <c r="N151" s="67">
        <f t="shared" si="190"/>
        <v>25</v>
      </c>
      <c r="O151" s="8">
        <f t="shared" si="164"/>
        <v>20</v>
      </c>
      <c r="P151" s="28">
        <f t="shared" si="165"/>
        <v>1004.2708206371295</v>
      </c>
      <c r="Q151" s="28">
        <f t="shared" si="166"/>
        <v>448.82112097418616</v>
      </c>
      <c r="R151" s="33">
        <f t="shared" si="167"/>
        <v>1.9309113581843607</v>
      </c>
      <c r="S151" s="89">
        <f t="shared" si="168"/>
        <v>60.685785542937047</v>
      </c>
      <c r="T151" s="50">
        <f t="shared" si="169"/>
        <v>234.67847353845008</v>
      </c>
      <c r="U151" s="89">
        <f t="shared" si="170"/>
        <v>72.481899983310811</v>
      </c>
      <c r="V151" s="58">
        <f t="shared" si="171"/>
        <v>55.168895948124586</v>
      </c>
      <c r="W151" s="28">
        <f t="shared" si="172"/>
        <v>20.867965104148144</v>
      </c>
      <c r="X151" s="59">
        <f t="shared" si="173"/>
        <v>3.3909470955194112</v>
      </c>
      <c r="Y151" s="60">
        <f t="shared" si="174"/>
        <v>36.058999369171502</v>
      </c>
      <c r="Z151" s="60">
        <f t="shared" si="175"/>
        <v>13.260384511209596</v>
      </c>
      <c r="AA151" s="67">
        <f t="shared" si="191"/>
        <v>0</v>
      </c>
      <c r="AB151" s="31">
        <f t="shared" si="176"/>
        <v>5</v>
      </c>
      <c r="AC151" s="50">
        <f t="shared" si="177"/>
        <v>975.24362471693212</v>
      </c>
      <c r="AD151" s="28">
        <f t="shared" si="178"/>
        <v>0</v>
      </c>
      <c r="AE151" s="33">
        <f t="shared" si="179"/>
        <v>1.75</v>
      </c>
      <c r="AF151" s="89">
        <f t="shared" si="180"/>
        <v>55</v>
      </c>
      <c r="AG151" s="50">
        <f t="shared" si="181"/>
        <v>223.57142857142858</v>
      </c>
      <c r="AH151" s="89">
        <f t="shared" si="182"/>
        <v>66.428571428571431</v>
      </c>
      <c r="AI151" s="58">
        <f t="shared" si="183"/>
        <v>50</v>
      </c>
      <c r="AJ151" s="28">
        <f t="shared" si="184"/>
        <v>20.264802591520667</v>
      </c>
      <c r="AK151" s="61">
        <f t="shared" si="185"/>
        <v>3.5</v>
      </c>
      <c r="AL151" s="60">
        <f t="shared" si="186"/>
        <v>33.78489583333333</v>
      </c>
      <c r="AM151" s="60">
        <f t="shared" si="187"/>
        <v>12.431542349660319</v>
      </c>
      <c r="AN151" s="62">
        <f t="shared" si="195"/>
        <v>37.628292432863581</v>
      </c>
      <c r="AO151" s="63">
        <f t="shared" si="196"/>
        <v>3.9397000403447868</v>
      </c>
    </row>
    <row r="152" spans="1:41" s="1" customFormat="1" ht="20.100000000000001" customHeight="1" x14ac:dyDescent="0.15">
      <c r="A152" s="18"/>
      <c r="B152" s="147"/>
      <c r="C152" s="149"/>
      <c r="D152" s="100">
        <v>600</v>
      </c>
      <c r="E152" s="149"/>
      <c r="F152" s="94" t="s">
        <v>122</v>
      </c>
      <c r="G152" s="8">
        <f t="shared" si="188"/>
        <v>5</v>
      </c>
      <c r="H152" s="186"/>
      <c r="I152" s="97">
        <f t="shared" si="189"/>
        <v>602.29190252600847</v>
      </c>
      <c r="J152" s="29">
        <v>90</v>
      </c>
      <c r="K152" s="28">
        <f t="shared" si="198"/>
        <v>590</v>
      </c>
      <c r="L152" s="58">
        <f t="shared" si="163"/>
        <v>962.5</v>
      </c>
      <c r="M152" s="8">
        <v>1.75</v>
      </c>
      <c r="N152" s="67">
        <f t="shared" si="190"/>
        <v>25</v>
      </c>
      <c r="O152" s="8">
        <f t="shared" si="164"/>
        <v>20</v>
      </c>
      <c r="P152" s="28">
        <f t="shared" si="165"/>
        <v>1004.2708206371295</v>
      </c>
      <c r="Q152" s="28">
        <f t="shared" si="166"/>
        <v>448.82112097418616</v>
      </c>
      <c r="R152" s="33">
        <f t="shared" si="167"/>
        <v>1.9309113581843607</v>
      </c>
      <c r="S152" s="89">
        <f t="shared" si="168"/>
        <v>60.685785542937047</v>
      </c>
      <c r="T152" s="50">
        <f t="shared" si="169"/>
        <v>234.67847353845008</v>
      </c>
      <c r="U152" s="89">
        <f t="shared" si="170"/>
        <v>72.481899983310811</v>
      </c>
      <c r="V152" s="58">
        <f t="shared" si="171"/>
        <v>55.168895948124586</v>
      </c>
      <c r="W152" s="28">
        <f t="shared" si="172"/>
        <v>20.867965104148144</v>
      </c>
      <c r="X152" s="59">
        <f t="shared" si="173"/>
        <v>3.3909470955194112</v>
      </c>
      <c r="Y152" s="60">
        <f t="shared" si="174"/>
        <v>36.058999369171502</v>
      </c>
      <c r="Z152" s="60">
        <f t="shared" si="175"/>
        <v>13.260384511209596</v>
      </c>
      <c r="AA152" s="67">
        <f t="shared" si="191"/>
        <v>0</v>
      </c>
      <c r="AB152" s="31">
        <f t="shared" si="176"/>
        <v>5</v>
      </c>
      <c r="AC152" s="50">
        <f t="shared" si="177"/>
        <v>975.24362471693212</v>
      </c>
      <c r="AD152" s="28">
        <f t="shared" si="178"/>
        <v>0</v>
      </c>
      <c r="AE152" s="33">
        <f t="shared" si="179"/>
        <v>1.75</v>
      </c>
      <c r="AF152" s="89">
        <f t="shared" si="180"/>
        <v>55</v>
      </c>
      <c r="AG152" s="50">
        <f t="shared" si="181"/>
        <v>223.57142857142858</v>
      </c>
      <c r="AH152" s="89">
        <f t="shared" si="182"/>
        <v>66.428571428571431</v>
      </c>
      <c r="AI152" s="58">
        <f t="shared" si="183"/>
        <v>50</v>
      </c>
      <c r="AJ152" s="28">
        <f t="shared" si="184"/>
        <v>20.264802591520667</v>
      </c>
      <c r="AK152" s="61">
        <f t="shared" si="185"/>
        <v>3.5</v>
      </c>
      <c r="AL152" s="60">
        <f t="shared" si="186"/>
        <v>33.78489583333333</v>
      </c>
      <c r="AM152" s="60">
        <f t="shared" si="187"/>
        <v>12.431542349660319</v>
      </c>
      <c r="AN152" s="62">
        <f t="shared" si="195"/>
        <v>37.628292432863581</v>
      </c>
      <c r="AO152" s="63">
        <f t="shared" si="196"/>
        <v>3.9397000403447868</v>
      </c>
    </row>
    <row r="153" spans="1:41" s="1" customFormat="1" ht="20.100000000000001" customHeight="1" x14ac:dyDescent="0.15">
      <c r="A153" s="18"/>
      <c r="B153" s="147"/>
      <c r="C153" s="149"/>
      <c r="D153" s="100">
        <v>600</v>
      </c>
      <c r="E153" s="149"/>
      <c r="F153" s="94" t="s">
        <v>123</v>
      </c>
      <c r="G153" s="8">
        <f t="shared" si="188"/>
        <v>5</v>
      </c>
      <c r="H153" s="186"/>
      <c r="I153" s="97">
        <f t="shared" si="189"/>
        <v>602.29190252600847</v>
      </c>
      <c r="J153" s="29">
        <v>110</v>
      </c>
      <c r="K153" s="28">
        <f t="shared" si="198"/>
        <v>610</v>
      </c>
      <c r="L153" s="58">
        <f t="shared" si="163"/>
        <v>997.5</v>
      </c>
      <c r="M153" s="8">
        <v>1.75</v>
      </c>
      <c r="N153" s="67">
        <f t="shared" si="190"/>
        <v>25</v>
      </c>
      <c r="O153" s="8">
        <f t="shared" si="164"/>
        <v>20</v>
      </c>
      <c r="P153" s="28">
        <f t="shared" si="165"/>
        <v>1040.7897595693887</v>
      </c>
      <c r="Q153" s="28">
        <f t="shared" si="166"/>
        <v>465.14188900961108</v>
      </c>
      <c r="R153" s="33">
        <f t="shared" si="167"/>
        <v>1.9309113581843607</v>
      </c>
      <c r="S153" s="89">
        <f t="shared" si="168"/>
        <v>60.685785542937047</v>
      </c>
      <c r="T153" s="50">
        <f t="shared" si="169"/>
        <v>240.57653075863695</v>
      </c>
      <c r="U153" s="89">
        <f t="shared" si="170"/>
        <v>72.481899983310811</v>
      </c>
      <c r="V153" s="58">
        <f t="shared" si="171"/>
        <v>55.168895948124586</v>
      </c>
      <c r="W153" s="28">
        <f t="shared" si="172"/>
        <v>20.867965104148144</v>
      </c>
      <c r="X153" s="59">
        <f t="shared" si="173"/>
        <v>3.3909470955194112</v>
      </c>
      <c r="Y153" s="60">
        <f t="shared" si="174"/>
        <v>39.19146091660096</v>
      </c>
      <c r="Z153" s="60">
        <f t="shared" si="175"/>
        <v>13.919079673931311</v>
      </c>
      <c r="AA153" s="67">
        <f t="shared" si="191"/>
        <v>0</v>
      </c>
      <c r="AB153" s="31">
        <f t="shared" si="176"/>
        <v>5</v>
      </c>
      <c r="AC153" s="50">
        <f t="shared" si="177"/>
        <v>1010.7070292520933</v>
      </c>
      <c r="AD153" s="28">
        <f t="shared" si="178"/>
        <v>0</v>
      </c>
      <c r="AE153" s="33">
        <f t="shared" si="179"/>
        <v>1.75</v>
      </c>
      <c r="AF153" s="89">
        <f t="shared" si="180"/>
        <v>55</v>
      </c>
      <c r="AG153" s="50">
        <f t="shared" si="181"/>
        <v>229.28571428571428</v>
      </c>
      <c r="AH153" s="89">
        <f t="shared" si="182"/>
        <v>66.428571428571431</v>
      </c>
      <c r="AI153" s="58">
        <f t="shared" si="183"/>
        <v>50</v>
      </c>
      <c r="AJ153" s="28">
        <f t="shared" si="184"/>
        <v>20.264802591520667</v>
      </c>
      <c r="AK153" s="61">
        <f t="shared" si="185"/>
        <v>3.5</v>
      </c>
      <c r="AL153" s="60">
        <f t="shared" si="186"/>
        <v>36.740062500000001</v>
      </c>
      <c r="AM153" s="60">
        <f t="shared" si="187"/>
        <v>13.054598435102511</v>
      </c>
      <c r="AN153" s="62">
        <f t="shared" si="195"/>
        <v>39.09460489334468</v>
      </c>
      <c r="AO153" s="63">
        <f t="shared" si="196"/>
        <v>3.9919264980581466</v>
      </c>
    </row>
    <row r="154" spans="1:41" s="1" customFormat="1" ht="20.100000000000001" customHeight="1" x14ac:dyDescent="0.15">
      <c r="A154" s="18"/>
      <c r="B154" s="147"/>
      <c r="C154" s="149"/>
      <c r="D154" s="100">
        <v>600</v>
      </c>
      <c r="E154" s="149"/>
      <c r="F154" s="94" t="s">
        <v>124</v>
      </c>
      <c r="G154" s="8">
        <f t="shared" si="188"/>
        <v>5</v>
      </c>
      <c r="H154" s="186"/>
      <c r="I154" s="97">
        <f t="shared" si="189"/>
        <v>602.29190252600847</v>
      </c>
      <c r="J154" s="29">
        <v>110</v>
      </c>
      <c r="K154" s="28">
        <f t="shared" si="198"/>
        <v>610</v>
      </c>
      <c r="L154" s="58">
        <f t="shared" si="163"/>
        <v>997.5</v>
      </c>
      <c r="M154" s="8">
        <v>1.75</v>
      </c>
      <c r="N154" s="67">
        <f t="shared" si="190"/>
        <v>25</v>
      </c>
      <c r="O154" s="8">
        <f t="shared" si="164"/>
        <v>20</v>
      </c>
      <c r="P154" s="28">
        <f t="shared" si="165"/>
        <v>1040.7897595693887</v>
      </c>
      <c r="Q154" s="28">
        <f t="shared" si="166"/>
        <v>465.14188900961108</v>
      </c>
      <c r="R154" s="33">
        <f t="shared" si="167"/>
        <v>1.9309113581843607</v>
      </c>
      <c r="S154" s="89">
        <f t="shared" si="168"/>
        <v>60.685785542937047</v>
      </c>
      <c r="T154" s="50">
        <f t="shared" si="169"/>
        <v>240.57653075863695</v>
      </c>
      <c r="U154" s="89">
        <f t="shared" si="170"/>
        <v>72.481899983310811</v>
      </c>
      <c r="V154" s="58">
        <f t="shared" si="171"/>
        <v>55.168895948124586</v>
      </c>
      <c r="W154" s="28">
        <f t="shared" si="172"/>
        <v>20.867965104148144</v>
      </c>
      <c r="X154" s="59">
        <f t="shared" si="173"/>
        <v>3.3909470955194112</v>
      </c>
      <c r="Y154" s="60">
        <f t="shared" si="174"/>
        <v>39.19146091660096</v>
      </c>
      <c r="Z154" s="60">
        <f t="shared" si="175"/>
        <v>13.919079673931311</v>
      </c>
      <c r="AA154" s="67">
        <f t="shared" si="191"/>
        <v>0</v>
      </c>
      <c r="AB154" s="31">
        <f t="shared" si="176"/>
        <v>5</v>
      </c>
      <c r="AC154" s="50">
        <f t="shared" si="177"/>
        <v>1010.7070292520933</v>
      </c>
      <c r="AD154" s="28">
        <f t="shared" si="178"/>
        <v>0</v>
      </c>
      <c r="AE154" s="33">
        <f t="shared" si="179"/>
        <v>1.75</v>
      </c>
      <c r="AF154" s="89">
        <f t="shared" si="180"/>
        <v>55</v>
      </c>
      <c r="AG154" s="50">
        <f t="shared" si="181"/>
        <v>229.28571428571428</v>
      </c>
      <c r="AH154" s="89">
        <f t="shared" si="182"/>
        <v>66.428571428571431</v>
      </c>
      <c r="AI154" s="58">
        <f t="shared" si="183"/>
        <v>50</v>
      </c>
      <c r="AJ154" s="28">
        <f t="shared" si="184"/>
        <v>20.264802591520667</v>
      </c>
      <c r="AK154" s="61">
        <f t="shared" si="185"/>
        <v>3.5</v>
      </c>
      <c r="AL154" s="60">
        <f t="shared" si="186"/>
        <v>36.740062500000001</v>
      </c>
      <c r="AM154" s="60">
        <f t="shared" si="187"/>
        <v>13.054598435102511</v>
      </c>
      <c r="AN154" s="62">
        <f t="shared" si="195"/>
        <v>39.09460489334468</v>
      </c>
      <c r="AO154" s="63">
        <f t="shared" si="196"/>
        <v>3.9919264980581466</v>
      </c>
    </row>
    <row r="155" spans="1:41" s="1" customFormat="1" ht="20.100000000000001" customHeight="1" thickBot="1" x14ac:dyDescent="0.2">
      <c r="A155" s="18"/>
      <c r="B155" s="148"/>
      <c r="C155" s="150"/>
      <c r="D155" s="101">
        <v>600</v>
      </c>
      <c r="E155" s="150"/>
      <c r="F155" s="95" t="s">
        <v>125</v>
      </c>
      <c r="G155" s="35">
        <f t="shared" si="188"/>
        <v>5</v>
      </c>
      <c r="H155" s="187"/>
      <c r="I155" s="97">
        <f t="shared" si="189"/>
        <v>602.29190252600847</v>
      </c>
      <c r="J155" s="104">
        <v>120</v>
      </c>
      <c r="K155" s="36">
        <f t="shared" si="198"/>
        <v>620</v>
      </c>
      <c r="L155" s="66">
        <f t="shared" si="163"/>
        <v>1015</v>
      </c>
      <c r="M155" s="35">
        <v>1.75</v>
      </c>
      <c r="N155" s="83">
        <f t="shared" si="190"/>
        <v>25</v>
      </c>
      <c r="O155" s="35">
        <f t="shared" si="164"/>
        <v>20</v>
      </c>
      <c r="P155" s="36">
        <f t="shared" si="165"/>
        <v>1059.0492290355185</v>
      </c>
      <c r="Q155" s="36">
        <f t="shared" si="166"/>
        <v>473.30227302732357</v>
      </c>
      <c r="R155" s="40">
        <f t="shared" si="167"/>
        <v>1.9309113581843607</v>
      </c>
      <c r="S155" s="90">
        <f t="shared" si="168"/>
        <v>60.685785542937047</v>
      </c>
      <c r="T155" s="51">
        <f t="shared" si="169"/>
        <v>243.5255593687304</v>
      </c>
      <c r="U155" s="90">
        <f t="shared" si="170"/>
        <v>72.481899983310811</v>
      </c>
      <c r="V155" s="66">
        <f t="shared" si="171"/>
        <v>55.168895948124586</v>
      </c>
      <c r="W155" s="36">
        <f t="shared" si="172"/>
        <v>20.867965104148144</v>
      </c>
      <c r="X155" s="84">
        <f t="shared" si="173"/>
        <v>3.3909470955194112</v>
      </c>
      <c r="Y155" s="85">
        <f t="shared" si="174"/>
        <v>40.820584989636458</v>
      </c>
      <c r="Z155" s="85">
        <f t="shared" si="175"/>
        <v>14.253071975353064</v>
      </c>
      <c r="AA155" s="83">
        <f t="shared" si="191"/>
        <v>0</v>
      </c>
      <c r="AB155" s="38">
        <f t="shared" si="176"/>
        <v>5</v>
      </c>
      <c r="AC155" s="51">
        <f t="shared" si="177"/>
        <v>1028.4387315196739</v>
      </c>
      <c r="AD155" s="36">
        <f t="shared" si="178"/>
        <v>0</v>
      </c>
      <c r="AE155" s="40">
        <f t="shared" si="179"/>
        <v>1.75</v>
      </c>
      <c r="AF155" s="90">
        <f t="shared" si="180"/>
        <v>55</v>
      </c>
      <c r="AG155" s="51">
        <f t="shared" si="181"/>
        <v>232.14285714285714</v>
      </c>
      <c r="AH155" s="90">
        <f t="shared" si="182"/>
        <v>66.428571428571431</v>
      </c>
      <c r="AI155" s="66">
        <f t="shared" si="183"/>
        <v>50</v>
      </c>
      <c r="AJ155" s="36">
        <f t="shared" si="184"/>
        <v>20.264802591520667</v>
      </c>
      <c r="AK155" s="86">
        <f t="shared" si="185"/>
        <v>3.5</v>
      </c>
      <c r="AL155" s="85">
        <f t="shared" si="186"/>
        <v>38.277583333333325</v>
      </c>
      <c r="AM155" s="85">
        <f t="shared" si="187"/>
        <v>13.370626477823608</v>
      </c>
      <c r="AN155" s="62">
        <f t="shared" si="195"/>
        <v>39.836329526803823</v>
      </c>
      <c r="AO155" s="63">
        <f t="shared" si="196"/>
        <v>4.0180397269148269</v>
      </c>
    </row>
  </sheetData>
  <mergeCells count="147">
    <mergeCell ref="B72:B80"/>
    <mergeCell ref="C72:C80"/>
    <mergeCell ref="E72:E80"/>
    <mergeCell ref="H72:H80"/>
    <mergeCell ref="B81:B89"/>
    <mergeCell ref="C81:C89"/>
    <mergeCell ref="E81:E89"/>
    <mergeCell ref="H81:H89"/>
    <mergeCell ref="M69:M71"/>
    <mergeCell ref="N69:Z69"/>
    <mergeCell ref="AA69:AM69"/>
    <mergeCell ref="AO69:AO70"/>
    <mergeCell ref="R70:R71"/>
    <mergeCell ref="X70:X71"/>
    <mergeCell ref="AE70:AE71"/>
    <mergeCell ref="AK70:AK71"/>
    <mergeCell ref="Y71:Z71"/>
    <mergeCell ref="AL71:AM71"/>
    <mergeCell ref="B41:B49"/>
    <mergeCell ref="C41:C49"/>
    <mergeCell ref="E41:E49"/>
    <mergeCell ref="H41:H49"/>
    <mergeCell ref="B67:AO67"/>
    <mergeCell ref="G69:G70"/>
    <mergeCell ref="H69:H70"/>
    <mergeCell ref="I69:I70"/>
    <mergeCell ref="K69:K70"/>
    <mergeCell ref="L69:L70"/>
    <mergeCell ref="N38:Z38"/>
    <mergeCell ref="AA38:AM38"/>
    <mergeCell ref="AO38:AO39"/>
    <mergeCell ref="R39:R40"/>
    <mergeCell ref="X39:X40"/>
    <mergeCell ref="AE39:AE40"/>
    <mergeCell ref="AK39:AK40"/>
    <mergeCell ref="Y40:Z40"/>
    <mergeCell ref="AL40:AM40"/>
    <mergeCell ref="AN40:AO40"/>
    <mergeCell ref="G38:G39"/>
    <mergeCell ref="H38:H39"/>
    <mergeCell ref="I38:I39"/>
    <mergeCell ref="K38:K39"/>
    <mergeCell ref="L38:L39"/>
    <mergeCell ref="M38:M40"/>
    <mergeCell ref="I92:I93"/>
    <mergeCell ref="I117:I118"/>
    <mergeCell ref="B147:B155"/>
    <mergeCell ref="C147:C155"/>
    <mergeCell ref="E147:E155"/>
    <mergeCell ref="B129:B137"/>
    <mergeCell ref="C129:C137"/>
    <mergeCell ref="E129:E137"/>
    <mergeCell ref="B138:B146"/>
    <mergeCell ref="C138:C146"/>
    <mergeCell ref="E138:E146"/>
    <mergeCell ref="B120:B128"/>
    <mergeCell ref="C120:C128"/>
    <mergeCell ref="E120:E128"/>
    <mergeCell ref="AK118:AK119"/>
    <mergeCell ref="Y119:Z119"/>
    <mergeCell ref="R118:R119"/>
    <mergeCell ref="AE118:AE119"/>
    <mergeCell ref="X118:X119"/>
    <mergeCell ref="H117:H118"/>
    <mergeCell ref="H120:H128"/>
    <mergeCell ref="AL119:AM119"/>
    <mergeCell ref="AN119:AO119"/>
    <mergeCell ref="B104:B112"/>
    <mergeCell ref="C104:C112"/>
    <mergeCell ref="B115:AO115"/>
    <mergeCell ref="G117:G118"/>
    <mergeCell ref="K117:K118"/>
    <mergeCell ref="L117:L118"/>
    <mergeCell ref="M117:M119"/>
    <mergeCell ref="N117:Z117"/>
    <mergeCell ref="AA117:AM117"/>
    <mergeCell ref="AO117:AO118"/>
    <mergeCell ref="B55:B63"/>
    <mergeCell ref="C55:C63"/>
    <mergeCell ref="B95:B103"/>
    <mergeCell ref="C95:C103"/>
    <mergeCell ref="E95:E103"/>
    <mergeCell ref="E104:E112"/>
    <mergeCell ref="E55:E63"/>
    <mergeCell ref="G92:G93"/>
    <mergeCell ref="B24:B32"/>
    <mergeCell ref="C24:C32"/>
    <mergeCell ref="B50:AO50"/>
    <mergeCell ref="AO52:AO53"/>
    <mergeCell ref="E24:E32"/>
    <mergeCell ref="N52:Z52"/>
    <mergeCell ref="G52:G53"/>
    <mergeCell ref="K52:K53"/>
    <mergeCell ref="L52:L53"/>
    <mergeCell ref="B36:AO36"/>
    <mergeCell ref="B6:B14"/>
    <mergeCell ref="C6:C14"/>
    <mergeCell ref="B15:B23"/>
    <mergeCell ref="C15:C23"/>
    <mergeCell ref="E6:E14"/>
    <mergeCell ref="E15:E23"/>
    <mergeCell ref="AL5:AM5"/>
    <mergeCell ref="H52:H53"/>
    <mergeCell ref="I52:I53"/>
    <mergeCell ref="AN5:AO5"/>
    <mergeCell ref="AK4:AK5"/>
    <mergeCell ref="X53:X54"/>
    <mergeCell ref="AK53:AK54"/>
    <mergeCell ref="Y54:Z54"/>
    <mergeCell ref="AL54:AM54"/>
    <mergeCell ref="M52:M54"/>
    <mergeCell ref="R53:R54"/>
    <mergeCell ref="AN71:AO71"/>
    <mergeCell ref="AE93:AE94"/>
    <mergeCell ref="N3:Z3"/>
    <mergeCell ref="AA3:AM3"/>
    <mergeCell ref="B1:AO1"/>
    <mergeCell ref="G3:G4"/>
    <mergeCell ref="K3:K4"/>
    <mergeCell ref="L3:L4"/>
    <mergeCell ref="M3:M5"/>
    <mergeCell ref="X93:X94"/>
    <mergeCell ref="AK93:AK94"/>
    <mergeCell ref="Y94:Z94"/>
    <mergeCell ref="AN54:AO54"/>
    <mergeCell ref="AA52:AM52"/>
    <mergeCell ref="AE53:AE54"/>
    <mergeCell ref="AO92:AO93"/>
    <mergeCell ref="H129:H137"/>
    <mergeCell ref="H138:H146"/>
    <mergeCell ref="AO3:AO4"/>
    <mergeCell ref="X4:X5"/>
    <mergeCell ref="Y5:Z5"/>
    <mergeCell ref="M92:M94"/>
    <mergeCell ref="N92:Z92"/>
    <mergeCell ref="AA92:AM92"/>
    <mergeCell ref="R93:R94"/>
    <mergeCell ref="H147:H155"/>
    <mergeCell ref="H55:H63"/>
    <mergeCell ref="H92:H93"/>
    <mergeCell ref="H95:H103"/>
    <mergeCell ref="H104:H112"/>
    <mergeCell ref="B90:AO90"/>
    <mergeCell ref="K92:K93"/>
    <mergeCell ref="L92:L93"/>
    <mergeCell ref="AL94:AM94"/>
    <mergeCell ref="AN94:AO94"/>
  </mergeCells>
  <phoneticPr fontId="1" type="noConversion"/>
  <pageMargins left="1.07" right="0.23" top="1.0900000000000001" bottom="0.88" header="0.51181102362204722" footer="0.65"/>
  <pageSetup paperSize="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</sheetPr>
  <dimension ref="A1:AO158"/>
  <sheetViews>
    <sheetView showGridLines="0" topLeftCell="A35" zoomScale="70" zoomScaleNormal="100" zoomScaleSheetLayoutView="100" workbookViewId="0">
      <selection activeCell="AA73" sqref="AA73"/>
    </sheetView>
  </sheetViews>
  <sheetFormatPr defaultColWidth="8.75" defaultRowHeight="20.100000000000001" customHeight="1" x14ac:dyDescent="0.15"/>
  <cols>
    <col min="1" max="1" width="1.125" style="9" customWidth="1"/>
    <col min="2" max="2" width="5.125" style="9" customWidth="1"/>
    <col min="3" max="3" width="6.75" style="9" customWidth="1"/>
    <col min="4" max="4" width="7.875" style="102" hidden="1" customWidth="1"/>
    <col min="5" max="5" width="5.875" style="9" bestFit="1" customWidth="1"/>
    <col min="6" max="6" width="16.125" style="9" customWidth="1"/>
    <col min="7" max="7" width="5.875" style="9" bestFit="1" customWidth="1"/>
    <col min="8" max="8" width="5.875" style="9" customWidth="1"/>
    <col min="9" max="9" width="5.875" style="9" hidden="1" customWidth="1"/>
    <col min="10" max="10" width="5.875" style="9" bestFit="1" customWidth="1"/>
    <col min="11" max="11" width="7.875" style="10" bestFit="1" customWidth="1"/>
    <col min="12" max="12" width="9" style="10" bestFit="1" customWidth="1"/>
    <col min="13" max="15" width="5.875" style="9" bestFit="1" customWidth="1"/>
    <col min="16" max="16" width="9" style="10" bestFit="1" customWidth="1"/>
    <col min="17" max="17" width="8.125" style="10" customWidth="1"/>
    <col min="18" max="18" width="8.375" style="88" customWidth="1"/>
    <col min="19" max="19" width="6.5" style="14" bestFit="1" customWidth="1"/>
    <col min="20" max="20" width="7.5" style="14" bestFit="1" customWidth="1"/>
    <col min="21" max="21" width="6.5" style="14" bestFit="1" customWidth="1"/>
    <col min="22" max="23" width="6.875" style="10" bestFit="1" customWidth="1"/>
    <col min="24" max="24" width="6.875" style="11" bestFit="1" customWidth="1"/>
    <col min="25" max="26" width="6.875" style="9" bestFit="1" customWidth="1"/>
    <col min="27" max="27" width="5.875" style="3" bestFit="1" customWidth="1"/>
    <col min="28" max="28" width="5.875" style="4" bestFit="1" customWidth="1"/>
    <col min="29" max="29" width="9" style="14" bestFit="1" customWidth="1"/>
    <col min="30" max="30" width="9.75" style="10" customWidth="1"/>
    <col min="31" max="31" width="8.5" style="88" customWidth="1"/>
    <col min="32" max="32" width="6.875" style="14" bestFit="1" customWidth="1"/>
    <col min="33" max="33" width="7.875" style="14" bestFit="1" customWidth="1"/>
    <col min="34" max="34" width="6.875" style="14" bestFit="1" customWidth="1"/>
    <col min="35" max="36" width="6.875" style="10" bestFit="1" customWidth="1"/>
    <col min="37" max="37" width="6.875" style="11" bestFit="1" customWidth="1"/>
    <col min="38" max="39" width="6.875" style="9" bestFit="1" customWidth="1"/>
    <col min="40" max="40" width="8.5" style="12" bestFit="1" customWidth="1"/>
    <col min="41" max="41" width="7.875" style="12" bestFit="1" customWidth="1"/>
    <col min="42" max="42" width="1.125" style="9" customWidth="1"/>
    <col min="43" max="16384" width="8.75" style="9"/>
  </cols>
  <sheetData>
    <row r="1" spans="1:41" s="1" customFormat="1" ht="20.100000000000001" hidden="1" customHeight="1" x14ac:dyDescent="0.15">
      <c r="A1" s="17"/>
      <c r="B1" s="164" t="s">
        <v>148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</row>
    <row r="2" spans="1:41" s="1" customFormat="1" ht="20.100000000000001" hidden="1" customHeight="1" thickBot="1" x14ac:dyDescent="0.2">
      <c r="D2" s="96"/>
      <c r="K2" s="2"/>
      <c r="L2" s="2"/>
      <c r="P2" s="2"/>
      <c r="Q2" s="2"/>
      <c r="R2" s="87"/>
      <c r="S2" s="13"/>
      <c r="T2" s="13"/>
      <c r="U2" s="13"/>
      <c r="V2" s="2"/>
      <c r="W2" s="2"/>
      <c r="X2" s="5"/>
      <c r="AA2" s="3"/>
      <c r="AB2" s="4"/>
      <c r="AC2" s="13"/>
      <c r="AD2" s="2"/>
      <c r="AE2" s="87"/>
      <c r="AF2" s="13"/>
      <c r="AG2" s="13"/>
      <c r="AH2" s="13"/>
      <c r="AI2" s="2"/>
      <c r="AJ2" s="2"/>
      <c r="AK2" s="5"/>
      <c r="AN2" s="4" t="s">
        <v>77</v>
      </c>
      <c r="AO2" s="4"/>
    </row>
    <row r="3" spans="1:41" s="1" customFormat="1" ht="20.100000000000001" hidden="1" customHeight="1" x14ac:dyDescent="0.15">
      <c r="A3" s="18"/>
      <c r="B3" s="19" t="s">
        <v>149</v>
      </c>
      <c r="C3" s="15" t="s">
        <v>150</v>
      </c>
      <c r="D3" s="91"/>
      <c r="E3" s="15"/>
      <c r="F3" s="15" t="s">
        <v>151</v>
      </c>
      <c r="G3" s="181" t="s">
        <v>152</v>
      </c>
      <c r="H3" s="15"/>
      <c r="I3" s="15"/>
      <c r="J3" s="15" t="s">
        <v>153</v>
      </c>
      <c r="K3" s="182" t="s">
        <v>154</v>
      </c>
      <c r="L3" s="182" t="s">
        <v>155</v>
      </c>
      <c r="M3" s="181" t="s">
        <v>156</v>
      </c>
      <c r="N3" s="181" t="s">
        <v>157</v>
      </c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 t="s">
        <v>158</v>
      </c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5" t="s">
        <v>86</v>
      </c>
      <c r="AO3" s="184" t="s">
        <v>87</v>
      </c>
    </row>
    <row r="4" spans="1:41" s="1" customFormat="1" ht="20.100000000000001" hidden="1" customHeight="1" x14ac:dyDescent="0.15">
      <c r="A4" s="18"/>
      <c r="B4" s="20" t="s">
        <v>159</v>
      </c>
      <c r="C4" s="16" t="s">
        <v>160</v>
      </c>
      <c r="D4" s="92"/>
      <c r="E4" s="16" t="s">
        <v>161</v>
      </c>
      <c r="F4" s="16" t="s">
        <v>162</v>
      </c>
      <c r="G4" s="169"/>
      <c r="H4" s="16"/>
      <c r="I4" s="16"/>
      <c r="J4" s="16" t="s">
        <v>163</v>
      </c>
      <c r="K4" s="183"/>
      <c r="L4" s="183"/>
      <c r="M4" s="149"/>
      <c r="N4" s="7" t="s">
        <v>164</v>
      </c>
      <c r="O4" s="7" t="s">
        <v>165</v>
      </c>
      <c r="P4" s="21" t="s">
        <v>166</v>
      </c>
      <c r="Q4" s="21" t="s">
        <v>167</v>
      </c>
      <c r="R4" s="57" t="s">
        <v>168</v>
      </c>
      <c r="S4" s="48" t="s">
        <v>169</v>
      </c>
      <c r="T4" s="48" t="s">
        <v>170</v>
      </c>
      <c r="U4" s="48" t="s">
        <v>171</v>
      </c>
      <c r="V4" s="21" t="s">
        <v>172</v>
      </c>
      <c r="W4" s="21" t="s">
        <v>173</v>
      </c>
      <c r="X4" s="180" t="s">
        <v>174</v>
      </c>
      <c r="Y4" s="8" t="s">
        <v>175</v>
      </c>
      <c r="Z4" s="8" t="s">
        <v>176</v>
      </c>
      <c r="AA4" s="22" t="s">
        <v>177</v>
      </c>
      <c r="AB4" s="7" t="s">
        <v>178</v>
      </c>
      <c r="AC4" s="48" t="s">
        <v>179</v>
      </c>
      <c r="AD4" s="21" t="s">
        <v>180</v>
      </c>
      <c r="AE4" s="57" t="s">
        <v>181</v>
      </c>
      <c r="AF4" s="48" t="s">
        <v>182</v>
      </c>
      <c r="AG4" s="48" t="s">
        <v>183</v>
      </c>
      <c r="AH4" s="48" t="s">
        <v>184</v>
      </c>
      <c r="AI4" s="21" t="s">
        <v>185</v>
      </c>
      <c r="AJ4" s="21" t="s">
        <v>186</v>
      </c>
      <c r="AK4" s="180" t="s">
        <v>187</v>
      </c>
      <c r="AL4" s="8" t="s">
        <v>175</v>
      </c>
      <c r="AM4" s="8" t="s">
        <v>176</v>
      </c>
      <c r="AN4" s="24" t="s">
        <v>12</v>
      </c>
      <c r="AO4" s="185"/>
    </row>
    <row r="5" spans="1:41" s="1" customFormat="1" ht="20.100000000000001" hidden="1" customHeight="1" x14ac:dyDescent="0.15">
      <c r="A5" s="18"/>
      <c r="B5" s="25" t="s">
        <v>188</v>
      </c>
      <c r="C5" s="24" t="s">
        <v>188</v>
      </c>
      <c r="D5" s="93"/>
      <c r="E5" s="24" t="s">
        <v>15</v>
      </c>
      <c r="F5" s="24" t="s">
        <v>189</v>
      </c>
      <c r="G5" s="24" t="s">
        <v>190</v>
      </c>
      <c r="H5" s="24"/>
      <c r="I5" s="24"/>
      <c r="J5" s="24" t="s">
        <v>15</v>
      </c>
      <c r="K5" s="26" t="s">
        <v>188</v>
      </c>
      <c r="L5" s="26" t="s">
        <v>188</v>
      </c>
      <c r="M5" s="149"/>
      <c r="N5" s="24" t="s">
        <v>190</v>
      </c>
      <c r="O5" s="24" t="s">
        <v>190</v>
      </c>
      <c r="P5" s="26" t="s">
        <v>188</v>
      </c>
      <c r="Q5" s="26" t="s">
        <v>188</v>
      </c>
      <c r="R5" s="53" t="s">
        <v>188</v>
      </c>
      <c r="S5" s="49" t="s">
        <v>188</v>
      </c>
      <c r="T5" s="49" t="s">
        <v>188</v>
      </c>
      <c r="U5" s="49" t="s">
        <v>188</v>
      </c>
      <c r="V5" s="26" t="s">
        <v>188</v>
      </c>
      <c r="W5" s="26" t="s">
        <v>188</v>
      </c>
      <c r="X5" s="180"/>
      <c r="Y5" s="177" t="s">
        <v>191</v>
      </c>
      <c r="Z5" s="178"/>
      <c r="AA5" s="27" t="s">
        <v>190</v>
      </c>
      <c r="AB5" s="24" t="s">
        <v>190</v>
      </c>
      <c r="AC5" s="49" t="s">
        <v>188</v>
      </c>
      <c r="AD5" s="26" t="s">
        <v>188</v>
      </c>
      <c r="AE5" s="53" t="s">
        <v>188</v>
      </c>
      <c r="AF5" s="49" t="s">
        <v>188</v>
      </c>
      <c r="AG5" s="49" t="s">
        <v>188</v>
      </c>
      <c r="AH5" s="49" t="s">
        <v>188</v>
      </c>
      <c r="AI5" s="26" t="s">
        <v>188</v>
      </c>
      <c r="AJ5" s="26" t="s">
        <v>188</v>
      </c>
      <c r="AK5" s="180"/>
      <c r="AL5" s="177" t="s">
        <v>191</v>
      </c>
      <c r="AM5" s="178"/>
      <c r="AN5" s="177" t="s">
        <v>192</v>
      </c>
      <c r="AO5" s="179"/>
    </row>
    <row r="6" spans="1:41" s="1" customFormat="1" ht="20.100000000000001" hidden="1" customHeight="1" x14ac:dyDescent="0.15">
      <c r="A6" s="18"/>
      <c r="B6" s="173">
        <f>C6+20*2</f>
        <v>190</v>
      </c>
      <c r="C6" s="169">
        <v>150</v>
      </c>
      <c r="D6" s="97"/>
      <c r="E6" s="169">
        <v>100</v>
      </c>
      <c r="F6" s="8" t="s">
        <v>193</v>
      </c>
      <c r="G6" s="8">
        <v>0</v>
      </c>
      <c r="H6" s="8"/>
      <c r="I6" s="8"/>
      <c r="J6" s="8">
        <v>20</v>
      </c>
      <c r="K6" s="28">
        <f t="shared" ref="K6:K14" si="0">J6+E$6</f>
        <v>120</v>
      </c>
      <c r="L6" s="28">
        <f t="shared" ref="L6:L32" si="1">(K6-30)*M6</f>
        <v>135</v>
      </c>
      <c r="M6" s="8">
        <v>1.5</v>
      </c>
      <c r="N6" s="8">
        <v>30</v>
      </c>
      <c r="O6" s="8">
        <f t="shared" ref="O6:O32" si="2">N6-G6</f>
        <v>30</v>
      </c>
      <c r="P6" s="28">
        <f t="shared" ref="P6:P32" si="3">L6/COS(ATAN((Q6+U6-T6)/L6))</f>
        <v>145.38461538461539</v>
      </c>
      <c r="Q6" s="28">
        <f t="shared" ref="Q6:Q32" si="4">L6*TAN(N6*PI()/180)</f>
        <v>77.94228634059948</v>
      </c>
      <c r="R6" s="33">
        <f t="shared" ref="R6:R32" si="5">M6/COS(N6*PI()/180)</f>
        <v>1.7320508075688772</v>
      </c>
      <c r="S6" s="50">
        <f t="shared" ref="S6:S32" si="6">40/COS(N6*PI()/180)</f>
        <v>46.188021535170058</v>
      </c>
      <c r="T6" s="50">
        <f t="shared" ref="T6:T32" si="7">K6/X6+S6</f>
        <v>78.164344136441642</v>
      </c>
      <c r="U6" s="50">
        <f t="shared" ref="U6:U32" si="8">30/X6+S6</f>
        <v>54.182102185487956</v>
      </c>
      <c r="V6" s="28">
        <f t="shared" ref="V6:V32" si="9">20/COS(N6*PI()/180)</f>
        <v>23.094010767585029</v>
      </c>
      <c r="W6" s="28">
        <f t="shared" ref="W6:W32" si="10">20/COS(ATAN((Q6+U6-T6)/L6))</f>
        <v>21.538461538461537</v>
      </c>
      <c r="X6" s="23">
        <f t="shared" ref="X6:X32" si="11">(4+SIN(N6*PI()/180)/M6)*COS(N6*PI()/180)</f>
        <v>3.7527767497325675</v>
      </c>
      <c r="Y6" s="30">
        <f t="shared" ref="Y6:Y32" si="12">(S6*M6*(K6^2-30^2)/2+M6*(K6^3-30^3)/(6*X6))/1000000</f>
        <v>0.58096981126185299</v>
      </c>
      <c r="Z6" s="30">
        <f t="shared" ref="Z6:Z32" si="13">(M6*(S6+V6+W6)*(K6-30)*60+M6*(K6^2-30^2)*60/(2*X6)+(V6+W6+U6)*0*60)/1000000</f>
        <v>0.89752613328279207</v>
      </c>
      <c r="AA6" s="54">
        <v>30</v>
      </c>
      <c r="AB6" s="31">
        <f t="shared" ref="AB6:AB32" si="14">AA6+G6</f>
        <v>30</v>
      </c>
      <c r="AC6" s="50">
        <f t="shared" ref="AC6:AC32" si="15">IF(AA6&gt;0,L6/COS(ATAN((AD6+AH6-AG6)/L6)),L6/COS(ATAN((AD6+AG6-AH6)/L6)))</f>
        <v>145.38461538461539</v>
      </c>
      <c r="AD6" s="28">
        <f t="shared" ref="AD6:AD32" si="16">L6*TAN(ABS(AA6)*PI()/180)</f>
        <v>77.94228634059948</v>
      </c>
      <c r="AE6" s="33">
        <f t="shared" ref="AE6:AE32" si="17">M6/COS(AA6*PI()/180)</f>
        <v>1.7320508075688772</v>
      </c>
      <c r="AF6" s="50">
        <f t="shared" ref="AF6:AF32" si="18">40/COS(AA6*PI()/180)</f>
        <v>46.188021535170058</v>
      </c>
      <c r="AG6" s="50">
        <f t="shared" ref="AG6:AG32" si="19">K6/AK6+AF6</f>
        <v>78.164344136441642</v>
      </c>
      <c r="AH6" s="50">
        <f t="shared" ref="AH6:AH32" si="20">30/AK6+AF6</f>
        <v>54.182102185487956</v>
      </c>
      <c r="AI6" s="28">
        <f t="shared" ref="AI6:AI32" si="21">20/COS(AA6*PI()/180)</f>
        <v>23.094010767585029</v>
      </c>
      <c r="AJ6" s="28">
        <f t="shared" ref="AJ6:AJ32" si="22">IF(AA6&gt;0,20/COS(ATAN((AD6+AH6-AG6)/L6)),20/COS(ATAN((AD6-AH6+AG6)/L6)))</f>
        <v>21.538461538461537</v>
      </c>
      <c r="AK6" s="32">
        <f t="shared" ref="AK6:AK32" si="23">(4+SIN(ABS(AA6)*PI()/180)/M6)*COS(AA6*PI()/180)</f>
        <v>3.7527767497325675</v>
      </c>
      <c r="AL6" s="30">
        <f t="shared" ref="AL6:AL32" si="24">(AF6*M6*(K6^2-30^2)/2+M6*(K6^3-30^3)/(6*AK6))/1000000</f>
        <v>0.58096981126185299</v>
      </c>
      <c r="AM6" s="30">
        <f t="shared" ref="AM6:AM32" si="25">(M6*(AF6+AI6+AJ6)*(K6-30)*60+M6*(K6^2-30^2)*60/(2*AK6)+(AI6+AJ6+AH6)*0*60)/1000000</f>
        <v>0.89752613328279207</v>
      </c>
      <c r="AN6" s="33">
        <f t="shared" ref="AN6:AN32" si="26">IF(AA6&gt;0,(C6+C6+Q6+AD6)*L6/2/10000*0.4,(C6+C6+Q6-AD6)*L6/2/10000*0.4)</f>
        <v>1.2308883462392373</v>
      </c>
      <c r="AO6" s="34">
        <f t="shared" ref="AO6:AO32" si="27">IF(Z6&gt;0,1*0.4*(V6+U6+W6+Q6+C6/2+AI6+AH6+AJ6+(C6/2+AD6))/100,1*0.4*(V6+U6+W6+Q6+C6/2+AI6+AH6+AJ6+(C6/2-AD6))/100)</f>
        <v>2.0140548866570724</v>
      </c>
    </row>
    <row r="7" spans="1:41" s="1" customFormat="1" ht="20.100000000000001" hidden="1" customHeight="1" x14ac:dyDescent="0.15">
      <c r="A7" s="18"/>
      <c r="B7" s="174"/>
      <c r="C7" s="170"/>
      <c r="D7" s="92"/>
      <c r="E7" s="170"/>
      <c r="F7" s="8" t="s">
        <v>194</v>
      </c>
      <c r="G7" s="8">
        <v>0</v>
      </c>
      <c r="H7" s="8"/>
      <c r="I7" s="8"/>
      <c r="J7" s="8">
        <v>20</v>
      </c>
      <c r="K7" s="28">
        <f t="shared" si="0"/>
        <v>120</v>
      </c>
      <c r="L7" s="28">
        <f t="shared" si="1"/>
        <v>135</v>
      </c>
      <c r="M7" s="8">
        <v>1.5</v>
      </c>
      <c r="N7" s="8">
        <v>30</v>
      </c>
      <c r="O7" s="8">
        <f t="shared" si="2"/>
        <v>30</v>
      </c>
      <c r="P7" s="28">
        <f t="shared" si="3"/>
        <v>145.38461538461539</v>
      </c>
      <c r="Q7" s="28">
        <f t="shared" si="4"/>
        <v>77.94228634059948</v>
      </c>
      <c r="R7" s="33">
        <f t="shared" si="5"/>
        <v>1.7320508075688772</v>
      </c>
      <c r="S7" s="50">
        <f t="shared" si="6"/>
        <v>46.188021535170058</v>
      </c>
      <c r="T7" s="50">
        <f t="shared" si="7"/>
        <v>78.164344136441642</v>
      </c>
      <c r="U7" s="50">
        <f t="shared" si="8"/>
        <v>54.182102185487956</v>
      </c>
      <c r="V7" s="28">
        <f t="shared" si="9"/>
        <v>23.094010767585029</v>
      </c>
      <c r="W7" s="28">
        <f t="shared" si="10"/>
        <v>21.538461538461537</v>
      </c>
      <c r="X7" s="23">
        <f t="shared" si="11"/>
        <v>3.7527767497325675</v>
      </c>
      <c r="Y7" s="30">
        <f t="shared" si="12"/>
        <v>0.58096981126185299</v>
      </c>
      <c r="Z7" s="30">
        <f t="shared" si="13"/>
        <v>0.89752613328279207</v>
      </c>
      <c r="AA7" s="54">
        <v>30</v>
      </c>
      <c r="AB7" s="31">
        <f t="shared" si="14"/>
        <v>30</v>
      </c>
      <c r="AC7" s="50">
        <f t="shared" si="15"/>
        <v>145.38461538461539</v>
      </c>
      <c r="AD7" s="28">
        <f t="shared" si="16"/>
        <v>77.94228634059948</v>
      </c>
      <c r="AE7" s="33">
        <f t="shared" si="17"/>
        <v>1.7320508075688772</v>
      </c>
      <c r="AF7" s="50">
        <f t="shared" si="18"/>
        <v>46.188021535170058</v>
      </c>
      <c r="AG7" s="50">
        <f t="shared" si="19"/>
        <v>78.164344136441642</v>
      </c>
      <c r="AH7" s="50">
        <f t="shared" si="20"/>
        <v>54.182102185487956</v>
      </c>
      <c r="AI7" s="28">
        <f t="shared" si="21"/>
        <v>23.094010767585029</v>
      </c>
      <c r="AJ7" s="28">
        <f t="shared" si="22"/>
        <v>21.538461538461537</v>
      </c>
      <c r="AK7" s="32">
        <f t="shared" si="23"/>
        <v>3.7527767497325675</v>
      </c>
      <c r="AL7" s="30">
        <f t="shared" si="24"/>
        <v>0.58096981126185299</v>
      </c>
      <c r="AM7" s="30">
        <f t="shared" si="25"/>
        <v>0.89752613328279207</v>
      </c>
      <c r="AN7" s="33">
        <f t="shared" si="26"/>
        <v>0.42088834623923727</v>
      </c>
      <c r="AO7" s="34">
        <f t="shared" si="27"/>
        <v>1.4140548866570724</v>
      </c>
    </row>
    <row r="8" spans="1:41" s="1" customFormat="1" ht="20.100000000000001" hidden="1" customHeight="1" x14ac:dyDescent="0.15">
      <c r="A8" s="18"/>
      <c r="B8" s="174"/>
      <c r="C8" s="170"/>
      <c r="D8" s="92"/>
      <c r="E8" s="170"/>
      <c r="F8" s="8" t="s">
        <v>195</v>
      </c>
      <c r="G8" s="8">
        <v>0</v>
      </c>
      <c r="H8" s="8"/>
      <c r="I8" s="8"/>
      <c r="J8" s="8">
        <v>30</v>
      </c>
      <c r="K8" s="28">
        <f t="shared" si="0"/>
        <v>130</v>
      </c>
      <c r="L8" s="28">
        <f t="shared" si="1"/>
        <v>150</v>
      </c>
      <c r="M8" s="8">
        <v>1.5</v>
      </c>
      <c r="N8" s="8">
        <v>30</v>
      </c>
      <c r="O8" s="8">
        <f t="shared" si="2"/>
        <v>30</v>
      </c>
      <c r="P8" s="28">
        <f t="shared" si="3"/>
        <v>161.53846153846152</v>
      </c>
      <c r="Q8" s="28">
        <f t="shared" si="4"/>
        <v>86.602540378443862</v>
      </c>
      <c r="R8" s="33">
        <f t="shared" si="5"/>
        <v>1.7320508075688772</v>
      </c>
      <c r="S8" s="50">
        <f t="shared" si="6"/>
        <v>46.188021535170058</v>
      </c>
      <c r="T8" s="50">
        <f t="shared" si="7"/>
        <v>80.829037686547608</v>
      </c>
      <c r="U8" s="50">
        <f t="shared" si="8"/>
        <v>54.182102185487956</v>
      </c>
      <c r="V8" s="28">
        <f t="shared" si="9"/>
        <v>23.094010767585029</v>
      </c>
      <c r="W8" s="28">
        <f t="shared" si="10"/>
        <v>21.538461538461537</v>
      </c>
      <c r="X8" s="23">
        <f t="shared" si="11"/>
        <v>3.7527767497325675</v>
      </c>
      <c r="Y8" s="30">
        <f t="shared" si="12"/>
        <v>0.69881588351528934</v>
      </c>
      <c r="Z8" s="30">
        <f t="shared" si="13"/>
        <v>1.009242380178579</v>
      </c>
      <c r="AA8" s="54">
        <v>30</v>
      </c>
      <c r="AB8" s="31">
        <f t="shared" si="14"/>
        <v>30</v>
      </c>
      <c r="AC8" s="50">
        <f t="shared" si="15"/>
        <v>161.53846153846152</v>
      </c>
      <c r="AD8" s="28">
        <f t="shared" si="16"/>
        <v>86.602540378443862</v>
      </c>
      <c r="AE8" s="33">
        <f t="shared" si="17"/>
        <v>1.7320508075688772</v>
      </c>
      <c r="AF8" s="50">
        <f t="shared" si="18"/>
        <v>46.188021535170058</v>
      </c>
      <c r="AG8" s="50">
        <f t="shared" si="19"/>
        <v>80.829037686547608</v>
      </c>
      <c r="AH8" s="50">
        <f t="shared" si="20"/>
        <v>54.182102185487956</v>
      </c>
      <c r="AI8" s="28">
        <f t="shared" si="21"/>
        <v>23.094010767585029</v>
      </c>
      <c r="AJ8" s="28">
        <f t="shared" si="22"/>
        <v>21.538461538461537</v>
      </c>
      <c r="AK8" s="32">
        <f t="shared" si="23"/>
        <v>3.7527767497325675</v>
      </c>
      <c r="AL8" s="30">
        <f t="shared" si="24"/>
        <v>0.69881588351528934</v>
      </c>
      <c r="AM8" s="30">
        <f t="shared" si="25"/>
        <v>1.009242380178579</v>
      </c>
      <c r="AN8" s="33">
        <f t="shared" si="26"/>
        <v>0.51961524227066314</v>
      </c>
      <c r="AO8" s="34">
        <f t="shared" si="27"/>
        <v>1.4833369189598269</v>
      </c>
    </row>
    <row r="9" spans="1:41" s="1" customFormat="1" ht="20.100000000000001" hidden="1" customHeight="1" x14ac:dyDescent="0.15">
      <c r="A9" s="18"/>
      <c r="B9" s="174"/>
      <c r="C9" s="170"/>
      <c r="D9" s="92"/>
      <c r="E9" s="170"/>
      <c r="F9" s="8" t="s">
        <v>196</v>
      </c>
      <c r="G9" s="8">
        <v>0</v>
      </c>
      <c r="H9" s="8"/>
      <c r="I9" s="8"/>
      <c r="J9" s="8">
        <v>30</v>
      </c>
      <c r="K9" s="28">
        <f t="shared" si="0"/>
        <v>130</v>
      </c>
      <c r="L9" s="28">
        <f t="shared" si="1"/>
        <v>150</v>
      </c>
      <c r="M9" s="8">
        <v>1.5</v>
      </c>
      <c r="N9" s="8">
        <v>30</v>
      </c>
      <c r="O9" s="8">
        <f t="shared" si="2"/>
        <v>30</v>
      </c>
      <c r="P9" s="28">
        <f t="shared" si="3"/>
        <v>161.53846153846152</v>
      </c>
      <c r="Q9" s="28">
        <f t="shared" si="4"/>
        <v>86.602540378443862</v>
      </c>
      <c r="R9" s="33">
        <f t="shared" si="5"/>
        <v>1.7320508075688772</v>
      </c>
      <c r="S9" s="50">
        <f t="shared" si="6"/>
        <v>46.188021535170058</v>
      </c>
      <c r="T9" s="50">
        <f t="shared" si="7"/>
        <v>80.829037686547608</v>
      </c>
      <c r="U9" s="50">
        <f t="shared" si="8"/>
        <v>54.182102185487956</v>
      </c>
      <c r="V9" s="28">
        <f t="shared" si="9"/>
        <v>23.094010767585029</v>
      </c>
      <c r="W9" s="28">
        <f t="shared" si="10"/>
        <v>21.538461538461537</v>
      </c>
      <c r="X9" s="23">
        <f t="shared" si="11"/>
        <v>3.7527767497325675</v>
      </c>
      <c r="Y9" s="30">
        <f t="shared" si="12"/>
        <v>0.69881588351528934</v>
      </c>
      <c r="Z9" s="30">
        <f t="shared" si="13"/>
        <v>1.009242380178579</v>
      </c>
      <c r="AA9" s="54">
        <v>30</v>
      </c>
      <c r="AB9" s="31">
        <f t="shared" si="14"/>
        <v>30</v>
      </c>
      <c r="AC9" s="50">
        <f t="shared" si="15"/>
        <v>161.53846153846152</v>
      </c>
      <c r="AD9" s="28">
        <f t="shared" si="16"/>
        <v>86.602540378443862</v>
      </c>
      <c r="AE9" s="33">
        <f t="shared" si="17"/>
        <v>1.7320508075688772</v>
      </c>
      <c r="AF9" s="50">
        <f t="shared" si="18"/>
        <v>46.188021535170058</v>
      </c>
      <c r="AG9" s="50">
        <f t="shared" si="19"/>
        <v>80.829037686547608</v>
      </c>
      <c r="AH9" s="50">
        <f t="shared" si="20"/>
        <v>54.182102185487956</v>
      </c>
      <c r="AI9" s="28">
        <f t="shared" si="21"/>
        <v>23.094010767585029</v>
      </c>
      <c r="AJ9" s="28">
        <f t="shared" si="22"/>
        <v>21.538461538461537</v>
      </c>
      <c r="AK9" s="32">
        <f t="shared" si="23"/>
        <v>3.7527767497325675</v>
      </c>
      <c r="AL9" s="30">
        <f t="shared" si="24"/>
        <v>0.69881588351528934</v>
      </c>
      <c r="AM9" s="30">
        <f t="shared" si="25"/>
        <v>1.009242380178579</v>
      </c>
      <c r="AN9" s="33">
        <f t="shared" si="26"/>
        <v>0.51961524227066314</v>
      </c>
      <c r="AO9" s="34">
        <f t="shared" si="27"/>
        <v>1.4833369189598269</v>
      </c>
    </row>
    <row r="10" spans="1:41" s="1" customFormat="1" ht="20.100000000000001" hidden="1" customHeight="1" x14ac:dyDescent="0.15">
      <c r="A10" s="18"/>
      <c r="B10" s="174"/>
      <c r="C10" s="170"/>
      <c r="D10" s="92"/>
      <c r="E10" s="170"/>
      <c r="F10" s="8" t="s">
        <v>197</v>
      </c>
      <c r="G10" s="8">
        <v>0</v>
      </c>
      <c r="H10" s="8"/>
      <c r="I10" s="8"/>
      <c r="J10" s="8">
        <v>35</v>
      </c>
      <c r="K10" s="28">
        <f t="shared" si="0"/>
        <v>135</v>
      </c>
      <c r="L10" s="28">
        <f t="shared" si="1"/>
        <v>183.75</v>
      </c>
      <c r="M10" s="8">
        <v>1.75</v>
      </c>
      <c r="N10" s="8">
        <v>30</v>
      </c>
      <c r="O10" s="8">
        <f t="shared" si="2"/>
        <v>30</v>
      </c>
      <c r="P10" s="28">
        <f t="shared" si="3"/>
        <v>199.5409314735534</v>
      </c>
      <c r="Q10" s="28">
        <f t="shared" si="4"/>
        <v>106.08811196359373</v>
      </c>
      <c r="R10" s="33">
        <f t="shared" si="5"/>
        <v>2.0207259421636898</v>
      </c>
      <c r="S10" s="50">
        <f t="shared" si="6"/>
        <v>46.188021535170058</v>
      </c>
      <c r="T10" s="50">
        <f t="shared" si="7"/>
        <v>82.56108849411649</v>
      </c>
      <c r="U10" s="50">
        <f t="shared" si="8"/>
        <v>54.270925303824818</v>
      </c>
      <c r="V10" s="28">
        <f t="shared" si="9"/>
        <v>23.094010767585029</v>
      </c>
      <c r="W10" s="28">
        <f t="shared" si="10"/>
        <v>21.718740840658874</v>
      </c>
      <c r="X10" s="23">
        <f t="shared" si="11"/>
        <v>3.7115374447904514</v>
      </c>
      <c r="Y10" s="30">
        <f t="shared" si="12"/>
        <v>0.89140536077409638</v>
      </c>
      <c r="Z10" s="30">
        <f t="shared" si="13"/>
        <v>1.2483470625420403</v>
      </c>
      <c r="AA10" s="54">
        <v>30</v>
      </c>
      <c r="AB10" s="31">
        <f t="shared" si="14"/>
        <v>30</v>
      </c>
      <c r="AC10" s="50">
        <f t="shared" si="15"/>
        <v>199.5409314735534</v>
      </c>
      <c r="AD10" s="28">
        <f t="shared" si="16"/>
        <v>106.08811196359373</v>
      </c>
      <c r="AE10" s="33">
        <f t="shared" si="17"/>
        <v>2.0207259421636898</v>
      </c>
      <c r="AF10" s="50">
        <f t="shared" si="18"/>
        <v>46.188021535170058</v>
      </c>
      <c r="AG10" s="50">
        <f t="shared" si="19"/>
        <v>82.56108849411649</v>
      </c>
      <c r="AH10" s="50">
        <f t="shared" si="20"/>
        <v>54.270925303824818</v>
      </c>
      <c r="AI10" s="28">
        <f t="shared" si="21"/>
        <v>23.094010767585029</v>
      </c>
      <c r="AJ10" s="28">
        <f t="shared" si="22"/>
        <v>21.718740840658874</v>
      </c>
      <c r="AK10" s="32">
        <f t="shared" si="23"/>
        <v>3.7115374447904514</v>
      </c>
      <c r="AL10" s="30">
        <f t="shared" si="24"/>
        <v>0.89140536077409638</v>
      </c>
      <c r="AM10" s="30">
        <f t="shared" si="25"/>
        <v>1.2483470625420403</v>
      </c>
      <c r="AN10" s="33">
        <f t="shared" si="26"/>
        <v>0.77974762293241406</v>
      </c>
      <c r="AO10" s="34">
        <f t="shared" si="27"/>
        <v>1.6413743110052996</v>
      </c>
    </row>
    <row r="11" spans="1:41" s="1" customFormat="1" ht="20.100000000000001" hidden="1" customHeight="1" x14ac:dyDescent="0.15">
      <c r="A11" s="18"/>
      <c r="B11" s="174"/>
      <c r="C11" s="170"/>
      <c r="D11" s="92"/>
      <c r="E11" s="170"/>
      <c r="F11" s="8" t="s">
        <v>198</v>
      </c>
      <c r="G11" s="8">
        <v>0</v>
      </c>
      <c r="H11" s="8"/>
      <c r="I11" s="8"/>
      <c r="J11" s="8">
        <v>35</v>
      </c>
      <c r="K11" s="28">
        <f t="shared" si="0"/>
        <v>135</v>
      </c>
      <c r="L11" s="28">
        <f t="shared" si="1"/>
        <v>183.75</v>
      </c>
      <c r="M11" s="8">
        <v>1.75</v>
      </c>
      <c r="N11" s="8">
        <v>30</v>
      </c>
      <c r="O11" s="8">
        <f t="shared" si="2"/>
        <v>30</v>
      </c>
      <c r="P11" s="28">
        <f t="shared" si="3"/>
        <v>199.5409314735534</v>
      </c>
      <c r="Q11" s="28">
        <f t="shared" si="4"/>
        <v>106.08811196359373</v>
      </c>
      <c r="R11" s="33">
        <f t="shared" si="5"/>
        <v>2.0207259421636898</v>
      </c>
      <c r="S11" s="50">
        <f t="shared" si="6"/>
        <v>46.188021535170058</v>
      </c>
      <c r="T11" s="50">
        <f t="shared" si="7"/>
        <v>82.56108849411649</v>
      </c>
      <c r="U11" s="50">
        <f t="shared" si="8"/>
        <v>54.270925303824818</v>
      </c>
      <c r="V11" s="28">
        <f t="shared" si="9"/>
        <v>23.094010767585029</v>
      </c>
      <c r="W11" s="28">
        <f t="shared" si="10"/>
        <v>21.718740840658874</v>
      </c>
      <c r="X11" s="23">
        <f t="shared" si="11"/>
        <v>3.7115374447904514</v>
      </c>
      <c r="Y11" s="30">
        <f t="shared" si="12"/>
        <v>0.89140536077409638</v>
      </c>
      <c r="Z11" s="30">
        <f t="shared" si="13"/>
        <v>1.2483470625420403</v>
      </c>
      <c r="AA11" s="54">
        <v>30</v>
      </c>
      <c r="AB11" s="31">
        <f t="shared" si="14"/>
        <v>30</v>
      </c>
      <c r="AC11" s="50">
        <f t="shared" si="15"/>
        <v>199.5409314735534</v>
      </c>
      <c r="AD11" s="28">
        <f t="shared" si="16"/>
        <v>106.08811196359373</v>
      </c>
      <c r="AE11" s="33">
        <f t="shared" si="17"/>
        <v>2.0207259421636898</v>
      </c>
      <c r="AF11" s="50">
        <f t="shared" si="18"/>
        <v>46.188021535170058</v>
      </c>
      <c r="AG11" s="50">
        <f t="shared" si="19"/>
        <v>82.56108849411649</v>
      </c>
      <c r="AH11" s="50">
        <f t="shared" si="20"/>
        <v>54.270925303824818</v>
      </c>
      <c r="AI11" s="28">
        <f t="shared" si="21"/>
        <v>23.094010767585029</v>
      </c>
      <c r="AJ11" s="28">
        <f t="shared" si="22"/>
        <v>21.718740840658874</v>
      </c>
      <c r="AK11" s="32">
        <f t="shared" si="23"/>
        <v>3.7115374447904514</v>
      </c>
      <c r="AL11" s="30">
        <f t="shared" si="24"/>
        <v>0.89140536077409638</v>
      </c>
      <c r="AM11" s="30">
        <f t="shared" si="25"/>
        <v>1.2483470625420403</v>
      </c>
      <c r="AN11" s="33">
        <f t="shared" si="26"/>
        <v>0.77974762293241406</v>
      </c>
      <c r="AO11" s="34">
        <f t="shared" si="27"/>
        <v>1.6413743110052996</v>
      </c>
    </row>
    <row r="12" spans="1:41" s="1" customFormat="1" ht="20.100000000000001" hidden="1" customHeight="1" x14ac:dyDescent="0.15">
      <c r="A12" s="18"/>
      <c r="B12" s="174"/>
      <c r="C12" s="170"/>
      <c r="D12" s="92"/>
      <c r="E12" s="170"/>
      <c r="F12" s="8" t="s">
        <v>199</v>
      </c>
      <c r="G12" s="8">
        <v>0</v>
      </c>
      <c r="H12" s="8"/>
      <c r="I12" s="8"/>
      <c r="J12" s="8">
        <v>40</v>
      </c>
      <c r="K12" s="28">
        <f t="shared" si="0"/>
        <v>140</v>
      </c>
      <c r="L12" s="28">
        <f t="shared" si="1"/>
        <v>192.5</v>
      </c>
      <c r="M12" s="8">
        <v>1.75</v>
      </c>
      <c r="N12" s="8">
        <v>30</v>
      </c>
      <c r="O12" s="8">
        <f t="shared" si="2"/>
        <v>30</v>
      </c>
      <c r="P12" s="28">
        <f t="shared" si="3"/>
        <v>209.04288059134166</v>
      </c>
      <c r="Q12" s="28">
        <f t="shared" si="4"/>
        <v>111.13992681900295</v>
      </c>
      <c r="R12" s="33">
        <f t="shared" si="5"/>
        <v>2.0207259421636898</v>
      </c>
      <c r="S12" s="50">
        <f t="shared" si="6"/>
        <v>46.188021535170058</v>
      </c>
      <c r="T12" s="50">
        <f t="shared" si="7"/>
        <v>83.908239122225609</v>
      </c>
      <c r="U12" s="50">
        <f t="shared" si="8"/>
        <v>54.270925303824818</v>
      </c>
      <c r="V12" s="28">
        <f t="shared" si="9"/>
        <v>23.094010767585029</v>
      </c>
      <c r="W12" s="28">
        <f t="shared" si="10"/>
        <v>21.718740840658874</v>
      </c>
      <c r="X12" s="23">
        <f t="shared" si="11"/>
        <v>3.7115374447904514</v>
      </c>
      <c r="Y12" s="30">
        <f t="shared" si="12"/>
        <v>0.96926365066928255</v>
      </c>
      <c r="Z12" s="30">
        <f t="shared" si="13"/>
        <v>1.3155719556356584</v>
      </c>
      <c r="AA12" s="54">
        <v>30</v>
      </c>
      <c r="AB12" s="31">
        <f t="shared" si="14"/>
        <v>30</v>
      </c>
      <c r="AC12" s="50">
        <f t="shared" si="15"/>
        <v>209.04288059134166</v>
      </c>
      <c r="AD12" s="28">
        <f t="shared" si="16"/>
        <v>111.13992681900295</v>
      </c>
      <c r="AE12" s="33">
        <f t="shared" si="17"/>
        <v>2.0207259421636898</v>
      </c>
      <c r="AF12" s="50">
        <f t="shared" si="18"/>
        <v>46.188021535170058</v>
      </c>
      <c r="AG12" s="50">
        <f t="shared" si="19"/>
        <v>83.908239122225609</v>
      </c>
      <c r="AH12" s="50">
        <f t="shared" si="20"/>
        <v>54.270925303824818</v>
      </c>
      <c r="AI12" s="28">
        <f t="shared" si="21"/>
        <v>23.094010767585029</v>
      </c>
      <c r="AJ12" s="28">
        <f t="shared" si="22"/>
        <v>21.718740840658874</v>
      </c>
      <c r="AK12" s="32">
        <f t="shared" si="23"/>
        <v>3.7115374447904514</v>
      </c>
      <c r="AL12" s="30">
        <f t="shared" si="24"/>
        <v>0.96926365066928255</v>
      </c>
      <c r="AM12" s="30">
        <f t="shared" si="25"/>
        <v>1.3155719556356584</v>
      </c>
      <c r="AN12" s="33">
        <f t="shared" si="26"/>
        <v>0.85577743650632287</v>
      </c>
      <c r="AO12" s="34">
        <f t="shared" si="27"/>
        <v>1.6817888298485733</v>
      </c>
    </row>
    <row r="13" spans="1:41" s="1" customFormat="1" ht="20.100000000000001" hidden="1" customHeight="1" x14ac:dyDescent="0.15">
      <c r="A13" s="18"/>
      <c r="B13" s="174"/>
      <c r="C13" s="170"/>
      <c r="D13" s="92"/>
      <c r="E13" s="170"/>
      <c r="F13" s="8" t="s">
        <v>200</v>
      </c>
      <c r="G13" s="8">
        <v>0</v>
      </c>
      <c r="H13" s="8"/>
      <c r="I13" s="8"/>
      <c r="J13" s="8">
        <v>40</v>
      </c>
      <c r="K13" s="28">
        <f t="shared" si="0"/>
        <v>140</v>
      </c>
      <c r="L13" s="28">
        <f t="shared" si="1"/>
        <v>192.5</v>
      </c>
      <c r="M13" s="8">
        <v>1.75</v>
      </c>
      <c r="N13" s="8">
        <v>30</v>
      </c>
      <c r="O13" s="8">
        <f t="shared" si="2"/>
        <v>30</v>
      </c>
      <c r="P13" s="28">
        <f t="shared" si="3"/>
        <v>209.04288059134166</v>
      </c>
      <c r="Q13" s="28">
        <f t="shared" si="4"/>
        <v>111.13992681900295</v>
      </c>
      <c r="R13" s="33">
        <f t="shared" si="5"/>
        <v>2.0207259421636898</v>
      </c>
      <c r="S13" s="50">
        <f t="shared" si="6"/>
        <v>46.188021535170058</v>
      </c>
      <c r="T13" s="50">
        <f t="shared" si="7"/>
        <v>83.908239122225609</v>
      </c>
      <c r="U13" s="50">
        <f t="shared" si="8"/>
        <v>54.270925303824818</v>
      </c>
      <c r="V13" s="28">
        <f t="shared" si="9"/>
        <v>23.094010767585029</v>
      </c>
      <c r="W13" s="28">
        <f t="shared" si="10"/>
        <v>21.718740840658874</v>
      </c>
      <c r="X13" s="23">
        <f t="shared" si="11"/>
        <v>3.7115374447904514</v>
      </c>
      <c r="Y13" s="30">
        <f t="shared" si="12"/>
        <v>0.96926365066928255</v>
      </c>
      <c r="Z13" s="30">
        <f t="shared" si="13"/>
        <v>1.3155719556356584</v>
      </c>
      <c r="AA13" s="54">
        <v>30</v>
      </c>
      <c r="AB13" s="31">
        <f t="shared" si="14"/>
        <v>30</v>
      </c>
      <c r="AC13" s="50">
        <f t="shared" si="15"/>
        <v>209.04288059134166</v>
      </c>
      <c r="AD13" s="28">
        <f t="shared" si="16"/>
        <v>111.13992681900295</v>
      </c>
      <c r="AE13" s="33">
        <f t="shared" si="17"/>
        <v>2.0207259421636898</v>
      </c>
      <c r="AF13" s="50">
        <f t="shared" si="18"/>
        <v>46.188021535170058</v>
      </c>
      <c r="AG13" s="50">
        <f t="shared" si="19"/>
        <v>83.908239122225609</v>
      </c>
      <c r="AH13" s="50">
        <f t="shared" si="20"/>
        <v>54.270925303824818</v>
      </c>
      <c r="AI13" s="28">
        <f t="shared" si="21"/>
        <v>23.094010767585029</v>
      </c>
      <c r="AJ13" s="28">
        <f t="shared" si="22"/>
        <v>21.718740840658874</v>
      </c>
      <c r="AK13" s="32">
        <f t="shared" si="23"/>
        <v>3.7115374447904514</v>
      </c>
      <c r="AL13" s="30">
        <f t="shared" si="24"/>
        <v>0.96926365066928255</v>
      </c>
      <c r="AM13" s="30">
        <f t="shared" si="25"/>
        <v>1.3155719556356584</v>
      </c>
      <c r="AN13" s="33">
        <f t="shared" si="26"/>
        <v>0.85577743650632287</v>
      </c>
      <c r="AO13" s="34">
        <f t="shared" si="27"/>
        <v>1.6817888298485733</v>
      </c>
    </row>
    <row r="14" spans="1:41" s="1" customFormat="1" ht="20.100000000000001" hidden="1" customHeight="1" x14ac:dyDescent="0.15">
      <c r="A14" s="18"/>
      <c r="B14" s="175"/>
      <c r="C14" s="171"/>
      <c r="D14" s="93"/>
      <c r="E14" s="171"/>
      <c r="F14" s="8" t="s">
        <v>201</v>
      </c>
      <c r="G14" s="8">
        <v>0</v>
      </c>
      <c r="H14" s="8"/>
      <c r="I14" s="8"/>
      <c r="J14" s="8">
        <v>45</v>
      </c>
      <c r="K14" s="28">
        <f t="shared" si="0"/>
        <v>145</v>
      </c>
      <c r="L14" s="28">
        <f t="shared" si="1"/>
        <v>201.25</v>
      </c>
      <c r="M14" s="8">
        <v>1.75</v>
      </c>
      <c r="N14" s="8">
        <v>30</v>
      </c>
      <c r="O14" s="8">
        <f t="shared" si="2"/>
        <v>30</v>
      </c>
      <c r="P14" s="28">
        <f t="shared" si="3"/>
        <v>218.54482970912991</v>
      </c>
      <c r="Q14" s="28">
        <f t="shared" si="4"/>
        <v>116.19174167441219</v>
      </c>
      <c r="R14" s="33">
        <f t="shared" si="5"/>
        <v>2.0207259421636898</v>
      </c>
      <c r="S14" s="50">
        <f t="shared" si="6"/>
        <v>46.188021535170058</v>
      </c>
      <c r="T14" s="50">
        <f t="shared" si="7"/>
        <v>85.255389750334729</v>
      </c>
      <c r="U14" s="50">
        <f t="shared" si="8"/>
        <v>54.270925303824818</v>
      </c>
      <c r="V14" s="28">
        <f t="shared" si="9"/>
        <v>23.094010767585029</v>
      </c>
      <c r="W14" s="28">
        <f t="shared" si="10"/>
        <v>21.718740840658874</v>
      </c>
      <c r="X14" s="23">
        <f t="shared" si="11"/>
        <v>3.7115374447904514</v>
      </c>
      <c r="Y14" s="30">
        <f t="shared" si="12"/>
        <v>1.050792926026066</v>
      </c>
      <c r="Z14" s="30">
        <f t="shared" si="13"/>
        <v>1.3835041028090334</v>
      </c>
      <c r="AA14" s="54">
        <v>30</v>
      </c>
      <c r="AB14" s="31">
        <f t="shared" si="14"/>
        <v>30</v>
      </c>
      <c r="AC14" s="50">
        <f t="shared" si="15"/>
        <v>218.54482970912991</v>
      </c>
      <c r="AD14" s="28">
        <f t="shared" si="16"/>
        <v>116.19174167441219</v>
      </c>
      <c r="AE14" s="33">
        <f t="shared" si="17"/>
        <v>2.0207259421636898</v>
      </c>
      <c r="AF14" s="50">
        <f t="shared" si="18"/>
        <v>46.188021535170058</v>
      </c>
      <c r="AG14" s="50">
        <f t="shared" si="19"/>
        <v>85.255389750334729</v>
      </c>
      <c r="AH14" s="50">
        <f t="shared" si="20"/>
        <v>54.270925303824818</v>
      </c>
      <c r="AI14" s="28">
        <f t="shared" si="21"/>
        <v>23.094010767585029</v>
      </c>
      <c r="AJ14" s="28">
        <f t="shared" si="22"/>
        <v>21.718740840658874</v>
      </c>
      <c r="AK14" s="32">
        <f t="shared" si="23"/>
        <v>3.7115374447904514</v>
      </c>
      <c r="AL14" s="30">
        <f t="shared" si="24"/>
        <v>1.050792926026066</v>
      </c>
      <c r="AM14" s="30">
        <f t="shared" si="25"/>
        <v>1.3835041028090334</v>
      </c>
      <c r="AN14" s="33">
        <f t="shared" si="26"/>
        <v>0.93534352047901814</v>
      </c>
      <c r="AO14" s="34">
        <f t="shared" si="27"/>
        <v>1.7222033486918473</v>
      </c>
    </row>
    <row r="15" spans="1:41" s="1" customFormat="1" ht="20.100000000000001" hidden="1" customHeight="1" x14ac:dyDescent="0.15">
      <c r="A15" s="18"/>
      <c r="B15" s="173">
        <f>C15+20*2</f>
        <v>190</v>
      </c>
      <c r="C15" s="169">
        <v>150</v>
      </c>
      <c r="D15" s="97"/>
      <c r="E15" s="169">
        <v>150</v>
      </c>
      <c r="F15" s="8" t="s">
        <v>193</v>
      </c>
      <c r="G15" s="8">
        <v>0</v>
      </c>
      <c r="H15" s="8"/>
      <c r="I15" s="8"/>
      <c r="J15" s="8">
        <v>20</v>
      </c>
      <c r="K15" s="28">
        <f t="shared" ref="K15:K23" si="28">J15+E$15</f>
        <v>170</v>
      </c>
      <c r="L15" s="28">
        <f t="shared" si="1"/>
        <v>210</v>
      </c>
      <c r="M15" s="8">
        <v>1.5</v>
      </c>
      <c r="N15" s="8">
        <v>30</v>
      </c>
      <c r="O15" s="8">
        <f t="shared" si="2"/>
        <v>30</v>
      </c>
      <c r="P15" s="28">
        <f t="shared" si="3"/>
        <v>226.15384615384613</v>
      </c>
      <c r="Q15" s="28">
        <f t="shared" si="4"/>
        <v>121.2435565298214</v>
      </c>
      <c r="R15" s="33">
        <f t="shared" si="5"/>
        <v>1.7320508075688772</v>
      </c>
      <c r="S15" s="50">
        <f t="shared" si="6"/>
        <v>46.188021535170058</v>
      </c>
      <c r="T15" s="50">
        <f t="shared" si="7"/>
        <v>91.487811886971457</v>
      </c>
      <c r="U15" s="50">
        <f t="shared" si="8"/>
        <v>54.182102185487956</v>
      </c>
      <c r="V15" s="28">
        <f t="shared" si="9"/>
        <v>23.094010767585029</v>
      </c>
      <c r="W15" s="28">
        <f t="shared" si="10"/>
        <v>21.538461538461537</v>
      </c>
      <c r="X15" s="23">
        <f t="shared" si="11"/>
        <v>3.7527767497325675</v>
      </c>
      <c r="Y15" s="30">
        <f t="shared" si="12"/>
        <v>1.2954407693840149</v>
      </c>
      <c r="Z15" s="30">
        <f t="shared" si="13"/>
        <v>1.4800896097126808</v>
      </c>
      <c r="AA15" s="54">
        <v>30</v>
      </c>
      <c r="AB15" s="31">
        <f t="shared" si="14"/>
        <v>30</v>
      </c>
      <c r="AC15" s="50">
        <f t="shared" si="15"/>
        <v>226.15384615384613</v>
      </c>
      <c r="AD15" s="28">
        <f t="shared" si="16"/>
        <v>121.2435565298214</v>
      </c>
      <c r="AE15" s="33">
        <f t="shared" si="17"/>
        <v>1.7320508075688772</v>
      </c>
      <c r="AF15" s="50">
        <f t="shared" si="18"/>
        <v>46.188021535170058</v>
      </c>
      <c r="AG15" s="50">
        <f t="shared" si="19"/>
        <v>91.487811886971457</v>
      </c>
      <c r="AH15" s="50">
        <f t="shared" si="20"/>
        <v>54.182102185487956</v>
      </c>
      <c r="AI15" s="28">
        <f t="shared" si="21"/>
        <v>23.094010767585029</v>
      </c>
      <c r="AJ15" s="28">
        <f t="shared" si="22"/>
        <v>21.538461538461537</v>
      </c>
      <c r="AK15" s="32">
        <f t="shared" si="23"/>
        <v>3.7527767497325675</v>
      </c>
      <c r="AL15" s="30">
        <f t="shared" si="24"/>
        <v>1.2954407693840149</v>
      </c>
      <c r="AM15" s="30">
        <f t="shared" si="25"/>
        <v>1.4800896097126808</v>
      </c>
      <c r="AN15" s="33">
        <f t="shared" si="26"/>
        <v>2.2784458748504997</v>
      </c>
      <c r="AO15" s="34">
        <f t="shared" si="27"/>
        <v>2.3604650481708473</v>
      </c>
    </row>
    <row r="16" spans="1:41" s="1" customFormat="1" ht="20.100000000000001" hidden="1" customHeight="1" x14ac:dyDescent="0.15">
      <c r="A16" s="18"/>
      <c r="B16" s="174"/>
      <c r="C16" s="170"/>
      <c r="D16" s="92"/>
      <c r="E16" s="170"/>
      <c r="F16" s="8" t="s">
        <v>194</v>
      </c>
      <c r="G16" s="8">
        <v>0</v>
      </c>
      <c r="H16" s="8"/>
      <c r="I16" s="8"/>
      <c r="J16" s="8">
        <v>20</v>
      </c>
      <c r="K16" s="28">
        <f t="shared" si="28"/>
        <v>170</v>
      </c>
      <c r="L16" s="28">
        <f t="shared" si="1"/>
        <v>210</v>
      </c>
      <c r="M16" s="8">
        <v>1.5</v>
      </c>
      <c r="N16" s="8">
        <v>30</v>
      </c>
      <c r="O16" s="8">
        <f t="shared" si="2"/>
        <v>30</v>
      </c>
      <c r="P16" s="28">
        <f t="shared" si="3"/>
        <v>226.15384615384613</v>
      </c>
      <c r="Q16" s="28">
        <f t="shared" si="4"/>
        <v>121.2435565298214</v>
      </c>
      <c r="R16" s="33">
        <f t="shared" si="5"/>
        <v>1.7320508075688772</v>
      </c>
      <c r="S16" s="50">
        <f t="shared" si="6"/>
        <v>46.188021535170058</v>
      </c>
      <c r="T16" s="50">
        <f t="shared" si="7"/>
        <v>91.487811886971457</v>
      </c>
      <c r="U16" s="50">
        <f t="shared" si="8"/>
        <v>54.182102185487956</v>
      </c>
      <c r="V16" s="28">
        <f t="shared" si="9"/>
        <v>23.094010767585029</v>
      </c>
      <c r="W16" s="28">
        <f t="shared" si="10"/>
        <v>21.538461538461537</v>
      </c>
      <c r="X16" s="23">
        <f t="shared" si="11"/>
        <v>3.7527767497325675</v>
      </c>
      <c r="Y16" s="30">
        <f t="shared" si="12"/>
        <v>1.2954407693840149</v>
      </c>
      <c r="Z16" s="30">
        <f t="shared" si="13"/>
        <v>1.4800896097126808</v>
      </c>
      <c r="AA16" s="54">
        <v>30</v>
      </c>
      <c r="AB16" s="31">
        <f t="shared" si="14"/>
        <v>30</v>
      </c>
      <c r="AC16" s="50">
        <f t="shared" si="15"/>
        <v>226.15384615384613</v>
      </c>
      <c r="AD16" s="28">
        <f t="shared" si="16"/>
        <v>121.2435565298214</v>
      </c>
      <c r="AE16" s="33">
        <f t="shared" si="17"/>
        <v>1.7320508075688772</v>
      </c>
      <c r="AF16" s="50">
        <f t="shared" si="18"/>
        <v>46.188021535170058</v>
      </c>
      <c r="AG16" s="50">
        <f t="shared" si="19"/>
        <v>91.487811886971457</v>
      </c>
      <c r="AH16" s="50">
        <f t="shared" si="20"/>
        <v>54.182102185487956</v>
      </c>
      <c r="AI16" s="28">
        <f t="shared" si="21"/>
        <v>23.094010767585029</v>
      </c>
      <c r="AJ16" s="28">
        <f t="shared" si="22"/>
        <v>21.538461538461537</v>
      </c>
      <c r="AK16" s="32">
        <f t="shared" si="23"/>
        <v>3.7527767497325675</v>
      </c>
      <c r="AL16" s="30">
        <f t="shared" si="24"/>
        <v>1.2954407693840149</v>
      </c>
      <c r="AM16" s="30">
        <f t="shared" si="25"/>
        <v>1.4800896097126808</v>
      </c>
      <c r="AN16" s="33">
        <f t="shared" si="26"/>
        <v>1.0184458748504999</v>
      </c>
      <c r="AO16" s="34">
        <f t="shared" si="27"/>
        <v>1.7604650481708473</v>
      </c>
    </row>
    <row r="17" spans="1:41" s="1" customFormat="1" ht="20.100000000000001" hidden="1" customHeight="1" x14ac:dyDescent="0.15">
      <c r="A17" s="18"/>
      <c r="B17" s="174"/>
      <c r="C17" s="170"/>
      <c r="D17" s="92"/>
      <c r="E17" s="170"/>
      <c r="F17" s="8" t="s">
        <v>195</v>
      </c>
      <c r="G17" s="8">
        <v>0</v>
      </c>
      <c r="H17" s="8"/>
      <c r="I17" s="8"/>
      <c r="J17" s="8">
        <v>30</v>
      </c>
      <c r="K17" s="28">
        <f t="shared" si="28"/>
        <v>180</v>
      </c>
      <c r="L17" s="28">
        <f t="shared" si="1"/>
        <v>225</v>
      </c>
      <c r="M17" s="8">
        <v>1.5</v>
      </c>
      <c r="N17" s="8">
        <v>30</v>
      </c>
      <c r="O17" s="8">
        <f t="shared" si="2"/>
        <v>30</v>
      </c>
      <c r="P17" s="28">
        <f t="shared" si="3"/>
        <v>242.30769230769232</v>
      </c>
      <c r="Q17" s="28">
        <f t="shared" si="4"/>
        <v>129.9038105676658</v>
      </c>
      <c r="R17" s="33">
        <f t="shared" si="5"/>
        <v>1.7320508075688772</v>
      </c>
      <c r="S17" s="50">
        <f t="shared" si="6"/>
        <v>46.188021535170058</v>
      </c>
      <c r="T17" s="50">
        <f t="shared" si="7"/>
        <v>94.152505437077423</v>
      </c>
      <c r="U17" s="50">
        <f t="shared" si="8"/>
        <v>54.182102185487956</v>
      </c>
      <c r="V17" s="28">
        <f t="shared" si="9"/>
        <v>23.094010767585029</v>
      </c>
      <c r="W17" s="28">
        <f t="shared" si="10"/>
        <v>21.53846153846154</v>
      </c>
      <c r="X17" s="23">
        <f t="shared" si="11"/>
        <v>3.7527767497325675</v>
      </c>
      <c r="Y17" s="30">
        <f t="shared" si="12"/>
        <v>1.4779056602275207</v>
      </c>
      <c r="Z17" s="30">
        <f t="shared" si="13"/>
        <v>1.6037969775839453</v>
      </c>
      <c r="AA17" s="54">
        <v>30</v>
      </c>
      <c r="AB17" s="31">
        <f t="shared" si="14"/>
        <v>30</v>
      </c>
      <c r="AC17" s="50">
        <f t="shared" si="15"/>
        <v>242.30769230769232</v>
      </c>
      <c r="AD17" s="28">
        <f t="shared" si="16"/>
        <v>129.9038105676658</v>
      </c>
      <c r="AE17" s="33">
        <f t="shared" si="17"/>
        <v>1.7320508075688772</v>
      </c>
      <c r="AF17" s="50">
        <f t="shared" si="18"/>
        <v>46.188021535170058</v>
      </c>
      <c r="AG17" s="50">
        <f t="shared" si="19"/>
        <v>94.152505437077423</v>
      </c>
      <c r="AH17" s="50">
        <f t="shared" si="20"/>
        <v>54.182102185487956</v>
      </c>
      <c r="AI17" s="28">
        <f t="shared" si="21"/>
        <v>23.094010767585029</v>
      </c>
      <c r="AJ17" s="28">
        <f t="shared" si="22"/>
        <v>21.53846153846154</v>
      </c>
      <c r="AK17" s="32">
        <f t="shared" si="23"/>
        <v>3.7527767497325675</v>
      </c>
      <c r="AL17" s="30">
        <f t="shared" si="24"/>
        <v>1.4779056602275207</v>
      </c>
      <c r="AM17" s="30">
        <f t="shared" si="25"/>
        <v>1.6037969775839453</v>
      </c>
      <c r="AN17" s="33">
        <f t="shared" si="26"/>
        <v>1.1691342951089922</v>
      </c>
      <c r="AO17" s="34">
        <f t="shared" si="27"/>
        <v>1.8297470804736029</v>
      </c>
    </row>
    <row r="18" spans="1:41" s="1" customFormat="1" ht="20.100000000000001" hidden="1" customHeight="1" x14ac:dyDescent="0.15">
      <c r="A18" s="18"/>
      <c r="B18" s="174"/>
      <c r="C18" s="170"/>
      <c r="D18" s="92"/>
      <c r="E18" s="170"/>
      <c r="F18" s="8" t="s">
        <v>196</v>
      </c>
      <c r="G18" s="8">
        <v>0</v>
      </c>
      <c r="H18" s="8"/>
      <c r="I18" s="8"/>
      <c r="J18" s="8">
        <v>30</v>
      </c>
      <c r="K18" s="28">
        <f t="shared" si="28"/>
        <v>180</v>
      </c>
      <c r="L18" s="28">
        <f t="shared" si="1"/>
        <v>225</v>
      </c>
      <c r="M18" s="8">
        <v>1.5</v>
      </c>
      <c r="N18" s="8">
        <v>30</v>
      </c>
      <c r="O18" s="8">
        <f t="shared" si="2"/>
        <v>30</v>
      </c>
      <c r="P18" s="28">
        <f t="shared" si="3"/>
        <v>242.30769230769232</v>
      </c>
      <c r="Q18" s="28">
        <f t="shared" si="4"/>
        <v>129.9038105676658</v>
      </c>
      <c r="R18" s="33">
        <f t="shared" si="5"/>
        <v>1.7320508075688772</v>
      </c>
      <c r="S18" s="50">
        <f t="shared" si="6"/>
        <v>46.188021535170058</v>
      </c>
      <c r="T18" s="50">
        <f t="shared" si="7"/>
        <v>94.152505437077423</v>
      </c>
      <c r="U18" s="50">
        <f t="shared" si="8"/>
        <v>54.182102185487956</v>
      </c>
      <c r="V18" s="28">
        <f t="shared" si="9"/>
        <v>23.094010767585029</v>
      </c>
      <c r="W18" s="28">
        <f t="shared" si="10"/>
        <v>21.53846153846154</v>
      </c>
      <c r="X18" s="23">
        <f t="shared" si="11"/>
        <v>3.7527767497325675</v>
      </c>
      <c r="Y18" s="30">
        <f t="shared" si="12"/>
        <v>1.4779056602275207</v>
      </c>
      <c r="Z18" s="30">
        <f t="shared" si="13"/>
        <v>1.6037969775839453</v>
      </c>
      <c r="AA18" s="54">
        <v>30</v>
      </c>
      <c r="AB18" s="31">
        <f t="shared" si="14"/>
        <v>30</v>
      </c>
      <c r="AC18" s="50">
        <f t="shared" si="15"/>
        <v>242.30769230769232</v>
      </c>
      <c r="AD18" s="28">
        <f t="shared" si="16"/>
        <v>129.9038105676658</v>
      </c>
      <c r="AE18" s="33">
        <f t="shared" si="17"/>
        <v>1.7320508075688772</v>
      </c>
      <c r="AF18" s="50">
        <f t="shared" si="18"/>
        <v>46.188021535170058</v>
      </c>
      <c r="AG18" s="50">
        <f t="shared" si="19"/>
        <v>94.152505437077423</v>
      </c>
      <c r="AH18" s="50">
        <f t="shared" si="20"/>
        <v>54.182102185487956</v>
      </c>
      <c r="AI18" s="28">
        <f t="shared" si="21"/>
        <v>23.094010767585029</v>
      </c>
      <c r="AJ18" s="28">
        <f t="shared" si="22"/>
        <v>21.53846153846154</v>
      </c>
      <c r="AK18" s="32">
        <f t="shared" si="23"/>
        <v>3.7527767497325675</v>
      </c>
      <c r="AL18" s="30">
        <f t="shared" si="24"/>
        <v>1.4779056602275207</v>
      </c>
      <c r="AM18" s="30">
        <f t="shared" si="25"/>
        <v>1.6037969775839453</v>
      </c>
      <c r="AN18" s="33">
        <f t="shared" si="26"/>
        <v>1.1691342951089922</v>
      </c>
      <c r="AO18" s="34">
        <f t="shared" si="27"/>
        <v>1.8297470804736029</v>
      </c>
    </row>
    <row r="19" spans="1:41" s="1" customFormat="1" ht="20.100000000000001" hidden="1" customHeight="1" x14ac:dyDescent="0.15">
      <c r="A19" s="18"/>
      <c r="B19" s="174"/>
      <c r="C19" s="170"/>
      <c r="D19" s="92"/>
      <c r="E19" s="170"/>
      <c r="F19" s="8" t="s">
        <v>197</v>
      </c>
      <c r="G19" s="8">
        <v>0</v>
      </c>
      <c r="H19" s="8"/>
      <c r="I19" s="8"/>
      <c r="J19" s="8">
        <v>35</v>
      </c>
      <c r="K19" s="28">
        <f t="shared" si="28"/>
        <v>185</v>
      </c>
      <c r="L19" s="28">
        <f t="shared" si="1"/>
        <v>271.25</v>
      </c>
      <c r="M19" s="8">
        <v>1.75</v>
      </c>
      <c r="N19" s="8">
        <v>30</v>
      </c>
      <c r="O19" s="8">
        <f t="shared" si="2"/>
        <v>30</v>
      </c>
      <c r="P19" s="28">
        <f t="shared" si="3"/>
        <v>294.56042265143594</v>
      </c>
      <c r="Q19" s="28">
        <f t="shared" si="4"/>
        <v>156.60626051768597</v>
      </c>
      <c r="R19" s="33">
        <f t="shared" si="5"/>
        <v>2.0207259421636898</v>
      </c>
      <c r="S19" s="50">
        <f t="shared" si="6"/>
        <v>46.188021535170058</v>
      </c>
      <c r="T19" s="50">
        <f t="shared" si="7"/>
        <v>96.032594775207741</v>
      </c>
      <c r="U19" s="50">
        <f t="shared" si="8"/>
        <v>54.270925303824818</v>
      </c>
      <c r="V19" s="28">
        <f t="shared" si="9"/>
        <v>23.094010767585029</v>
      </c>
      <c r="W19" s="28">
        <f t="shared" si="10"/>
        <v>21.718740840658871</v>
      </c>
      <c r="X19" s="23">
        <f t="shared" si="11"/>
        <v>3.7115374447904514</v>
      </c>
      <c r="Y19" s="30">
        <f t="shared" si="12"/>
        <v>1.8422551462954122</v>
      </c>
      <c r="Z19" s="30">
        <f t="shared" si="13"/>
        <v>1.9524224270672965</v>
      </c>
      <c r="AA19" s="54">
        <v>30</v>
      </c>
      <c r="AB19" s="31">
        <f t="shared" si="14"/>
        <v>30</v>
      </c>
      <c r="AC19" s="50">
        <f t="shared" si="15"/>
        <v>294.56042265143594</v>
      </c>
      <c r="AD19" s="28">
        <f t="shared" si="16"/>
        <v>156.60626051768597</v>
      </c>
      <c r="AE19" s="33">
        <f t="shared" si="17"/>
        <v>2.0207259421636898</v>
      </c>
      <c r="AF19" s="50">
        <f t="shared" si="18"/>
        <v>46.188021535170058</v>
      </c>
      <c r="AG19" s="50">
        <f t="shared" si="19"/>
        <v>96.032594775207741</v>
      </c>
      <c r="AH19" s="50">
        <f t="shared" si="20"/>
        <v>54.270925303824818</v>
      </c>
      <c r="AI19" s="28">
        <f t="shared" si="21"/>
        <v>23.094010767585029</v>
      </c>
      <c r="AJ19" s="28">
        <f t="shared" si="22"/>
        <v>21.718740840658871</v>
      </c>
      <c r="AK19" s="32">
        <f t="shared" si="23"/>
        <v>3.7115374447904514</v>
      </c>
      <c r="AL19" s="30">
        <f t="shared" si="24"/>
        <v>1.8422551462954122</v>
      </c>
      <c r="AM19" s="30">
        <f t="shared" si="25"/>
        <v>1.9524224270672965</v>
      </c>
      <c r="AN19" s="33">
        <f t="shared" si="26"/>
        <v>1.6991779266168932</v>
      </c>
      <c r="AO19" s="34">
        <f t="shared" si="27"/>
        <v>2.0455194994380377</v>
      </c>
    </row>
    <row r="20" spans="1:41" s="1" customFormat="1" ht="20.100000000000001" hidden="1" customHeight="1" x14ac:dyDescent="0.15">
      <c r="A20" s="18"/>
      <c r="B20" s="174"/>
      <c r="C20" s="170"/>
      <c r="D20" s="92"/>
      <c r="E20" s="170"/>
      <c r="F20" s="8" t="s">
        <v>198</v>
      </c>
      <c r="G20" s="8">
        <v>0</v>
      </c>
      <c r="H20" s="8"/>
      <c r="I20" s="8"/>
      <c r="J20" s="8">
        <v>35</v>
      </c>
      <c r="K20" s="28">
        <f t="shared" si="28"/>
        <v>185</v>
      </c>
      <c r="L20" s="28">
        <f t="shared" si="1"/>
        <v>271.25</v>
      </c>
      <c r="M20" s="8">
        <v>1.75</v>
      </c>
      <c r="N20" s="8">
        <v>30</v>
      </c>
      <c r="O20" s="8">
        <f t="shared" si="2"/>
        <v>30</v>
      </c>
      <c r="P20" s="28">
        <f t="shared" si="3"/>
        <v>294.56042265143594</v>
      </c>
      <c r="Q20" s="28">
        <f t="shared" si="4"/>
        <v>156.60626051768597</v>
      </c>
      <c r="R20" s="33">
        <f t="shared" si="5"/>
        <v>2.0207259421636898</v>
      </c>
      <c r="S20" s="50">
        <f t="shared" si="6"/>
        <v>46.188021535170058</v>
      </c>
      <c r="T20" s="50">
        <f t="shared" si="7"/>
        <v>96.032594775207741</v>
      </c>
      <c r="U20" s="50">
        <f t="shared" si="8"/>
        <v>54.270925303824818</v>
      </c>
      <c r="V20" s="28">
        <f t="shared" si="9"/>
        <v>23.094010767585029</v>
      </c>
      <c r="W20" s="28">
        <f t="shared" si="10"/>
        <v>21.718740840658871</v>
      </c>
      <c r="X20" s="23">
        <f t="shared" si="11"/>
        <v>3.7115374447904514</v>
      </c>
      <c r="Y20" s="30">
        <f t="shared" si="12"/>
        <v>1.8422551462954122</v>
      </c>
      <c r="Z20" s="30">
        <f t="shared" si="13"/>
        <v>1.9524224270672965</v>
      </c>
      <c r="AA20" s="54">
        <v>30</v>
      </c>
      <c r="AB20" s="31">
        <f t="shared" si="14"/>
        <v>30</v>
      </c>
      <c r="AC20" s="50">
        <f t="shared" si="15"/>
        <v>294.56042265143594</v>
      </c>
      <c r="AD20" s="28">
        <f t="shared" si="16"/>
        <v>156.60626051768597</v>
      </c>
      <c r="AE20" s="33">
        <f t="shared" si="17"/>
        <v>2.0207259421636898</v>
      </c>
      <c r="AF20" s="50">
        <f t="shared" si="18"/>
        <v>46.188021535170058</v>
      </c>
      <c r="AG20" s="50">
        <f t="shared" si="19"/>
        <v>96.032594775207741</v>
      </c>
      <c r="AH20" s="50">
        <f t="shared" si="20"/>
        <v>54.270925303824818</v>
      </c>
      <c r="AI20" s="28">
        <f t="shared" si="21"/>
        <v>23.094010767585029</v>
      </c>
      <c r="AJ20" s="28">
        <f t="shared" si="22"/>
        <v>21.718740840658871</v>
      </c>
      <c r="AK20" s="32">
        <f t="shared" si="23"/>
        <v>3.7115374447904514</v>
      </c>
      <c r="AL20" s="30">
        <f t="shared" si="24"/>
        <v>1.8422551462954122</v>
      </c>
      <c r="AM20" s="30">
        <f t="shared" si="25"/>
        <v>1.9524224270672965</v>
      </c>
      <c r="AN20" s="33">
        <f t="shared" si="26"/>
        <v>1.6991779266168932</v>
      </c>
      <c r="AO20" s="34">
        <f t="shared" si="27"/>
        <v>2.0455194994380377</v>
      </c>
    </row>
    <row r="21" spans="1:41" s="1" customFormat="1" ht="20.100000000000001" hidden="1" customHeight="1" x14ac:dyDescent="0.15">
      <c r="A21" s="18"/>
      <c r="B21" s="174"/>
      <c r="C21" s="170"/>
      <c r="D21" s="92"/>
      <c r="E21" s="170"/>
      <c r="F21" s="8" t="s">
        <v>199</v>
      </c>
      <c r="G21" s="8">
        <v>0</v>
      </c>
      <c r="H21" s="8"/>
      <c r="I21" s="8"/>
      <c r="J21" s="8">
        <v>40</v>
      </c>
      <c r="K21" s="28">
        <f t="shared" si="28"/>
        <v>190</v>
      </c>
      <c r="L21" s="28">
        <f t="shared" si="1"/>
        <v>280</v>
      </c>
      <c r="M21" s="8">
        <v>1.75</v>
      </c>
      <c r="N21" s="8">
        <v>30</v>
      </c>
      <c r="O21" s="8">
        <f t="shared" si="2"/>
        <v>30</v>
      </c>
      <c r="P21" s="28">
        <f t="shared" si="3"/>
        <v>304.06237176922423</v>
      </c>
      <c r="Q21" s="28">
        <f t="shared" si="4"/>
        <v>161.65807537309522</v>
      </c>
      <c r="R21" s="33">
        <f t="shared" si="5"/>
        <v>2.0207259421636898</v>
      </c>
      <c r="S21" s="50">
        <f t="shared" si="6"/>
        <v>46.188021535170058</v>
      </c>
      <c r="T21" s="50">
        <f t="shared" si="7"/>
        <v>97.379745403316875</v>
      </c>
      <c r="U21" s="50">
        <f t="shared" si="8"/>
        <v>54.270925303824818</v>
      </c>
      <c r="V21" s="28">
        <f t="shared" si="9"/>
        <v>23.094010767585029</v>
      </c>
      <c r="W21" s="28">
        <f t="shared" si="10"/>
        <v>21.718740840658874</v>
      </c>
      <c r="X21" s="23">
        <f t="shared" si="11"/>
        <v>3.7115374447904514</v>
      </c>
      <c r="Y21" s="30">
        <f t="shared" si="12"/>
        <v>1.9594754936056618</v>
      </c>
      <c r="Z21" s="30">
        <f t="shared" si="13"/>
        <v>2.0267198609584876</v>
      </c>
      <c r="AA21" s="54">
        <v>30</v>
      </c>
      <c r="AB21" s="31">
        <f t="shared" si="14"/>
        <v>30</v>
      </c>
      <c r="AC21" s="50">
        <f t="shared" si="15"/>
        <v>304.06237176922423</v>
      </c>
      <c r="AD21" s="28">
        <f t="shared" si="16"/>
        <v>161.65807537309522</v>
      </c>
      <c r="AE21" s="33">
        <f t="shared" si="17"/>
        <v>2.0207259421636898</v>
      </c>
      <c r="AF21" s="50">
        <f t="shared" si="18"/>
        <v>46.188021535170058</v>
      </c>
      <c r="AG21" s="50">
        <f t="shared" si="19"/>
        <v>97.379745403316875</v>
      </c>
      <c r="AH21" s="50">
        <f t="shared" si="20"/>
        <v>54.270925303824818</v>
      </c>
      <c r="AI21" s="28">
        <f t="shared" si="21"/>
        <v>23.094010767585029</v>
      </c>
      <c r="AJ21" s="28">
        <f t="shared" si="22"/>
        <v>21.718740840658874</v>
      </c>
      <c r="AK21" s="32">
        <f t="shared" si="23"/>
        <v>3.7115374447904514</v>
      </c>
      <c r="AL21" s="30">
        <f t="shared" si="24"/>
        <v>1.9594754936056618</v>
      </c>
      <c r="AM21" s="30">
        <f t="shared" si="25"/>
        <v>2.0267198609584876</v>
      </c>
      <c r="AN21" s="33">
        <f t="shared" si="26"/>
        <v>1.8105704441786665</v>
      </c>
      <c r="AO21" s="34">
        <f t="shared" si="27"/>
        <v>2.0859340182813115</v>
      </c>
    </row>
    <row r="22" spans="1:41" s="1" customFormat="1" ht="20.100000000000001" hidden="1" customHeight="1" x14ac:dyDescent="0.15">
      <c r="A22" s="18"/>
      <c r="B22" s="174"/>
      <c r="C22" s="170"/>
      <c r="D22" s="92"/>
      <c r="E22" s="170"/>
      <c r="F22" s="8" t="s">
        <v>200</v>
      </c>
      <c r="G22" s="8">
        <v>0</v>
      </c>
      <c r="H22" s="8"/>
      <c r="I22" s="8"/>
      <c r="J22" s="8">
        <v>40</v>
      </c>
      <c r="K22" s="28">
        <f t="shared" si="28"/>
        <v>190</v>
      </c>
      <c r="L22" s="28">
        <f t="shared" si="1"/>
        <v>280</v>
      </c>
      <c r="M22" s="8">
        <v>1.75</v>
      </c>
      <c r="N22" s="8">
        <v>30</v>
      </c>
      <c r="O22" s="8">
        <f t="shared" si="2"/>
        <v>30</v>
      </c>
      <c r="P22" s="28">
        <f t="shared" si="3"/>
        <v>304.06237176922423</v>
      </c>
      <c r="Q22" s="28">
        <f t="shared" si="4"/>
        <v>161.65807537309522</v>
      </c>
      <c r="R22" s="33">
        <f t="shared" si="5"/>
        <v>2.0207259421636898</v>
      </c>
      <c r="S22" s="50">
        <f t="shared" si="6"/>
        <v>46.188021535170058</v>
      </c>
      <c r="T22" s="50">
        <f t="shared" si="7"/>
        <v>97.379745403316875</v>
      </c>
      <c r="U22" s="50">
        <f t="shared" si="8"/>
        <v>54.270925303824818</v>
      </c>
      <c r="V22" s="28">
        <f t="shared" si="9"/>
        <v>23.094010767585029</v>
      </c>
      <c r="W22" s="28">
        <f t="shared" si="10"/>
        <v>21.718740840658874</v>
      </c>
      <c r="X22" s="23">
        <f t="shared" si="11"/>
        <v>3.7115374447904514</v>
      </c>
      <c r="Y22" s="30">
        <f t="shared" si="12"/>
        <v>1.9594754936056618</v>
      </c>
      <c r="Z22" s="30">
        <f t="shared" si="13"/>
        <v>2.0267198609584876</v>
      </c>
      <c r="AA22" s="54">
        <v>30</v>
      </c>
      <c r="AB22" s="31">
        <f t="shared" si="14"/>
        <v>30</v>
      </c>
      <c r="AC22" s="50">
        <f t="shared" si="15"/>
        <v>304.06237176922423</v>
      </c>
      <c r="AD22" s="28">
        <f t="shared" si="16"/>
        <v>161.65807537309522</v>
      </c>
      <c r="AE22" s="33">
        <f t="shared" si="17"/>
        <v>2.0207259421636898</v>
      </c>
      <c r="AF22" s="50">
        <f t="shared" si="18"/>
        <v>46.188021535170058</v>
      </c>
      <c r="AG22" s="50">
        <f t="shared" si="19"/>
        <v>97.379745403316875</v>
      </c>
      <c r="AH22" s="50">
        <f t="shared" si="20"/>
        <v>54.270925303824818</v>
      </c>
      <c r="AI22" s="28">
        <f t="shared" si="21"/>
        <v>23.094010767585029</v>
      </c>
      <c r="AJ22" s="28">
        <f t="shared" si="22"/>
        <v>21.718740840658874</v>
      </c>
      <c r="AK22" s="32">
        <f t="shared" si="23"/>
        <v>3.7115374447904514</v>
      </c>
      <c r="AL22" s="30">
        <f t="shared" si="24"/>
        <v>1.9594754936056618</v>
      </c>
      <c r="AM22" s="30">
        <f t="shared" si="25"/>
        <v>2.0267198609584876</v>
      </c>
      <c r="AN22" s="33">
        <f t="shared" si="26"/>
        <v>1.8105704441786665</v>
      </c>
      <c r="AO22" s="34">
        <f t="shared" si="27"/>
        <v>2.0859340182813115</v>
      </c>
    </row>
    <row r="23" spans="1:41" s="1" customFormat="1" ht="20.100000000000001" hidden="1" customHeight="1" x14ac:dyDescent="0.15">
      <c r="A23" s="18"/>
      <c r="B23" s="175"/>
      <c r="C23" s="171"/>
      <c r="D23" s="93"/>
      <c r="E23" s="171"/>
      <c r="F23" s="8" t="s">
        <v>201</v>
      </c>
      <c r="G23" s="8">
        <v>0</v>
      </c>
      <c r="H23" s="8"/>
      <c r="I23" s="8"/>
      <c r="J23" s="8">
        <v>45</v>
      </c>
      <c r="K23" s="28">
        <f t="shared" si="28"/>
        <v>195</v>
      </c>
      <c r="L23" s="28">
        <f t="shared" si="1"/>
        <v>288.75</v>
      </c>
      <c r="M23" s="8">
        <v>1.75</v>
      </c>
      <c r="N23" s="8">
        <v>30</v>
      </c>
      <c r="O23" s="8">
        <f t="shared" si="2"/>
        <v>30</v>
      </c>
      <c r="P23" s="28">
        <f t="shared" si="3"/>
        <v>313.56432088701246</v>
      </c>
      <c r="Q23" s="28">
        <f t="shared" si="4"/>
        <v>166.70989022850443</v>
      </c>
      <c r="R23" s="33">
        <f t="shared" si="5"/>
        <v>2.0207259421636898</v>
      </c>
      <c r="S23" s="50">
        <f t="shared" si="6"/>
        <v>46.188021535170058</v>
      </c>
      <c r="T23" s="50">
        <f t="shared" si="7"/>
        <v>98.726896031426008</v>
      </c>
      <c r="U23" s="50">
        <f t="shared" si="8"/>
        <v>54.270925303824818</v>
      </c>
      <c r="V23" s="28">
        <f t="shared" si="9"/>
        <v>23.094010767585029</v>
      </c>
      <c r="W23" s="28">
        <f t="shared" si="10"/>
        <v>21.718740840658871</v>
      </c>
      <c r="X23" s="23">
        <f t="shared" si="11"/>
        <v>3.7115374447904514</v>
      </c>
      <c r="Y23" s="30">
        <f t="shared" si="12"/>
        <v>2.0809562047773067</v>
      </c>
      <c r="Z23" s="30">
        <f t="shared" si="13"/>
        <v>2.1017245489294356</v>
      </c>
      <c r="AA23" s="54">
        <v>30</v>
      </c>
      <c r="AB23" s="31">
        <f t="shared" si="14"/>
        <v>30</v>
      </c>
      <c r="AC23" s="50">
        <f t="shared" si="15"/>
        <v>313.56432088701246</v>
      </c>
      <c r="AD23" s="28">
        <f t="shared" si="16"/>
        <v>166.70989022850443</v>
      </c>
      <c r="AE23" s="33">
        <f t="shared" si="17"/>
        <v>2.0207259421636898</v>
      </c>
      <c r="AF23" s="50">
        <f t="shared" si="18"/>
        <v>46.188021535170058</v>
      </c>
      <c r="AG23" s="50">
        <f t="shared" si="19"/>
        <v>98.726896031426008</v>
      </c>
      <c r="AH23" s="50">
        <f t="shared" si="20"/>
        <v>54.270925303824818</v>
      </c>
      <c r="AI23" s="28">
        <f t="shared" si="21"/>
        <v>23.094010767585029</v>
      </c>
      <c r="AJ23" s="28">
        <f t="shared" si="22"/>
        <v>21.718740840658871</v>
      </c>
      <c r="AK23" s="32">
        <f t="shared" si="23"/>
        <v>3.7115374447904514</v>
      </c>
      <c r="AL23" s="30">
        <f t="shared" si="24"/>
        <v>2.0809562047773067</v>
      </c>
      <c r="AM23" s="30">
        <f t="shared" si="25"/>
        <v>2.1017245489294356</v>
      </c>
      <c r="AN23" s="33">
        <f t="shared" si="26"/>
        <v>1.9254992321392264</v>
      </c>
      <c r="AO23" s="34">
        <f t="shared" si="27"/>
        <v>2.1263485371245854</v>
      </c>
    </row>
    <row r="24" spans="1:41" s="1" customFormat="1" ht="20.100000000000001" hidden="1" customHeight="1" x14ac:dyDescent="0.15">
      <c r="A24" s="18"/>
      <c r="B24" s="173">
        <f>C24+20*2</f>
        <v>190</v>
      </c>
      <c r="C24" s="169">
        <v>150</v>
      </c>
      <c r="D24" s="97"/>
      <c r="E24" s="169">
        <v>200</v>
      </c>
      <c r="F24" s="8" t="s">
        <v>193</v>
      </c>
      <c r="G24" s="8">
        <v>0</v>
      </c>
      <c r="H24" s="8"/>
      <c r="I24" s="8"/>
      <c r="J24" s="8">
        <v>20</v>
      </c>
      <c r="K24" s="28">
        <f t="shared" ref="K24:K32" si="29">J24+E$24</f>
        <v>220</v>
      </c>
      <c r="L24" s="28">
        <f t="shared" si="1"/>
        <v>285</v>
      </c>
      <c r="M24" s="8">
        <v>1.5</v>
      </c>
      <c r="N24" s="8">
        <v>30</v>
      </c>
      <c r="O24" s="8">
        <f t="shared" si="2"/>
        <v>30</v>
      </c>
      <c r="P24" s="28">
        <f t="shared" si="3"/>
        <v>306.92307692307691</v>
      </c>
      <c r="Q24" s="28">
        <f t="shared" si="4"/>
        <v>164.54482671904333</v>
      </c>
      <c r="R24" s="33">
        <f t="shared" si="5"/>
        <v>1.7320508075688772</v>
      </c>
      <c r="S24" s="50">
        <f t="shared" si="6"/>
        <v>46.188021535170058</v>
      </c>
      <c r="T24" s="50">
        <f t="shared" si="7"/>
        <v>104.81127963750129</v>
      </c>
      <c r="U24" s="50">
        <f t="shared" si="8"/>
        <v>54.182102185487956</v>
      </c>
      <c r="V24" s="28">
        <f t="shared" si="9"/>
        <v>23.094010767585029</v>
      </c>
      <c r="W24" s="28">
        <f t="shared" si="10"/>
        <v>21.538461538461537</v>
      </c>
      <c r="X24" s="23">
        <f t="shared" si="11"/>
        <v>3.7527767497325675</v>
      </c>
      <c r="Y24" s="30">
        <f t="shared" si="12"/>
        <v>2.3529910220823194</v>
      </c>
      <c r="Z24" s="30">
        <f t="shared" si="13"/>
        <v>2.1226086910199542</v>
      </c>
      <c r="AA24" s="54">
        <v>30</v>
      </c>
      <c r="AB24" s="31">
        <f t="shared" si="14"/>
        <v>30</v>
      </c>
      <c r="AC24" s="50">
        <f t="shared" si="15"/>
        <v>306.92307692307691</v>
      </c>
      <c r="AD24" s="28">
        <f t="shared" si="16"/>
        <v>164.54482671904333</v>
      </c>
      <c r="AE24" s="33">
        <f t="shared" si="17"/>
        <v>1.7320508075688772</v>
      </c>
      <c r="AF24" s="50">
        <f t="shared" si="18"/>
        <v>46.188021535170058</v>
      </c>
      <c r="AG24" s="50">
        <f t="shared" si="19"/>
        <v>104.81127963750129</v>
      </c>
      <c r="AH24" s="50">
        <f t="shared" si="20"/>
        <v>54.182102185487956</v>
      </c>
      <c r="AI24" s="28">
        <f t="shared" si="21"/>
        <v>23.094010767585029</v>
      </c>
      <c r="AJ24" s="28">
        <f t="shared" si="22"/>
        <v>21.538461538461537</v>
      </c>
      <c r="AK24" s="32">
        <f t="shared" si="23"/>
        <v>3.7527767497325675</v>
      </c>
      <c r="AL24" s="30">
        <f t="shared" si="24"/>
        <v>2.3529910220823194</v>
      </c>
      <c r="AM24" s="30">
        <f t="shared" si="25"/>
        <v>2.1226086910199542</v>
      </c>
      <c r="AN24" s="33">
        <f t="shared" si="26"/>
        <v>3.5858110245970942</v>
      </c>
      <c r="AO24" s="34">
        <f t="shared" si="27"/>
        <v>2.7068752096846231</v>
      </c>
    </row>
    <row r="25" spans="1:41" s="1" customFormat="1" ht="20.100000000000001" hidden="1" customHeight="1" x14ac:dyDescent="0.15">
      <c r="A25" s="18"/>
      <c r="B25" s="174"/>
      <c r="C25" s="170"/>
      <c r="D25" s="92"/>
      <c r="E25" s="170"/>
      <c r="F25" s="8" t="s">
        <v>194</v>
      </c>
      <c r="G25" s="8">
        <v>0</v>
      </c>
      <c r="H25" s="8"/>
      <c r="I25" s="8"/>
      <c r="J25" s="8">
        <v>20</v>
      </c>
      <c r="K25" s="28">
        <f t="shared" si="29"/>
        <v>220</v>
      </c>
      <c r="L25" s="28">
        <f t="shared" si="1"/>
        <v>285</v>
      </c>
      <c r="M25" s="8">
        <v>1.5</v>
      </c>
      <c r="N25" s="8">
        <v>30</v>
      </c>
      <c r="O25" s="8">
        <f t="shared" si="2"/>
        <v>30</v>
      </c>
      <c r="P25" s="28">
        <f t="shared" si="3"/>
        <v>306.92307692307691</v>
      </c>
      <c r="Q25" s="28">
        <f t="shared" si="4"/>
        <v>164.54482671904333</v>
      </c>
      <c r="R25" s="33">
        <f t="shared" si="5"/>
        <v>1.7320508075688772</v>
      </c>
      <c r="S25" s="50">
        <f t="shared" si="6"/>
        <v>46.188021535170058</v>
      </c>
      <c r="T25" s="50">
        <f t="shared" si="7"/>
        <v>104.81127963750129</v>
      </c>
      <c r="U25" s="50">
        <f t="shared" si="8"/>
        <v>54.182102185487956</v>
      </c>
      <c r="V25" s="28">
        <f t="shared" si="9"/>
        <v>23.094010767585029</v>
      </c>
      <c r="W25" s="28">
        <f t="shared" si="10"/>
        <v>21.538461538461537</v>
      </c>
      <c r="X25" s="23">
        <f t="shared" si="11"/>
        <v>3.7527767497325675</v>
      </c>
      <c r="Y25" s="30">
        <f t="shared" si="12"/>
        <v>2.3529910220823194</v>
      </c>
      <c r="Z25" s="30">
        <f t="shared" si="13"/>
        <v>2.1226086910199542</v>
      </c>
      <c r="AA25" s="54">
        <v>30</v>
      </c>
      <c r="AB25" s="31">
        <f t="shared" si="14"/>
        <v>30</v>
      </c>
      <c r="AC25" s="50">
        <f t="shared" si="15"/>
        <v>306.92307692307691</v>
      </c>
      <c r="AD25" s="28">
        <f t="shared" si="16"/>
        <v>164.54482671904333</v>
      </c>
      <c r="AE25" s="33">
        <f t="shared" si="17"/>
        <v>1.7320508075688772</v>
      </c>
      <c r="AF25" s="50">
        <f t="shared" si="18"/>
        <v>46.188021535170058</v>
      </c>
      <c r="AG25" s="50">
        <f t="shared" si="19"/>
        <v>104.81127963750129</v>
      </c>
      <c r="AH25" s="50">
        <f t="shared" si="20"/>
        <v>54.182102185487956</v>
      </c>
      <c r="AI25" s="28">
        <f t="shared" si="21"/>
        <v>23.094010767585029</v>
      </c>
      <c r="AJ25" s="28">
        <f t="shared" si="22"/>
        <v>21.538461538461537</v>
      </c>
      <c r="AK25" s="32">
        <f t="shared" si="23"/>
        <v>3.7527767497325675</v>
      </c>
      <c r="AL25" s="30">
        <f t="shared" si="24"/>
        <v>2.3529910220823194</v>
      </c>
      <c r="AM25" s="30">
        <f t="shared" si="25"/>
        <v>2.1226086910199542</v>
      </c>
      <c r="AN25" s="33">
        <f t="shared" si="26"/>
        <v>1.875811024597094</v>
      </c>
      <c r="AO25" s="34">
        <f t="shared" si="27"/>
        <v>2.1068752096846231</v>
      </c>
    </row>
    <row r="26" spans="1:41" s="1" customFormat="1" ht="20.100000000000001" hidden="1" customHeight="1" x14ac:dyDescent="0.15">
      <c r="A26" s="18"/>
      <c r="B26" s="174"/>
      <c r="C26" s="170"/>
      <c r="D26" s="92"/>
      <c r="E26" s="170"/>
      <c r="F26" s="8" t="s">
        <v>195</v>
      </c>
      <c r="G26" s="8">
        <v>0</v>
      </c>
      <c r="H26" s="8"/>
      <c r="I26" s="8"/>
      <c r="J26" s="8">
        <v>30</v>
      </c>
      <c r="K26" s="28">
        <f t="shared" si="29"/>
        <v>230</v>
      </c>
      <c r="L26" s="28">
        <f t="shared" si="1"/>
        <v>300</v>
      </c>
      <c r="M26" s="8">
        <v>1.5</v>
      </c>
      <c r="N26" s="8">
        <v>30</v>
      </c>
      <c r="O26" s="8">
        <f t="shared" si="2"/>
        <v>30</v>
      </c>
      <c r="P26" s="28">
        <f t="shared" si="3"/>
        <v>323.07692307692304</v>
      </c>
      <c r="Q26" s="28">
        <f t="shared" si="4"/>
        <v>173.20508075688772</v>
      </c>
      <c r="R26" s="33">
        <f t="shared" si="5"/>
        <v>1.7320508075688772</v>
      </c>
      <c r="S26" s="50">
        <f t="shared" si="6"/>
        <v>46.188021535170058</v>
      </c>
      <c r="T26" s="50">
        <f t="shared" si="7"/>
        <v>107.47597318760725</v>
      </c>
      <c r="U26" s="50">
        <f t="shared" si="8"/>
        <v>54.182102185487956</v>
      </c>
      <c r="V26" s="28">
        <f t="shared" si="9"/>
        <v>23.094010767585029</v>
      </c>
      <c r="W26" s="28">
        <f t="shared" si="10"/>
        <v>21.538461538461537</v>
      </c>
      <c r="X26" s="23">
        <f t="shared" si="11"/>
        <v>3.7527767497325675</v>
      </c>
      <c r="Y26" s="30">
        <f t="shared" si="12"/>
        <v>2.6100673323287928</v>
      </c>
      <c r="Z26" s="30">
        <f t="shared" si="13"/>
        <v>2.2583071798666947</v>
      </c>
      <c r="AA26" s="54">
        <v>30</v>
      </c>
      <c r="AB26" s="31">
        <f t="shared" si="14"/>
        <v>30</v>
      </c>
      <c r="AC26" s="50">
        <f t="shared" si="15"/>
        <v>323.07692307692304</v>
      </c>
      <c r="AD26" s="28">
        <f t="shared" si="16"/>
        <v>173.20508075688772</v>
      </c>
      <c r="AE26" s="33">
        <f t="shared" si="17"/>
        <v>1.7320508075688772</v>
      </c>
      <c r="AF26" s="50">
        <f t="shared" si="18"/>
        <v>46.188021535170058</v>
      </c>
      <c r="AG26" s="50">
        <f t="shared" si="19"/>
        <v>107.47597318760725</v>
      </c>
      <c r="AH26" s="50">
        <f t="shared" si="20"/>
        <v>54.182102185487956</v>
      </c>
      <c r="AI26" s="28">
        <f t="shared" si="21"/>
        <v>23.094010767585029</v>
      </c>
      <c r="AJ26" s="28">
        <f t="shared" si="22"/>
        <v>21.538461538461537</v>
      </c>
      <c r="AK26" s="32">
        <f t="shared" si="23"/>
        <v>3.7527767497325675</v>
      </c>
      <c r="AL26" s="30">
        <f t="shared" si="24"/>
        <v>2.6100673323287928</v>
      </c>
      <c r="AM26" s="30">
        <f t="shared" si="25"/>
        <v>2.2583071798666947</v>
      </c>
      <c r="AN26" s="33">
        <f t="shared" si="26"/>
        <v>2.0784609690826525</v>
      </c>
      <c r="AO26" s="34">
        <f t="shared" si="27"/>
        <v>2.1761572419873776</v>
      </c>
    </row>
    <row r="27" spans="1:41" s="1" customFormat="1" ht="20.100000000000001" hidden="1" customHeight="1" x14ac:dyDescent="0.15">
      <c r="A27" s="18"/>
      <c r="B27" s="174"/>
      <c r="C27" s="170"/>
      <c r="D27" s="92"/>
      <c r="E27" s="170"/>
      <c r="F27" s="8" t="s">
        <v>196</v>
      </c>
      <c r="G27" s="8">
        <v>0</v>
      </c>
      <c r="H27" s="8"/>
      <c r="I27" s="8"/>
      <c r="J27" s="8">
        <v>30</v>
      </c>
      <c r="K27" s="28">
        <f t="shared" si="29"/>
        <v>230</v>
      </c>
      <c r="L27" s="28">
        <f t="shared" si="1"/>
        <v>300</v>
      </c>
      <c r="M27" s="8">
        <v>1.5</v>
      </c>
      <c r="N27" s="8">
        <v>30</v>
      </c>
      <c r="O27" s="8">
        <f t="shared" si="2"/>
        <v>30</v>
      </c>
      <c r="P27" s="28">
        <f t="shared" si="3"/>
        <v>323.07692307692304</v>
      </c>
      <c r="Q27" s="28">
        <f t="shared" si="4"/>
        <v>173.20508075688772</v>
      </c>
      <c r="R27" s="33">
        <f t="shared" si="5"/>
        <v>1.7320508075688772</v>
      </c>
      <c r="S27" s="50">
        <f t="shared" si="6"/>
        <v>46.188021535170058</v>
      </c>
      <c r="T27" s="50">
        <f t="shared" si="7"/>
        <v>107.47597318760725</v>
      </c>
      <c r="U27" s="50">
        <f t="shared" si="8"/>
        <v>54.182102185487956</v>
      </c>
      <c r="V27" s="28">
        <f t="shared" si="9"/>
        <v>23.094010767585029</v>
      </c>
      <c r="W27" s="28">
        <f t="shared" si="10"/>
        <v>21.538461538461537</v>
      </c>
      <c r="X27" s="23">
        <f t="shared" si="11"/>
        <v>3.7527767497325675</v>
      </c>
      <c r="Y27" s="30">
        <f t="shared" si="12"/>
        <v>2.6100673323287928</v>
      </c>
      <c r="Z27" s="30">
        <f t="shared" si="13"/>
        <v>2.2583071798666947</v>
      </c>
      <c r="AA27" s="54">
        <v>30</v>
      </c>
      <c r="AB27" s="31">
        <f t="shared" si="14"/>
        <v>30</v>
      </c>
      <c r="AC27" s="50">
        <f t="shared" si="15"/>
        <v>323.07692307692304</v>
      </c>
      <c r="AD27" s="28">
        <f t="shared" si="16"/>
        <v>173.20508075688772</v>
      </c>
      <c r="AE27" s="33">
        <f t="shared" si="17"/>
        <v>1.7320508075688772</v>
      </c>
      <c r="AF27" s="50">
        <f t="shared" si="18"/>
        <v>46.188021535170058</v>
      </c>
      <c r="AG27" s="50">
        <f t="shared" si="19"/>
        <v>107.47597318760725</v>
      </c>
      <c r="AH27" s="50">
        <f t="shared" si="20"/>
        <v>54.182102185487956</v>
      </c>
      <c r="AI27" s="28">
        <f t="shared" si="21"/>
        <v>23.094010767585029</v>
      </c>
      <c r="AJ27" s="28">
        <f t="shared" si="22"/>
        <v>21.538461538461537</v>
      </c>
      <c r="AK27" s="32">
        <f t="shared" si="23"/>
        <v>3.7527767497325675</v>
      </c>
      <c r="AL27" s="30">
        <f t="shared" si="24"/>
        <v>2.6100673323287928</v>
      </c>
      <c r="AM27" s="30">
        <f t="shared" si="25"/>
        <v>2.2583071798666947</v>
      </c>
      <c r="AN27" s="33">
        <f t="shared" si="26"/>
        <v>2.0784609690826525</v>
      </c>
      <c r="AO27" s="34">
        <f t="shared" si="27"/>
        <v>2.1761572419873776</v>
      </c>
    </row>
    <row r="28" spans="1:41" s="1" customFormat="1" ht="20.100000000000001" hidden="1" customHeight="1" x14ac:dyDescent="0.15">
      <c r="A28" s="18"/>
      <c r="B28" s="174"/>
      <c r="C28" s="170"/>
      <c r="D28" s="92"/>
      <c r="E28" s="170"/>
      <c r="F28" s="8" t="s">
        <v>197</v>
      </c>
      <c r="G28" s="8">
        <v>0</v>
      </c>
      <c r="H28" s="8"/>
      <c r="I28" s="8"/>
      <c r="J28" s="8">
        <v>35</v>
      </c>
      <c r="K28" s="28">
        <f t="shared" si="29"/>
        <v>235</v>
      </c>
      <c r="L28" s="28">
        <f t="shared" si="1"/>
        <v>358.75</v>
      </c>
      <c r="M28" s="8">
        <v>1.75</v>
      </c>
      <c r="N28" s="8">
        <v>30</v>
      </c>
      <c r="O28" s="8">
        <f t="shared" si="2"/>
        <v>30</v>
      </c>
      <c r="P28" s="28">
        <f t="shared" si="3"/>
        <v>389.57991382931857</v>
      </c>
      <c r="Q28" s="28">
        <f t="shared" si="4"/>
        <v>207.12440907177822</v>
      </c>
      <c r="R28" s="33">
        <f t="shared" si="5"/>
        <v>2.0207259421636898</v>
      </c>
      <c r="S28" s="50">
        <f t="shared" si="6"/>
        <v>46.188021535170058</v>
      </c>
      <c r="T28" s="50">
        <f t="shared" si="7"/>
        <v>109.50410105629902</v>
      </c>
      <c r="U28" s="50">
        <f t="shared" si="8"/>
        <v>54.270925303824818</v>
      </c>
      <c r="V28" s="28">
        <f t="shared" si="9"/>
        <v>23.094010767585029</v>
      </c>
      <c r="W28" s="28">
        <f t="shared" si="10"/>
        <v>21.718740840658874</v>
      </c>
      <c r="X28" s="23">
        <f t="shared" si="11"/>
        <v>3.7115374447904514</v>
      </c>
      <c r="Y28" s="30">
        <f t="shared" si="12"/>
        <v>3.213247533958262</v>
      </c>
      <c r="Z28" s="30">
        <f t="shared" si="13"/>
        <v>2.7272231995682827</v>
      </c>
      <c r="AA28" s="54">
        <v>30</v>
      </c>
      <c r="AB28" s="31">
        <f t="shared" si="14"/>
        <v>30</v>
      </c>
      <c r="AC28" s="50">
        <f t="shared" si="15"/>
        <v>389.57991382931857</v>
      </c>
      <c r="AD28" s="28">
        <f t="shared" si="16"/>
        <v>207.12440907177822</v>
      </c>
      <c r="AE28" s="33">
        <f t="shared" si="17"/>
        <v>2.0207259421636898</v>
      </c>
      <c r="AF28" s="50">
        <f t="shared" si="18"/>
        <v>46.188021535170058</v>
      </c>
      <c r="AG28" s="50">
        <f t="shared" si="19"/>
        <v>109.50410105629902</v>
      </c>
      <c r="AH28" s="50">
        <f t="shared" si="20"/>
        <v>54.270925303824818</v>
      </c>
      <c r="AI28" s="28">
        <f t="shared" si="21"/>
        <v>23.094010767585029</v>
      </c>
      <c r="AJ28" s="28">
        <f t="shared" si="22"/>
        <v>21.718740840658874</v>
      </c>
      <c r="AK28" s="32">
        <f t="shared" si="23"/>
        <v>3.7115374447904514</v>
      </c>
      <c r="AL28" s="30">
        <f t="shared" si="24"/>
        <v>3.213247533958262</v>
      </c>
      <c r="AM28" s="30">
        <f t="shared" si="25"/>
        <v>2.7272231995682827</v>
      </c>
      <c r="AN28" s="33">
        <f t="shared" si="26"/>
        <v>2.9722352701800179</v>
      </c>
      <c r="AO28" s="34">
        <f t="shared" si="27"/>
        <v>2.4496646878707753</v>
      </c>
    </row>
    <row r="29" spans="1:41" s="1" customFormat="1" ht="20.100000000000001" hidden="1" customHeight="1" x14ac:dyDescent="0.15">
      <c r="A29" s="18"/>
      <c r="B29" s="174"/>
      <c r="C29" s="170"/>
      <c r="D29" s="92"/>
      <c r="E29" s="170"/>
      <c r="F29" s="8" t="s">
        <v>198</v>
      </c>
      <c r="G29" s="8">
        <v>0</v>
      </c>
      <c r="H29" s="8"/>
      <c r="I29" s="8"/>
      <c r="J29" s="8">
        <v>35</v>
      </c>
      <c r="K29" s="28">
        <f t="shared" si="29"/>
        <v>235</v>
      </c>
      <c r="L29" s="28">
        <f t="shared" si="1"/>
        <v>358.75</v>
      </c>
      <c r="M29" s="8">
        <v>1.75</v>
      </c>
      <c r="N29" s="8">
        <v>30</v>
      </c>
      <c r="O29" s="8">
        <f t="shared" si="2"/>
        <v>30</v>
      </c>
      <c r="P29" s="28">
        <f t="shared" si="3"/>
        <v>389.57991382931857</v>
      </c>
      <c r="Q29" s="28">
        <f t="shared" si="4"/>
        <v>207.12440907177822</v>
      </c>
      <c r="R29" s="33">
        <f t="shared" si="5"/>
        <v>2.0207259421636898</v>
      </c>
      <c r="S29" s="50">
        <f t="shared" si="6"/>
        <v>46.188021535170058</v>
      </c>
      <c r="T29" s="50">
        <f t="shared" si="7"/>
        <v>109.50410105629902</v>
      </c>
      <c r="U29" s="50">
        <f t="shared" si="8"/>
        <v>54.270925303824818</v>
      </c>
      <c r="V29" s="28">
        <f t="shared" si="9"/>
        <v>23.094010767585029</v>
      </c>
      <c r="W29" s="28">
        <f t="shared" si="10"/>
        <v>21.718740840658874</v>
      </c>
      <c r="X29" s="23">
        <f t="shared" si="11"/>
        <v>3.7115374447904514</v>
      </c>
      <c r="Y29" s="30">
        <f t="shared" si="12"/>
        <v>3.213247533958262</v>
      </c>
      <c r="Z29" s="30">
        <f t="shared" si="13"/>
        <v>2.7272231995682827</v>
      </c>
      <c r="AA29" s="54">
        <v>30</v>
      </c>
      <c r="AB29" s="31">
        <f t="shared" si="14"/>
        <v>30</v>
      </c>
      <c r="AC29" s="50">
        <f t="shared" si="15"/>
        <v>389.57991382931857</v>
      </c>
      <c r="AD29" s="28">
        <f t="shared" si="16"/>
        <v>207.12440907177822</v>
      </c>
      <c r="AE29" s="33">
        <f t="shared" si="17"/>
        <v>2.0207259421636898</v>
      </c>
      <c r="AF29" s="50">
        <f t="shared" si="18"/>
        <v>46.188021535170058</v>
      </c>
      <c r="AG29" s="50">
        <f t="shared" si="19"/>
        <v>109.50410105629902</v>
      </c>
      <c r="AH29" s="50">
        <f t="shared" si="20"/>
        <v>54.270925303824818</v>
      </c>
      <c r="AI29" s="28">
        <f t="shared" si="21"/>
        <v>23.094010767585029</v>
      </c>
      <c r="AJ29" s="28">
        <f t="shared" si="22"/>
        <v>21.718740840658874</v>
      </c>
      <c r="AK29" s="32">
        <f t="shared" si="23"/>
        <v>3.7115374447904514</v>
      </c>
      <c r="AL29" s="30">
        <f t="shared" si="24"/>
        <v>3.213247533958262</v>
      </c>
      <c r="AM29" s="30">
        <f t="shared" si="25"/>
        <v>2.7272231995682827</v>
      </c>
      <c r="AN29" s="33">
        <f t="shared" si="26"/>
        <v>2.9722352701800179</v>
      </c>
      <c r="AO29" s="34">
        <f t="shared" si="27"/>
        <v>2.4496646878707753</v>
      </c>
    </row>
    <row r="30" spans="1:41" s="1" customFormat="1" ht="20.100000000000001" hidden="1" customHeight="1" x14ac:dyDescent="0.15">
      <c r="A30" s="18"/>
      <c r="B30" s="174"/>
      <c r="C30" s="170"/>
      <c r="D30" s="92"/>
      <c r="E30" s="170"/>
      <c r="F30" s="8" t="s">
        <v>199</v>
      </c>
      <c r="G30" s="8">
        <v>0</v>
      </c>
      <c r="H30" s="8"/>
      <c r="I30" s="8"/>
      <c r="J30" s="8">
        <v>40</v>
      </c>
      <c r="K30" s="28">
        <f t="shared" si="29"/>
        <v>240</v>
      </c>
      <c r="L30" s="28">
        <f t="shared" si="1"/>
        <v>367.5</v>
      </c>
      <c r="M30" s="8">
        <v>1.75</v>
      </c>
      <c r="N30" s="8">
        <v>30</v>
      </c>
      <c r="O30" s="8">
        <f t="shared" si="2"/>
        <v>30</v>
      </c>
      <c r="P30" s="28">
        <f t="shared" si="3"/>
        <v>399.0818629471068</v>
      </c>
      <c r="Q30" s="28">
        <f t="shared" si="4"/>
        <v>212.17622392718746</v>
      </c>
      <c r="R30" s="33">
        <f t="shared" si="5"/>
        <v>2.0207259421636898</v>
      </c>
      <c r="S30" s="50">
        <f t="shared" si="6"/>
        <v>46.188021535170058</v>
      </c>
      <c r="T30" s="50">
        <f t="shared" si="7"/>
        <v>110.85125168440814</v>
      </c>
      <c r="U30" s="50">
        <f t="shared" si="8"/>
        <v>54.270925303824818</v>
      </c>
      <c r="V30" s="28">
        <f t="shared" si="9"/>
        <v>23.094010767585029</v>
      </c>
      <c r="W30" s="28">
        <f t="shared" si="10"/>
        <v>21.718740840658874</v>
      </c>
      <c r="X30" s="23">
        <f t="shared" si="11"/>
        <v>3.7115374447904514</v>
      </c>
      <c r="Y30" s="30">
        <f t="shared" si="12"/>
        <v>3.3757237226815522</v>
      </c>
      <c r="Z30" s="30">
        <f t="shared" si="13"/>
        <v>2.8085931742570467</v>
      </c>
      <c r="AA30" s="54">
        <v>30</v>
      </c>
      <c r="AB30" s="31">
        <f t="shared" si="14"/>
        <v>30</v>
      </c>
      <c r="AC30" s="50">
        <f t="shared" si="15"/>
        <v>399.0818629471068</v>
      </c>
      <c r="AD30" s="28">
        <f t="shared" si="16"/>
        <v>212.17622392718746</v>
      </c>
      <c r="AE30" s="33">
        <f t="shared" si="17"/>
        <v>2.0207259421636898</v>
      </c>
      <c r="AF30" s="50">
        <f t="shared" si="18"/>
        <v>46.188021535170058</v>
      </c>
      <c r="AG30" s="50">
        <f t="shared" si="19"/>
        <v>110.85125168440814</v>
      </c>
      <c r="AH30" s="50">
        <f t="shared" si="20"/>
        <v>54.270925303824818</v>
      </c>
      <c r="AI30" s="28">
        <f t="shared" si="21"/>
        <v>23.094010767585029</v>
      </c>
      <c r="AJ30" s="28">
        <f t="shared" si="22"/>
        <v>21.718740840658874</v>
      </c>
      <c r="AK30" s="32">
        <f t="shared" si="23"/>
        <v>3.7115374447904514</v>
      </c>
      <c r="AL30" s="30">
        <f t="shared" si="24"/>
        <v>3.3757237226815522</v>
      </c>
      <c r="AM30" s="30">
        <f t="shared" si="25"/>
        <v>2.8085931742570467</v>
      </c>
      <c r="AN30" s="33">
        <f t="shared" si="26"/>
        <v>3.1189904917296563</v>
      </c>
      <c r="AO30" s="34">
        <f t="shared" si="27"/>
        <v>2.4900792067140491</v>
      </c>
    </row>
    <row r="31" spans="1:41" s="1" customFormat="1" ht="20.100000000000001" hidden="1" customHeight="1" x14ac:dyDescent="0.15">
      <c r="A31" s="18"/>
      <c r="B31" s="174"/>
      <c r="C31" s="170"/>
      <c r="D31" s="92"/>
      <c r="E31" s="170"/>
      <c r="F31" s="8" t="s">
        <v>200</v>
      </c>
      <c r="G31" s="8">
        <v>0</v>
      </c>
      <c r="H31" s="8"/>
      <c r="I31" s="8"/>
      <c r="J31" s="8">
        <v>40</v>
      </c>
      <c r="K31" s="28">
        <f t="shared" si="29"/>
        <v>240</v>
      </c>
      <c r="L31" s="28">
        <f t="shared" si="1"/>
        <v>367.5</v>
      </c>
      <c r="M31" s="8">
        <v>1.75</v>
      </c>
      <c r="N31" s="8">
        <v>30</v>
      </c>
      <c r="O31" s="8">
        <f t="shared" si="2"/>
        <v>30</v>
      </c>
      <c r="P31" s="28">
        <f t="shared" si="3"/>
        <v>399.0818629471068</v>
      </c>
      <c r="Q31" s="28">
        <f t="shared" si="4"/>
        <v>212.17622392718746</v>
      </c>
      <c r="R31" s="33">
        <f t="shared" si="5"/>
        <v>2.0207259421636898</v>
      </c>
      <c r="S31" s="50">
        <f t="shared" si="6"/>
        <v>46.188021535170058</v>
      </c>
      <c r="T31" s="50">
        <f t="shared" si="7"/>
        <v>110.85125168440814</v>
      </c>
      <c r="U31" s="50">
        <f t="shared" si="8"/>
        <v>54.270925303824818</v>
      </c>
      <c r="V31" s="28">
        <f t="shared" si="9"/>
        <v>23.094010767585029</v>
      </c>
      <c r="W31" s="28">
        <f t="shared" si="10"/>
        <v>21.718740840658874</v>
      </c>
      <c r="X31" s="23">
        <f t="shared" si="11"/>
        <v>3.7115374447904514</v>
      </c>
      <c r="Y31" s="30">
        <f t="shared" si="12"/>
        <v>3.3757237226815522</v>
      </c>
      <c r="Z31" s="30">
        <f t="shared" si="13"/>
        <v>2.8085931742570467</v>
      </c>
      <c r="AA31" s="54">
        <v>30</v>
      </c>
      <c r="AB31" s="31">
        <f t="shared" si="14"/>
        <v>30</v>
      </c>
      <c r="AC31" s="50">
        <f t="shared" si="15"/>
        <v>399.0818629471068</v>
      </c>
      <c r="AD31" s="28">
        <f t="shared" si="16"/>
        <v>212.17622392718746</v>
      </c>
      <c r="AE31" s="33">
        <f t="shared" si="17"/>
        <v>2.0207259421636898</v>
      </c>
      <c r="AF31" s="50">
        <f t="shared" si="18"/>
        <v>46.188021535170058</v>
      </c>
      <c r="AG31" s="50">
        <f t="shared" si="19"/>
        <v>110.85125168440814</v>
      </c>
      <c r="AH31" s="50">
        <f t="shared" si="20"/>
        <v>54.270925303824818</v>
      </c>
      <c r="AI31" s="28">
        <f t="shared" si="21"/>
        <v>23.094010767585029</v>
      </c>
      <c r="AJ31" s="28">
        <f t="shared" si="22"/>
        <v>21.718740840658874</v>
      </c>
      <c r="AK31" s="32">
        <f t="shared" si="23"/>
        <v>3.7115374447904514</v>
      </c>
      <c r="AL31" s="30">
        <f t="shared" si="24"/>
        <v>3.3757237226815522</v>
      </c>
      <c r="AM31" s="30">
        <f t="shared" si="25"/>
        <v>2.8085931742570467</v>
      </c>
      <c r="AN31" s="33">
        <f t="shared" si="26"/>
        <v>3.1189904917296563</v>
      </c>
      <c r="AO31" s="34">
        <f t="shared" si="27"/>
        <v>2.4900792067140491</v>
      </c>
    </row>
    <row r="32" spans="1:41" s="1" customFormat="1" ht="20.100000000000001" hidden="1" customHeight="1" thickBot="1" x14ac:dyDescent="0.2">
      <c r="A32" s="18"/>
      <c r="B32" s="176"/>
      <c r="C32" s="172"/>
      <c r="D32" s="98"/>
      <c r="E32" s="172"/>
      <c r="F32" s="35" t="s">
        <v>201</v>
      </c>
      <c r="G32" s="35">
        <v>0</v>
      </c>
      <c r="H32" s="35"/>
      <c r="I32" s="35"/>
      <c r="J32" s="35">
        <v>45</v>
      </c>
      <c r="K32" s="36">
        <f t="shared" si="29"/>
        <v>245</v>
      </c>
      <c r="L32" s="36">
        <f t="shared" si="1"/>
        <v>376.25</v>
      </c>
      <c r="M32" s="35">
        <v>1.75</v>
      </c>
      <c r="N32" s="35">
        <v>30</v>
      </c>
      <c r="O32" s="35">
        <f t="shared" si="2"/>
        <v>30</v>
      </c>
      <c r="P32" s="36">
        <f t="shared" si="3"/>
        <v>408.58381206489508</v>
      </c>
      <c r="Q32" s="36">
        <f t="shared" si="4"/>
        <v>217.22803878259668</v>
      </c>
      <c r="R32" s="40">
        <f t="shared" si="5"/>
        <v>2.0207259421636898</v>
      </c>
      <c r="S32" s="51">
        <f t="shared" si="6"/>
        <v>46.188021535170058</v>
      </c>
      <c r="T32" s="51">
        <f t="shared" si="7"/>
        <v>112.19840231251726</v>
      </c>
      <c r="U32" s="51">
        <f t="shared" si="8"/>
        <v>54.270925303824818</v>
      </c>
      <c r="V32" s="36">
        <f t="shared" si="9"/>
        <v>23.094010767585029</v>
      </c>
      <c r="W32" s="36">
        <f t="shared" si="10"/>
        <v>21.718740840658874</v>
      </c>
      <c r="X32" s="55">
        <f t="shared" si="11"/>
        <v>3.7115374447904514</v>
      </c>
      <c r="Y32" s="37">
        <f t="shared" si="12"/>
        <v>3.5430496536660363</v>
      </c>
      <c r="Z32" s="37">
        <f t="shared" si="13"/>
        <v>2.8906704030255677</v>
      </c>
      <c r="AA32" s="56">
        <v>30</v>
      </c>
      <c r="AB32" s="38">
        <f t="shared" si="14"/>
        <v>30</v>
      </c>
      <c r="AC32" s="51">
        <f t="shared" si="15"/>
        <v>408.58381206489508</v>
      </c>
      <c r="AD32" s="36">
        <f t="shared" si="16"/>
        <v>217.22803878259668</v>
      </c>
      <c r="AE32" s="40">
        <f t="shared" si="17"/>
        <v>2.0207259421636898</v>
      </c>
      <c r="AF32" s="51">
        <f t="shared" si="18"/>
        <v>46.188021535170058</v>
      </c>
      <c r="AG32" s="51">
        <f t="shared" si="19"/>
        <v>112.19840231251726</v>
      </c>
      <c r="AH32" s="51">
        <f t="shared" si="20"/>
        <v>54.270925303824818</v>
      </c>
      <c r="AI32" s="36">
        <f t="shared" si="21"/>
        <v>23.094010767585029</v>
      </c>
      <c r="AJ32" s="36">
        <f t="shared" si="22"/>
        <v>21.718740840658874</v>
      </c>
      <c r="AK32" s="39">
        <f t="shared" si="23"/>
        <v>3.7115374447904514</v>
      </c>
      <c r="AL32" s="37">
        <f t="shared" si="24"/>
        <v>3.5430496536660363</v>
      </c>
      <c r="AM32" s="37">
        <f t="shared" si="25"/>
        <v>2.8906704030255677</v>
      </c>
      <c r="AN32" s="40">
        <f t="shared" si="26"/>
        <v>3.2692819836780802</v>
      </c>
      <c r="AO32" s="41">
        <f t="shared" si="27"/>
        <v>2.5304937255573234</v>
      </c>
    </row>
    <row r="33" spans="1:41" s="6" customFormat="1" ht="20.100000000000001" hidden="1" customHeight="1" x14ac:dyDescent="0.15">
      <c r="A33" s="18"/>
      <c r="B33" s="18"/>
      <c r="C33" s="18"/>
      <c r="D33" s="99"/>
      <c r="E33" s="18"/>
      <c r="F33" s="18"/>
      <c r="G33" s="18"/>
      <c r="H33" s="18"/>
      <c r="I33" s="18"/>
      <c r="J33" s="18"/>
      <c r="K33" s="42"/>
      <c r="L33" s="42"/>
      <c r="M33" s="18"/>
      <c r="N33" s="18"/>
      <c r="O33" s="18"/>
      <c r="P33" s="42"/>
      <c r="Q33" s="42"/>
      <c r="R33" s="47"/>
      <c r="S33" s="52"/>
      <c r="T33" s="52"/>
      <c r="U33" s="52"/>
      <c r="V33" s="42"/>
      <c r="W33" s="42"/>
      <c r="X33" s="46"/>
      <c r="Y33" s="43"/>
      <c r="Z33" s="43"/>
      <c r="AA33" s="44"/>
      <c r="AB33" s="45"/>
      <c r="AC33" s="52"/>
      <c r="AD33" s="42"/>
      <c r="AE33" s="47"/>
      <c r="AF33" s="52"/>
      <c r="AG33" s="52"/>
      <c r="AH33" s="52"/>
      <c r="AI33" s="42"/>
      <c r="AJ33" s="42"/>
      <c r="AK33" s="46"/>
      <c r="AL33" s="43"/>
      <c r="AM33" s="43"/>
      <c r="AN33" s="47"/>
      <c r="AO33" s="47"/>
    </row>
    <row r="34" spans="1:41" s="6" customFormat="1" ht="20.100000000000001" hidden="1" customHeight="1" x14ac:dyDescent="0.15">
      <c r="A34" s="18"/>
      <c r="B34" s="18"/>
      <c r="C34" s="18"/>
      <c r="D34" s="99"/>
      <c r="E34" s="18"/>
      <c r="F34" s="18"/>
      <c r="G34" s="18"/>
      <c r="H34" s="18"/>
      <c r="I34" s="18"/>
      <c r="J34" s="18"/>
      <c r="K34" s="42"/>
      <c r="L34" s="42"/>
      <c r="M34" s="18"/>
      <c r="N34" s="18"/>
      <c r="O34" s="18"/>
      <c r="P34" s="42"/>
      <c r="Q34" s="42"/>
      <c r="R34" s="47"/>
      <c r="S34" s="52"/>
      <c r="T34" s="52"/>
      <c r="U34" s="52"/>
      <c r="V34" s="42"/>
      <c r="W34" s="42"/>
      <c r="X34" s="46"/>
      <c r="Y34" s="43"/>
      <c r="Z34" s="43"/>
      <c r="AA34" s="44"/>
      <c r="AB34" s="45"/>
      <c r="AC34" s="52"/>
      <c r="AD34" s="42"/>
      <c r="AE34" s="47"/>
      <c r="AF34" s="52"/>
      <c r="AG34" s="52"/>
      <c r="AH34" s="52"/>
      <c r="AI34" s="42"/>
      <c r="AJ34" s="42"/>
      <c r="AK34" s="46"/>
      <c r="AL34" s="43"/>
      <c r="AM34" s="43"/>
      <c r="AN34" s="47"/>
      <c r="AO34" s="47"/>
    </row>
    <row r="35" spans="1:41" s="6" customFormat="1" ht="20.100000000000001" customHeight="1" x14ac:dyDescent="0.15">
      <c r="A35" s="18"/>
      <c r="B35" s="18"/>
      <c r="C35" s="18"/>
      <c r="D35" s="99"/>
      <c r="E35" s="18"/>
      <c r="F35" s="18"/>
      <c r="G35" s="18"/>
      <c r="H35" s="18"/>
      <c r="I35" s="18"/>
      <c r="J35" s="18"/>
      <c r="K35" s="42"/>
      <c r="L35" s="42"/>
      <c r="M35" s="18"/>
      <c r="N35" s="18"/>
      <c r="O35" s="18"/>
      <c r="P35" s="42"/>
      <c r="Q35" s="42"/>
      <c r="R35" s="47"/>
      <c r="S35" s="52"/>
      <c r="T35" s="52"/>
      <c r="U35" s="52"/>
      <c r="V35" s="42"/>
      <c r="W35" s="42"/>
      <c r="X35" s="46"/>
      <c r="Y35" s="43"/>
      <c r="Z35" s="43"/>
      <c r="AA35" s="44"/>
      <c r="AB35" s="45"/>
      <c r="AC35" s="52"/>
      <c r="AD35" s="42"/>
      <c r="AE35" s="47"/>
      <c r="AF35" s="52"/>
      <c r="AG35" s="52"/>
      <c r="AH35" s="52"/>
      <c r="AI35" s="42"/>
      <c r="AJ35" s="42"/>
      <c r="AK35" s="46"/>
      <c r="AL35" s="43"/>
      <c r="AM35" s="43"/>
      <c r="AN35" s="47"/>
      <c r="AO35" s="47"/>
    </row>
    <row r="36" spans="1:41" s="1" customFormat="1" ht="20.100000000000001" customHeight="1" x14ac:dyDescent="0.15">
      <c r="A36" s="17"/>
      <c r="B36" s="164" t="s">
        <v>317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</row>
    <row r="37" spans="1:41" s="1" customFormat="1" ht="20.100000000000001" customHeight="1" thickBot="1" x14ac:dyDescent="0.2">
      <c r="D37" s="96"/>
      <c r="H37" s="105"/>
      <c r="I37" s="105"/>
      <c r="K37" s="2"/>
      <c r="L37" s="2"/>
      <c r="P37" s="2"/>
      <c r="Q37" s="113"/>
      <c r="R37" s="87"/>
      <c r="S37" s="13"/>
      <c r="T37" s="13"/>
      <c r="U37" s="122"/>
      <c r="V37" s="2"/>
      <c r="W37" s="113"/>
      <c r="X37" s="5"/>
      <c r="AA37" s="3"/>
      <c r="AB37" s="4"/>
      <c r="AC37" s="13"/>
      <c r="AD37" s="113"/>
      <c r="AE37" s="87"/>
      <c r="AF37" s="13"/>
      <c r="AG37" s="13"/>
      <c r="AH37" s="122"/>
      <c r="AI37" s="2"/>
      <c r="AJ37" s="113"/>
      <c r="AK37" s="5"/>
      <c r="AN37" s="4" t="s">
        <v>77</v>
      </c>
      <c r="AO37" s="4"/>
    </row>
    <row r="38" spans="1:41" s="1" customFormat="1" ht="32.25" customHeight="1" x14ac:dyDescent="0.15">
      <c r="A38" s="18"/>
      <c r="B38" s="19" t="s">
        <v>29</v>
      </c>
      <c r="C38" s="15" t="s">
        <v>30</v>
      </c>
      <c r="D38" s="91" t="s">
        <v>30</v>
      </c>
      <c r="E38" s="15" t="s">
        <v>315</v>
      </c>
      <c r="F38" s="68" t="s">
        <v>24</v>
      </c>
      <c r="G38" s="165" t="s">
        <v>71</v>
      </c>
      <c r="H38" s="146" t="s">
        <v>316</v>
      </c>
      <c r="I38" s="167" t="s">
        <v>316</v>
      </c>
      <c r="J38" s="68" t="s">
        <v>27</v>
      </c>
      <c r="K38" s="151" t="s">
        <v>72</v>
      </c>
      <c r="L38" s="151" t="s">
        <v>1</v>
      </c>
      <c r="M38" s="153" t="s">
        <v>3</v>
      </c>
      <c r="N38" s="153" t="s">
        <v>32</v>
      </c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 t="s">
        <v>33</v>
      </c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03" t="s">
        <v>16</v>
      </c>
      <c r="AO38" s="155" t="s">
        <v>87</v>
      </c>
    </row>
    <row r="39" spans="1:41" s="1" customFormat="1" ht="33.75" customHeight="1" x14ac:dyDescent="0.15">
      <c r="A39" s="18"/>
      <c r="B39" s="20" t="s">
        <v>34</v>
      </c>
      <c r="C39" s="16" t="s">
        <v>35</v>
      </c>
      <c r="D39" s="92" t="s">
        <v>35</v>
      </c>
      <c r="E39" s="16" t="s">
        <v>70</v>
      </c>
      <c r="F39" s="69" t="s">
        <v>73</v>
      </c>
      <c r="G39" s="166"/>
      <c r="H39" s="143"/>
      <c r="I39" s="168"/>
      <c r="J39" s="69" t="s">
        <v>74</v>
      </c>
      <c r="K39" s="152"/>
      <c r="L39" s="152"/>
      <c r="M39" s="154"/>
      <c r="N39" s="103" t="s">
        <v>39</v>
      </c>
      <c r="O39" s="103" t="s">
        <v>40</v>
      </c>
      <c r="P39" s="103" t="s">
        <v>0</v>
      </c>
      <c r="Q39" s="119" t="s">
        <v>2</v>
      </c>
      <c r="R39" s="162" t="s">
        <v>17</v>
      </c>
      <c r="S39" s="103" t="s">
        <v>4</v>
      </c>
      <c r="T39" s="103" t="s">
        <v>19</v>
      </c>
      <c r="U39" s="119" t="s">
        <v>21</v>
      </c>
      <c r="V39" s="7" t="s">
        <v>5</v>
      </c>
      <c r="W39" s="119" t="s">
        <v>6</v>
      </c>
      <c r="X39" s="157" t="s">
        <v>7</v>
      </c>
      <c r="Y39" s="70" t="s">
        <v>37</v>
      </c>
      <c r="Z39" s="70" t="s">
        <v>38</v>
      </c>
      <c r="AA39" s="103" t="s">
        <v>41</v>
      </c>
      <c r="AB39" s="103" t="s">
        <v>42</v>
      </c>
      <c r="AC39" s="103" t="s">
        <v>18</v>
      </c>
      <c r="AD39" s="119" t="s">
        <v>13</v>
      </c>
      <c r="AE39" s="162" t="s">
        <v>14</v>
      </c>
      <c r="AF39" s="103" t="s">
        <v>8</v>
      </c>
      <c r="AG39" s="103" t="s">
        <v>20</v>
      </c>
      <c r="AH39" s="119" t="s">
        <v>22</v>
      </c>
      <c r="AI39" s="103" t="s">
        <v>9</v>
      </c>
      <c r="AJ39" s="119" t="s">
        <v>10</v>
      </c>
      <c r="AK39" s="157" t="s">
        <v>11</v>
      </c>
      <c r="AL39" s="70" t="s">
        <v>37</v>
      </c>
      <c r="AM39" s="70" t="s">
        <v>38</v>
      </c>
      <c r="AN39" s="71" t="s">
        <v>314</v>
      </c>
      <c r="AO39" s="156"/>
    </row>
    <row r="40" spans="1:41" s="1" customFormat="1" ht="52.5" customHeight="1" x14ac:dyDescent="0.15">
      <c r="A40" s="18"/>
      <c r="B40" s="25" t="s">
        <v>57</v>
      </c>
      <c r="C40" s="24" t="s">
        <v>57</v>
      </c>
      <c r="D40" s="93" t="s">
        <v>57</v>
      </c>
      <c r="E40" s="71" t="s">
        <v>15</v>
      </c>
      <c r="F40" s="71" t="s">
        <v>58</v>
      </c>
      <c r="G40" s="71" t="s">
        <v>59</v>
      </c>
      <c r="H40" s="108" t="s">
        <v>15</v>
      </c>
      <c r="I40" s="93" t="s">
        <v>15</v>
      </c>
      <c r="J40" s="71" t="s">
        <v>15</v>
      </c>
      <c r="K40" s="73" t="s">
        <v>57</v>
      </c>
      <c r="L40" s="73" t="s">
        <v>57</v>
      </c>
      <c r="M40" s="154"/>
      <c r="N40" s="71" t="s">
        <v>59</v>
      </c>
      <c r="O40" s="71" t="s">
        <v>59</v>
      </c>
      <c r="P40" s="71" t="s">
        <v>57</v>
      </c>
      <c r="Q40" s="120" t="s">
        <v>57</v>
      </c>
      <c r="R40" s="163"/>
      <c r="S40" s="71" t="s">
        <v>57</v>
      </c>
      <c r="T40" s="71" t="s">
        <v>57</v>
      </c>
      <c r="U40" s="120" t="s">
        <v>57</v>
      </c>
      <c r="V40" s="24" t="s">
        <v>57</v>
      </c>
      <c r="W40" s="120" t="s">
        <v>57</v>
      </c>
      <c r="X40" s="157"/>
      <c r="Y40" s="158" t="s">
        <v>75</v>
      </c>
      <c r="Z40" s="158"/>
      <c r="AA40" s="71" t="s">
        <v>59</v>
      </c>
      <c r="AB40" s="71" t="s">
        <v>59</v>
      </c>
      <c r="AC40" s="71" t="s">
        <v>57</v>
      </c>
      <c r="AD40" s="120" t="s">
        <v>57</v>
      </c>
      <c r="AE40" s="163"/>
      <c r="AF40" s="71" t="s">
        <v>57</v>
      </c>
      <c r="AG40" s="71" t="s">
        <v>57</v>
      </c>
      <c r="AH40" s="120" t="s">
        <v>57</v>
      </c>
      <c r="AI40" s="71" t="s">
        <v>57</v>
      </c>
      <c r="AJ40" s="120" t="s">
        <v>57</v>
      </c>
      <c r="AK40" s="157"/>
      <c r="AL40" s="159" t="s">
        <v>75</v>
      </c>
      <c r="AM40" s="160"/>
      <c r="AN40" s="158" t="s">
        <v>52</v>
      </c>
      <c r="AO40" s="161"/>
    </row>
    <row r="41" spans="1:41" s="1" customFormat="1" ht="24.75" customHeight="1" x14ac:dyDescent="0.15">
      <c r="A41" s="18"/>
      <c r="B41" s="147">
        <f>C41+20*2</f>
        <v>190</v>
      </c>
      <c r="C41" s="149">
        <v>150</v>
      </c>
      <c r="D41" s="100">
        <f>C41</f>
        <v>150</v>
      </c>
      <c r="E41" s="149">
        <f>C41</f>
        <v>150</v>
      </c>
      <c r="F41" s="94" t="s">
        <v>117</v>
      </c>
      <c r="G41" s="8">
        <v>10</v>
      </c>
      <c r="H41" s="142">
        <f>C41/COS(G41/180*PI())</f>
        <v>152.31399178286176</v>
      </c>
      <c r="I41" s="97">
        <f>D41/COS(G41/180*PI())</f>
        <v>152.31399178286176</v>
      </c>
      <c r="J41" s="8">
        <v>20</v>
      </c>
      <c r="K41" s="28">
        <f>J41+E$41</f>
        <v>170</v>
      </c>
      <c r="L41" s="58">
        <f>(K41-40)*M41</f>
        <v>195</v>
      </c>
      <c r="M41" s="8">
        <v>1.5</v>
      </c>
      <c r="N41" s="67">
        <v>25</v>
      </c>
      <c r="O41" s="8">
        <f>N41-G41</f>
        <v>15</v>
      </c>
      <c r="P41" s="28">
        <f>L41/COS(ATAN((Q41+U41-T41)/L41))</f>
        <v>202.07441387122407</v>
      </c>
      <c r="Q41" s="116">
        <f>L41*TAN(N41*PI()/180)</f>
        <v>90.929993340224726</v>
      </c>
      <c r="R41" s="33">
        <f>M41/COS(N41*PI()/180)</f>
        <v>1.6550668784437377</v>
      </c>
      <c r="S41" s="89">
        <f>55/COS(N41*PI()/180)</f>
        <v>60.685785542937047</v>
      </c>
      <c r="T41" s="50">
        <f>K41/X41+S41</f>
        <v>110.2856980265768</v>
      </c>
      <c r="U41" s="128">
        <f>40/X41+S41</f>
        <v>72.356353186146407</v>
      </c>
      <c r="V41" s="58">
        <f>50/COS(N41*PI()/180)</f>
        <v>55.168895948124586</v>
      </c>
      <c r="W41" s="116">
        <f>20/COS(ATAN((Q41+U41-T41)/L41))</f>
        <v>20.725580909869134</v>
      </c>
      <c r="X41" s="59">
        <f>(3.5+SIN(N41*PI()/180)/M41)*COS(N41*PI()/180)</f>
        <v>3.4274254023346011</v>
      </c>
      <c r="Y41" s="60">
        <f>(S41*M41*(K41^2-40^2)/2+M41*(K41^3-40^3)/(6*X41))/1000000</f>
        <v>1.5962325996286497</v>
      </c>
      <c r="Z41" s="60">
        <f>(M41*(S41+V41+W41)*(K41-40)*60+M41*(K41^2-40^2)*60/(2*X41)+(V41+W41+U41)*0*60)/1000000</f>
        <v>1.956421378832957</v>
      </c>
      <c r="AA41" s="67">
        <v>0</v>
      </c>
      <c r="AB41" s="31">
        <f t="shared" ref="AB41:AB49" si="30">AA41+G41</f>
        <v>10</v>
      </c>
      <c r="AC41" s="50">
        <f>IF(AA41&gt;0,L41/COS(ATAN((AD41+AH41-AG41)/L41)),L41/COS(ATAN((AD41+AG41-AH41)/L41)))</f>
        <v>198.50589874543954</v>
      </c>
      <c r="AD41" s="116">
        <f>L41*TAN(ABS(AA41)*PI()/180)</f>
        <v>0</v>
      </c>
      <c r="AE41" s="33">
        <f>M41/COS(AA41*PI()/180)</f>
        <v>1.5</v>
      </c>
      <c r="AF41" s="89">
        <f>55/COS(AA41*PI()/180)</f>
        <v>55</v>
      </c>
      <c r="AG41" s="50">
        <f t="shared" ref="AG41:AG49" si="31">K41/AK41+AF41</f>
        <v>103.57142857142857</v>
      </c>
      <c r="AH41" s="128">
        <f>40/AK41+AF41</f>
        <v>66.428571428571431</v>
      </c>
      <c r="AI41" s="58">
        <f>50/COS(AA41*PI()/180)</f>
        <v>50</v>
      </c>
      <c r="AJ41" s="116">
        <f>IF(AA41&gt;0,20/COS(ATAN((AD41+AH41-AG41)/L41)),20/COS(ATAN((AD41-AH41+AG41)/L41)))</f>
        <v>20.359579358506618</v>
      </c>
      <c r="AK41" s="61">
        <f>(3.5+SIN(ABS(AA41)*PI()/180)/M41)*COS(AA41*PI()/180)</f>
        <v>3.5</v>
      </c>
      <c r="AL41" s="60">
        <f>(AF41*M41*(K41^2-40^2)/2+M41*(K41^3-40^3)/(6*AK41))/1000000</f>
        <v>1.4724821428571426</v>
      </c>
      <c r="AM41" s="60">
        <f>(M41*(AF41+AI41+AJ41)*(K41-40)*60+M41*(K41^2-40^2)*60/(2*AK41)+(AI41+AJ41+AH41)*0*60)/1000000</f>
        <v>1.8177070784945275</v>
      </c>
      <c r="AN41" s="62">
        <f>IF(AA41&gt;0,((I41+I41+Q41+AD41)*L41/2+200*(I41+Q41+AD41+U41+W41+AH41+AJ41))/10000*0.4-(AI41+V41)*L41/10000*0.4,((I41+I41+Q41-AD41)*L41/2+200*(I41+Q41-AD41+U41+W41+AH41+AJ41))/10000*0.4-(AI41+V41)*L41/10000*0.4)</f>
        <v>4.1072712815872672</v>
      </c>
      <c r="AO41" s="63">
        <f>IF(AA41&gt;0,0.8*0.4*(Q41+U41+W41+I41+AD41+AH41+AJ41)/100,0.8*0.4*(Q41+U41+W41+I41-AD41+AH41+AJ41)/100)</f>
        <v>1.3539650240197767</v>
      </c>
    </row>
    <row r="42" spans="1:41" s="1" customFormat="1" ht="20.100000000000001" customHeight="1" x14ac:dyDescent="0.15">
      <c r="A42" s="18"/>
      <c r="B42" s="147"/>
      <c r="C42" s="149"/>
      <c r="D42" s="100">
        <f>D41</f>
        <v>150</v>
      </c>
      <c r="E42" s="149"/>
      <c r="F42" s="94" t="s">
        <v>118</v>
      </c>
      <c r="G42" s="8">
        <f t="shared" ref="G42:G49" si="32">G41</f>
        <v>10</v>
      </c>
      <c r="H42" s="143"/>
      <c r="I42" s="97">
        <f t="shared" ref="I42:I48" si="33">D42/COS(G42/180*PI())</f>
        <v>152.31399178286176</v>
      </c>
      <c r="J42" s="8">
        <v>20</v>
      </c>
      <c r="K42" s="28">
        <f t="shared" ref="K42:K49" si="34">J42+E$41</f>
        <v>170</v>
      </c>
      <c r="L42" s="58">
        <f t="shared" ref="L42:L48" si="35">(K42-40)*M42</f>
        <v>195</v>
      </c>
      <c r="M42" s="8">
        <v>1.5</v>
      </c>
      <c r="N42" s="67">
        <f t="shared" ref="N42:N49" si="36">N41</f>
        <v>25</v>
      </c>
      <c r="O42" s="8">
        <f>N42-G42</f>
        <v>15</v>
      </c>
      <c r="P42" s="28">
        <f t="shared" ref="P42:P48" si="37">L42/COS(ATAN((Q42+U42-T42)/L42))</f>
        <v>202.07441387122407</v>
      </c>
      <c r="Q42" s="116">
        <f t="shared" ref="Q42:Q49" si="38">L42*TAN(N42*PI()/180)</f>
        <v>90.929993340224726</v>
      </c>
      <c r="R42" s="33">
        <f t="shared" ref="R42:R49" si="39">M42/COS(N42*PI()/180)</f>
        <v>1.6550668784437377</v>
      </c>
      <c r="S42" s="89">
        <f t="shared" ref="S42:S48" si="40">55/COS(N42*PI()/180)</f>
        <v>60.685785542937047</v>
      </c>
      <c r="T42" s="50">
        <f t="shared" ref="T42:T49" si="41">K42/X42+S42</f>
        <v>110.2856980265768</v>
      </c>
      <c r="U42" s="128">
        <f t="shared" ref="U42:U49" si="42">40/X42+S42</f>
        <v>72.356353186146407</v>
      </c>
      <c r="V42" s="58">
        <f t="shared" ref="V42:V49" si="43">50/COS(N42*PI()/180)</f>
        <v>55.168895948124586</v>
      </c>
      <c r="W42" s="116">
        <f t="shared" ref="W42:W49" si="44">20/COS(ATAN((Q42+U42-T42)/L42))</f>
        <v>20.725580909869134</v>
      </c>
      <c r="X42" s="59">
        <f t="shared" ref="X42:X49" si="45">(3.5+SIN(N42*PI()/180)/M42)*COS(N42*PI()/180)</f>
        <v>3.4274254023346011</v>
      </c>
      <c r="Y42" s="60">
        <f t="shared" ref="Y42:Y49" si="46">(S42*M42*(K42^2-40^2)/2+M42*(K42^3-40^3)/(6*X42))/1000000</f>
        <v>1.5962325996286497</v>
      </c>
      <c r="Z42" s="60">
        <f t="shared" ref="Z42:Z49" si="47">(M42*(S42+V42+W42)*(K42-40)*60+M42*(K42^2-40^2)*60/(2*X42)+(V42+W42+U42)*0*60)/1000000</f>
        <v>1.956421378832957</v>
      </c>
      <c r="AA42" s="67">
        <f>AA41</f>
        <v>0</v>
      </c>
      <c r="AB42" s="31">
        <f t="shared" si="30"/>
        <v>10</v>
      </c>
      <c r="AC42" s="50">
        <f t="shared" ref="AC42:AC49" si="48">IF(AA42&gt;0,L42/COS(ATAN((AD42+AH42-AG42)/L42)),L42/COS(ATAN((AD42+AG42-AH42)/L42)))</f>
        <v>198.50589874543954</v>
      </c>
      <c r="AD42" s="116">
        <f t="shared" ref="AD42:AD48" si="49">L42*TAN(ABS(AA42)*PI()/180)</f>
        <v>0</v>
      </c>
      <c r="AE42" s="33">
        <f t="shared" ref="AE42:AE49" si="50">M42/COS(AA42*PI()/180)</f>
        <v>1.5</v>
      </c>
      <c r="AF42" s="89">
        <f t="shared" ref="AF42:AF49" si="51">55/COS(AA42*PI()/180)</f>
        <v>55</v>
      </c>
      <c r="AG42" s="50">
        <f t="shared" si="31"/>
        <v>103.57142857142857</v>
      </c>
      <c r="AH42" s="128">
        <f t="shared" ref="AH42:AH49" si="52">40/AK42+AF42</f>
        <v>66.428571428571431</v>
      </c>
      <c r="AI42" s="58">
        <f>50/COS(AA42*PI()/180)</f>
        <v>50</v>
      </c>
      <c r="AJ42" s="116">
        <f t="shared" ref="AJ42:AJ49" si="53">IF(AA42&gt;0,20/COS(ATAN((AD42+AH42-AG42)/L42)),20/COS(ATAN((AD42-AH42+AG42)/L42)))</f>
        <v>20.359579358506618</v>
      </c>
      <c r="AK42" s="61">
        <f t="shared" ref="AK42:AK49" si="54">(3.5+SIN(ABS(AA42)*PI()/180)/M42)*COS(AA42*PI()/180)</f>
        <v>3.5</v>
      </c>
      <c r="AL42" s="60">
        <f t="shared" ref="AL42:AL49" si="55">(AF42*M42*(K42^2-40^2)/2+M42*(K42^3-40^3)/(6*AK42))/1000000</f>
        <v>1.4724821428571426</v>
      </c>
      <c r="AM42" s="60">
        <f t="shared" ref="AM42:AM48" si="56">(M42*(AF42+AI42+AJ42)*(K42-40)*60+M42*(K42^2-40^2)*60/(2*AK42)+(AI42+AJ42+AH42)*0*60)/1000000</f>
        <v>1.8177070784945275</v>
      </c>
      <c r="AN42" s="62">
        <f t="shared" ref="AN42:AN49" si="57">IF(AA42&gt;0,((I42+I42+Q42+AD42)*L42/2+200*(I42+Q42+AD42+U42+W42+AH42+AJ42))/10000*0.4-(AI42+V42)*L42/10000*0.4,((I42+I42+Q42-AD42)*L42/2+200*(I42+Q42-AD42+U42+W42+AH42+AJ42))/10000*0.4-(AI42+V42)*L42/10000*0.4)</f>
        <v>4.1072712815872672</v>
      </c>
      <c r="AO42" s="63">
        <f t="shared" ref="AO42:AO48" si="58">IF(AA42&gt;0,0.8*0.4*(Q42+U42+W42+I42+AD42+AH42+AJ42)/100,0.8*0.4*(Q42+U42+W42+I42-AD42+AH42+AJ42)/100)</f>
        <v>1.3539650240197767</v>
      </c>
    </row>
    <row r="43" spans="1:41" s="1" customFormat="1" ht="20.100000000000001" customHeight="1" x14ac:dyDescent="0.15">
      <c r="A43" s="18"/>
      <c r="B43" s="147"/>
      <c r="C43" s="149"/>
      <c r="D43" s="100">
        <f t="shared" ref="D43:D49" si="59">D42</f>
        <v>150</v>
      </c>
      <c r="E43" s="149"/>
      <c r="F43" s="94" t="s">
        <v>119</v>
      </c>
      <c r="G43" s="8">
        <f t="shared" si="32"/>
        <v>10</v>
      </c>
      <c r="H43" s="143"/>
      <c r="I43" s="97">
        <f t="shared" si="33"/>
        <v>152.31399178286176</v>
      </c>
      <c r="J43" s="8">
        <v>30</v>
      </c>
      <c r="K43" s="28">
        <f t="shared" si="34"/>
        <v>180</v>
      </c>
      <c r="L43" s="58">
        <f t="shared" si="35"/>
        <v>210</v>
      </c>
      <c r="M43" s="8">
        <v>1.5</v>
      </c>
      <c r="N43" s="67">
        <f t="shared" si="36"/>
        <v>25</v>
      </c>
      <c r="O43" s="8">
        <f t="shared" ref="O43:O49" si="60">N43-G43</f>
        <v>15</v>
      </c>
      <c r="P43" s="28">
        <f t="shared" si="37"/>
        <v>217.61859955362593</v>
      </c>
      <c r="Q43" s="116">
        <f t="shared" si="38"/>
        <v>97.9246082125497</v>
      </c>
      <c r="R43" s="33">
        <f t="shared" si="39"/>
        <v>1.6550668784437377</v>
      </c>
      <c r="S43" s="89">
        <f t="shared" si="40"/>
        <v>60.685785542937047</v>
      </c>
      <c r="T43" s="50">
        <f t="shared" si="41"/>
        <v>113.20333993737914</v>
      </c>
      <c r="U43" s="128">
        <f t="shared" si="42"/>
        <v>72.356353186146407</v>
      </c>
      <c r="V43" s="58">
        <f t="shared" si="43"/>
        <v>55.168895948124586</v>
      </c>
      <c r="W43" s="116">
        <f t="shared" si="44"/>
        <v>20.725580909869134</v>
      </c>
      <c r="X43" s="59">
        <f t="shared" si="45"/>
        <v>3.4274254023346011</v>
      </c>
      <c r="Y43" s="60">
        <f t="shared" si="46"/>
        <v>1.8225656095795428</v>
      </c>
      <c r="Z43" s="60">
        <f t="shared" si="47"/>
        <v>2.1252964750889318</v>
      </c>
      <c r="AA43" s="67">
        <f t="shared" ref="AA43:AA48" si="61">AA42</f>
        <v>0</v>
      </c>
      <c r="AB43" s="31">
        <f t="shared" si="30"/>
        <v>10</v>
      </c>
      <c r="AC43" s="50">
        <f t="shared" si="48"/>
        <v>213.77558326431949</v>
      </c>
      <c r="AD43" s="116">
        <f t="shared" si="49"/>
        <v>0</v>
      </c>
      <c r="AE43" s="33">
        <f t="shared" si="50"/>
        <v>1.5</v>
      </c>
      <c r="AF43" s="89">
        <f t="shared" si="51"/>
        <v>55</v>
      </c>
      <c r="AG43" s="50">
        <f t="shared" si="31"/>
        <v>106.42857142857143</v>
      </c>
      <c r="AH43" s="128">
        <f t="shared" si="52"/>
        <v>66.428571428571431</v>
      </c>
      <c r="AI43" s="58">
        <f t="shared" ref="AI43:AI48" si="62">50/COS(AA43*PI()/180)</f>
        <v>50</v>
      </c>
      <c r="AJ43" s="116">
        <f t="shared" si="53"/>
        <v>20.359579358506618</v>
      </c>
      <c r="AK43" s="61">
        <f t="shared" si="54"/>
        <v>3.5</v>
      </c>
      <c r="AL43" s="60">
        <f t="shared" si="55"/>
        <v>1.6825000000000001</v>
      </c>
      <c r="AM43" s="60">
        <f t="shared" si="56"/>
        <v>1.9755306999171836</v>
      </c>
      <c r="AN43" s="62">
        <f t="shared" si="57"/>
        <v>4.2481716385325408</v>
      </c>
      <c r="AO43" s="63">
        <f t="shared" si="58"/>
        <v>1.3763477916112166</v>
      </c>
    </row>
    <row r="44" spans="1:41" s="1" customFormat="1" ht="20.100000000000001" customHeight="1" x14ac:dyDescent="0.15">
      <c r="A44" s="18"/>
      <c r="B44" s="147"/>
      <c r="C44" s="149"/>
      <c r="D44" s="100">
        <f t="shared" si="59"/>
        <v>150</v>
      </c>
      <c r="E44" s="149"/>
      <c r="F44" s="94" t="s">
        <v>120</v>
      </c>
      <c r="G44" s="8">
        <f t="shared" si="32"/>
        <v>10</v>
      </c>
      <c r="H44" s="143"/>
      <c r="I44" s="97">
        <f t="shared" si="33"/>
        <v>152.31399178286176</v>
      </c>
      <c r="J44" s="8">
        <v>30</v>
      </c>
      <c r="K44" s="28">
        <f t="shared" si="34"/>
        <v>180</v>
      </c>
      <c r="L44" s="58">
        <f t="shared" si="35"/>
        <v>210</v>
      </c>
      <c r="M44" s="8">
        <v>1.5</v>
      </c>
      <c r="N44" s="67">
        <f t="shared" si="36"/>
        <v>25</v>
      </c>
      <c r="O44" s="8">
        <f t="shared" si="60"/>
        <v>15</v>
      </c>
      <c r="P44" s="28">
        <f t="shared" si="37"/>
        <v>217.61859955362593</v>
      </c>
      <c r="Q44" s="116">
        <f t="shared" si="38"/>
        <v>97.9246082125497</v>
      </c>
      <c r="R44" s="33">
        <f t="shared" si="39"/>
        <v>1.6550668784437377</v>
      </c>
      <c r="S44" s="89">
        <f t="shared" si="40"/>
        <v>60.685785542937047</v>
      </c>
      <c r="T44" s="50">
        <f t="shared" si="41"/>
        <v>113.20333993737914</v>
      </c>
      <c r="U44" s="128">
        <f t="shared" si="42"/>
        <v>72.356353186146407</v>
      </c>
      <c r="V44" s="58">
        <f t="shared" si="43"/>
        <v>55.168895948124586</v>
      </c>
      <c r="W44" s="116">
        <f t="shared" si="44"/>
        <v>20.725580909869134</v>
      </c>
      <c r="X44" s="59">
        <f t="shared" si="45"/>
        <v>3.4274254023346011</v>
      </c>
      <c r="Y44" s="60">
        <f t="shared" si="46"/>
        <v>1.8225656095795428</v>
      </c>
      <c r="Z44" s="60">
        <f t="shared" si="47"/>
        <v>2.1252964750889318</v>
      </c>
      <c r="AA44" s="67">
        <f t="shared" si="61"/>
        <v>0</v>
      </c>
      <c r="AB44" s="31">
        <f t="shared" si="30"/>
        <v>10</v>
      </c>
      <c r="AC44" s="50">
        <f t="shared" si="48"/>
        <v>213.77558326431949</v>
      </c>
      <c r="AD44" s="116">
        <f t="shared" si="49"/>
        <v>0</v>
      </c>
      <c r="AE44" s="33">
        <f t="shared" si="50"/>
        <v>1.5</v>
      </c>
      <c r="AF44" s="89">
        <f t="shared" si="51"/>
        <v>55</v>
      </c>
      <c r="AG44" s="50">
        <f t="shared" si="31"/>
        <v>106.42857142857143</v>
      </c>
      <c r="AH44" s="128">
        <f t="shared" si="52"/>
        <v>66.428571428571431</v>
      </c>
      <c r="AI44" s="58">
        <f t="shared" si="62"/>
        <v>50</v>
      </c>
      <c r="AJ44" s="116">
        <f t="shared" si="53"/>
        <v>20.359579358506618</v>
      </c>
      <c r="AK44" s="61">
        <f t="shared" si="54"/>
        <v>3.5</v>
      </c>
      <c r="AL44" s="60">
        <f t="shared" si="55"/>
        <v>1.6825000000000001</v>
      </c>
      <c r="AM44" s="60">
        <f t="shared" si="56"/>
        <v>1.9755306999171836</v>
      </c>
      <c r="AN44" s="62">
        <f t="shared" si="57"/>
        <v>4.2481716385325408</v>
      </c>
      <c r="AO44" s="63">
        <f t="shared" si="58"/>
        <v>1.3763477916112166</v>
      </c>
    </row>
    <row r="45" spans="1:41" s="1" customFormat="1" ht="20.100000000000001" customHeight="1" x14ac:dyDescent="0.15">
      <c r="A45" s="18"/>
      <c r="B45" s="147"/>
      <c r="C45" s="149"/>
      <c r="D45" s="100">
        <f t="shared" si="59"/>
        <v>150</v>
      </c>
      <c r="E45" s="149"/>
      <c r="F45" s="94" t="s">
        <v>121</v>
      </c>
      <c r="G45" s="8">
        <f t="shared" si="32"/>
        <v>10</v>
      </c>
      <c r="H45" s="143"/>
      <c r="I45" s="97">
        <f t="shared" si="33"/>
        <v>152.31399178286176</v>
      </c>
      <c r="J45" s="8">
        <v>30</v>
      </c>
      <c r="K45" s="28">
        <f t="shared" si="34"/>
        <v>180</v>
      </c>
      <c r="L45" s="58">
        <f t="shared" si="35"/>
        <v>245</v>
      </c>
      <c r="M45" s="8">
        <v>1.75</v>
      </c>
      <c r="N45" s="67">
        <f t="shared" si="36"/>
        <v>25</v>
      </c>
      <c r="O45" s="8">
        <f t="shared" si="60"/>
        <v>15</v>
      </c>
      <c r="P45" s="28">
        <f>L45/COS(ATAN((Q45+U45-T45)/L45))</f>
        <v>255.63257252581479</v>
      </c>
      <c r="Q45" s="116">
        <f>L45*TAN(N45*PI()/180)</f>
        <v>114.24537624797465</v>
      </c>
      <c r="R45" s="33">
        <f t="shared" si="39"/>
        <v>1.9309113581843607</v>
      </c>
      <c r="S45" s="89">
        <f t="shared" si="40"/>
        <v>60.685785542937047</v>
      </c>
      <c r="T45" s="50">
        <f t="shared" si="41"/>
        <v>113.76830052461898</v>
      </c>
      <c r="U45" s="128">
        <f t="shared" si="42"/>
        <v>72.481899983310811</v>
      </c>
      <c r="V45" s="58">
        <f t="shared" si="43"/>
        <v>55.168895948124586</v>
      </c>
      <c r="W45" s="116">
        <f>20/COS(ATAN((Q45+U45-T45)/L45))</f>
        <v>20.867965104148144</v>
      </c>
      <c r="X45" s="59">
        <f t="shared" si="45"/>
        <v>3.3909470955194112</v>
      </c>
      <c r="Y45" s="60">
        <f t="shared" si="46"/>
        <v>2.1316068335535401</v>
      </c>
      <c r="Z45" s="60">
        <f t="shared" si="47"/>
        <v>2.486680831201693</v>
      </c>
      <c r="AA45" s="67">
        <f t="shared" si="61"/>
        <v>0</v>
      </c>
      <c r="AB45" s="31">
        <f t="shared" si="30"/>
        <v>10</v>
      </c>
      <c r="AC45" s="50">
        <f t="shared" si="48"/>
        <v>248.24383174612817</v>
      </c>
      <c r="AD45" s="116">
        <f t="shared" si="49"/>
        <v>0</v>
      </c>
      <c r="AE45" s="33">
        <f t="shared" si="50"/>
        <v>1.75</v>
      </c>
      <c r="AF45" s="89">
        <f t="shared" si="51"/>
        <v>55</v>
      </c>
      <c r="AG45" s="50">
        <f t="shared" si="31"/>
        <v>106.42857142857143</v>
      </c>
      <c r="AH45" s="128">
        <f t="shared" si="52"/>
        <v>66.428571428571431</v>
      </c>
      <c r="AI45" s="58">
        <f t="shared" si="62"/>
        <v>50</v>
      </c>
      <c r="AJ45" s="116">
        <f>IF(AA45&gt;0,20/COS(ATAN((AD45+AH45-AG45)/L45)),20/COS(ATAN((AD45-AH45+AG45)/L45)))</f>
        <v>20.264802591520667</v>
      </c>
      <c r="AK45" s="61">
        <f t="shared" si="54"/>
        <v>3.5</v>
      </c>
      <c r="AL45" s="60">
        <f t="shared" si="55"/>
        <v>1.9629166666666666</v>
      </c>
      <c r="AM45" s="60">
        <f t="shared" si="56"/>
        <v>2.3033925980953538</v>
      </c>
      <c r="AN45" s="62">
        <f t="shared" si="57"/>
        <v>4.5946451399026005</v>
      </c>
      <c r="AO45" s="63">
        <f t="shared" si="58"/>
        <v>1.4291283428428401</v>
      </c>
    </row>
    <row r="46" spans="1:41" s="1" customFormat="1" ht="20.100000000000001" customHeight="1" x14ac:dyDescent="0.15">
      <c r="A46" s="18"/>
      <c r="B46" s="147"/>
      <c r="C46" s="149"/>
      <c r="D46" s="100">
        <f t="shared" si="59"/>
        <v>150</v>
      </c>
      <c r="E46" s="149"/>
      <c r="F46" s="94" t="s">
        <v>122</v>
      </c>
      <c r="G46" s="8">
        <f t="shared" si="32"/>
        <v>10</v>
      </c>
      <c r="H46" s="143"/>
      <c r="I46" s="97">
        <f t="shared" si="33"/>
        <v>152.31399178286176</v>
      </c>
      <c r="J46" s="8">
        <v>30</v>
      </c>
      <c r="K46" s="28">
        <f t="shared" si="34"/>
        <v>180</v>
      </c>
      <c r="L46" s="58">
        <f t="shared" si="35"/>
        <v>245</v>
      </c>
      <c r="M46" s="8">
        <v>1.75</v>
      </c>
      <c r="N46" s="67">
        <f t="shared" si="36"/>
        <v>25</v>
      </c>
      <c r="O46" s="8">
        <f t="shared" si="60"/>
        <v>15</v>
      </c>
      <c r="P46" s="28">
        <f t="shared" si="37"/>
        <v>255.63257252581479</v>
      </c>
      <c r="Q46" s="116">
        <f t="shared" si="38"/>
        <v>114.24537624797465</v>
      </c>
      <c r="R46" s="33">
        <f t="shared" si="39"/>
        <v>1.9309113581843607</v>
      </c>
      <c r="S46" s="89">
        <f t="shared" si="40"/>
        <v>60.685785542937047</v>
      </c>
      <c r="T46" s="50">
        <f t="shared" si="41"/>
        <v>113.76830052461898</v>
      </c>
      <c r="U46" s="128">
        <f t="shared" si="42"/>
        <v>72.481899983310811</v>
      </c>
      <c r="V46" s="58">
        <f t="shared" si="43"/>
        <v>55.168895948124586</v>
      </c>
      <c r="W46" s="116">
        <f t="shared" si="44"/>
        <v>20.867965104148144</v>
      </c>
      <c r="X46" s="59">
        <f t="shared" si="45"/>
        <v>3.3909470955194112</v>
      </c>
      <c r="Y46" s="60">
        <f t="shared" si="46"/>
        <v>2.1316068335535401</v>
      </c>
      <c r="Z46" s="60">
        <f t="shared" si="47"/>
        <v>2.486680831201693</v>
      </c>
      <c r="AA46" s="67">
        <f t="shared" si="61"/>
        <v>0</v>
      </c>
      <c r="AB46" s="31">
        <f t="shared" si="30"/>
        <v>10</v>
      </c>
      <c r="AC46" s="50">
        <f t="shared" si="48"/>
        <v>248.24383174612817</v>
      </c>
      <c r="AD46" s="116">
        <f t="shared" si="49"/>
        <v>0</v>
      </c>
      <c r="AE46" s="33">
        <f t="shared" si="50"/>
        <v>1.75</v>
      </c>
      <c r="AF46" s="89">
        <f t="shared" si="51"/>
        <v>55</v>
      </c>
      <c r="AG46" s="50">
        <f t="shared" si="31"/>
        <v>106.42857142857143</v>
      </c>
      <c r="AH46" s="128">
        <f t="shared" si="52"/>
        <v>66.428571428571431</v>
      </c>
      <c r="AI46" s="58">
        <f t="shared" si="62"/>
        <v>50</v>
      </c>
      <c r="AJ46" s="116">
        <f t="shared" si="53"/>
        <v>20.264802591520667</v>
      </c>
      <c r="AK46" s="61">
        <f t="shared" si="54"/>
        <v>3.5</v>
      </c>
      <c r="AL46" s="60">
        <f t="shared" si="55"/>
        <v>1.9629166666666666</v>
      </c>
      <c r="AM46" s="60">
        <f t="shared" si="56"/>
        <v>2.3033925980953538</v>
      </c>
      <c r="AN46" s="62">
        <f t="shared" si="57"/>
        <v>4.5946451399026005</v>
      </c>
      <c r="AO46" s="63">
        <f t="shared" si="58"/>
        <v>1.4291283428428401</v>
      </c>
    </row>
    <row r="47" spans="1:41" s="1" customFormat="1" ht="20.100000000000001" customHeight="1" x14ac:dyDescent="0.15">
      <c r="A47" s="18"/>
      <c r="B47" s="147"/>
      <c r="C47" s="149"/>
      <c r="D47" s="100">
        <f t="shared" si="59"/>
        <v>150</v>
      </c>
      <c r="E47" s="149"/>
      <c r="F47" s="94" t="s">
        <v>123</v>
      </c>
      <c r="G47" s="8">
        <f t="shared" si="32"/>
        <v>10</v>
      </c>
      <c r="H47" s="143"/>
      <c r="I47" s="97">
        <f t="shared" si="33"/>
        <v>152.31399178286176</v>
      </c>
      <c r="J47" s="8">
        <v>35</v>
      </c>
      <c r="K47" s="28">
        <f t="shared" si="34"/>
        <v>185</v>
      </c>
      <c r="L47" s="58">
        <f>(K47-40)*M47</f>
        <v>253.75</v>
      </c>
      <c r="M47" s="8">
        <v>1.75</v>
      </c>
      <c r="N47" s="67">
        <f t="shared" si="36"/>
        <v>25</v>
      </c>
      <c r="O47" s="8">
        <f t="shared" si="60"/>
        <v>15</v>
      </c>
      <c r="P47" s="28">
        <f t="shared" si="37"/>
        <v>264.76230725887962</v>
      </c>
      <c r="Q47" s="116">
        <f t="shared" si="38"/>
        <v>118.32556825683089</v>
      </c>
      <c r="R47" s="33">
        <f t="shared" si="39"/>
        <v>1.9309113581843607</v>
      </c>
      <c r="S47" s="89">
        <f t="shared" si="40"/>
        <v>60.685785542937047</v>
      </c>
      <c r="T47" s="50">
        <f t="shared" si="41"/>
        <v>115.2428148296657</v>
      </c>
      <c r="U47" s="128">
        <f t="shared" si="42"/>
        <v>72.481899983310811</v>
      </c>
      <c r="V47" s="58">
        <f t="shared" si="43"/>
        <v>55.168895948124586</v>
      </c>
      <c r="W47" s="116">
        <f t="shared" si="44"/>
        <v>20.867965104148144</v>
      </c>
      <c r="X47" s="59">
        <f t="shared" si="45"/>
        <v>3.3909470955194112</v>
      </c>
      <c r="Y47" s="60">
        <f t="shared" si="46"/>
        <v>2.271488859572524</v>
      </c>
      <c r="Z47" s="60">
        <f t="shared" si="47"/>
        <v>2.5867156010346362</v>
      </c>
      <c r="AA47" s="67">
        <f t="shared" si="61"/>
        <v>0</v>
      </c>
      <c r="AB47" s="31">
        <f t="shared" si="30"/>
        <v>10</v>
      </c>
      <c r="AC47" s="50">
        <f t="shared" si="48"/>
        <v>257.10968287991847</v>
      </c>
      <c r="AD47" s="116">
        <f t="shared" si="49"/>
        <v>0</v>
      </c>
      <c r="AE47" s="33">
        <f>M47/COS(AA47*PI()/180)</f>
        <v>1.75</v>
      </c>
      <c r="AF47" s="89">
        <f t="shared" si="51"/>
        <v>55</v>
      </c>
      <c r="AG47" s="50">
        <f t="shared" si="31"/>
        <v>107.85714285714286</v>
      </c>
      <c r="AH47" s="128">
        <f t="shared" si="52"/>
        <v>66.428571428571431</v>
      </c>
      <c r="AI47" s="58">
        <f t="shared" si="62"/>
        <v>50</v>
      </c>
      <c r="AJ47" s="116">
        <f t="shared" si="53"/>
        <v>20.264802591520667</v>
      </c>
      <c r="AK47" s="61">
        <f t="shared" si="54"/>
        <v>3.5</v>
      </c>
      <c r="AL47" s="60">
        <f t="shared" si="55"/>
        <v>2.0923802083333332</v>
      </c>
      <c r="AM47" s="60">
        <f t="shared" si="56"/>
        <v>2.3965316194559021</v>
      </c>
      <c r="AN47" s="62">
        <f t="shared" si="57"/>
        <v>4.6844873748039495</v>
      </c>
      <c r="AO47" s="63">
        <f t="shared" si="58"/>
        <v>1.44218495727118</v>
      </c>
    </row>
    <row r="48" spans="1:41" s="1" customFormat="1" ht="20.100000000000001" customHeight="1" x14ac:dyDescent="0.15">
      <c r="A48" s="18"/>
      <c r="B48" s="147"/>
      <c r="C48" s="149"/>
      <c r="D48" s="100">
        <f t="shared" si="59"/>
        <v>150</v>
      </c>
      <c r="E48" s="149"/>
      <c r="F48" s="94" t="s">
        <v>124</v>
      </c>
      <c r="G48" s="8">
        <f t="shared" si="32"/>
        <v>10</v>
      </c>
      <c r="H48" s="143"/>
      <c r="I48" s="97">
        <f t="shared" si="33"/>
        <v>152.31399178286176</v>
      </c>
      <c r="J48" s="8">
        <v>35</v>
      </c>
      <c r="K48" s="28">
        <f t="shared" si="34"/>
        <v>185</v>
      </c>
      <c r="L48" s="58">
        <f t="shared" si="35"/>
        <v>253.75</v>
      </c>
      <c r="M48" s="8">
        <v>1.75</v>
      </c>
      <c r="N48" s="67">
        <f t="shared" si="36"/>
        <v>25</v>
      </c>
      <c r="O48" s="8">
        <f t="shared" si="60"/>
        <v>15</v>
      </c>
      <c r="P48" s="28">
        <f t="shared" si="37"/>
        <v>264.76230725887962</v>
      </c>
      <c r="Q48" s="116">
        <f t="shared" si="38"/>
        <v>118.32556825683089</v>
      </c>
      <c r="R48" s="33">
        <f t="shared" si="39"/>
        <v>1.9309113581843607</v>
      </c>
      <c r="S48" s="89">
        <f t="shared" si="40"/>
        <v>60.685785542937047</v>
      </c>
      <c r="T48" s="50">
        <f t="shared" si="41"/>
        <v>115.2428148296657</v>
      </c>
      <c r="U48" s="128">
        <f t="shared" si="42"/>
        <v>72.481899983310811</v>
      </c>
      <c r="V48" s="58">
        <f t="shared" si="43"/>
        <v>55.168895948124586</v>
      </c>
      <c r="W48" s="116">
        <f t="shared" si="44"/>
        <v>20.867965104148144</v>
      </c>
      <c r="X48" s="59">
        <f t="shared" si="45"/>
        <v>3.3909470955194112</v>
      </c>
      <c r="Y48" s="60">
        <f t="shared" si="46"/>
        <v>2.271488859572524</v>
      </c>
      <c r="Z48" s="60">
        <f t="shared" si="47"/>
        <v>2.5867156010346362</v>
      </c>
      <c r="AA48" s="67">
        <f t="shared" si="61"/>
        <v>0</v>
      </c>
      <c r="AB48" s="31">
        <f t="shared" si="30"/>
        <v>10</v>
      </c>
      <c r="AC48" s="50">
        <f t="shared" si="48"/>
        <v>257.10968287991847</v>
      </c>
      <c r="AD48" s="116">
        <f t="shared" si="49"/>
        <v>0</v>
      </c>
      <c r="AE48" s="33">
        <f t="shared" si="50"/>
        <v>1.75</v>
      </c>
      <c r="AF48" s="89">
        <f t="shared" si="51"/>
        <v>55</v>
      </c>
      <c r="AG48" s="50">
        <f t="shared" si="31"/>
        <v>107.85714285714286</v>
      </c>
      <c r="AH48" s="128">
        <f t="shared" si="52"/>
        <v>66.428571428571431</v>
      </c>
      <c r="AI48" s="58">
        <f t="shared" si="62"/>
        <v>50</v>
      </c>
      <c r="AJ48" s="116">
        <f t="shared" si="53"/>
        <v>20.264802591520667</v>
      </c>
      <c r="AK48" s="61">
        <f t="shared" si="54"/>
        <v>3.5</v>
      </c>
      <c r="AL48" s="60">
        <f t="shared" si="55"/>
        <v>2.0923802083333332</v>
      </c>
      <c r="AM48" s="60">
        <f t="shared" si="56"/>
        <v>2.3965316194559021</v>
      </c>
      <c r="AN48" s="62">
        <f t="shared" si="57"/>
        <v>4.6844873748039495</v>
      </c>
      <c r="AO48" s="63">
        <f t="shared" si="58"/>
        <v>1.44218495727118</v>
      </c>
    </row>
    <row r="49" spans="1:41" s="1" customFormat="1" ht="20.100000000000001" customHeight="1" thickBot="1" x14ac:dyDescent="0.2">
      <c r="A49" s="18"/>
      <c r="B49" s="148"/>
      <c r="C49" s="150"/>
      <c r="D49" s="100">
        <f t="shared" si="59"/>
        <v>150</v>
      </c>
      <c r="E49" s="150"/>
      <c r="F49" s="95" t="s">
        <v>125</v>
      </c>
      <c r="G49" s="35">
        <f t="shared" si="32"/>
        <v>10</v>
      </c>
      <c r="H49" s="144"/>
      <c r="I49" s="97">
        <f>D49/COS(G49/180*PI())</f>
        <v>152.31399178286176</v>
      </c>
      <c r="J49" s="35">
        <v>40</v>
      </c>
      <c r="K49" s="28">
        <f t="shared" si="34"/>
        <v>190</v>
      </c>
      <c r="L49" s="66">
        <f>(K49-40)*M49</f>
        <v>262.5</v>
      </c>
      <c r="M49" s="35">
        <v>1.75</v>
      </c>
      <c r="N49" s="83">
        <f t="shared" si="36"/>
        <v>25</v>
      </c>
      <c r="O49" s="35">
        <f t="shared" si="60"/>
        <v>15</v>
      </c>
      <c r="P49" s="36">
        <f>L49/COS(ATAN((Q49+U49-T49)/L49))</f>
        <v>273.89204199194438</v>
      </c>
      <c r="Q49" s="117">
        <f t="shared" si="38"/>
        <v>122.40576026568712</v>
      </c>
      <c r="R49" s="40">
        <f t="shared" si="39"/>
        <v>1.9309113581843607</v>
      </c>
      <c r="S49" s="90">
        <f>55/COS(N49*PI()/180)</f>
        <v>60.685785542937047</v>
      </c>
      <c r="T49" s="51">
        <f t="shared" si="41"/>
        <v>116.71732913471243</v>
      </c>
      <c r="U49" s="129">
        <f t="shared" si="42"/>
        <v>72.481899983310811</v>
      </c>
      <c r="V49" s="58">
        <f t="shared" si="43"/>
        <v>55.168895948124586</v>
      </c>
      <c r="W49" s="117">
        <f t="shared" si="44"/>
        <v>20.867965104148144</v>
      </c>
      <c r="X49" s="84">
        <f t="shared" si="45"/>
        <v>3.3909470955194112</v>
      </c>
      <c r="Y49" s="85">
        <f t="shared" si="46"/>
        <v>2.4164127587403059</v>
      </c>
      <c r="Z49" s="60">
        <f t="shared" si="47"/>
        <v>2.687524490877728</v>
      </c>
      <c r="AA49" s="83">
        <f>AA48</f>
        <v>0</v>
      </c>
      <c r="AB49" s="38">
        <f t="shared" si="30"/>
        <v>10</v>
      </c>
      <c r="AC49" s="51">
        <f t="shared" si="48"/>
        <v>265.97553401370874</v>
      </c>
      <c r="AD49" s="117">
        <f>L49*TAN(ABS(AA49)*PI()/180)</f>
        <v>0</v>
      </c>
      <c r="AE49" s="40">
        <f t="shared" si="50"/>
        <v>1.75</v>
      </c>
      <c r="AF49" s="90">
        <f t="shared" si="51"/>
        <v>55</v>
      </c>
      <c r="AG49" s="51">
        <f t="shared" si="31"/>
        <v>109.28571428571428</v>
      </c>
      <c r="AH49" s="129">
        <f t="shared" si="52"/>
        <v>66.428571428571431</v>
      </c>
      <c r="AI49" s="66">
        <f>50/COS(AA49*PI()/180)</f>
        <v>50</v>
      </c>
      <c r="AJ49" s="117">
        <f t="shared" si="53"/>
        <v>20.264802591520667</v>
      </c>
      <c r="AK49" s="86">
        <f t="shared" si="54"/>
        <v>3.5</v>
      </c>
      <c r="AL49" s="85">
        <f t="shared" si="55"/>
        <v>2.2265625</v>
      </c>
      <c r="AM49" s="85">
        <f>(M49*(AF49+AI49+AJ49)*(K49-40)*60+M49*(K49^2-40^2)*60/(2*AK49)+(AI49+AJ49+AH49)*0*60)/1000000</f>
        <v>2.49042064081645</v>
      </c>
      <c r="AN49" s="62">
        <f t="shared" si="57"/>
        <v>4.7757576769083965</v>
      </c>
      <c r="AO49" s="63">
        <f>IF(AA49&gt;0,0.8*0.4*(Q49+U49+W49+I49+AD49+AH49+AJ49)/100,0.8*0.4*(Q49+U49+W49+I49-AD49+AH49+AJ49)/100)</f>
        <v>1.4552415716995202</v>
      </c>
    </row>
    <row r="50" spans="1:41" s="1" customFormat="1" ht="20.100000000000001" customHeight="1" x14ac:dyDescent="0.15">
      <c r="A50" s="17"/>
      <c r="B50" s="188" t="s">
        <v>55</v>
      </c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</row>
    <row r="51" spans="1:41" s="1" customFormat="1" ht="20.100000000000001" customHeight="1" thickBot="1" x14ac:dyDescent="0.2">
      <c r="D51" s="96"/>
      <c r="K51" s="2"/>
      <c r="L51" s="2"/>
      <c r="P51" s="2"/>
      <c r="Q51" s="2"/>
      <c r="R51" s="87"/>
      <c r="S51" s="13"/>
      <c r="T51" s="13"/>
      <c r="U51" s="13"/>
      <c r="V51" s="2"/>
      <c r="W51" s="2"/>
      <c r="X51" s="5"/>
      <c r="AA51" s="3"/>
      <c r="AB51" s="4"/>
      <c r="AC51" s="13"/>
      <c r="AD51" s="2"/>
      <c r="AE51" s="87"/>
      <c r="AF51" s="13"/>
      <c r="AG51" s="13"/>
      <c r="AH51" s="13"/>
      <c r="AI51" s="2"/>
      <c r="AJ51" s="2"/>
      <c r="AK51" s="5"/>
      <c r="AN51" s="4" t="s">
        <v>77</v>
      </c>
      <c r="AO51" s="4"/>
    </row>
    <row r="52" spans="1:41" s="1" customFormat="1" ht="24.75" customHeight="1" x14ac:dyDescent="0.15">
      <c r="A52" s="18"/>
      <c r="B52" s="19" t="s">
        <v>29</v>
      </c>
      <c r="C52" s="15" t="s">
        <v>30</v>
      </c>
      <c r="D52" s="91" t="s">
        <v>30</v>
      </c>
      <c r="E52" s="15" t="s">
        <v>315</v>
      </c>
      <c r="F52" s="68" t="s">
        <v>24</v>
      </c>
      <c r="G52" s="165" t="s">
        <v>71</v>
      </c>
      <c r="H52" s="146" t="s">
        <v>316</v>
      </c>
      <c r="I52" s="167" t="s">
        <v>316</v>
      </c>
      <c r="J52" s="68" t="s">
        <v>27</v>
      </c>
      <c r="K52" s="151" t="s">
        <v>72</v>
      </c>
      <c r="L52" s="151" t="s">
        <v>1</v>
      </c>
      <c r="M52" s="153" t="s">
        <v>3</v>
      </c>
      <c r="N52" s="153" t="s">
        <v>32</v>
      </c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 t="s">
        <v>33</v>
      </c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03" t="s">
        <v>16</v>
      </c>
      <c r="AO52" s="155" t="s">
        <v>87</v>
      </c>
    </row>
    <row r="53" spans="1:41" s="1" customFormat="1" ht="34.5" customHeight="1" x14ac:dyDescent="0.15">
      <c r="A53" s="18"/>
      <c r="B53" s="20" t="s">
        <v>34</v>
      </c>
      <c r="C53" s="16" t="s">
        <v>35</v>
      </c>
      <c r="D53" s="92" t="s">
        <v>35</v>
      </c>
      <c r="E53" s="16" t="s">
        <v>70</v>
      </c>
      <c r="F53" s="69" t="s">
        <v>73</v>
      </c>
      <c r="G53" s="166"/>
      <c r="H53" s="143"/>
      <c r="I53" s="168"/>
      <c r="J53" s="69" t="s">
        <v>74</v>
      </c>
      <c r="K53" s="152"/>
      <c r="L53" s="152"/>
      <c r="M53" s="154"/>
      <c r="N53" s="103" t="s">
        <v>39</v>
      </c>
      <c r="O53" s="103" t="s">
        <v>40</v>
      </c>
      <c r="P53" s="103" t="s">
        <v>0</v>
      </c>
      <c r="Q53" s="103" t="s">
        <v>2</v>
      </c>
      <c r="R53" s="162" t="s">
        <v>17</v>
      </c>
      <c r="S53" s="103" t="s">
        <v>4</v>
      </c>
      <c r="T53" s="103" t="s">
        <v>19</v>
      </c>
      <c r="U53" s="103" t="s">
        <v>21</v>
      </c>
      <c r="V53" s="103" t="s">
        <v>5</v>
      </c>
      <c r="W53" s="103" t="s">
        <v>6</v>
      </c>
      <c r="X53" s="157" t="s">
        <v>7</v>
      </c>
      <c r="Y53" s="70" t="s">
        <v>37</v>
      </c>
      <c r="Z53" s="70" t="s">
        <v>38</v>
      </c>
      <c r="AA53" s="103" t="s">
        <v>41</v>
      </c>
      <c r="AB53" s="103" t="s">
        <v>42</v>
      </c>
      <c r="AC53" s="103" t="s">
        <v>18</v>
      </c>
      <c r="AD53" s="103" t="s">
        <v>13</v>
      </c>
      <c r="AE53" s="162" t="s">
        <v>14</v>
      </c>
      <c r="AF53" s="103" t="s">
        <v>8</v>
      </c>
      <c r="AG53" s="103" t="s">
        <v>20</v>
      </c>
      <c r="AH53" s="103" t="s">
        <v>22</v>
      </c>
      <c r="AI53" s="103" t="s">
        <v>9</v>
      </c>
      <c r="AJ53" s="103" t="s">
        <v>10</v>
      </c>
      <c r="AK53" s="157" t="s">
        <v>11</v>
      </c>
      <c r="AL53" s="70" t="s">
        <v>37</v>
      </c>
      <c r="AM53" s="70" t="s">
        <v>38</v>
      </c>
      <c r="AN53" s="71" t="s">
        <v>314</v>
      </c>
      <c r="AO53" s="156"/>
    </row>
    <row r="54" spans="1:41" s="1" customFormat="1" ht="51" customHeight="1" x14ac:dyDescent="0.15">
      <c r="A54" s="18"/>
      <c r="B54" s="25" t="s">
        <v>57</v>
      </c>
      <c r="C54" s="24" t="s">
        <v>57</v>
      </c>
      <c r="D54" s="93" t="s">
        <v>57</v>
      </c>
      <c r="E54" s="71" t="s">
        <v>15</v>
      </c>
      <c r="F54" s="71" t="s">
        <v>58</v>
      </c>
      <c r="G54" s="71" t="s">
        <v>59</v>
      </c>
      <c r="H54" s="108" t="s">
        <v>15</v>
      </c>
      <c r="I54" s="93" t="s">
        <v>15</v>
      </c>
      <c r="J54" s="71" t="s">
        <v>15</v>
      </c>
      <c r="K54" s="73" t="s">
        <v>57</v>
      </c>
      <c r="L54" s="73" t="s">
        <v>57</v>
      </c>
      <c r="M54" s="154"/>
      <c r="N54" s="71" t="s">
        <v>59</v>
      </c>
      <c r="O54" s="71" t="s">
        <v>59</v>
      </c>
      <c r="P54" s="71" t="s">
        <v>57</v>
      </c>
      <c r="Q54" s="71" t="s">
        <v>57</v>
      </c>
      <c r="R54" s="163"/>
      <c r="S54" s="71" t="s">
        <v>57</v>
      </c>
      <c r="T54" s="71" t="s">
        <v>57</v>
      </c>
      <c r="U54" s="71" t="s">
        <v>57</v>
      </c>
      <c r="V54" s="71" t="s">
        <v>57</v>
      </c>
      <c r="W54" s="71" t="s">
        <v>57</v>
      </c>
      <c r="X54" s="157"/>
      <c r="Y54" s="158" t="s">
        <v>75</v>
      </c>
      <c r="Z54" s="158"/>
      <c r="AA54" s="71" t="s">
        <v>59</v>
      </c>
      <c r="AB54" s="71" t="s">
        <v>59</v>
      </c>
      <c r="AC54" s="71" t="s">
        <v>57</v>
      </c>
      <c r="AD54" s="71" t="s">
        <v>57</v>
      </c>
      <c r="AE54" s="163"/>
      <c r="AF54" s="71" t="s">
        <v>57</v>
      </c>
      <c r="AG54" s="71" t="s">
        <v>57</v>
      </c>
      <c r="AH54" s="71" t="s">
        <v>57</v>
      </c>
      <c r="AI54" s="71" t="s">
        <v>57</v>
      </c>
      <c r="AJ54" s="71" t="s">
        <v>57</v>
      </c>
      <c r="AK54" s="157"/>
      <c r="AL54" s="159" t="s">
        <v>75</v>
      </c>
      <c r="AM54" s="160"/>
      <c r="AN54" s="158" t="s">
        <v>52</v>
      </c>
      <c r="AO54" s="161"/>
    </row>
    <row r="55" spans="1:41" s="1" customFormat="1" ht="24.75" customHeight="1" x14ac:dyDescent="0.15">
      <c r="A55" s="18"/>
      <c r="B55" s="147">
        <f>C55+20*2</f>
        <v>240</v>
      </c>
      <c r="C55" s="149">
        <v>200</v>
      </c>
      <c r="D55" s="100">
        <v>200</v>
      </c>
      <c r="E55" s="149">
        <v>200</v>
      </c>
      <c r="F55" s="64" t="s">
        <v>43</v>
      </c>
      <c r="G55" s="8">
        <v>10</v>
      </c>
      <c r="H55" s="186">
        <f>C55/COS(G55/180*PI())</f>
        <v>203.085322377149</v>
      </c>
      <c r="I55" s="97">
        <f>D55/COS(G55/180*PI())</f>
        <v>203.085322377149</v>
      </c>
      <c r="J55" s="8">
        <v>25</v>
      </c>
      <c r="K55" s="28">
        <f t="shared" ref="K55:K63" si="63">J55+E$55</f>
        <v>225</v>
      </c>
      <c r="L55" s="58">
        <f t="shared" ref="L55:L63" si="64">(K55-40)*M55</f>
        <v>277.5</v>
      </c>
      <c r="M55" s="8">
        <v>1.5</v>
      </c>
      <c r="N55" s="67">
        <v>25</v>
      </c>
      <c r="O55" s="8">
        <f t="shared" ref="O55:O63" si="65">N55-G55</f>
        <v>15</v>
      </c>
      <c r="P55" s="28">
        <f t="shared" ref="P55:P63" si="66">L55/COS(ATAN((Q55+U55-T55)/L55))</f>
        <v>287.56743512443427</v>
      </c>
      <c r="Q55" s="28">
        <f t="shared" ref="Q55:Q63" si="67">L55*TAN(N55*PI()/180)</f>
        <v>129.40037513801209</v>
      </c>
      <c r="R55" s="33">
        <f t="shared" ref="R55:R63" si="68">M55/COS(N55*PI()/180)</f>
        <v>1.6550668784437377</v>
      </c>
      <c r="S55" s="89">
        <f t="shared" ref="S55:S63" si="69">55/COS(N55*PI()/180)</f>
        <v>60.685785542937047</v>
      </c>
      <c r="T55" s="50">
        <f t="shared" ref="T55:T63" si="70">K55/X55+S55</f>
        <v>126.33272853598967</v>
      </c>
      <c r="U55" s="89">
        <f t="shared" ref="U55:U63" si="71">40/X55+S55</f>
        <v>72.356353186146407</v>
      </c>
      <c r="V55" s="58">
        <f>50/COS(N55*PI()/180)</f>
        <v>55.168895948124586</v>
      </c>
      <c r="W55" s="28">
        <f t="shared" ref="W55:W63" si="72">20/COS(ATAN((Q55+U55-T55)/L55))</f>
        <v>20.725580909869134</v>
      </c>
      <c r="X55" s="59">
        <f t="shared" ref="X55:X63" si="73">(3.5+SIN(N55*PI()/180)/M55)*COS(N55*PI()/180)</f>
        <v>3.4274254023346011</v>
      </c>
      <c r="Y55" s="60">
        <f t="shared" ref="Y55:Y63" si="74">(S55*M55*(K55^2-40^2)/2+M55*(K55^3-40^3)/(6*X55))/1000000</f>
        <v>3.0575163723804049</v>
      </c>
      <c r="Z55" s="60">
        <f t="shared" ref="Z55:Z63" si="75">(M55*(S55+V55+W55)*(K55-40)*60+M55*(K55^2-40^2)*60/(2*X55)+(V55+W55+U55)*0*60)/1000000</f>
        <v>2.9177296450223782</v>
      </c>
      <c r="AA55" s="67">
        <v>0</v>
      </c>
      <c r="AB55" s="31">
        <f t="shared" ref="AB55:AB63" si="76">AA55+G55</f>
        <v>10</v>
      </c>
      <c r="AC55" s="50">
        <f t="shared" ref="AC55:AC63" si="77">IF(AA55&gt;0,L55/COS(ATAN((AD55+AH55-AG55)/L55)),L55/COS(ATAN((AD55+AG55-AH55)/L55)))</f>
        <v>282.48916359927932</v>
      </c>
      <c r="AD55" s="28">
        <f t="shared" ref="AD55:AD63" si="78">L55*TAN(ABS(AA55)*PI()/180)</f>
        <v>0</v>
      </c>
      <c r="AE55" s="33">
        <f t="shared" ref="AE55:AE63" si="79">M55/COS(AA55*PI()/180)</f>
        <v>1.5</v>
      </c>
      <c r="AF55" s="89">
        <f t="shared" ref="AF55:AF63" si="80">55/COS(AA55*PI()/180)</f>
        <v>55</v>
      </c>
      <c r="AG55" s="50">
        <f t="shared" ref="AG55:AG63" si="81">K55/AK55+AF55</f>
        <v>119.28571428571429</v>
      </c>
      <c r="AH55" s="89">
        <f t="shared" ref="AH55:AH63" si="82">40/AK55+AF55</f>
        <v>66.428571428571431</v>
      </c>
      <c r="AI55" s="58">
        <f t="shared" ref="AI55:AI63" si="83">50/COS(AA55*PI()/180)</f>
        <v>50</v>
      </c>
      <c r="AJ55" s="28">
        <f t="shared" ref="AJ55:AJ63" si="84">IF(AA55&gt;0,20/COS(ATAN((AD55+AH55-AG55)/L55)),20/COS(ATAN((AD55-AH55+AG55)/L55)))</f>
        <v>20.359579358506618</v>
      </c>
      <c r="AK55" s="61">
        <f t="shared" ref="AK55:AK63" si="85">(3.5+SIN(ABS(AA55)*PI()/180)/M55)*COS(AA55*PI()/180)</f>
        <v>3.5</v>
      </c>
      <c r="AL55" s="60">
        <f t="shared" ref="AL55:AL63" si="86">(AF55*M55*(K55^2-40^2)/2+M55*(K55^3-40^3)/(6*AK55))/1000000</f>
        <v>2.8313258928571425</v>
      </c>
      <c r="AM55" s="60">
        <f t="shared" ref="AM55:AM63" si="87">(M55*(AF55+AI55+AJ55)*(K55-40)*60+M55*(K55^2-40^2)*60/(2*AK55)+(AI55+AJ55+AH55)*0*60)/1000000</f>
        <v>2.717558424890564</v>
      </c>
      <c r="AN55" s="62">
        <f>IF(AA55&gt;0,((I55+I55+Q55+AD55)*L55/2+200*(I55+Q55+AD55+U55+W55+AH55+AJ55))/10000*0.4-(AI55+V55)*L55/10000*0.4,((I55+I55+Q55-AD55)*L55/2+200*(I55+Q55-AD55+U55+W55+AH55+AJ55))/10000*0.4-(AI55+V55)*L55/10000*0.4)</f>
        <v>5.9038906745641757</v>
      </c>
      <c r="AO55" s="63">
        <f>IF(AA55&gt;0,0.8*0.4*(Q55+U55+W55+I55+AD55+AH55+AJ55)/100,0.8*0.4*(Q55+U55+W55+I55-AD55+AH55+AJ55)/100)</f>
        <v>1.6395385036744157</v>
      </c>
    </row>
    <row r="56" spans="1:41" s="1" customFormat="1" ht="20.100000000000001" customHeight="1" x14ac:dyDescent="0.15">
      <c r="A56" s="18"/>
      <c r="B56" s="147"/>
      <c r="C56" s="149"/>
      <c r="D56" s="100">
        <v>200</v>
      </c>
      <c r="E56" s="149"/>
      <c r="F56" s="64" t="s">
        <v>44</v>
      </c>
      <c r="G56" s="8">
        <f t="shared" ref="G56:G63" si="88">G55</f>
        <v>10</v>
      </c>
      <c r="H56" s="186"/>
      <c r="I56" s="97">
        <f t="shared" ref="I56:I63" si="89">D56/COS(G56/180*PI())</f>
        <v>203.085322377149</v>
      </c>
      <c r="J56" s="8">
        <v>25</v>
      </c>
      <c r="K56" s="28">
        <f t="shared" si="63"/>
        <v>225</v>
      </c>
      <c r="L56" s="58">
        <f t="shared" si="64"/>
        <v>277.5</v>
      </c>
      <c r="M56" s="8">
        <v>1.5</v>
      </c>
      <c r="N56" s="67">
        <f t="shared" ref="N56:N63" si="90">N55</f>
        <v>25</v>
      </c>
      <c r="O56" s="8">
        <f t="shared" si="65"/>
        <v>15</v>
      </c>
      <c r="P56" s="28">
        <f t="shared" si="66"/>
        <v>287.56743512443427</v>
      </c>
      <c r="Q56" s="28">
        <f t="shared" si="67"/>
        <v>129.40037513801209</v>
      </c>
      <c r="R56" s="33">
        <f t="shared" si="68"/>
        <v>1.6550668784437377</v>
      </c>
      <c r="S56" s="89">
        <f t="shared" si="69"/>
        <v>60.685785542937047</v>
      </c>
      <c r="T56" s="50">
        <f t="shared" si="70"/>
        <v>126.33272853598967</v>
      </c>
      <c r="U56" s="89">
        <f t="shared" si="71"/>
        <v>72.356353186146407</v>
      </c>
      <c r="V56" s="58">
        <f t="shared" ref="V56:V63" si="91">50/COS(N56*PI()/180)</f>
        <v>55.168895948124586</v>
      </c>
      <c r="W56" s="28">
        <f t="shared" si="72"/>
        <v>20.725580909869134</v>
      </c>
      <c r="X56" s="59">
        <f t="shared" si="73"/>
        <v>3.4274254023346011</v>
      </c>
      <c r="Y56" s="60">
        <f t="shared" si="74"/>
        <v>3.0575163723804049</v>
      </c>
      <c r="Z56" s="60">
        <f t="shared" si="75"/>
        <v>2.9177296450223782</v>
      </c>
      <c r="AA56" s="67">
        <f t="shared" ref="AA56:AA63" si="92">AA55</f>
        <v>0</v>
      </c>
      <c r="AB56" s="31">
        <f t="shared" si="76"/>
        <v>10</v>
      </c>
      <c r="AC56" s="50">
        <f t="shared" si="77"/>
        <v>282.48916359927932</v>
      </c>
      <c r="AD56" s="28">
        <f t="shared" si="78"/>
        <v>0</v>
      </c>
      <c r="AE56" s="33">
        <f t="shared" si="79"/>
        <v>1.5</v>
      </c>
      <c r="AF56" s="89">
        <f t="shared" si="80"/>
        <v>55</v>
      </c>
      <c r="AG56" s="50">
        <f t="shared" si="81"/>
        <v>119.28571428571429</v>
      </c>
      <c r="AH56" s="89">
        <f t="shared" si="82"/>
        <v>66.428571428571431</v>
      </c>
      <c r="AI56" s="58">
        <f t="shared" si="83"/>
        <v>50</v>
      </c>
      <c r="AJ56" s="28">
        <f t="shared" si="84"/>
        <v>20.359579358506618</v>
      </c>
      <c r="AK56" s="61">
        <f t="shared" si="85"/>
        <v>3.5</v>
      </c>
      <c r="AL56" s="60">
        <f t="shared" si="86"/>
        <v>2.8313258928571425</v>
      </c>
      <c r="AM56" s="60">
        <f t="shared" si="87"/>
        <v>2.717558424890564</v>
      </c>
      <c r="AN56" s="62">
        <f t="shared" ref="AN56:AN63" si="93">IF(AA56&gt;0,((I56+I56+Q56+AD56)*L56/2+200*(I56+Q56+AD56+U56+W56+AH56+AJ56))/10000*0.4-(AI56+V56)*L56/10000*0.4,((I56+I56+Q56-AD56)*L56/2+200*(I56+Q56-AD56+U56+W56+AH56+AJ56))/10000*0.4-(AI56+V56)*L56/10000*0.4)</f>
        <v>5.9038906745641757</v>
      </c>
      <c r="AO56" s="63">
        <f t="shared" ref="AO56:AO62" si="94">IF(AA56&gt;0,0.8*0.4*(Q56+U56+W56+I56+AD56+AH56+AJ56)/100,0.8*0.4*(Q56+U56+W56+I56-AD56+AH56+AJ56)/100)</f>
        <v>1.6395385036744157</v>
      </c>
    </row>
    <row r="57" spans="1:41" s="1" customFormat="1" ht="20.100000000000001" customHeight="1" x14ac:dyDescent="0.15">
      <c r="A57" s="18"/>
      <c r="B57" s="147"/>
      <c r="C57" s="149"/>
      <c r="D57" s="100">
        <v>200</v>
      </c>
      <c r="E57" s="149"/>
      <c r="F57" s="64" t="s">
        <v>45</v>
      </c>
      <c r="G57" s="8">
        <f t="shared" si="88"/>
        <v>10</v>
      </c>
      <c r="H57" s="186"/>
      <c r="I57" s="97">
        <f t="shared" si="89"/>
        <v>203.085322377149</v>
      </c>
      <c r="J57" s="8">
        <v>35</v>
      </c>
      <c r="K57" s="28">
        <f t="shared" si="63"/>
        <v>235</v>
      </c>
      <c r="L57" s="58">
        <f t="shared" si="64"/>
        <v>292.5</v>
      </c>
      <c r="M57" s="8">
        <v>1.5</v>
      </c>
      <c r="N57" s="67">
        <f t="shared" si="90"/>
        <v>25</v>
      </c>
      <c r="O57" s="8">
        <f t="shared" si="65"/>
        <v>15</v>
      </c>
      <c r="P57" s="28">
        <f t="shared" si="66"/>
        <v>303.11162080683613</v>
      </c>
      <c r="Q57" s="28">
        <f t="shared" si="67"/>
        <v>136.3949900103371</v>
      </c>
      <c r="R57" s="33">
        <f t="shared" si="68"/>
        <v>1.6550668784437377</v>
      </c>
      <c r="S57" s="89">
        <f t="shared" si="69"/>
        <v>60.685785542937047</v>
      </c>
      <c r="T57" s="50">
        <f t="shared" si="70"/>
        <v>129.250370446792</v>
      </c>
      <c r="U57" s="89">
        <f t="shared" si="71"/>
        <v>72.356353186146407</v>
      </c>
      <c r="V57" s="58">
        <f t="shared" si="91"/>
        <v>55.168895948124586</v>
      </c>
      <c r="W57" s="28">
        <f t="shared" si="72"/>
        <v>20.725580909869134</v>
      </c>
      <c r="X57" s="59">
        <f t="shared" si="73"/>
        <v>3.4274254023346011</v>
      </c>
      <c r="Y57" s="60">
        <f t="shared" si="74"/>
        <v>3.3826580105765629</v>
      </c>
      <c r="Z57" s="60">
        <f t="shared" si="75"/>
        <v>3.1010470687368241</v>
      </c>
      <c r="AA57" s="67">
        <f t="shared" si="92"/>
        <v>0</v>
      </c>
      <c r="AB57" s="31">
        <f t="shared" si="76"/>
        <v>10</v>
      </c>
      <c r="AC57" s="50">
        <f t="shared" si="77"/>
        <v>297.75884811815928</v>
      </c>
      <c r="AD57" s="28">
        <f t="shared" si="78"/>
        <v>0</v>
      </c>
      <c r="AE57" s="33">
        <f t="shared" si="79"/>
        <v>1.5</v>
      </c>
      <c r="AF57" s="89">
        <f t="shared" si="80"/>
        <v>55</v>
      </c>
      <c r="AG57" s="50">
        <f t="shared" si="81"/>
        <v>122.14285714285714</v>
      </c>
      <c r="AH57" s="89">
        <f t="shared" si="82"/>
        <v>66.428571428571431</v>
      </c>
      <c r="AI57" s="58">
        <f t="shared" si="83"/>
        <v>50</v>
      </c>
      <c r="AJ57" s="28">
        <f t="shared" si="84"/>
        <v>20.359579358506618</v>
      </c>
      <c r="AK57" s="61">
        <f t="shared" si="85"/>
        <v>3.5</v>
      </c>
      <c r="AL57" s="60">
        <f t="shared" si="86"/>
        <v>3.1344508928571426</v>
      </c>
      <c r="AM57" s="60">
        <f t="shared" si="87"/>
        <v>2.8895249034560768</v>
      </c>
      <c r="AN57" s="62">
        <f t="shared" si="93"/>
        <v>6.0983360589446951</v>
      </c>
      <c r="AO57" s="63">
        <f t="shared" si="94"/>
        <v>1.6619212712658555</v>
      </c>
    </row>
    <row r="58" spans="1:41" s="1" customFormat="1" ht="20.100000000000001" customHeight="1" x14ac:dyDescent="0.15">
      <c r="A58" s="18"/>
      <c r="B58" s="147"/>
      <c r="C58" s="149"/>
      <c r="D58" s="100">
        <v>200</v>
      </c>
      <c r="E58" s="149"/>
      <c r="F58" s="64" t="s">
        <v>46</v>
      </c>
      <c r="G58" s="8">
        <f t="shared" si="88"/>
        <v>10</v>
      </c>
      <c r="H58" s="186"/>
      <c r="I58" s="97">
        <f t="shared" si="89"/>
        <v>203.085322377149</v>
      </c>
      <c r="J58" s="8">
        <v>35</v>
      </c>
      <c r="K58" s="28">
        <f t="shared" si="63"/>
        <v>235</v>
      </c>
      <c r="L58" s="58">
        <f t="shared" si="64"/>
        <v>292.5</v>
      </c>
      <c r="M58" s="8">
        <v>1.5</v>
      </c>
      <c r="N58" s="67">
        <f t="shared" si="90"/>
        <v>25</v>
      </c>
      <c r="O58" s="8">
        <f t="shared" si="65"/>
        <v>15</v>
      </c>
      <c r="P58" s="28">
        <f t="shared" si="66"/>
        <v>303.11162080683613</v>
      </c>
      <c r="Q58" s="28">
        <f t="shared" si="67"/>
        <v>136.3949900103371</v>
      </c>
      <c r="R58" s="33">
        <f t="shared" si="68"/>
        <v>1.6550668784437377</v>
      </c>
      <c r="S58" s="89">
        <f t="shared" si="69"/>
        <v>60.685785542937047</v>
      </c>
      <c r="T58" s="50">
        <f t="shared" si="70"/>
        <v>129.250370446792</v>
      </c>
      <c r="U58" s="89">
        <f t="shared" si="71"/>
        <v>72.356353186146407</v>
      </c>
      <c r="V58" s="58">
        <f t="shared" si="91"/>
        <v>55.168895948124586</v>
      </c>
      <c r="W58" s="28">
        <f t="shared" si="72"/>
        <v>20.725580909869134</v>
      </c>
      <c r="X58" s="59">
        <f t="shared" si="73"/>
        <v>3.4274254023346011</v>
      </c>
      <c r="Y58" s="60">
        <f t="shared" si="74"/>
        <v>3.3826580105765629</v>
      </c>
      <c r="Z58" s="60">
        <f t="shared" si="75"/>
        <v>3.1010470687368241</v>
      </c>
      <c r="AA58" s="67">
        <f t="shared" si="92"/>
        <v>0</v>
      </c>
      <c r="AB58" s="31">
        <f t="shared" si="76"/>
        <v>10</v>
      </c>
      <c r="AC58" s="50">
        <f t="shared" si="77"/>
        <v>297.75884811815928</v>
      </c>
      <c r="AD58" s="28">
        <f t="shared" si="78"/>
        <v>0</v>
      </c>
      <c r="AE58" s="33">
        <f t="shared" si="79"/>
        <v>1.5</v>
      </c>
      <c r="AF58" s="89">
        <f t="shared" si="80"/>
        <v>55</v>
      </c>
      <c r="AG58" s="50">
        <f t="shared" si="81"/>
        <v>122.14285714285714</v>
      </c>
      <c r="AH58" s="89">
        <f t="shared" si="82"/>
        <v>66.428571428571431</v>
      </c>
      <c r="AI58" s="58">
        <f t="shared" si="83"/>
        <v>50</v>
      </c>
      <c r="AJ58" s="28">
        <f t="shared" si="84"/>
        <v>20.359579358506618</v>
      </c>
      <c r="AK58" s="61">
        <f t="shared" si="85"/>
        <v>3.5</v>
      </c>
      <c r="AL58" s="60">
        <f t="shared" si="86"/>
        <v>3.1344508928571426</v>
      </c>
      <c r="AM58" s="60">
        <f t="shared" si="87"/>
        <v>2.8895249034560768</v>
      </c>
      <c r="AN58" s="62">
        <f t="shared" si="93"/>
        <v>6.0983360589446951</v>
      </c>
      <c r="AO58" s="63">
        <f t="shared" si="94"/>
        <v>1.6619212712658555</v>
      </c>
    </row>
    <row r="59" spans="1:41" s="1" customFormat="1" ht="20.100000000000001" customHeight="1" x14ac:dyDescent="0.15">
      <c r="A59" s="18"/>
      <c r="B59" s="147"/>
      <c r="C59" s="149"/>
      <c r="D59" s="100">
        <v>200</v>
      </c>
      <c r="E59" s="149"/>
      <c r="F59" s="64" t="s">
        <v>47</v>
      </c>
      <c r="G59" s="8">
        <f t="shared" si="88"/>
        <v>10</v>
      </c>
      <c r="H59" s="186"/>
      <c r="I59" s="97">
        <f t="shared" si="89"/>
        <v>203.085322377149</v>
      </c>
      <c r="J59" s="8">
        <v>40</v>
      </c>
      <c r="K59" s="28">
        <f t="shared" si="63"/>
        <v>240</v>
      </c>
      <c r="L59" s="58">
        <f t="shared" si="64"/>
        <v>350</v>
      </c>
      <c r="M59" s="8">
        <v>1.75</v>
      </c>
      <c r="N59" s="67">
        <f t="shared" si="90"/>
        <v>25</v>
      </c>
      <c r="O59" s="8">
        <f t="shared" si="65"/>
        <v>15</v>
      </c>
      <c r="P59" s="28">
        <f t="shared" si="66"/>
        <v>365.18938932259255</v>
      </c>
      <c r="Q59" s="28">
        <f t="shared" si="67"/>
        <v>163.2076803542495</v>
      </c>
      <c r="R59" s="33">
        <f t="shared" si="68"/>
        <v>1.9309113581843607</v>
      </c>
      <c r="S59" s="89">
        <f t="shared" si="69"/>
        <v>60.685785542937047</v>
      </c>
      <c r="T59" s="50">
        <f t="shared" si="70"/>
        <v>131.46247218517962</v>
      </c>
      <c r="U59" s="89">
        <f t="shared" si="71"/>
        <v>72.481899983310811</v>
      </c>
      <c r="V59" s="58">
        <f t="shared" si="91"/>
        <v>55.168895948124586</v>
      </c>
      <c r="W59" s="28">
        <f t="shared" si="72"/>
        <v>20.867965104148144</v>
      </c>
      <c r="X59" s="59">
        <f t="shared" si="73"/>
        <v>3.3909470955194112</v>
      </c>
      <c r="Y59" s="60">
        <f t="shared" si="74"/>
        <v>4.157146973788084</v>
      </c>
      <c r="Z59" s="60">
        <f t="shared" si="75"/>
        <v>3.7381899898668771</v>
      </c>
      <c r="AA59" s="67">
        <f t="shared" si="92"/>
        <v>0</v>
      </c>
      <c r="AB59" s="31">
        <f t="shared" si="76"/>
        <v>10</v>
      </c>
      <c r="AC59" s="50">
        <f t="shared" si="77"/>
        <v>354.63404535161169</v>
      </c>
      <c r="AD59" s="28">
        <f t="shared" si="78"/>
        <v>0</v>
      </c>
      <c r="AE59" s="33">
        <f t="shared" si="79"/>
        <v>1.75</v>
      </c>
      <c r="AF59" s="89">
        <f t="shared" si="80"/>
        <v>55</v>
      </c>
      <c r="AG59" s="50">
        <f t="shared" si="81"/>
        <v>123.57142857142857</v>
      </c>
      <c r="AH59" s="89">
        <f t="shared" si="82"/>
        <v>66.428571428571431</v>
      </c>
      <c r="AI59" s="58">
        <f t="shared" si="83"/>
        <v>50</v>
      </c>
      <c r="AJ59" s="28">
        <f t="shared" si="84"/>
        <v>20.264802591520667</v>
      </c>
      <c r="AK59" s="61">
        <f t="shared" si="85"/>
        <v>3.5</v>
      </c>
      <c r="AL59" s="60">
        <f t="shared" si="86"/>
        <v>3.8416666666666668</v>
      </c>
      <c r="AM59" s="60">
        <f t="shared" si="87"/>
        <v>3.4705608544219335</v>
      </c>
      <c r="AN59" s="62">
        <f t="shared" si="93"/>
        <v>6.883973667197683</v>
      </c>
      <c r="AO59" s="63">
        <f t="shared" si="94"/>
        <v>1.7482759738846392</v>
      </c>
    </row>
    <row r="60" spans="1:41" s="1" customFormat="1" ht="20.100000000000001" customHeight="1" x14ac:dyDescent="0.15">
      <c r="A60" s="18"/>
      <c r="B60" s="147"/>
      <c r="C60" s="149"/>
      <c r="D60" s="100">
        <v>200</v>
      </c>
      <c r="E60" s="149"/>
      <c r="F60" s="64" t="s">
        <v>48</v>
      </c>
      <c r="G60" s="8">
        <f t="shared" si="88"/>
        <v>10</v>
      </c>
      <c r="H60" s="186"/>
      <c r="I60" s="97">
        <f t="shared" si="89"/>
        <v>203.085322377149</v>
      </c>
      <c r="J60" s="8">
        <v>40</v>
      </c>
      <c r="K60" s="28">
        <f t="shared" si="63"/>
        <v>240</v>
      </c>
      <c r="L60" s="58">
        <f t="shared" si="64"/>
        <v>350</v>
      </c>
      <c r="M60" s="8">
        <v>1.75</v>
      </c>
      <c r="N60" s="67">
        <f t="shared" si="90"/>
        <v>25</v>
      </c>
      <c r="O60" s="8">
        <f t="shared" si="65"/>
        <v>15</v>
      </c>
      <c r="P60" s="28">
        <f t="shared" si="66"/>
        <v>365.18938932259255</v>
      </c>
      <c r="Q60" s="28">
        <f t="shared" si="67"/>
        <v>163.2076803542495</v>
      </c>
      <c r="R60" s="33">
        <f t="shared" si="68"/>
        <v>1.9309113581843607</v>
      </c>
      <c r="S60" s="89">
        <f t="shared" si="69"/>
        <v>60.685785542937047</v>
      </c>
      <c r="T60" s="50">
        <f t="shared" si="70"/>
        <v>131.46247218517962</v>
      </c>
      <c r="U60" s="89">
        <f t="shared" si="71"/>
        <v>72.481899983310811</v>
      </c>
      <c r="V60" s="58">
        <f t="shared" si="91"/>
        <v>55.168895948124586</v>
      </c>
      <c r="W60" s="28">
        <f t="shared" si="72"/>
        <v>20.867965104148144</v>
      </c>
      <c r="X60" s="59">
        <f t="shared" si="73"/>
        <v>3.3909470955194112</v>
      </c>
      <c r="Y60" s="60">
        <f t="shared" si="74"/>
        <v>4.157146973788084</v>
      </c>
      <c r="Z60" s="60">
        <f t="shared" si="75"/>
        <v>3.7381899898668771</v>
      </c>
      <c r="AA60" s="67">
        <f t="shared" si="92"/>
        <v>0</v>
      </c>
      <c r="AB60" s="31">
        <f t="shared" si="76"/>
        <v>10</v>
      </c>
      <c r="AC60" s="50">
        <f t="shared" si="77"/>
        <v>354.63404535161169</v>
      </c>
      <c r="AD60" s="28">
        <f t="shared" si="78"/>
        <v>0</v>
      </c>
      <c r="AE60" s="33">
        <f t="shared" si="79"/>
        <v>1.75</v>
      </c>
      <c r="AF60" s="89">
        <f t="shared" si="80"/>
        <v>55</v>
      </c>
      <c r="AG60" s="50">
        <f t="shared" si="81"/>
        <v>123.57142857142857</v>
      </c>
      <c r="AH60" s="89">
        <f t="shared" si="82"/>
        <v>66.428571428571431</v>
      </c>
      <c r="AI60" s="58">
        <f t="shared" si="83"/>
        <v>50</v>
      </c>
      <c r="AJ60" s="28">
        <f t="shared" si="84"/>
        <v>20.264802591520667</v>
      </c>
      <c r="AK60" s="61">
        <f t="shared" si="85"/>
        <v>3.5</v>
      </c>
      <c r="AL60" s="60">
        <f t="shared" si="86"/>
        <v>3.8416666666666668</v>
      </c>
      <c r="AM60" s="60">
        <f t="shared" si="87"/>
        <v>3.4705608544219335</v>
      </c>
      <c r="AN60" s="62">
        <f t="shared" si="93"/>
        <v>6.883973667197683</v>
      </c>
      <c r="AO60" s="63">
        <f t="shared" si="94"/>
        <v>1.7482759738846392</v>
      </c>
    </row>
    <row r="61" spans="1:41" s="1" customFormat="1" ht="20.100000000000001" customHeight="1" x14ac:dyDescent="0.15">
      <c r="A61" s="18"/>
      <c r="B61" s="147"/>
      <c r="C61" s="149"/>
      <c r="D61" s="100">
        <v>200</v>
      </c>
      <c r="E61" s="149"/>
      <c r="F61" s="64" t="s">
        <v>49</v>
      </c>
      <c r="G61" s="8">
        <f t="shared" si="88"/>
        <v>10</v>
      </c>
      <c r="H61" s="186"/>
      <c r="I61" s="97">
        <f t="shared" si="89"/>
        <v>203.085322377149</v>
      </c>
      <c r="J61" s="8">
        <v>45</v>
      </c>
      <c r="K61" s="28">
        <f t="shared" si="63"/>
        <v>245</v>
      </c>
      <c r="L61" s="58">
        <f t="shared" si="64"/>
        <v>358.75</v>
      </c>
      <c r="M61" s="8">
        <v>1.75</v>
      </c>
      <c r="N61" s="67">
        <f t="shared" si="90"/>
        <v>25</v>
      </c>
      <c r="O61" s="8">
        <f t="shared" si="65"/>
        <v>15</v>
      </c>
      <c r="P61" s="28">
        <f t="shared" si="66"/>
        <v>374.31912405565737</v>
      </c>
      <c r="Q61" s="28">
        <f t="shared" si="67"/>
        <v>167.28787236310575</v>
      </c>
      <c r="R61" s="33">
        <f t="shared" si="68"/>
        <v>1.9309113581843607</v>
      </c>
      <c r="S61" s="89">
        <f t="shared" si="69"/>
        <v>60.685785542937047</v>
      </c>
      <c r="T61" s="50">
        <f t="shared" si="70"/>
        <v>132.93698649022636</v>
      </c>
      <c r="U61" s="89">
        <f t="shared" si="71"/>
        <v>72.481899983310811</v>
      </c>
      <c r="V61" s="58">
        <f t="shared" si="91"/>
        <v>55.168895948124586</v>
      </c>
      <c r="W61" s="28">
        <f t="shared" si="72"/>
        <v>20.867965104148144</v>
      </c>
      <c r="X61" s="59">
        <f t="shared" si="73"/>
        <v>3.3909470955194112</v>
      </c>
      <c r="Y61" s="60">
        <f t="shared" si="74"/>
        <v>4.3617891376484641</v>
      </c>
      <c r="Z61" s="60">
        <f t="shared" si="75"/>
        <v>3.8475141998216138</v>
      </c>
      <c r="AA61" s="67">
        <f t="shared" si="92"/>
        <v>0</v>
      </c>
      <c r="AB61" s="31">
        <f t="shared" si="76"/>
        <v>10</v>
      </c>
      <c r="AC61" s="50">
        <f t="shared" si="77"/>
        <v>363.49989648540196</v>
      </c>
      <c r="AD61" s="28">
        <f t="shared" si="78"/>
        <v>0</v>
      </c>
      <c r="AE61" s="33">
        <f t="shared" si="79"/>
        <v>1.75</v>
      </c>
      <c r="AF61" s="89">
        <f t="shared" si="80"/>
        <v>55</v>
      </c>
      <c r="AG61" s="50">
        <f t="shared" si="81"/>
        <v>125</v>
      </c>
      <c r="AH61" s="89">
        <f t="shared" si="82"/>
        <v>66.428571428571431</v>
      </c>
      <c r="AI61" s="58">
        <f t="shared" si="83"/>
        <v>50</v>
      </c>
      <c r="AJ61" s="28">
        <f t="shared" si="84"/>
        <v>20.264802591520667</v>
      </c>
      <c r="AK61" s="61">
        <f t="shared" si="85"/>
        <v>3.5</v>
      </c>
      <c r="AL61" s="60">
        <f t="shared" si="86"/>
        <v>4.0318802083333329</v>
      </c>
      <c r="AM61" s="60">
        <f t="shared" si="87"/>
        <v>3.5726998757824822</v>
      </c>
      <c r="AN61" s="62">
        <f t="shared" si="93"/>
        <v>7.0087226742442299</v>
      </c>
      <c r="AO61" s="63">
        <f t="shared" si="94"/>
        <v>1.7613325883129789</v>
      </c>
    </row>
    <row r="62" spans="1:41" s="1" customFormat="1" ht="20.100000000000001" customHeight="1" x14ac:dyDescent="0.15">
      <c r="A62" s="18"/>
      <c r="B62" s="147"/>
      <c r="C62" s="149"/>
      <c r="D62" s="100">
        <v>200</v>
      </c>
      <c r="E62" s="149"/>
      <c r="F62" s="64" t="s">
        <v>50</v>
      </c>
      <c r="G62" s="8">
        <f t="shared" si="88"/>
        <v>10</v>
      </c>
      <c r="H62" s="186"/>
      <c r="I62" s="97">
        <f t="shared" si="89"/>
        <v>203.085322377149</v>
      </c>
      <c r="J62" s="8">
        <v>45</v>
      </c>
      <c r="K62" s="28">
        <f t="shared" si="63"/>
        <v>245</v>
      </c>
      <c r="L62" s="58">
        <f t="shared" si="64"/>
        <v>358.75</v>
      </c>
      <c r="M62" s="8">
        <v>1.75</v>
      </c>
      <c r="N62" s="67">
        <f t="shared" si="90"/>
        <v>25</v>
      </c>
      <c r="O62" s="8">
        <f t="shared" si="65"/>
        <v>15</v>
      </c>
      <c r="P62" s="28">
        <f t="shared" si="66"/>
        <v>374.31912405565737</v>
      </c>
      <c r="Q62" s="28">
        <f t="shared" si="67"/>
        <v>167.28787236310575</v>
      </c>
      <c r="R62" s="33">
        <f t="shared" si="68"/>
        <v>1.9309113581843607</v>
      </c>
      <c r="S62" s="89">
        <f t="shared" si="69"/>
        <v>60.685785542937047</v>
      </c>
      <c r="T62" s="50">
        <f t="shared" si="70"/>
        <v>132.93698649022636</v>
      </c>
      <c r="U62" s="89">
        <f t="shared" si="71"/>
        <v>72.481899983310811</v>
      </c>
      <c r="V62" s="58">
        <f t="shared" si="91"/>
        <v>55.168895948124586</v>
      </c>
      <c r="W62" s="28">
        <f t="shared" si="72"/>
        <v>20.867965104148144</v>
      </c>
      <c r="X62" s="59">
        <f t="shared" si="73"/>
        <v>3.3909470955194112</v>
      </c>
      <c r="Y62" s="60">
        <f t="shared" si="74"/>
        <v>4.3617891376484641</v>
      </c>
      <c r="Z62" s="60">
        <f t="shared" si="75"/>
        <v>3.8475141998216138</v>
      </c>
      <c r="AA62" s="67">
        <f t="shared" si="92"/>
        <v>0</v>
      </c>
      <c r="AB62" s="31">
        <f t="shared" si="76"/>
        <v>10</v>
      </c>
      <c r="AC62" s="50">
        <f t="shared" si="77"/>
        <v>363.49989648540196</v>
      </c>
      <c r="AD62" s="28">
        <f t="shared" si="78"/>
        <v>0</v>
      </c>
      <c r="AE62" s="33">
        <f t="shared" si="79"/>
        <v>1.75</v>
      </c>
      <c r="AF62" s="89">
        <f t="shared" si="80"/>
        <v>55</v>
      </c>
      <c r="AG62" s="50">
        <f t="shared" si="81"/>
        <v>125</v>
      </c>
      <c r="AH62" s="89">
        <f t="shared" si="82"/>
        <v>66.428571428571431</v>
      </c>
      <c r="AI62" s="58">
        <f t="shared" si="83"/>
        <v>50</v>
      </c>
      <c r="AJ62" s="28">
        <f t="shared" si="84"/>
        <v>20.264802591520667</v>
      </c>
      <c r="AK62" s="61">
        <f t="shared" si="85"/>
        <v>3.5</v>
      </c>
      <c r="AL62" s="60">
        <f t="shared" si="86"/>
        <v>4.0318802083333329</v>
      </c>
      <c r="AM62" s="60">
        <f t="shared" si="87"/>
        <v>3.5726998757824822</v>
      </c>
      <c r="AN62" s="62">
        <f t="shared" si="93"/>
        <v>7.0087226742442299</v>
      </c>
      <c r="AO62" s="63">
        <f t="shared" si="94"/>
        <v>1.7613325883129789</v>
      </c>
    </row>
    <row r="63" spans="1:41" s="1" customFormat="1" ht="20.100000000000001" customHeight="1" thickBot="1" x14ac:dyDescent="0.2">
      <c r="A63" s="18"/>
      <c r="B63" s="148"/>
      <c r="C63" s="150"/>
      <c r="D63" s="101">
        <v>200</v>
      </c>
      <c r="E63" s="150"/>
      <c r="F63" s="65" t="s">
        <v>51</v>
      </c>
      <c r="G63" s="35">
        <f t="shared" si="88"/>
        <v>10</v>
      </c>
      <c r="H63" s="187"/>
      <c r="I63" s="97">
        <f t="shared" si="89"/>
        <v>203.085322377149</v>
      </c>
      <c r="J63" s="35">
        <v>50</v>
      </c>
      <c r="K63" s="36">
        <f t="shared" si="63"/>
        <v>250</v>
      </c>
      <c r="L63" s="66">
        <f t="shared" si="64"/>
        <v>367.5</v>
      </c>
      <c r="M63" s="35">
        <v>1.75</v>
      </c>
      <c r="N63" s="83">
        <f t="shared" si="90"/>
        <v>25</v>
      </c>
      <c r="O63" s="35">
        <f t="shared" si="65"/>
        <v>15</v>
      </c>
      <c r="P63" s="36">
        <f t="shared" si="66"/>
        <v>383.44885878872219</v>
      </c>
      <c r="Q63" s="36">
        <f t="shared" si="67"/>
        <v>171.36806437196199</v>
      </c>
      <c r="R63" s="40">
        <f t="shared" si="68"/>
        <v>1.9309113581843607</v>
      </c>
      <c r="S63" s="90">
        <f t="shared" si="69"/>
        <v>60.685785542937047</v>
      </c>
      <c r="T63" s="51">
        <f t="shared" si="70"/>
        <v>134.41150079527307</v>
      </c>
      <c r="U63" s="90">
        <f t="shared" si="71"/>
        <v>72.481899983310811</v>
      </c>
      <c r="V63" s="58">
        <f t="shared" si="91"/>
        <v>55.168895948124586</v>
      </c>
      <c r="W63" s="36">
        <f t="shared" si="72"/>
        <v>20.867965104148144</v>
      </c>
      <c r="X63" s="84">
        <f t="shared" si="73"/>
        <v>3.3909470955194112</v>
      </c>
      <c r="Y63" s="85">
        <f t="shared" si="74"/>
        <v>4.5722472946677923</v>
      </c>
      <c r="Z63" s="85">
        <f t="shared" si="75"/>
        <v>3.9576125297865006</v>
      </c>
      <c r="AA63" s="83">
        <f t="shared" si="92"/>
        <v>0</v>
      </c>
      <c r="AB63" s="38">
        <f t="shared" si="76"/>
        <v>10</v>
      </c>
      <c r="AC63" s="51">
        <f t="shared" si="77"/>
        <v>372.36574761919223</v>
      </c>
      <c r="AD63" s="36">
        <f t="shared" si="78"/>
        <v>0</v>
      </c>
      <c r="AE63" s="40">
        <f t="shared" si="79"/>
        <v>1.75</v>
      </c>
      <c r="AF63" s="90">
        <f t="shared" si="80"/>
        <v>55</v>
      </c>
      <c r="AG63" s="51">
        <f t="shared" si="81"/>
        <v>126.42857142857143</v>
      </c>
      <c r="AH63" s="90">
        <f t="shared" si="82"/>
        <v>66.428571428571431</v>
      </c>
      <c r="AI63" s="66">
        <f t="shared" si="83"/>
        <v>50</v>
      </c>
      <c r="AJ63" s="36">
        <f t="shared" si="84"/>
        <v>20.264802591520667</v>
      </c>
      <c r="AK63" s="86">
        <f t="shared" si="85"/>
        <v>3.5</v>
      </c>
      <c r="AL63" s="85">
        <f t="shared" si="86"/>
        <v>4.2275625000000003</v>
      </c>
      <c r="AM63" s="85">
        <f t="shared" si="87"/>
        <v>3.6755888971430304</v>
      </c>
      <c r="AN63" s="62">
        <f t="shared" si="93"/>
        <v>7.1348997484938774</v>
      </c>
      <c r="AO63" s="63">
        <f>IF(AA63&gt;0,0.8*0.4*(Q63+U63+W63+I63+AD63+AH63+AJ63)/100,0.8*0.4*(Q63+U63+W63+I63-AD63+AH63+AJ63)/100)</f>
        <v>1.7743892027413188</v>
      </c>
    </row>
    <row r="64" spans="1:41" s="6" customFormat="1" ht="20.100000000000001" customHeight="1" x14ac:dyDescent="0.15">
      <c r="A64" s="18"/>
      <c r="B64" s="18"/>
      <c r="C64" s="18"/>
      <c r="D64" s="99"/>
      <c r="E64" s="18"/>
      <c r="F64" s="18"/>
      <c r="G64" s="18"/>
      <c r="H64" s="18"/>
      <c r="I64" s="18"/>
      <c r="J64" s="18"/>
      <c r="K64" s="42"/>
      <c r="L64" s="42"/>
      <c r="M64" s="18"/>
      <c r="N64" s="18"/>
      <c r="O64" s="18"/>
      <c r="P64" s="42"/>
      <c r="Q64" s="42"/>
      <c r="R64" s="47"/>
      <c r="S64" s="52"/>
      <c r="T64" s="52"/>
      <c r="U64" s="52"/>
      <c r="V64" s="42"/>
      <c r="W64" s="42"/>
      <c r="X64" s="46"/>
      <c r="Y64" s="43"/>
      <c r="Z64" s="43"/>
      <c r="AA64" s="44"/>
      <c r="AB64" s="45"/>
      <c r="AC64" s="52"/>
      <c r="AD64" s="42"/>
      <c r="AE64" s="47"/>
      <c r="AF64" s="52"/>
      <c r="AG64" s="52"/>
      <c r="AH64" s="52"/>
      <c r="AI64" s="42"/>
      <c r="AJ64" s="42"/>
      <c r="AK64" s="46"/>
      <c r="AL64" s="43"/>
      <c r="AM64" s="43"/>
      <c r="AN64" s="47"/>
      <c r="AO64" s="47"/>
    </row>
    <row r="65" spans="1:41" s="6" customFormat="1" ht="20.100000000000001" customHeight="1" x14ac:dyDescent="0.15">
      <c r="A65" s="18"/>
      <c r="B65" s="18"/>
      <c r="C65" s="18"/>
      <c r="D65" s="99"/>
      <c r="E65" s="18"/>
      <c r="F65" s="18"/>
      <c r="G65" s="18"/>
      <c r="H65" s="18"/>
      <c r="I65" s="18"/>
      <c r="J65" s="18"/>
      <c r="K65" s="42"/>
      <c r="L65" s="42"/>
      <c r="M65" s="18"/>
      <c r="N65" s="18"/>
      <c r="O65" s="18"/>
      <c r="P65" s="42"/>
      <c r="Q65" s="42"/>
      <c r="R65" s="47"/>
      <c r="S65" s="52"/>
      <c r="T65" s="52"/>
      <c r="U65" s="52"/>
      <c r="V65" s="42"/>
      <c r="W65" s="42"/>
      <c r="X65" s="46"/>
      <c r="Y65" s="43"/>
      <c r="Z65" s="43"/>
      <c r="AA65" s="44"/>
      <c r="AB65" s="45"/>
      <c r="AC65" s="52"/>
      <c r="AD65" s="42"/>
      <c r="AE65" s="47"/>
      <c r="AF65" s="52"/>
      <c r="AG65" s="52"/>
      <c r="AH65" s="52"/>
      <c r="AI65" s="42"/>
      <c r="AJ65" s="42"/>
      <c r="AK65" s="46"/>
      <c r="AL65" s="43"/>
      <c r="AM65" s="43"/>
      <c r="AN65" s="47"/>
      <c r="AO65" s="47"/>
    </row>
    <row r="66" spans="1:41" s="6" customFormat="1" ht="20.100000000000001" customHeight="1" x14ac:dyDescent="0.15">
      <c r="A66" s="18"/>
      <c r="B66" s="18"/>
      <c r="C66" s="18"/>
      <c r="D66" s="99"/>
      <c r="E66" s="18"/>
      <c r="F66" s="18"/>
      <c r="G66" s="18"/>
      <c r="H66" s="18"/>
      <c r="I66" s="18"/>
      <c r="J66" s="18"/>
      <c r="K66" s="42"/>
      <c r="L66" s="42"/>
      <c r="M66" s="18"/>
      <c r="N66" s="18"/>
      <c r="O66" s="18"/>
      <c r="P66" s="42"/>
      <c r="Q66" s="42"/>
      <c r="R66" s="47"/>
      <c r="S66" s="52"/>
      <c r="T66" s="52"/>
      <c r="U66" s="52"/>
      <c r="V66" s="42"/>
      <c r="W66" s="42"/>
      <c r="X66" s="46"/>
      <c r="Y66" s="43"/>
      <c r="Z66" s="43"/>
      <c r="AA66" s="44"/>
      <c r="AB66" s="45"/>
      <c r="AC66" s="52"/>
      <c r="AD66" s="42"/>
      <c r="AE66" s="47"/>
      <c r="AF66" s="52"/>
      <c r="AG66" s="52"/>
      <c r="AH66" s="52"/>
      <c r="AI66" s="42"/>
      <c r="AJ66" s="42"/>
      <c r="AK66" s="46"/>
      <c r="AL66" s="43"/>
      <c r="AM66" s="43"/>
      <c r="AN66" s="47"/>
      <c r="AO66" s="47"/>
    </row>
    <row r="67" spans="1:41" s="1" customFormat="1" ht="20.100000000000001" customHeight="1" x14ac:dyDescent="0.15">
      <c r="A67" s="17"/>
      <c r="B67" s="164" t="s">
        <v>318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64"/>
      <c r="AN67" s="164"/>
      <c r="AO67" s="164"/>
    </row>
    <row r="68" spans="1:41" s="1" customFormat="1" ht="20.100000000000001" customHeight="1" thickBot="1" x14ac:dyDescent="0.2">
      <c r="D68" s="96"/>
      <c r="H68" s="105"/>
      <c r="I68" s="105"/>
      <c r="K68" s="2"/>
      <c r="L68" s="2"/>
      <c r="P68" s="2"/>
      <c r="Q68" s="113"/>
      <c r="R68" s="87"/>
      <c r="S68" s="13"/>
      <c r="T68" s="13"/>
      <c r="U68" s="122"/>
      <c r="V68" s="2"/>
      <c r="W68" s="113"/>
      <c r="X68" s="5"/>
      <c r="AA68" s="3"/>
      <c r="AB68" s="4"/>
      <c r="AC68" s="13"/>
      <c r="AD68" s="113"/>
      <c r="AE68" s="87"/>
      <c r="AF68" s="13"/>
      <c r="AG68" s="13"/>
      <c r="AH68" s="122"/>
      <c r="AI68" s="2"/>
      <c r="AJ68" s="113"/>
      <c r="AK68" s="5"/>
      <c r="AN68" s="4" t="s">
        <v>77</v>
      </c>
      <c r="AO68" s="4"/>
    </row>
    <row r="69" spans="1:41" s="1" customFormat="1" ht="29.25" customHeight="1" x14ac:dyDescent="0.15">
      <c r="A69" s="18"/>
      <c r="B69" s="19" t="s">
        <v>29</v>
      </c>
      <c r="C69" s="15" t="s">
        <v>30</v>
      </c>
      <c r="D69" s="91" t="s">
        <v>30</v>
      </c>
      <c r="E69" s="15" t="s">
        <v>315</v>
      </c>
      <c r="F69" s="68" t="s">
        <v>24</v>
      </c>
      <c r="G69" s="165" t="s">
        <v>71</v>
      </c>
      <c r="H69" s="146" t="s">
        <v>316</v>
      </c>
      <c r="I69" s="167" t="s">
        <v>316</v>
      </c>
      <c r="J69" s="68" t="s">
        <v>27</v>
      </c>
      <c r="K69" s="151" t="s">
        <v>72</v>
      </c>
      <c r="L69" s="151" t="s">
        <v>1</v>
      </c>
      <c r="M69" s="153" t="s">
        <v>3</v>
      </c>
      <c r="N69" s="153" t="s">
        <v>32</v>
      </c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 t="s">
        <v>33</v>
      </c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03" t="s">
        <v>16</v>
      </c>
      <c r="AO69" s="155" t="s">
        <v>87</v>
      </c>
    </row>
    <row r="70" spans="1:41" s="1" customFormat="1" ht="34.5" customHeight="1" x14ac:dyDescent="0.15">
      <c r="A70" s="18"/>
      <c r="B70" s="20" t="s">
        <v>34</v>
      </c>
      <c r="C70" s="16" t="s">
        <v>35</v>
      </c>
      <c r="D70" s="92" t="s">
        <v>35</v>
      </c>
      <c r="E70" s="16" t="s">
        <v>70</v>
      </c>
      <c r="F70" s="69" t="s">
        <v>73</v>
      </c>
      <c r="G70" s="166"/>
      <c r="H70" s="143"/>
      <c r="I70" s="168"/>
      <c r="J70" s="69" t="s">
        <v>74</v>
      </c>
      <c r="K70" s="152"/>
      <c r="L70" s="152"/>
      <c r="M70" s="154"/>
      <c r="N70" s="103" t="s">
        <v>39</v>
      </c>
      <c r="O70" s="103" t="s">
        <v>40</v>
      </c>
      <c r="P70" s="103" t="s">
        <v>0</v>
      </c>
      <c r="Q70" s="119" t="s">
        <v>2</v>
      </c>
      <c r="R70" s="162" t="s">
        <v>17</v>
      </c>
      <c r="S70" s="103" t="s">
        <v>4</v>
      </c>
      <c r="T70" s="103" t="s">
        <v>19</v>
      </c>
      <c r="U70" s="119" t="s">
        <v>21</v>
      </c>
      <c r="V70" s="7" t="s">
        <v>5</v>
      </c>
      <c r="W70" s="119" t="s">
        <v>6</v>
      </c>
      <c r="X70" s="157" t="s">
        <v>7</v>
      </c>
      <c r="Y70" s="70" t="s">
        <v>37</v>
      </c>
      <c r="Z70" s="70" t="s">
        <v>38</v>
      </c>
      <c r="AA70" s="103" t="s">
        <v>41</v>
      </c>
      <c r="AB70" s="103" t="s">
        <v>42</v>
      </c>
      <c r="AC70" s="103" t="s">
        <v>18</v>
      </c>
      <c r="AD70" s="119" t="s">
        <v>13</v>
      </c>
      <c r="AE70" s="162" t="s">
        <v>14</v>
      </c>
      <c r="AF70" s="103" t="s">
        <v>8</v>
      </c>
      <c r="AG70" s="103" t="s">
        <v>20</v>
      </c>
      <c r="AH70" s="119" t="s">
        <v>22</v>
      </c>
      <c r="AI70" s="103" t="s">
        <v>9</v>
      </c>
      <c r="AJ70" s="119" t="s">
        <v>10</v>
      </c>
      <c r="AK70" s="157" t="s">
        <v>11</v>
      </c>
      <c r="AL70" s="70" t="s">
        <v>37</v>
      </c>
      <c r="AM70" s="70" t="s">
        <v>38</v>
      </c>
      <c r="AN70" s="71" t="s">
        <v>314</v>
      </c>
      <c r="AO70" s="156"/>
    </row>
    <row r="71" spans="1:41" s="1" customFormat="1" ht="59.25" customHeight="1" x14ac:dyDescent="0.15">
      <c r="A71" s="18"/>
      <c r="B71" s="25" t="s">
        <v>57</v>
      </c>
      <c r="C71" s="24" t="s">
        <v>57</v>
      </c>
      <c r="D71" s="93" t="s">
        <v>57</v>
      </c>
      <c r="E71" s="71" t="s">
        <v>15</v>
      </c>
      <c r="F71" s="71" t="s">
        <v>58</v>
      </c>
      <c r="G71" s="71" t="s">
        <v>59</v>
      </c>
      <c r="H71" s="108" t="s">
        <v>15</v>
      </c>
      <c r="I71" s="93" t="s">
        <v>15</v>
      </c>
      <c r="J71" s="71" t="s">
        <v>15</v>
      </c>
      <c r="K71" s="73" t="s">
        <v>57</v>
      </c>
      <c r="L71" s="73" t="s">
        <v>57</v>
      </c>
      <c r="M71" s="154"/>
      <c r="N71" s="71" t="s">
        <v>59</v>
      </c>
      <c r="O71" s="71" t="s">
        <v>59</v>
      </c>
      <c r="P71" s="71" t="s">
        <v>57</v>
      </c>
      <c r="Q71" s="120" t="s">
        <v>57</v>
      </c>
      <c r="R71" s="163"/>
      <c r="S71" s="71" t="s">
        <v>57</v>
      </c>
      <c r="T71" s="71" t="s">
        <v>57</v>
      </c>
      <c r="U71" s="120" t="s">
        <v>57</v>
      </c>
      <c r="V71" s="24" t="s">
        <v>57</v>
      </c>
      <c r="W71" s="120" t="s">
        <v>57</v>
      </c>
      <c r="X71" s="157"/>
      <c r="Y71" s="158" t="s">
        <v>75</v>
      </c>
      <c r="Z71" s="158"/>
      <c r="AA71" s="71" t="s">
        <v>59</v>
      </c>
      <c r="AB71" s="71" t="s">
        <v>59</v>
      </c>
      <c r="AC71" s="71" t="s">
        <v>57</v>
      </c>
      <c r="AD71" s="120" t="s">
        <v>57</v>
      </c>
      <c r="AE71" s="163"/>
      <c r="AF71" s="71" t="s">
        <v>57</v>
      </c>
      <c r="AG71" s="71" t="s">
        <v>57</v>
      </c>
      <c r="AH71" s="120" t="s">
        <v>57</v>
      </c>
      <c r="AI71" s="71" t="s">
        <v>57</v>
      </c>
      <c r="AJ71" s="120" t="s">
        <v>57</v>
      </c>
      <c r="AK71" s="157"/>
      <c r="AL71" s="159" t="s">
        <v>75</v>
      </c>
      <c r="AM71" s="160"/>
      <c r="AN71" s="158" t="s">
        <v>52</v>
      </c>
      <c r="AO71" s="161"/>
    </row>
    <row r="72" spans="1:41" s="1" customFormat="1" ht="20.100000000000001" customHeight="1" x14ac:dyDescent="0.15">
      <c r="A72" s="18"/>
      <c r="B72" s="147">
        <v>350</v>
      </c>
      <c r="C72" s="149">
        <v>300</v>
      </c>
      <c r="D72" s="100">
        <f>C72</f>
        <v>300</v>
      </c>
      <c r="E72" s="149">
        <v>250</v>
      </c>
      <c r="F72" s="94" t="s">
        <v>117</v>
      </c>
      <c r="G72" s="8">
        <v>10</v>
      </c>
      <c r="H72" s="142">
        <f>C72/COS(G72/180*PI())</f>
        <v>304.62798356572353</v>
      </c>
      <c r="I72" s="97">
        <f>D72/COS(G72/180*PI())</f>
        <v>304.62798356572353</v>
      </c>
      <c r="J72" s="8">
        <v>35</v>
      </c>
      <c r="K72" s="28">
        <f>J72+E$72</f>
        <v>285</v>
      </c>
      <c r="L72" s="58">
        <f>(K72-40)*M72</f>
        <v>367.5</v>
      </c>
      <c r="M72" s="8">
        <v>1.5</v>
      </c>
      <c r="N72" s="67">
        <v>25</v>
      </c>
      <c r="O72" s="8">
        <f>N72-G72</f>
        <v>15</v>
      </c>
      <c r="P72" s="28">
        <f>L72/COS(ATAN((Q72+U72-T72)/L72))</f>
        <v>380.83254921884537</v>
      </c>
      <c r="Q72" s="116">
        <f>L72*TAN(N72*PI()/180)</f>
        <v>171.36806437196199</v>
      </c>
      <c r="R72" s="33">
        <f>M72/COS(N72*PI()/180)</f>
        <v>1.6550668784437377</v>
      </c>
      <c r="S72" s="89">
        <f>55/COS(N72*PI()/180)</f>
        <v>60.685785542937047</v>
      </c>
      <c r="T72" s="50">
        <f>K72/X72+S72</f>
        <v>143.83858000080369</v>
      </c>
      <c r="U72" s="128">
        <f>40/X72+S72</f>
        <v>72.356353186146407</v>
      </c>
      <c r="V72" s="58">
        <f>50/COS(N72*PI()/180)</f>
        <v>55.168895948124586</v>
      </c>
      <c r="W72" s="116">
        <f>20/COS(ATAN((Q72+U72-T72)/L72))</f>
        <v>20.725580909869134</v>
      </c>
      <c r="X72" s="59">
        <f>(3.5+SIN(N72*PI()/180)/M72)*COS(N72*PI()/180)</f>
        <v>3.4274254023346011</v>
      </c>
      <c r="Y72" s="60">
        <f>(S72*M72*(K72^2-40^2)/2+M72*(K72^3-40^3)/(6*X72))/1000000</f>
        <v>5.3079324607950422</v>
      </c>
      <c r="Z72" s="60">
        <f>(M72*(S72+V72+W72)*(K72-40)*60+M72*(K72^2-40^2)*60/(2*X72)+(V72+W72+U72)*0*60)/1000000</f>
        <v>4.0570223531048857</v>
      </c>
      <c r="AA72" s="67">
        <v>0</v>
      </c>
      <c r="AB72" s="31">
        <f>AA72+G72</f>
        <v>10</v>
      </c>
      <c r="AC72" s="50">
        <f>IF(AA72&gt;0,L72/COS(ATAN((AD72+AH72-AG72)/L72)),L72/COS(ATAN((AD72+AG72-AH72)/L72)))</f>
        <v>374.10727071255911</v>
      </c>
      <c r="AD72" s="116">
        <f>L72*TAN(ABS(AA72)*PI()/180)</f>
        <v>0</v>
      </c>
      <c r="AE72" s="33">
        <f>M72/COS(AA72*PI()/180)</f>
        <v>1.5</v>
      </c>
      <c r="AF72" s="89">
        <f>55/COS(AA72*PI()/180)</f>
        <v>55</v>
      </c>
      <c r="AG72" s="50">
        <f>K72/AK72+AF72</f>
        <v>136.42857142857144</v>
      </c>
      <c r="AH72" s="128">
        <f>40/AK72+AF72</f>
        <v>66.428571428571431</v>
      </c>
      <c r="AI72" s="58">
        <f>50/COS(AA72*PI()/180)</f>
        <v>50</v>
      </c>
      <c r="AJ72" s="116">
        <f>IF(AA72&gt;0,20/COS(ATAN((AD72+AH72-AG72)/L72)),20/COS(ATAN((AD72-AH72+AG72)/L72)))</f>
        <v>20.359579358506618</v>
      </c>
      <c r="AK72" s="61">
        <f>(3.5+SIN(ABS(AA72)*PI()/180)/M72)*COS(AA72*PI()/180)</f>
        <v>3.5</v>
      </c>
      <c r="AL72" s="60">
        <f>(AF72*M72*(K72^2-40^2)/2+M72*(K72^3-40^3)/(6*AK72))/1000000</f>
        <v>4.9334687500000003</v>
      </c>
      <c r="AM72" s="60">
        <f>(M72*(AF72+AI72+AJ72)*(K72-40)*60+M72*(K72^2-40^2)*60/(2*AK72)+(AI72+AJ72+AH72)*0*60)/1000000</f>
        <v>3.7879287248550715</v>
      </c>
      <c r="AN72" s="62">
        <f>IF(AA72&gt;0,((I72+I72+Q72+AD72)*L72/2+200*(I72+Q72+AD72+U72+W72+AH72+AJ72))/10000*0.4-(AI72+V72)*L72/10000*0.4,((I72+I72+Q72-AD72)*L72/2+200*(I72+Q72-AD72+U72+W72+AH72+AJ72))/10000*0.4-(AI72+V72)*L72/10000*0.4)</f>
        <v>9.4385329236788582</v>
      </c>
      <c r="AO72" s="63">
        <f>IF(AA72&gt;0,0.8*0.4*(Q72+U72+W72+I72+AD72+AH72+AJ72)/100,0.8*0.4*(Q72+U72+W72+I72-AD72+AH72+AJ72)/100)</f>
        <v>2.0987716250264938</v>
      </c>
    </row>
    <row r="73" spans="1:41" s="1" customFormat="1" ht="20.100000000000001" customHeight="1" x14ac:dyDescent="0.15">
      <c r="A73" s="18"/>
      <c r="B73" s="147"/>
      <c r="C73" s="149"/>
      <c r="D73" s="100">
        <f>D72</f>
        <v>300</v>
      </c>
      <c r="E73" s="149"/>
      <c r="F73" s="94" t="s">
        <v>118</v>
      </c>
      <c r="G73" s="8">
        <f t="shared" ref="G73:G80" si="95">G72</f>
        <v>10</v>
      </c>
      <c r="H73" s="143"/>
      <c r="I73" s="97">
        <f t="shared" ref="I73:I89" si="96">D73/COS(G73/180*PI())</f>
        <v>304.62798356572353</v>
      </c>
      <c r="J73" s="8">
        <v>35</v>
      </c>
      <c r="K73" s="28">
        <f t="shared" ref="K73:K89" si="97">J73+E$72</f>
        <v>285</v>
      </c>
      <c r="L73" s="58">
        <f t="shared" ref="L73:L89" si="98">(K73-40)*M73</f>
        <v>367.5</v>
      </c>
      <c r="M73" s="8">
        <v>1.5</v>
      </c>
      <c r="N73" s="67">
        <f>N72</f>
        <v>25</v>
      </c>
      <c r="O73" s="8">
        <f t="shared" ref="O73:O89" si="99">N73-G73</f>
        <v>15</v>
      </c>
      <c r="P73" s="28">
        <f t="shared" ref="P73:P89" si="100">L73/COS(ATAN((Q73+U73-T73)/L73))</f>
        <v>380.83254921884537</v>
      </c>
      <c r="Q73" s="116">
        <f t="shared" ref="Q73:Q89" si="101">L73*TAN(N73*PI()/180)</f>
        <v>171.36806437196199</v>
      </c>
      <c r="R73" s="33">
        <f t="shared" ref="R73:R89" si="102">M73/COS(N73*PI()/180)</f>
        <v>1.6550668784437377</v>
      </c>
      <c r="S73" s="89">
        <f t="shared" ref="S73:S89" si="103">55/COS(N73*PI()/180)</f>
        <v>60.685785542937047</v>
      </c>
      <c r="T73" s="50">
        <f t="shared" ref="T73:T89" si="104">K73/X73+S73</f>
        <v>143.83858000080369</v>
      </c>
      <c r="U73" s="128">
        <f t="shared" ref="U73:U89" si="105">40/X73+S73</f>
        <v>72.356353186146407</v>
      </c>
      <c r="V73" s="58">
        <f t="shared" ref="V73:V89" si="106">50/COS(N73*PI()/180)</f>
        <v>55.168895948124586</v>
      </c>
      <c r="W73" s="116">
        <f t="shared" ref="W73:W89" si="107">20/COS(ATAN((Q73+U73-T73)/L73))</f>
        <v>20.725580909869134</v>
      </c>
      <c r="X73" s="59">
        <f t="shared" ref="X73:X89" si="108">(3.5+SIN(N73*PI()/180)/M73)*COS(N73*PI()/180)</f>
        <v>3.4274254023346011</v>
      </c>
      <c r="Y73" s="60">
        <f t="shared" ref="Y73:Y89" si="109">(S73*M73*(K73^2-40^2)/2+M73*(K73^3-40^3)/(6*X73))/1000000</f>
        <v>5.3079324607950422</v>
      </c>
      <c r="Z73" s="60">
        <f t="shared" ref="Z73:Z89" si="110">(M73*(S73+V73+W73)*(K73-40)*60+M73*(K73^2-40^2)*60/(2*X73)+(V73+W73+U73)*0*60)/1000000</f>
        <v>4.0570223531048857</v>
      </c>
      <c r="AA73" s="67">
        <f>AA72</f>
        <v>0</v>
      </c>
      <c r="AB73" s="31">
        <f t="shared" ref="AB73:AB89" si="111">AA73+G73</f>
        <v>10</v>
      </c>
      <c r="AC73" s="50">
        <f t="shared" ref="AC73:AC89" si="112">IF(AA73&gt;0,L73/COS(ATAN((AD73+AH73-AG73)/L73)),L73/COS(ATAN((AD73+AG73-AH73)/L73)))</f>
        <v>374.10727071255911</v>
      </c>
      <c r="AD73" s="116">
        <f t="shared" ref="AD73:AD89" si="113">L73*TAN(ABS(AA73)*PI()/180)</f>
        <v>0</v>
      </c>
      <c r="AE73" s="33">
        <f t="shared" ref="AE73:AE89" si="114">M73/COS(AA73*PI()/180)</f>
        <v>1.5</v>
      </c>
      <c r="AF73" s="89">
        <f t="shared" ref="AF73:AF89" si="115">55/COS(AA73*PI()/180)</f>
        <v>55</v>
      </c>
      <c r="AG73" s="50">
        <f t="shared" ref="AG73:AG89" si="116">K73/AK73+AF73</f>
        <v>136.42857142857144</v>
      </c>
      <c r="AH73" s="128">
        <f t="shared" ref="AH73:AH89" si="117">40/AK73+AF73</f>
        <v>66.428571428571431</v>
      </c>
      <c r="AI73" s="58">
        <f t="shared" ref="AI73:AI89" si="118">50/COS(AA73*PI()/180)</f>
        <v>50</v>
      </c>
      <c r="AJ73" s="116">
        <f t="shared" ref="AJ73:AJ89" si="119">IF(AA73&gt;0,20/COS(ATAN((AD73+AH73-AG73)/L73)),20/COS(ATAN((AD73-AH73+AG73)/L73)))</f>
        <v>20.359579358506618</v>
      </c>
      <c r="AK73" s="61">
        <f t="shared" ref="AK73:AK89" si="120">(3.5+SIN(ABS(AA73)*PI()/180)/M73)*COS(AA73*PI()/180)</f>
        <v>3.5</v>
      </c>
      <c r="AL73" s="60">
        <f t="shared" ref="AL73:AL89" si="121">(AF73*M73*(K73^2-40^2)/2+M73*(K73^3-40^3)/(6*AK73))/1000000</f>
        <v>4.9334687500000003</v>
      </c>
      <c r="AM73" s="60">
        <f t="shared" ref="AM73:AM89" si="122">(M73*(AF73+AI73+AJ73)*(K73-40)*60+M73*(K73^2-40^2)*60/(2*AK73)+(AI73+AJ73+AH73)*0*60)/1000000</f>
        <v>3.7879287248550715</v>
      </c>
      <c r="AN73" s="62">
        <f t="shared" ref="AN73:AN89" si="123">IF(AA73&gt;0,((I73+I73+Q73+AD73)*L73/2+200*(I73+Q73+AD73+U73+W73+AH73+AJ73))/10000*0.4-(AI73+V73)*L73/10000*0.4,((I73+I73+Q73-AD73)*L73/2+200*(I73+Q73-AD73+U73+W73+AH73+AJ73))/10000*0.4-(AI73+V73)*L73/10000*0.4)</f>
        <v>9.4385329236788582</v>
      </c>
      <c r="AO73" s="63">
        <f t="shared" ref="AO73:AO89" si="124">IF(AA73&gt;0,0.8*0.4*(Q73+U73+W73+I73+AD73+AH73+AJ73)/100,0.8*0.4*(Q73+U73+W73+I73-AD73+AH73+AJ73)/100)</f>
        <v>2.0987716250264938</v>
      </c>
    </row>
    <row r="74" spans="1:41" s="1" customFormat="1" ht="20.100000000000001" customHeight="1" x14ac:dyDescent="0.15">
      <c r="A74" s="18"/>
      <c r="B74" s="147"/>
      <c r="C74" s="149"/>
      <c r="D74" s="100">
        <f t="shared" ref="D74:D80" si="125">D73</f>
        <v>300</v>
      </c>
      <c r="E74" s="149"/>
      <c r="F74" s="94" t="s">
        <v>119</v>
      </c>
      <c r="G74" s="8">
        <f t="shared" si="95"/>
        <v>10</v>
      </c>
      <c r="H74" s="143"/>
      <c r="I74" s="97">
        <f>D74/COS(G74/180*PI())</f>
        <v>304.62798356572353</v>
      </c>
      <c r="J74" s="8">
        <v>45</v>
      </c>
      <c r="K74" s="28">
        <f t="shared" si="97"/>
        <v>295</v>
      </c>
      <c r="L74" s="58">
        <f t="shared" si="98"/>
        <v>382.5</v>
      </c>
      <c r="M74" s="8">
        <v>1.5</v>
      </c>
      <c r="N74" s="67">
        <f t="shared" ref="N74:N88" si="126">N73</f>
        <v>25</v>
      </c>
      <c r="O74" s="8">
        <f t="shared" si="99"/>
        <v>15</v>
      </c>
      <c r="P74" s="28">
        <f t="shared" si="100"/>
        <v>396.37673490124723</v>
      </c>
      <c r="Q74" s="116">
        <f t="shared" si="101"/>
        <v>178.36267924428697</v>
      </c>
      <c r="R74" s="33">
        <f t="shared" si="102"/>
        <v>1.6550668784437377</v>
      </c>
      <c r="S74" s="89">
        <f t="shared" si="103"/>
        <v>60.685785542937047</v>
      </c>
      <c r="T74" s="50">
        <f t="shared" si="104"/>
        <v>146.75622191160605</v>
      </c>
      <c r="U74" s="128">
        <f t="shared" si="105"/>
        <v>72.356353186146407</v>
      </c>
      <c r="V74" s="58">
        <f t="shared" si="106"/>
        <v>55.168895948124586</v>
      </c>
      <c r="W74" s="116">
        <f t="shared" si="107"/>
        <v>20.725580909869134</v>
      </c>
      <c r="X74" s="59">
        <f t="shared" si="108"/>
        <v>3.4274254023346011</v>
      </c>
      <c r="Y74" s="60">
        <f t="shared" si="109"/>
        <v>5.7559641266926196</v>
      </c>
      <c r="Z74" s="60">
        <f t="shared" si="110"/>
        <v>4.2560950431376652</v>
      </c>
      <c r="AA74" s="67">
        <f t="shared" ref="AA74:AA88" si="127">AA73</f>
        <v>0</v>
      </c>
      <c r="AB74" s="31">
        <f t="shared" si="111"/>
        <v>10</v>
      </c>
      <c r="AC74" s="50">
        <f t="shared" si="112"/>
        <v>389.37695523143907</v>
      </c>
      <c r="AD74" s="116">
        <f t="shared" si="113"/>
        <v>0</v>
      </c>
      <c r="AE74" s="33">
        <f t="shared" si="114"/>
        <v>1.5</v>
      </c>
      <c r="AF74" s="89">
        <f t="shared" si="115"/>
        <v>55</v>
      </c>
      <c r="AG74" s="50">
        <f t="shared" si="116"/>
        <v>139.28571428571428</v>
      </c>
      <c r="AH74" s="128">
        <f t="shared" si="117"/>
        <v>66.428571428571431</v>
      </c>
      <c r="AI74" s="58">
        <f t="shared" si="118"/>
        <v>50</v>
      </c>
      <c r="AJ74" s="116">
        <f t="shared" si="119"/>
        <v>20.359579358506618</v>
      </c>
      <c r="AK74" s="61">
        <f t="shared" si="120"/>
        <v>3.5</v>
      </c>
      <c r="AL74" s="60">
        <f t="shared" si="121"/>
        <v>5.3529508928571428</v>
      </c>
      <c r="AM74" s="60">
        <f t="shared" si="122"/>
        <v>3.9753237748491554</v>
      </c>
      <c r="AN74" s="62">
        <f t="shared" si="123"/>
        <v>9.7190845183128936</v>
      </c>
      <c r="AO74" s="63">
        <f t="shared" si="124"/>
        <v>2.1211543926179335</v>
      </c>
    </row>
    <row r="75" spans="1:41" s="1" customFormat="1" ht="20.100000000000001" customHeight="1" x14ac:dyDescent="0.15">
      <c r="A75" s="18"/>
      <c r="B75" s="147"/>
      <c r="C75" s="149"/>
      <c r="D75" s="100">
        <f t="shared" si="125"/>
        <v>300</v>
      </c>
      <c r="E75" s="149"/>
      <c r="F75" s="94" t="s">
        <v>120</v>
      </c>
      <c r="G75" s="8">
        <f t="shared" si="95"/>
        <v>10</v>
      </c>
      <c r="H75" s="143"/>
      <c r="I75" s="97">
        <f t="shared" si="96"/>
        <v>304.62798356572353</v>
      </c>
      <c r="J75" s="8">
        <v>45</v>
      </c>
      <c r="K75" s="28">
        <f t="shared" si="97"/>
        <v>295</v>
      </c>
      <c r="L75" s="58">
        <f t="shared" si="98"/>
        <v>382.5</v>
      </c>
      <c r="M75" s="8">
        <v>1.5</v>
      </c>
      <c r="N75" s="67">
        <f t="shared" si="126"/>
        <v>25</v>
      </c>
      <c r="O75" s="8">
        <f t="shared" si="99"/>
        <v>15</v>
      </c>
      <c r="P75" s="28">
        <f t="shared" si="100"/>
        <v>396.37673490124723</v>
      </c>
      <c r="Q75" s="116">
        <f t="shared" si="101"/>
        <v>178.36267924428697</v>
      </c>
      <c r="R75" s="33">
        <f t="shared" si="102"/>
        <v>1.6550668784437377</v>
      </c>
      <c r="S75" s="89">
        <f t="shared" si="103"/>
        <v>60.685785542937047</v>
      </c>
      <c r="T75" s="50">
        <f t="shared" si="104"/>
        <v>146.75622191160605</v>
      </c>
      <c r="U75" s="128">
        <f t="shared" si="105"/>
        <v>72.356353186146407</v>
      </c>
      <c r="V75" s="58">
        <f t="shared" si="106"/>
        <v>55.168895948124586</v>
      </c>
      <c r="W75" s="116">
        <f t="shared" si="107"/>
        <v>20.725580909869134</v>
      </c>
      <c r="X75" s="59">
        <f t="shared" si="108"/>
        <v>3.4274254023346011</v>
      </c>
      <c r="Y75" s="60">
        <f t="shared" si="109"/>
        <v>5.7559641266926196</v>
      </c>
      <c r="Z75" s="60">
        <f t="shared" si="110"/>
        <v>4.2560950431376652</v>
      </c>
      <c r="AA75" s="67">
        <f t="shared" si="127"/>
        <v>0</v>
      </c>
      <c r="AB75" s="31">
        <f t="shared" si="111"/>
        <v>10</v>
      </c>
      <c r="AC75" s="50">
        <f t="shared" si="112"/>
        <v>389.37695523143907</v>
      </c>
      <c r="AD75" s="116">
        <f t="shared" si="113"/>
        <v>0</v>
      </c>
      <c r="AE75" s="33">
        <f t="shared" si="114"/>
        <v>1.5</v>
      </c>
      <c r="AF75" s="89">
        <f t="shared" si="115"/>
        <v>55</v>
      </c>
      <c r="AG75" s="50">
        <f t="shared" si="116"/>
        <v>139.28571428571428</v>
      </c>
      <c r="AH75" s="128">
        <f t="shared" si="117"/>
        <v>66.428571428571431</v>
      </c>
      <c r="AI75" s="58">
        <f t="shared" si="118"/>
        <v>50</v>
      </c>
      <c r="AJ75" s="116">
        <f t="shared" si="119"/>
        <v>20.359579358506618</v>
      </c>
      <c r="AK75" s="61">
        <f t="shared" si="120"/>
        <v>3.5</v>
      </c>
      <c r="AL75" s="60">
        <f t="shared" si="121"/>
        <v>5.3529508928571428</v>
      </c>
      <c r="AM75" s="60">
        <f t="shared" si="122"/>
        <v>3.9753237748491554</v>
      </c>
      <c r="AN75" s="62">
        <f t="shared" si="123"/>
        <v>9.7190845183128936</v>
      </c>
      <c r="AO75" s="63">
        <f t="shared" si="124"/>
        <v>2.1211543926179335</v>
      </c>
    </row>
    <row r="76" spans="1:41" s="1" customFormat="1" ht="20.100000000000001" customHeight="1" x14ac:dyDescent="0.15">
      <c r="A76" s="18"/>
      <c r="B76" s="147"/>
      <c r="C76" s="149"/>
      <c r="D76" s="100">
        <f t="shared" si="125"/>
        <v>300</v>
      </c>
      <c r="E76" s="149"/>
      <c r="F76" s="94" t="s">
        <v>121</v>
      </c>
      <c r="G76" s="8">
        <f t="shared" si="95"/>
        <v>10</v>
      </c>
      <c r="H76" s="143"/>
      <c r="I76" s="97">
        <f t="shared" si="96"/>
        <v>304.62798356572353</v>
      </c>
      <c r="J76" s="8">
        <v>55</v>
      </c>
      <c r="K76" s="28">
        <f t="shared" si="97"/>
        <v>305</v>
      </c>
      <c r="L76" s="58">
        <f t="shared" si="98"/>
        <v>463.75</v>
      </c>
      <c r="M76" s="8">
        <v>1.75</v>
      </c>
      <c r="N76" s="67">
        <f t="shared" si="126"/>
        <v>25</v>
      </c>
      <c r="O76" s="8">
        <f t="shared" si="99"/>
        <v>15</v>
      </c>
      <c r="P76" s="28">
        <f t="shared" si="100"/>
        <v>483.87594085243506</v>
      </c>
      <c r="Q76" s="116">
        <f t="shared" si="101"/>
        <v>216.25017646938059</v>
      </c>
      <c r="R76" s="33">
        <f t="shared" si="102"/>
        <v>1.9309113581843607</v>
      </c>
      <c r="S76" s="89">
        <f t="shared" si="103"/>
        <v>60.685785542937047</v>
      </c>
      <c r="T76" s="50">
        <f t="shared" si="104"/>
        <v>150.631158150787</v>
      </c>
      <c r="U76" s="128">
        <f t="shared" si="105"/>
        <v>72.481899983310811</v>
      </c>
      <c r="V76" s="58">
        <f t="shared" si="106"/>
        <v>55.168895948124586</v>
      </c>
      <c r="W76" s="116">
        <f t="shared" si="107"/>
        <v>20.867965104148144</v>
      </c>
      <c r="X76" s="59">
        <f t="shared" si="108"/>
        <v>3.3909470955194112</v>
      </c>
      <c r="Y76" s="60">
        <f t="shared" si="109"/>
        <v>7.2895924306128306</v>
      </c>
      <c r="Z76" s="60">
        <f t="shared" si="110"/>
        <v>5.2197860800701239</v>
      </c>
      <c r="AA76" s="67">
        <f t="shared" si="127"/>
        <v>0</v>
      </c>
      <c r="AB76" s="31">
        <f t="shared" si="111"/>
        <v>10</v>
      </c>
      <c r="AC76" s="50">
        <f t="shared" si="112"/>
        <v>469.89011009088546</v>
      </c>
      <c r="AD76" s="116">
        <f t="shared" si="113"/>
        <v>0</v>
      </c>
      <c r="AE76" s="33">
        <f t="shared" si="114"/>
        <v>1.75</v>
      </c>
      <c r="AF76" s="89">
        <f t="shared" si="115"/>
        <v>55</v>
      </c>
      <c r="AG76" s="50">
        <f t="shared" si="116"/>
        <v>142.14285714285714</v>
      </c>
      <c r="AH76" s="128">
        <f t="shared" si="117"/>
        <v>66.428571428571431</v>
      </c>
      <c r="AI76" s="58">
        <f t="shared" si="118"/>
        <v>50</v>
      </c>
      <c r="AJ76" s="116">
        <f t="shared" si="119"/>
        <v>20.264802591520667</v>
      </c>
      <c r="AK76" s="61">
        <f t="shared" si="120"/>
        <v>3.5</v>
      </c>
      <c r="AL76" s="60">
        <f t="shared" si="121"/>
        <v>6.7588802083333341</v>
      </c>
      <c r="AM76" s="60">
        <f t="shared" si="122"/>
        <v>4.8568681321090628</v>
      </c>
      <c r="AN76" s="62">
        <f t="shared" si="123"/>
        <v>11.313057655201208</v>
      </c>
      <c r="AO76" s="63">
        <f t="shared" si="124"/>
        <v>2.2429484772564972</v>
      </c>
    </row>
    <row r="77" spans="1:41" s="1" customFormat="1" ht="20.100000000000001" customHeight="1" x14ac:dyDescent="0.15">
      <c r="A77" s="18"/>
      <c r="B77" s="147"/>
      <c r="C77" s="149"/>
      <c r="D77" s="100">
        <f t="shared" si="125"/>
        <v>300</v>
      </c>
      <c r="E77" s="149"/>
      <c r="F77" s="94" t="s">
        <v>122</v>
      </c>
      <c r="G77" s="8">
        <f t="shared" si="95"/>
        <v>10</v>
      </c>
      <c r="H77" s="143"/>
      <c r="I77" s="97">
        <f t="shared" si="96"/>
        <v>304.62798356572353</v>
      </c>
      <c r="J77" s="8">
        <v>55</v>
      </c>
      <c r="K77" s="28">
        <f t="shared" si="97"/>
        <v>305</v>
      </c>
      <c r="L77" s="58">
        <f t="shared" si="98"/>
        <v>463.75</v>
      </c>
      <c r="M77" s="8">
        <v>1.75</v>
      </c>
      <c r="N77" s="67">
        <f t="shared" si="126"/>
        <v>25</v>
      </c>
      <c r="O77" s="8">
        <f t="shared" si="99"/>
        <v>15</v>
      </c>
      <c r="P77" s="28">
        <f t="shared" si="100"/>
        <v>483.87594085243506</v>
      </c>
      <c r="Q77" s="116">
        <f t="shared" si="101"/>
        <v>216.25017646938059</v>
      </c>
      <c r="R77" s="33">
        <f t="shared" si="102"/>
        <v>1.9309113581843607</v>
      </c>
      <c r="S77" s="89">
        <f t="shared" si="103"/>
        <v>60.685785542937047</v>
      </c>
      <c r="T77" s="50">
        <f t="shared" si="104"/>
        <v>150.631158150787</v>
      </c>
      <c r="U77" s="128">
        <f t="shared" si="105"/>
        <v>72.481899983310811</v>
      </c>
      <c r="V77" s="58">
        <f t="shared" si="106"/>
        <v>55.168895948124586</v>
      </c>
      <c r="W77" s="116">
        <f t="shared" si="107"/>
        <v>20.867965104148144</v>
      </c>
      <c r="X77" s="59">
        <f t="shared" si="108"/>
        <v>3.3909470955194112</v>
      </c>
      <c r="Y77" s="60">
        <f t="shared" si="109"/>
        <v>7.2895924306128306</v>
      </c>
      <c r="Z77" s="60">
        <f t="shared" si="110"/>
        <v>5.2197860800701239</v>
      </c>
      <c r="AA77" s="67">
        <f t="shared" si="127"/>
        <v>0</v>
      </c>
      <c r="AB77" s="31">
        <f t="shared" si="111"/>
        <v>10</v>
      </c>
      <c r="AC77" s="50">
        <f t="shared" si="112"/>
        <v>469.89011009088546</v>
      </c>
      <c r="AD77" s="116">
        <f t="shared" si="113"/>
        <v>0</v>
      </c>
      <c r="AE77" s="33">
        <f t="shared" si="114"/>
        <v>1.75</v>
      </c>
      <c r="AF77" s="89">
        <f t="shared" si="115"/>
        <v>55</v>
      </c>
      <c r="AG77" s="50">
        <f t="shared" si="116"/>
        <v>142.14285714285714</v>
      </c>
      <c r="AH77" s="128">
        <f t="shared" si="117"/>
        <v>66.428571428571431</v>
      </c>
      <c r="AI77" s="58">
        <f t="shared" si="118"/>
        <v>50</v>
      </c>
      <c r="AJ77" s="116">
        <f t="shared" si="119"/>
        <v>20.264802591520667</v>
      </c>
      <c r="AK77" s="61">
        <f t="shared" si="120"/>
        <v>3.5</v>
      </c>
      <c r="AL77" s="60">
        <f t="shared" si="121"/>
        <v>6.7588802083333341</v>
      </c>
      <c r="AM77" s="60">
        <f t="shared" si="122"/>
        <v>4.8568681321090628</v>
      </c>
      <c r="AN77" s="62">
        <f t="shared" si="123"/>
        <v>11.313057655201208</v>
      </c>
      <c r="AO77" s="63">
        <f t="shared" si="124"/>
        <v>2.2429484772564972</v>
      </c>
    </row>
    <row r="78" spans="1:41" s="1" customFormat="1" ht="20.100000000000001" customHeight="1" x14ac:dyDescent="0.15">
      <c r="A78" s="18"/>
      <c r="B78" s="147"/>
      <c r="C78" s="149"/>
      <c r="D78" s="100">
        <f t="shared" si="125"/>
        <v>300</v>
      </c>
      <c r="E78" s="149"/>
      <c r="F78" s="94" t="s">
        <v>123</v>
      </c>
      <c r="G78" s="8">
        <f t="shared" si="95"/>
        <v>10</v>
      </c>
      <c r="H78" s="143"/>
      <c r="I78" s="97">
        <f t="shared" si="96"/>
        <v>304.62798356572353</v>
      </c>
      <c r="J78" s="8">
        <v>65</v>
      </c>
      <c r="K78" s="28">
        <f t="shared" si="97"/>
        <v>315</v>
      </c>
      <c r="L78" s="58">
        <f t="shared" si="98"/>
        <v>481.25</v>
      </c>
      <c r="M78" s="8">
        <v>1.75</v>
      </c>
      <c r="N78" s="67">
        <f t="shared" si="126"/>
        <v>25</v>
      </c>
      <c r="O78" s="8">
        <f t="shared" si="99"/>
        <v>15</v>
      </c>
      <c r="P78" s="28">
        <f t="shared" si="100"/>
        <v>502.13541031856471</v>
      </c>
      <c r="Q78" s="116">
        <f t="shared" si="101"/>
        <v>224.41056048709308</v>
      </c>
      <c r="R78" s="33">
        <f t="shared" si="102"/>
        <v>1.9309113581843607</v>
      </c>
      <c r="S78" s="89">
        <f t="shared" si="103"/>
        <v>60.685785542937047</v>
      </c>
      <c r="T78" s="50">
        <f t="shared" si="104"/>
        <v>153.58018676088045</v>
      </c>
      <c r="U78" s="128">
        <f t="shared" si="105"/>
        <v>72.481899983310811</v>
      </c>
      <c r="V78" s="58">
        <f t="shared" si="106"/>
        <v>55.168895948124586</v>
      </c>
      <c r="W78" s="116">
        <f t="shared" si="107"/>
        <v>20.867965104148144</v>
      </c>
      <c r="X78" s="59">
        <f t="shared" si="108"/>
        <v>3.3909470955194112</v>
      </c>
      <c r="Y78" s="60">
        <f t="shared" si="109"/>
        <v>7.8668107637681102</v>
      </c>
      <c r="Z78" s="60">
        <f t="shared" si="110"/>
        <v>5.4593357402536364</v>
      </c>
      <c r="AA78" s="67">
        <f t="shared" si="127"/>
        <v>0</v>
      </c>
      <c r="AB78" s="31">
        <f t="shared" si="111"/>
        <v>10</v>
      </c>
      <c r="AC78" s="50">
        <f t="shared" si="112"/>
        <v>487.62181235846606</v>
      </c>
      <c r="AD78" s="116">
        <f t="shared" si="113"/>
        <v>0</v>
      </c>
      <c r="AE78" s="33">
        <f t="shared" si="114"/>
        <v>1.75</v>
      </c>
      <c r="AF78" s="89">
        <f t="shared" si="115"/>
        <v>55</v>
      </c>
      <c r="AG78" s="50">
        <f t="shared" si="116"/>
        <v>145</v>
      </c>
      <c r="AH78" s="128">
        <f t="shared" si="117"/>
        <v>66.428571428571431</v>
      </c>
      <c r="AI78" s="58">
        <f t="shared" si="118"/>
        <v>50</v>
      </c>
      <c r="AJ78" s="116">
        <f t="shared" si="119"/>
        <v>20.264802591520667</v>
      </c>
      <c r="AK78" s="61">
        <f t="shared" si="120"/>
        <v>3.5</v>
      </c>
      <c r="AL78" s="60">
        <f t="shared" si="121"/>
        <v>7.2975260416666661</v>
      </c>
      <c r="AM78" s="60">
        <f t="shared" si="122"/>
        <v>5.081396174830159</v>
      </c>
      <c r="AN78" s="62">
        <f t="shared" si="123"/>
        <v>11.672193346609994</v>
      </c>
      <c r="AO78" s="63">
        <f t="shared" si="124"/>
        <v>2.269061706113177</v>
      </c>
    </row>
    <row r="79" spans="1:41" s="1" customFormat="1" ht="20.100000000000001" customHeight="1" x14ac:dyDescent="0.15">
      <c r="A79" s="18"/>
      <c r="B79" s="147"/>
      <c r="C79" s="149"/>
      <c r="D79" s="100">
        <f t="shared" si="125"/>
        <v>300</v>
      </c>
      <c r="E79" s="149"/>
      <c r="F79" s="94" t="s">
        <v>124</v>
      </c>
      <c r="G79" s="8">
        <f t="shared" si="95"/>
        <v>10</v>
      </c>
      <c r="H79" s="143"/>
      <c r="I79" s="97">
        <f t="shared" si="96"/>
        <v>304.62798356572353</v>
      </c>
      <c r="J79" s="8">
        <v>65</v>
      </c>
      <c r="K79" s="28">
        <f t="shared" si="97"/>
        <v>315</v>
      </c>
      <c r="L79" s="58">
        <f t="shared" si="98"/>
        <v>481.25</v>
      </c>
      <c r="M79" s="8">
        <v>1.75</v>
      </c>
      <c r="N79" s="67">
        <f t="shared" si="126"/>
        <v>25</v>
      </c>
      <c r="O79" s="8">
        <f t="shared" si="99"/>
        <v>15</v>
      </c>
      <c r="P79" s="28">
        <f t="shared" si="100"/>
        <v>502.13541031856471</v>
      </c>
      <c r="Q79" s="116">
        <f t="shared" si="101"/>
        <v>224.41056048709308</v>
      </c>
      <c r="R79" s="33">
        <f t="shared" si="102"/>
        <v>1.9309113581843607</v>
      </c>
      <c r="S79" s="89">
        <f t="shared" si="103"/>
        <v>60.685785542937047</v>
      </c>
      <c r="T79" s="50">
        <f t="shared" si="104"/>
        <v>153.58018676088045</v>
      </c>
      <c r="U79" s="128">
        <f t="shared" si="105"/>
        <v>72.481899983310811</v>
      </c>
      <c r="V79" s="58">
        <f t="shared" si="106"/>
        <v>55.168895948124586</v>
      </c>
      <c r="W79" s="116">
        <f t="shared" si="107"/>
        <v>20.867965104148144</v>
      </c>
      <c r="X79" s="59">
        <f t="shared" si="108"/>
        <v>3.3909470955194112</v>
      </c>
      <c r="Y79" s="60">
        <f t="shared" si="109"/>
        <v>7.8668107637681102</v>
      </c>
      <c r="Z79" s="60">
        <f t="shared" si="110"/>
        <v>5.4593357402536364</v>
      </c>
      <c r="AA79" s="67">
        <f t="shared" si="127"/>
        <v>0</v>
      </c>
      <c r="AB79" s="31">
        <f t="shared" si="111"/>
        <v>10</v>
      </c>
      <c r="AC79" s="50">
        <f t="shared" si="112"/>
        <v>487.62181235846606</v>
      </c>
      <c r="AD79" s="116">
        <f t="shared" si="113"/>
        <v>0</v>
      </c>
      <c r="AE79" s="33">
        <f t="shared" si="114"/>
        <v>1.75</v>
      </c>
      <c r="AF79" s="89">
        <f t="shared" si="115"/>
        <v>55</v>
      </c>
      <c r="AG79" s="50">
        <f t="shared" si="116"/>
        <v>145</v>
      </c>
      <c r="AH79" s="128">
        <f t="shared" si="117"/>
        <v>66.428571428571431</v>
      </c>
      <c r="AI79" s="58">
        <f t="shared" si="118"/>
        <v>50</v>
      </c>
      <c r="AJ79" s="116">
        <f t="shared" si="119"/>
        <v>20.264802591520667</v>
      </c>
      <c r="AK79" s="61">
        <f t="shared" si="120"/>
        <v>3.5</v>
      </c>
      <c r="AL79" s="60">
        <f t="shared" si="121"/>
        <v>7.2975260416666661</v>
      </c>
      <c r="AM79" s="60">
        <f t="shared" si="122"/>
        <v>5.081396174830159</v>
      </c>
      <c r="AN79" s="62">
        <f t="shared" si="123"/>
        <v>11.672193346609994</v>
      </c>
      <c r="AO79" s="63">
        <f t="shared" si="124"/>
        <v>2.269061706113177</v>
      </c>
    </row>
    <row r="80" spans="1:41" s="1" customFormat="1" ht="20.100000000000001" customHeight="1" thickBot="1" x14ac:dyDescent="0.2">
      <c r="A80" s="18"/>
      <c r="B80" s="147"/>
      <c r="C80" s="149"/>
      <c r="D80" s="100">
        <f t="shared" si="125"/>
        <v>300</v>
      </c>
      <c r="E80" s="149"/>
      <c r="F80" s="94" t="s">
        <v>125</v>
      </c>
      <c r="G80" s="35">
        <f t="shared" si="95"/>
        <v>10</v>
      </c>
      <c r="H80" s="145"/>
      <c r="I80" s="97">
        <f t="shared" si="96"/>
        <v>304.62798356572353</v>
      </c>
      <c r="J80" s="8">
        <v>70</v>
      </c>
      <c r="K80" s="28">
        <f t="shared" si="97"/>
        <v>320</v>
      </c>
      <c r="L80" s="58">
        <f t="shared" si="98"/>
        <v>490</v>
      </c>
      <c r="M80" s="8">
        <v>1.75</v>
      </c>
      <c r="N80" s="67">
        <f t="shared" si="126"/>
        <v>25</v>
      </c>
      <c r="O80" s="8">
        <f t="shared" si="99"/>
        <v>15</v>
      </c>
      <c r="P80" s="28">
        <f t="shared" si="100"/>
        <v>511.26514505162953</v>
      </c>
      <c r="Q80" s="116">
        <f t="shared" si="101"/>
        <v>228.49075249594929</v>
      </c>
      <c r="R80" s="33">
        <f t="shared" si="102"/>
        <v>1.9309113581843607</v>
      </c>
      <c r="S80" s="89">
        <f t="shared" si="103"/>
        <v>60.685785542937047</v>
      </c>
      <c r="T80" s="50">
        <f t="shared" si="104"/>
        <v>155.05470106592716</v>
      </c>
      <c r="U80" s="128">
        <f t="shared" si="105"/>
        <v>72.481899983310811</v>
      </c>
      <c r="V80" s="58">
        <f t="shared" si="106"/>
        <v>55.168895948124586</v>
      </c>
      <c r="W80" s="116">
        <f t="shared" si="107"/>
        <v>20.867965104148144</v>
      </c>
      <c r="X80" s="59">
        <f t="shared" si="108"/>
        <v>3.3909470955194112</v>
      </c>
      <c r="Y80" s="60">
        <f t="shared" si="109"/>
        <v>8.1654663751015111</v>
      </c>
      <c r="Z80" s="60">
        <f t="shared" si="110"/>
        <v>5.5802717503606161</v>
      </c>
      <c r="AA80" s="67">
        <f t="shared" si="127"/>
        <v>0</v>
      </c>
      <c r="AB80" s="31">
        <f t="shared" si="111"/>
        <v>10</v>
      </c>
      <c r="AC80" s="50">
        <f t="shared" si="112"/>
        <v>496.48766349225633</v>
      </c>
      <c r="AD80" s="116">
        <f t="shared" si="113"/>
        <v>0</v>
      </c>
      <c r="AE80" s="33">
        <f t="shared" si="114"/>
        <v>1.75</v>
      </c>
      <c r="AF80" s="89">
        <f t="shared" si="115"/>
        <v>55</v>
      </c>
      <c r="AG80" s="50">
        <f t="shared" si="116"/>
        <v>146.42857142857144</v>
      </c>
      <c r="AH80" s="128">
        <f t="shared" si="117"/>
        <v>66.428571428571431</v>
      </c>
      <c r="AI80" s="58">
        <f t="shared" si="118"/>
        <v>50</v>
      </c>
      <c r="AJ80" s="116">
        <f t="shared" si="119"/>
        <v>20.264802591520667</v>
      </c>
      <c r="AK80" s="61">
        <f t="shared" si="120"/>
        <v>3.5</v>
      </c>
      <c r="AL80" s="60">
        <f t="shared" si="121"/>
        <v>7.5763333333333343</v>
      </c>
      <c r="AM80" s="60">
        <f t="shared" si="122"/>
        <v>5.1947851961907077</v>
      </c>
      <c r="AN80" s="62">
        <f t="shared" si="123"/>
        <v>11.853903293119037</v>
      </c>
      <c r="AO80" s="63">
        <f t="shared" si="124"/>
        <v>2.2821183205415165</v>
      </c>
    </row>
    <row r="81" spans="1:41" s="1" customFormat="1" ht="20.100000000000001" customHeight="1" x14ac:dyDescent="0.15">
      <c r="A81" s="18"/>
      <c r="B81" s="147">
        <v>350</v>
      </c>
      <c r="C81" s="149">
        <v>300</v>
      </c>
      <c r="D81" s="100">
        <f>C81</f>
        <v>300</v>
      </c>
      <c r="E81" s="149">
        <v>300</v>
      </c>
      <c r="F81" s="94" t="s">
        <v>117</v>
      </c>
      <c r="G81" s="8">
        <f t="shared" ref="G81:G89" si="128">G80</f>
        <v>10</v>
      </c>
      <c r="H81" s="140">
        <f>C81/COS(G81/180*PI())</f>
        <v>304.62798356572353</v>
      </c>
      <c r="I81" s="97">
        <f t="shared" si="96"/>
        <v>304.62798356572353</v>
      </c>
      <c r="J81" s="8">
        <v>35</v>
      </c>
      <c r="K81" s="28">
        <f t="shared" si="97"/>
        <v>285</v>
      </c>
      <c r="L81" s="58">
        <f t="shared" si="98"/>
        <v>367.5</v>
      </c>
      <c r="M81" s="8">
        <v>1.5</v>
      </c>
      <c r="N81" s="67">
        <f t="shared" si="126"/>
        <v>25</v>
      </c>
      <c r="O81" s="8">
        <f t="shared" si="99"/>
        <v>15</v>
      </c>
      <c r="P81" s="28">
        <f t="shared" si="100"/>
        <v>380.83254921884537</v>
      </c>
      <c r="Q81" s="116">
        <f t="shared" si="101"/>
        <v>171.36806437196199</v>
      </c>
      <c r="R81" s="33">
        <f t="shared" si="102"/>
        <v>1.6550668784437377</v>
      </c>
      <c r="S81" s="89">
        <f t="shared" si="103"/>
        <v>60.685785542937047</v>
      </c>
      <c r="T81" s="50">
        <f t="shared" si="104"/>
        <v>143.83858000080369</v>
      </c>
      <c r="U81" s="128">
        <f t="shared" si="105"/>
        <v>72.356353186146407</v>
      </c>
      <c r="V81" s="58">
        <f t="shared" si="106"/>
        <v>55.168895948124586</v>
      </c>
      <c r="W81" s="116">
        <f t="shared" si="107"/>
        <v>20.725580909869134</v>
      </c>
      <c r="X81" s="59">
        <f t="shared" si="108"/>
        <v>3.4274254023346011</v>
      </c>
      <c r="Y81" s="60">
        <f t="shared" si="109"/>
        <v>5.3079324607950422</v>
      </c>
      <c r="Z81" s="60">
        <f t="shared" si="110"/>
        <v>4.0570223531048857</v>
      </c>
      <c r="AA81" s="67">
        <f t="shared" si="127"/>
        <v>0</v>
      </c>
      <c r="AB81" s="31">
        <f t="shared" si="111"/>
        <v>10</v>
      </c>
      <c r="AC81" s="50">
        <f t="shared" si="112"/>
        <v>374.10727071255911</v>
      </c>
      <c r="AD81" s="116">
        <f t="shared" si="113"/>
        <v>0</v>
      </c>
      <c r="AE81" s="33">
        <f t="shared" si="114"/>
        <v>1.5</v>
      </c>
      <c r="AF81" s="89">
        <f t="shared" si="115"/>
        <v>55</v>
      </c>
      <c r="AG81" s="50">
        <f t="shared" si="116"/>
        <v>136.42857142857144</v>
      </c>
      <c r="AH81" s="128">
        <f t="shared" si="117"/>
        <v>66.428571428571431</v>
      </c>
      <c r="AI81" s="58">
        <f t="shared" si="118"/>
        <v>50</v>
      </c>
      <c r="AJ81" s="116">
        <f t="shared" si="119"/>
        <v>20.359579358506618</v>
      </c>
      <c r="AK81" s="61">
        <f t="shared" si="120"/>
        <v>3.5</v>
      </c>
      <c r="AL81" s="60">
        <f t="shared" si="121"/>
        <v>4.9334687500000003</v>
      </c>
      <c r="AM81" s="60">
        <f t="shared" si="122"/>
        <v>3.7879287248550715</v>
      </c>
      <c r="AN81" s="62">
        <f t="shared" si="123"/>
        <v>9.4385329236788582</v>
      </c>
      <c r="AO81" s="63">
        <f t="shared" si="124"/>
        <v>2.0987716250264938</v>
      </c>
    </row>
    <row r="82" spans="1:41" s="1" customFormat="1" ht="20.100000000000001" customHeight="1" x14ac:dyDescent="0.15">
      <c r="A82" s="18"/>
      <c r="B82" s="147"/>
      <c r="C82" s="149"/>
      <c r="D82" s="100">
        <f>D81</f>
        <v>300</v>
      </c>
      <c r="E82" s="149"/>
      <c r="F82" s="94" t="s">
        <v>118</v>
      </c>
      <c r="G82" s="8">
        <f t="shared" si="128"/>
        <v>10</v>
      </c>
      <c r="H82" s="140"/>
      <c r="I82" s="97">
        <f t="shared" si="96"/>
        <v>304.62798356572353</v>
      </c>
      <c r="J82" s="8">
        <v>35</v>
      </c>
      <c r="K82" s="28">
        <f t="shared" si="97"/>
        <v>285</v>
      </c>
      <c r="L82" s="58">
        <f t="shared" si="98"/>
        <v>367.5</v>
      </c>
      <c r="M82" s="8">
        <v>1.5</v>
      </c>
      <c r="N82" s="67">
        <f t="shared" si="126"/>
        <v>25</v>
      </c>
      <c r="O82" s="8">
        <f t="shared" si="99"/>
        <v>15</v>
      </c>
      <c r="P82" s="28">
        <f t="shared" si="100"/>
        <v>380.83254921884537</v>
      </c>
      <c r="Q82" s="116">
        <f t="shared" si="101"/>
        <v>171.36806437196199</v>
      </c>
      <c r="R82" s="33">
        <f t="shared" si="102"/>
        <v>1.6550668784437377</v>
      </c>
      <c r="S82" s="89">
        <f t="shared" si="103"/>
        <v>60.685785542937047</v>
      </c>
      <c r="T82" s="50">
        <f t="shared" si="104"/>
        <v>143.83858000080369</v>
      </c>
      <c r="U82" s="128">
        <f t="shared" si="105"/>
        <v>72.356353186146407</v>
      </c>
      <c r="V82" s="58">
        <f t="shared" si="106"/>
        <v>55.168895948124586</v>
      </c>
      <c r="W82" s="116">
        <f t="shared" si="107"/>
        <v>20.725580909869134</v>
      </c>
      <c r="X82" s="59">
        <f t="shared" si="108"/>
        <v>3.4274254023346011</v>
      </c>
      <c r="Y82" s="60">
        <f t="shared" si="109"/>
        <v>5.3079324607950422</v>
      </c>
      <c r="Z82" s="60">
        <f t="shared" si="110"/>
        <v>4.0570223531048857</v>
      </c>
      <c r="AA82" s="67">
        <f t="shared" si="127"/>
        <v>0</v>
      </c>
      <c r="AB82" s="31">
        <f t="shared" si="111"/>
        <v>10</v>
      </c>
      <c r="AC82" s="50">
        <f t="shared" si="112"/>
        <v>374.10727071255911</v>
      </c>
      <c r="AD82" s="116">
        <f t="shared" si="113"/>
        <v>0</v>
      </c>
      <c r="AE82" s="33">
        <f t="shared" si="114"/>
        <v>1.5</v>
      </c>
      <c r="AF82" s="89">
        <f t="shared" si="115"/>
        <v>55</v>
      </c>
      <c r="AG82" s="50">
        <f t="shared" si="116"/>
        <v>136.42857142857144</v>
      </c>
      <c r="AH82" s="128">
        <f t="shared" si="117"/>
        <v>66.428571428571431</v>
      </c>
      <c r="AI82" s="58">
        <f t="shared" si="118"/>
        <v>50</v>
      </c>
      <c r="AJ82" s="116">
        <f t="shared" si="119"/>
        <v>20.359579358506618</v>
      </c>
      <c r="AK82" s="61">
        <f t="shared" si="120"/>
        <v>3.5</v>
      </c>
      <c r="AL82" s="60">
        <f t="shared" si="121"/>
        <v>4.9334687500000003</v>
      </c>
      <c r="AM82" s="60">
        <f t="shared" si="122"/>
        <v>3.7879287248550715</v>
      </c>
      <c r="AN82" s="62">
        <f t="shared" si="123"/>
        <v>9.4385329236788582</v>
      </c>
      <c r="AO82" s="63">
        <f t="shared" si="124"/>
        <v>2.0987716250264938</v>
      </c>
    </row>
    <row r="83" spans="1:41" s="1" customFormat="1" ht="20.100000000000001" customHeight="1" x14ac:dyDescent="0.15">
      <c r="A83" s="18"/>
      <c r="B83" s="147"/>
      <c r="C83" s="149"/>
      <c r="D83" s="100">
        <f t="shared" ref="D83:D89" si="129">D82</f>
        <v>300</v>
      </c>
      <c r="E83" s="149"/>
      <c r="F83" s="94" t="s">
        <v>119</v>
      </c>
      <c r="G83" s="8">
        <f t="shared" si="128"/>
        <v>10</v>
      </c>
      <c r="H83" s="140"/>
      <c r="I83" s="97">
        <f t="shared" si="96"/>
        <v>304.62798356572353</v>
      </c>
      <c r="J83" s="8">
        <v>45</v>
      </c>
      <c r="K83" s="28">
        <f t="shared" si="97"/>
        <v>295</v>
      </c>
      <c r="L83" s="58">
        <f t="shared" si="98"/>
        <v>382.5</v>
      </c>
      <c r="M83" s="8">
        <v>1.5</v>
      </c>
      <c r="N83" s="67">
        <f t="shared" si="126"/>
        <v>25</v>
      </c>
      <c r="O83" s="8">
        <f t="shared" si="99"/>
        <v>15</v>
      </c>
      <c r="P83" s="28">
        <f t="shared" si="100"/>
        <v>396.37673490124723</v>
      </c>
      <c r="Q83" s="116">
        <f t="shared" si="101"/>
        <v>178.36267924428697</v>
      </c>
      <c r="R83" s="33">
        <f t="shared" si="102"/>
        <v>1.6550668784437377</v>
      </c>
      <c r="S83" s="89">
        <f t="shared" si="103"/>
        <v>60.685785542937047</v>
      </c>
      <c r="T83" s="50">
        <f t="shared" si="104"/>
        <v>146.75622191160605</v>
      </c>
      <c r="U83" s="128">
        <f t="shared" si="105"/>
        <v>72.356353186146407</v>
      </c>
      <c r="V83" s="58">
        <f t="shared" si="106"/>
        <v>55.168895948124586</v>
      </c>
      <c r="W83" s="116">
        <f t="shared" si="107"/>
        <v>20.725580909869134</v>
      </c>
      <c r="X83" s="59">
        <f t="shared" si="108"/>
        <v>3.4274254023346011</v>
      </c>
      <c r="Y83" s="60">
        <f t="shared" si="109"/>
        <v>5.7559641266926196</v>
      </c>
      <c r="Z83" s="60">
        <f t="shared" si="110"/>
        <v>4.2560950431376652</v>
      </c>
      <c r="AA83" s="67">
        <f t="shared" si="127"/>
        <v>0</v>
      </c>
      <c r="AB83" s="31">
        <f t="shared" si="111"/>
        <v>10</v>
      </c>
      <c r="AC83" s="50">
        <f t="shared" si="112"/>
        <v>389.37695523143907</v>
      </c>
      <c r="AD83" s="116">
        <f t="shared" si="113"/>
        <v>0</v>
      </c>
      <c r="AE83" s="33">
        <f t="shared" si="114"/>
        <v>1.5</v>
      </c>
      <c r="AF83" s="89">
        <f t="shared" si="115"/>
        <v>55</v>
      </c>
      <c r="AG83" s="50">
        <f t="shared" si="116"/>
        <v>139.28571428571428</v>
      </c>
      <c r="AH83" s="128">
        <f t="shared" si="117"/>
        <v>66.428571428571431</v>
      </c>
      <c r="AI83" s="58">
        <f t="shared" si="118"/>
        <v>50</v>
      </c>
      <c r="AJ83" s="116">
        <f t="shared" si="119"/>
        <v>20.359579358506618</v>
      </c>
      <c r="AK83" s="61">
        <f t="shared" si="120"/>
        <v>3.5</v>
      </c>
      <c r="AL83" s="60">
        <f t="shared" si="121"/>
        <v>5.3529508928571428</v>
      </c>
      <c r="AM83" s="60">
        <f t="shared" si="122"/>
        <v>3.9753237748491554</v>
      </c>
      <c r="AN83" s="62">
        <f t="shared" si="123"/>
        <v>9.7190845183128936</v>
      </c>
      <c r="AO83" s="63">
        <f t="shared" si="124"/>
        <v>2.1211543926179335</v>
      </c>
    </row>
    <row r="84" spans="1:41" s="1" customFormat="1" ht="20.100000000000001" customHeight="1" x14ac:dyDescent="0.15">
      <c r="A84" s="18"/>
      <c r="B84" s="147"/>
      <c r="C84" s="149"/>
      <c r="D84" s="100">
        <f t="shared" si="129"/>
        <v>300</v>
      </c>
      <c r="E84" s="149"/>
      <c r="F84" s="94" t="s">
        <v>120</v>
      </c>
      <c r="G84" s="8">
        <f t="shared" si="128"/>
        <v>10</v>
      </c>
      <c r="H84" s="140"/>
      <c r="I84" s="97">
        <f t="shared" si="96"/>
        <v>304.62798356572353</v>
      </c>
      <c r="J84" s="8">
        <v>45</v>
      </c>
      <c r="K84" s="28">
        <f t="shared" si="97"/>
        <v>295</v>
      </c>
      <c r="L84" s="58">
        <f t="shared" si="98"/>
        <v>382.5</v>
      </c>
      <c r="M84" s="8">
        <v>1.5</v>
      </c>
      <c r="N84" s="67">
        <f t="shared" si="126"/>
        <v>25</v>
      </c>
      <c r="O84" s="8">
        <f t="shared" si="99"/>
        <v>15</v>
      </c>
      <c r="P84" s="28">
        <f t="shared" si="100"/>
        <v>396.37673490124723</v>
      </c>
      <c r="Q84" s="116">
        <f t="shared" si="101"/>
        <v>178.36267924428697</v>
      </c>
      <c r="R84" s="33">
        <f t="shared" si="102"/>
        <v>1.6550668784437377</v>
      </c>
      <c r="S84" s="89">
        <f t="shared" si="103"/>
        <v>60.685785542937047</v>
      </c>
      <c r="T84" s="50">
        <f t="shared" si="104"/>
        <v>146.75622191160605</v>
      </c>
      <c r="U84" s="128">
        <f t="shared" si="105"/>
        <v>72.356353186146407</v>
      </c>
      <c r="V84" s="58">
        <f t="shared" si="106"/>
        <v>55.168895948124586</v>
      </c>
      <c r="W84" s="116">
        <f t="shared" si="107"/>
        <v>20.725580909869134</v>
      </c>
      <c r="X84" s="59">
        <f t="shared" si="108"/>
        <v>3.4274254023346011</v>
      </c>
      <c r="Y84" s="60">
        <f t="shared" si="109"/>
        <v>5.7559641266926196</v>
      </c>
      <c r="Z84" s="60">
        <f t="shared" si="110"/>
        <v>4.2560950431376652</v>
      </c>
      <c r="AA84" s="67">
        <f t="shared" si="127"/>
        <v>0</v>
      </c>
      <c r="AB84" s="31">
        <f t="shared" si="111"/>
        <v>10</v>
      </c>
      <c r="AC84" s="50">
        <f t="shared" si="112"/>
        <v>389.37695523143907</v>
      </c>
      <c r="AD84" s="116">
        <f t="shared" si="113"/>
        <v>0</v>
      </c>
      <c r="AE84" s="33">
        <f t="shared" si="114"/>
        <v>1.5</v>
      </c>
      <c r="AF84" s="89">
        <f t="shared" si="115"/>
        <v>55</v>
      </c>
      <c r="AG84" s="50">
        <f t="shared" si="116"/>
        <v>139.28571428571428</v>
      </c>
      <c r="AH84" s="128">
        <f t="shared" si="117"/>
        <v>66.428571428571431</v>
      </c>
      <c r="AI84" s="58">
        <f t="shared" si="118"/>
        <v>50</v>
      </c>
      <c r="AJ84" s="116">
        <f t="shared" si="119"/>
        <v>20.359579358506618</v>
      </c>
      <c r="AK84" s="61">
        <f t="shared" si="120"/>
        <v>3.5</v>
      </c>
      <c r="AL84" s="60">
        <f t="shared" si="121"/>
        <v>5.3529508928571428</v>
      </c>
      <c r="AM84" s="60">
        <f t="shared" si="122"/>
        <v>3.9753237748491554</v>
      </c>
      <c r="AN84" s="62">
        <f t="shared" si="123"/>
        <v>9.7190845183128936</v>
      </c>
      <c r="AO84" s="63">
        <f t="shared" si="124"/>
        <v>2.1211543926179335</v>
      </c>
    </row>
    <row r="85" spans="1:41" s="1" customFormat="1" ht="20.100000000000001" customHeight="1" x14ac:dyDescent="0.15">
      <c r="A85" s="18"/>
      <c r="B85" s="147"/>
      <c r="C85" s="149"/>
      <c r="D85" s="100">
        <f t="shared" si="129"/>
        <v>300</v>
      </c>
      <c r="E85" s="149"/>
      <c r="F85" s="94" t="s">
        <v>121</v>
      </c>
      <c r="G85" s="8">
        <f t="shared" si="128"/>
        <v>10</v>
      </c>
      <c r="H85" s="140"/>
      <c r="I85" s="97">
        <f t="shared" si="96"/>
        <v>304.62798356572353</v>
      </c>
      <c r="J85" s="8">
        <v>55</v>
      </c>
      <c r="K85" s="28">
        <f t="shared" si="97"/>
        <v>305</v>
      </c>
      <c r="L85" s="58">
        <f t="shared" si="98"/>
        <v>463.75</v>
      </c>
      <c r="M85" s="8">
        <v>1.75</v>
      </c>
      <c r="N85" s="67">
        <f t="shared" si="126"/>
        <v>25</v>
      </c>
      <c r="O85" s="8">
        <f t="shared" si="99"/>
        <v>15</v>
      </c>
      <c r="P85" s="28">
        <f t="shared" si="100"/>
        <v>483.87594085243506</v>
      </c>
      <c r="Q85" s="116">
        <f t="shared" si="101"/>
        <v>216.25017646938059</v>
      </c>
      <c r="R85" s="33">
        <f t="shared" si="102"/>
        <v>1.9309113581843607</v>
      </c>
      <c r="S85" s="89">
        <f t="shared" si="103"/>
        <v>60.685785542937047</v>
      </c>
      <c r="T85" s="50">
        <f t="shared" si="104"/>
        <v>150.631158150787</v>
      </c>
      <c r="U85" s="128">
        <f t="shared" si="105"/>
        <v>72.481899983310811</v>
      </c>
      <c r="V85" s="58">
        <f t="shared" si="106"/>
        <v>55.168895948124586</v>
      </c>
      <c r="W85" s="116">
        <f t="shared" si="107"/>
        <v>20.867965104148144</v>
      </c>
      <c r="X85" s="59">
        <f t="shared" si="108"/>
        <v>3.3909470955194112</v>
      </c>
      <c r="Y85" s="60">
        <f t="shared" si="109"/>
        <v>7.2895924306128306</v>
      </c>
      <c r="Z85" s="60">
        <f t="shared" si="110"/>
        <v>5.2197860800701239</v>
      </c>
      <c r="AA85" s="67">
        <f t="shared" si="127"/>
        <v>0</v>
      </c>
      <c r="AB85" s="31">
        <f t="shared" si="111"/>
        <v>10</v>
      </c>
      <c r="AC85" s="50">
        <f t="shared" si="112"/>
        <v>469.89011009088546</v>
      </c>
      <c r="AD85" s="116">
        <f t="shared" si="113"/>
        <v>0</v>
      </c>
      <c r="AE85" s="33">
        <f t="shared" si="114"/>
        <v>1.75</v>
      </c>
      <c r="AF85" s="89">
        <f t="shared" si="115"/>
        <v>55</v>
      </c>
      <c r="AG85" s="50">
        <f t="shared" si="116"/>
        <v>142.14285714285714</v>
      </c>
      <c r="AH85" s="128">
        <f t="shared" si="117"/>
        <v>66.428571428571431</v>
      </c>
      <c r="AI85" s="58">
        <f t="shared" si="118"/>
        <v>50</v>
      </c>
      <c r="AJ85" s="116">
        <f t="shared" si="119"/>
        <v>20.264802591520667</v>
      </c>
      <c r="AK85" s="61">
        <f t="shared" si="120"/>
        <v>3.5</v>
      </c>
      <c r="AL85" s="60">
        <f t="shared" si="121"/>
        <v>6.7588802083333341</v>
      </c>
      <c r="AM85" s="60">
        <f t="shared" si="122"/>
        <v>4.8568681321090628</v>
      </c>
      <c r="AN85" s="62">
        <f t="shared" si="123"/>
        <v>11.313057655201208</v>
      </c>
      <c r="AO85" s="63">
        <f t="shared" si="124"/>
        <v>2.2429484772564972</v>
      </c>
    </row>
    <row r="86" spans="1:41" s="1" customFormat="1" ht="20.100000000000001" customHeight="1" x14ac:dyDescent="0.15">
      <c r="A86" s="18"/>
      <c r="B86" s="147"/>
      <c r="C86" s="149"/>
      <c r="D86" s="100">
        <f t="shared" si="129"/>
        <v>300</v>
      </c>
      <c r="E86" s="149"/>
      <c r="F86" s="94" t="s">
        <v>122</v>
      </c>
      <c r="G86" s="8">
        <f t="shared" si="128"/>
        <v>10</v>
      </c>
      <c r="H86" s="140"/>
      <c r="I86" s="97">
        <f t="shared" si="96"/>
        <v>304.62798356572353</v>
      </c>
      <c r="J86" s="8">
        <v>55</v>
      </c>
      <c r="K86" s="28">
        <f t="shared" si="97"/>
        <v>305</v>
      </c>
      <c r="L86" s="58">
        <f t="shared" si="98"/>
        <v>463.75</v>
      </c>
      <c r="M86" s="8">
        <v>1.75</v>
      </c>
      <c r="N86" s="67">
        <f t="shared" si="126"/>
        <v>25</v>
      </c>
      <c r="O86" s="8">
        <f t="shared" si="99"/>
        <v>15</v>
      </c>
      <c r="P86" s="28">
        <f t="shared" si="100"/>
        <v>483.87594085243506</v>
      </c>
      <c r="Q86" s="116">
        <f t="shared" si="101"/>
        <v>216.25017646938059</v>
      </c>
      <c r="R86" s="33">
        <f t="shared" si="102"/>
        <v>1.9309113581843607</v>
      </c>
      <c r="S86" s="89">
        <f t="shared" si="103"/>
        <v>60.685785542937047</v>
      </c>
      <c r="T86" s="50">
        <f t="shared" si="104"/>
        <v>150.631158150787</v>
      </c>
      <c r="U86" s="128">
        <f t="shared" si="105"/>
        <v>72.481899983310811</v>
      </c>
      <c r="V86" s="58">
        <f t="shared" si="106"/>
        <v>55.168895948124586</v>
      </c>
      <c r="W86" s="116">
        <f t="shared" si="107"/>
        <v>20.867965104148144</v>
      </c>
      <c r="X86" s="59">
        <f t="shared" si="108"/>
        <v>3.3909470955194112</v>
      </c>
      <c r="Y86" s="60">
        <f t="shared" si="109"/>
        <v>7.2895924306128306</v>
      </c>
      <c r="Z86" s="60">
        <f t="shared" si="110"/>
        <v>5.2197860800701239</v>
      </c>
      <c r="AA86" s="67">
        <f t="shared" si="127"/>
        <v>0</v>
      </c>
      <c r="AB86" s="31">
        <f t="shared" si="111"/>
        <v>10</v>
      </c>
      <c r="AC86" s="50">
        <f t="shared" si="112"/>
        <v>469.89011009088546</v>
      </c>
      <c r="AD86" s="116">
        <f t="shared" si="113"/>
        <v>0</v>
      </c>
      <c r="AE86" s="33">
        <f t="shared" si="114"/>
        <v>1.75</v>
      </c>
      <c r="AF86" s="89">
        <f t="shared" si="115"/>
        <v>55</v>
      </c>
      <c r="AG86" s="50">
        <f t="shared" si="116"/>
        <v>142.14285714285714</v>
      </c>
      <c r="AH86" s="128">
        <f t="shared" si="117"/>
        <v>66.428571428571431</v>
      </c>
      <c r="AI86" s="58">
        <f t="shared" si="118"/>
        <v>50</v>
      </c>
      <c r="AJ86" s="116">
        <f t="shared" si="119"/>
        <v>20.264802591520667</v>
      </c>
      <c r="AK86" s="61">
        <f t="shared" si="120"/>
        <v>3.5</v>
      </c>
      <c r="AL86" s="60">
        <f t="shared" si="121"/>
        <v>6.7588802083333341</v>
      </c>
      <c r="AM86" s="60">
        <f t="shared" si="122"/>
        <v>4.8568681321090628</v>
      </c>
      <c r="AN86" s="62">
        <f t="shared" si="123"/>
        <v>11.313057655201208</v>
      </c>
      <c r="AO86" s="63">
        <f t="shared" si="124"/>
        <v>2.2429484772564972</v>
      </c>
    </row>
    <row r="87" spans="1:41" s="1" customFormat="1" ht="20.100000000000001" customHeight="1" x14ac:dyDescent="0.15">
      <c r="A87" s="18"/>
      <c r="B87" s="147"/>
      <c r="C87" s="149"/>
      <c r="D87" s="100">
        <f t="shared" si="129"/>
        <v>300</v>
      </c>
      <c r="E87" s="149"/>
      <c r="F87" s="94" t="s">
        <v>123</v>
      </c>
      <c r="G87" s="8">
        <f t="shared" si="128"/>
        <v>10</v>
      </c>
      <c r="H87" s="140"/>
      <c r="I87" s="97">
        <f t="shared" si="96"/>
        <v>304.62798356572353</v>
      </c>
      <c r="J87" s="8">
        <v>65</v>
      </c>
      <c r="K87" s="28">
        <f t="shared" si="97"/>
        <v>315</v>
      </c>
      <c r="L87" s="58">
        <f t="shared" si="98"/>
        <v>481.25</v>
      </c>
      <c r="M87" s="8">
        <v>1.75</v>
      </c>
      <c r="N87" s="67">
        <f t="shared" si="126"/>
        <v>25</v>
      </c>
      <c r="O87" s="8">
        <f t="shared" si="99"/>
        <v>15</v>
      </c>
      <c r="P87" s="28">
        <f t="shared" si="100"/>
        <v>502.13541031856471</v>
      </c>
      <c r="Q87" s="116">
        <f t="shared" si="101"/>
        <v>224.41056048709308</v>
      </c>
      <c r="R87" s="33">
        <f t="shared" si="102"/>
        <v>1.9309113581843607</v>
      </c>
      <c r="S87" s="89">
        <f t="shared" si="103"/>
        <v>60.685785542937047</v>
      </c>
      <c r="T87" s="50">
        <f t="shared" si="104"/>
        <v>153.58018676088045</v>
      </c>
      <c r="U87" s="128">
        <f t="shared" si="105"/>
        <v>72.481899983310811</v>
      </c>
      <c r="V87" s="58">
        <f t="shared" si="106"/>
        <v>55.168895948124586</v>
      </c>
      <c r="W87" s="116">
        <f t="shared" si="107"/>
        <v>20.867965104148144</v>
      </c>
      <c r="X87" s="59">
        <f t="shared" si="108"/>
        <v>3.3909470955194112</v>
      </c>
      <c r="Y87" s="60">
        <f t="shared" si="109"/>
        <v>7.8668107637681102</v>
      </c>
      <c r="Z87" s="60">
        <f t="shared" si="110"/>
        <v>5.4593357402536364</v>
      </c>
      <c r="AA87" s="67">
        <f t="shared" si="127"/>
        <v>0</v>
      </c>
      <c r="AB87" s="31">
        <f t="shared" si="111"/>
        <v>10</v>
      </c>
      <c r="AC87" s="50">
        <f t="shared" si="112"/>
        <v>487.62181235846606</v>
      </c>
      <c r="AD87" s="116">
        <f t="shared" si="113"/>
        <v>0</v>
      </c>
      <c r="AE87" s="33">
        <f t="shared" si="114"/>
        <v>1.75</v>
      </c>
      <c r="AF87" s="89">
        <f t="shared" si="115"/>
        <v>55</v>
      </c>
      <c r="AG87" s="50">
        <f t="shared" si="116"/>
        <v>145</v>
      </c>
      <c r="AH87" s="128">
        <f t="shared" si="117"/>
        <v>66.428571428571431</v>
      </c>
      <c r="AI87" s="58">
        <f t="shared" si="118"/>
        <v>50</v>
      </c>
      <c r="AJ87" s="116">
        <f t="shared" si="119"/>
        <v>20.264802591520667</v>
      </c>
      <c r="AK87" s="61">
        <f t="shared" si="120"/>
        <v>3.5</v>
      </c>
      <c r="AL87" s="60">
        <f t="shared" si="121"/>
        <v>7.2975260416666661</v>
      </c>
      <c r="AM87" s="60">
        <f t="shared" si="122"/>
        <v>5.081396174830159</v>
      </c>
      <c r="AN87" s="62">
        <f t="shared" si="123"/>
        <v>11.672193346609994</v>
      </c>
      <c r="AO87" s="63">
        <f t="shared" si="124"/>
        <v>2.269061706113177</v>
      </c>
    </row>
    <row r="88" spans="1:41" s="1" customFormat="1" ht="20.100000000000001" customHeight="1" x14ac:dyDescent="0.15">
      <c r="A88" s="18"/>
      <c r="B88" s="147"/>
      <c r="C88" s="149"/>
      <c r="D88" s="100">
        <f t="shared" si="129"/>
        <v>300</v>
      </c>
      <c r="E88" s="149"/>
      <c r="F88" s="94" t="s">
        <v>124</v>
      </c>
      <c r="G88" s="8">
        <f t="shared" si="128"/>
        <v>10</v>
      </c>
      <c r="H88" s="140"/>
      <c r="I88" s="97">
        <f t="shared" si="96"/>
        <v>304.62798356572353</v>
      </c>
      <c r="J88" s="8">
        <v>65</v>
      </c>
      <c r="K88" s="28">
        <f t="shared" si="97"/>
        <v>315</v>
      </c>
      <c r="L88" s="58">
        <f t="shared" si="98"/>
        <v>481.25</v>
      </c>
      <c r="M88" s="8">
        <v>1.75</v>
      </c>
      <c r="N88" s="67">
        <f t="shared" si="126"/>
        <v>25</v>
      </c>
      <c r="O88" s="8">
        <f t="shared" si="99"/>
        <v>15</v>
      </c>
      <c r="P88" s="28">
        <f t="shared" si="100"/>
        <v>502.13541031856471</v>
      </c>
      <c r="Q88" s="116">
        <f t="shared" si="101"/>
        <v>224.41056048709308</v>
      </c>
      <c r="R88" s="33">
        <f t="shared" si="102"/>
        <v>1.9309113581843607</v>
      </c>
      <c r="S88" s="89">
        <f t="shared" si="103"/>
        <v>60.685785542937047</v>
      </c>
      <c r="T88" s="50">
        <f t="shared" si="104"/>
        <v>153.58018676088045</v>
      </c>
      <c r="U88" s="128">
        <f t="shared" si="105"/>
        <v>72.481899983310811</v>
      </c>
      <c r="V88" s="58">
        <f t="shared" si="106"/>
        <v>55.168895948124586</v>
      </c>
      <c r="W88" s="116">
        <f t="shared" si="107"/>
        <v>20.867965104148144</v>
      </c>
      <c r="X88" s="59">
        <f t="shared" si="108"/>
        <v>3.3909470955194112</v>
      </c>
      <c r="Y88" s="60">
        <f t="shared" si="109"/>
        <v>7.8668107637681102</v>
      </c>
      <c r="Z88" s="60">
        <f t="shared" si="110"/>
        <v>5.4593357402536364</v>
      </c>
      <c r="AA88" s="67">
        <f t="shared" si="127"/>
        <v>0</v>
      </c>
      <c r="AB88" s="31">
        <f t="shared" si="111"/>
        <v>10</v>
      </c>
      <c r="AC88" s="50">
        <f t="shared" si="112"/>
        <v>487.62181235846606</v>
      </c>
      <c r="AD88" s="116">
        <f t="shared" si="113"/>
        <v>0</v>
      </c>
      <c r="AE88" s="33">
        <f t="shared" si="114"/>
        <v>1.75</v>
      </c>
      <c r="AF88" s="89">
        <f t="shared" si="115"/>
        <v>55</v>
      </c>
      <c r="AG88" s="50">
        <f t="shared" si="116"/>
        <v>145</v>
      </c>
      <c r="AH88" s="128">
        <f t="shared" si="117"/>
        <v>66.428571428571431</v>
      </c>
      <c r="AI88" s="58">
        <f t="shared" si="118"/>
        <v>50</v>
      </c>
      <c r="AJ88" s="116">
        <f t="shared" si="119"/>
        <v>20.264802591520667</v>
      </c>
      <c r="AK88" s="61">
        <f t="shared" si="120"/>
        <v>3.5</v>
      </c>
      <c r="AL88" s="60">
        <f t="shared" si="121"/>
        <v>7.2975260416666661</v>
      </c>
      <c r="AM88" s="60">
        <f t="shared" si="122"/>
        <v>5.081396174830159</v>
      </c>
      <c r="AN88" s="62">
        <f t="shared" si="123"/>
        <v>11.672193346609994</v>
      </c>
      <c r="AO88" s="63">
        <f t="shared" si="124"/>
        <v>2.269061706113177</v>
      </c>
    </row>
    <row r="89" spans="1:41" s="1" customFormat="1" ht="20.100000000000001" customHeight="1" thickBot="1" x14ac:dyDescent="0.2">
      <c r="A89" s="18"/>
      <c r="B89" s="148"/>
      <c r="C89" s="150"/>
      <c r="D89" s="100">
        <f t="shared" si="129"/>
        <v>300</v>
      </c>
      <c r="E89" s="150"/>
      <c r="F89" s="95" t="s">
        <v>125</v>
      </c>
      <c r="G89" s="35">
        <f t="shared" si="128"/>
        <v>10</v>
      </c>
      <c r="H89" s="141"/>
      <c r="I89" s="97">
        <f t="shared" si="96"/>
        <v>304.62798356572353</v>
      </c>
      <c r="J89" s="8">
        <v>70</v>
      </c>
      <c r="K89" s="28">
        <f t="shared" si="97"/>
        <v>320</v>
      </c>
      <c r="L89" s="66">
        <f t="shared" si="98"/>
        <v>490</v>
      </c>
      <c r="M89" s="35">
        <v>1.75</v>
      </c>
      <c r="N89" s="83">
        <f>N88</f>
        <v>25</v>
      </c>
      <c r="O89" s="35">
        <f t="shared" si="99"/>
        <v>15</v>
      </c>
      <c r="P89" s="36">
        <f t="shared" si="100"/>
        <v>511.26514505162953</v>
      </c>
      <c r="Q89" s="117">
        <f t="shared" si="101"/>
        <v>228.49075249594929</v>
      </c>
      <c r="R89" s="40">
        <f t="shared" si="102"/>
        <v>1.9309113581843607</v>
      </c>
      <c r="S89" s="90">
        <f t="shared" si="103"/>
        <v>60.685785542937047</v>
      </c>
      <c r="T89" s="51">
        <f t="shared" si="104"/>
        <v>155.05470106592716</v>
      </c>
      <c r="U89" s="129">
        <f t="shared" si="105"/>
        <v>72.481899983310811</v>
      </c>
      <c r="V89" s="66">
        <f t="shared" si="106"/>
        <v>55.168895948124586</v>
      </c>
      <c r="W89" s="117">
        <f t="shared" si="107"/>
        <v>20.867965104148144</v>
      </c>
      <c r="X89" s="84">
        <f t="shared" si="108"/>
        <v>3.3909470955194112</v>
      </c>
      <c r="Y89" s="85">
        <f t="shared" si="109"/>
        <v>8.1654663751015111</v>
      </c>
      <c r="Z89" s="85">
        <f t="shared" si="110"/>
        <v>5.5802717503606161</v>
      </c>
      <c r="AA89" s="83">
        <f>AA88</f>
        <v>0</v>
      </c>
      <c r="AB89" s="38">
        <f t="shared" si="111"/>
        <v>10</v>
      </c>
      <c r="AC89" s="51">
        <f t="shared" si="112"/>
        <v>496.48766349225633</v>
      </c>
      <c r="AD89" s="117">
        <f t="shared" si="113"/>
        <v>0</v>
      </c>
      <c r="AE89" s="40">
        <f t="shared" si="114"/>
        <v>1.75</v>
      </c>
      <c r="AF89" s="90">
        <f t="shared" si="115"/>
        <v>55</v>
      </c>
      <c r="AG89" s="51">
        <f t="shared" si="116"/>
        <v>146.42857142857144</v>
      </c>
      <c r="AH89" s="129">
        <f t="shared" si="117"/>
        <v>66.428571428571431</v>
      </c>
      <c r="AI89" s="66">
        <f t="shared" si="118"/>
        <v>50</v>
      </c>
      <c r="AJ89" s="117">
        <f t="shared" si="119"/>
        <v>20.264802591520667</v>
      </c>
      <c r="AK89" s="86">
        <f t="shared" si="120"/>
        <v>3.5</v>
      </c>
      <c r="AL89" s="85">
        <f t="shared" si="121"/>
        <v>7.5763333333333343</v>
      </c>
      <c r="AM89" s="85">
        <f t="shared" si="122"/>
        <v>5.1947851961907077</v>
      </c>
      <c r="AN89" s="62">
        <f t="shared" si="123"/>
        <v>11.853903293119037</v>
      </c>
      <c r="AO89" s="63">
        <f t="shared" si="124"/>
        <v>2.2821183205415165</v>
      </c>
    </row>
    <row r="90" spans="1:41" s="6" customFormat="1" ht="20.100000000000001" customHeight="1" x14ac:dyDescent="0.15">
      <c r="A90" s="18"/>
      <c r="B90" s="18"/>
      <c r="C90" s="18"/>
      <c r="D90" s="99"/>
      <c r="E90" s="18"/>
      <c r="F90" s="18"/>
      <c r="G90" s="18"/>
      <c r="H90" s="18"/>
      <c r="I90" s="18"/>
      <c r="J90" s="18"/>
      <c r="K90" s="42"/>
      <c r="L90" s="42"/>
      <c r="M90" s="18"/>
      <c r="N90" s="18"/>
      <c r="O90" s="18"/>
      <c r="P90" s="42"/>
      <c r="Q90" s="42"/>
      <c r="R90" s="47"/>
      <c r="S90" s="52"/>
      <c r="T90" s="52"/>
      <c r="U90" s="52"/>
      <c r="V90" s="42"/>
      <c r="W90" s="42"/>
      <c r="X90" s="46"/>
      <c r="Y90" s="43"/>
      <c r="Z90" s="43"/>
      <c r="AA90" s="44"/>
      <c r="AB90" s="45"/>
      <c r="AC90" s="52"/>
      <c r="AD90" s="42"/>
      <c r="AE90" s="47"/>
      <c r="AF90" s="52"/>
      <c r="AG90" s="52"/>
      <c r="AH90" s="52"/>
      <c r="AI90" s="42"/>
      <c r="AJ90" s="42"/>
      <c r="AK90" s="46"/>
      <c r="AL90" s="43"/>
      <c r="AM90" s="43"/>
      <c r="AN90" s="47"/>
      <c r="AO90" s="47"/>
    </row>
    <row r="91" spans="1:41" s="6" customFormat="1" ht="20.100000000000001" customHeight="1" x14ac:dyDescent="0.15">
      <c r="A91" s="18"/>
      <c r="B91" s="18"/>
      <c r="C91" s="18"/>
      <c r="D91" s="99"/>
      <c r="E91" s="18"/>
      <c r="F91" s="18"/>
      <c r="G91" s="18"/>
      <c r="H91" s="18"/>
      <c r="I91" s="18"/>
      <c r="J91" s="18"/>
      <c r="K91" s="42"/>
      <c r="L91" s="42"/>
      <c r="M91" s="18"/>
      <c r="N91" s="18"/>
      <c r="O91" s="18"/>
      <c r="P91" s="42"/>
      <c r="Q91" s="42"/>
      <c r="R91" s="47"/>
      <c r="S91" s="52"/>
      <c r="T91" s="52"/>
      <c r="U91" s="52"/>
      <c r="V91" s="42"/>
      <c r="W91" s="42"/>
      <c r="X91" s="46"/>
      <c r="Y91" s="43"/>
      <c r="Z91" s="43"/>
      <c r="AA91" s="44"/>
      <c r="AB91" s="45"/>
      <c r="AC91" s="52"/>
      <c r="AD91" s="42"/>
      <c r="AE91" s="47"/>
      <c r="AF91" s="52"/>
      <c r="AG91" s="52"/>
      <c r="AH91" s="52"/>
      <c r="AI91" s="42"/>
      <c r="AJ91" s="42"/>
      <c r="AK91" s="46"/>
      <c r="AL91" s="43"/>
      <c r="AM91" s="43"/>
      <c r="AN91" s="47"/>
      <c r="AO91" s="47"/>
    </row>
    <row r="92" spans="1:41" s="6" customFormat="1" ht="20.100000000000001" customHeight="1" x14ac:dyDescent="0.15">
      <c r="A92" s="18"/>
      <c r="B92" s="18"/>
      <c r="C92" s="18"/>
      <c r="D92" s="99"/>
      <c r="E92" s="18"/>
      <c r="F92" s="18"/>
      <c r="G92" s="18"/>
      <c r="H92" s="18"/>
      <c r="I92" s="18"/>
      <c r="J92" s="18"/>
      <c r="K92" s="42"/>
      <c r="L92" s="42"/>
      <c r="M92" s="18"/>
      <c r="N92" s="18"/>
      <c r="O92" s="18"/>
      <c r="P92" s="42"/>
      <c r="Q92" s="42"/>
      <c r="R92" s="47"/>
      <c r="S92" s="52"/>
      <c r="T92" s="52"/>
      <c r="U92" s="52"/>
      <c r="V92" s="42"/>
      <c r="W92" s="42"/>
      <c r="X92" s="46"/>
      <c r="Y92" s="43"/>
      <c r="Z92" s="43"/>
      <c r="AA92" s="44"/>
      <c r="AB92" s="45"/>
      <c r="AC92" s="52"/>
      <c r="AD92" s="42"/>
      <c r="AE92" s="47"/>
      <c r="AF92" s="52"/>
      <c r="AG92" s="52"/>
      <c r="AH92" s="52"/>
      <c r="AI92" s="42"/>
      <c r="AJ92" s="42"/>
      <c r="AK92" s="46"/>
      <c r="AL92" s="43"/>
      <c r="AM92" s="43"/>
      <c r="AN92" s="47"/>
      <c r="AO92" s="47"/>
    </row>
    <row r="93" spans="1:41" s="1" customFormat="1" ht="20.100000000000001" customHeight="1" x14ac:dyDescent="0.15">
      <c r="A93" s="17"/>
      <c r="B93" s="188" t="s">
        <v>211</v>
      </c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  <c r="Z93" s="188"/>
      <c r="AA93" s="188"/>
      <c r="AB93" s="188"/>
      <c r="AC93" s="188"/>
      <c r="AD93" s="188"/>
      <c r="AE93" s="188"/>
      <c r="AF93" s="188"/>
      <c r="AG93" s="188"/>
      <c r="AH93" s="188"/>
      <c r="AI93" s="188"/>
      <c r="AJ93" s="188"/>
      <c r="AK93" s="188"/>
      <c r="AL93" s="188"/>
      <c r="AM93" s="188"/>
      <c r="AN93" s="188"/>
      <c r="AO93" s="188"/>
    </row>
    <row r="94" spans="1:41" s="1" customFormat="1" ht="20.100000000000001" customHeight="1" thickBot="1" x14ac:dyDescent="0.2">
      <c r="D94" s="96"/>
      <c r="K94" s="2"/>
      <c r="L94" s="2"/>
      <c r="P94" s="2"/>
      <c r="Q94" s="2"/>
      <c r="R94" s="87"/>
      <c r="S94" s="13"/>
      <c r="T94" s="13"/>
      <c r="U94" s="13"/>
      <c r="V94" s="2"/>
      <c r="W94" s="2"/>
      <c r="X94" s="5"/>
      <c r="AA94" s="3"/>
      <c r="AB94" s="4"/>
      <c r="AC94" s="13"/>
      <c r="AD94" s="2"/>
      <c r="AE94" s="87"/>
      <c r="AF94" s="13"/>
      <c r="AG94" s="13"/>
      <c r="AH94" s="13"/>
      <c r="AI94" s="2"/>
      <c r="AJ94" s="2"/>
      <c r="AK94" s="5"/>
      <c r="AN94" s="4" t="s">
        <v>144</v>
      </c>
      <c r="AO94" s="4"/>
    </row>
    <row r="95" spans="1:41" s="1" customFormat="1" ht="31.5" customHeight="1" x14ac:dyDescent="0.15">
      <c r="A95" s="18"/>
      <c r="B95" s="19" t="s">
        <v>29</v>
      </c>
      <c r="C95" s="15" t="s">
        <v>30</v>
      </c>
      <c r="D95" s="91" t="s">
        <v>30</v>
      </c>
      <c r="E95" s="15" t="s">
        <v>315</v>
      </c>
      <c r="F95" s="68" t="s">
        <v>24</v>
      </c>
      <c r="G95" s="165" t="s">
        <v>71</v>
      </c>
      <c r="H95" s="146" t="s">
        <v>316</v>
      </c>
      <c r="I95" s="167" t="s">
        <v>316</v>
      </c>
      <c r="J95" s="68" t="s">
        <v>27</v>
      </c>
      <c r="K95" s="151" t="s">
        <v>72</v>
      </c>
      <c r="L95" s="151" t="s">
        <v>1</v>
      </c>
      <c r="M95" s="153" t="s">
        <v>3</v>
      </c>
      <c r="N95" s="153" t="s">
        <v>32</v>
      </c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  <c r="AA95" s="153" t="s">
        <v>33</v>
      </c>
      <c r="AB95" s="153"/>
      <c r="AC95" s="153"/>
      <c r="AD95" s="153"/>
      <c r="AE95" s="153"/>
      <c r="AF95" s="153"/>
      <c r="AG95" s="153"/>
      <c r="AH95" s="153"/>
      <c r="AI95" s="153"/>
      <c r="AJ95" s="153"/>
      <c r="AK95" s="153"/>
      <c r="AL95" s="153"/>
      <c r="AM95" s="153"/>
      <c r="AN95" s="103" t="s">
        <v>16</v>
      </c>
      <c r="AO95" s="155" t="s">
        <v>145</v>
      </c>
    </row>
    <row r="96" spans="1:41" s="1" customFormat="1" ht="38.25" customHeight="1" x14ac:dyDescent="0.15">
      <c r="A96" s="18"/>
      <c r="B96" s="20" t="s">
        <v>34</v>
      </c>
      <c r="C96" s="16" t="s">
        <v>35</v>
      </c>
      <c r="D96" s="92" t="s">
        <v>35</v>
      </c>
      <c r="E96" s="16" t="s">
        <v>70</v>
      </c>
      <c r="F96" s="69" t="s">
        <v>73</v>
      </c>
      <c r="G96" s="166"/>
      <c r="H96" s="143"/>
      <c r="I96" s="168"/>
      <c r="J96" s="69" t="s">
        <v>74</v>
      </c>
      <c r="K96" s="152"/>
      <c r="L96" s="152"/>
      <c r="M96" s="154"/>
      <c r="N96" s="103" t="s">
        <v>39</v>
      </c>
      <c r="O96" s="103" t="s">
        <v>40</v>
      </c>
      <c r="P96" s="103" t="s">
        <v>0</v>
      </c>
      <c r="Q96" s="103" t="s">
        <v>2</v>
      </c>
      <c r="R96" s="162" t="s">
        <v>17</v>
      </c>
      <c r="S96" s="103" t="s">
        <v>4</v>
      </c>
      <c r="T96" s="103" t="s">
        <v>19</v>
      </c>
      <c r="U96" s="103" t="s">
        <v>21</v>
      </c>
      <c r="V96" s="103" t="s">
        <v>5</v>
      </c>
      <c r="W96" s="103" t="s">
        <v>6</v>
      </c>
      <c r="X96" s="157" t="s">
        <v>7</v>
      </c>
      <c r="Y96" s="70" t="s">
        <v>37</v>
      </c>
      <c r="Z96" s="70" t="s">
        <v>38</v>
      </c>
      <c r="AA96" s="103" t="s">
        <v>41</v>
      </c>
      <c r="AB96" s="103" t="s">
        <v>42</v>
      </c>
      <c r="AC96" s="103" t="s">
        <v>18</v>
      </c>
      <c r="AD96" s="103" t="s">
        <v>13</v>
      </c>
      <c r="AE96" s="162" t="s">
        <v>14</v>
      </c>
      <c r="AF96" s="103" t="s">
        <v>8</v>
      </c>
      <c r="AG96" s="103" t="s">
        <v>20</v>
      </c>
      <c r="AH96" s="103" t="s">
        <v>22</v>
      </c>
      <c r="AI96" s="103" t="s">
        <v>9</v>
      </c>
      <c r="AJ96" s="103" t="s">
        <v>10</v>
      </c>
      <c r="AK96" s="157" t="s">
        <v>11</v>
      </c>
      <c r="AL96" s="70" t="s">
        <v>311</v>
      </c>
      <c r="AM96" s="70" t="s">
        <v>312</v>
      </c>
      <c r="AN96" s="71" t="s">
        <v>314</v>
      </c>
      <c r="AO96" s="156"/>
    </row>
    <row r="97" spans="1:41" s="1" customFormat="1" ht="51.75" customHeight="1" x14ac:dyDescent="0.15">
      <c r="A97" s="18"/>
      <c r="B97" s="25" t="s">
        <v>57</v>
      </c>
      <c r="C97" s="24" t="s">
        <v>57</v>
      </c>
      <c r="D97" s="93" t="s">
        <v>57</v>
      </c>
      <c r="E97" s="71" t="s">
        <v>15</v>
      </c>
      <c r="F97" s="71" t="s">
        <v>58</v>
      </c>
      <c r="G97" s="71" t="s">
        <v>59</v>
      </c>
      <c r="H97" s="108" t="s">
        <v>15</v>
      </c>
      <c r="I97" s="93" t="s">
        <v>15</v>
      </c>
      <c r="J97" s="71" t="s">
        <v>15</v>
      </c>
      <c r="K97" s="73" t="s">
        <v>57</v>
      </c>
      <c r="L97" s="73" t="s">
        <v>57</v>
      </c>
      <c r="M97" s="154"/>
      <c r="N97" s="71" t="s">
        <v>59</v>
      </c>
      <c r="O97" s="71" t="s">
        <v>59</v>
      </c>
      <c r="P97" s="71" t="s">
        <v>57</v>
      </c>
      <c r="Q97" s="71" t="s">
        <v>57</v>
      </c>
      <c r="R97" s="163"/>
      <c r="S97" s="71" t="s">
        <v>57</v>
      </c>
      <c r="T97" s="71" t="s">
        <v>57</v>
      </c>
      <c r="U97" s="71" t="s">
        <v>57</v>
      </c>
      <c r="V97" s="71" t="s">
        <v>57</v>
      </c>
      <c r="W97" s="71" t="s">
        <v>57</v>
      </c>
      <c r="X97" s="157"/>
      <c r="Y97" s="158" t="s">
        <v>75</v>
      </c>
      <c r="Z97" s="158"/>
      <c r="AA97" s="71" t="s">
        <v>59</v>
      </c>
      <c r="AB97" s="71" t="s">
        <v>59</v>
      </c>
      <c r="AC97" s="71" t="s">
        <v>57</v>
      </c>
      <c r="AD97" s="71" t="s">
        <v>57</v>
      </c>
      <c r="AE97" s="163"/>
      <c r="AF97" s="71" t="s">
        <v>57</v>
      </c>
      <c r="AG97" s="71" t="s">
        <v>57</v>
      </c>
      <c r="AH97" s="71" t="s">
        <v>57</v>
      </c>
      <c r="AI97" s="71" t="s">
        <v>57</v>
      </c>
      <c r="AJ97" s="71" t="s">
        <v>57</v>
      </c>
      <c r="AK97" s="157"/>
      <c r="AL97" s="159" t="s">
        <v>313</v>
      </c>
      <c r="AM97" s="160"/>
      <c r="AN97" s="158" t="s">
        <v>52</v>
      </c>
      <c r="AO97" s="161"/>
    </row>
    <row r="98" spans="1:41" s="1" customFormat="1" ht="20.100000000000001" customHeight="1" x14ac:dyDescent="0.15">
      <c r="A98" s="18"/>
      <c r="B98" s="147">
        <f>C98+30*2</f>
        <v>460</v>
      </c>
      <c r="C98" s="149">
        <v>400</v>
      </c>
      <c r="D98" s="100">
        <v>400</v>
      </c>
      <c r="E98" s="149">
        <v>300</v>
      </c>
      <c r="F98" s="64" t="s">
        <v>202</v>
      </c>
      <c r="G98" s="8">
        <v>10</v>
      </c>
      <c r="H98" s="140">
        <f>C98/COS(G98/180*PI())</f>
        <v>406.170644754298</v>
      </c>
      <c r="I98" s="97">
        <f>D98/COS(G98/180*PI())</f>
        <v>406.170644754298</v>
      </c>
      <c r="J98" s="8">
        <v>45</v>
      </c>
      <c r="K98" s="28">
        <f t="shared" ref="K98:K106" si="130">J98+E$98</f>
        <v>345</v>
      </c>
      <c r="L98" s="58">
        <f t="shared" ref="L98:L115" si="131">(K98-40)*M98</f>
        <v>457.5</v>
      </c>
      <c r="M98" s="8">
        <v>1.5</v>
      </c>
      <c r="N98" s="67">
        <v>25</v>
      </c>
      <c r="O98" s="8">
        <f t="shared" ref="O98:O115" si="132">N98-G98</f>
        <v>15</v>
      </c>
      <c r="P98" s="28">
        <f t="shared" ref="P98:P115" si="133">L98/COS(ATAN((Q98+U98-T98)/L98))</f>
        <v>474.09766331325648</v>
      </c>
      <c r="Q98" s="28">
        <f t="shared" ref="Q98:Q115" si="134">L98*TAN(N98*PI()/180)</f>
        <v>213.33575360591186</v>
      </c>
      <c r="R98" s="33">
        <f t="shared" ref="R98:R115" si="135">M98/COS(N98*PI()/180)</f>
        <v>1.6550668784437377</v>
      </c>
      <c r="S98" s="89">
        <f t="shared" ref="S98:S115" si="136">55/COS(N98*PI()/180)</f>
        <v>60.685785542937047</v>
      </c>
      <c r="T98" s="50">
        <f t="shared" ref="T98:T115" si="137">K98/X98+S98</f>
        <v>161.34443146561773</v>
      </c>
      <c r="U98" s="89">
        <f t="shared" ref="U98:U115" si="138">40/X98+S98</f>
        <v>72.356353186146407</v>
      </c>
      <c r="V98" s="58">
        <f t="shared" ref="V98:V115" si="139">50/COS(N98*PI()/180)</f>
        <v>55.168895948124586</v>
      </c>
      <c r="W98" s="28">
        <f t="shared" ref="W98:W115" si="140">20/COS(ATAN((Q98+U98-T98)/L98))</f>
        <v>20.725580909869134</v>
      </c>
      <c r="X98" s="59">
        <f t="shared" ref="X98:X115" si="141">(3.5+SIN(N98*PI()/180)/M98)*COS(N98*PI()/180)</f>
        <v>3.4274254023346011</v>
      </c>
      <c r="Y98" s="60">
        <f t="shared" ref="Y98:Y115" si="142">(S98*M98*(K98^2-40^2)/2+M98*(K98^3-40^3)/(6*X98))/1000000</f>
        <v>8.3350768812140199</v>
      </c>
      <c r="Z98" s="60">
        <f t="shared" ref="Z98:Z115" si="143">(M98*(S98+V98+W98)*(K98-40)*60+M98*(K98^2-40^2)*60/(2*X98)+(V98+W98+U98)*0*60)/1000000</f>
        <v>5.2908466590973902</v>
      </c>
      <c r="AA98" s="67">
        <v>0</v>
      </c>
      <c r="AB98" s="31">
        <f t="shared" ref="AB98:AB115" si="144">AA98+G98</f>
        <v>10</v>
      </c>
      <c r="AC98" s="50">
        <f t="shared" ref="AC98:AC115" si="145">IF(AA98&gt;0,L98/COS(ATAN((AD98+AH98-AG98)/L98)),L98/COS(ATAN((AD98+AG98-AH98)/L98)))</f>
        <v>465.7253778258389</v>
      </c>
      <c r="AD98" s="28">
        <f t="shared" ref="AD98:AD115" si="146">L98*TAN(ABS(AA98)*PI()/180)</f>
        <v>0</v>
      </c>
      <c r="AE98" s="33">
        <f t="shared" ref="AE98:AE115" si="147">M98/COS(AA98*PI()/180)</f>
        <v>1.5</v>
      </c>
      <c r="AF98" s="89">
        <f t="shared" ref="AF98:AF115" si="148">55/COS(AA98*PI()/180)</f>
        <v>55</v>
      </c>
      <c r="AG98" s="50">
        <f t="shared" ref="AG98:AG115" si="149">K98/AK98+AF98</f>
        <v>153.57142857142856</v>
      </c>
      <c r="AH98" s="89">
        <f t="shared" ref="AH98:AH115" si="150">40/AK98+AF98</f>
        <v>66.428571428571431</v>
      </c>
      <c r="AI98" s="58">
        <f t="shared" ref="AI98:AI115" si="151">50/COS(AA98*PI()/180)</f>
        <v>50</v>
      </c>
      <c r="AJ98" s="28">
        <f t="shared" ref="AJ98:AJ115" si="152">IF(AA98&gt;0,20/COS(ATAN((AD98+AH98-AG98)/L98)),20/COS(ATAN((AD98-AH98+AG98)/L98)))</f>
        <v>20.359579358506618</v>
      </c>
      <c r="AK98" s="61">
        <f t="shared" ref="AK98:AK115" si="153">(3.5+SIN(ABS(AA98)*PI()/180)/M98)*COS(AA98*PI()/180)</f>
        <v>3.5</v>
      </c>
      <c r="AL98" s="60">
        <f t="shared" ref="AL98:AL115" si="154">(AF98*M98*(K98^2-40^2)/2+M98*(K98^3-40^3)/(6*AK98))/1000000</f>
        <v>7.7723258928571424</v>
      </c>
      <c r="AM98" s="60">
        <f t="shared" ref="AM98:AM115" si="155">(M98*(AF98+AI98+AJ98)*(K98-40)*60+M98*(K98^2-40^2)*60/(2*AK98)+(AI98+AJ98+AH98)*0*60)/1000000</f>
        <v>4.9508704533910066</v>
      </c>
      <c r="AN98" s="62">
        <f>IF(AA98&gt;0,((I98+I98+Q98+AD98)*L98/2+200*(I98+Q98+AD98+U98+W98+AH98+AJ98))/10000*0.4-(AI98+V98)*L98/10000*0.4,((I98+I98+Q98-AD98)*L98/2+200*(I98+Q98-AD98+U98+W98+AH98+AJ98))/10000*0.4-(AI98+V98)*L98/10000*0.4)</f>
        <v>13.855366014593494</v>
      </c>
      <c r="AO98" s="63">
        <f>IF(AA98&gt;0,0.8*0.4*(Q98+U98+W98+I98+AD98+AH98+AJ98)/100,0.8*0.4*(Q98+U98+W98+I98-AD98+AH98+AJ98)/100)</f>
        <v>2.5580047463785713</v>
      </c>
    </row>
    <row r="99" spans="1:41" s="1" customFormat="1" ht="20.100000000000001" customHeight="1" x14ac:dyDescent="0.15">
      <c r="A99" s="18"/>
      <c r="B99" s="147"/>
      <c r="C99" s="149"/>
      <c r="D99" s="100">
        <v>400</v>
      </c>
      <c r="E99" s="149"/>
      <c r="F99" s="64" t="s">
        <v>203</v>
      </c>
      <c r="G99" s="8">
        <f t="shared" ref="G99:G115" si="156">G98</f>
        <v>10</v>
      </c>
      <c r="H99" s="140"/>
      <c r="I99" s="97">
        <f t="shared" ref="I99:I115" si="157">D99/COS(G99/180*PI())</f>
        <v>406.170644754298</v>
      </c>
      <c r="J99" s="8">
        <v>45</v>
      </c>
      <c r="K99" s="28">
        <f t="shared" si="130"/>
        <v>345</v>
      </c>
      <c r="L99" s="58">
        <f t="shared" si="131"/>
        <v>457.5</v>
      </c>
      <c r="M99" s="8">
        <v>1.5</v>
      </c>
      <c r="N99" s="67">
        <f t="shared" ref="N99:N115" si="158">N98</f>
        <v>25</v>
      </c>
      <c r="O99" s="8">
        <f t="shared" si="132"/>
        <v>15</v>
      </c>
      <c r="P99" s="28">
        <f t="shared" si="133"/>
        <v>474.09766331325648</v>
      </c>
      <c r="Q99" s="28">
        <f t="shared" si="134"/>
        <v>213.33575360591186</v>
      </c>
      <c r="R99" s="33">
        <f t="shared" si="135"/>
        <v>1.6550668784437377</v>
      </c>
      <c r="S99" s="89">
        <f t="shared" si="136"/>
        <v>60.685785542937047</v>
      </c>
      <c r="T99" s="50">
        <f t="shared" si="137"/>
        <v>161.34443146561773</v>
      </c>
      <c r="U99" s="89">
        <f t="shared" si="138"/>
        <v>72.356353186146407</v>
      </c>
      <c r="V99" s="58">
        <f t="shared" si="139"/>
        <v>55.168895948124586</v>
      </c>
      <c r="W99" s="28">
        <f t="shared" si="140"/>
        <v>20.725580909869134</v>
      </c>
      <c r="X99" s="59">
        <f t="shared" si="141"/>
        <v>3.4274254023346011</v>
      </c>
      <c r="Y99" s="60">
        <f t="shared" si="142"/>
        <v>8.3350768812140199</v>
      </c>
      <c r="Z99" s="60">
        <f t="shared" si="143"/>
        <v>5.2908466590973902</v>
      </c>
      <c r="AA99" s="67">
        <f t="shared" ref="AA99:AA115" si="159">AA98</f>
        <v>0</v>
      </c>
      <c r="AB99" s="31">
        <f t="shared" si="144"/>
        <v>10</v>
      </c>
      <c r="AC99" s="50">
        <f t="shared" si="145"/>
        <v>465.7253778258389</v>
      </c>
      <c r="AD99" s="28">
        <f t="shared" si="146"/>
        <v>0</v>
      </c>
      <c r="AE99" s="33">
        <f t="shared" si="147"/>
        <v>1.5</v>
      </c>
      <c r="AF99" s="89">
        <f t="shared" si="148"/>
        <v>55</v>
      </c>
      <c r="AG99" s="50">
        <f t="shared" si="149"/>
        <v>153.57142857142856</v>
      </c>
      <c r="AH99" s="89">
        <f t="shared" si="150"/>
        <v>66.428571428571431</v>
      </c>
      <c r="AI99" s="58">
        <f t="shared" si="151"/>
        <v>50</v>
      </c>
      <c r="AJ99" s="28">
        <f t="shared" si="152"/>
        <v>20.359579358506618</v>
      </c>
      <c r="AK99" s="61">
        <f t="shared" si="153"/>
        <v>3.5</v>
      </c>
      <c r="AL99" s="60">
        <f t="shared" si="154"/>
        <v>7.7723258928571424</v>
      </c>
      <c r="AM99" s="60">
        <f t="shared" si="155"/>
        <v>4.9508704533910066</v>
      </c>
      <c r="AN99" s="62">
        <f t="shared" ref="AN99:AN115" si="160">IF(AA99&gt;0,((I99+I99+Q99+AD99)*L99/2+200*(I99+Q99+AD99+U99+W99+AH99+AJ99))/10000*0.4-(AI99+V99)*L99/10000*0.4,((I99+I99+Q99-AD99)*L99/2+200*(I99+Q99-AD99+U99+W99+AH99+AJ99))/10000*0.4-(AI99+V99)*L99/10000*0.4)</f>
        <v>13.855366014593494</v>
      </c>
      <c r="AO99" s="63">
        <f t="shared" ref="AO99:AO115" si="161">IF(AA99&gt;0,0.8*0.4*(Q99+U99+W99+I99+AD99+AH99+AJ99)/100,0.8*0.4*(Q99+U99+W99+I99-AD99+AH99+AJ99)/100)</f>
        <v>2.5580047463785713</v>
      </c>
    </row>
    <row r="100" spans="1:41" s="1" customFormat="1" ht="20.100000000000001" customHeight="1" x14ac:dyDescent="0.15">
      <c r="A100" s="18"/>
      <c r="B100" s="147"/>
      <c r="C100" s="149"/>
      <c r="D100" s="100">
        <v>400</v>
      </c>
      <c r="E100" s="149"/>
      <c r="F100" s="64" t="s">
        <v>204</v>
      </c>
      <c r="G100" s="8">
        <f t="shared" si="156"/>
        <v>10</v>
      </c>
      <c r="H100" s="140"/>
      <c r="I100" s="97">
        <f t="shared" si="157"/>
        <v>406.170644754298</v>
      </c>
      <c r="J100" s="8">
        <v>55</v>
      </c>
      <c r="K100" s="28">
        <f t="shared" si="130"/>
        <v>355</v>
      </c>
      <c r="L100" s="58">
        <f t="shared" si="131"/>
        <v>472.5</v>
      </c>
      <c r="M100" s="8">
        <v>1.5</v>
      </c>
      <c r="N100" s="67">
        <f t="shared" si="158"/>
        <v>25</v>
      </c>
      <c r="O100" s="8">
        <f t="shared" si="132"/>
        <v>15</v>
      </c>
      <c r="P100" s="28">
        <f t="shared" si="133"/>
        <v>489.64184899565834</v>
      </c>
      <c r="Q100" s="28">
        <f t="shared" si="134"/>
        <v>220.33036847823684</v>
      </c>
      <c r="R100" s="33">
        <f t="shared" si="135"/>
        <v>1.6550668784437377</v>
      </c>
      <c r="S100" s="89">
        <f t="shared" si="136"/>
        <v>60.685785542937047</v>
      </c>
      <c r="T100" s="50">
        <f t="shared" si="137"/>
        <v>164.26207337642006</v>
      </c>
      <c r="U100" s="89">
        <f t="shared" si="138"/>
        <v>72.356353186146407</v>
      </c>
      <c r="V100" s="58">
        <f t="shared" si="139"/>
        <v>55.168895948124586</v>
      </c>
      <c r="W100" s="28">
        <f t="shared" si="140"/>
        <v>20.725580909869134</v>
      </c>
      <c r="X100" s="59">
        <f t="shared" si="141"/>
        <v>3.4274254023346011</v>
      </c>
      <c r="Y100" s="60">
        <f t="shared" si="142"/>
        <v>8.9217538411313466</v>
      </c>
      <c r="Z100" s="60">
        <f t="shared" si="143"/>
        <v>5.505674615448501</v>
      </c>
      <c r="AA100" s="67">
        <f t="shared" si="159"/>
        <v>0</v>
      </c>
      <c r="AB100" s="31">
        <f t="shared" si="144"/>
        <v>10</v>
      </c>
      <c r="AC100" s="50">
        <f t="shared" si="145"/>
        <v>480.99506234471886</v>
      </c>
      <c r="AD100" s="28">
        <f t="shared" si="146"/>
        <v>0</v>
      </c>
      <c r="AE100" s="33">
        <f t="shared" si="147"/>
        <v>1.5</v>
      </c>
      <c r="AF100" s="89">
        <f t="shared" si="148"/>
        <v>55</v>
      </c>
      <c r="AG100" s="50">
        <f t="shared" si="149"/>
        <v>156.42857142857144</v>
      </c>
      <c r="AH100" s="89">
        <f t="shared" si="150"/>
        <v>66.428571428571431</v>
      </c>
      <c r="AI100" s="58">
        <f t="shared" si="151"/>
        <v>50</v>
      </c>
      <c r="AJ100" s="28">
        <f t="shared" si="152"/>
        <v>20.359579358506618</v>
      </c>
      <c r="AK100" s="61">
        <f t="shared" si="153"/>
        <v>3.5</v>
      </c>
      <c r="AL100" s="60">
        <f t="shared" si="154"/>
        <v>8.3235937500000006</v>
      </c>
      <c r="AM100" s="60">
        <f t="shared" si="155"/>
        <v>5.1536940748136626</v>
      </c>
      <c r="AN100" s="62">
        <f t="shared" si="160"/>
        <v>14.222023819481043</v>
      </c>
      <c r="AO100" s="63">
        <f t="shared" si="161"/>
        <v>2.5803875139700114</v>
      </c>
    </row>
    <row r="101" spans="1:41" s="1" customFormat="1" ht="20.100000000000001" customHeight="1" x14ac:dyDescent="0.15">
      <c r="A101" s="18"/>
      <c r="B101" s="147"/>
      <c r="C101" s="149"/>
      <c r="D101" s="100">
        <v>400</v>
      </c>
      <c r="E101" s="149"/>
      <c r="F101" s="64" t="s">
        <v>205</v>
      </c>
      <c r="G101" s="8">
        <f t="shared" si="156"/>
        <v>10</v>
      </c>
      <c r="H101" s="140"/>
      <c r="I101" s="97">
        <f t="shared" si="157"/>
        <v>406.170644754298</v>
      </c>
      <c r="J101" s="8">
        <v>55</v>
      </c>
      <c r="K101" s="28">
        <f t="shared" si="130"/>
        <v>355</v>
      </c>
      <c r="L101" s="58">
        <f t="shared" si="131"/>
        <v>472.5</v>
      </c>
      <c r="M101" s="8">
        <v>1.5</v>
      </c>
      <c r="N101" s="67">
        <f t="shared" si="158"/>
        <v>25</v>
      </c>
      <c r="O101" s="8">
        <f t="shared" si="132"/>
        <v>15</v>
      </c>
      <c r="P101" s="28">
        <f t="shared" si="133"/>
        <v>489.64184899565834</v>
      </c>
      <c r="Q101" s="28">
        <f t="shared" si="134"/>
        <v>220.33036847823684</v>
      </c>
      <c r="R101" s="33">
        <f t="shared" si="135"/>
        <v>1.6550668784437377</v>
      </c>
      <c r="S101" s="89">
        <f t="shared" si="136"/>
        <v>60.685785542937047</v>
      </c>
      <c r="T101" s="50">
        <f t="shared" si="137"/>
        <v>164.26207337642006</v>
      </c>
      <c r="U101" s="89">
        <f t="shared" si="138"/>
        <v>72.356353186146407</v>
      </c>
      <c r="V101" s="58">
        <f t="shared" si="139"/>
        <v>55.168895948124586</v>
      </c>
      <c r="W101" s="28">
        <f t="shared" si="140"/>
        <v>20.725580909869134</v>
      </c>
      <c r="X101" s="59">
        <f t="shared" si="141"/>
        <v>3.4274254023346011</v>
      </c>
      <c r="Y101" s="60">
        <f t="shared" si="142"/>
        <v>8.9217538411313466</v>
      </c>
      <c r="Z101" s="60">
        <f t="shared" si="143"/>
        <v>5.505674615448501</v>
      </c>
      <c r="AA101" s="67">
        <f t="shared" si="159"/>
        <v>0</v>
      </c>
      <c r="AB101" s="31">
        <f t="shared" si="144"/>
        <v>10</v>
      </c>
      <c r="AC101" s="50">
        <f t="shared" si="145"/>
        <v>480.99506234471886</v>
      </c>
      <c r="AD101" s="28">
        <f t="shared" si="146"/>
        <v>0</v>
      </c>
      <c r="AE101" s="33">
        <f t="shared" si="147"/>
        <v>1.5</v>
      </c>
      <c r="AF101" s="89">
        <f t="shared" si="148"/>
        <v>55</v>
      </c>
      <c r="AG101" s="50">
        <f t="shared" si="149"/>
        <v>156.42857142857144</v>
      </c>
      <c r="AH101" s="89">
        <f t="shared" si="150"/>
        <v>66.428571428571431</v>
      </c>
      <c r="AI101" s="58">
        <f t="shared" si="151"/>
        <v>50</v>
      </c>
      <c r="AJ101" s="28">
        <f t="shared" si="152"/>
        <v>20.359579358506618</v>
      </c>
      <c r="AK101" s="61">
        <f t="shared" si="153"/>
        <v>3.5</v>
      </c>
      <c r="AL101" s="60">
        <f t="shared" si="154"/>
        <v>8.3235937500000006</v>
      </c>
      <c r="AM101" s="60">
        <f t="shared" si="155"/>
        <v>5.1536940748136626</v>
      </c>
      <c r="AN101" s="62">
        <f t="shared" si="160"/>
        <v>14.222023819481043</v>
      </c>
      <c r="AO101" s="63">
        <f t="shared" si="161"/>
        <v>2.5803875139700114</v>
      </c>
    </row>
    <row r="102" spans="1:41" s="1" customFormat="1" ht="20.100000000000001" customHeight="1" x14ac:dyDescent="0.15">
      <c r="A102" s="18"/>
      <c r="B102" s="147"/>
      <c r="C102" s="149"/>
      <c r="D102" s="100">
        <v>400</v>
      </c>
      <c r="E102" s="149"/>
      <c r="F102" s="64" t="s">
        <v>206</v>
      </c>
      <c r="G102" s="8">
        <f t="shared" si="156"/>
        <v>10</v>
      </c>
      <c r="H102" s="140"/>
      <c r="I102" s="97">
        <f t="shared" si="157"/>
        <v>406.170644754298</v>
      </c>
      <c r="J102" s="8">
        <v>70</v>
      </c>
      <c r="K102" s="28">
        <f t="shared" si="130"/>
        <v>370</v>
      </c>
      <c r="L102" s="58">
        <f t="shared" si="131"/>
        <v>577.5</v>
      </c>
      <c r="M102" s="8">
        <v>1.75</v>
      </c>
      <c r="N102" s="67">
        <f t="shared" si="158"/>
        <v>25</v>
      </c>
      <c r="O102" s="8">
        <f t="shared" si="132"/>
        <v>15</v>
      </c>
      <c r="P102" s="28">
        <f t="shared" si="133"/>
        <v>602.5624923822777</v>
      </c>
      <c r="Q102" s="28">
        <f t="shared" si="134"/>
        <v>269.29267258451171</v>
      </c>
      <c r="R102" s="33">
        <f t="shared" si="135"/>
        <v>1.9309113581843607</v>
      </c>
      <c r="S102" s="89">
        <f t="shared" si="136"/>
        <v>60.685785542937047</v>
      </c>
      <c r="T102" s="50">
        <f t="shared" si="137"/>
        <v>169.79984411639435</v>
      </c>
      <c r="U102" s="89">
        <f t="shared" si="138"/>
        <v>72.481899983310811</v>
      </c>
      <c r="V102" s="58">
        <f t="shared" si="139"/>
        <v>55.168895948124586</v>
      </c>
      <c r="W102" s="28">
        <f t="shared" si="140"/>
        <v>20.867965104148144</v>
      </c>
      <c r="X102" s="59">
        <f t="shared" si="141"/>
        <v>3.3909470955194112</v>
      </c>
      <c r="Y102" s="60">
        <f t="shared" si="142"/>
        <v>11.53576701301496</v>
      </c>
      <c r="Z102" s="60">
        <f t="shared" si="143"/>
        <v>6.8322084519886408</v>
      </c>
      <c r="AA102" s="67">
        <f t="shared" si="159"/>
        <v>0</v>
      </c>
      <c r="AB102" s="31">
        <f t="shared" si="144"/>
        <v>10</v>
      </c>
      <c r="AC102" s="50">
        <f t="shared" si="145"/>
        <v>585.14617483015923</v>
      </c>
      <c r="AD102" s="28">
        <f t="shared" si="146"/>
        <v>0</v>
      </c>
      <c r="AE102" s="33">
        <f t="shared" si="147"/>
        <v>1.75</v>
      </c>
      <c r="AF102" s="89">
        <f t="shared" si="148"/>
        <v>55</v>
      </c>
      <c r="AG102" s="50">
        <f t="shared" si="149"/>
        <v>160.71428571428572</v>
      </c>
      <c r="AH102" s="89">
        <f t="shared" si="150"/>
        <v>66.428571428571431</v>
      </c>
      <c r="AI102" s="58">
        <f t="shared" si="151"/>
        <v>50</v>
      </c>
      <c r="AJ102" s="28">
        <f t="shared" si="152"/>
        <v>20.264802591520667</v>
      </c>
      <c r="AK102" s="61">
        <f t="shared" si="153"/>
        <v>3.5</v>
      </c>
      <c r="AL102" s="60">
        <f t="shared" si="154"/>
        <v>10.727062500000001</v>
      </c>
      <c r="AM102" s="60">
        <f t="shared" si="155"/>
        <v>6.3699254097961902</v>
      </c>
      <c r="AN102" s="62">
        <f t="shared" si="160"/>
        <v>16.907523217344604</v>
      </c>
      <c r="AO102" s="63">
        <f t="shared" si="161"/>
        <v>2.7376209806283551</v>
      </c>
    </row>
    <row r="103" spans="1:41" s="1" customFormat="1" ht="20.100000000000001" customHeight="1" x14ac:dyDescent="0.15">
      <c r="A103" s="18"/>
      <c r="B103" s="147"/>
      <c r="C103" s="149"/>
      <c r="D103" s="100">
        <v>400</v>
      </c>
      <c r="E103" s="149"/>
      <c r="F103" s="64" t="s">
        <v>207</v>
      </c>
      <c r="G103" s="8">
        <f t="shared" si="156"/>
        <v>10</v>
      </c>
      <c r="H103" s="140"/>
      <c r="I103" s="97">
        <f t="shared" si="157"/>
        <v>406.170644754298</v>
      </c>
      <c r="J103" s="8">
        <v>70</v>
      </c>
      <c r="K103" s="28">
        <f t="shared" si="130"/>
        <v>370</v>
      </c>
      <c r="L103" s="58">
        <f t="shared" si="131"/>
        <v>577.5</v>
      </c>
      <c r="M103" s="8">
        <v>1.75</v>
      </c>
      <c r="N103" s="67">
        <f t="shared" si="158"/>
        <v>25</v>
      </c>
      <c r="O103" s="8">
        <f t="shared" si="132"/>
        <v>15</v>
      </c>
      <c r="P103" s="28">
        <f t="shared" si="133"/>
        <v>602.5624923822777</v>
      </c>
      <c r="Q103" s="28">
        <f t="shared" si="134"/>
        <v>269.29267258451171</v>
      </c>
      <c r="R103" s="33">
        <f t="shared" si="135"/>
        <v>1.9309113581843607</v>
      </c>
      <c r="S103" s="89">
        <f t="shared" si="136"/>
        <v>60.685785542937047</v>
      </c>
      <c r="T103" s="50">
        <f t="shared" si="137"/>
        <v>169.79984411639435</v>
      </c>
      <c r="U103" s="89">
        <f t="shared" si="138"/>
        <v>72.481899983310811</v>
      </c>
      <c r="V103" s="58">
        <f t="shared" si="139"/>
        <v>55.168895948124586</v>
      </c>
      <c r="W103" s="28">
        <f t="shared" si="140"/>
        <v>20.867965104148144</v>
      </c>
      <c r="X103" s="59">
        <f t="shared" si="141"/>
        <v>3.3909470955194112</v>
      </c>
      <c r="Y103" s="60">
        <f t="shared" si="142"/>
        <v>11.53576701301496</v>
      </c>
      <c r="Z103" s="60">
        <f t="shared" si="143"/>
        <v>6.8322084519886408</v>
      </c>
      <c r="AA103" s="67">
        <f t="shared" si="159"/>
        <v>0</v>
      </c>
      <c r="AB103" s="31">
        <f t="shared" si="144"/>
        <v>10</v>
      </c>
      <c r="AC103" s="50">
        <f t="shared" si="145"/>
        <v>585.14617483015923</v>
      </c>
      <c r="AD103" s="28">
        <f t="shared" si="146"/>
        <v>0</v>
      </c>
      <c r="AE103" s="33">
        <f t="shared" si="147"/>
        <v>1.75</v>
      </c>
      <c r="AF103" s="89">
        <f t="shared" si="148"/>
        <v>55</v>
      </c>
      <c r="AG103" s="50">
        <f t="shared" si="149"/>
        <v>160.71428571428572</v>
      </c>
      <c r="AH103" s="89">
        <f t="shared" si="150"/>
        <v>66.428571428571431</v>
      </c>
      <c r="AI103" s="58">
        <f t="shared" si="151"/>
        <v>50</v>
      </c>
      <c r="AJ103" s="28">
        <f t="shared" si="152"/>
        <v>20.264802591520667</v>
      </c>
      <c r="AK103" s="61">
        <f t="shared" si="153"/>
        <v>3.5</v>
      </c>
      <c r="AL103" s="60">
        <f t="shared" si="154"/>
        <v>10.727062500000001</v>
      </c>
      <c r="AM103" s="60">
        <f t="shared" si="155"/>
        <v>6.3699254097961902</v>
      </c>
      <c r="AN103" s="62">
        <f t="shared" si="160"/>
        <v>16.907523217344604</v>
      </c>
      <c r="AO103" s="63">
        <f t="shared" si="161"/>
        <v>2.7376209806283551</v>
      </c>
    </row>
    <row r="104" spans="1:41" s="1" customFormat="1" ht="20.100000000000001" customHeight="1" x14ac:dyDescent="0.15">
      <c r="A104" s="18"/>
      <c r="B104" s="147"/>
      <c r="C104" s="149"/>
      <c r="D104" s="100">
        <v>400</v>
      </c>
      <c r="E104" s="149"/>
      <c r="F104" s="64" t="s">
        <v>208</v>
      </c>
      <c r="G104" s="8">
        <f t="shared" si="156"/>
        <v>10</v>
      </c>
      <c r="H104" s="140"/>
      <c r="I104" s="97">
        <f t="shared" si="157"/>
        <v>406.170644754298</v>
      </c>
      <c r="J104" s="8">
        <v>80</v>
      </c>
      <c r="K104" s="28">
        <f t="shared" si="130"/>
        <v>380</v>
      </c>
      <c r="L104" s="58">
        <f t="shared" si="131"/>
        <v>595</v>
      </c>
      <c r="M104" s="8">
        <v>1.75</v>
      </c>
      <c r="N104" s="67">
        <f t="shared" si="158"/>
        <v>25</v>
      </c>
      <c r="O104" s="8">
        <f t="shared" si="132"/>
        <v>15</v>
      </c>
      <c r="P104" s="28">
        <f t="shared" si="133"/>
        <v>620.82196184840734</v>
      </c>
      <c r="Q104" s="28">
        <f t="shared" si="134"/>
        <v>277.45305660222414</v>
      </c>
      <c r="R104" s="33">
        <f t="shared" si="135"/>
        <v>1.9309113581843607</v>
      </c>
      <c r="S104" s="89">
        <f t="shared" si="136"/>
        <v>60.685785542937047</v>
      </c>
      <c r="T104" s="50">
        <f t="shared" si="137"/>
        <v>172.7488727264878</v>
      </c>
      <c r="U104" s="89">
        <f t="shared" si="138"/>
        <v>72.481899983310811</v>
      </c>
      <c r="V104" s="58">
        <f t="shared" si="139"/>
        <v>55.168895948124586</v>
      </c>
      <c r="W104" s="28">
        <f t="shared" si="140"/>
        <v>20.867965104148144</v>
      </c>
      <c r="X104" s="59">
        <f t="shared" si="141"/>
        <v>3.3909470955194112</v>
      </c>
      <c r="Y104" s="60">
        <f t="shared" si="142"/>
        <v>12.29690773873169</v>
      </c>
      <c r="Z104" s="60">
        <f t="shared" si="143"/>
        <v>7.0918852324360415</v>
      </c>
      <c r="AA104" s="67">
        <f t="shared" si="159"/>
        <v>0</v>
      </c>
      <c r="AB104" s="31">
        <f t="shared" si="144"/>
        <v>10</v>
      </c>
      <c r="AC104" s="50">
        <f t="shared" si="145"/>
        <v>602.87787709773988</v>
      </c>
      <c r="AD104" s="28">
        <f t="shared" si="146"/>
        <v>0</v>
      </c>
      <c r="AE104" s="33">
        <f t="shared" si="147"/>
        <v>1.75</v>
      </c>
      <c r="AF104" s="89">
        <f t="shared" si="148"/>
        <v>55</v>
      </c>
      <c r="AG104" s="50">
        <f t="shared" si="149"/>
        <v>163.57142857142856</v>
      </c>
      <c r="AH104" s="89">
        <f t="shared" si="150"/>
        <v>66.428571428571431</v>
      </c>
      <c r="AI104" s="58">
        <f t="shared" si="151"/>
        <v>50</v>
      </c>
      <c r="AJ104" s="28">
        <f t="shared" si="152"/>
        <v>20.264802591520667</v>
      </c>
      <c r="AK104" s="61">
        <f t="shared" si="153"/>
        <v>3.5</v>
      </c>
      <c r="AL104" s="60">
        <f t="shared" si="154"/>
        <v>11.439583333333331</v>
      </c>
      <c r="AM104" s="60">
        <f t="shared" si="155"/>
        <v>6.6139534525172881</v>
      </c>
      <c r="AN104" s="62">
        <f t="shared" si="160"/>
        <v>17.374868518865984</v>
      </c>
      <c r="AO104" s="63">
        <f t="shared" si="161"/>
        <v>2.763734209485035</v>
      </c>
    </row>
    <row r="105" spans="1:41" s="1" customFormat="1" ht="20.100000000000001" customHeight="1" x14ac:dyDescent="0.15">
      <c r="A105" s="18"/>
      <c r="B105" s="147"/>
      <c r="C105" s="149"/>
      <c r="D105" s="100">
        <v>400</v>
      </c>
      <c r="E105" s="149"/>
      <c r="F105" s="64" t="s">
        <v>209</v>
      </c>
      <c r="G105" s="8">
        <f t="shared" si="156"/>
        <v>10</v>
      </c>
      <c r="H105" s="140"/>
      <c r="I105" s="97">
        <f t="shared" si="157"/>
        <v>406.170644754298</v>
      </c>
      <c r="J105" s="8">
        <v>80</v>
      </c>
      <c r="K105" s="28">
        <f t="shared" si="130"/>
        <v>380</v>
      </c>
      <c r="L105" s="58">
        <f t="shared" si="131"/>
        <v>595</v>
      </c>
      <c r="M105" s="8">
        <v>1.75</v>
      </c>
      <c r="N105" s="67">
        <f t="shared" si="158"/>
        <v>25</v>
      </c>
      <c r="O105" s="8">
        <f t="shared" si="132"/>
        <v>15</v>
      </c>
      <c r="P105" s="28">
        <f t="shared" si="133"/>
        <v>620.82196184840734</v>
      </c>
      <c r="Q105" s="28">
        <f t="shared" si="134"/>
        <v>277.45305660222414</v>
      </c>
      <c r="R105" s="33">
        <f t="shared" si="135"/>
        <v>1.9309113581843607</v>
      </c>
      <c r="S105" s="89">
        <f t="shared" si="136"/>
        <v>60.685785542937047</v>
      </c>
      <c r="T105" s="50">
        <f t="shared" si="137"/>
        <v>172.7488727264878</v>
      </c>
      <c r="U105" s="89">
        <f t="shared" si="138"/>
        <v>72.481899983310811</v>
      </c>
      <c r="V105" s="58">
        <f t="shared" si="139"/>
        <v>55.168895948124586</v>
      </c>
      <c r="W105" s="28">
        <f t="shared" si="140"/>
        <v>20.867965104148144</v>
      </c>
      <c r="X105" s="59">
        <f t="shared" si="141"/>
        <v>3.3909470955194112</v>
      </c>
      <c r="Y105" s="60">
        <f t="shared" si="142"/>
        <v>12.29690773873169</v>
      </c>
      <c r="Z105" s="60">
        <f t="shared" si="143"/>
        <v>7.0918852324360415</v>
      </c>
      <c r="AA105" s="67">
        <f t="shared" si="159"/>
        <v>0</v>
      </c>
      <c r="AB105" s="31">
        <f t="shared" si="144"/>
        <v>10</v>
      </c>
      <c r="AC105" s="50">
        <f t="shared" si="145"/>
        <v>602.87787709773988</v>
      </c>
      <c r="AD105" s="28">
        <f t="shared" si="146"/>
        <v>0</v>
      </c>
      <c r="AE105" s="33">
        <f t="shared" si="147"/>
        <v>1.75</v>
      </c>
      <c r="AF105" s="89">
        <f t="shared" si="148"/>
        <v>55</v>
      </c>
      <c r="AG105" s="50">
        <f t="shared" si="149"/>
        <v>163.57142857142856</v>
      </c>
      <c r="AH105" s="89">
        <f t="shared" si="150"/>
        <v>66.428571428571431</v>
      </c>
      <c r="AI105" s="58">
        <f t="shared" si="151"/>
        <v>50</v>
      </c>
      <c r="AJ105" s="28">
        <f t="shared" si="152"/>
        <v>20.264802591520667</v>
      </c>
      <c r="AK105" s="61">
        <f t="shared" si="153"/>
        <v>3.5</v>
      </c>
      <c r="AL105" s="60">
        <f t="shared" si="154"/>
        <v>11.439583333333331</v>
      </c>
      <c r="AM105" s="60">
        <f t="shared" si="155"/>
        <v>6.6139534525172881</v>
      </c>
      <c r="AN105" s="62">
        <f t="shared" si="160"/>
        <v>17.374868518865984</v>
      </c>
      <c r="AO105" s="63">
        <f t="shared" si="161"/>
        <v>2.763734209485035</v>
      </c>
    </row>
    <row r="106" spans="1:41" s="1" customFormat="1" ht="20.100000000000001" customHeight="1" x14ac:dyDescent="0.15">
      <c r="A106" s="18"/>
      <c r="B106" s="147"/>
      <c r="C106" s="149"/>
      <c r="D106" s="100">
        <v>400</v>
      </c>
      <c r="E106" s="149"/>
      <c r="F106" s="64" t="s">
        <v>210</v>
      </c>
      <c r="G106" s="8">
        <f t="shared" si="156"/>
        <v>10</v>
      </c>
      <c r="H106" s="140"/>
      <c r="I106" s="97">
        <f t="shared" si="157"/>
        <v>406.170644754298</v>
      </c>
      <c r="J106" s="8">
        <v>90</v>
      </c>
      <c r="K106" s="28">
        <f t="shared" si="130"/>
        <v>390</v>
      </c>
      <c r="L106" s="58">
        <f t="shared" si="131"/>
        <v>612.5</v>
      </c>
      <c r="M106" s="8">
        <v>1.75</v>
      </c>
      <c r="N106" s="67">
        <f t="shared" si="158"/>
        <v>25</v>
      </c>
      <c r="O106" s="8">
        <f t="shared" si="132"/>
        <v>15</v>
      </c>
      <c r="P106" s="28">
        <f t="shared" si="133"/>
        <v>639.08143131453699</v>
      </c>
      <c r="Q106" s="28">
        <f t="shared" si="134"/>
        <v>285.61344061993663</v>
      </c>
      <c r="R106" s="33">
        <f t="shared" si="135"/>
        <v>1.9309113581843607</v>
      </c>
      <c r="S106" s="89">
        <f t="shared" si="136"/>
        <v>60.685785542937047</v>
      </c>
      <c r="T106" s="50">
        <f t="shared" si="137"/>
        <v>175.69790133658125</v>
      </c>
      <c r="U106" s="89">
        <f t="shared" si="138"/>
        <v>72.481899983310811</v>
      </c>
      <c r="V106" s="58">
        <f t="shared" si="139"/>
        <v>55.168895948124586</v>
      </c>
      <c r="W106" s="28">
        <f t="shared" si="140"/>
        <v>20.867965104148144</v>
      </c>
      <c r="X106" s="59">
        <f t="shared" si="141"/>
        <v>3.3909470955194112</v>
      </c>
      <c r="Y106" s="60">
        <f t="shared" si="142"/>
        <v>13.088279517175556</v>
      </c>
      <c r="Z106" s="60">
        <f t="shared" si="143"/>
        <v>7.3546584929240399</v>
      </c>
      <c r="AA106" s="67">
        <f t="shared" si="159"/>
        <v>0</v>
      </c>
      <c r="AB106" s="31">
        <f t="shared" si="144"/>
        <v>10</v>
      </c>
      <c r="AC106" s="50">
        <f t="shared" si="145"/>
        <v>620.60957936532043</v>
      </c>
      <c r="AD106" s="28">
        <f t="shared" si="146"/>
        <v>0</v>
      </c>
      <c r="AE106" s="33">
        <f t="shared" si="147"/>
        <v>1.75</v>
      </c>
      <c r="AF106" s="89">
        <f t="shared" si="148"/>
        <v>55</v>
      </c>
      <c r="AG106" s="50">
        <f t="shared" si="149"/>
        <v>166.42857142857144</v>
      </c>
      <c r="AH106" s="89">
        <f t="shared" si="150"/>
        <v>66.428571428571431</v>
      </c>
      <c r="AI106" s="58">
        <f t="shared" si="151"/>
        <v>50</v>
      </c>
      <c r="AJ106" s="28">
        <f t="shared" si="152"/>
        <v>20.264802591520667</v>
      </c>
      <c r="AK106" s="61">
        <f t="shared" si="153"/>
        <v>3.5</v>
      </c>
      <c r="AL106" s="60">
        <f t="shared" si="154"/>
        <v>12.180729166666667</v>
      </c>
      <c r="AM106" s="60">
        <f t="shared" si="155"/>
        <v>6.8609814952383843</v>
      </c>
      <c r="AN106" s="62">
        <f t="shared" si="160"/>
        <v>17.84792608919976</v>
      </c>
      <c r="AO106" s="63">
        <f t="shared" si="161"/>
        <v>2.7898474383417149</v>
      </c>
    </row>
    <row r="107" spans="1:41" s="1" customFormat="1" ht="20.100000000000001" customHeight="1" x14ac:dyDescent="0.15">
      <c r="A107" s="18"/>
      <c r="B107" s="147">
        <f>C107+30*2</f>
        <v>460</v>
      </c>
      <c r="C107" s="149">
        <v>400</v>
      </c>
      <c r="D107" s="100">
        <v>400</v>
      </c>
      <c r="E107" s="149">
        <v>400</v>
      </c>
      <c r="F107" s="64" t="s">
        <v>202</v>
      </c>
      <c r="G107" s="8">
        <f t="shared" si="156"/>
        <v>10</v>
      </c>
      <c r="H107" s="140">
        <f>C107/COS(G107/180*PI())</f>
        <v>406.170644754298</v>
      </c>
      <c r="I107" s="97">
        <f t="shared" si="157"/>
        <v>406.170644754298</v>
      </c>
      <c r="J107" s="8">
        <v>45</v>
      </c>
      <c r="K107" s="28">
        <f t="shared" ref="K107:K115" si="162">J107+E$107</f>
        <v>445</v>
      </c>
      <c r="L107" s="58">
        <f t="shared" si="131"/>
        <v>607.5</v>
      </c>
      <c r="M107" s="8">
        <v>1.5</v>
      </c>
      <c r="N107" s="67">
        <f t="shared" si="158"/>
        <v>25</v>
      </c>
      <c r="O107" s="8">
        <f t="shared" si="132"/>
        <v>15</v>
      </c>
      <c r="P107" s="28">
        <f t="shared" si="133"/>
        <v>629.53952013727496</v>
      </c>
      <c r="Q107" s="28">
        <f t="shared" si="134"/>
        <v>283.28190232916165</v>
      </c>
      <c r="R107" s="33">
        <f t="shared" si="135"/>
        <v>1.6550668784437377</v>
      </c>
      <c r="S107" s="89">
        <f t="shared" si="136"/>
        <v>60.685785542937047</v>
      </c>
      <c r="T107" s="50">
        <f t="shared" si="137"/>
        <v>190.52085057364113</v>
      </c>
      <c r="U107" s="89">
        <f t="shared" si="138"/>
        <v>72.356353186146407</v>
      </c>
      <c r="V107" s="58">
        <f t="shared" si="139"/>
        <v>55.168895948124586</v>
      </c>
      <c r="W107" s="28">
        <f t="shared" si="140"/>
        <v>20.725580909869134</v>
      </c>
      <c r="X107" s="59">
        <f t="shared" si="141"/>
        <v>3.4274254023346011</v>
      </c>
      <c r="Y107" s="60">
        <f t="shared" si="142"/>
        <v>15.363133030072566</v>
      </c>
      <c r="Z107" s="60">
        <f t="shared" si="143"/>
        <v>7.557290719995998</v>
      </c>
      <c r="AA107" s="67">
        <f t="shared" si="159"/>
        <v>0</v>
      </c>
      <c r="AB107" s="31">
        <f t="shared" si="144"/>
        <v>10</v>
      </c>
      <c r="AC107" s="50">
        <f t="shared" si="145"/>
        <v>618.42222301463858</v>
      </c>
      <c r="AD107" s="28">
        <f t="shared" si="146"/>
        <v>0</v>
      </c>
      <c r="AE107" s="33">
        <f t="shared" si="147"/>
        <v>1.5</v>
      </c>
      <c r="AF107" s="89">
        <f t="shared" si="148"/>
        <v>55</v>
      </c>
      <c r="AG107" s="50">
        <f t="shared" si="149"/>
        <v>182.14285714285714</v>
      </c>
      <c r="AH107" s="89">
        <f t="shared" si="150"/>
        <v>66.428571428571431</v>
      </c>
      <c r="AI107" s="58">
        <f t="shared" si="151"/>
        <v>50</v>
      </c>
      <c r="AJ107" s="28">
        <f t="shared" si="152"/>
        <v>20.359579358506618</v>
      </c>
      <c r="AK107" s="61">
        <f t="shared" si="153"/>
        <v>3.5</v>
      </c>
      <c r="AL107" s="60">
        <f t="shared" si="154"/>
        <v>14.392325892857142</v>
      </c>
      <c r="AM107" s="60">
        <f t="shared" si="155"/>
        <v>7.094820953331852</v>
      </c>
      <c r="AN107" s="62">
        <f t="shared" si="160"/>
        <v>17.710798665021752</v>
      </c>
      <c r="AO107" s="63">
        <f t="shared" si="161"/>
        <v>2.7818324222929709</v>
      </c>
    </row>
    <row r="108" spans="1:41" s="1" customFormat="1" ht="20.100000000000001" customHeight="1" x14ac:dyDescent="0.15">
      <c r="A108" s="18"/>
      <c r="B108" s="147"/>
      <c r="C108" s="149"/>
      <c r="D108" s="100">
        <v>400</v>
      </c>
      <c r="E108" s="149"/>
      <c r="F108" s="64" t="s">
        <v>203</v>
      </c>
      <c r="G108" s="8">
        <f t="shared" si="156"/>
        <v>10</v>
      </c>
      <c r="H108" s="140"/>
      <c r="I108" s="97">
        <f t="shared" si="157"/>
        <v>406.170644754298</v>
      </c>
      <c r="J108" s="8">
        <v>45</v>
      </c>
      <c r="K108" s="28">
        <f t="shared" si="162"/>
        <v>445</v>
      </c>
      <c r="L108" s="58">
        <f t="shared" si="131"/>
        <v>607.5</v>
      </c>
      <c r="M108" s="8">
        <v>1.5</v>
      </c>
      <c r="N108" s="67">
        <f t="shared" si="158"/>
        <v>25</v>
      </c>
      <c r="O108" s="8">
        <f t="shared" si="132"/>
        <v>15</v>
      </c>
      <c r="P108" s="28">
        <f t="shared" si="133"/>
        <v>629.53952013727496</v>
      </c>
      <c r="Q108" s="28">
        <f t="shared" si="134"/>
        <v>283.28190232916165</v>
      </c>
      <c r="R108" s="33">
        <f t="shared" si="135"/>
        <v>1.6550668784437377</v>
      </c>
      <c r="S108" s="89">
        <f t="shared" si="136"/>
        <v>60.685785542937047</v>
      </c>
      <c r="T108" s="50">
        <f t="shared" si="137"/>
        <v>190.52085057364113</v>
      </c>
      <c r="U108" s="89">
        <f t="shared" si="138"/>
        <v>72.356353186146407</v>
      </c>
      <c r="V108" s="58">
        <f t="shared" si="139"/>
        <v>55.168895948124586</v>
      </c>
      <c r="W108" s="28">
        <f t="shared" si="140"/>
        <v>20.725580909869134</v>
      </c>
      <c r="X108" s="59">
        <f t="shared" si="141"/>
        <v>3.4274254023346011</v>
      </c>
      <c r="Y108" s="60">
        <f t="shared" si="142"/>
        <v>15.363133030072566</v>
      </c>
      <c r="Z108" s="60">
        <f t="shared" si="143"/>
        <v>7.557290719995998</v>
      </c>
      <c r="AA108" s="67">
        <f t="shared" si="159"/>
        <v>0</v>
      </c>
      <c r="AB108" s="31">
        <f t="shared" si="144"/>
        <v>10</v>
      </c>
      <c r="AC108" s="50">
        <f t="shared" si="145"/>
        <v>618.42222301463858</v>
      </c>
      <c r="AD108" s="28">
        <f t="shared" si="146"/>
        <v>0</v>
      </c>
      <c r="AE108" s="33">
        <f t="shared" si="147"/>
        <v>1.5</v>
      </c>
      <c r="AF108" s="89">
        <f t="shared" si="148"/>
        <v>55</v>
      </c>
      <c r="AG108" s="50">
        <f t="shared" si="149"/>
        <v>182.14285714285714</v>
      </c>
      <c r="AH108" s="89">
        <f t="shared" si="150"/>
        <v>66.428571428571431</v>
      </c>
      <c r="AI108" s="58">
        <f t="shared" si="151"/>
        <v>50</v>
      </c>
      <c r="AJ108" s="28">
        <f t="shared" si="152"/>
        <v>20.359579358506618</v>
      </c>
      <c r="AK108" s="61">
        <f t="shared" si="153"/>
        <v>3.5</v>
      </c>
      <c r="AL108" s="60">
        <f t="shared" si="154"/>
        <v>14.392325892857142</v>
      </c>
      <c r="AM108" s="60">
        <f t="shared" si="155"/>
        <v>7.094820953331852</v>
      </c>
      <c r="AN108" s="62">
        <f t="shared" si="160"/>
        <v>17.710798665021752</v>
      </c>
      <c r="AO108" s="63">
        <f t="shared" si="161"/>
        <v>2.7818324222929709</v>
      </c>
    </row>
    <row r="109" spans="1:41" s="1" customFormat="1" ht="20.100000000000001" customHeight="1" x14ac:dyDescent="0.15">
      <c r="A109" s="18"/>
      <c r="B109" s="147"/>
      <c r="C109" s="149"/>
      <c r="D109" s="100">
        <v>400</v>
      </c>
      <c r="E109" s="149"/>
      <c r="F109" s="64" t="s">
        <v>204</v>
      </c>
      <c r="G109" s="8">
        <f t="shared" si="156"/>
        <v>10</v>
      </c>
      <c r="H109" s="140"/>
      <c r="I109" s="97">
        <f t="shared" si="157"/>
        <v>406.170644754298</v>
      </c>
      <c r="J109" s="8">
        <v>55</v>
      </c>
      <c r="K109" s="28">
        <f t="shared" si="162"/>
        <v>455</v>
      </c>
      <c r="L109" s="58">
        <f t="shared" si="131"/>
        <v>622.5</v>
      </c>
      <c r="M109" s="8">
        <v>1.5</v>
      </c>
      <c r="N109" s="67">
        <f t="shared" si="158"/>
        <v>25</v>
      </c>
      <c r="O109" s="8">
        <f t="shared" si="132"/>
        <v>15</v>
      </c>
      <c r="P109" s="28">
        <f t="shared" si="133"/>
        <v>645.08370581967688</v>
      </c>
      <c r="Q109" s="28">
        <f t="shared" si="134"/>
        <v>290.27651720148663</v>
      </c>
      <c r="R109" s="33">
        <f t="shared" si="135"/>
        <v>1.6550668784437377</v>
      </c>
      <c r="S109" s="89">
        <f t="shared" si="136"/>
        <v>60.685785542937047</v>
      </c>
      <c r="T109" s="50">
        <f t="shared" si="137"/>
        <v>193.43849248444346</v>
      </c>
      <c r="U109" s="89">
        <f t="shared" si="138"/>
        <v>72.356353186146407</v>
      </c>
      <c r="V109" s="58">
        <f t="shared" si="139"/>
        <v>55.168895948124586</v>
      </c>
      <c r="W109" s="28">
        <f t="shared" si="140"/>
        <v>20.725580909869134</v>
      </c>
      <c r="X109" s="59">
        <f t="shared" si="141"/>
        <v>3.4274254023346011</v>
      </c>
      <c r="Y109" s="60">
        <f t="shared" si="142"/>
        <v>16.215897182952439</v>
      </c>
      <c r="Z109" s="60">
        <f t="shared" si="143"/>
        <v>7.7983774535443295</v>
      </c>
      <c r="AA109" s="67">
        <f t="shared" si="159"/>
        <v>0</v>
      </c>
      <c r="AB109" s="31">
        <f t="shared" si="144"/>
        <v>10</v>
      </c>
      <c r="AC109" s="50">
        <f t="shared" si="145"/>
        <v>633.69190753351847</v>
      </c>
      <c r="AD109" s="28">
        <f t="shared" si="146"/>
        <v>0</v>
      </c>
      <c r="AE109" s="33">
        <f t="shared" si="147"/>
        <v>1.5</v>
      </c>
      <c r="AF109" s="89">
        <f t="shared" si="148"/>
        <v>55</v>
      </c>
      <c r="AG109" s="50">
        <f t="shared" si="149"/>
        <v>185</v>
      </c>
      <c r="AH109" s="89">
        <f t="shared" si="150"/>
        <v>66.428571428571431</v>
      </c>
      <c r="AI109" s="58">
        <f t="shared" si="151"/>
        <v>50</v>
      </c>
      <c r="AJ109" s="28">
        <f t="shared" si="152"/>
        <v>20.359579358506618</v>
      </c>
      <c r="AK109" s="61">
        <f t="shared" si="153"/>
        <v>3.5</v>
      </c>
      <c r="AL109" s="60">
        <f t="shared" si="154"/>
        <v>15.19752232142857</v>
      </c>
      <c r="AM109" s="60">
        <f t="shared" si="155"/>
        <v>7.3233588604687938</v>
      </c>
      <c r="AN109" s="62">
        <f t="shared" si="160"/>
        <v>18.119424159143254</v>
      </c>
      <c r="AO109" s="63">
        <f t="shared" si="161"/>
        <v>2.8042151898844105</v>
      </c>
    </row>
    <row r="110" spans="1:41" s="1" customFormat="1" ht="20.100000000000001" customHeight="1" x14ac:dyDescent="0.15">
      <c r="A110" s="18"/>
      <c r="B110" s="147"/>
      <c r="C110" s="149"/>
      <c r="D110" s="100">
        <v>400</v>
      </c>
      <c r="E110" s="149"/>
      <c r="F110" s="64" t="s">
        <v>205</v>
      </c>
      <c r="G110" s="8">
        <f t="shared" si="156"/>
        <v>10</v>
      </c>
      <c r="H110" s="140"/>
      <c r="I110" s="97">
        <f t="shared" si="157"/>
        <v>406.170644754298</v>
      </c>
      <c r="J110" s="8">
        <v>55</v>
      </c>
      <c r="K110" s="28">
        <f t="shared" si="162"/>
        <v>455</v>
      </c>
      <c r="L110" s="58">
        <f t="shared" si="131"/>
        <v>622.5</v>
      </c>
      <c r="M110" s="8">
        <v>1.5</v>
      </c>
      <c r="N110" s="67">
        <f t="shared" si="158"/>
        <v>25</v>
      </c>
      <c r="O110" s="8">
        <f t="shared" si="132"/>
        <v>15</v>
      </c>
      <c r="P110" s="28">
        <f t="shared" si="133"/>
        <v>645.08370581967688</v>
      </c>
      <c r="Q110" s="28">
        <f t="shared" si="134"/>
        <v>290.27651720148663</v>
      </c>
      <c r="R110" s="33">
        <f t="shared" si="135"/>
        <v>1.6550668784437377</v>
      </c>
      <c r="S110" s="89">
        <f t="shared" si="136"/>
        <v>60.685785542937047</v>
      </c>
      <c r="T110" s="50">
        <f t="shared" si="137"/>
        <v>193.43849248444346</v>
      </c>
      <c r="U110" s="89">
        <f t="shared" si="138"/>
        <v>72.356353186146407</v>
      </c>
      <c r="V110" s="58">
        <f t="shared" si="139"/>
        <v>55.168895948124586</v>
      </c>
      <c r="W110" s="28">
        <f t="shared" si="140"/>
        <v>20.725580909869134</v>
      </c>
      <c r="X110" s="59">
        <f t="shared" si="141"/>
        <v>3.4274254023346011</v>
      </c>
      <c r="Y110" s="60">
        <f t="shared" si="142"/>
        <v>16.215897182952439</v>
      </c>
      <c r="Z110" s="60">
        <f t="shared" si="143"/>
        <v>7.7983774535443295</v>
      </c>
      <c r="AA110" s="67">
        <f t="shared" si="159"/>
        <v>0</v>
      </c>
      <c r="AB110" s="31">
        <f t="shared" si="144"/>
        <v>10</v>
      </c>
      <c r="AC110" s="50">
        <f t="shared" si="145"/>
        <v>633.69190753351847</v>
      </c>
      <c r="AD110" s="28">
        <f t="shared" si="146"/>
        <v>0</v>
      </c>
      <c r="AE110" s="33">
        <f t="shared" si="147"/>
        <v>1.5</v>
      </c>
      <c r="AF110" s="89">
        <f t="shared" si="148"/>
        <v>55</v>
      </c>
      <c r="AG110" s="50">
        <f t="shared" si="149"/>
        <v>185</v>
      </c>
      <c r="AH110" s="89">
        <f t="shared" si="150"/>
        <v>66.428571428571431</v>
      </c>
      <c r="AI110" s="58">
        <f t="shared" si="151"/>
        <v>50</v>
      </c>
      <c r="AJ110" s="28">
        <f t="shared" si="152"/>
        <v>20.359579358506618</v>
      </c>
      <c r="AK110" s="61">
        <f t="shared" si="153"/>
        <v>3.5</v>
      </c>
      <c r="AL110" s="60">
        <f t="shared" si="154"/>
        <v>15.19752232142857</v>
      </c>
      <c r="AM110" s="60">
        <f t="shared" si="155"/>
        <v>7.3233588604687938</v>
      </c>
      <c r="AN110" s="62">
        <f t="shared" si="160"/>
        <v>18.119424159143254</v>
      </c>
      <c r="AO110" s="63">
        <f t="shared" si="161"/>
        <v>2.8042151898844105</v>
      </c>
    </row>
    <row r="111" spans="1:41" s="1" customFormat="1" ht="20.100000000000001" customHeight="1" x14ac:dyDescent="0.15">
      <c r="A111" s="18"/>
      <c r="B111" s="147"/>
      <c r="C111" s="149"/>
      <c r="D111" s="100">
        <v>400</v>
      </c>
      <c r="E111" s="149"/>
      <c r="F111" s="64" t="s">
        <v>206</v>
      </c>
      <c r="G111" s="8">
        <f t="shared" si="156"/>
        <v>10</v>
      </c>
      <c r="H111" s="140"/>
      <c r="I111" s="97">
        <f t="shared" si="157"/>
        <v>406.170644754298</v>
      </c>
      <c r="J111" s="8">
        <v>70</v>
      </c>
      <c r="K111" s="28">
        <f t="shared" si="162"/>
        <v>470</v>
      </c>
      <c r="L111" s="58">
        <f t="shared" si="131"/>
        <v>752.5</v>
      </c>
      <c r="M111" s="8">
        <v>1.75</v>
      </c>
      <c r="N111" s="67">
        <f t="shared" si="158"/>
        <v>25</v>
      </c>
      <c r="O111" s="8">
        <f t="shared" si="132"/>
        <v>15</v>
      </c>
      <c r="P111" s="28">
        <f t="shared" si="133"/>
        <v>785.15718704357403</v>
      </c>
      <c r="Q111" s="28">
        <f t="shared" si="134"/>
        <v>350.89651276163642</v>
      </c>
      <c r="R111" s="33">
        <f t="shared" si="135"/>
        <v>1.9309113581843607</v>
      </c>
      <c r="S111" s="89">
        <f t="shared" si="136"/>
        <v>60.685785542937047</v>
      </c>
      <c r="T111" s="50">
        <f t="shared" si="137"/>
        <v>199.29013021732879</v>
      </c>
      <c r="U111" s="89">
        <f t="shared" si="138"/>
        <v>72.481899983310811</v>
      </c>
      <c r="V111" s="58">
        <f t="shared" si="139"/>
        <v>55.168895948124586</v>
      </c>
      <c r="W111" s="28">
        <f t="shared" si="140"/>
        <v>20.867965104148144</v>
      </c>
      <c r="X111" s="59">
        <f t="shared" si="141"/>
        <v>3.3909470955194112</v>
      </c>
      <c r="Y111" s="60">
        <f t="shared" si="142"/>
        <v>20.569501243715322</v>
      </c>
      <c r="Z111" s="60">
        <f t="shared" si="143"/>
        <v>9.5683178582895518</v>
      </c>
      <c r="AA111" s="67">
        <f t="shared" si="159"/>
        <v>0</v>
      </c>
      <c r="AB111" s="31">
        <f t="shared" si="144"/>
        <v>10</v>
      </c>
      <c r="AC111" s="50">
        <f t="shared" si="145"/>
        <v>762.46319750596513</v>
      </c>
      <c r="AD111" s="28">
        <f t="shared" si="146"/>
        <v>0</v>
      </c>
      <c r="AE111" s="33">
        <f t="shared" si="147"/>
        <v>1.75</v>
      </c>
      <c r="AF111" s="89">
        <f t="shared" si="148"/>
        <v>55</v>
      </c>
      <c r="AG111" s="50">
        <f t="shared" si="149"/>
        <v>189.28571428571428</v>
      </c>
      <c r="AH111" s="89">
        <f t="shared" si="150"/>
        <v>66.428571428571431</v>
      </c>
      <c r="AI111" s="58">
        <f t="shared" si="151"/>
        <v>50</v>
      </c>
      <c r="AJ111" s="28">
        <f t="shared" si="152"/>
        <v>20.264802591520667</v>
      </c>
      <c r="AK111" s="61">
        <f t="shared" si="153"/>
        <v>3.5</v>
      </c>
      <c r="AL111" s="60">
        <f t="shared" si="154"/>
        <v>19.200395833333335</v>
      </c>
      <c r="AM111" s="60">
        <f t="shared" si="155"/>
        <v>8.9452058370071583</v>
      </c>
      <c r="AN111" s="62">
        <f t="shared" si="160"/>
        <v>21.838028329116334</v>
      </c>
      <c r="AO111" s="63">
        <f t="shared" si="161"/>
        <v>2.9987532691951544</v>
      </c>
    </row>
    <row r="112" spans="1:41" s="1" customFormat="1" ht="20.100000000000001" customHeight="1" x14ac:dyDescent="0.15">
      <c r="A112" s="18"/>
      <c r="B112" s="147"/>
      <c r="C112" s="149"/>
      <c r="D112" s="100">
        <v>400</v>
      </c>
      <c r="E112" s="149"/>
      <c r="F112" s="64" t="s">
        <v>207</v>
      </c>
      <c r="G112" s="8">
        <f t="shared" si="156"/>
        <v>10</v>
      </c>
      <c r="H112" s="140"/>
      <c r="I112" s="97">
        <f t="shared" si="157"/>
        <v>406.170644754298</v>
      </c>
      <c r="J112" s="8">
        <v>70</v>
      </c>
      <c r="K112" s="28">
        <f t="shared" si="162"/>
        <v>470</v>
      </c>
      <c r="L112" s="58">
        <f t="shared" si="131"/>
        <v>752.5</v>
      </c>
      <c r="M112" s="8">
        <v>1.75</v>
      </c>
      <c r="N112" s="67">
        <f t="shared" si="158"/>
        <v>25</v>
      </c>
      <c r="O112" s="8">
        <f t="shared" si="132"/>
        <v>15</v>
      </c>
      <c r="P112" s="28">
        <f t="shared" si="133"/>
        <v>785.15718704357403</v>
      </c>
      <c r="Q112" s="28">
        <f t="shared" si="134"/>
        <v>350.89651276163642</v>
      </c>
      <c r="R112" s="33">
        <f t="shared" si="135"/>
        <v>1.9309113581843607</v>
      </c>
      <c r="S112" s="89">
        <f t="shared" si="136"/>
        <v>60.685785542937047</v>
      </c>
      <c r="T112" s="50">
        <f t="shared" si="137"/>
        <v>199.29013021732879</v>
      </c>
      <c r="U112" s="89">
        <f t="shared" si="138"/>
        <v>72.481899983310811</v>
      </c>
      <c r="V112" s="58">
        <f t="shared" si="139"/>
        <v>55.168895948124586</v>
      </c>
      <c r="W112" s="28">
        <f t="shared" si="140"/>
        <v>20.867965104148144</v>
      </c>
      <c r="X112" s="59">
        <f t="shared" si="141"/>
        <v>3.3909470955194112</v>
      </c>
      <c r="Y112" s="60">
        <f t="shared" si="142"/>
        <v>20.569501243715322</v>
      </c>
      <c r="Z112" s="60">
        <f t="shared" si="143"/>
        <v>9.5683178582895518</v>
      </c>
      <c r="AA112" s="67">
        <f t="shared" si="159"/>
        <v>0</v>
      </c>
      <c r="AB112" s="31">
        <f t="shared" si="144"/>
        <v>10</v>
      </c>
      <c r="AC112" s="50">
        <f t="shared" si="145"/>
        <v>762.46319750596513</v>
      </c>
      <c r="AD112" s="28">
        <f t="shared" si="146"/>
        <v>0</v>
      </c>
      <c r="AE112" s="33">
        <f t="shared" si="147"/>
        <v>1.75</v>
      </c>
      <c r="AF112" s="89">
        <f t="shared" si="148"/>
        <v>55</v>
      </c>
      <c r="AG112" s="50">
        <f t="shared" si="149"/>
        <v>189.28571428571428</v>
      </c>
      <c r="AH112" s="89">
        <f t="shared" si="150"/>
        <v>66.428571428571431</v>
      </c>
      <c r="AI112" s="58">
        <f t="shared" si="151"/>
        <v>50</v>
      </c>
      <c r="AJ112" s="28">
        <f t="shared" si="152"/>
        <v>20.264802591520667</v>
      </c>
      <c r="AK112" s="61">
        <f t="shared" si="153"/>
        <v>3.5</v>
      </c>
      <c r="AL112" s="60">
        <f t="shared" si="154"/>
        <v>19.200395833333335</v>
      </c>
      <c r="AM112" s="60">
        <f t="shared" si="155"/>
        <v>8.9452058370071583</v>
      </c>
      <c r="AN112" s="62">
        <f t="shared" si="160"/>
        <v>21.838028329116334</v>
      </c>
      <c r="AO112" s="63">
        <f t="shared" si="161"/>
        <v>2.9987532691951544</v>
      </c>
    </row>
    <row r="113" spans="1:41" s="1" customFormat="1" ht="20.100000000000001" customHeight="1" x14ac:dyDescent="0.15">
      <c r="A113" s="18"/>
      <c r="B113" s="147"/>
      <c r="C113" s="149"/>
      <c r="D113" s="100">
        <v>400</v>
      </c>
      <c r="E113" s="149"/>
      <c r="F113" s="64" t="s">
        <v>208</v>
      </c>
      <c r="G113" s="8">
        <f t="shared" si="156"/>
        <v>10</v>
      </c>
      <c r="H113" s="140"/>
      <c r="I113" s="97">
        <f t="shared" si="157"/>
        <v>406.170644754298</v>
      </c>
      <c r="J113" s="8">
        <v>80</v>
      </c>
      <c r="K113" s="28">
        <f t="shared" si="162"/>
        <v>480</v>
      </c>
      <c r="L113" s="58">
        <f t="shared" si="131"/>
        <v>770</v>
      </c>
      <c r="M113" s="8">
        <v>1.75</v>
      </c>
      <c r="N113" s="67">
        <f t="shared" si="158"/>
        <v>25</v>
      </c>
      <c r="O113" s="8">
        <f t="shared" si="132"/>
        <v>15</v>
      </c>
      <c r="P113" s="28">
        <f t="shared" si="133"/>
        <v>803.41665650970356</v>
      </c>
      <c r="Q113" s="28">
        <f t="shared" si="134"/>
        <v>359.0568967793489</v>
      </c>
      <c r="R113" s="33">
        <f t="shared" si="135"/>
        <v>1.9309113581843607</v>
      </c>
      <c r="S113" s="89">
        <f t="shared" si="136"/>
        <v>60.685785542937047</v>
      </c>
      <c r="T113" s="50">
        <f t="shared" si="137"/>
        <v>202.23915882742222</v>
      </c>
      <c r="U113" s="89">
        <f t="shared" si="138"/>
        <v>72.481899983310811</v>
      </c>
      <c r="V113" s="58">
        <f t="shared" si="139"/>
        <v>55.168895948124586</v>
      </c>
      <c r="W113" s="28">
        <f t="shared" si="140"/>
        <v>20.867965104148144</v>
      </c>
      <c r="X113" s="59">
        <f t="shared" si="141"/>
        <v>3.3909470955194112</v>
      </c>
      <c r="Y113" s="60">
        <f t="shared" si="142"/>
        <v>21.656176097007894</v>
      </c>
      <c r="Z113" s="60">
        <f t="shared" si="143"/>
        <v>9.8589594391429323</v>
      </c>
      <c r="AA113" s="67">
        <f t="shared" si="159"/>
        <v>0</v>
      </c>
      <c r="AB113" s="31">
        <f t="shared" si="144"/>
        <v>10</v>
      </c>
      <c r="AC113" s="50">
        <f t="shared" si="145"/>
        <v>780.19489977354567</v>
      </c>
      <c r="AD113" s="28">
        <f t="shared" si="146"/>
        <v>0</v>
      </c>
      <c r="AE113" s="33">
        <f t="shared" si="147"/>
        <v>1.75</v>
      </c>
      <c r="AF113" s="89">
        <f t="shared" si="148"/>
        <v>55</v>
      </c>
      <c r="AG113" s="50">
        <f t="shared" si="149"/>
        <v>192.14285714285714</v>
      </c>
      <c r="AH113" s="89">
        <f t="shared" si="150"/>
        <v>66.428571428571431</v>
      </c>
      <c r="AI113" s="58">
        <f t="shared" si="151"/>
        <v>50</v>
      </c>
      <c r="AJ113" s="28">
        <f t="shared" si="152"/>
        <v>20.264802591520667</v>
      </c>
      <c r="AK113" s="61">
        <f t="shared" si="153"/>
        <v>3.5</v>
      </c>
      <c r="AL113" s="60">
        <f t="shared" si="154"/>
        <v>20.221666666666664</v>
      </c>
      <c r="AM113" s="60">
        <f t="shared" si="155"/>
        <v>9.2192338797282538</v>
      </c>
      <c r="AN113" s="62">
        <f t="shared" si="160"/>
        <v>22.362496318761707</v>
      </c>
      <c r="AO113" s="63">
        <f t="shared" si="161"/>
        <v>3.0248664980518343</v>
      </c>
    </row>
    <row r="114" spans="1:41" s="1" customFormat="1" ht="20.100000000000001" customHeight="1" x14ac:dyDescent="0.15">
      <c r="A114" s="18"/>
      <c r="B114" s="147"/>
      <c r="C114" s="149"/>
      <c r="D114" s="100">
        <v>400</v>
      </c>
      <c r="E114" s="149"/>
      <c r="F114" s="64" t="s">
        <v>209</v>
      </c>
      <c r="G114" s="8">
        <f t="shared" si="156"/>
        <v>10</v>
      </c>
      <c r="H114" s="140"/>
      <c r="I114" s="97">
        <f t="shared" si="157"/>
        <v>406.170644754298</v>
      </c>
      <c r="J114" s="8">
        <v>80</v>
      </c>
      <c r="K114" s="28">
        <f t="shared" si="162"/>
        <v>480</v>
      </c>
      <c r="L114" s="58">
        <f t="shared" si="131"/>
        <v>770</v>
      </c>
      <c r="M114" s="8">
        <v>1.75</v>
      </c>
      <c r="N114" s="67">
        <f t="shared" si="158"/>
        <v>25</v>
      </c>
      <c r="O114" s="8">
        <f t="shared" si="132"/>
        <v>15</v>
      </c>
      <c r="P114" s="28">
        <f t="shared" si="133"/>
        <v>803.41665650970356</v>
      </c>
      <c r="Q114" s="28">
        <f t="shared" si="134"/>
        <v>359.0568967793489</v>
      </c>
      <c r="R114" s="33">
        <f t="shared" si="135"/>
        <v>1.9309113581843607</v>
      </c>
      <c r="S114" s="89">
        <f t="shared" si="136"/>
        <v>60.685785542937047</v>
      </c>
      <c r="T114" s="50">
        <f t="shared" si="137"/>
        <v>202.23915882742222</v>
      </c>
      <c r="U114" s="89">
        <f t="shared" si="138"/>
        <v>72.481899983310811</v>
      </c>
      <c r="V114" s="58">
        <f t="shared" si="139"/>
        <v>55.168895948124586</v>
      </c>
      <c r="W114" s="28">
        <f t="shared" si="140"/>
        <v>20.867965104148144</v>
      </c>
      <c r="X114" s="59">
        <f t="shared" si="141"/>
        <v>3.3909470955194112</v>
      </c>
      <c r="Y114" s="60">
        <f t="shared" si="142"/>
        <v>21.656176097007894</v>
      </c>
      <c r="Z114" s="60">
        <f t="shared" si="143"/>
        <v>9.8589594391429323</v>
      </c>
      <c r="AA114" s="67">
        <f t="shared" si="159"/>
        <v>0</v>
      </c>
      <c r="AB114" s="31">
        <f t="shared" si="144"/>
        <v>10</v>
      </c>
      <c r="AC114" s="50">
        <f t="shared" si="145"/>
        <v>780.19489977354567</v>
      </c>
      <c r="AD114" s="28">
        <f t="shared" si="146"/>
        <v>0</v>
      </c>
      <c r="AE114" s="33">
        <f t="shared" si="147"/>
        <v>1.75</v>
      </c>
      <c r="AF114" s="89">
        <f t="shared" si="148"/>
        <v>55</v>
      </c>
      <c r="AG114" s="50">
        <f t="shared" si="149"/>
        <v>192.14285714285714</v>
      </c>
      <c r="AH114" s="89">
        <f t="shared" si="150"/>
        <v>66.428571428571431</v>
      </c>
      <c r="AI114" s="58">
        <f t="shared" si="151"/>
        <v>50</v>
      </c>
      <c r="AJ114" s="28">
        <f t="shared" si="152"/>
        <v>20.264802591520667</v>
      </c>
      <c r="AK114" s="61">
        <f t="shared" si="153"/>
        <v>3.5</v>
      </c>
      <c r="AL114" s="60">
        <f t="shared" si="154"/>
        <v>20.221666666666664</v>
      </c>
      <c r="AM114" s="60">
        <f t="shared" si="155"/>
        <v>9.2192338797282538</v>
      </c>
      <c r="AN114" s="62">
        <f t="shared" si="160"/>
        <v>22.362496318761707</v>
      </c>
      <c r="AO114" s="63">
        <f t="shared" si="161"/>
        <v>3.0248664980518343</v>
      </c>
    </row>
    <row r="115" spans="1:41" s="1" customFormat="1" ht="20.100000000000001" customHeight="1" thickBot="1" x14ac:dyDescent="0.2">
      <c r="A115" s="18"/>
      <c r="B115" s="148"/>
      <c r="C115" s="150"/>
      <c r="D115" s="101">
        <v>400</v>
      </c>
      <c r="E115" s="150"/>
      <c r="F115" s="65" t="s">
        <v>210</v>
      </c>
      <c r="G115" s="35">
        <f t="shared" si="156"/>
        <v>10</v>
      </c>
      <c r="H115" s="141"/>
      <c r="I115" s="97">
        <f t="shared" si="157"/>
        <v>406.170644754298</v>
      </c>
      <c r="J115" s="35">
        <v>90</v>
      </c>
      <c r="K115" s="36">
        <f t="shared" si="162"/>
        <v>490</v>
      </c>
      <c r="L115" s="66">
        <f t="shared" si="131"/>
        <v>787.5</v>
      </c>
      <c r="M115" s="35">
        <v>1.75</v>
      </c>
      <c r="N115" s="83">
        <f t="shared" si="158"/>
        <v>25</v>
      </c>
      <c r="O115" s="35">
        <f t="shared" si="132"/>
        <v>15</v>
      </c>
      <c r="P115" s="36">
        <f t="shared" si="133"/>
        <v>821.6761259758332</v>
      </c>
      <c r="Q115" s="36">
        <f t="shared" si="134"/>
        <v>367.21728079706139</v>
      </c>
      <c r="R115" s="40">
        <f t="shared" si="135"/>
        <v>1.9309113581843607</v>
      </c>
      <c r="S115" s="90">
        <f t="shared" si="136"/>
        <v>60.685785542937047</v>
      </c>
      <c r="T115" s="51">
        <f t="shared" si="137"/>
        <v>205.18818743751567</v>
      </c>
      <c r="U115" s="90">
        <f t="shared" si="138"/>
        <v>72.481899983310811</v>
      </c>
      <c r="V115" s="66">
        <f t="shared" si="139"/>
        <v>55.168895948124586</v>
      </c>
      <c r="W115" s="36">
        <f t="shared" si="140"/>
        <v>20.867965104148144</v>
      </c>
      <c r="X115" s="84">
        <f t="shared" si="141"/>
        <v>3.3909470955194112</v>
      </c>
      <c r="Y115" s="85">
        <f t="shared" si="142"/>
        <v>22.778242803095264</v>
      </c>
      <c r="Z115" s="85">
        <f t="shared" si="143"/>
        <v>10.15269750003691</v>
      </c>
      <c r="AA115" s="83">
        <f t="shared" si="159"/>
        <v>0</v>
      </c>
      <c r="AB115" s="38">
        <f t="shared" si="144"/>
        <v>10</v>
      </c>
      <c r="AC115" s="51">
        <f t="shared" si="145"/>
        <v>797.92660204112622</v>
      </c>
      <c r="AD115" s="36">
        <f t="shared" si="146"/>
        <v>0</v>
      </c>
      <c r="AE115" s="40">
        <f t="shared" si="147"/>
        <v>1.75</v>
      </c>
      <c r="AF115" s="90">
        <f t="shared" si="148"/>
        <v>55</v>
      </c>
      <c r="AG115" s="51">
        <f t="shared" si="149"/>
        <v>195</v>
      </c>
      <c r="AH115" s="90">
        <f t="shared" si="150"/>
        <v>66.428571428571431</v>
      </c>
      <c r="AI115" s="66">
        <f t="shared" si="151"/>
        <v>50</v>
      </c>
      <c r="AJ115" s="36">
        <f t="shared" si="152"/>
        <v>20.264802591520667</v>
      </c>
      <c r="AK115" s="86">
        <f t="shared" si="153"/>
        <v>3.5</v>
      </c>
      <c r="AL115" s="85">
        <f t="shared" si="154"/>
        <v>21.276562500000001</v>
      </c>
      <c r="AM115" s="85">
        <f t="shared" si="155"/>
        <v>9.4962619224493512</v>
      </c>
      <c r="AN115" s="62">
        <f t="shared" si="160"/>
        <v>22.892676577219468</v>
      </c>
      <c r="AO115" s="63">
        <f t="shared" si="161"/>
        <v>3.0509797269085142</v>
      </c>
    </row>
    <row r="116" spans="1:41" s="6" customFormat="1" ht="20.100000000000001" customHeight="1" x14ac:dyDescent="0.15">
      <c r="A116" s="18"/>
      <c r="B116" s="18"/>
      <c r="C116" s="18"/>
      <c r="D116" s="99"/>
      <c r="E116" s="18"/>
      <c r="F116" s="18"/>
      <c r="G116" s="18"/>
      <c r="H116" s="18"/>
      <c r="I116" s="18"/>
      <c r="J116" s="18"/>
      <c r="K116" s="42"/>
      <c r="L116" s="42"/>
      <c r="M116" s="18"/>
      <c r="N116" s="18"/>
      <c r="O116" s="18"/>
      <c r="P116" s="42"/>
      <c r="Q116" s="42"/>
      <c r="R116" s="47"/>
      <c r="S116" s="52"/>
      <c r="T116" s="52"/>
      <c r="U116" s="52"/>
      <c r="V116" s="42"/>
      <c r="W116" s="42"/>
      <c r="X116" s="46"/>
      <c r="Y116" s="43"/>
      <c r="Z116" s="43"/>
      <c r="AA116" s="44"/>
      <c r="AB116" s="45"/>
      <c r="AC116" s="52"/>
      <c r="AD116" s="42"/>
      <c r="AE116" s="47"/>
      <c r="AF116" s="52"/>
      <c r="AG116" s="52"/>
      <c r="AH116" s="52"/>
      <c r="AI116" s="42"/>
      <c r="AJ116" s="42"/>
      <c r="AK116" s="46"/>
      <c r="AL116" s="43"/>
      <c r="AM116" s="43"/>
      <c r="AN116" s="47"/>
    </row>
    <row r="117" spans="1:41" s="6" customFormat="1" ht="20.100000000000001" customHeight="1" x14ac:dyDescent="0.15">
      <c r="A117" s="18"/>
      <c r="B117" s="18"/>
      <c r="C117" s="18"/>
      <c r="D117" s="99"/>
      <c r="E117" s="18"/>
      <c r="F117" s="18"/>
      <c r="G117" s="18"/>
      <c r="H117" s="18"/>
      <c r="I117" s="18"/>
      <c r="J117" s="18"/>
      <c r="K117" s="42"/>
      <c r="L117" s="42"/>
      <c r="M117" s="18"/>
      <c r="N117" s="18"/>
      <c r="O117" s="18"/>
      <c r="P117" s="42"/>
      <c r="Q117" s="42"/>
      <c r="R117" s="47"/>
      <c r="S117" s="52"/>
      <c r="T117" s="52"/>
      <c r="U117" s="52"/>
      <c r="V117" s="42"/>
      <c r="W117" s="42"/>
      <c r="X117" s="46"/>
      <c r="Y117" s="43"/>
      <c r="Z117" s="43"/>
      <c r="AA117" s="44"/>
      <c r="AB117" s="45"/>
      <c r="AC117" s="52"/>
      <c r="AD117" s="42"/>
      <c r="AE117" s="47"/>
      <c r="AF117" s="52"/>
      <c r="AG117" s="52"/>
      <c r="AH117" s="52"/>
      <c r="AI117" s="42"/>
      <c r="AJ117" s="42"/>
      <c r="AK117" s="46"/>
      <c r="AL117" s="43"/>
      <c r="AM117" s="43"/>
      <c r="AN117" s="47"/>
      <c r="AO117" s="47"/>
    </row>
    <row r="118" spans="1:41" s="1" customFormat="1" ht="20.100000000000001" customHeight="1" x14ac:dyDescent="0.15">
      <c r="A118" s="17"/>
      <c r="B118" s="164" t="s">
        <v>212</v>
      </c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  <c r="AH118" s="164"/>
      <c r="AI118" s="164"/>
      <c r="AJ118" s="164"/>
      <c r="AK118" s="164"/>
      <c r="AL118" s="164"/>
      <c r="AM118" s="164"/>
      <c r="AN118" s="164"/>
      <c r="AO118" s="164"/>
    </row>
    <row r="119" spans="1:41" s="1" customFormat="1" ht="20.100000000000001" customHeight="1" thickBot="1" x14ac:dyDescent="0.2">
      <c r="D119" s="96"/>
      <c r="K119" s="2"/>
      <c r="L119" s="2"/>
      <c r="P119" s="2"/>
      <c r="Q119" s="2"/>
      <c r="R119" s="87"/>
      <c r="S119" s="13"/>
      <c r="T119" s="13"/>
      <c r="U119" s="13"/>
      <c r="V119" s="2"/>
      <c r="W119" s="2"/>
      <c r="X119" s="5"/>
      <c r="AA119" s="3"/>
      <c r="AB119" s="4"/>
      <c r="AC119" s="13"/>
      <c r="AD119" s="2"/>
      <c r="AE119" s="87"/>
      <c r="AF119" s="13"/>
      <c r="AG119" s="13"/>
      <c r="AH119" s="13"/>
      <c r="AI119" s="2"/>
      <c r="AJ119" s="2"/>
      <c r="AK119" s="5"/>
      <c r="AN119" s="4" t="s">
        <v>144</v>
      </c>
      <c r="AO119" s="4"/>
    </row>
    <row r="120" spans="1:41" s="1" customFormat="1" ht="27" customHeight="1" x14ac:dyDescent="0.15">
      <c r="A120" s="18"/>
      <c r="B120" s="19" t="s">
        <v>29</v>
      </c>
      <c r="C120" s="15" t="s">
        <v>30</v>
      </c>
      <c r="D120" s="91" t="s">
        <v>30</v>
      </c>
      <c r="E120" s="15" t="s">
        <v>315</v>
      </c>
      <c r="F120" s="68" t="s">
        <v>24</v>
      </c>
      <c r="G120" s="165" t="s">
        <v>71</v>
      </c>
      <c r="H120" s="146" t="s">
        <v>316</v>
      </c>
      <c r="I120" s="167" t="s">
        <v>316</v>
      </c>
      <c r="J120" s="68" t="s">
        <v>27</v>
      </c>
      <c r="K120" s="151" t="s">
        <v>72</v>
      </c>
      <c r="L120" s="151" t="s">
        <v>1</v>
      </c>
      <c r="M120" s="153" t="s">
        <v>3</v>
      </c>
      <c r="N120" s="153" t="s">
        <v>32</v>
      </c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  <c r="AA120" s="153" t="s">
        <v>33</v>
      </c>
      <c r="AB120" s="153"/>
      <c r="AC120" s="153"/>
      <c r="AD120" s="153"/>
      <c r="AE120" s="153"/>
      <c r="AF120" s="153"/>
      <c r="AG120" s="153"/>
      <c r="AH120" s="153"/>
      <c r="AI120" s="153"/>
      <c r="AJ120" s="153"/>
      <c r="AK120" s="153"/>
      <c r="AL120" s="153"/>
      <c r="AM120" s="153"/>
      <c r="AN120" s="103" t="s">
        <v>16</v>
      </c>
      <c r="AO120" s="155" t="s">
        <v>145</v>
      </c>
    </row>
    <row r="121" spans="1:41" s="1" customFormat="1" ht="31.5" customHeight="1" x14ac:dyDescent="0.15">
      <c r="A121" s="18"/>
      <c r="B121" s="20" t="s">
        <v>34</v>
      </c>
      <c r="C121" s="16" t="s">
        <v>35</v>
      </c>
      <c r="D121" s="92" t="s">
        <v>35</v>
      </c>
      <c r="E121" s="16" t="s">
        <v>70</v>
      </c>
      <c r="F121" s="69" t="s">
        <v>73</v>
      </c>
      <c r="G121" s="166"/>
      <c r="H121" s="143"/>
      <c r="I121" s="168"/>
      <c r="J121" s="69" t="s">
        <v>74</v>
      </c>
      <c r="K121" s="152"/>
      <c r="L121" s="152"/>
      <c r="M121" s="154"/>
      <c r="N121" s="103" t="s">
        <v>39</v>
      </c>
      <c r="O121" s="103" t="s">
        <v>40</v>
      </c>
      <c r="P121" s="103" t="s">
        <v>0</v>
      </c>
      <c r="Q121" s="103" t="s">
        <v>2</v>
      </c>
      <c r="R121" s="162" t="s">
        <v>17</v>
      </c>
      <c r="S121" s="103" t="s">
        <v>4</v>
      </c>
      <c r="T121" s="103" t="s">
        <v>19</v>
      </c>
      <c r="U121" s="103" t="s">
        <v>21</v>
      </c>
      <c r="V121" s="103" t="s">
        <v>5</v>
      </c>
      <c r="W121" s="103" t="s">
        <v>6</v>
      </c>
      <c r="X121" s="157" t="s">
        <v>7</v>
      </c>
      <c r="Y121" s="70" t="s">
        <v>37</v>
      </c>
      <c r="Z121" s="70" t="s">
        <v>38</v>
      </c>
      <c r="AA121" s="103" t="s">
        <v>41</v>
      </c>
      <c r="AB121" s="103" t="s">
        <v>42</v>
      </c>
      <c r="AC121" s="103" t="s">
        <v>18</v>
      </c>
      <c r="AD121" s="103" t="s">
        <v>13</v>
      </c>
      <c r="AE121" s="162" t="s">
        <v>14</v>
      </c>
      <c r="AF121" s="103" t="s">
        <v>8</v>
      </c>
      <c r="AG121" s="103" t="s">
        <v>20</v>
      </c>
      <c r="AH121" s="103" t="s">
        <v>22</v>
      </c>
      <c r="AI121" s="103" t="s">
        <v>9</v>
      </c>
      <c r="AJ121" s="103" t="s">
        <v>10</v>
      </c>
      <c r="AK121" s="157" t="s">
        <v>11</v>
      </c>
      <c r="AL121" s="70" t="s">
        <v>311</v>
      </c>
      <c r="AM121" s="70" t="s">
        <v>312</v>
      </c>
      <c r="AN121" s="71" t="s">
        <v>314</v>
      </c>
      <c r="AO121" s="156"/>
    </row>
    <row r="122" spans="1:41" s="1" customFormat="1" ht="55.5" customHeight="1" x14ac:dyDescent="0.15">
      <c r="A122" s="18"/>
      <c r="B122" s="25" t="s">
        <v>57</v>
      </c>
      <c r="C122" s="24" t="s">
        <v>57</v>
      </c>
      <c r="D122" s="93" t="s">
        <v>57</v>
      </c>
      <c r="E122" s="71" t="s">
        <v>15</v>
      </c>
      <c r="F122" s="71" t="s">
        <v>58</v>
      </c>
      <c r="G122" s="71" t="s">
        <v>59</v>
      </c>
      <c r="H122" s="108" t="s">
        <v>15</v>
      </c>
      <c r="I122" s="93" t="s">
        <v>15</v>
      </c>
      <c r="J122" s="71" t="s">
        <v>15</v>
      </c>
      <c r="K122" s="73" t="s">
        <v>57</v>
      </c>
      <c r="L122" s="73" t="s">
        <v>57</v>
      </c>
      <c r="M122" s="154"/>
      <c r="N122" s="71" t="s">
        <v>59</v>
      </c>
      <c r="O122" s="71" t="s">
        <v>59</v>
      </c>
      <c r="P122" s="71" t="s">
        <v>57</v>
      </c>
      <c r="Q122" s="71" t="s">
        <v>57</v>
      </c>
      <c r="R122" s="163"/>
      <c r="S122" s="71" t="s">
        <v>57</v>
      </c>
      <c r="T122" s="71" t="s">
        <v>57</v>
      </c>
      <c r="U122" s="71" t="s">
        <v>57</v>
      </c>
      <c r="V122" s="71" t="s">
        <v>57</v>
      </c>
      <c r="W122" s="71" t="s">
        <v>57</v>
      </c>
      <c r="X122" s="157"/>
      <c r="Y122" s="158" t="s">
        <v>75</v>
      </c>
      <c r="Z122" s="158"/>
      <c r="AA122" s="71" t="s">
        <v>59</v>
      </c>
      <c r="AB122" s="71" t="s">
        <v>59</v>
      </c>
      <c r="AC122" s="71" t="s">
        <v>57</v>
      </c>
      <c r="AD122" s="71" t="s">
        <v>57</v>
      </c>
      <c r="AE122" s="163"/>
      <c r="AF122" s="71" t="s">
        <v>57</v>
      </c>
      <c r="AG122" s="71" t="s">
        <v>57</v>
      </c>
      <c r="AH122" s="71" t="s">
        <v>57</v>
      </c>
      <c r="AI122" s="71" t="s">
        <v>57</v>
      </c>
      <c r="AJ122" s="71" t="s">
        <v>57</v>
      </c>
      <c r="AK122" s="157"/>
      <c r="AL122" s="159" t="s">
        <v>313</v>
      </c>
      <c r="AM122" s="160"/>
      <c r="AN122" s="158" t="s">
        <v>52</v>
      </c>
      <c r="AO122" s="161"/>
    </row>
    <row r="123" spans="1:41" s="1" customFormat="1" ht="20.100000000000001" customHeight="1" x14ac:dyDescent="0.15">
      <c r="A123" s="18"/>
      <c r="B123" s="147">
        <f>C123+30*2</f>
        <v>660</v>
      </c>
      <c r="C123" s="149">
        <v>600</v>
      </c>
      <c r="D123" s="100">
        <v>600</v>
      </c>
      <c r="E123" s="149">
        <v>300</v>
      </c>
      <c r="F123" s="94" t="s">
        <v>213</v>
      </c>
      <c r="G123" s="8">
        <v>10</v>
      </c>
      <c r="H123" s="140">
        <f>C123/COS(G123/180*PI())</f>
        <v>609.25596713144705</v>
      </c>
      <c r="I123" s="97">
        <f>D123/COS(G123/180*PI())</f>
        <v>609.25596713144705</v>
      </c>
      <c r="J123" s="8">
        <v>60</v>
      </c>
      <c r="K123" s="28">
        <f t="shared" ref="K123:K131" si="163">J123+E$123</f>
        <v>360</v>
      </c>
      <c r="L123" s="58">
        <f t="shared" ref="L123:L158" si="164">(K123-40)*M123</f>
        <v>480</v>
      </c>
      <c r="M123" s="8">
        <v>1.5</v>
      </c>
      <c r="N123" s="67">
        <v>25</v>
      </c>
      <c r="O123" s="8">
        <f t="shared" ref="O123:O158" si="165">N123-G123</f>
        <v>15</v>
      </c>
      <c r="P123" s="28">
        <f t="shared" ref="P123:P158" si="166">L123/COS(ATAN((Q123+U123-T123)/L123))</f>
        <v>497.41394183685924</v>
      </c>
      <c r="Q123" s="28">
        <f t="shared" ref="Q123:Q158" si="167">L123*TAN(N123*PI()/180)</f>
        <v>223.82767591439932</v>
      </c>
      <c r="R123" s="33">
        <f t="shared" ref="R123:R158" si="168">M123/COS(N123*PI()/180)</f>
        <v>1.6550668784437377</v>
      </c>
      <c r="S123" s="89">
        <f t="shared" ref="S123:S158" si="169">55/COS(N123*PI()/180)</f>
        <v>60.685785542937047</v>
      </c>
      <c r="T123" s="50">
        <f t="shared" ref="T123:T158" si="170">K123/X123+S123</f>
        <v>165.72089433182123</v>
      </c>
      <c r="U123" s="89">
        <f t="shared" ref="U123:U158" si="171">40/X123+S123</f>
        <v>72.356353186146407</v>
      </c>
      <c r="V123" s="58">
        <f t="shared" ref="V123:V158" si="172">50/COS(N123*PI()/180)</f>
        <v>55.168895948124586</v>
      </c>
      <c r="W123" s="28">
        <f t="shared" ref="W123:W158" si="173">20/COS(ATAN((Q123+U123-T123)/L123))</f>
        <v>20.725580909869134</v>
      </c>
      <c r="X123" s="59">
        <f t="shared" ref="X123:X158" si="174">(3.5+SIN(N123*PI()/180)/M123)*COS(N123*PI()/180)</f>
        <v>3.4274254023346011</v>
      </c>
      <c r="Y123" s="60">
        <f t="shared" ref="Y123:Y158" si="175">(S123*M123*(K123^2-40^2)/2+M123*(K123^3-40^3)/(6*X123))/1000000</f>
        <v>9.224304709824521</v>
      </c>
      <c r="Z123" s="60">
        <f t="shared" ref="Z123:Z158" si="176">(M123*(S123+V123+W123)*(K123-40)*60+M123*(K123^2-40^2)*60/(2*X123)+(V123+W123+U123)*0*60)/1000000</f>
        <v>5.6140732977689529</v>
      </c>
      <c r="AA123" s="67">
        <v>0</v>
      </c>
      <c r="AB123" s="31">
        <f t="shared" ref="AB123:AB158" si="177">AA123+G123</f>
        <v>10</v>
      </c>
      <c r="AC123" s="50">
        <f t="shared" ref="AC123:AC158" si="178">IF(AA123&gt;0,L123/COS(ATAN((AD123+AH123-AG123)/L123)),L123/COS(ATAN((AD123+AG123-AH123)/L123)))</f>
        <v>488.62990460415887</v>
      </c>
      <c r="AD123" s="28">
        <f t="shared" ref="AD123:AD158" si="179">L123*TAN(ABS(AA123)*PI()/180)</f>
        <v>0</v>
      </c>
      <c r="AE123" s="33">
        <f t="shared" ref="AE123:AE158" si="180">M123/COS(AA123*PI()/180)</f>
        <v>1.5</v>
      </c>
      <c r="AF123" s="89">
        <f t="shared" ref="AF123:AF158" si="181">55/COS(AA123*PI()/180)</f>
        <v>55</v>
      </c>
      <c r="AG123" s="50">
        <f t="shared" ref="AG123:AG158" si="182">K123/AK123+AF123</f>
        <v>157.85714285714286</v>
      </c>
      <c r="AH123" s="89">
        <f t="shared" ref="AH123:AH158" si="183">40/AK123+AF123</f>
        <v>66.428571428571431</v>
      </c>
      <c r="AI123" s="58">
        <f t="shared" ref="AI123:AI158" si="184">50/COS(AA123*PI()/180)</f>
        <v>50</v>
      </c>
      <c r="AJ123" s="28">
        <f t="shared" ref="AJ123:AJ158" si="185">IF(AA123&gt;0,20/COS(ATAN((AD123+AH123-AG123)/L123)),20/COS(ATAN((AD123-AH123+AG123)/L123)))</f>
        <v>20.359579358506618</v>
      </c>
      <c r="AK123" s="61">
        <f t="shared" ref="AK123:AK158" si="186">(3.5+SIN(ABS(AA123)*PI()/180)/M123)*COS(AA123*PI()/180)</f>
        <v>3.5</v>
      </c>
      <c r="AL123" s="60">
        <f t="shared" ref="AL123:AL158" si="187">(AF123*M123*(K123^2-40^2)/2+M123*(K123^3-40^3)/(6*AK123))/1000000</f>
        <v>8.6080000000000005</v>
      </c>
      <c r="AM123" s="60">
        <f t="shared" ref="AM123:AM158" si="188">(M123*(AF123+AI123+AJ123)*(K123-40)*60+M123*(K123^2-40^2)*60/(2*AK123)+(AI123+AJ123+AH123)*0*60)/1000000</f>
        <v>5.2560701712392763</v>
      </c>
      <c r="AN123" s="62">
        <f>IF(AA123&gt;0,((I123+I123+Q123+AD123)*L123/2+200*(I123+Q123+AD123+U123+W123+AH123+AJ123))/10000*0.4-(AI123+V123)*L123/10000*0.4,((I123+I123+Q123-AD123)*L123/2+200*(I123+Q123-AD123+U123+W123+AH123+AJ123))/10000*0.4-(AI123+V123)*L123/10000*0.4)</f>
        <v>19.930847278929548</v>
      </c>
      <c r="AO123" s="63">
        <f>IF(AA123&gt;0,0.8*0.4*(Q123+U123+W123+I123+AD123+AH123+AJ123)/100,0.8*0.4*(Q123+U123+W123+I123-AD123+AH123+AJ123)/100)</f>
        <v>3.2414519293726083</v>
      </c>
    </row>
    <row r="124" spans="1:41" s="1" customFormat="1" ht="20.100000000000001" customHeight="1" x14ac:dyDescent="0.15">
      <c r="A124" s="18"/>
      <c r="B124" s="147"/>
      <c r="C124" s="149"/>
      <c r="D124" s="100">
        <v>600</v>
      </c>
      <c r="E124" s="149"/>
      <c r="F124" s="94" t="s">
        <v>214</v>
      </c>
      <c r="G124" s="8">
        <f t="shared" ref="G124:G158" si="189">G123</f>
        <v>10</v>
      </c>
      <c r="H124" s="140"/>
      <c r="I124" s="97">
        <f t="shared" ref="I124:I158" si="190">D124/COS(G124/180*PI())</f>
        <v>609.25596713144705</v>
      </c>
      <c r="J124" s="29">
        <v>60</v>
      </c>
      <c r="K124" s="28">
        <f t="shared" si="163"/>
        <v>360</v>
      </c>
      <c r="L124" s="58">
        <f t="shared" si="164"/>
        <v>480</v>
      </c>
      <c r="M124" s="8">
        <v>1.5</v>
      </c>
      <c r="N124" s="67">
        <f t="shared" ref="N124:N158" si="191">N123</f>
        <v>25</v>
      </c>
      <c r="O124" s="8">
        <f t="shared" si="165"/>
        <v>15</v>
      </c>
      <c r="P124" s="28">
        <f t="shared" si="166"/>
        <v>497.41394183685924</v>
      </c>
      <c r="Q124" s="28">
        <f t="shared" si="167"/>
        <v>223.82767591439932</v>
      </c>
      <c r="R124" s="33">
        <f t="shared" si="168"/>
        <v>1.6550668784437377</v>
      </c>
      <c r="S124" s="89">
        <f t="shared" si="169"/>
        <v>60.685785542937047</v>
      </c>
      <c r="T124" s="50">
        <f t="shared" si="170"/>
        <v>165.72089433182123</v>
      </c>
      <c r="U124" s="89">
        <f t="shared" si="171"/>
        <v>72.356353186146407</v>
      </c>
      <c r="V124" s="58">
        <f t="shared" si="172"/>
        <v>55.168895948124586</v>
      </c>
      <c r="W124" s="28">
        <f t="shared" si="173"/>
        <v>20.725580909869134</v>
      </c>
      <c r="X124" s="59">
        <f t="shared" si="174"/>
        <v>3.4274254023346011</v>
      </c>
      <c r="Y124" s="60">
        <f t="shared" si="175"/>
        <v>9.224304709824521</v>
      </c>
      <c r="Z124" s="60">
        <f t="shared" si="176"/>
        <v>5.6140732977689529</v>
      </c>
      <c r="AA124" s="67">
        <f t="shared" ref="AA124:AA158" si="192">AA123</f>
        <v>0</v>
      </c>
      <c r="AB124" s="31">
        <f t="shared" si="177"/>
        <v>10</v>
      </c>
      <c r="AC124" s="50">
        <f t="shared" si="178"/>
        <v>488.62990460415887</v>
      </c>
      <c r="AD124" s="28">
        <f t="shared" si="179"/>
        <v>0</v>
      </c>
      <c r="AE124" s="33">
        <f t="shared" si="180"/>
        <v>1.5</v>
      </c>
      <c r="AF124" s="89">
        <f t="shared" si="181"/>
        <v>55</v>
      </c>
      <c r="AG124" s="50">
        <f t="shared" si="182"/>
        <v>157.85714285714286</v>
      </c>
      <c r="AH124" s="89">
        <f t="shared" si="183"/>
        <v>66.428571428571431</v>
      </c>
      <c r="AI124" s="58">
        <f t="shared" si="184"/>
        <v>50</v>
      </c>
      <c r="AJ124" s="28">
        <f t="shared" si="185"/>
        <v>20.359579358506618</v>
      </c>
      <c r="AK124" s="61">
        <f t="shared" si="186"/>
        <v>3.5</v>
      </c>
      <c r="AL124" s="60">
        <f t="shared" si="187"/>
        <v>8.6080000000000005</v>
      </c>
      <c r="AM124" s="60">
        <f t="shared" si="188"/>
        <v>5.2560701712392763</v>
      </c>
      <c r="AN124" s="62">
        <f t="shared" ref="AN124:AN144" si="193">IF(AA124&gt;0,((I124+I124+Q124+AD124)*L124/2+200*(I124+Q124+AD124+U124+W124+AH124+AJ124))/10000*0.4-(AI124+V124)*L124/10000*0.4,((I124+I124+Q124-AD124)*L124/2+200*(I124+Q124-AD124+U124+W124+AH124+AJ124))/10000*0.4-(AI124+V124)*L124/10000*0.4)</f>
        <v>19.930847278929548</v>
      </c>
      <c r="AO124" s="63">
        <f t="shared" ref="AO124:AO144" si="194">IF(AA124&gt;0,0.8*0.4*(Q124+U124+W124+I124+AD124+AH124+AJ124)/100,0.8*0.4*(Q124+U124+W124+I124-AD124+AH124+AJ124)/100)</f>
        <v>3.2414519293726083</v>
      </c>
    </row>
    <row r="125" spans="1:41" s="1" customFormat="1" ht="20.100000000000001" customHeight="1" x14ac:dyDescent="0.15">
      <c r="A125" s="18"/>
      <c r="B125" s="147"/>
      <c r="C125" s="149"/>
      <c r="D125" s="100">
        <v>600</v>
      </c>
      <c r="E125" s="149"/>
      <c r="F125" s="94" t="s">
        <v>215</v>
      </c>
      <c r="G125" s="8">
        <f t="shared" si="189"/>
        <v>10</v>
      </c>
      <c r="H125" s="140"/>
      <c r="I125" s="97">
        <f t="shared" si="190"/>
        <v>609.25596713144705</v>
      </c>
      <c r="J125" s="29">
        <v>80</v>
      </c>
      <c r="K125" s="28">
        <f t="shared" si="163"/>
        <v>380</v>
      </c>
      <c r="L125" s="58">
        <f t="shared" si="164"/>
        <v>510</v>
      </c>
      <c r="M125" s="8">
        <v>1.5</v>
      </c>
      <c r="N125" s="67">
        <f t="shared" si="191"/>
        <v>25</v>
      </c>
      <c r="O125" s="8">
        <f t="shared" si="165"/>
        <v>15</v>
      </c>
      <c r="P125" s="28">
        <f t="shared" si="166"/>
        <v>528.5023132016629</v>
      </c>
      <c r="Q125" s="28">
        <f t="shared" si="167"/>
        <v>237.81690565904927</v>
      </c>
      <c r="R125" s="33">
        <f t="shared" si="168"/>
        <v>1.6550668784437377</v>
      </c>
      <c r="S125" s="89">
        <f t="shared" si="169"/>
        <v>60.685785542937047</v>
      </c>
      <c r="T125" s="50">
        <f t="shared" si="170"/>
        <v>171.55617815342592</v>
      </c>
      <c r="U125" s="89">
        <f t="shared" si="171"/>
        <v>72.356353186146407</v>
      </c>
      <c r="V125" s="58">
        <f t="shared" si="172"/>
        <v>55.168895948124586</v>
      </c>
      <c r="W125" s="28">
        <f t="shared" si="173"/>
        <v>20.725580909869134</v>
      </c>
      <c r="X125" s="59">
        <f t="shared" si="174"/>
        <v>3.4274254023346011</v>
      </c>
      <c r="Y125" s="60">
        <f t="shared" si="175"/>
        <v>10.497200577829922</v>
      </c>
      <c r="Z125" s="60">
        <f t="shared" si="176"/>
        <v>6.0542327213500648</v>
      </c>
      <c r="AA125" s="67">
        <f t="shared" si="192"/>
        <v>0</v>
      </c>
      <c r="AB125" s="31">
        <f t="shared" si="177"/>
        <v>10</v>
      </c>
      <c r="AC125" s="50">
        <f t="shared" si="178"/>
        <v>519.16927364191883</v>
      </c>
      <c r="AD125" s="28">
        <f t="shared" si="179"/>
        <v>0</v>
      </c>
      <c r="AE125" s="33">
        <f t="shared" si="180"/>
        <v>1.5</v>
      </c>
      <c r="AF125" s="89">
        <f t="shared" si="181"/>
        <v>55</v>
      </c>
      <c r="AG125" s="50">
        <f t="shared" si="182"/>
        <v>163.57142857142856</v>
      </c>
      <c r="AH125" s="89">
        <f t="shared" si="183"/>
        <v>66.428571428571431</v>
      </c>
      <c r="AI125" s="58">
        <f t="shared" si="184"/>
        <v>50</v>
      </c>
      <c r="AJ125" s="28">
        <f t="shared" si="185"/>
        <v>20.359579358506618</v>
      </c>
      <c r="AK125" s="61">
        <f t="shared" si="186"/>
        <v>3.5</v>
      </c>
      <c r="AL125" s="60">
        <f t="shared" si="187"/>
        <v>9.805357142857142</v>
      </c>
      <c r="AM125" s="60">
        <f t="shared" si="188"/>
        <v>5.672003128370303</v>
      </c>
      <c r="AN125" s="62">
        <f t="shared" si="193"/>
        <v>20.924652351250806</v>
      </c>
      <c r="AO125" s="63">
        <f t="shared" si="194"/>
        <v>3.2862174645554889</v>
      </c>
    </row>
    <row r="126" spans="1:41" s="1" customFormat="1" ht="20.100000000000001" customHeight="1" x14ac:dyDescent="0.15">
      <c r="A126" s="18"/>
      <c r="B126" s="147"/>
      <c r="C126" s="149"/>
      <c r="D126" s="100">
        <v>600</v>
      </c>
      <c r="E126" s="149"/>
      <c r="F126" s="94" t="s">
        <v>216</v>
      </c>
      <c r="G126" s="8">
        <f t="shared" si="189"/>
        <v>10</v>
      </c>
      <c r="H126" s="140"/>
      <c r="I126" s="97">
        <f t="shared" si="190"/>
        <v>609.25596713144705</v>
      </c>
      <c r="J126" s="29">
        <v>80</v>
      </c>
      <c r="K126" s="28">
        <f t="shared" si="163"/>
        <v>380</v>
      </c>
      <c r="L126" s="58">
        <f t="shared" si="164"/>
        <v>510</v>
      </c>
      <c r="M126" s="8">
        <v>1.5</v>
      </c>
      <c r="N126" s="67">
        <f t="shared" si="191"/>
        <v>25</v>
      </c>
      <c r="O126" s="8">
        <f t="shared" si="165"/>
        <v>15</v>
      </c>
      <c r="P126" s="28">
        <f t="shared" si="166"/>
        <v>528.5023132016629</v>
      </c>
      <c r="Q126" s="28">
        <f t="shared" si="167"/>
        <v>237.81690565904927</v>
      </c>
      <c r="R126" s="33">
        <f t="shared" si="168"/>
        <v>1.6550668784437377</v>
      </c>
      <c r="S126" s="89">
        <f t="shared" si="169"/>
        <v>60.685785542937047</v>
      </c>
      <c r="T126" s="50">
        <f t="shared" si="170"/>
        <v>171.55617815342592</v>
      </c>
      <c r="U126" s="89">
        <f t="shared" si="171"/>
        <v>72.356353186146407</v>
      </c>
      <c r="V126" s="58">
        <f t="shared" si="172"/>
        <v>55.168895948124586</v>
      </c>
      <c r="W126" s="28">
        <f t="shared" si="173"/>
        <v>20.725580909869134</v>
      </c>
      <c r="X126" s="59">
        <f t="shared" si="174"/>
        <v>3.4274254023346011</v>
      </c>
      <c r="Y126" s="60">
        <f t="shared" si="175"/>
        <v>10.497200577829922</v>
      </c>
      <c r="Z126" s="60">
        <f t="shared" si="176"/>
        <v>6.0542327213500648</v>
      </c>
      <c r="AA126" s="67">
        <f t="shared" si="192"/>
        <v>0</v>
      </c>
      <c r="AB126" s="31">
        <f t="shared" si="177"/>
        <v>10</v>
      </c>
      <c r="AC126" s="50">
        <f t="shared" si="178"/>
        <v>519.16927364191883</v>
      </c>
      <c r="AD126" s="28">
        <f t="shared" si="179"/>
        <v>0</v>
      </c>
      <c r="AE126" s="33">
        <f t="shared" si="180"/>
        <v>1.5</v>
      </c>
      <c r="AF126" s="89">
        <f t="shared" si="181"/>
        <v>55</v>
      </c>
      <c r="AG126" s="50">
        <f t="shared" si="182"/>
        <v>163.57142857142856</v>
      </c>
      <c r="AH126" s="89">
        <f t="shared" si="183"/>
        <v>66.428571428571431</v>
      </c>
      <c r="AI126" s="58">
        <f t="shared" si="184"/>
        <v>50</v>
      </c>
      <c r="AJ126" s="28">
        <f t="shared" si="185"/>
        <v>20.359579358506618</v>
      </c>
      <c r="AK126" s="61">
        <f t="shared" si="186"/>
        <v>3.5</v>
      </c>
      <c r="AL126" s="60">
        <f t="shared" si="187"/>
        <v>9.805357142857142</v>
      </c>
      <c r="AM126" s="60">
        <f t="shared" si="188"/>
        <v>5.672003128370303</v>
      </c>
      <c r="AN126" s="62">
        <f t="shared" si="193"/>
        <v>20.924652351250806</v>
      </c>
      <c r="AO126" s="63">
        <f t="shared" si="194"/>
        <v>3.2862174645554889</v>
      </c>
    </row>
    <row r="127" spans="1:41" s="1" customFormat="1" ht="20.100000000000001" customHeight="1" x14ac:dyDescent="0.15">
      <c r="A127" s="18"/>
      <c r="B127" s="147"/>
      <c r="C127" s="149"/>
      <c r="D127" s="100">
        <v>600</v>
      </c>
      <c r="E127" s="149"/>
      <c r="F127" s="94" t="s">
        <v>217</v>
      </c>
      <c r="G127" s="8">
        <f t="shared" si="189"/>
        <v>10</v>
      </c>
      <c r="H127" s="140"/>
      <c r="I127" s="97">
        <f t="shared" si="190"/>
        <v>609.25596713144705</v>
      </c>
      <c r="J127" s="29">
        <v>90</v>
      </c>
      <c r="K127" s="28">
        <f t="shared" si="163"/>
        <v>390</v>
      </c>
      <c r="L127" s="58">
        <f t="shared" si="164"/>
        <v>612.5</v>
      </c>
      <c r="M127" s="8">
        <v>1.75</v>
      </c>
      <c r="N127" s="67">
        <f t="shared" si="191"/>
        <v>25</v>
      </c>
      <c r="O127" s="8">
        <f t="shared" si="165"/>
        <v>15</v>
      </c>
      <c r="P127" s="28">
        <f t="shared" si="166"/>
        <v>639.08143131453699</v>
      </c>
      <c r="Q127" s="28">
        <f t="shared" si="167"/>
        <v>285.61344061993663</v>
      </c>
      <c r="R127" s="33">
        <f t="shared" si="168"/>
        <v>1.9309113581843607</v>
      </c>
      <c r="S127" s="89">
        <f t="shared" si="169"/>
        <v>60.685785542937047</v>
      </c>
      <c r="T127" s="50">
        <f t="shared" si="170"/>
        <v>175.69790133658125</v>
      </c>
      <c r="U127" s="89">
        <f t="shared" si="171"/>
        <v>72.481899983310811</v>
      </c>
      <c r="V127" s="58">
        <f t="shared" si="172"/>
        <v>55.168895948124586</v>
      </c>
      <c r="W127" s="28">
        <f t="shared" si="173"/>
        <v>20.867965104148144</v>
      </c>
      <c r="X127" s="59">
        <f t="shared" si="174"/>
        <v>3.3909470955194112</v>
      </c>
      <c r="Y127" s="60">
        <f t="shared" si="175"/>
        <v>13.088279517175556</v>
      </c>
      <c r="Z127" s="60">
        <f t="shared" si="176"/>
        <v>7.3546584929240399</v>
      </c>
      <c r="AA127" s="67">
        <f t="shared" si="192"/>
        <v>0</v>
      </c>
      <c r="AB127" s="31">
        <f t="shared" si="177"/>
        <v>10</v>
      </c>
      <c r="AC127" s="50">
        <f t="shared" si="178"/>
        <v>620.60957936532043</v>
      </c>
      <c r="AD127" s="28">
        <f t="shared" si="179"/>
        <v>0</v>
      </c>
      <c r="AE127" s="33">
        <f t="shared" si="180"/>
        <v>1.75</v>
      </c>
      <c r="AF127" s="89">
        <f t="shared" si="181"/>
        <v>55</v>
      </c>
      <c r="AG127" s="50">
        <f t="shared" si="182"/>
        <v>166.42857142857144</v>
      </c>
      <c r="AH127" s="89">
        <f t="shared" si="183"/>
        <v>66.428571428571431</v>
      </c>
      <c r="AI127" s="58">
        <f t="shared" si="184"/>
        <v>50</v>
      </c>
      <c r="AJ127" s="28">
        <f t="shared" si="185"/>
        <v>20.264802591520667</v>
      </c>
      <c r="AK127" s="61">
        <f t="shared" si="186"/>
        <v>3.5</v>
      </c>
      <c r="AL127" s="60">
        <f t="shared" si="187"/>
        <v>12.180729166666667</v>
      </c>
      <c r="AM127" s="60">
        <f t="shared" si="188"/>
        <v>6.8609814952383843</v>
      </c>
      <c r="AN127" s="62">
        <f t="shared" si="193"/>
        <v>24.448199066457107</v>
      </c>
      <c r="AO127" s="63">
        <f t="shared" si="194"/>
        <v>3.4397204699485915</v>
      </c>
    </row>
    <row r="128" spans="1:41" s="1" customFormat="1" ht="20.100000000000001" customHeight="1" x14ac:dyDescent="0.15">
      <c r="A128" s="18"/>
      <c r="B128" s="147"/>
      <c r="C128" s="149"/>
      <c r="D128" s="100">
        <v>600</v>
      </c>
      <c r="E128" s="149"/>
      <c r="F128" s="94" t="s">
        <v>218</v>
      </c>
      <c r="G128" s="8">
        <f t="shared" si="189"/>
        <v>10</v>
      </c>
      <c r="H128" s="140"/>
      <c r="I128" s="97">
        <f t="shared" si="190"/>
        <v>609.25596713144705</v>
      </c>
      <c r="J128" s="29">
        <v>90</v>
      </c>
      <c r="K128" s="28">
        <f t="shared" si="163"/>
        <v>390</v>
      </c>
      <c r="L128" s="58">
        <f t="shared" si="164"/>
        <v>612.5</v>
      </c>
      <c r="M128" s="8">
        <v>1.75</v>
      </c>
      <c r="N128" s="67">
        <f t="shared" si="191"/>
        <v>25</v>
      </c>
      <c r="O128" s="8">
        <f t="shared" si="165"/>
        <v>15</v>
      </c>
      <c r="P128" s="28">
        <f t="shared" si="166"/>
        <v>639.08143131453699</v>
      </c>
      <c r="Q128" s="28">
        <f t="shared" si="167"/>
        <v>285.61344061993663</v>
      </c>
      <c r="R128" s="33">
        <f t="shared" si="168"/>
        <v>1.9309113581843607</v>
      </c>
      <c r="S128" s="89">
        <f t="shared" si="169"/>
        <v>60.685785542937047</v>
      </c>
      <c r="T128" s="50">
        <f t="shared" si="170"/>
        <v>175.69790133658125</v>
      </c>
      <c r="U128" s="89">
        <f t="shared" si="171"/>
        <v>72.481899983310811</v>
      </c>
      <c r="V128" s="58">
        <f t="shared" si="172"/>
        <v>55.168895948124586</v>
      </c>
      <c r="W128" s="28">
        <f t="shared" si="173"/>
        <v>20.867965104148144</v>
      </c>
      <c r="X128" s="59">
        <f t="shared" si="174"/>
        <v>3.3909470955194112</v>
      </c>
      <c r="Y128" s="60">
        <f t="shared" si="175"/>
        <v>13.088279517175556</v>
      </c>
      <c r="Z128" s="60">
        <f t="shared" si="176"/>
        <v>7.3546584929240399</v>
      </c>
      <c r="AA128" s="67">
        <f t="shared" si="192"/>
        <v>0</v>
      </c>
      <c r="AB128" s="31">
        <f t="shared" si="177"/>
        <v>10</v>
      </c>
      <c r="AC128" s="50">
        <f t="shared" si="178"/>
        <v>620.60957936532043</v>
      </c>
      <c r="AD128" s="28">
        <f t="shared" si="179"/>
        <v>0</v>
      </c>
      <c r="AE128" s="33">
        <f t="shared" si="180"/>
        <v>1.75</v>
      </c>
      <c r="AF128" s="89">
        <f t="shared" si="181"/>
        <v>55</v>
      </c>
      <c r="AG128" s="50">
        <f t="shared" si="182"/>
        <v>166.42857142857144</v>
      </c>
      <c r="AH128" s="89">
        <f t="shared" si="183"/>
        <v>66.428571428571431</v>
      </c>
      <c r="AI128" s="58">
        <f t="shared" si="184"/>
        <v>50</v>
      </c>
      <c r="AJ128" s="28">
        <f t="shared" si="185"/>
        <v>20.264802591520667</v>
      </c>
      <c r="AK128" s="61">
        <f t="shared" si="186"/>
        <v>3.5</v>
      </c>
      <c r="AL128" s="60">
        <f t="shared" si="187"/>
        <v>12.180729166666667</v>
      </c>
      <c r="AM128" s="60">
        <f t="shared" si="188"/>
        <v>6.8609814952383843</v>
      </c>
      <c r="AN128" s="62">
        <f t="shared" si="193"/>
        <v>24.448199066457107</v>
      </c>
      <c r="AO128" s="63">
        <f t="shared" si="194"/>
        <v>3.4397204699485915</v>
      </c>
    </row>
    <row r="129" spans="1:41" s="1" customFormat="1" ht="20.100000000000001" customHeight="1" x14ac:dyDescent="0.15">
      <c r="A129" s="18"/>
      <c r="B129" s="147"/>
      <c r="C129" s="149"/>
      <c r="D129" s="100">
        <v>600</v>
      </c>
      <c r="E129" s="149"/>
      <c r="F129" s="94" t="s">
        <v>219</v>
      </c>
      <c r="G129" s="8">
        <f t="shared" si="189"/>
        <v>10</v>
      </c>
      <c r="H129" s="140"/>
      <c r="I129" s="97">
        <f t="shared" si="190"/>
        <v>609.25596713144705</v>
      </c>
      <c r="J129" s="29">
        <v>110</v>
      </c>
      <c r="K129" s="28">
        <f t="shared" si="163"/>
        <v>410</v>
      </c>
      <c r="L129" s="58">
        <f t="shared" si="164"/>
        <v>647.5</v>
      </c>
      <c r="M129" s="8">
        <v>1.75</v>
      </c>
      <c r="N129" s="67">
        <f t="shared" si="191"/>
        <v>25</v>
      </c>
      <c r="O129" s="8">
        <f t="shared" si="165"/>
        <v>15</v>
      </c>
      <c r="P129" s="28">
        <f t="shared" si="166"/>
        <v>675.60037024679627</v>
      </c>
      <c r="Q129" s="28">
        <f t="shared" si="167"/>
        <v>301.9342086553616</v>
      </c>
      <c r="R129" s="33">
        <f t="shared" si="168"/>
        <v>1.9309113581843607</v>
      </c>
      <c r="S129" s="89">
        <f t="shared" si="169"/>
        <v>60.685785542937047</v>
      </c>
      <c r="T129" s="50">
        <f t="shared" si="170"/>
        <v>181.59595855676812</v>
      </c>
      <c r="U129" s="89">
        <f t="shared" si="171"/>
        <v>72.481899983310811</v>
      </c>
      <c r="V129" s="58">
        <f t="shared" si="172"/>
        <v>55.168895948124586</v>
      </c>
      <c r="W129" s="28">
        <f t="shared" si="173"/>
        <v>20.867965104148144</v>
      </c>
      <c r="X129" s="59">
        <f t="shared" si="174"/>
        <v>3.3909470955194112</v>
      </c>
      <c r="Y129" s="60">
        <f t="shared" si="175"/>
        <v>14.763780552271761</v>
      </c>
      <c r="Z129" s="60">
        <f t="shared" si="176"/>
        <v>7.8894944540218281</v>
      </c>
      <c r="AA129" s="67">
        <f t="shared" si="192"/>
        <v>0</v>
      </c>
      <c r="AB129" s="31">
        <f t="shared" si="177"/>
        <v>10</v>
      </c>
      <c r="AC129" s="50">
        <f t="shared" si="178"/>
        <v>656.07298390048163</v>
      </c>
      <c r="AD129" s="28">
        <f t="shared" si="179"/>
        <v>0</v>
      </c>
      <c r="AE129" s="33">
        <f t="shared" si="180"/>
        <v>1.75</v>
      </c>
      <c r="AF129" s="89">
        <f t="shared" si="181"/>
        <v>55</v>
      </c>
      <c r="AG129" s="50">
        <f t="shared" si="182"/>
        <v>172.14285714285714</v>
      </c>
      <c r="AH129" s="89">
        <f t="shared" si="183"/>
        <v>66.428571428571431</v>
      </c>
      <c r="AI129" s="58">
        <f t="shared" si="184"/>
        <v>50</v>
      </c>
      <c r="AJ129" s="28">
        <f t="shared" si="185"/>
        <v>20.264802591520667</v>
      </c>
      <c r="AK129" s="61">
        <f t="shared" si="186"/>
        <v>3.5</v>
      </c>
      <c r="AL129" s="60">
        <f t="shared" si="187"/>
        <v>13.750895833333333</v>
      </c>
      <c r="AM129" s="60">
        <f t="shared" si="188"/>
        <v>7.3640375806805771</v>
      </c>
      <c r="AN129" s="62">
        <f t="shared" si="193"/>
        <v>25.695770464889865</v>
      </c>
      <c r="AO129" s="63">
        <f t="shared" si="194"/>
        <v>3.4919469276619512</v>
      </c>
    </row>
    <row r="130" spans="1:41" s="1" customFormat="1" ht="20.100000000000001" customHeight="1" x14ac:dyDescent="0.15">
      <c r="A130" s="18"/>
      <c r="B130" s="147"/>
      <c r="C130" s="149"/>
      <c r="D130" s="100">
        <v>600</v>
      </c>
      <c r="E130" s="149"/>
      <c r="F130" s="94" t="s">
        <v>220</v>
      </c>
      <c r="G130" s="8">
        <f t="shared" si="189"/>
        <v>10</v>
      </c>
      <c r="H130" s="140"/>
      <c r="I130" s="97">
        <f t="shared" si="190"/>
        <v>609.25596713144705</v>
      </c>
      <c r="J130" s="29">
        <v>110</v>
      </c>
      <c r="K130" s="28">
        <f t="shared" si="163"/>
        <v>410</v>
      </c>
      <c r="L130" s="58">
        <f t="shared" si="164"/>
        <v>647.5</v>
      </c>
      <c r="M130" s="8">
        <v>1.75</v>
      </c>
      <c r="N130" s="67">
        <f t="shared" si="191"/>
        <v>25</v>
      </c>
      <c r="O130" s="8">
        <f t="shared" si="165"/>
        <v>15</v>
      </c>
      <c r="P130" s="28">
        <f t="shared" si="166"/>
        <v>675.60037024679627</v>
      </c>
      <c r="Q130" s="28">
        <f t="shared" si="167"/>
        <v>301.9342086553616</v>
      </c>
      <c r="R130" s="33">
        <f t="shared" si="168"/>
        <v>1.9309113581843607</v>
      </c>
      <c r="S130" s="89">
        <f t="shared" si="169"/>
        <v>60.685785542937047</v>
      </c>
      <c r="T130" s="50">
        <f t="shared" si="170"/>
        <v>181.59595855676812</v>
      </c>
      <c r="U130" s="89">
        <f t="shared" si="171"/>
        <v>72.481899983310811</v>
      </c>
      <c r="V130" s="58">
        <f t="shared" si="172"/>
        <v>55.168895948124586</v>
      </c>
      <c r="W130" s="28">
        <f t="shared" si="173"/>
        <v>20.867965104148144</v>
      </c>
      <c r="X130" s="59">
        <f t="shared" si="174"/>
        <v>3.3909470955194112</v>
      </c>
      <c r="Y130" s="60">
        <f t="shared" si="175"/>
        <v>14.763780552271761</v>
      </c>
      <c r="Z130" s="60">
        <f t="shared" si="176"/>
        <v>7.8894944540218281</v>
      </c>
      <c r="AA130" s="67">
        <f t="shared" si="192"/>
        <v>0</v>
      </c>
      <c r="AB130" s="31">
        <f t="shared" si="177"/>
        <v>10</v>
      </c>
      <c r="AC130" s="50">
        <f t="shared" si="178"/>
        <v>656.07298390048163</v>
      </c>
      <c r="AD130" s="28">
        <f t="shared" si="179"/>
        <v>0</v>
      </c>
      <c r="AE130" s="33">
        <f t="shared" si="180"/>
        <v>1.75</v>
      </c>
      <c r="AF130" s="89">
        <f t="shared" si="181"/>
        <v>55</v>
      </c>
      <c r="AG130" s="50">
        <f t="shared" si="182"/>
        <v>172.14285714285714</v>
      </c>
      <c r="AH130" s="89">
        <f t="shared" si="183"/>
        <v>66.428571428571431</v>
      </c>
      <c r="AI130" s="58">
        <f t="shared" si="184"/>
        <v>50</v>
      </c>
      <c r="AJ130" s="28">
        <f t="shared" si="185"/>
        <v>20.264802591520667</v>
      </c>
      <c r="AK130" s="61">
        <f t="shared" si="186"/>
        <v>3.5</v>
      </c>
      <c r="AL130" s="60">
        <f t="shared" si="187"/>
        <v>13.750895833333333</v>
      </c>
      <c r="AM130" s="60">
        <f t="shared" si="188"/>
        <v>7.3640375806805771</v>
      </c>
      <c r="AN130" s="62">
        <f t="shared" si="193"/>
        <v>25.695770464889865</v>
      </c>
      <c r="AO130" s="63">
        <f t="shared" si="194"/>
        <v>3.4919469276619512</v>
      </c>
    </row>
    <row r="131" spans="1:41" s="1" customFormat="1" ht="20.100000000000001" customHeight="1" thickBot="1" x14ac:dyDescent="0.2">
      <c r="A131" s="18"/>
      <c r="B131" s="147"/>
      <c r="C131" s="149"/>
      <c r="D131" s="100">
        <v>600</v>
      </c>
      <c r="E131" s="149"/>
      <c r="F131" s="94" t="s">
        <v>221</v>
      </c>
      <c r="G131" s="8">
        <f t="shared" si="189"/>
        <v>10</v>
      </c>
      <c r="H131" s="140"/>
      <c r="I131" s="97">
        <f t="shared" si="190"/>
        <v>609.25596713144705</v>
      </c>
      <c r="J131" s="104">
        <v>120</v>
      </c>
      <c r="K131" s="28">
        <f t="shared" si="163"/>
        <v>420</v>
      </c>
      <c r="L131" s="58">
        <f t="shared" si="164"/>
        <v>665</v>
      </c>
      <c r="M131" s="8">
        <v>1.75</v>
      </c>
      <c r="N131" s="67">
        <f t="shared" si="191"/>
        <v>25</v>
      </c>
      <c r="O131" s="8">
        <f t="shared" si="165"/>
        <v>15</v>
      </c>
      <c r="P131" s="28">
        <f t="shared" si="166"/>
        <v>693.8598397129258</v>
      </c>
      <c r="Q131" s="28">
        <f t="shared" si="167"/>
        <v>310.09459267307403</v>
      </c>
      <c r="R131" s="33">
        <f t="shared" si="168"/>
        <v>1.9309113581843607</v>
      </c>
      <c r="S131" s="89">
        <f t="shared" si="169"/>
        <v>60.685785542937047</v>
      </c>
      <c r="T131" s="50">
        <f t="shared" si="170"/>
        <v>184.54498716686157</v>
      </c>
      <c r="U131" s="89">
        <f t="shared" si="171"/>
        <v>72.481899983310811</v>
      </c>
      <c r="V131" s="58">
        <f t="shared" si="172"/>
        <v>55.168895948124586</v>
      </c>
      <c r="W131" s="28">
        <f t="shared" si="173"/>
        <v>20.867965104148144</v>
      </c>
      <c r="X131" s="59">
        <f t="shared" si="174"/>
        <v>3.3909470955194112</v>
      </c>
      <c r="Y131" s="60">
        <f t="shared" si="175"/>
        <v>15.648941968937631</v>
      </c>
      <c r="Z131" s="60">
        <f t="shared" si="176"/>
        <v>8.1615571546316197</v>
      </c>
      <c r="AA131" s="67">
        <f t="shared" si="192"/>
        <v>0</v>
      </c>
      <c r="AB131" s="31">
        <f t="shared" si="177"/>
        <v>10</v>
      </c>
      <c r="AC131" s="50">
        <f t="shared" si="178"/>
        <v>673.80468616806218</v>
      </c>
      <c r="AD131" s="28">
        <f t="shared" si="179"/>
        <v>0</v>
      </c>
      <c r="AE131" s="33">
        <f t="shared" si="180"/>
        <v>1.75</v>
      </c>
      <c r="AF131" s="89">
        <f t="shared" si="181"/>
        <v>55</v>
      </c>
      <c r="AG131" s="50">
        <f t="shared" si="182"/>
        <v>175</v>
      </c>
      <c r="AH131" s="89">
        <f t="shared" si="183"/>
        <v>66.428571428571431</v>
      </c>
      <c r="AI131" s="58">
        <f t="shared" si="184"/>
        <v>50</v>
      </c>
      <c r="AJ131" s="28">
        <f t="shared" si="185"/>
        <v>20.264802591520667</v>
      </c>
      <c r="AK131" s="61">
        <f t="shared" si="186"/>
        <v>3.5</v>
      </c>
      <c r="AL131" s="60">
        <f t="shared" si="187"/>
        <v>14.580916666666669</v>
      </c>
      <c r="AM131" s="60">
        <f t="shared" si="188"/>
        <v>7.6200656234016746</v>
      </c>
      <c r="AN131" s="62">
        <f t="shared" si="193"/>
        <v>26.328124567324839</v>
      </c>
      <c r="AO131" s="63">
        <f t="shared" si="194"/>
        <v>3.5180601565186311</v>
      </c>
    </row>
    <row r="132" spans="1:41" s="1" customFormat="1" ht="20.100000000000001" customHeight="1" x14ac:dyDescent="0.15">
      <c r="A132" s="18"/>
      <c r="B132" s="147">
        <f>C132+30*2</f>
        <v>660</v>
      </c>
      <c r="C132" s="149">
        <v>600</v>
      </c>
      <c r="D132" s="100">
        <v>600</v>
      </c>
      <c r="E132" s="149">
        <v>400</v>
      </c>
      <c r="F132" s="94" t="s">
        <v>213</v>
      </c>
      <c r="G132" s="8">
        <f t="shared" si="189"/>
        <v>10</v>
      </c>
      <c r="H132" s="140">
        <f>C132/COS(G132/180*PI())</f>
        <v>609.25596713144705</v>
      </c>
      <c r="I132" s="97">
        <f t="shared" si="190"/>
        <v>609.25596713144705</v>
      </c>
      <c r="J132" s="8">
        <v>60</v>
      </c>
      <c r="K132" s="28">
        <f t="shared" ref="K132:K140" si="195">J132+E$132</f>
        <v>460</v>
      </c>
      <c r="L132" s="58">
        <f t="shared" si="164"/>
        <v>630</v>
      </c>
      <c r="M132" s="8">
        <v>1.5</v>
      </c>
      <c r="N132" s="67">
        <f t="shared" si="191"/>
        <v>25</v>
      </c>
      <c r="O132" s="8">
        <f t="shared" si="165"/>
        <v>15</v>
      </c>
      <c r="P132" s="28">
        <f t="shared" si="166"/>
        <v>652.85579866087778</v>
      </c>
      <c r="Q132" s="28">
        <f t="shared" si="167"/>
        <v>293.77382463764911</v>
      </c>
      <c r="R132" s="33">
        <f t="shared" si="168"/>
        <v>1.6550668784437377</v>
      </c>
      <c r="S132" s="89">
        <f t="shared" si="169"/>
        <v>60.685785542937047</v>
      </c>
      <c r="T132" s="50">
        <f t="shared" si="170"/>
        <v>194.89731343984462</v>
      </c>
      <c r="U132" s="89">
        <f t="shared" si="171"/>
        <v>72.356353186146407</v>
      </c>
      <c r="V132" s="58">
        <f t="shared" si="172"/>
        <v>55.168895948124586</v>
      </c>
      <c r="W132" s="28">
        <f t="shared" si="173"/>
        <v>20.725580909869134</v>
      </c>
      <c r="X132" s="59">
        <f t="shared" si="174"/>
        <v>3.4274254023346011</v>
      </c>
      <c r="Y132" s="60">
        <f t="shared" si="175"/>
        <v>16.653132821701714</v>
      </c>
      <c r="Z132" s="60">
        <f t="shared" si="176"/>
        <v>7.9199055244633927</v>
      </c>
      <c r="AA132" s="67">
        <f t="shared" si="192"/>
        <v>0</v>
      </c>
      <c r="AB132" s="31">
        <f t="shared" si="177"/>
        <v>10</v>
      </c>
      <c r="AC132" s="50">
        <f t="shared" si="178"/>
        <v>641.32674979295848</v>
      </c>
      <c r="AD132" s="28">
        <f t="shared" si="179"/>
        <v>0</v>
      </c>
      <c r="AE132" s="33">
        <f t="shared" si="180"/>
        <v>1.5</v>
      </c>
      <c r="AF132" s="89">
        <f t="shared" si="181"/>
        <v>55</v>
      </c>
      <c r="AG132" s="50">
        <f t="shared" si="182"/>
        <v>186.42857142857142</v>
      </c>
      <c r="AH132" s="89">
        <f t="shared" si="183"/>
        <v>66.428571428571431</v>
      </c>
      <c r="AI132" s="58">
        <f t="shared" si="184"/>
        <v>50</v>
      </c>
      <c r="AJ132" s="28">
        <f t="shared" si="185"/>
        <v>20.359579358506618</v>
      </c>
      <c r="AK132" s="61">
        <f t="shared" si="186"/>
        <v>3.5</v>
      </c>
      <c r="AL132" s="60">
        <f t="shared" si="187"/>
        <v>15.6105</v>
      </c>
      <c r="AM132" s="60">
        <f t="shared" si="188"/>
        <v>7.43859209975155</v>
      </c>
      <c r="AN132" s="62">
        <f t="shared" si="193"/>
        <v>25.06774339747162</v>
      </c>
      <c r="AO132" s="63">
        <f t="shared" si="194"/>
        <v>3.4652796052870074</v>
      </c>
    </row>
    <row r="133" spans="1:41" s="1" customFormat="1" ht="20.100000000000001" customHeight="1" x14ac:dyDescent="0.15">
      <c r="A133" s="18"/>
      <c r="B133" s="147"/>
      <c r="C133" s="149"/>
      <c r="D133" s="100">
        <v>600</v>
      </c>
      <c r="E133" s="149"/>
      <c r="F133" s="94" t="s">
        <v>214</v>
      </c>
      <c r="G133" s="8">
        <f t="shared" si="189"/>
        <v>10</v>
      </c>
      <c r="H133" s="140"/>
      <c r="I133" s="97">
        <f t="shared" si="190"/>
        <v>609.25596713144705</v>
      </c>
      <c r="J133" s="29">
        <v>60</v>
      </c>
      <c r="K133" s="28">
        <f t="shared" si="195"/>
        <v>460</v>
      </c>
      <c r="L133" s="58">
        <f t="shared" si="164"/>
        <v>630</v>
      </c>
      <c r="M133" s="8">
        <v>1.5</v>
      </c>
      <c r="N133" s="67">
        <f t="shared" si="191"/>
        <v>25</v>
      </c>
      <c r="O133" s="8">
        <f t="shared" si="165"/>
        <v>15</v>
      </c>
      <c r="P133" s="28">
        <f t="shared" si="166"/>
        <v>652.85579866087778</v>
      </c>
      <c r="Q133" s="28">
        <f t="shared" si="167"/>
        <v>293.77382463764911</v>
      </c>
      <c r="R133" s="33">
        <f t="shared" si="168"/>
        <v>1.6550668784437377</v>
      </c>
      <c r="S133" s="89">
        <f t="shared" si="169"/>
        <v>60.685785542937047</v>
      </c>
      <c r="T133" s="50">
        <f t="shared" si="170"/>
        <v>194.89731343984462</v>
      </c>
      <c r="U133" s="89">
        <f t="shared" si="171"/>
        <v>72.356353186146407</v>
      </c>
      <c r="V133" s="58">
        <f t="shared" si="172"/>
        <v>55.168895948124586</v>
      </c>
      <c r="W133" s="28">
        <f t="shared" si="173"/>
        <v>20.725580909869134</v>
      </c>
      <c r="X133" s="59">
        <f t="shared" si="174"/>
        <v>3.4274254023346011</v>
      </c>
      <c r="Y133" s="60">
        <f t="shared" si="175"/>
        <v>16.653132821701714</v>
      </c>
      <c r="Z133" s="60">
        <f t="shared" si="176"/>
        <v>7.9199055244633927</v>
      </c>
      <c r="AA133" s="67">
        <f t="shared" si="192"/>
        <v>0</v>
      </c>
      <c r="AB133" s="31">
        <f t="shared" si="177"/>
        <v>10</v>
      </c>
      <c r="AC133" s="50">
        <f t="shared" si="178"/>
        <v>641.32674979295848</v>
      </c>
      <c r="AD133" s="28">
        <f t="shared" si="179"/>
        <v>0</v>
      </c>
      <c r="AE133" s="33">
        <f t="shared" si="180"/>
        <v>1.5</v>
      </c>
      <c r="AF133" s="89">
        <f t="shared" si="181"/>
        <v>55</v>
      </c>
      <c r="AG133" s="50">
        <f t="shared" si="182"/>
        <v>186.42857142857142</v>
      </c>
      <c r="AH133" s="89">
        <f t="shared" si="183"/>
        <v>66.428571428571431</v>
      </c>
      <c r="AI133" s="58">
        <f t="shared" si="184"/>
        <v>50</v>
      </c>
      <c r="AJ133" s="28">
        <f t="shared" si="185"/>
        <v>20.359579358506618</v>
      </c>
      <c r="AK133" s="61">
        <f t="shared" si="186"/>
        <v>3.5</v>
      </c>
      <c r="AL133" s="60">
        <f t="shared" si="187"/>
        <v>15.6105</v>
      </c>
      <c r="AM133" s="60">
        <f t="shared" si="188"/>
        <v>7.43859209975155</v>
      </c>
      <c r="AN133" s="62">
        <f t="shared" si="193"/>
        <v>25.06774339747162</v>
      </c>
      <c r="AO133" s="63">
        <f t="shared" si="194"/>
        <v>3.4652796052870074</v>
      </c>
    </row>
    <row r="134" spans="1:41" s="1" customFormat="1" ht="20.100000000000001" customHeight="1" x14ac:dyDescent="0.15">
      <c r="A134" s="18"/>
      <c r="B134" s="147"/>
      <c r="C134" s="149"/>
      <c r="D134" s="100">
        <v>600</v>
      </c>
      <c r="E134" s="149"/>
      <c r="F134" s="94" t="s">
        <v>215</v>
      </c>
      <c r="G134" s="8">
        <f t="shared" si="189"/>
        <v>10</v>
      </c>
      <c r="H134" s="140"/>
      <c r="I134" s="97">
        <f t="shared" si="190"/>
        <v>609.25596713144705</v>
      </c>
      <c r="J134" s="29">
        <v>80</v>
      </c>
      <c r="K134" s="28">
        <f t="shared" si="195"/>
        <v>480</v>
      </c>
      <c r="L134" s="58">
        <f t="shared" si="164"/>
        <v>660</v>
      </c>
      <c r="M134" s="8">
        <v>1.5</v>
      </c>
      <c r="N134" s="67">
        <f t="shared" si="191"/>
        <v>25</v>
      </c>
      <c r="O134" s="8">
        <f t="shared" si="165"/>
        <v>15</v>
      </c>
      <c r="P134" s="28">
        <f t="shared" si="166"/>
        <v>683.9441700256815</v>
      </c>
      <c r="Q134" s="28">
        <f t="shared" si="167"/>
        <v>307.76305438229906</v>
      </c>
      <c r="R134" s="33">
        <f t="shared" si="168"/>
        <v>1.6550668784437377</v>
      </c>
      <c r="S134" s="89">
        <f t="shared" si="169"/>
        <v>60.685785542937047</v>
      </c>
      <c r="T134" s="50">
        <f t="shared" si="170"/>
        <v>200.73259726144931</v>
      </c>
      <c r="U134" s="89">
        <f t="shared" si="171"/>
        <v>72.356353186146407</v>
      </c>
      <c r="V134" s="58">
        <f t="shared" si="172"/>
        <v>55.168895948124586</v>
      </c>
      <c r="W134" s="28">
        <f t="shared" si="173"/>
        <v>20.725580909869134</v>
      </c>
      <c r="X134" s="59">
        <f t="shared" si="174"/>
        <v>3.4274254023346011</v>
      </c>
      <c r="Y134" s="60">
        <f t="shared" si="175"/>
        <v>18.475708927097021</v>
      </c>
      <c r="Z134" s="60">
        <f t="shared" si="176"/>
        <v>8.412582502438946</v>
      </c>
      <c r="AA134" s="67">
        <f t="shared" si="192"/>
        <v>0</v>
      </c>
      <c r="AB134" s="31">
        <f t="shared" si="177"/>
        <v>10</v>
      </c>
      <c r="AC134" s="50">
        <f t="shared" si="178"/>
        <v>671.86611883071839</v>
      </c>
      <c r="AD134" s="28">
        <f t="shared" si="179"/>
        <v>0</v>
      </c>
      <c r="AE134" s="33">
        <f t="shared" si="180"/>
        <v>1.5</v>
      </c>
      <c r="AF134" s="89">
        <f t="shared" si="181"/>
        <v>55</v>
      </c>
      <c r="AG134" s="50">
        <f t="shared" si="182"/>
        <v>192.14285714285714</v>
      </c>
      <c r="AH134" s="89">
        <f t="shared" si="183"/>
        <v>66.428571428571431</v>
      </c>
      <c r="AI134" s="58">
        <f t="shared" si="184"/>
        <v>50</v>
      </c>
      <c r="AJ134" s="28">
        <f t="shared" si="185"/>
        <v>20.359579358506618</v>
      </c>
      <c r="AK134" s="61">
        <f t="shared" si="186"/>
        <v>3.5</v>
      </c>
      <c r="AL134" s="60">
        <f t="shared" si="187"/>
        <v>17.33285714285714</v>
      </c>
      <c r="AM134" s="60">
        <f t="shared" si="188"/>
        <v>7.9059536283111482</v>
      </c>
      <c r="AN134" s="62">
        <f t="shared" si="193"/>
        <v>26.145483848260781</v>
      </c>
      <c r="AO134" s="63">
        <f t="shared" si="194"/>
        <v>3.510045140469888</v>
      </c>
    </row>
    <row r="135" spans="1:41" s="1" customFormat="1" ht="20.100000000000001" customHeight="1" x14ac:dyDescent="0.15">
      <c r="A135" s="18"/>
      <c r="B135" s="147"/>
      <c r="C135" s="149"/>
      <c r="D135" s="100">
        <v>600</v>
      </c>
      <c r="E135" s="149"/>
      <c r="F135" s="94" t="s">
        <v>216</v>
      </c>
      <c r="G135" s="8">
        <f t="shared" si="189"/>
        <v>10</v>
      </c>
      <c r="H135" s="140"/>
      <c r="I135" s="97">
        <f t="shared" si="190"/>
        <v>609.25596713144705</v>
      </c>
      <c r="J135" s="29">
        <v>80</v>
      </c>
      <c r="K135" s="28">
        <f t="shared" si="195"/>
        <v>480</v>
      </c>
      <c r="L135" s="58">
        <f t="shared" si="164"/>
        <v>660</v>
      </c>
      <c r="M135" s="8">
        <v>1.5</v>
      </c>
      <c r="N135" s="67">
        <f t="shared" si="191"/>
        <v>25</v>
      </c>
      <c r="O135" s="8">
        <f t="shared" si="165"/>
        <v>15</v>
      </c>
      <c r="P135" s="28">
        <f t="shared" si="166"/>
        <v>683.9441700256815</v>
      </c>
      <c r="Q135" s="28">
        <f t="shared" si="167"/>
        <v>307.76305438229906</v>
      </c>
      <c r="R135" s="33">
        <f t="shared" si="168"/>
        <v>1.6550668784437377</v>
      </c>
      <c r="S135" s="89">
        <f t="shared" si="169"/>
        <v>60.685785542937047</v>
      </c>
      <c r="T135" s="50">
        <f t="shared" si="170"/>
        <v>200.73259726144931</v>
      </c>
      <c r="U135" s="89">
        <f t="shared" si="171"/>
        <v>72.356353186146407</v>
      </c>
      <c r="V135" s="58">
        <f t="shared" si="172"/>
        <v>55.168895948124586</v>
      </c>
      <c r="W135" s="28">
        <f t="shared" si="173"/>
        <v>20.725580909869134</v>
      </c>
      <c r="X135" s="59">
        <f t="shared" si="174"/>
        <v>3.4274254023346011</v>
      </c>
      <c r="Y135" s="60">
        <f t="shared" si="175"/>
        <v>18.475708927097021</v>
      </c>
      <c r="Z135" s="60">
        <f t="shared" si="176"/>
        <v>8.412582502438946</v>
      </c>
      <c r="AA135" s="67">
        <f t="shared" si="192"/>
        <v>0</v>
      </c>
      <c r="AB135" s="31">
        <f t="shared" si="177"/>
        <v>10</v>
      </c>
      <c r="AC135" s="50">
        <f t="shared" si="178"/>
        <v>671.86611883071839</v>
      </c>
      <c r="AD135" s="28">
        <f t="shared" si="179"/>
        <v>0</v>
      </c>
      <c r="AE135" s="33">
        <f t="shared" si="180"/>
        <v>1.5</v>
      </c>
      <c r="AF135" s="89">
        <f t="shared" si="181"/>
        <v>55</v>
      </c>
      <c r="AG135" s="50">
        <f t="shared" si="182"/>
        <v>192.14285714285714</v>
      </c>
      <c r="AH135" s="89">
        <f t="shared" si="183"/>
        <v>66.428571428571431</v>
      </c>
      <c r="AI135" s="58">
        <f t="shared" si="184"/>
        <v>50</v>
      </c>
      <c r="AJ135" s="28">
        <f t="shared" si="185"/>
        <v>20.359579358506618</v>
      </c>
      <c r="AK135" s="61">
        <f t="shared" si="186"/>
        <v>3.5</v>
      </c>
      <c r="AL135" s="60">
        <f t="shared" si="187"/>
        <v>17.33285714285714</v>
      </c>
      <c r="AM135" s="60">
        <f t="shared" si="188"/>
        <v>7.9059536283111482</v>
      </c>
      <c r="AN135" s="62">
        <f t="shared" si="193"/>
        <v>26.145483848260781</v>
      </c>
      <c r="AO135" s="63">
        <f t="shared" si="194"/>
        <v>3.510045140469888</v>
      </c>
    </row>
    <row r="136" spans="1:41" s="1" customFormat="1" ht="20.100000000000001" customHeight="1" x14ac:dyDescent="0.15">
      <c r="A136" s="18"/>
      <c r="B136" s="147"/>
      <c r="C136" s="149"/>
      <c r="D136" s="100">
        <v>600</v>
      </c>
      <c r="E136" s="149"/>
      <c r="F136" s="94" t="s">
        <v>217</v>
      </c>
      <c r="G136" s="8">
        <f t="shared" si="189"/>
        <v>10</v>
      </c>
      <c r="H136" s="140"/>
      <c r="I136" s="97">
        <f t="shared" si="190"/>
        <v>609.25596713144705</v>
      </c>
      <c r="J136" s="29">
        <v>90</v>
      </c>
      <c r="K136" s="28">
        <f t="shared" si="195"/>
        <v>490</v>
      </c>
      <c r="L136" s="58">
        <f t="shared" si="164"/>
        <v>787.5</v>
      </c>
      <c r="M136" s="8">
        <v>1.75</v>
      </c>
      <c r="N136" s="67">
        <f t="shared" si="191"/>
        <v>25</v>
      </c>
      <c r="O136" s="8">
        <f t="shared" si="165"/>
        <v>15</v>
      </c>
      <c r="P136" s="28">
        <f t="shared" si="166"/>
        <v>821.6761259758332</v>
      </c>
      <c r="Q136" s="28">
        <f t="shared" si="167"/>
        <v>367.21728079706139</v>
      </c>
      <c r="R136" s="33">
        <f t="shared" si="168"/>
        <v>1.9309113581843607</v>
      </c>
      <c r="S136" s="89">
        <f t="shared" si="169"/>
        <v>60.685785542937047</v>
      </c>
      <c r="T136" s="50">
        <f t="shared" si="170"/>
        <v>205.18818743751567</v>
      </c>
      <c r="U136" s="89">
        <f t="shared" si="171"/>
        <v>72.481899983310811</v>
      </c>
      <c r="V136" s="58">
        <f t="shared" si="172"/>
        <v>55.168895948124586</v>
      </c>
      <c r="W136" s="28">
        <f t="shared" si="173"/>
        <v>20.867965104148144</v>
      </c>
      <c r="X136" s="59">
        <f t="shared" si="174"/>
        <v>3.3909470955194112</v>
      </c>
      <c r="Y136" s="60">
        <f t="shared" si="175"/>
        <v>22.778242803095264</v>
      </c>
      <c r="Z136" s="60">
        <f t="shared" si="176"/>
        <v>10.15269750003691</v>
      </c>
      <c r="AA136" s="67">
        <f t="shared" si="192"/>
        <v>0</v>
      </c>
      <c r="AB136" s="31">
        <f t="shared" si="177"/>
        <v>10</v>
      </c>
      <c r="AC136" s="50">
        <f t="shared" si="178"/>
        <v>797.92660204112622</v>
      </c>
      <c r="AD136" s="28">
        <f t="shared" si="179"/>
        <v>0</v>
      </c>
      <c r="AE136" s="33">
        <f t="shared" si="180"/>
        <v>1.75</v>
      </c>
      <c r="AF136" s="89">
        <f t="shared" si="181"/>
        <v>55</v>
      </c>
      <c r="AG136" s="50">
        <f t="shared" si="182"/>
        <v>195</v>
      </c>
      <c r="AH136" s="89">
        <f t="shared" si="183"/>
        <v>66.428571428571431</v>
      </c>
      <c r="AI136" s="58">
        <f t="shared" si="184"/>
        <v>50</v>
      </c>
      <c r="AJ136" s="28">
        <f t="shared" si="185"/>
        <v>20.264802591520667</v>
      </c>
      <c r="AK136" s="61">
        <f t="shared" si="186"/>
        <v>3.5</v>
      </c>
      <c r="AL136" s="60">
        <f t="shared" si="187"/>
        <v>21.276562500000001</v>
      </c>
      <c r="AM136" s="60">
        <f t="shared" si="188"/>
        <v>9.4962619224493512</v>
      </c>
      <c r="AN136" s="62">
        <f t="shared" si="193"/>
        <v>30.914546811116853</v>
      </c>
      <c r="AO136" s="63">
        <f t="shared" si="194"/>
        <v>3.7008527585153912</v>
      </c>
    </row>
    <row r="137" spans="1:41" s="1" customFormat="1" ht="20.100000000000001" customHeight="1" x14ac:dyDescent="0.15">
      <c r="A137" s="18"/>
      <c r="B137" s="147"/>
      <c r="C137" s="149"/>
      <c r="D137" s="100">
        <v>600</v>
      </c>
      <c r="E137" s="149"/>
      <c r="F137" s="94" t="s">
        <v>218</v>
      </c>
      <c r="G137" s="8">
        <f t="shared" si="189"/>
        <v>10</v>
      </c>
      <c r="H137" s="140"/>
      <c r="I137" s="97">
        <f t="shared" si="190"/>
        <v>609.25596713144705</v>
      </c>
      <c r="J137" s="29">
        <v>90</v>
      </c>
      <c r="K137" s="28">
        <f t="shared" si="195"/>
        <v>490</v>
      </c>
      <c r="L137" s="58">
        <f t="shared" si="164"/>
        <v>787.5</v>
      </c>
      <c r="M137" s="8">
        <v>1.75</v>
      </c>
      <c r="N137" s="67">
        <f t="shared" si="191"/>
        <v>25</v>
      </c>
      <c r="O137" s="8">
        <f t="shared" si="165"/>
        <v>15</v>
      </c>
      <c r="P137" s="28">
        <f t="shared" si="166"/>
        <v>821.6761259758332</v>
      </c>
      <c r="Q137" s="28">
        <f t="shared" si="167"/>
        <v>367.21728079706139</v>
      </c>
      <c r="R137" s="33">
        <f t="shared" si="168"/>
        <v>1.9309113581843607</v>
      </c>
      <c r="S137" s="89">
        <f t="shared" si="169"/>
        <v>60.685785542937047</v>
      </c>
      <c r="T137" s="50">
        <f t="shared" si="170"/>
        <v>205.18818743751567</v>
      </c>
      <c r="U137" s="89">
        <f t="shared" si="171"/>
        <v>72.481899983310811</v>
      </c>
      <c r="V137" s="58">
        <f t="shared" si="172"/>
        <v>55.168895948124586</v>
      </c>
      <c r="W137" s="28">
        <f t="shared" si="173"/>
        <v>20.867965104148144</v>
      </c>
      <c r="X137" s="59">
        <f t="shared" si="174"/>
        <v>3.3909470955194112</v>
      </c>
      <c r="Y137" s="60">
        <f t="shared" si="175"/>
        <v>22.778242803095264</v>
      </c>
      <c r="Z137" s="60">
        <f t="shared" si="176"/>
        <v>10.15269750003691</v>
      </c>
      <c r="AA137" s="67">
        <f t="shared" si="192"/>
        <v>0</v>
      </c>
      <c r="AB137" s="31">
        <f t="shared" si="177"/>
        <v>10</v>
      </c>
      <c r="AC137" s="50">
        <f t="shared" si="178"/>
        <v>797.92660204112622</v>
      </c>
      <c r="AD137" s="28">
        <f t="shared" si="179"/>
        <v>0</v>
      </c>
      <c r="AE137" s="33">
        <f t="shared" si="180"/>
        <v>1.75</v>
      </c>
      <c r="AF137" s="89">
        <f t="shared" si="181"/>
        <v>55</v>
      </c>
      <c r="AG137" s="50">
        <f t="shared" si="182"/>
        <v>195</v>
      </c>
      <c r="AH137" s="89">
        <f t="shared" si="183"/>
        <v>66.428571428571431</v>
      </c>
      <c r="AI137" s="58">
        <f t="shared" si="184"/>
        <v>50</v>
      </c>
      <c r="AJ137" s="28">
        <f t="shared" si="185"/>
        <v>20.264802591520667</v>
      </c>
      <c r="AK137" s="61">
        <f t="shared" si="186"/>
        <v>3.5</v>
      </c>
      <c r="AL137" s="60">
        <f t="shared" si="187"/>
        <v>21.276562500000001</v>
      </c>
      <c r="AM137" s="60">
        <f t="shared" si="188"/>
        <v>9.4962619224493512</v>
      </c>
      <c r="AN137" s="62">
        <f t="shared" si="193"/>
        <v>30.914546811116853</v>
      </c>
      <c r="AO137" s="63">
        <f t="shared" si="194"/>
        <v>3.7008527585153912</v>
      </c>
    </row>
    <row r="138" spans="1:41" s="1" customFormat="1" ht="20.100000000000001" customHeight="1" x14ac:dyDescent="0.15">
      <c r="A138" s="18"/>
      <c r="B138" s="147"/>
      <c r="C138" s="149"/>
      <c r="D138" s="100">
        <v>600</v>
      </c>
      <c r="E138" s="149"/>
      <c r="F138" s="94" t="s">
        <v>219</v>
      </c>
      <c r="G138" s="8">
        <f t="shared" si="189"/>
        <v>10</v>
      </c>
      <c r="H138" s="140"/>
      <c r="I138" s="97">
        <f t="shared" si="190"/>
        <v>609.25596713144705</v>
      </c>
      <c r="J138" s="29">
        <v>110</v>
      </c>
      <c r="K138" s="28">
        <f t="shared" si="195"/>
        <v>510</v>
      </c>
      <c r="L138" s="58">
        <f t="shared" si="164"/>
        <v>822.5</v>
      </c>
      <c r="M138" s="8">
        <v>1.75</v>
      </c>
      <c r="N138" s="67">
        <f t="shared" si="191"/>
        <v>25</v>
      </c>
      <c r="O138" s="8">
        <f t="shared" si="165"/>
        <v>15</v>
      </c>
      <c r="P138" s="28">
        <f t="shared" si="166"/>
        <v>858.19506490809249</v>
      </c>
      <c r="Q138" s="28">
        <f t="shared" si="167"/>
        <v>383.53804883248631</v>
      </c>
      <c r="R138" s="33">
        <f t="shared" si="168"/>
        <v>1.9309113581843607</v>
      </c>
      <c r="S138" s="89">
        <f t="shared" si="169"/>
        <v>60.685785542937047</v>
      </c>
      <c r="T138" s="50">
        <f t="shared" si="170"/>
        <v>211.08624465770254</v>
      </c>
      <c r="U138" s="89">
        <f t="shared" si="171"/>
        <v>72.481899983310811</v>
      </c>
      <c r="V138" s="58">
        <f t="shared" si="172"/>
        <v>55.168895948124586</v>
      </c>
      <c r="W138" s="28">
        <f t="shared" si="173"/>
        <v>20.867965104148144</v>
      </c>
      <c r="X138" s="59">
        <f t="shared" si="174"/>
        <v>3.3909470955194112</v>
      </c>
      <c r="Y138" s="60">
        <f t="shared" si="175"/>
        <v>25.130616093681461</v>
      </c>
      <c r="Z138" s="60">
        <f t="shared" si="176"/>
        <v>10.749463061946663</v>
      </c>
      <c r="AA138" s="67">
        <f t="shared" si="192"/>
        <v>0</v>
      </c>
      <c r="AB138" s="31">
        <f t="shared" si="177"/>
        <v>10</v>
      </c>
      <c r="AC138" s="50">
        <f t="shared" si="178"/>
        <v>833.39000657628742</v>
      </c>
      <c r="AD138" s="28">
        <f t="shared" si="179"/>
        <v>0</v>
      </c>
      <c r="AE138" s="33">
        <f t="shared" si="180"/>
        <v>1.75</v>
      </c>
      <c r="AF138" s="89">
        <f t="shared" si="181"/>
        <v>55</v>
      </c>
      <c r="AG138" s="50">
        <f t="shared" si="182"/>
        <v>200.71428571428572</v>
      </c>
      <c r="AH138" s="89">
        <f t="shared" si="183"/>
        <v>66.428571428571431</v>
      </c>
      <c r="AI138" s="58">
        <f t="shared" si="184"/>
        <v>50</v>
      </c>
      <c r="AJ138" s="28">
        <f t="shared" si="185"/>
        <v>20.264802591520667</v>
      </c>
      <c r="AK138" s="61">
        <f t="shared" si="186"/>
        <v>3.5</v>
      </c>
      <c r="AL138" s="60">
        <f t="shared" si="187"/>
        <v>23.489229166666664</v>
      </c>
      <c r="AM138" s="60">
        <f t="shared" si="188"/>
        <v>10.059318007891543</v>
      </c>
      <c r="AN138" s="62">
        <f t="shared" si="193"/>
        <v>32.27636358579759</v>
      </c>
      <c r="AO138" s="63">
        <f t="shared" si="194"/>
        <v>3.753079216228751</v>
      </c>
    </row>
    <row r="139" spans="1:41" s="1" customFormat="1" ht="20.100000000000001" customHeight="1" x14ac:dyDescent="0.15">
      <c r="A139" s="18"/>
      <c r="B139" s="147"/>
      <c r="C139" s="149"/>
      <c r="D139" s="100">
        <v>600</v>
      </c>
      <c r="E139" s="149"/>
      <c r="F139" s="94" t="s">
        <v>220</v>
      </c>
      <c r="G139" s="8">
        <f t="shared" si="189"/>
        <v>10</v>
      </c>
      <c r="H139" s="140"/>
      <c r="I139" s="97">
        <f t="shared" si="190"/>
        <v>609.25596713144705</v>
      </c>
      <c r="J139" s="29">
        <v>110</v>
      </c>
      <c r="K139" s="28">
        <f t="shared" si="195"/>
        <v>510</v>
      </c>
      <c r="L139" s="58">
        <f t="shared" si="164"/>
        <v>822.5</v>
      </c>
      <c r="M139" s="8">
        <v>1.75</v>
      </c>
      <c r="N139" s="67">
        <f t="shared" si="191"/>
        <v>25</v>
      </c>
      <c r="O139" s="8">
        <f t="shared" si="165"/>
        <v>15</v>
      </c>
      <c r="P139" s="28">
        <f t="shared" si="166"/>
        <v>858.19506490809249</v>
      </c>
      <c r="Q139" s="28">
        <f t="shared" si="167"/>
        <v>383.53804883248631</v>
      </c>
      <c r="R139" s="33">
        <f t="shared" si="168"/>
        <v>1.9309113581843607</v>
      </c>
      <c r="S139" s="89">
        <f t="shared" si="169"/>
        <v>60.685785542937047</v>
      </c>
      <c r="T139" s="50">
        <f t="shared" si="170"/>
        <v>211.08624465770254</v>
      </c>
      <c r="U139" s="89">
        <f t="shared" si="171"/>
        <v>72.481899983310811</v>
      </c>
      <c r="V139" s="58">
        <f t="shared" si="172"/>
        <v>55.168895948124586</v>
      </c>
      <c r="W139" s="28">
        <f t="shared" si="173"/>
        <v>20.867965104148144</v>
      </c>
      <c r="X139" s="59">
        <f t="shared" si="174"/>
        <v>3.3909470955194112</v>
      </c>
      <c r="Y139" s="60">
        <f t="shared" si="175"/>
        <v>25.130616093681461</v>
      </c>
      <c r="Z139" s="60">
        <f t="shared" si="176"/>
        <v>10.749463061946663</v>
      </c>
      <c r="AA139" s="67">
        <f t="shared" si="192"/>
        <v>0</v>
      </c>
      <c r="AB139" s="31">
        <f t="shared" si="177"/>
        <v>10</v>
      </c>
      <c r="AC139" s="50">
        <f t="shared" si="178"/>
        <v>833.39000657628742</v>
      </c>
      <c r="AD139" s="28">
        <f t="shared" si="179"/>
        <v>0</v>
      </c>
      <c r="AE139" s="33">
        <f t="shared" si="180"/>
        <v>1.75</v>
      </c>
      <c r="AF139" s="89">
        <f t="shared" si="181"/>
        <v>55</v>
      </c>
      <c r="AG139" s="50">
        <f t="shared" si="182"/>
        <v>200.71428571428572</v>
      </c>
      <c r="AH139" s="89">
        <f t="shared" si="183"/>
        <v>66.428571428571431</v>
      </c>
      <c r="AI139" s="58">
        <f t="shared" si="184"/>
        <v>50</v>
      </c>
      <c r="AJ139" s="28">
        <f t="shared" si="185"/>
        <v>20.264802591520667</v>
      </c>
      <c r="AK139" s="61">
        <f t="shared" si="186"/>
        <v>3.5</v>
      </c>
      <c r="AL139" s="60">
        <f t="shared" si="187"/>
        <v>23.489229166666664</v>
      </c>
      <c r="AM139" s="60">
        <f t="shared" si="188"/>
        <v>10.059318007891543</v>
      </c>
      <c r="AN139" s="62">
        <f t="shared" si="193"/>
        <v>32.27636358579759</v>
      </c>
      <c r="AO139" s="63">
        <f t="shared" si="194"/>
        <v>3.753079216228751</v>
      </c>
    </row>
    <row r="140" spans="1:41" s="1" customFormat="1" ht="20.100000000000001" customHeight="1" thickBot="1" x14ac:dyDescent="0.2">
      <c r="A140" s="18"/>
      <c r="B140" s="147"/>
      <c r="C140" s="149"/>
      <c r="D140" s="100">
        <v>600</v>
      </c>
      <c r="E140" s="149"/>
      <c r="F140" s="94" t="s">
        <v>221</v>
      </c>
      <c r="G140" s="8">
        <f t="shared" si="189"/>
        <v>10</v>
      </c>
      <c r="H140" s="140"/>
      <c r="I140" s="97">
        <f t="shared" si="190"/>
        <v>609.25596713144705</v>
      </c>
      <c r="J140" s="104">
        <v>120</v>
      </c>
      <c r="K140" s="28">
        <f t="shared" si="195"/>
        <v>520</v>
      </c>
      <c r="L140" s="58">
        <f t="shared" si="164"/>
        <v>840</v>
      </c>
      <c r="M140" s="8">
        <v>1.75</v>
      </c>
      <c r="N140" s="67">
        <f t="shared" si="191"/>
        <v>25</v>
      </c>
      <c r="O140" s="8">
        <f t="shared" si="165"/>
        <v>15</v>
      </c>
      <c r="P140" s="28">
        <f t="shared" si="166"/>
        <v>876.45453437422213</v>
      </c>
      <c r="Q140" s="28">
        <f t="shared" si="167"/>
        <v>391.6984328501988</v>
      </c>
      <c r="R140" s="33">
        <f t="shared" si="168"/>
        <v>1.9309113581843607</v>
      </c>
      <c r="S140" s="89">
        <f t="shared" si="169"/>
        <v>60.685785542937047</v>
      </c>
      <c r="T140" s="50">
        <f t="shared" si="170"/>
        <v>214.03527326779599</v>
      </c>
      <c r="U140" s="89">
        <f t="shared" si="171"/>
        <v>72.481899983310811</v>
      </c>
      <c r="V140" s="58">
        <f t="shared" si="172"/>
        <v>55.168895948124586</v>
      </c>
      <c r="W140" s="28">
        <f t="shared" si="173"/>
        <v>20.867965104148144</v>
      </c>
      <c r="X140" s="59">
        <f t="shared" si="174"/>
        <v>3.3909470955194112</v>
      </c>
      <c r="Y140" s="60">
        <f t="shared" si="175"/>
        <v>26.361954838193828</v>
      </c>
      <c r="Z140" s="60">
        <f t="shared" si="176"/>
        <v>11.052490562962435</v>
      </c>
      <c r="AA140" s="67">
        <f t="shared" si="192"/>
        <v>0</v>
      </c>
      <c r="AB140" s="31">
        <f t="shared" si="177"/>
        <v>10</v>
      </c>
      <c r="AC140" s="50">
        <f t="shared" si="178"/>
        <v>851.12170884386808</v>
      </c>
      <c r="AD140" s="28">
        <f t="shared" si="179"/>
        <v>0</v>
      </c>
      <c r="AE140" s="33">
        <f t="shared" si="180"/>
        <v>1.75</v>
      </c>
      <c r="AF140" s="89">
        <f t="shared" si="181"/>
        <v>55</v>
      </c>
      <c r="AG140" s="50">
        <f t="shared" si="182"/>
        <v>203.57142857142858</v>
      </c>
      <c r="AH140" s="89">
        <f t="shared" si="183"/>
        <v>66.428571428571431</v>
      </c>
      <c r="AI140" s="58">
        <f t="shared" si="184"/>
        <v>50</v>
      </c>
      <c r="AJ140" s="28">
        <f t="shared" si="185"/>
        <v>20.264802591520667</v>
      </c>
      <c r="AK140" s="61">
        <f t="shared" si="186"/>
        <v>3.5</v>
      </c>
      <c r="AL140" s="60">
        <f t="shared" si="187"/>
        <v>24.648</v>
      </c>
      <c r="AM140" s="60">
        <f t="shared" si="188"/>
        <v>10.34534605061264</v>
      </c>
      <c r="AN140" s="62">
        <f t="shared" si="193"/>
        <v>32.965840376356553</v>
      </c>
      <c r="AO140" s="63">
        <f t="shared" si="194"/>
        <v>3.7791924450854304</v>
      </c>
    </row>
    <row r="141" spans="1:41" s="1" customFormat="1" ht="20.100000000000001" customHeight="1" x14ac:dyDescent="0.15">
      <c r="A141" s="18"/>
      <c r="B141" s="147">
        <f>C141+30*2</f>
        <v>660</v>
      </c>
      <c r="C141" s="149">
        <v>600</v>
      </c>
      <c r="D141" s="100">
        <v>600</v>
      </c>
      <c r="E141" s="149">
        <v>450</v>
      </c>
      <c r="F141" s="94" t="s">
        <v>213</v>
      </c>
      <c r="G141" s="8">
        <f t="shared" si="189"/>
        <v>10</v>
      </c>
      <c r="H141" s="140">
        <f>C141/COS(G141/180*PI())</f>
        <v>609.25596713144705</v>
      </c>
      <c r="I141" s="97">
        <f t="shared" si="190"/>
        <v>609.25596713144705</v>
      </c>
      <c r="J141" s="8">
        <v>60</v>
      </c>
      <c r="K141" s="28">
        <f t="shared" ref="K141:K149" si="196">J141+E$141</f>
        <v>510</v>
      </c>
      <c r="L141" s="58">
        <f t="shared" si="164"/>
        <v>705</v>
      </c>
      <c r="M141" s="8">
        <v>1.5</v>
      </c>
      <c r="N141" s="67">
        <f t="shared" si="191"/>
        <v>25</v>
      </c>
      <c r="O141" s="8">
        <f t="shared" si="165"/>
        <v>15</v>
      </c>
      <c r="P141" s="28">
        <f t="shared" si="166"/>
        <v>730.57672707288702</v>
      </c>
      <c r="Q141" s="28">
        <f t="shared" si="167"/>
        <v>328.74689899927398</v>
      </c>
      <c r="R141" s="33">
        <f t="shared" si="168"/>
        <v>1.6550668784437377</v>
      </c>
      <c r="S141" s="89">
        <f t="shared" si="169"/>
        <v>60.685785542937047</v>
      </c>
      <c r="T141" s="50">
        <f t="shared" si="170"/>
        <v>209.48552299385634</v>
      </c>
      <c r="U141" s="89">
        <f t="shared" si="171"/>
        <v>72.356353186146407</v>
      </c>
      <c r="V141" s="58">
        <f t="shared" si="172"/>
        <v>55.168895948124586</v>
      </c>
      <c r="W141" s="28">
        <f t="shared" si="173"/>
        <v>20.725580909869134</v>
      </c>
      <c r="X141" s="59">
        <f t="shared" si="174"/>
        <v>3.4274254023346011</v>
      </c>
      <c r="Y141" s="60">
        <f t="shared" si="175"/>
        <v>21.43649137282566</v>
      </c>
      <c r="Z141" s="60">
        <f t="shared" si="176"/>
        <v>9.1712920523001902</v>
      </c>
      <c r="AA141" s="67">
        <f t="shared" si="192"/>
        <v>0</v>
      </c>
      <c r="AB141" s="31">
        <f t="shared" si="177"/>
        <v>10</v>
      </c>
      <c r="AC141" s="50">
        <f t="shared" si="178"/>
        <v>717.67517238735832</v>
      </c>
      <c r="AD141" s="28">
        <f t="shared" si="179"/>
        <v>0</v>
      </c>
      <c r="AE141" s="33">
        <f t="shared" si="180"/>
        <v>1.5</v>
      </c>
      <c r="AF141" s="89">
        <f t="shared" si="181"/>
        <v>55</v>
      </c>
      <c r="AG141" s="50">
        <f t="shared" si="182"/>
        <v>200.71428571428572</v>
      </c>
      <c r="AH141" s="89">
        <f t="shared" si="183"/>
        <v>66.428571428571431</v>
      </c>
      <c r="AI141" s="58">
        <f t="shared" si="184"/>
        <v>50</v>
      </c>
      <c r="AJ141" s="28">
        <f t="shared" si="185"/>
        <v>20.359579358506618</v>
      </c>
      <c r="AK141" s="61">
        <f t="shared" si="186"/>
        <v>3.5</v>
      </c>
      <c r="AL141" s="60">
        <f t="shared" si="187"/>
        <v>20.133624999999999</v>
      </c>
      <c r="AM141" s="60">
        <f t="shared" si="188"/>
        <v>8.6262816354362588</v>
      </c>
      <c r="AN141" s="62">
        <f t="shared" si="193"/>
        <v>27.793570291369974</v>
      </c>
      <c r="AO141" s="63">
        <f t="shared" si="194"/>
        <v>3.577193443244207</v>
      </c>
    </row>
    <row r="142" spans="1:41" s="1" customFormat="1" ht="20.100000000000001" customHeight="1" x14ac:dyDescent="0.15">
      <c r="A142" s="18"/>
      <c r="B142" s="147"/>
      <c r="C142" s="149"/>
      <c r="D142" s="100">
        <v>600</v>
      </c>
      <c r="E142" s="149"/>
      <c r="F142" s="94" t="s">
        <v>214</v>
      </c>
      <c r="G142" s="8">
        <f t="shared" si="189"/>
        <v>10</v>
      </c>
      <c r="H142" s="140"/>
      <c r="I142" s="97">
        <f t="shared" si="190"/>
        <v>609.25596713144705</v>
      </c>
      <c r="J142" s="29">
        <v>60</v>
      </c>
      <c r="K142" s="28">
        <f t="shared" si="196"/>
        <v>510</v>
      </c>
      <c r="L142" s="58">
        <f t="shared" si="164"/>
        <v>705</v>
      </c>
      <c r="M142" s="8">
        <v>1.5</v>
      </c>
      <c r="N142" s="67">
        <f t="shared" si="191"/>
        <v>25</v>
      </c>
      <c r="O142" s="8">
        <f t="shared" si="165"/>
        <v>15</v>
      </c>
      <c r="P142" s="28">
        <f t="shared" si="166"/>
        <v>730.57672707288702</v>
      </c>
      <c r="Q142" s="28">
        <f t="shared" si="167"/>
        <v>328.74689899927398</v>
      </c>
      <c r="R142" s="33">
        <f t="shared" si="168"/>
        <v>1.6550668784437377</v>
      </c>
      <c r="S142" s="89">
        <f t="shared" si="169"/>
        <v>60.685785542937047</v>
      </c>
      <c r="T142" s="50">
        <f t="shared" si="170"/>
        <v>209.48552299385634</v>
      </c>
      <c r="U142" s="89">
        <f t="shared" si="171"/>
        <v>72.356353186146407</v>
      </c>
      <c r="V142" s="58">
        <f t="shared" si="172"/>
        <v>55.168895948124586</v>
      </c>
      <c r="W142" s="28">
        <f t="shared" si="173"/>
        <v>20.725580909869134</v>
      </c>
      <c r="X142" s="59">
        <f t="shared" si="174"/>
        <v>3.4274254023346011</v>
      </c>
      <c r="Y142" s="60">
        <f t="shared" si="175"/>
        <v>21.43649137282566</v>
      </c>
      <c r="Z142" s="60">
        <f t="shared" si="176"/>
        <v>9.1712920523001902</v>
      </c>
      <c r="AA142" s="67">
        <f t="shared" si="192"/>
        <v>0</v>
      </c>
      <c r="AB142" s="31">
        <f t="shared" si="177"/>
        <v>10</v>
      </c>
      <c r="AC142" s="50">
        <f t="shared" si="178"/>
        <v>717.67517238735832</v>
      </c>
      <c r="AD142" s="28">
        <f t="shared" si="179"/>
        <v>0</v>
      </c>
      <c r="AE142" s="33">
        <f t="shared" si="180"/>
        <v>1.5</v>
      </c>
      <c r="AF142" s="89">
        <f t="shared" si="181"/>
        <v>55</v>
      </c>
      <c r="AG142" s="50">
        <f t="shared" si="182"/>
        <v>200.71428571428572</v>
      </c>
      <c r="AH142" s="89">
        <f t="shared" si="183"/>
        <v>66.428571428571431</v>
      </c>
      <c r="AI142" s="58">
        <f t="shared" si="184"/>
        <v>50</v>
      </c>
      <c r="AJ142" s="28">
        <f t="shared" si="185"/>
        <v>20.359579358506618</v>
      </c>
      <c r="AK142" s="61">
        <f t="shared" si="186"/>
        <v>3.5</v>
      </c>
      <c r="AL142" s="60">
        <f t="shared" si="187"/>
        <v>20.133624999999999</v>
      </c>
      <c r="AM142" s="60">
        <f t="shared" si="188"/>
        <v>8.6262816354362588</v>
      </c>
      <c r="AN142" s="62">
        <f t="shared" si="193"/>
        <v>27.793570291369974</v>
      </c>
      <c r="AO142" s="63">
        <f t="shared" si="194"/>
        <v>3.577193443244207</v>
      </c>
    </row>
    <row r="143" spans="1:41" s="1" customFormat="1" ht="20.100000000000001" customHeight="1" x14ac:dyDescent="0.15">
      <c r="A143" s="18"/>
      <c r="B143" s="147"/>
      <c r="C143" s="149"/>
      <c r="D143" s="100">
        <v>600</v>
      </c>
      <c r="E143" s="149"/>
      <c r="F143" s="94" t="s">
        <v>215</v>
      </c>
      <c r="G143" s="8">
        <f t="shared" si="189"/>
        <v>10</v>
      </c>
      <c r="H143" s="140"/>
      <c r="I143" s="97">
        <f t="shared" si="190"/>
        <v>609.25596713144705</v>
      </c>
      <c r="J143" s="29">
        <v>80</v>
      </c>
      <c r="K143" s="28">
        <f t="shared" si="196"/>
        <v>530</v>
      </c>
      <c r="L143" s="58">
        <f t="shared" si="164"/>
        <v>735</v>
      </c>
      <c r="M143" s="8">
        <v>1.5</v>
      </c>
      <c r="N143" s="67">
        <f t="shared" si="191"/>
        <v>25</v>
      </c>
      <c r="O143" s="8">
        <f t="shared" si="165"/>
        <v>15</v>
      </c>
      <c r="P143" s="28">
        <f t="shared" si="166"/>
        <v>761.66509843769074</v>
      </c>
      <c r="Q143" s="28">
        <f t="shared" si="167"/>
        <v>342.73612874392398</v>
      </c>
      <c r="R143" s="33">
        <f t="shared" si="168"/>
        <v>1.6550668784437377</v>
      </c>
      <c r="S143" s="89">
        <f t="shared" si="169"/>
        <v>60.685785542937047</v>
      </c>
      <c r="T143" s="50">
        <f t="shared" si="170"/>
        <v>215.320806815461</v>
      </c>
      <c r="U143" s="89">
        <f t="shared" si="171"/>
        <v>72.356353186146407</v>
      </c>
      <c r="V143" s="58">
        <f t="shared" si="172"/>
        <v>55.168895948124586</v>
      </c>
      <c r="W143" s="28">
        <f t="shared" si="173"/>
        <v>20.725580909869134</v>
      </c>
      <c r="X143" s="59">
        <f t="shared" si="174"/>
        <v>3.4274254023346011</v>
      </c>
      <c r="Y143" s="60">
        <f t="shared" si="175"/>
        <v>23.566731068412444</v>
      </c>
      <c r="Z143" s="60">
        <f t="shared" si="176"/>
        <v>9.6902278074729651</v>
      </c>
      <c r="AA143" s="67">
        <f t="shared" si="192"/>
        <v>0</v>
      </c>
      <c r="AB143" s="31">
        <f t="shared" si="177"/>
        <v>10</v>
      </c>
      <c r="AC143" s="50">
        <f t="shared" si="178"/>
        <v>748.21454142511823</v>
      </c>
      <c r="AD143" s="28">
        <f t="shared" si="179"/>
        <v>0</v>
      </c>
      <c r="AE143" s="33">
        <f t="shared" si="180"/>
        <v>1.5</v>
      </c>
      <c r="AF143" s="89">
        <f t="shared" si="181"/>
        <v>55</v>
      </c>
      <c r="AG143" s="50">
        <f t="shared" si="182"/>
        <v>206.42857142857142</v>
      </c>
      <c r="AH143" s="89">
        <f t="shared" si="183"/>
        <v>66.428571428571431</v>
      </c>
      <c r="AI143" s="58">
        <f t="shared" si="184"/>
        <v>50</v>
      </c>
      <c r="AJ143" s="28">
        <f t="shared" si="185"/>
        <v>20.359579358506618</v>
      </c>
      <c r="AK143" s="61">
        <f t="shared" si="186"/>
        <v>3.5</v>
      </c>
      <c r="AL143" s="60">
        <f t="shared" si="187"/>
        <v>22.150625000000002</v>
      </c>
      <c r="AM143" s="60">
        <f t="shared" si="188"/>
        <v>9.1193574497101419</v>
      </c>
      <c r="AN143" s="62">
        <f t="shared" si="193"/>
        <v>28.913278431393078</v>
      </c>
      <c r="AO143" s="63">
        <f t="shared" si="194"/>
        <v>3.6219589784270876</v>
      </c>
    </row>
    <row r="144" spans="1:41" s="1" customFormat="1" ht="20.100000000000001" customHeight="1" x14ac:dyDescent="0.15">
      <c r="A144" s="18"/>
      <c r="B144" s="147"/>
      <c r="C144" s="149"/>
      <c r="D144" s="100">
        <v>600</v>
      </c>
      <c r="E144" s="149"/>
      <c r="F144" s="94" t="s">
        <v>216</v>
      </c>
      <c r="G144" s="8">
        <f t="shared" si="189"/>
        <v>10</v>
      </c>
      <c r="H144" s="140"/>
      <c r="I144" s="97">
        <f t="shared" si="190"/>
        <v>609.25596713144705</v>
      </c>
      <c r="J144" s="29">
        <v>80</v>
      </c>
      <c r="K144" s="28">
        <f t="shared" si="196"/>
        <v>530</v>
      </c>
      <c r="L144" s="58">
        <f t="shared" si="164"/>
        <v>735</v>
      </c>
      <c r="M144" s="8">
        <v>1.5</v>
      </c>
      <c r="N144" s="67">
        <f t="shared" si="191"/>
        <v>25</v>
      </c>
      <c r="O144" s="8">
        <f t="shared" si="165"/>
        <v>15</v>
      </c>
      <c r="P144" s="28">
        <f t="shared" si="166"/>
        <v>761.66509843769074</v>
      </c>
      <c r="Q144" s="28">
        <f t="shared" si="167"/>
        <v>342.73612874392398</v>
      </c>
      <c r="R144" s="33">
        <f t="shared" si="168"/>
        <v>1.6550668784437377</v>
      </c>
      <c r="S144" s="89">
        <f t="shared" si="169"/>
        <v>60.685785542937047</v>
      </c>
      <c r="T144" s="50">
        <f t="shared" si="170"/>
        <v>215.320806815461</v>
      </c>
      <c r="U144" s="89">
        <f t="shared" si="171"/>
        <v>72.356353186146407</v>
      </c>
      <c r="V144" s="58">
        <f t="shared" si="172"/>
        <v>55.168895948124586</v>
      </c>
      <c r="W144" s="28">
        <f t="shared" si="173"/>
        <v>20.725580909869134</v>
      </c>
      <c r="X144" s="59">
        <f t="shared" si="174"/>
        <v>3.4274254023346011</v>
      </c>
      <c r="Y144" s="60">
        <f t="shared" si="175"/>
        <v>23.566731068412444</v>
      </c>
      <c r="Z144" s="60">
        <f t="shared" si="176"/>
        <v>9.6902278074729651</v>
      </c>
      <c r="AA144" s="67">
        <f t="shared" si="192"/>
        <v>0</v>
      </c>
      <c r="AB144" s="31">
        <f t="shared" si="177"/>
        <v>10</v>
      </c>
      <c r="AC144" s="50">
        <f t="shared" si="178"/>
        <v>748.21454142511823</v>
      </c>
      <c r="AD144" s="28">
        <f t="shared" si="179"/>
        <v>0</v>
      </c>
      <c r="AE144" s="33">
        <f t="shared" si="180"/>
        <v>1.5</v>
      </c>
      <c r="AF144" s="89">
        <f t="shared" si="181"/>
        <v>55</v>
      </c>
      <c r="AG144" s="50">
        <f t="shared" si="182"/>
        <v>206.42857142857142</v>
      </c>
      <c r="AH144" s="89">
        <f t="shared" si="183"/>
        <v>66.428571428571431</v>
      </c>
      <c r="AI144" s="58">
        <f t="shared" si="184"/>
        <v>50</v>
      </c>
      <c r="AJ144" s="28">
        <f t="shared" si="185"/>
        <v>20.359579358506618</v>
      </c>
      <c r="AK144" s="61">
        <f t="shared" si="186"/>
        <v>3.5</v>
      </c>
      <c r="AL144" s="60">
        <f t="shared" si="187"/>
        <v>22.150625000000002</v>
      </c>
      <c r="AM144" s="60">
        <f t="shared" si="188"/>
        <v>9.1193574497101419</v>
      </c>
      <c r="AN144" s="62">
        <f t="shared" si="193"/>
        <v>28.913278431393078</v>
      </c>
      <c r="AO144" s="63">
        <f t="shared" si="194"/>
        <v>3.6219589784270876</v>
      </c>
    </row>
    <row r="145" spans="1:41" s="1" customFormat="1" ht="20.100000000000001" customHeight="1" x14ac:dyDescent="0.15">
      <c r="A145" s="18"/>
      <c r="B145" s="147"/>
      <c r="C145" s="149"/>
      <c r="D145" s="100">
        <v>600</v>
      </c>
      <c r="E145" s="149"/>
      <c r="F145" s="94" t="s">
        <v>217</v>
      </c>
      <c r="G145" s="8">
        <f t="shared" si="189"/>
        <v>10</v>
      </c>
      <c r="H145" s="140"/>
      <c r="I145" s="97">
        <f t="shared" si="190"/>
        <v>609.25596713144705</v>
      </c>
      <c r="J145" s="29">
        <v>90</v>
      </c>
      <c r="K145" s="28">
        <f t="shared" si="196"/>
        <v>540</v>
      </c>
      <c r="L145" s="58">
        <f t="shared" si="164"/>
        <v>875</v>
      </c>
      <c r="M145" s="8">
        <v>1.75</v>
      </c>
      <c r="N145" s="67">
        <f t="shared" si="191"/>
        <v>25</v>
      </c>
      <c r="O145" s="8">
        <f t="shared" si="165"/>
        <v>15</v>
      </c>
      <c r="P145" s="28">
        <f t="shared" si="166"/>
        <v>912.97347330648142</v>
      </c>
      <c r="Q145" s="28">
        <f t="shared" si="167"/>
        <v>408.01920088562377</v>
      </c>
      <c r="R145" s="33">
        <f t="shared" si="168"/>
        <v>1.9309113581843607</v>
      </c>
      <c r="S145" s="89">
        <f t="shared" si="169"/>
        <v>60.685785542937047</v>
      </c>
      <c r="T145" s="50">
        <f t="shared" si="170"/>
        <v>219.93333048798286</v>
      </c>
      <c r="U145" s="89">
        <f t="shared" si="171"/>
        <v>72.481899983310811</v>
      </c>
      <c r="V145" s="58">
        <f t="shared" si="172"/>
        <v>55.168895948124586</v>
      </c>
      <c r="W145" s="28">
        <f t="shared" si="173"/>
        <v>20.867965104148144</v>
      </c>
      <c r="X145" s="59">
        <f t="shared" si="174"/>
        <v>3.3909470955194112</v>
      </c>
      <c r="Y145" s="60">
        <f t="shared" si="175"/>
        <v>28.937516925690915</v>
      </c>
      <c r="Z145" s="60">
        <f t="shared" si="176"/>
        <v>11.667835005115776</v>
      </c>
      <c r="AA145" s="67">
        <f t="shared" si="192"/>
        <v>0</v>
      </c>
      <c r="AB145" s="31">
        <f t="shared" si="177"/>
        <v>10</v>
      </c>
      <c r="AC145" s="50">
        <f t="shared" si="178"/>
        <v>886.58511337902917</v>
      </c>
      <c r="AD145" s="28">
        <f t="shared" si="179"/>
        <v>0</v>
      </c>
      <c r="AE145" s="33">
        <f t="shared" si="180"/>
        <v>1.75</v>
      </c>
      <c r="AF145" s="89">
        <f t="shared" si="181"/>
        <v>55</v>
      </c>
      <c r="AG145" s="50">
        <f t="shared" si="182"/>
        <v>209.28571428571428</v>
      </c>
      <c r="AH145" s="89">
        <f t="shared" si="183"/>
        <v>66.428571428571431</v>
      </c>
      <c r="AI145" s="58">
        <f t="shared" si="184"/>
        <v>50</v>
      </c>
      <c r="AJ145" s="28">
        <f t="shared" si="185"/>
        <v>20.264802591520667</v>
      </c>
      <c r="AK145" s="61">
        <f t="shared" si="186"/>
        <v>3.5</v>
      </c>
      <c r="AL145" s="60">
        <f t="shared" si="187"/>
        <v>27.072916666666664</v>
      </c>
      <c r="AM145" s="60">
        <f t="shared" si="188"/>
        <v>10.926402136054834</v>
      </c>
      <c r="AN145" s="62">
        <f t="shared" ref="AN145:AN158" si="197">IF(AA145&gt;0,((I145+I145+Q145+AD145)*L145/2+200*(I145+Q145+AD145+U145+W145+AH145+AJ145))/10000*0.4-(AI145+V145)*L145/10000*0.4,((I145+I145+Q145-AD145)*L145/2+200*(I145+Q145-AD145+U145+W145+AH145+AJ145))/10000*0.4-(AI145+V145)*L145/10000*0.4)</f>
        <v>34.361930763911687</v>
      </c>
      <c r="AO145" s="63">
        <f t="shared" ref="AO145:AO158" si="198">IF(AA145&gt;0,0.8*0.4*(Q145+U145+W145+I145+AD145+AH145+AJ145)/100,0.8*0.4*(Q145+U145+W145+I145-AD145+AH145+AJ145)/100)</f>
        <v>3.8314189027987906</v>
      </c>
    </row>
    <row r="146" spans="1:41" s="1" customFormat="1" ht="20.100000000000001" customHeight="1" x14ac:dyDescent="0.15">
      <c r="A146" s="18"/>
      <c r="B146" s="147"/>
      <c r="C146" s="149"/>
      <c r="D146" s="100">
        <v>600</v>
      </c>
      <c r="E146" s="149"/>
      <c r="F146" s="94" t="s">
        <v>218</v>
      </c>
      <c r="G146" s="8">
        <f t="shared" si="189"/>
        <v>10</v>
      </c>
      <c r="H146" s="140"/>
      <c r="I146" s="97">
        <f t="shared" si="190"/>
        <v>609.25596713144705</v>
      </c>
      <c r="J146" s="29">
        <v>90</v>
      </c>
      <c r="K146" s="28">
        <f t="shared" si="196"/>
        <v>540</v>
      </c>
      <c r="L146" s="58">
        <f t="shared" si="164"/>
        <v>875</v>
      </c>
      <c r="M146" s="8">
        <v>1.75</v>
      </c>
      <c r="N146" s="67">
        <f t="shared" si="191"/>
        <v>25</v>
      </c>
      <c r="O146" s="8">
        <f t="shared" si="165"/>
        <v>15</v>
      </c>
      <c r="P146" s="28">
        <f t="shared" si="166"/>
        <v>912.97347330648142</v>
      </c>
      <c r="Q146" s="28">
        <f t="shared" si="167"/>
        <v>408.01920088562377</v>
      </c>
      <c r="R146" s="33">
        <f t="shared" si="168"/>
        <v>1.9309113581843607</v>
      </c>
      <c r="S146" s="89">
        <f t="shared" si="169"/>
        <v>60.685785542937047</v>
      </c>
      <c r="T146" s="50">
        <f t="shared" si="170"/>
        <v>219.93333048798286</v>
      </c>
      <c r="U146" s="89">
        <f t="shared" si="171"/>
        <v>72.481899983310811</v>
      </c>
      <c r="V146" s="58">
        <f t="shared" si="172"/>
        <v>55.168895948124586</v>
      </c>
      <c r="W146" s="28">
        <f t="shared" si="173"/>
        <v>20.867965104148144</v>
      </c>
      <c r="X146" s="59">
        <f t="shared" si="174"/>
        <v>3.3909470955194112</v>
      </c>
      <c r="Y146" s="60">
        <f t="shared" si="175"/>
        <v>28.937516925690915</v>
      </c>
      <c r="Z146" s="60">
        <f t="shared" si="176"/>
        <v>11.667835005115776</v>
      </c>
      <c r="AA146" s="67">
        <f t="shared" si="192"/>
        <v>0</v>
      </c>
      <c r="AB146" s="31">
        <f t="shared" si="177"/>
        <v>10</v>
      </c>
      <c r="AC146" s="50">
        <f t="shared" si="178"/>
        <v>886.58511337902917</v>
      </c>
      <c r="AD146" s="28">
        <f t="shared" si="179"/>
        <v>0</v>
      </c>
      <c r="AE146" s="33">
        <f t="shared" si="180"/>
        <v>1.75</v>
      </c>
      <c r="AF146" s="89">
        <f t="shared" si="181"/>
        <v>55</v>
      </c>
      <c r="AG146" s="50">
        <f t="shared" si="182"/>
        <v>209.28571428571428</v>
      </c>
      <c r="AH146" s="89">
        <f t="shared" si="183"/>
        <v>66.428571428571431</v>
      </c>
      <c r="AI146" s="58">
        <f t="shared" si="184"/>
        <v>50</v>
      </c>
      <c r="AJ146" s="28">
        <f t="shared" si="185"/>
        <v>20.264802591520667</v>
      </c>
      <c r="AK146" s="61">
        <f t="shared" si="186"/>
        <v>3.5</v>
      </c>
      <c r="AL146" s="60">
        <f t="shared" si="187"/>
        <v>27.072916666666664</v>
      </c>
      <c r="AM146" s="60">
        <f t="shared" si="188"/>
        <v>10.926402136054834</v>
      </c>
      <c r="AN146" s="62">
        <f t="shared" si="197"/>
        <v>34.361930763911687</v>
      </c>
      <c r="AO146" s="63">
        <f t="shared" si="198"/>
        <v>3.8314189027987906</v>
      </c>
    </row>
    <row r="147" spans="1:41" s="1" customFormat="1" ht="20.100000000000001" customHeight="1" x14ac:dyDescent="0.15">
      <c r="A147" s="18"/>
      <c r="B147" s="147"/>
      <c r="C147" s="149"/>
      <c r="D147" s="100">
        <v>600</v>
      </c>
      <c r="E147" s="149"/>
      <c r="F147" s="94" t="s">
        <v>219</v>
      </c>
      <c r="G147" s="8">
        <f t="shared" si="189"/>
        <v>10</v>
      </c>
      <c r="H147" s="140"/>
      <c r="I147" s="97">
        <f t="shared" si="190"/>
        <v>609.25596713144705</v>
      </c>
      <c r="J147" s="29">
        <v>110</v>
      </c>
      <c r="K147" s="28">
        <f t="shared" si="196"/>
        <v>560</v>
      </c>
      <c r="L147" s="58">
        <f t="shared" si="164"/>
        <v>910</v>
      </c>
      <c r="M147" s="8">
        <v>1.75</v>
      </c>
      <c r="N147" s="67">
        <f t="shared" si="191"/>
        <v>25</v>
      </c>
      <c r="O147" s="8">
        <f t="shared" si="165"/>
        <v>15</v>
      </c>
      <c r="P147" s="28">
        <f t="shared" si="166"/>
        <v>949.4924122387406</v>
      </c>
      <c r="Q147" s="28">
        <f t="shared" si="167"/>
        <v>424.33996892104869</v>
      </c>
      <c r="R147" s="33">
        <f t="shared" si="168"/>
        <v>1.9309113581843607</v>
      </c>
      <c r="S147" s="89">
        <f t="shared" si="169"/>
        <v>60.685785542937047</v>
      </c>
      <c r="T147" s="50">
        <f t="shared" si="170"/>
        <v>225.83138770816976</v>
      </c>
      <c r="U147" s="89">
        <f t="shared" si="171"/>
        <v>72.481899983310811</v>
      </c>
      <c r="V147" s="58">
        <f t="shared" si="172"/>
        <v>55.168895948124586</v>
      </c>
      <c r="W147" s="28">
        <f t="shared" si="173"/>
        <v>20.867965104148144</v>
      </c>
      <c r="X147" s="59">
        <f t="shared" si="174"/>
        <v>3.3909470955194112</v>
      </c>
      <c r="Y147" s="60">
        <f t="shared" si="175"/>
        <v>31.667032344529591</v>
      </c>
      <c r="Z147" s="60">
        <f t="shared" si="176"/>
        <v>12.295565367431511</v>
      </c>
      <c r="AA147" s="67">
        <f t="shared" si="192"/>
        <v>0</v>
      </c>
      <c r="AB147" s="31">
        <f t="shared" si="177"/>
        <v>10</v>
      </c>
      <c r="AC147" s="50">
        <f t="shared" si="178"/>
        <v>922.04851791419037</v>
      </c>
      <c r="AD147" s="28">
        <f t="shared" si="179"/>
        <v>0</v>
      </c>
      <c r="AE147" s="33">
        <f t="shared" si="180"/>
        <v>1.75</v>
      </c>
      <c r="AF147" s="89">
        <f t="shared" si="181"/>
        <v>55</v>
      </c>
      <c r="AG147" s="50">
        <f t="shared" si="182"/>
        <v>215</v>
      </c>
      <c r="AH147" s="89">
        <f t="shared" si="183"/>
        <v>66.428571428571431</v>
      </c>
      <c r="AI147" s="58">
        <f t="shared" si="184"/>
        <v>50</v>
      </c>
      <c r="AJ147" s="28">
        <f t="shared" si="185"/>
        <v>20.264802591520667</v>
      </c>
      <c r="AK147" s="61">
        <f t="shared" si="186"/>
        <v>3.5</v>
      </c>
      <c r="AL147" s="60">
        <f t="shared" si="187"/>
        <v>29.644333333333336</v>
      </c>
      <c r="AM147" s="60">
        <f t="shared" si="188"/>
        <v>11.519458221497029</v>
      </c>
      <c r="AN147" s="62">
        <f t="shared" si="197"/>
        <v>35.780870226716402</v>
      </c>
      <c r="AO147" s="63">
        <f t="shared" si="198"/>
        <v>3.8836453605121504</v>
      </c>
    </row>
    <row r="148" spans="1:41" s="1" customFormat="1" ht="20.100000000000001" customHeight="1" x14ac:dyDescent="0.15">
      <c r="A148" s="18"/>
      <c r="B148" s="147"/>
      <c r="C148" s="149"/>
      <c r="D148" s="100">
        <v>600</v>
      </c>
      <c r="E148" s="149"/>
      <c r="F148" s="94" t="s">
        <v>220</v>
      </c>
      <c r="G148" s="8">
        <f t="shared" si="189"/>
        <v>10</v>
      </c>
      <c r="H148" s="140"/>
      <c r="I148" s="97">
        <f t="shared" si="190"/>
        <v>609.25596713144705</v>
      </c>
      <c r="J148" s="29">
        <v>110</v>
      </c>
      <c r="K148" s="28">
        <f t="shared" si="196"/>
        <v>560</v>
      </c>
      <c r="L148" s="58">
        <f t="shared" si="164"/>
        <v>910</v>
      </c>
      <c r="M148" s="8">
        <v>1.75</v>
      </c>
      <c r="N148" s="67">
        <f t="shared" si="191"/>
        <v>25</v>
      </c>
      <c r="O148" s="8">
        <f t="shared" si="165"/>
        <v>15</v>
      </c>
      <c r="P148" s="28">
        <f t="shared" si="166"/>
        <v>949.4924122387406</v>
      </c>
      <c r="Q148" s="28">
        <f t="shared" si="167"/>
        <v>424.33996892104869</v>
      </c>
      <c r="R148" s="33">
        <f t="shared" si="168"/>
        <v>1.9309113581843607</v>
      </c>
      <c r="S148" s="89">
        <f t="shared" si="169"/>
        <v>60.685785542937047</v>
      </c>
      <c r="T148" s="50">
        <f t="shared" si="170"/>
        <v>225.83138770816976</v>
      </c>
      <c r="U148" s="89">
        <f t="shared" si="171"/>
        <v>72.481899983310811</v>
      </c>
      <c r="V148" s="58">
        <f t="shared" si="172"/>
        <v>55.168895948124586</v>
      </c>
      <c r="W148" s="28">
        <f t="shared" si="173"/>
        <v>20.867965104148144</v>
      </c>
      <c r="X148" s="59">
        <f t="shared" si="174"/>
        <v>3.3909470955194112</v>
      </c>
      <c r="Y148" s="60">
        <f t="shared" si="175"/>
        <v>31.667032344529591</v>
      </c>
      <c r="Z148" s="60">
        <f t="shared" si="176"/>
        <v>12.295565367431511</v>
      </c>
      <c r="AA148" s="67">
        <f t="shared" si="192"/>
        <v>0</v>
      </c>
      <c r="AB148" s="31">
        <f t="shared" si="177"/>
        <v>10</v>
      </c>
      <c r="AC148" s="50">
        <f t="shared" si="178"/>
        <v>922.04851791419037</v>
      </c>
      <c r="AD148" s="28">
        <f t="shared" si="179"/>
        <v>0</v>
      </c>
      <c r="AE148" s="33">
        <f t="shared" si="180"/>
        <v>1.75</v>
      </c>
      <c r="AF148" s="89">
        <f t="shared" si="181"/>
        <v>55</v>
      </c>
      <c r="AG148" s="50">
        <f t="shared" si="182"/>
        <v>215</v>
      </c>
      <c r="AH148" s="89">
        <f t="shared" si="183"/>
        <v>66.428571428571431</v>
      </c>
      <c r="AI148" s="58">
        <f t="shared" si="184"/>
        <v>50</v>
      </c>
      <c r="AJ148" s="28">
        <f t="shared" si="185"/>
        <v>20.264802591520667</v>
      </c>
      <c r="AK148" s="61">
        <f t="shared" si="186"/>
        <v>3.5</v>
      </c>
      <c r="AL148" s="60">
        <f t="shared" si="187"/>
        <v>29.644333333333336</v>
      </c>
      <c r="AM148" s="60">
        <f t="shared" si="188"/>
        <v>11.519458221497029</v>
      </c>
      <c r="AN148" s="62">
        <f t="shared" si="197"/>
        <v>35.780870226716402</v>
      </c>
      <c r="AO148" s="63">
        <f t="shared" si="198"/>
        <v>3.8836453605121504</v>
      </c>
    </row>
    <row r="149" spans="1:41" s="1" customFormat="1" ht="20.100000000000001" customHeight="1" thickBot="1" x14ac:dyDescent="0.2">
      <c r="A149" s="18"/>
      <c r="B149" s="147"/>
      <c r="C149" s="149"/>
      <c r="D149" s="100">
        <v>600</v>
      </c>
      <c r="E149" s="149"/>
      <c r="F149" s="94" t="s">
        <v>221</v>
      </c>
      <c r="G149" s="8">
        <f t="shared" si="189"/>
        <v>10</v>
      </c>
      <c r="H149" s="142"/>
      <c r="I149" s="97">
        <f t="shared" si="190"/>
        <v>609.25596713144705</v>
      </c>
      <c r="J149" s="104">
        <v>120</v>
      </c>
      <c r="K149" s="28">
        <f t="shared" si="196"/>
        <v>570</v>
      </c>
      <c r="L149" s="58">
        <f t="shared" si="164"/>
        <v>927.5</v>
      </c>
      <c r="M149" s="8">
        <v>1.75</v>
      </c>
      <c r="N149" s="67">
        <f t="shared" si="191"/>
        <v>25</v>
      </c>
      <c r="O149" s="8">
        <f t="shared" si="165"/>
        <v>15</v>
      </c>
      <c r="P149" s="28">
        <f t="shared" si="166"/>
        <v>967.75188170487024</v>
      </c>
      <c r="Q149" s="28">
        <f t="shared" si="167"/>
        <v>432.50035293876118</v>
      </c>
      <c r="R149" s="33">
        <f t="shared" si="168"/>
        <v>1.9309113581843607</v>
      </c>
      <c r="S149" s="89">
        <f t="shared" si="169"/>
        <v>60.685785542937047</v>
      </c>
      <c r="T149" s="50">
        <f t="shared" si="170"/>
        <v>228.78041631826321</v>
      </c>
      <c r="U149" s="89">
        <f t="shared" si="171"/>
        <v>72.481899983310811</v>
      </c>
      <c r="V149" s="58">
        <f t="shared" si="172"/>
        <v>55.168895948124586</v>
      </c>
      <c r="W149" s="28">
        <f t="shared" si="173"/>
        <v>20.867965104148144</v>
      </c>
      <c r="X149" s="59">
        <f t="shared" si="174"/>
        <v>3.3909470955194112</v>
      </c>
      <c r="Y149" s="60">
        <f t="shared" si="175"/>
        <v>33.090812753218941</v>
      </c>
      <c r="Z149" s="60">
        <f t="shared" si="176"/>
        <v>12.614075268650273</v>
      </c>
      <c r="AA149" s="67">
        <f t="shared" si="192"/>
        <v>0</v>
      </c>
      <c r="AB149" s="31">
        <f t="shared" si="177"/>
        <v>10</v>
      </c>
      <c r="AC149" s="50">
        <f t="shared" si="178"/>
        <v>939.78022018177091</v>
      </c>
      <c r="AD149" s="28">
        <f t="shared" si="179"/>
        <v>0</v>
      </c>
      <c r="AE149" s="33">
        <f t="shared" si="180"/>
        <v>1.75</v>
      </c>
      <c r="AF149" s="89">
        <f t="shared" si="181"/>
        <v>55</v>
      </c>
      <c r="AG149" s="50">
        <f t="shared" si="182"/>
        <v>217.85714285714286</v>
      </c>
      <c r="AH149" s="89">
        <f t="shared" si="183"/>
        <v>66.428571428571431</v>
      </c>
      <c r="AI149" s="58">
        <f t="shared" si="184"/>
        <v>50</v>
      </c>
      <c r="AJ149" s="28">
        <f t="shared" si="185"/>
        <v>20.264802591520667</v>
      </c>
      <c r="AK149" s="61">
        <f t="shared" si="186"/>
        <v>3.5</v>
      </c>
      <c r="AL149" s="60">
        <f t="shared" si="187"/>
        <v>30.986229166666664</v>
      </c>
      <c r="AM149" s="60">
        <f t="shared" si="188"/>
        <v>11.820486264218125</v>
      </c>
      <c r="AN149" s="62">
        <f t="shared" si="197"/>
        <v>36.498908361337364</v>
      </c>
      <c r="AO149" s="63">
        <f t="shared" si="198"/>
        <v>3.9097585893688307</v>
      </c>
    </row>
    <row r="150" spans="1:41" s="1" customFormat="1" ht="20.100000000000001" customHeight="1" x14ac:dyDescent="0.15">
      <c r="A150" s="18"/>
      <c r="B150" s="147">
        <f>C150+30*2</f>
        <v>660</v>
      </c>
      <c r="C150" s="149">
        <v>600</v>
      </c>
      <c r="D150" s="100">
        <v>600</v>
      </c>
      <c r="E150" s="149">
        <v>500</v>
      </c>
      <c r="F150" s="94" t="s">
        <v>213</v>
      </c>
      <c r="G150" s="8">
        <f t="shared" si="189"/>
        <v>10</v>
      </c>
      <c r="H150" s="140">
        <f>C150/COS(G150/180*PI())</f>
        <v>609.25596713144705</v>
      </c>
      <c r="I150" s="97">
        <f t="shared" si="190"/>
        <v>609.25596713144705</v>
      </c>
      <c r="J150" s="8">
        <v>60</v>
      </c>
      <c r="K150" s="28">
        <f t="shared" ref="K150:K158" si="199">J150+E$150</f>
        <v>560</v>
      </c>
      <c r="L150" s="58">
        <f t="shared" si="164"/>
        <v>780</v>
      </c>
      <c r="M150" s="8">
        <v>1.5</v>
      </c>
      <c r="N150" s="67">
        <f t="shared" si="191"/>
        <v>25</v>
      </c>
      <c r="O150" s="8">
        <f t="shared" si="165"/>
        <v>15</v>
      </c>
      <c r="P150" s="28">
        <f t="shared" si="166"/>
        <v>808.29765548489627</v>
      </c>
      <c r="Q150" s="28">
        <f t="shared" si="167"/>
        <v>363.7199733608989</v>
      </c>
      <c r="R150" s="33">
        <f t="shared" si="168"/>
        <v>1.6550668784437377</v>
      </c>
      <c r="S150" s="89">
        <f t="shared" si="169"/>
        <v>60.685785542937047</v>
      </c>
      <c r="T150" s="50">
        <f t="shared" si="170"/>
        <v>224.07373254786802</v>
      </c>
      <c r="U150" s="89">
        <f t="shared" si="171"/>
        <v>72.356353186146407</v>
      </c>
      <c r="V150" s="58">
        <f t="shared" si="172"/>
        <v>55.168895948124586</v>
      </c>
      <c r="W150" s="28">
        <f t="shared" si="173"/>
        <v>20.725580909869134</v>
      </c>
      <c r="X150" s="59">
        <f t="shared" si="174"/>
        <v>3.4274254023346011</v>
      </c>
      <c r="Y150" s="60">
        <f t="shared" si="175"/>
        <v>27.00542063517657</v>
      </c>
      <c r="Z150" s="60">
        <f t="shared" si="176"/>
        <v>10.488325523130042</v>
      </c>
      <c r="AA150" s="67">
        <f t="shared" si="192"/>
        <v>0</v>
      </c>
      <c r="AB150" s="31">
        <f t="shared" si="177"/>
        <v>10</v>
      </c>
      <c r="AC150" s="50">
        <f t="shared" si="178"/>
        <v>794.02359498175815</v>
      </c>
      <c r="AD150" s="28">
        <f t="shared" si="179"/>
        <v>0</v>
      </c>
      <c r="AE150" s="33">
        <f t="shared" si="180"/>
        <v>1.5</v>
      </c>
      <c r="AF150" s="89">
        <f t="shared" si="181"/>
        <v>55</v>
      </c>
      <c r="AG150" s="50">
        <f t="shared" si="182"/>
        <v>215</v>
      </c>
      <c r="AH150" s="89">
        <f t="shared" si="183"/>
        <v>66.428571428571431</v>
      </c>
      <c r="AI150" s="58">
        <f t="shared" si="184"/>
        <v>50</v>
      </c>
      <c r="AJ150" s="28">
        <f t="shared" si="185"/>
        <v>20.359579358506618</v>
      </c>
      <c r="AK150" s="61">
        <f t="shared" si="186"/>
        <v>3.5</v>
      </c>
      <c r="AL150" s="60">
        <f t="shared" si="187"/>
        <v>25.40942857142857</v>
      </c>
      <c r="AM150" s="60">
        <f t="shared" si="188"/>
        <v>9.8782568854066817</v>
      </c>
      <c r="AN150" s="62">
        <f t="shared" si="197"/>
        <v>30.624316408353195</v>
      </c>
      <c r="AO150" s="63">
        <f t="shared" si="198"/>
        <v>3.689107281201407</v>
      </c>
    </row>
    <row r="151" spans="1:41" s="1" customFormat="1" ht="20.100000000000001" customHeight="1" x14ac:dyDescent="0.15">
      <c r="A151" s="18"/>
      <c r="B151" s="147"/>
      <c r="C151" s="149"/>
      <c r="D151" s="100">
        <v>600</v>
      </c>
      <c r="E151" s="149"/>
      <c r="F151" s="94" t="s">
        <v>214</v>
      </c>
      <c r="G151" s="8">
        <f t="shared" si="189"/>
        <v>10</v>
      </c>
      <c r="H151" s="140"/>
      <c r="I151" s="97">
        <f t="shared" si="190"/>
        <v>609.25596713144705</v>
      </c>
      <c r="J151" s="29">
        <v>60</v>
      </c>
      <c r="K151" s="28">
        <f t="shared" si="199"/>
        <v>560</v>
      </c>
      <c r="L151" s="58">
        <f t="shared" si="164"/>
        <v>780</v>
      </c>
      <c r="M151" s="8">
        <v>1.5</v>
      </c>
      <c r="N151" s="67">
        <f t="shared" si="191"/>
        <v>25</v>
      </c>
      <c r="O151" s="8">
        <f t="shared" si="165"/>
        <v>15</v>
      </c>
      <c r="P151" s="28">
        <f t="shared" si="166"/>
        <v>808.29765548489627</v>
      </c>
      <c r="Q151" s="28">
        <f t="shared" si="167"/>
        <v>363.7199733608989</v>
      </c>
      <c r="R151" s="33">
        <f t="shared" si="168"/>
        <v>1.6550668784437377</v>
      </c>
      <c r="S151" s="89">
        <f t="shared" si="169"/>
        <v>60.685785542937047</v>
      </c>
      <c r="T151" s="50">
        <f t="shared" si="170"/>
        <v>224.07373254786802</v>
      </c>
      <c r="U151" s="89">
        <f t="shared" si="171"/>
        <v>72.356353186146407</v>
      </c>
      <c r="V151" s="58">
        <f t="shared" si="172"/>
        <v>55.168895948124586</v>
      </c>
      <c r="W151" s="28">
        <f t="shared" si="173"/>
        <v>20.725580909869134</v>
      </c>
      <c r="X151" s="59">
        <f t="shared" si="174"/>
        <v>3.4274254023346011</v>
      </c>
      <c r="Y151" s="60">
        <f t="shared" si="175"/>
        <v>27.00542063517657</v>
      </c>
      <c r="Z151" s="60">
        <f t="shared" si="176"/>
        <v>10.488325523130042</v>
      </c>
      <c r="AA151" s="67">
        <f t="shared" si="192"/>
        <v>0</v>
      </c>
      <c r="AB151" s="31">
        <f t="shared" si="177"/>
        <v>10</v>
      </c>
      <c r="AC151" s="50">
        <f t="shared" si="178"/>
        <v>794.02359498175815</v>
      </c>
      <c r="AD151" s="28">
        <f t="shared" si="179"/>
        <v>0</v>
      </c>
      <c r="AE151" s="33">
        <f t="shared" si="180"/>
        <v>1.5</v>
      </c>
      <c r="AF151" s="89">
        <f t="shared" si="181"/>
        <v>55</v>
      </c>
      <c r="AG151" s="50">
        <f t="shared" si="182"/>
        <v>215</v>
      </c>
      <c r="AH151" s="89">
        <f t="shared" si="183"/>
        <v>66.428571428571431</v>
      </c>
      <c r="AI151" s="58">
        <f t="shared" si="184"/>
        <v>50</v>
      </c>
      <c r="AJ151" s="28">
        <f t="shared" si="185"/>
        <v>20.359579358506618</v>
      </c>
      <c r="AK151" s="61">
        <f t="shared" si="186"/>
        <v>3.5</v>
      </c>
      <c r="AL151" s="60">
        <f t="shared" si="187"/>
        <v>25.40942857142857</v>
      </c>
      <c r="AM151" s="60">
        <f t="shared" si="188"/>
        <v>9.8782568854066817</v>
      </c>
      <c r="AN151" s="62">
        <f t="shared" si="197"/>
        <v>30.624316408353195</v>
      </c>
      <c r="AO151" s="63">
        <f t="shared" si="198"/>
        <v>3.689107281201407</v>
      </c>
    </row>
    <row r="152" spans="1:41" s="1" customFormat="1" ht="20.100000000000001" customHeight="1" x14ac:dyDescent="0.15">
      <c r="A152" s="18"/>
      <c r="B152" s="147"/>
      <c r="C152" s="149"/>
      <c r="D152" s="100">
        <v>600</v>
      </c>
      <c r="E152" s="149"/>
      <c r="F152" s="94" t="s">
        <v>215</v>
      </c>
      <c r="G152" s="8">
        <f t="shared" si="189"/>
        <v>10</v>
      </c>
      <c r="H152" s="140"/>
      <c r="I152" s="97">
        <f t="shared" si="190"/>
        <v>609.25596713144705</v>
      </c>
      <c r="J152" s="29">
        <v>80</v>
      </c>
      <c r="K152" s="28">
        <f t="shared" si="199"/>
        <v>580</v>
      </c>
      <c r="L152" s="58">
        <f t="shared" si="164"/>
        <v>810</v>
      </c>
      <c r="M152" s="8">
        <v>1.5</v>
      </c>
      <c r="N152" s="67">
        <f t="shared" si="191"/>
        <v>25</v>
      </c>
      <c r="O152" s="8">
        <f t="shared" si="165"/>
        <v>15</v>
      </c>
      <c r="P152" s="28">
        <f t="shared" si="166"/>
        <v>839.38602684969999</v>
      </c>
      <c r="Q152" s="28">
        <f t="shared" si="167"/>
        <v>377.70920310554885</v>
      </c>
      <c r="R152" s="33">
        <f t="shared" si="168"/>
        <v>1.6550668784437377</v>
      </c>
      <c r="S152" s="89">
        <f t="shared" si="169"/>
        <v>60.685785542937047</v>
      </c>
      <c r="T152" s="50">
        <f t="shared" si="170"/>
        <v>229.90901636947271</v>
      </c>
      <c r="U152" s="89">
        <f t="shared" si="171"/>
        <v>72.356353186146407</v>
      </c>
      <c r="V152" s="58">
        <f t="shared" si="172"/>
        <v>55.168895948124586</v>
      </c>
      <c r="W152" s="28">
        <f t="shared" si="173"/>
        <v>20.725580909869134</v>
      </c>
      <c r="X152" s="59">
        <f t="shared" si="174"/>
        <v>3.4274254023346011</v>
      </c>
      <c r="Y152" s="60">
        <f t="shared" si="175"/>
        <v>29.465206235285855</v>
      </c>
      <c r="Z152" s="60">
        <f t="shared" si="176"/>
        <v>11.033520055500038</v>
      </c>
      <c r="AA152" s="67">
        <f t="shared" si="192"/>
        <v>0</v>
      </c>
      <c r="AB152" s="31">
        <f t="shared" si="177"/>
        <v>10</v>
      </c>
      <c r="AC152" s="50">
        <f t="shared" si="178"/>
        <v>824.56296401951806</v>
      </c>
      <c r="AD152" s="28">
        <f t="shared" si="179"/>
        <v>0</v>
      </c>
      <c r="AE152" s="33">
        <f t="shared" si="180"/>
        <v>1.5</v>
      </c>
      <c r="AF152" s="89">
        <f t="shared" si="181"/>
        <v>55</v>
      </c>
      <c r="AG152" s="50">
        <f t="shared" si="182"/>
        <v>220.71428571428572</v>
      </c>
      <c r="AH152" s="89">
        <f t="shared" si="183"/>
        <v>66.428571428571431</v>
      </c>
      <c r="AI152" s="58">
        <f t="shared" si="184"/>
        <v>50</v>
      </c>
      <c r="AJ152" s="28">
        <f t="shared" si="185"/>
        <v>20.359579358506618</v>
      </c>
      <c r="AK152" s="61">
        <f t="shared" si="186"/>
        <v>3.5</v>
      </c>
      <c r="AL152" s="60">
        <f t="shared" si="187"/>
        <v>27.7425</v>
      </c>
      <c r="AM152" s="60">
        <f t="shared" si="188"/>
        <v>10.39704698539485</v>
      </c>
      <c r="AN152" s="62">
        <f t="shared" si="197"/>
        <v>31.785992237610252</v>
      </c>
      <c r="AO152" s="63">
        <f t="shared" si="198"/>
        <v>3.7338728163842871</v>
      </c>
    </row>
    <row r="153" spans="1:41" s="1" customFormat="1" ht="20.100000000000001" customHeight="1" x14ac:dyDescent="0.15">
      <c r="A153" s="18"/>
      <c r="B153" s="147"/>
      <c r="C153" s="149"/>
      <c r="D153" s="100">
        <v>600</v>
      </c>
      <c r="E153" s="149"/>
      <c r="F153" s="94" t="s">
        <v>216</v>
      </c>
      <c r="G153" s="8">
        <f t="shared" si="189"/>
        <v>10</v>
      </c>
      <c r="H153" s="140"/>
      <c r="I153" s="97">
        <f t="shared" si="190"/>
        <v>609.25596713144705</v>
      </c>
      <c r="J153" s="29">
        <v>80</v>
      </c>
      <c r="K153" s="28">
        <f t="shared" si="199"/>
        <v>580</v>
      </c>
      <c r="L153" s="58">
        <f t="shared" si="164"/>
        <v>810</v>
      </c>
      <c r="M153" s="8">
        <v>1.5</v>
      </c>
      <c r="N153" s="67">
        <f t="shared" si="191"/>
        <v>25</v>
      </c>
      <c r="O153" s="8">
        <f t="shared" si="165"/>
        <v>15</v>
      </c>
      <c r="P153" s="28">
        <f t="shared" si="166"/>
        <v>839.38602684969999</v>
      </c>
      <c r="Q153" s="28">
        <f t="shared" si="167"/>
        <v>377.70920310554885</v>
      </c>
      <c r="R153" s="33">
        <f t="shared" si="168"/>
        <v>1.6550668784437377</v>
      </c>
      <c r="S153" s="89">
        <f t="shared" si="169"/>
        <v>60.685785542937047</v>
      </c>
      <c r="T153" s="50">
        <f t="shared" si="170"/>
        <v>229.90901636947271</v>
      </c>
      <c r="U153" s="89">
        <f t="shared" si="171"/>
        <v>72.356353186146407</v>
      </c>
      <c r="V153" s="58">
        <f t="shared" si="172"/>
        <v>55.168895948124586</v>
      </c>
      <c r="W153" s="28">
        <f t="shared" si="173"/>
        <v>20.725580909869134</v>
      </c>
      <c r="X153" s="59">
        <f t="shared" si="174"/>
        <v>3.4274254023346011</v>
      </c>
      <c r="Y153" s="60">
        <f t="shared" si="175"/>
        <v>29.465206235285855</v>
      </c>
      <c r="Z153" s="60">
        <f t="shared" si="176"/>
        <v>11.033520055500038</v>
      </c>
      <c r="AA153" s="67">
        <f t="shared" si="192"/>
        <v>0</v>
      </c>
      <c r="AB153" s="31">
        <f t="shared" si="177"/>
        <v>10</v>
      </c>
      <c r="AC153" s="50">
        <f t="shared" si="178"/>
        <v>824.56296401951806</v>
      </c>
      <c r="AD153" s="28">
        <f t="shared" si="179"/>
        <v>0</v>
      </c>
      <c r="AE153" s="33">
        <f t="shared" si="180"/>
        <v>1.5</v>
      </c>
      <c r="AF153" s="89">
        <f t="shared" si="181"/>
        <v>55</v>
      </c>
      <c r="AG153" s="50">
        <f t="shared" si="182"/>
        <v>220.71428571428572</v>
      </c>
      <c r="AH153" s="89">
        <f t="shared" si="183"/>
        <v>66.428571428571431</v>
      </c>
      <c r="AI153" s="58">
        <f t="shared" si="184"/>
        <v>50</v>
      </c>
      <c r="AJ153" s="28">
        <f t="shared" si="185"/>
        <v>20.359579358506618</v>
      </c>
      <c r="AK153" s="61">
        <f t="shared" si="186"/>
        <v>3.5</v>
      </c>
      <c r="AL153" s="60">
        <f t="shared" si="187"/>
        <v>27.7425</v>
      </c>
      <c r="AM153" s="60">
        <f t="shared" si="188"/>
        <v>10.39704698539485</v>
      </c>
      <c r="AN153" s="62">
        <f t="shared" si="197"/>
        <v>31.785992237610252</v>
      </c>
      <c r="AO153" s="63">
        <f t="shared" si="198"/>
        <v>3.7338728163842871</v>
      </c>
    </row>
    <row r="154" spans="1:41" s="1" customFormat="1" ht="20.100000000000001" customHeight="1" x14ac:dyDescent="0.15">
      <c r="A154" s="18"/>
      <c r="B154" s="147"/>
      <c r="C154" s="149"/>
      <c r="D154" s="100">
        <v>600</v>
      </c>
      <c r="E154" s="149"/>
      <c r="F154" s="94" t="s">
        <v>217</v>
      </c>
      <c r="G154" s="8">
        <f t="shared" si="189"/>
        <v>10</v>
      </c>
      <c r="H154" s="140"/>
      <c r="I154" s="97">
        <f t="shared" si="190"/>
        <v>609.25596713144705</v>
      </c>
      <c r="J154" s="29">
        <v>90</v>
      </c>
      <c r="K154" s="28">
        <f t="shared" si="199"/>
        <v>590</v>
      </c>
      <c r="L154" s="58">
        <f t="shared" si="164"/>
        <v>962.5</v>
      </c>
      <c r="M154" s="8">
        <v>1.75</v>
      </c>
      <c r="N154" s="67">
        <f t="shared" si="191"/>
        <v>25</v>
      </c>
      <c r="O154" s="8">
        <f t="shared" si="165"/>
        <v>15</v>
      </c>
      <c r="P154" s="28">
        <f t="shared" si="166"/>
        <v>1004.2708206371295</v>
      </c>
      <c r="Q154" s="28">
        <f t="shared" si="167"/>
        <v>448.82112097418616</v>
      </c>
      <c r="R154" s="33">
        <f t="shared" si="168"/>
        <v>1.9309113581843607</v>
      </c>
      <c r="S154" s="89">
        <f t="shared" si="169"/>
        <v>60.685785542937047</v>
      </c>
      <c r="T154" s="50">
        <f t="shared" si="170"/>
        <v>234.67847353845008</v>
      </c>
      <c r="U154" s="89">
        <f t="shared" si="171"/>
        <v>72.481899983310811</v>
      </c>
      <c r="V154" s="58">
        <f t="shared" si="172"/>
        <v>55.168895948124586</v>
      </c>
      <c r="W154" s="28">
        <f t="shared" si="173"/>
        <v>20.867965104148144</v>
      </c>
      <c r="X154" s="59">
        <f t="shared" si="174"/>
        <v>3.3909470955194112</v>
      </c>
      <c r="Y154" s="60">
        <f t="shared" si="175"/>
        <v>36.058999369171502</v>
      </c>
      <c r="Z154" s="60">
        <f t="shared" si="176"/>
        <v>13.260384511209596</v>
      </c>
      <c r="AA154" s="67">
        <f t="shared" si="192"/>
        <v>0</v>
      </c>
      <c r="AB154" s="31">
        <f t="shared" si="177"/>
        <v>10</v>
      </c>
      <c r="AC154" s="50">
        <f t="shared" si="178"/>
        <v>975.24362471693212</v>
      </c>
      <c r="AD154" s="28">
        <f t="shared" si="179"/>
        <v>0</v>
      </c>
      <c r="AE154" s="33">
        <f t="shared" si="180"/>
        <v>1.75</v>
      </c>
      <c r="AF154" s="89">
        <f t="shared" si="181"/>
        <v>55</v>
      </c>
      <c r="AG154" s="50">
        <f t="shared" si="182"/>
        <v>223.57142857142858</v>
      </c>
      <c r="AH154" s="89">
        <f t="shared" si="183"/>
        <v>66.428571428571431</v>
      </c>
      <c r="AI154" s="58">
        <f t="shared" si="184"/>
        <v>50</v>
      </c>
      <c r="AJ154" s="28">
        <f t="shared" si="185"/>
        <v>20.264802591520667</v>
      </c>
      <c r="AK154" s="61">
        <f t="shared" si="186"/>
        <v>3.5</v>
      </c>
      <c r="AL154" s="60">
        <f t="shared" si="187"/>
        <v>33.78489583333333</v>
      </c>
      <c r="AM154" s="60">
        <f t="shared" si="188"/>
        <v>12.431542349660319</v>
      </c>
      <c r="AN154" s="62">
        <f t="shared" si="197"/>
        <v>37.952121437016473</v>
      </c>
      <c r="AO154" s="63">
        <f t="shared" si="198"/>
        <v>3.9619850470821905</v>
      </c>
    </row>
    <row r="155" spans="1:41" s="1" customFormat="1" ht="20.100000000000001" customHeight="1" x14ac:dyDescent="0.15">
      <c r="A155" s="18"/>
      <c r="B155" s="147"/>
      <c r="C155" s="149"/>
      <c r="D155" s="100">
        <v>600</v>
      </c>
      <c r="E155" s="149"/>
      <c r="F155" s="94" t="s">
        <v>218</v>
      </c>
      <c r="G155" s="8">
        <f t="shared" si="189"/>
        <v>10</v>
      </c>
      <c r="H155" s="140"/>
      <c r="I155" s="97">
        <f t="shared" si="190"/>
        <v>609.25596713144705</v>
      </c>
      <c r="J155" s="29">
        <v>90</v>
      </c>
      <c r="K155" s="28">
        <f t="shared" si="199"/>
        <v>590</v>
      </c>
      <c r="L155" s="58">
        <f t="shared" si="164"/>
        <v>962.5</v>
      </c>
      <c r="M155" s="8">
        <v>1.75</v>
      </c>
      <c r="N155" s="67">
        <f t="shared" si="191"/>
        <v>25</v>
      </c>
      <c r="O155" s="8">
        <f t="shared" si="165"/>
        <v>15</v>
      </c>
      <c r="P155" s="28">
        <f t="shared" si="166"/>
        <v>1004.2708206371295</v>
      </c>
      <c r="Q155" s="28">
        <f t="shared" si="167"/>
        <v>448.82112097418616</v>
      </c>
      <c r="R155" s="33">
        <f t="shared" si="168"/>
        <v>1.9309113581843607</v>
      </c>
      <c r="S155" s="89">
        <f t="shared" si="169"/>
        <v>60.685785542937047</v>
      </c>
      <c r="T155" s="50">
        <f t="shared" si="170"/>
        <v>234.67847353845008</v>
      </c>
      <c r="U155" s="89">
        <f t="shared" si="171"/>
        <v>72.481899983310811</v>
      </c>
      <c r="V155" s="58">
        <f t="shared" si="172"/>
        <v>55.168895948124586</v>
      </c>
      <c r="W155" s="28">
        <f t="shared" si="173"/>
        <v>20.867965104148144</v>
      </c>
      <c r="X155" s="59">
        <f t="shared" si="174"/>
        <v>3.3909470955194112</v>
      </c>
      <c r="Y155" s="60">
        <f t="shared" si="175"/>
        <v>36.058999369171502</v>
      </c>
      <c r="Z155" s="60">
        <f t="shared" si="176"/>
        <v>13.260384511209596</v>
      </c>
      <c r="AA155" s="67">
        <f t="shared" si="192"/>
        <v>0</v>
      </c>
      <c r="AB155" s="31">
        <f t="shared" si="177"/>
        <v>10</v>
      </c>
      <c r="AC155" s="50">
        <f t="shared" si="178"/>
        <v>975.24362471693212</v>
      </c>
      <c r="AD155" s="28">
        <f t="shared" si="179"/>
        <v>0</v>
      </c>
      <c r="AE155" s="33">
        <f t="shared" si="180"/>
        <v>1.75</v>
      </c>
      <c r="AF155" s="89">
        <f t="shared" si="181"/>
        <v>55</v>
      </c>
      <c r="AG155" s="50">
        <f t="shared" si="182"/>
        <v>223.57142857142858</v>
      </c>
      <c r="AH155" s="89">
        <f t="shared" si="183"/>
        <v>66.428571428571431</v>
      </c>
      <c r="AI155" s="58">
        <f t="shared" si="184"/>
        <v>50</v>
      </c>
      <c r="AJ155" s="28">
        <f t="shared" si="185"/>
        <v>20.264802591520667</v>
      </c>
      <c r="AK155" s="61">
        <f t="shared" si="186"/>
        <v>3.5</v>
      </c>
      <c r="AL155" s="60">
        <f t="shared" si="187"/>
        <v>33.78489583333333</v>
      </c>
      <c r="AM155" s="60">
        <f t="shared" si="188"/>
        <v>12.431542349660319</v>
      </c>
      <c r="AN155" s="62">
        <f t="shared" si="197"/>
        <v>37.952121437016473</v>
      </c>
      <c r="AO155" s="63">
        <f t="shared" si="198"/>
        <v>3.9619850470821905</v>
      </c>
    </row>
    <row r="156" spans="1:41" s="1" customFormat="1" ht="20.100000000000001" customHeight="1" x14ac:dyDescent="0.15">
      <c r="A156" s="18"/>
      <c r="B156" s="147"/>
      <c r="C156" s="149"/>
      <c r="D156" s="100">
        <v>600</v>
      </c>
      <c r="E156" s="149"/>
      <c r="F156" s="94" t="s">
        <v>219</v>
      </c>
      <c r="G156" s="8">
        <f t="shared" si="189"/>
        <v>10</v>
      </c>
      <c r="H156" s="140"/>
      <c r="I156" s="97">
        <f t="shared" si="190"/>
        <v>609.25596713144705</v>
      </c>
      <c r="J156" s="29">
        <v>110</v>
      </c>
      <c r="K156" s="28">
        <f t="shared" si="199"/>
        <v>610</v>
      </c>
      <c r="L156" s="58">
        <f t="shared" si="164"/>
        <v>997.5</v>
      </c>
      <c r="M156" s="8">
        <v>1.75</v>
      </c>
      <c r="N156" s="67">
        <f t="shared" si="191"/>
        <v>25</v>
      </c>
      <c r="O156" s="8">
        <f t="shared" si="165"/>
        <v>15</v>
      </c>
      <c r="P156" s="28">
        <f t="shared" si="166"/>
        <v>1040.7897595693887</v>
      </c>
      <c r="Q156" s="28">
        <f t="shared" si="167"/>
        <v>465.14188900961108</v>
      </c>
      <c r="R156" s="33">
        <f t="shared" si="168"/>
        <v>1.9309113581843607</v>
      </c>
      <c r="S156" s="89">
        <f t="shared" si="169"/>
        <v>60.685785542937047</v>
      </c>
      <c r="T156" s="50">
        <f t="shared" si="170"/>
        <v>240.57653075863695</v>
      </c>
      <c r="U156" s="89">
        <f t="shared" si="171"/>
        <v>72.481899983310811</v>
      </c>
      <c r="V156" s="58">
        <f t="shared" si="172"/>
        <v>55.168895948124586</v>
      </c>
      <c r="W156" s="28">
        <f t="shared" si="173"/>
        <v>20.867965104148144</v>
      </c>
      <c r="X156" s="59">
        <f t="shared" si="174"/>
        <v>3.3909470955194112</v>
      </c>
      <c r="Y156" s="60">
        <f t="shared" si="175"/>
        <v>39.19146091660096</v>
      </c>
      <c r="Z156" s="60">
        <f t="shared" si="176"/>
        <v>13.919079673931311</v>
      </c>
      <c r="AA156" s="67">
        <f t="shared" si="192"/>
        <v>0</v>
      </c>
      <c r="AB156" s="31">
        <f t="shared" si="177"/>
        <v>10</v>
      </c>
      <c r="AC156" s="50">
        <f t="shared" si="178"/>
        <v>1010.7070292520933</v>
      </c>
      <c r="AD156" s="28">
        <f t="shared" si="179"/>
        <v>0</v>
      </c>
      <c r="AE156" s="33">
        <f t="shared" si="180"/>
        <v>1.75</v>
      </c>
      <c r="AF156" s="89">
        <f t="shared" si="181"/>
        <v>55</v>
      </c>
      <c r="AG156" s="50">
        <f t="shared" si="182"/>
        <v>229.28571428571428</v>
      </c>
      <c r="AH156" s="89">
        <f t="shared" si="183"/>
        <v>66.428571428571431</v>
      </c>
      <c r="AI156" s="58">
        <f t="shared" si="184"/>
        <v>50</v>
      </c>
      <c r="AJ156" s="28">
        <f t="shared" si="185"/>
        <v>20.264802591520667</v>
      </c>
      <c r="AK156" s="61">
        <f t="shared" si="186"/>
        <v>3.5</v>
      </c>
      <c r="AL156" s="60">
        <f t="shared" si="187"/>
        <v>36.740062500000001</v>
      </c>
      <c r="AM156" s="60">
        <f t="shared" si="188"/>
        <v>13.054598435102511</v>
      </c>
      <c r="AN156" s="62">
        <f t="shared" si="197"/>
        <v>39.428183587945178</v>
      </c>
      <c r="AO156" s="63">
        <f t="shared" si="198"/>
        <v>4.0142115047955507</v>
      </c>
    </row>
    <row r="157" spans="1:41" s="1" customFormat="1" ht="20.100000000000001" customHeight="1" x14ac:dyDescent="0.15">
      <c r="A157" s="18"/>
      <c r="B157" s="147"/>
      <c r="C157" s="149"/>
      <c r="D157" s="100">
        <v>600</v>
      </c>
      <c r="E157" s="149"/>
      <c r="F157" s="94" t="s">
        <v>220</v>
      </c>
      <c r="G157" s="8">
        <f t="shared" si="189"/>
        <v>10</v>
      </c>
      <c r="H157" s="140"/>
      <c r="I157" s="97">
        <f t="shared" si="190"/>
        <v>609.25596713144705</v>
      </c>
      <c r="J157" s="29">
        <v>110</v>
      </c>
      <c r="K157" s="28">
        <f t="shared" si="199"/>
        <v>610</v>
      </c>
      <c r="L157" s="58">
        <f t="shared" si="164"/>
        <v>997.5</v>
      </c>
      <c r="M157" s="8">
        <v>1.75</v>
      </c>
      <c r="N157" s="67">
        <f t="shared" si="191"/>
        <v>25</v>
      </c>
      <c r="O157" s="8">
        <f t="shared" si="165"/>
        <v>15</v>
      </c>
      <c r="P157" s="28">
        <f t="shared" si="166"/>
        <v>1040.7897595693887</v>
      </c>
      <c r="Q157" s="28">
        <f t="shared" si="167"/>
        <v>465.14188900961108</v>
      </c>
      <c r="R157" s="33">
        <f t="shared" si="168"/>
        <v>1.9309113581843607</v>
      </c>
      <c r="S157" s="89">
        <f t="shared" si="169"/>
        <v>60.685785542937047</v>
      </c>
      <c r="T157" s="50">
        <f t="shared" si="170"/>
        <v>240.57653075863695</v>
      </c>
      <c r="U157" s="89">
        <f t="shared" si="171"/>
        <v>72.481899983310811</v>
      </c>
      <c r="V157" s="58">
        <f t="shared" si="172"/>
        <v>55.168895948124586</v>
      </c>
      <c r="W157" s="28">
        <f t="shared" si="173"/>
        <v>20.867965104148144</v>
      </c>
      <c r="X157" s="59">
        <f t="shared" si="174"/>
        <v>3.3909470955194112</v>
      </c>
      <c r="Y157" s="60">
        <f t="shared" si="175"/>
        <v>39.19146091660096</v>
      </c>
      <c r="Z157" s="60">
        <f t="shared" si="176"/>
        <v>13.919079673931311</v>
      </c>
      <c r="AA157" s="67">
        <f t="shared" si="192"/>
        <v>0</v>
      </c>
      <c r="AB157" s="31">
        <f t="shared" si="177"/>
        <v>10</v>
      </c>
      <c r="AC157" s="50">
        <f t="shared" si="178"/>
        <v>1010.7070292520933</v>
      </c>
      <c r="AD157" s="28">
        <f t="shared" si="179"/>
        <v>0</v>
      </c>
      <c r="AE157" s="33">
        <f t="shared" si="180"/>
        <v>1.75</v>
      </c>
      <c r="AF157" s="89">
        <f t="shared" si="181"/>
        <v>55</v>
      </c>
      <c r="AG157" s="50">
        <f t="shared" si="182"/>
        <v>229.28571428571428</v>
      </c>
      <c r="AH157" s="89">
        <f t="shared" si="183"/>
        <v>66.428571428571431</v>
      </c>
      <c r="AI157" s="58">
        <f t="shared" si="184"/>
        <v>50</v>
      </c>
      <c r="AJ157" s="28">
        <f t="shared" si="185"/>
        <v>20.264802591520667</v>
      </c>
      <c r="AK157" s="61">
        <f t="shared" si="186"/>
        <v>3.5</v>
      </c>
      <c r="AL157" s="60">
        <f t="shared" si="187"/>
        <v>36.740062500000001</v>
      </c>
      <c r="AM157" s="60">
        <f t="shared" si="188"/>
        <v>13.054598435102511</v>
      </c>
      <c r="AN157" s="62">
        <f t="shared" si="197"/>
        <v>39.428183587945178</v>
      </c>
      <c r="AO157" s="63">
        <f t="shared" si="198"/>
        <v>4.0142115047955507</v>
      </c>
    </row>
    <row r="158" spans="1:41" s="1" customFormat="1" ht="20.100000000000001" customHeight="1" thickBot="1" x14ac:dyDescent="0.2">
      <c r="A158" s="18"/>
      <c r="B158" s="148"/>
      <c r="C158" s="150"/>
      <c r="D158" s="101">
        <v>600</v>
      </c>
      <c r="E158" s="150"/>
      <c r="F158" s="95" t="s">
        <v>221</v>
      </c>
      <c r="G158" s="35">
        <f t="shared" si="189"/>
        <v>10</v>
      </c>
      <c r="H158" s="141"/>
      <c r="I158" s="97">
        <f t="shared" si="190"/>
        <v>609.25596713144705</v>
      </c>
      <c r="J158" s="104">
        <v>120</v>
      </c>
      <c r="K158" s="36">
        <f t="shared" si="199"/>
        <v>620</v>
      </c>
      <c r="L158" s="66">
        <f t="shared" si="164"/>
        <v>1015</v>
      </c>
      <c r="M158" s="35">
        <v>1.75</v>
      </c>
      <c r="N158" s="83">
        <f t="shared" si="191"/>
        <v>25</v>
      </c>
      <c r="O158" s="35">
        <f t="shared" si="165"/>
        <v>15</v>
      </c>
      <c r="P158" s="36">
        <f t="shared" si="166"/>
        <v>1059.0492290355185</v>
      </c>
      <c r="Q158" s="36">
        <f t="shared" si="167"/>
        <v>473.30227302732357</v>
      </c>
      <c r="R158" s="40">
        <f t="shared" si="168"/>
        <v>1.9309113581843607</v>
      </c>
      <c r="S158" s="90">
        <f t="shared" si="169"/>
        <v>60.685785542937047</v>
      </c>
      <c r="T158" s="51">
        <f t="shared" si="170"/>
        <v>243.5255593687304</v>
      </c>
      <c r="U158" s="90">
        <f t="shared" si="171"/>
        <v>72.481899983310811</v>
      </c>
      <c r="V158" s="66">
        <f t="shared" si="172"/>
        <v>55.168895948124586</v>
      </c>
      <c r="W158" s="36">
        <f t="shared" si="173"/>
        <v>20.867965104148144</v>
      </c>
      <c r="X158" s="84">
        <f t="shared" si="174"/>
        <v>3.3909470955194112</v>
      </c>
      <c r="Y158" s="85">
        <f t="shared" si="175"/>
        <v>40.820584989636458</v>
      </c>
      <c r="Z158" s="85">
        <f t="shared" si="176"/>
        <v>14.253071975353064</v>
      </c>
      <c r="AA158" s="83">
        <f t="shared" si="192"/>
        <v>0</v>
      </c>
      <c r="AB158" s="38">
        <f t="shared" si="177"/>
        <v>10</v>
      </c>
      <c r="AC158" s="51">
        <f t="shared" si="178"/>
        <v>1028.4387315196739</v>
      </c>
      <c r="AD158" s="36">
        <f t="shared" si="179"/>
        <v>0</v>
      </c>
      <c r="AE158" s="40">
        <f t="shared" si="180"/>
        <v>1.75</v>
      </c>
      <c r="AF158" s="90">
        <f t="shared" si="181"/>
        <v>55</v>
      </c>
      <c r="AG158" s="51">
        <f t="shared" si="182"/>
        <v>232.14285714285714</v>
      </c>
      <c r="AH158" s="90">
        <f t="shared" si="183"/>
        <v>66.428571428571431</v>
      </c>
      <c r="AI158" s="66">
        <f t="shared" si="184"/>
        <v>50</v>
      </c>
      <c r="AJ158" s="36">
        <f t="shared" si="185"/>
        <v>20.264802591520667</v>
      </c>
      <c r="AK158" s="86">
        <f t="shared" si="186"/>
        <v>3.5</v>
      </c>
      <c r="AL158" s="85">
        <f t="shared" si="187"/>
        <v>38.277583333333325</v>
      </c>
      <c r="AM158" s="85">
        <f t="shared" si="188"/>
        <v>13.370626477823608</v>
      </c>
      <c r="AN158" s="62">
        <f t="shared" si="197"/>
        <v>40.174783066628137</v>
      </c>
      <c r="AO158" s="63">
        <f t="shared" si="198"/>
        <v>4.0403247336522305</v>
      </c>
    </row>
  </sheetData>
  <mergeCells count="147">
    <mergeCell ref="M69:M71"/>
    <mergeCell ref="B72:B80"/>
    <mergeCell ref="C72:C80"/>
    <mergeCell ref="E72:E80"/>
    <mergeCell ref="H72:H80"/>
    <mergeCell ref="B81:B89"/>
    <mergeCell ref="C81:C89"/>
    <mergeCell ref="E81:E89"/>
    <mergeCell ref="H81:H89"/>
    <mergeCell ref="N69:Z69"/>
    <mergeCell ref="AA69:AM69"/>
    <mergeCell ref="AO69:AO70"/>
    <mergeCell ref="R70:R71"/>
    <mergeCell ref="X70:X71"/>
    <mergeCell ref="AE70:AE71"/>
    <mergeCell ref="AK70:AK71"/>
    <mergeCell ref="Y71:Z71"/>
    <mergeCell ref="AL71:AM71"/>
    <mergeCell ref="AN71:AO71"/>
    <mergeCell ref="B55:B63"/>
    <mergeCell ref="C55:C63"/>
    <mergeCell ref="E55:E63"/>
    <mergeCell ref="H55:H63"/>
    <mergeCell ref="B67:AO67"/>
    <mergeCell ref="G69:G70"/>
    <mergeCell ref="H69:H70"/>
    <mergeCell ref="I69:I70"/>
    <mergeCell ref="K69:K70"/>
    <mergeCell ref="L69:L70"/>
    <mergeCell ref="N52:Z52"/>
    <mergeCell ref="AA52:AM52"/>
    <mergeCell ref="AO52:AO53"/>
    <mergeCell ref="R53:R54"/>
    <mergeCell ref="X53:X54"/>
    <mergeCell ref="AE53:AE54"/>
    <mergeCell ref="AK53:AK54"/>
    <mergeCell ref="Y54:Z54"/>
    <mergeCell ref="AL54:AM54"/>
    <mergeCell ref="AN54:AO54"/>
    <mergeCell ref="G52:G53"/>
    <mergeCell ref="H52:H53"/>
    <mergeCell ref="I52:I53"/>
    <mergeCell ref="K52:K53"/>
    <mergeCell ref="L52:L53"/>
    <mergeCell ref="M52:M54"/>
    <mergeCell ref="AN40:AO40"/>
    <mergeCell ref="B41:B49"/>
    <mergeCell ref="C41:C49"/>
    <mergeCell ref="E41:E49"/>
    <mergeCell ref="H41:H49"/>
    <mergeCell ref="B50:AO50"/>
    <mergeCell ref="R39:R40"/>
    <mergeCell ref="X39:X40"/>
    <mergeCell ref="AE39:AE40"/>
    <mergeCell ref="AK39:AK40"/>
    <mergeCell ref="Y40:Z40"/>
    <mergeCell ref="AL40:AM40"/>
    <mergeCell ref="B36:AO36"/>
    <mergeCell ref="G38:G39"/>
    <mergeCell ref="H38:H39"/>
    <mergeCell ref="I38:I39"/>
    <mergeCell ref="K38:K39"/>
    <mergeCell ref="L38:L39"/>
    <mergeCell ref="M38:M40"/>
    <mergeCell ref="N38:Z38"/>
    <mergeCell ref="AA38:AM38"/>
    <mergeCell ref="AO38:AO39"/>
    <mergeCell ref="I120:I121"/>
    <mergeCell ref="AN97:AO97"/>
    <mergeCell ref="R121:R122"/>
    <mergeCell ref="R96:R97"/>
    <mergeCell ref="X96:X97"/>
    <mergeCell ref="AK96:AK97"/>
    <mergeCell ref="Y97:Z97"/>
    <mergeCell ref="AL97:AM97"/>
    <mergeCell ref="C141:C149"/>
    <mergeCell ref="E141:E149"/>
    <mergeCell ref="G95:G96"/>
    <mergeCell ref="E98:E106"/>
    <mergeCell ref="E107:E115"/>
    <mergeCell ref="H120:H121"/>
    <mergeCell ref="H123:H131"/>
    <mergeCell ref="B118:AO118"/>
    <mergeCell ref="G120:G121"/>
    <mergeCell ref="K120:K121"/>
    <mergeCell ref="B93:AO93"/>
    <mergeCell ref="K95:K96"/>
    <mergeCell ref="L95:L96"/>
    <mergeCell ref="AE96:AE97"/>
    <mergeCell ref="M95:M97"/>
    <mergeCell ref="N95:Z95"/>
    <mergeCell ref="AA95:AM95"/>
    <mergeCell ref="AO95:AO96"/>
    <mergeCell ref="I95:I96"/>
    <mergeCell ref="N3:Z3"/>
    <mergeCell ref="AA3:AM3"/>
    <mergeCell ref="B1:AO1"/>
    <mergeCell ref="G3:G4"/>
    <mergeCell ref="K3:K4"/>
    <mergeCell ref="L3:L4"/>
    <mergeCell ref="M3:M5"/>
    <mergeCell ref="AO3:AO4"/>
    <mergeCell ref="X4:X5"/>
    <mergeCell ref="Y5:Z5"/>
    <mergeCell ref="AL5:AM5"/>
    <mergeCell ref="AN5:AO5"/>
    <mergeCell ref="AK4:AK5"/>
    <mergeCell ref="E6:E14"/>
    <mergeCell ref="E15:E23"/>
    <mergeCell ref="E24:E32"/>
    <mergeCell ref="B6:B14"/>
    <mergeCell ref="C6:C14"/>
    <mergeCell ref="B15:B23"/>
    <mergeCell ref="C15:C23"/>
    <mergeCell ref="B24:B32"/>
    <mergeCell ref="C24:C32"/>
    <mergeCell ref="B98:B106"/>
    <mergeCell ref="C98:C106"/>
    <mergeCell ref="B107:B115"/>
    <mergeCell ref="C107:C115"/>
    <mergeCell ref="L120:L121"/>
    <mergeCell ref="M120:M122"/>
    <mergeCell ref="N120:Z120"/>
    <mergeCell ref="AA120:AM120"/>
    <mergeCell ref="AO120:AO121"/>
    <mergeCell ref="AK121:AK122"/>
    <mergeCell ref="Y122:Z122"/>
    <mergeCell ref="AL122:AM122"/>
    <mergeCell ref="AN122:AO122"/>
    <mergeCell ref="AE121:AE122"/>
    <mergeCell ref="X121:X122"/>
    <mergeCell ref="B150:B158"/>
    <mergeCell ref="C150:C158"/>
    <mergeCell ref="E150:E158"/>
    <mergeCell ref="B123:B131"/>
    <mergeCell ref="C123:C131"/>
    <mergeCell ref="E123:E131"/>
    <mergeCell ref="B132:B140"/>
    <mergeCell ref="C132:C140"/>
    <mergeCell ref="E132:E140"/>
    <mergeCell ref="B141:B149"/>
    <mergeCell ref="H141:H149"/>
    <mergeCell ref="H150:H158"/>
    <mergeCell ref="H95:H96"/>
    <mergeCell ref="H98:H106"/>
    <mergeCell ref="H107:H115"/>
    <mergeCell ref="H132:H140"/>
  </mergeCells>
  <phoneticPr fontId="1" type="noConversion"/>
  <pageMargins left="1.07" right="0.23" top="1.0900000000000001" bottom="0.88" header="0.51181102362204722" footer="0.65"/>
  <pageSetup paperSize="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</sheetPr>
  <dimension ref="A1:AO157"/>
  <sheetViews>
    <sheetView showGridLines="0" topLeftCell="A35" zoomScale="80" zoomScaleNormal="80" zoomScaleSheetLayoutView="100" workbookViewId="0">
      <selection activeCell="AA73" sqref="AA73"/>
    </sheetView>
  </sheetViews>
  <sheetFormatPr defaultColWidth="8.75" defaultRowHeight="20.100000000000001" customHeight="1" x14ac:dyDescent="0.15"/>
  <cols>
    <col min="1" max="1" width="1.125" style="9" customWidth="1"/>
    <col min="2" max="2" width="5.125" style="9" customWidth="1"/>
    <col min="3" max="3" width="6.75" style="9" customWidth="1"/>
    <col min="4" max="4" width="7.875" style="102" hidden="1" customWidth="1"/>
    <col min="5" max="5" width="5.875" style="9" bestFit="1" customWidth="1"/>
    <col min="6" max="6" width="15.25" style="9" customWidth="1"/>
    <col min="7" max="7" width="5.875" style="9" bestFit="1" customWidth="1"/>
    <col min="8" max="8" width="5.875" style="9" customWidth="1"/>
    <col min="9" max="9" width="5.875" style="9" hidden="1" customWidth="1"/>
    <col min="10" max="10" width="5.875" style="9" bestFit="1" customWidth="1"/>
    <col min="11" max="11" width="8.5" style="10" bestFit="1" customWidth="1"/>
    <col min="12" max="12" width="9" style="10" bestFit="1" customWidth="1"/>
    <col min="13" max="15" width="5.875" style="9" bestFit="1" customWidth="1"/>
    <col min="16" max="16" width="9" style="10" bestFit="1" customWidth="1"/>
    <col min="17" max="17" width="8.125" style="10" customWidth="1"/>
    <col min="18" max="18" width="8.375" style="88" customWidth="1"/>
    <col min="19" max="19" width="6.5" style="14" bestFit="1" customWidth="1"/>
    <col min="20" max="20" width="7.5" style="14" bestFit="1" customWidth="1"/>
    <col min="21" max="21" width="6.5" style="14" bestFit="1" customWidth="1"/>
    <col min="22" max="23" width="6.875" style="10" bestFit="1" customWidth="1"/>
    <col min="24" max="24" width="6.875" style="11" bestFit="1" customWidth="1"/>
    <col min="25" max="26" width="6.875" style="9" bestFit="1" customWidth="1"/>
    <col min="27" max="27" width="5.875" style="3" bestFit="1" customWidth="1"/>
    <col min="28" max="28" width="5.875" style="4" bestFit="1" customWidth="1"/>
    <col min="29" max="29" width="9" style="14" bestFit="1" customWidth="1"/>
    <col min="30" max="30" width="7.375" style="10" customWidth="1"/>
    <col min="31" max="31" width="7.375" style="88" customWidth="1"/>
    <col min="32" max="32" width="6.875" style="14" bestFit="1" customWidth="1"/>
    <col min="33" max="33" width="7.875" style="14" bestFit="1" customWidth="1"/>
    <col min="34" max="34" width="6.875" style="14" bestFit="1" customWidth="1"/>
    <col min="35" max="36" width="6.875" style="10" bestFit="1" customWidth="1"/>
    <col min="37" max="37" width="6.875" style="11" bestFit="1" customWidth="1"/>
    <col min="38" max="38" width="6.875" style="9" bestFit="1" customWidth="1"/>
    <col min="39" max="39" width="7" style="9" customWidth="1"/>
    <col min="40" max="40" width="8.5" style="12" bestFit="1" customWidth="1"/>
    <col min="41" max="41" width="7.875" style="12" bestFit="1" customWidth="1"/>
    <col min="42" max="42" width="1.125" style="9" customWidth="1"/>
    <col min="43" max="16384" width="8.75" style="9"/>
  </cols>
  <sheetData>
    <row r="1" spans="1:41" s="1" customFormat="1" ht="20.100000000000001" hidden="1" customHeight="1" x14ac:dyDescent="0.15">
      <c r="A1" s="17"/>
      <c r="B1" s="164" t="s">
        <v>148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</row>
    <row r="2" spans="1:41" s="1" customFormat="1" ht="20.100000000000001" hidden="1" customHeight="1" thickBot="1" x14ac:dyDescent="0.2">
      <c r="D2" s="96"/>
      <c r="K2" s="2"/>
      <c r="L2" s="2"/>
      <c r="P2" s="2"/>
      <c r="Q2" s="2"/>
      <c r="R2" s="87"/>
      <c r="S2" s="13"/>
      <c r="T2" s="13"/>
      <c r="U2" s="13"/>
      <c r="V2" s="2"/>
      <c r="W2" s="2"/>
      <c r="X2" s="5"/>
      <c r="AA2" s="3"/>
      <c r="AB2" s="4"/>
      <c r="AC2" s="13"/>
      <c r="AD2" s="2"/>
      <c r="AE2" s="87"/>
      <c r="AF2" s="13"/>
      <c r="AG2" s="13"/>
      <c r="AH2" s="13"/>
      <c r="AI2" s="2"/>
      <c r="AJ2" s="2"/>
      <c r="AK2" s="5"/>
      <c r="AN2" s="4" t="s">
        <v>77</v>
      </c>
      <c r="AO2" s="4"/>
    </row>
    <row r="3" spans="1:41" s="1" customFormat="1" ht="20.100000000000001" hidden="1" customHeight="1" x14ac:dyDescent="0.15">
      <c r="A3" s="18"/>
      <c r="B3" s="19" t="s">
        <v>149</v>
      </c>
      <c r="C3" s="15" t="s">
        <v>150</v>
      </c>
      <c r="D3" s="91"/>
      <c r="E3" s="15"/>
      <c r="F3" s="15" t="s">
        <v>151</v>
      </c>
      <c r="G3" s="181" t="s">
        <v>152</v>
      </c>
      <c r="H3" s="15"/>
      <c r="I3" s="15"/>
      <c r="J3" s="15" t="s">
        <v>153</v>
      </c>
      <c r="K3" s="182" t="s">
        <v>154</v>
      </c>
      <c r="L3" s="182" t="s">
        <v>155</v>
      </c>
      <c r="M3" s="181" t="s">
        <v>156</v>
      </c>
      <c r="N3" s="181" t="s">
        <v>157</v>
      </c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 t="s">
        <v>158</v>
      </c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5" t="s">
        <v>86</v>
      </c>
      <c r="AO3" s="184" t="s">
        <v>87</v>
      </c>
    </row>
    <row r="4" spans="1:41" s="1" customFormat="1" ht="20.100000000000001" hidden="1" customHeight="1" x14ac:dyDescent="0.15">
      <c r="A4" s="18"/>
      <c r="B4" s="20" t="s">
        <v>159</v>
      </c>
      <c r="C4" s="16" t="s">
        <v>160</v>
      </c>
      <c r="D4" s="92"/>
      <c r="E4" s="16" t="s">
        <v>161</v>
      </c>
      <c r="F4" s="16" t="s">
        <v>162</v>
      </c>
      <c r="G4" s="169"/>
      <c r="H4" s="16"/>
      <c r="I4" s="16"/>
      <c r="J4" s="16" t="s">
        <v>163</v>
      </c>
      <c r="K4" s="183"/>
      <c r="L4" s="183"/>
      <c r="M4" s="149"/>
      <c r="N4" s="7" t="s">
        <v>164</v>
      </c>
      <c r="O4" s="7" t="s">
        <v>165</v>
      </c>
      <c r="P4" s="21" t="s">
        <v>166</v>
      </c>
      <c r="Q4" s="21" t="s">
        <v>167</v>
      </c>
      <c r="R4" s="57" t="s">
        <v>168</v>
      </c>
      <c r="S4" s="48" t="s">
        <v>169</v>
      </c>
      <c r="T4" s="48" t="s">
        <v>170</v>
      </c>
      <c r="U4" s="48" t="s">
        <v>171</v>
      </c>
      <c r="V4" s="21" t="s">
        <v>172</v>
      </c>
      <c r="W4" s="21" t="s">
        <v>173</v>
      </c>
      <c r="X4" s="180" t="s">
        <v>174</v>
      </c>
      <c r="Y4" s="8" t="s">
        <v>175</v>
      </c>
      <c r="Z4" s="8" t="s">
        <v>176</v>
      </c>
      <c r="AA4" s="22" t="s">
        <v>177</v>
      </c>
      <c r="AB4" s="7" t="s">
        <v>178</v>
      </c>
      <c r="AC4" s="48" t="s">
        <v>179</v>
      </c>
      <c r="AD4" s="21" t="s">
        <v>180</v>
      </c>
      <c r="AE4" s="57" t="s">
        <v>181</v>
      </c>
      <c r="AF4" s="48" t="s">
        <v>182</v>
      </c>
      <c r="AG4" s="48" t="s">
        <v>183</v>
      </c>
      <c r="AH4" s="48" t="s">
        <v>184</v>
      </c>
      <c r="AI4" s="21" t="s">
        <v>185</v>
      </c>
      <c r="AJ4" s="21" t="s">
        <v>186</v>
      </c>
      <c r="AK4" s="180" t="s">
        <v>187</v>
      </c>
      <c r="AL4" s="8" t="s">
        <v>175</v>
      </c>
      <c r="AM4" s="8" t="s">
        <v>176</v>
      </c>
      <c r="AN4" s="24" t="s">
        <v>12</v>
      </c>
      <c r="AO4" s="185"/>
    </row>
    <row r="5" spans="1:41" s="1" customFormat="1" ht="20.100000000000001" hidden="1" customHeight="1" x14ac:dyDescent="0.15">
      <c r="A5" s="18"/>
      <c r="B5" s="25" t="s">
        <v>188</v>
      </c>
      <c r="C5" s="24" t="s">
        <v>188</v>
      </c>
      <c r="D5" s="93"/>
      <c r="E5" s="24" t="s">
        <v>15</v>
      </c>
      <c r="F5" s="24" t="s">
        <v>189</v>
      </c>
      <c r="G5" s="24" t="s">
        <v>190</v>
      </c>
      <c r="H5" s="24"/>
      <c r="I5" s="24"/>
      <c r="J5" s="24" t="s">
        <v>15</v>
      </c>
      <c r="K5" s="26" t="s">
        <v>188</v>
      </c>
      <c r="L5" s="26" t="s">
        <v>188</v>
      </c>
      <c r="M5" s="149"/>
      <c r="N5" s="24" t="s">
        <v>190</v>
      </c>
      <c r="O5" s="24" t="s">
        <v>190</v>
      </c>
      <c r="P5" s="26" t="s">
        <v>188</v>
      </c>
      <c r="Q5" s="26" t="s">
        <v>188</v>
      </c>
      <c r="R5" s="53" t="s">
        <v>188</v>
      </c>
      <c r="S5" s="49" t="s">
        <v>188</v>
      </c>
      <c r="T5" s="49" t="s">
        <v>188</v>
      </c>
      <c r="U5" s="49" t="s">
        <v>188</v>
      </c>
      <c r="V5" s="26" t="s">
        <v>188</v>
      </c>
      <c r="W5" s="26" t="s">
        <v>188</v>
      </c>
      <c r="X5" s="180"/>
      <c r="Y5" s="177" t="s">
        <v>191</v>
      </c>
      <c r="Z5" s="178"/>
      <c r="AA5" s="27" t="s">
        <v>190</v>
      </c>
      <c r="AB5" s="24" t="s">
        <v>190</v>
      </c>
      <c r="AC5" s="49" t="s">
        <v>188</v>
      </c>
      <c r="AD5" s="26" t="s">
        <v>188</v>
      </c>
      <c r="AE5" s="53" t="s">
        <v>188</v>
      </c>
      <c r="AF5" s="49" t="s">
        <v>188</v>
      </c>
      <c r="AG5" s="49" t="s">
        <v>188</v>
      </c>
      <c r="AH5" s="49" t="s">
        <v>188</v>
      </c>
      <c r="AI5" s="26" t="s">
        <v>188</v>
      </c>
      <c r="AJ5" s="26" t="s">
        <v>188</v>
      </c>
      <c r="AK5" s="180"/>
      <c r="AL5" s="177" t="s">
        <v>191</v>
      </c>
      <c r="AM5" s="178"/>
      <c r="AN5" s="177" t="s">
        <v>192</v>
      </c>
      <c r="AO5" s="179"/>
    </row>
    <row r="6" spans="1:41" s="1" customFormat="1" ht="20.100000000000001" hidden="1" customHeight="1" x14ac:dyDescent="0.15">
      <c r="A6" s="18"/>
      <c r="B6" s="173">
        <f>C6+20*2</f>
        <v>190</v>
      </c>
      <c r="C6" s="169">
        <v>150</v>
      </c>
      <c r="D6" s="97"/>
      <c r="E6" s="169">
        <v>100</v>
      </c>
      <c r="F6" s="8" t="s">
        <v>193</v>
      </c>
      <c r="G6" s="8">
        <v>0</v>
      </c>
      <c r="H6" s="8"/>
      <c r="I6" s="8"/>
      <c r="J6" s="8">
        <v>20</v>
      </c>
      <c r="K6" s="28">
        <f t="shared" ref="K6:K14" si="0">J6+E$6</f>
        <v>120</v>
      </c>
      <c r="L6" s="28">
        <f t="shared" ref="L6:L32" si="1">(K6-30)*M6</f>
        <v>135</v>
      </c>
      <c r="M6" s="8">
        <v>1.5</v>
      </c>
      <c r="N6" s="8">
        <v>30</v>
      </c>
      <c r="O6" s="8">
        <f t="shared" ref="O6:O32" si="2">N6-G6</f>
        <v>30</v>
      </c>
      <c r="P6" s="28">
        <f t="shared" ref="P6:P32" si="3">L6/COS(ATAN((Q6+U6-T6)/L6))</f>
        <v>145.38461538461539</v>
      </c>
      <c r="Q6" s="28">
        <f t="shared" ref="Q6:Q32" si="4">L6*TAN(N6*PI()/180)</f>
        <v>77.94228634059948</v>
      </c>
      <c r="R6" s="33">
        <f t="shared" ref="R6:R32" si="5">M6/COS(N6*PI()/180)</f>
        <v>1.7320508075688772</v>
      </c>
      <c r="S6" s="50">
        <f t="shared" ref="S6:S32" si="6">40/COS(N6*PI()/180)</f>
        <v>46.188021535170058</v>
      </c>
      <c r="T6" s="50">
        <f t="shared" ref="T6:T32" si="7">K6/X6+S6</f>
        <v>78.164344136441642</v>
      </c>
      <c r="U6" s="50">
        <f t="shared" ref="U6:U32" si="8">30/X6+S6</f>
        <v>54.182102185487956</v>
      </c>
      <c r="V6" s="28">
        <f t="shared" ref="V6:V32" si="9">20/COS(N6*PI()/180)</f>
        <v>23.094010767585029</v>
      </c>
      <c r="W6" s="28">
        <f t="shared" ref="W6:W32" si="10">20/COS(ATAN((Q6+U6-T6)/L6))</f>
        <v>21.538461538461537</v>
      </c>
      <c r="X6" s="23">
        <f t="shared" ref="X6:X32" si="11">(4+SIN(N6*PI()/180)/M6)*COS(N6*PI()/180)</f>
        <v>3.7527767497325675</v>
      </c>
      <c r="Y6" s="30">
        <f t="shared" ref="Y6:Y32" si="12">(S6*M6*(K6^2-30^2)/2+M6*(K6^3-30^3)/(6*X6))/1000000</f>
        <v>0.58096981126185299</v>
      </c>
      <c r="Z6" s="30">
        <f t="shared" ref="Z6:Z32" si="13">(M6*(S6+V6+W6)*(K6-30)*60+M6*(K6^2-30^2)*60/(2*X6)+(V6+W6+U6)*0*60)/1000000</f>
        <v>0.89752613328279207</v>
      </c>
      <c r="AA6" s="54">
        <v>30</v>
      </c>
      <c r="AB6" s="31">
        <f t="shared" ref="AB6:AB32" si="14">AA6+G6</f>
        <v>30</v>
      </c>
      <c r="AC6" s="50">
        <f t="shared" ref="AC6:AC32" si="15">IF(AA6&gt;0,L6/COS(ATAN((AD6+AH6-AG6)/L6)),L6/COS(ATAN((AD6+AG6-AH6)/L6)))</f>
        <v>145.38461538461539</v>
      </c>
      <c r="AD6" s="28">
        <f t="shared" ref="AD6:AD32" si="16">L6*TAN(ABS(AA6)*PI()/180)</f>
        <v>77.94228634059948</v>
      </c>
      <c r="AE6" s="33">
        <f t="shared" ref="AE6:AE32" si="17">M6/COS(AA6*PI()/180)</f>
        <v>1.7320508075688772</v>
      </c>
      <c r="AF6" s="50">
        <f t="shared" ref="AF6:AF32" si="18">40/COS(AA6*PI()/180)</f>
        <v>46.188021535170058</v>
      </c>
      <c r="AG6" s="50">
        <f t="shared" ref="AG6:AG32" si="19">K6/AK6+AF6</f>
        <v>78.164344136441642</v>
      </c>
      <c r="AH6" s="50">
        <f t="shared" ref="AH6:AH32" si="20">30/AK6+AF6</f>
        <v>54.182102185487956</v>
      </c>
      <c r="AI6" s="28">
        <f t="shared" ref="AI6:AI32" si="21">20/COS(AA6*PI()/180)</f>
        <v>23.094010767585029</v>
      </c>
      <c r="AJ6" s="28">
        <f t="shared" ref="AJ6:AJ32" si="22">IF(AA6&gt;0,20/COS(ATAN((AD6+AH6-AG6)/L6)),20/COS(ATAN((AD6-AH6+AG6)/L6)))</f>
        <v>21.538461538461537</v>
      </c>
      <c r="AK6" s="32">
        <f t="shared" ref="AK6:AK32" si="23">(4+SIN(ABS(AA6)*PI()/180)/M6)*COS(AA6*PI()/180)</f>
        <v>3.7527767497325675</v>
      </c>
      <c r="AL6" s="30">
        <f t="shared" ref="AL6:AL32" si="24">(AF6*M6*(K6^2-30^2)/2+M6*(K6^3-30^3)/(6*AK6))/1000000</f>
        <v>0.58096981126185299</v>
      </c>
      <c r="AM6" s="30">
        <f t="shared" ref="AM6:AM32" si="25">(M6*(AF6+AI6+AJ6)*(K6-30)*60+M6*(K6^2-30^2)*60/(2*AK6)+(AI6+AJ6+AH6)*0*60)/1000000</f>
        <v>0.89752613328279207</v>
      </c>
      <c r="AN6" s="33">
        <f t="shared" ref="AN6:AN32" si="26">IF(AA6&gt;0,(C6+C6+Q6+AD6)*L6/2/10000*0.4,(C6+C6+Q6-AD6)*L6/2/10000*0.4)</f>
        <v>1.2308883462392373</v>
      </c>
      <c r="AO6" s="34">
        <f t="shared" ref="AO6:AO32" si="27">IF(Z6&gt;0,1*0.4*(V6+U6+W6+Q6+C6/2+AI6+AH6+AJ6+(C6/2+AD6))/100,1*0.4*(V6+U6+W6+Q6+C6/2+AI6+AH6+AJ6+(C6/2-AD6))/100)</f>
        <v>2.0140548866570724</v>
      </c>
    </row>
    <row r="7" spans="1:41" s="1" customFormat="1" ht="20.100000000000001" hidden="1" customHeight="1" x14ac:dyDescent="0.15">
      <c r="A7" s="18"/>
      <c r="B7" s="174"/>
      <c r="C7" s="170"/>
      <c r="D7" s="92"/>
      <c r="E7" s="170"/>
      <c r="F7" s="8" t="s">
        <v>194</v>
      </c>
      <c r="G7" s="8">
        <v>0</v>
      </c>
      <c r="H7" s="8"/>
      <c r="I7" s="8"/>
      <c r="J7" s="8">
        <v>20</v>
      </c>
      <c r="K7" s="28">
        <f t="shared" si="0"/>
        <v>120</v>
      </c>
      <c r="L7" s="28">
        <f t="shared" si="1"/>
        <v>135</v>
      </c>
      <c r="M7" s="8">
        <v>1.5</v>
      </c>
      <c r="N7" s="8">
        <v>30</v>
      </c>
      <c r="O7" s="8">
        <f t="shared" si="2"/>
        <v>30</v>
      </c>
      <c r="P7" s="28">
        <f t="shared" si="3"/>
        <v>145.38461538461539</v>
      </c>
      <c r="Q7" s="28">
        <f t="shared" si="4"/>
        <v>77.94228634059948</v>
      </c>
      <c r="R7" s="33">
        <f t="shared" si="5"/>
        <v>1.7320508075688772</v>
      </c>
      <c r="S7" s="50">
        <f t="shared" si="6"/>
        <v>46.188021535170058</v>
      </c>
      <c r="T7" s="50">
        <f t="shared" si="7"/>
        <v>78.164344136441642</v>
      </c>
      <c r="U7" s="50">
        <f t="shared" si="8"/>
        <v>54.182102185487956</v>
      </c>
      <c r="V7" s="28">
        <f t="shared" si="9"/>
        <v>23.094010767585029</v>
      </c>
      <c r="W7" s="28">
        <f t="shared" si="10"/>
        <v>21.538461538461537</v>
      </c>
      <c r="X7" s="23">
        <f t="shared" si="11"/>
        <v>3.7527767497325675</v>
      </c>
      <c r="Y7" s="30">
        <f t="shared" si="12"/>
        <v>0.58096981126185299</v>
      </c>
      <c r="Z7" s="30">
        <f t="shared" si="13"/>
        <v>0.89752613328279207</v>
      </c>
      <c r="AA7" s="54">
        <v>30</v>
      </c>
      <c r="AB7" s="31">
        <f t="shared" si="14"/>
        <v>30</v>
      </c>
      <c r="AC7" s="50">
        <f t="shared" si="15"/>
        <v>145.38461538461539</v>
      </c>
      <c r="AD7" s="28">
        <f t="shared" si="16"/>
        <v>77.94228634059948</v>
      </c>
      <c r="AE7" s="33">
        <f t="shared" si="17"/>
        <v>1.7320508075688772</v>
      </c>
      <c r="AF7" s="50">
        <f t="shared" si="18"/>
        <v>46.188021535170058</v>
      </c>
      <c r="AG7" s="50">
        <f t="shared" si="19"/>
        <v>78.164344136441642</v>
      </c>
      <c r="AH7" s="50">
        <f t="shared" si="20"/>
        <v>54.182102185487956</v>
      </c>
      <c r="AI7" s="28">
        <f t="shared" si="21"/>
        <v>23.094010767585029</v>
      </c>
      <c r="AJ7" s="28">
        <f t="shared" si="22"/>
        <v>21.538461538461537</v>
      </c>
      <c r="AK7" s="32">
        <f t="shared" si="23"/>
        <v>3.7527767497325675</v>
      </c>
      <c r="AL7" s="30">
        <f t="shared" si="24"/>
        <v>0.58096981126185299</v>
      </c>
      <c r="AM7" s="30">
        <f t="shared" si="25"/>
        <v>0.89752613328279207</v>
      </c>
      <c r="AN7" s="33">
        <f t="shared" si="26"/>
        <v>0.42088834623923727</v>
      </c>
      <c r="AO7" s="34">
        <f t="shared" si="27"/>
        <v>1.4140548866570724</v>
      </c>
    </row>
    <row r="8" spans="1:41" s="1" customFormat="1" ht="20.100000000000001" hidden="1" customHeight="1" x14ac:dyDescent="0.15">
      <c r="A8" s="18"/>
      <c r="B8" s="174"/>
      <c r="C8" s="170"/>
      <c r="D8" s="92"/>
      <c r="E8" s="170"/>
      <c r="F8" s="8" t="s">
        <v>195</v>
      </c>
      <c r="G8" s="8">
        <v>0</v>
      </c>
      <c r="H8" s="8"/>
      <c r="I8" s="8"/>
      <c r="J8" s="8">
        <v>30</v>
      </c>
      <c r="K8" s="28">
        <f t="shared" si="0"/>
        <v>130</v>
      </c>
      <c r="L8" s="28">
        <f t="shared" si="1"/>
        <v>150</v>
      </c>
      <c r="M8" s="8">
        <v>1.5</v>
      </c>
      <c r="N8" s="8">
        <v>30</v>
      </c>
      <c r="O8" s="8">
        <f t="shared" si="2"/>
        <v>30</v>
      </c>
      <c r="P8" s="28">
        <f t="shared" si="3"/>
        <v>161.53846153846152</v>
      </c>
      <c r="Q8" s="28">
        <f t="shared" si="4"/>
        <v>86.602540378443862</v>
      </c>
      <c r="R8" s="33">
        <f t="shared" si="5"/>
        <v>1.7320508075688772</v>
      </c>
      <c r="S8" s="50">
        <f t="shared" si="6"/>
        <v>46.188021535170058</v>
      </c>
      <c r="T8" s="50">
        <f t="shared" si="7"/>
        <v>80.829037686547608</v>
      </c>
      <c r="U8" s="50">
        <f t="shared" si="8"/>
        <v>54.182102185487956</v>
      </c>
      <c r="V8" s="28">
        <f t="shared" si="9"/>
        <v>23.094010767585029</v>
      </c>
      <c r="W8" s="28">
        <f t="shared" si="10"/>
        <v>21.538461538461537</v>
      </c>
      <c r="X8" s="23">
        <f t="shared" si="11"/>
        <v>3.7527767497325675</v>
      </c>
      <c r="Y8" s="30">
        <f t="shared" si="12"/>
        <v>0.69881588351528934</v>
      </c>
      <c r="Z8" s="30">
        <f t="shared" si="13"/>
        <v>1.009242380178579</v>
      </c>
      <c r="AA8" s="54">
        <v>30</v>
      </c>
      <c r="AB8" s="31">
        <f t="shared" si="14"/>
        <v>30</v>
      </c>
      <c r="AC8" s="50">
        <f t="shared" si="15"/>
        <v>161.53846153846152</v>
      </c>
      <c r="AD8" s="28">
        <f t="shared" si="16"/>
        <v>86.602540378443862</v>
      </c>
      <c r="AE8" s="33">
        <f t="shared" si="17"/>
        <v>1.7320508075688772</v>
      </c>
      <c r="AF8" s="50">
        <f t="shared" si="18"/>
        <v>46.188021535170058</v>
      </c>
      <c r="AG8" s="50">
        <f t="shared" si="19"/>
        <v>80.829037686547608</v>
      </c>
      <c r="AH8" s="50">
        <f t="shared" si="20"/>
        <v>54.182102185487956</v>
      </c>
      <c r="AI8" s="28">
        <f t="shared" si="21"/>
        <v>23.094010767585029</v>
      </c>
      <c r="AJ8" s="28">
        <f t="shared" si="22"/>
        <v>21.538461538461537</v>
      </c>
      <c r="AK8" s="32">
        <f t="shared" si="23"/>
        <v>3.7527767497325675</v>
      </c>
      <c r="AL8" s="30">
        <f t="shared" si="24"/>
        <v>0.69881588351528934</v>
      </c>
      <c r="AM8" s="30">
        <f t="shared" si="25"/>
        <v>1.009242380178579</v>
      </c>
      <c r="AN8" s="33">
        <f t="shared" si="26"/>
        <v>0.51961524227066314</v>
      </c>
      <c r="AO8" s="34">
        <f t="shared" si="27"/>
        <v>1.4833369189598269</v>
      </c>
    </row>
    <row r="9" spans="1:41" s="1" customFormat="1" ht="20.100000000000001" hidden="1" customHeight="1" x14ac:dyDescent="0.15">
      <c r="A9" s="18"/>
      <c r="B9" s="174"/>
      <c r="C9" s="170"/>
      <c r="D9" s="92"/>
      <c r="E9" s="170"/>
      <c r="F9" s="8" t="s">
        <v>196</v>
      </c>
      <c r="G9" s="8">
        <v>0</v>
      </c>
      <c r="H9" s="8"/>
      <c r="I9" s="8"/>
      <c r="J9" s="8">
        <v>30</v>
      </c>
      <c r="K9" s="28">
        <f t="shared" si="0"/>
        <v>130</v>
      </c>
      <c r="L9" s="28">
        <f t="shared" si="1"/>
        <v>150</v>
      </c>
      <c r="M9" s="8">
        <v>1.5</v>
      </c>
      <c r="N9" s="8">
        <v>30</v>
      </c>
      <c r="O9" s="8">
        <f t="shared" si="2"/>
        <v>30</v>
      </c>
      <c r="P9" s="28">
        <f t="shared" si="3"/>
        <v>161.53846153846152</v>
      </c>
      <c r="Q9" s="28">
        <f t="shared" si="4"/>
        <v>86.602540378443862</v>
      </c>
      <c r="R9" s="33">
        <f t="shared" si="5"/>
        <v>1.7320508075688772</v>
      </c>
      <c r="S9" s="50">
        <f t="shared" si="6"/>
        <v>46.188021535170058</v>
      </c>
      <c r="T9" s="50">
        <f t="shared" si="7"/>
        <v>80.829037686547608</v>
      </c>
      <c r="U9" s="50">
        <f t="shared" si="8"/>
        <v>54.182102185487956</v>
      </c>
      <c r="V9" s="28">
        <f t="shared" si="9"/>
        <v>23.094010767585029</v>
      </c>
      <c r="W9" s="28">
        <f t="shared" si="10"/>
        <v>21.538461538461537</v>
      </c>
      <c r="X9" s="23">
        <f t="shared" si="11"/>
        <v>3.7527767497325675</v>
      </c>
      <c r="Y9" s="30">
        <f t="shared" si="12"/>
        <v>0.69881588351528934</v>
      </c>
      <c r="Z9" s="30">
        <f t="shared" si="13"/>
        <v>1.009242380178579</v>
      </c>
      <c r="AA9" s="54">
        <v>30</v>
      </c>
      <c r="AB9" s="31">
        <f t="shared" si="14"/>
        <v>30</v>
      </c>
      <c r="AC9" s="50">
        <f t="shared" si="15"/>
        <v>161.53846153846152</v>
      </c>
      <c r="AD9" s="28">
        <f t="shared" si="16"/>
        <v>86.602540378443862</v>
      </c>
      <c r="AE9" s="33">
        <f t="shared" si="17"/>
        <v>1.7320508075688772</v>
      </c>
      <c r="AF9" s="50">
        <f t="shared" si="18"/>
        <v>46.188021535170058</v>
      </c>
      <c r="AG9" s="50">
        <f t="shared" si="19"/>
        <v>80.829037686547608</v>
      </c>
      <c r="AH9" s="50">
        <f t="shared" si="20"/>
        <v>54.182102185487956</v>
      </c>
      <c r="AI9" s="28">
        <f t="shared" si="21"/>
        <v>23.094010767585029</v>
      </c>
      <c r="AJ9" s="28">
        <f t="shared" si="22"/>
        <v>21.538461538461537</v>
      </c>
      <c r="AK9" s="32">
        <f t="shared" si="23"/>
        <v>3.7527767497325675</v>
      </c>
      <c r="AL9" s="30">
        <f t="shared" si="24"/>
        <v>0.69881588351528934</v>
      </c>
      <c r="AM9" s="30">
        <f t="shared" si="25"/>
        <v>1.009242380178579</v>
      </c>
      <c r="AN9" s="33">
        <f t="shared" si="26"/>
        <v>0.51961524227066314</v>
      </c>
      <c r="AO9" s="34">
        <f t="shared" si="27"/>
        <v>1.4833369189598269</v>
      </c>
    </row>
    <row r="10" spans="1:41" s="1" customFormat="1" ht="20.100000000000001" hidden="1" customHeight="1" x14ac:dyDescent="0.15">
      <c r="A10" s="18"/>
      <c r="B10" s="174"/>
      <c r="C10" s="170"/>
      <c r="D10" s="92"/>
      <c r="E10" s="170"/>
      <c r="F10" s="8" t="s">
        <v>197</v>
      </c>
      <c r="G10" s="8">
        <v>0</v>
      </c>
      <c r="H10" s="8"/>
      <c r="I10" s="8"/>
      <c r="J10" s="8">
        <v>35</v>
      </c>
      <c r="K10" s="28">
        <f t="shared" si="0"/>
        <v>135</v>
      </c>
      <c r="L10" s="28">
        <f t="shared" si="1"/>
        <v>183.75</v>
      </c>
      <c r="M10" s="8">
        <v>1.75</v>
      </c>
      <c r="N10" s="8">
        <v>30</v>
      </c>
      <c r="O10" s="8">
        <f t="shared" si="2"/>
        <v>30</v>
      </c>
      <c r="P10" s="28">
        <f t="shared" si="3"/>
        <v>199.5409314735534</v>
      </c>
      <c r="Q10" s="28">
        <f t="shared" si="4"/>
        <v>106.08811196359373</v>
      </c>
      <c r="R10" s="33">
        <f t="shared" si="5"/>
        <v>2.0207259421636898</v>
      </c>
      <c r="S10" s="50">
        <f t="shared" si="6"/>
        <v>46.188021535170058</v>
      </c>
      <c r="T10" s="50">
        <f t="shared" si="7"/>
        <v>82.56108849411649</v>
      </c>
      <c r="U10" s="50">
        <f t="shared" si="8"/>
        <v>54.270925303824818</v>
      </c>
      <c r="V10" s="28">
        <f t="shared" si="9"/>
        <v>23.094010767585029</v>
      </c>
      <c r="W10" s="28">
        <f t="shared" si="10"/>
        <v>21.718740840658874</v>
      </c>
      <c r="X10" s="23">
        <f t="shared" si="11"/>
        <v>3.7115374447904514</v>
      </c>
      <c r="Y10" s="30">
        <f t="shared" si="12"/>
        <v>0.89140536077409638</v>
      </c>
      <c r="Z10" s="30">
        <f t="shared" si="13"/>
        <v>1.2483470625420403</v>
      </c>
      <c r="AA10" s="54">
        <v>30</v>
      </c>
      <c r="AB10" s="31">
        <f t="shared" si="14"/>
        <v>30</v>
      </c>
      <c r="AC10" s="50">
        <f t="shared" si="15"/>
        <v>199.5409314735534</v>
      </c>
      <c r="AD10" s="28">
        <f t="shared" si="16"/>
        <v>106.08811196359373</v>
      </c>
      <c r="AE10" s="33">
        <f t="shared" si="17"/>
        <v>2.0207259421636898</v>
      </c>
      <c r="AF10" s="50">
        <f t="shared" si="18"/>
        <v>46.188021535170058</v>
      </c>
      <c r="AG10" s="50">
        <f t="shared" si="19"/>
        <v>82.56108849411649</v>
      </c>
      <c r="AH10" s="50">
        <f t="shared" si="20"/>
        <v>54.270925303824818</v>
      </c>
      <c r="AI10" s="28">
        <f t="shared" si="21"/>
        <v>23.094010767585029</v>
      </c>
      <c r="AJ10" s="28">
        <f t="shared" si="22"/>
        <v>21.718740840658874</v>
      </c>
      <c r="AK10" s="32">
        <f t="shared" si="23"/>
        <v>3.7115374447904514</v>
      </c>
      <c r="AL10" s="30">
        <f t="shared" si="24"/>
        <v>0.89140536077409638</v>
      </c>
      <c r="AM10" s="30">
        <f t="shared" si="25"/>
        <v>1.2483470625420403</v>
      </c>
      <c r="AN10" s="33">
        <f t="shared" si="26"/>
        <v>0.77974762293241406</v>
      </c>
      <c r="AO10" s="34">
        <f t="shared" si="27"/>
        <v>1.6413743110052996</v>
      </c>
    </row>
    <row r="11" spans="1:41" s="1" customFormat="1" ht="20.100000000000001" hidden="1" customHeight="1" x14ac:dyDescent="0.15">
      <c r="A11" s="18"/>
      <c r="B11" s="174"/>
      <c r="C11" s="170"/>
      <c r="D11" s="92"/>
      <c r="E11" s="170"/>
      <c r="F11" s="8" t="s">
        <v>198</v>
      </c>
      <c r="G11" s="8">
        <v>0</v>
      </c>
      <c r="H11" s="8"/>
      <c r="I11" s="8"/>
      <c r="J11" s="8">
        <v>35</v>
      </c>
      <c r="K11" s="28">
        <f t="shared" si="0"/>
        <v>135</v>
      </c>
      <c r="L11" s="28">
        <f t="shared" si="1"/>
        <v>183.75</v>
      </c>
      <c r="M11" s="8">
        <v>1.75</v>
      </c>
      <c r="N11" s="8">
        <v>30</v>
      </c>
      <c r="O11" s="8">
        <f t="shared" si="2"/>
        <v>30</v>
      </c>
      <c r="P11" s="28">
        <f t="shared" si="3"/>
        <v>199.5409314735534</v>
      </c>
      <c r="Q11" s="28">
        <f t="shared" si="4"/>
        <v>106.08811196359373</v>
      </c>
      <c r="R11" s="33">
        <f t="shared" si="5"/>
        <v>2.0207259421636898</v>
      </c>
      <c r="S11" s="50">
        <f t="shared" si="6"/>
        <v>46.188021535170058</v>
      </c>
      <c r="T11" s="50">
        <f t="shared" si="7"/>
        <v>82.56108849411649</v>
      </c>
      <c r="U11" s="50">
        <f t="shared" si="8"/>
        <v>54.270925303824818</v>
      </c>
      <c r="V11" s="28">
        <f t="shared" si="9"/>
        <v>23.094010767585029</v>
      </c>
      <c r="W11" s="28">
        <f t="shared" si="10"/>
        <v>21.718740840658874</v>
      </c>
      <c r="X11" s="23">
        <f t="shared" si="11"/>
        <v>3.7115374447904514</v>
      </c>
      <c r="Y11" s="30">
        <f t="shared" si="12"/>
        <v>0.89140536077409638</v>
      </c>
      <c r="Z11" s="30">
        <f t="shared" si="13"/>
        <v>1.2483470625420403</v>
      </c>
      <c r="AA11" s="54">
        <v>30</v>
      </c>
      <c r="AB11" s="31">
        <f t="shared" si="14"/>
        <v>30</v>
      </c>
      <c r="AC11" s="50">
        <f t="shared" si="15"/>
        <v>199.5409314735534</v>
      </c>
      <c r="AD11" s="28">
        <f t="shared" si="16"/>
        <v>106.08811196359373</v>
      </c>
      <c r="AE11" s="33">
        <f t="shared" si="17"/>
        <v>2.0207259421636898</v>
      </c>
      <c r="AF11" s="50">
        <f t="shared" si="18"/>
        <v>46.188021535170058</v>
      </c>
      <c r="AG11" s="50">
        <f t="shared" si="19"/>
        <v>82.56108849411649</v>
      </c>
      <c r="AH11" s="50">
        <f t="shared" si="20"/>
        <v>54.270925303824818</v>
      </c>
      <c r="AI11" s="28">
        <f t="shared" si="21"/>
        <v>23.094010767585029</v>
      </c>
      <c r="AJ11" s="28">
        <f t="shared" si="22"/>
        <v>21.718740840658874</v>
      </c>
      <c r="AK11" s="32">
        <f t="shared" si="23"/>
        <v>3.7115374447904514</v>
      </c>
      <c r="AL11" s="30">
        <f t="shared" si="24"/>
        <v>0.89140536077409638</v>
      </c>
      <c r="AM11" s="30">
        <f t="shared" si="25"/>
        <v>1.2483470625420403</v>
      </c>
      <c r="AN11" s="33">
        <f t="shared" si="26"/>
        <v>0.77974762293241406</v>
      </c>
      <c r="AO11" s="34">
        <f t="shared" si="27"/>
        <v>1.6413743110052996</v>
      </c>
    </row>
    <row r="12" spans="1:41" s="1" customFormat="1" ht="20.100000000000001" hidden="1" customHeight="1" x14ac:dyDescent="0.15">
      <c r="A12" s="18"/>
      <c r="B12" s="174"/>
      <c r="C12" s="170"/>
      <c r="D12" s="92"/>
      <c r="E12" s="170"/>
      <c r="F12" s="8" t="s">
        <v>199</v>
      </c>
      <c r="G12" s="8">
        <v>0</v>
      </c>
      <c r="H12" s="8"/>
      <c r="I12" s="8"/>
      <c r="J12" s="8">
        <v>40</v>
      </c>
      <c r="K12" s="28">
        <f t="shared" si="0"/>
        <v>140</v>
      </c>
      <c r="L12" s="28">
        <f t="shared" si="1"/>
        <v>192.5</v>
      </c>
      <c r="M12" s="8">
        <v>1.75</v>
      </c>
      <c r="N12" s="8">
        <v>30</v>
      </c>
      <c r="O12" s="8">
        <f t="shared" si="2"/>
        <v>30</v>
      </c>
      <c r="P12" s="28">
        <f t="shared" si="3"/>
        <v>209.04288059134166</v>
      </c>
      <c r="Q12" s="28">
        <f t="shared" si="4"/>
        <v>111.13992681900295</v>
      </c>
      <c r="R12" s="33">
        <f t="shared" si="5"/>
        <v>2.0207259421636898</v>
      </c>
      <c r="S12" s="50">
        <f t="shared" si="6"/>
        <v>46.188021535170058</v>
      </c>
      <c r="T12" s="50">
        <f t="shared" si="7"/>
        <v>83.908239122225609</v>
      </c>
      <c r="U12" s="50">
        <f t="shared" si="8"/>
        <v>54.270925303824818</v>
      </c>
      <c r="V12" s="28">
        <f t="shared" si="9"/>
        <v>23.094010767585029</v>
      </c>
      <c r="W12" s="28">
        <f t="shared" si="10"/>
        <v>21.718740840658874</v>
      </c>
      <c r="X12" s="23">
        <f t="shared" si="11"/>
        <v>3.7115374447904514</v>
      </c>
      <c r="Y12" s="30">
        <f t="shared" si="12"/>
        <v>0.96926365066928255</v>
      </c>
      <c r="Z12" s="30">
        <f t="shared" si="13"/>
        <v>1.3155719556356584</v>
      </c>
      <c r="AA12" s="54">
        <v>30</v>
      </c>
      <c r="AB12" s="31">
        <f t="shared" si="14"/>
        <v>30</v>
      </c>
      <c r="AC12" s="50">
        <f t="shared" si="15"/>
        <v>209.04288059134166</v>
      </c>
      <c r="AD12" s="28">
        <f t="shared" si="16"/>
        <v>111.13992681900295</v>
      </c>
      <c r="AE12" s="33">
        <f t="shared" si="17"/>
        <v>2.0207259421636898</v>
      </c>
      <c r="AF12" s="50">
        <f t="shared" si="18"/>
        <v>46.188021535170058</v>
      </c>
      <c r="AG12" s="50">
        <f t="shared" si="19"/>
        <v>83.908239122225609</v>
      </c>
      <c r="AH12" s="50">
        <f t="shared" si="20"/>
        <v>54.270925303824818</v>
      </c>
      <c r="AI12" s="28">
        <f t="shared" si="21"/>
        <v>23.094010767585029</v>
      </c>
      <c r="AJ12" s="28">
        <f t="shared" si="22"/>
        <v>21.718740840658874</v>
      </c>
      <c r="AK12" s="32">
        <f t="shared" si="23"/>
        <v>3.7115374447904514</v>
      </c>
      <c r="AL12" s="30">
        <f t="shared" si="24"/>
        <v>0.96926365066928255</v>
      </c>
      <c r="AM12" s="30">
        <f t="shared" si="25"/>
        <v>1.3155719556356584</v>
      </c>
      <c r="AN12" s="33">
        <f t="shared" si="26"/>
        <v>0.85577743650632287</v>
      </c>
      <c r="AO12" s="34">
        <f t="shared" si="27"/>
        <v>1.6817888298485733</v>
      </c>
    </row>
    <row r="13" spans="1:41" s="1" customFormat="1" ht="20.100000000000001" hidden="1" customHeight="1" x14ac:dyDescent="0.15">
      <c r="A13" s="18"/>
      <c r="B13" s="174"/>
      <c r="C13" s="170"/>
      <c r="D13" s="92"/>
      <c r="E13" s="170"/>
      <c r="F13" s="8" t="s">
        <v>200</v>
      </c>
      <c r="G13" s="8">
        <v>0</v>
      </c>
      <c r="H13" s="8"/>
      <c r="I13" s="8"/>
      <c r="J13" s="8">
        <v>40</v>
      </c>
      <c r="K13" s="28">
        <f t="shared" si="0"/>
        <v>140</v>
      </c>
      <c r="L13" s="28">
        <f t="shared" si="1"/>
        <v>192.5</v>
      </c>
      <c r="M13" s="8">
        <v>1.75</v>
      </c>
      <c r="N13" s="8">
        <v>30</v>
      </c>
      <c r="O13" s="8">
        <f t="shared" si="2"/>
        <v>30</v>
      </c>
      <c r="P13" s="28">
        <f t="shared" si="3"/>
        <v>209.04288059134166</v>
      </c>
      <c r="Q13" s="28">
        <f t="shared" si="4"/>
        <v>111.13992681900295</v>
      </c>
      <c r="R13" s="33">
        <f t="shared" si="5"/>
        <v>2.0207259421636898</v>
      </c>
      <c r="S13" s="50">
        <f t="shared" si="6"/>
        <v>46.188021535170058</v>
      </c>
      <c r="T13" s="50">
        <f t="shared" si="7"/>
        <v>83.908239122225609</v>
      </c>
      <c r="U13" s="50">
        <f t="shared" si="8"/>
        <v>54.270925303824818</v>
      </c>
      <c r="V13" s="28">
        <f t="shared" si="9"/>
        <v>23.094010767585029</v>
      </c>
      <c r="W13" s="28">
        <f t="shared" si="10"/>
        <v>21.718740840658874</v>
      </c>
      <c r="X13" s="23">
        <f t="shared" si="11"/>
        <v>3.7115374447904514</v>
      </c>
      <c r="Y13" s="30">
        <f t="shared" si="12"/>
        <v>0.96926365066928255</v>
      </c>
      <c r="Z13" s="30">
        <f t="shared" si="13"/>
        <v>1.3155719556356584</v>
      </c>
      <c r="AA13" s="54">
        <v>30</v>
      </c>
      <c r="AB13" s="31">
        <f t="shared" si="14"/>
        <v>30</v>
      </c>
      <c r="AC13" s="50">
        <f t="shared" si="15"/>
        <v>209.04288059134166</v>
      </c>
      <c r="AD13" s="28">
        <f t="shared" si="16"/>
        <v>111.13992681900295</v>
      </c>
      <c r="AE13" s="33">
        <f t="shared" si="17"/>
        <v>2.0207259421636898</v>
      </c>
      <c r="AF13" s="50">
        <f t="shared" si="18"/>
        <v>46.188021535170058</v>
      </c>
      <c r="AG13" s="50">
        <f t="shared" si="19"/>
        <v>83.908239122225609</v>
      </c>
      <c r="AH13" s="50">
        <f t="shared" si="20"/>
        <v>54.270925303824818</v>
      </c>
      <c r="AI13" s="28">
        <f t="shared" si="21"/>
        <v>23.094010767585029</v>
      </c>
      <c r="AJ13" s="28">
        <f t="shared" si="22"/>
        <v>21.718740840658874</v>
      </c>
      <c r="AK13" s="32">
        <f t="shared" si="23"/>
        <v>3.7115374447904514</v>
      </c>
      <c r="AL13" s="30">
        <f t="shared" si="24"/>
        <v>0.96926365066928255</v>
      </c>
      <c r="AM13" s="30">
        <f t="shared" si="25"/>
        <v>1.3155719556356584</v>
      </c>
      <c r="AN13" s="33">
        <f t="shared" si="26"/>
        <v>0.85577743650632287</v>
      </c>
      <c r="AO13" s="34">
        <f t="shared" si="27"/>
        <v>1.6817888298485733</v>
      </c>
    </row>
    <row r="14" spans="1:41" s="1" customFormat="1" ht="20.100000000000001" hidden="1" customHeight="1" x14ac:dyDescent="0.15">
      <c r="A14" s="18"/>
      <c r="B14" s="175"/>
      <c r="C14" s="171"/>
      <c r="D14" s="93"/>
      <c r="E14" s="171"/>
      <c r="F14" s="8" t="s">
        <v>201</v>
      </c>
      <c r="G14" s="8">
        <v>0</v>
      </c>
      <c r="H14" s="8"/>
      <c r="I14" s="8"/>
      <c r="J14" s="8">
        <v>45</v>
      </c>
      <c r="K14" s="28">
        <f t="shared" si="0"/>
        <v>145</v>
      </c>
      <c r="L14" s="28">
        <f t="shared" si="1"/>
        <v>201.25</v>
      </c>
      <c r="M14" s="8">
        <v>1.75</v>
      </c>
      <c r="N14" s="8">
        <v>30</v>
      </c>
      <c r="O14" s="8">
        <f t="shared" si="2"/>
        <v>30</v>
      </c>
      <c r="P14" s="28">
        <f t="shared" si="3"/>
        <v>218.54482970912991</v>
      </c>
      <c r="Q14" s="28">
        <f t="shared" si="4"/>
        <v>116.19174167441219</v>
      </c>
      <c r="R14" s="33">
        <f t="shared" si="5"/>
        <v>2.0207259421636898</v>
      </c>
      <c r="S14" s="50">
        <f t="shared" si="6"/>
        <v>46.188021535170058</v>
      </c>
      <c r="T14" s="50">
        <f t="shared" si="7"/>
        <v>85.255389750334729</v>
      </c>
      <c r="U14" s="50">
        <f t="shared" si="8"/>
        <v>54.270925303824818</v>
      </c>
      <c r="V14" s="28">
        <f t="shared" si="9"/>
        <v>23.094010767585029</v>
      </c>
      <c r="W14" s="28">
        <f t="shared" si="10"/>
        <v>21.718740840658874</v>
      </c>
      <c r="X14" s="23">
        <f t="shared" si="11"/>
        <v>3.7115374447904514</v>
      </c>
      <c r="Y14" s="30">
        <f t="shared" si="12"/>
        <v>1.050792926026066</v>
      </c>
      <c r="Z14" s="30">
        <f t="shared" si="13"/>
        <v>1.3835041028090334</v>
      </c>
      <c r="AA14" s="54">
        <v>30</v>
      </c>
      <c r="AB14" s="31">
        <f t="shared" si="14"/>
        <v>30</v>
      </c>
      <c r="AC14" s="50">
        <f t="shared" si="15"/>
        <v>218.54482970912991</v>
      </c>
      <c r="AD14" s="28">
        <f t="shared" si="16"/>
        <v>116.19174167441219</v>
      </c>
      <c r="AE14" s="33">
        <f t="shared" si="17"/>
        <v>2.0207259421636898</v>
      </c>
      <c r="AF14" s="50">
        <f t="shared" si="18"/>
        <v>46.188021535170058</v>
      </c>
      <c r="AG14" s="50">
        <f t="shared" si="19"/>
        <v>85.255389750334729</v>
      </c>
      <c r="AH14" s="50">
        <f t="shared" si="20"/>
        <v>54.270925303824818</v>
      </c>
      <c r="AI14" s="28">
        <f t="shared" si="21"/>
        <v>23.094010767585029</v>
      </c>
      <c r="AJ14" s="28">
        <f t="shared" si="22"/>
        <v>21.718740840658874</v>
      </c>
      <c r="AK14" s="32">
        <f t="shared" si="23"/>
        <v>3.7115374447904514</v>
      </c>
      <c r="AL14" s="30">
        <f t="shared" si="24"/>
        <v>1.050792926026066</v>
      </c>
      <c r="AM14" s="30">
        <f t="shared" si="25"/>
        <v>1.3835041028090334</v>
      </c>
      <c r="AN14" s="33">
        <f t="shared" si="26"/>
        <v>0.93534352047901814</v>
      </c>
      <c r="AO14" s="34">
        <f t="shared" si="27"/>
        <v>1.7222033486918473</v>
      </c>
    </row>
    <row r="15" spans="1:41" s="1" customFormat="1" ht="20.100000000000001" hidden="1" customHeight="1" x14ac:dyDescent="0.15">
      <c r="A15" s="18"/>
      <c r="B15" s="173">
        <f>C15+20*2</f>
        <v>190</v>
      </c>
      <c r="C15" s="169">
        <v>150</v>
      </c>
      <c r="D15" s="97"/>
      <c r="E15" s="169">
        <v>150</v>
      </c>
      <c r="F15" s="8" t="s">
        <v>193</v>
      </c>
      <c r="G15" s="8">
        <v>0</v>
      </c>
      <c r="H15" s="8"/>
      <c r="I15" s="8"/>
      <c r="J15" s="8">
        <v>20</v>
      </c>
      <c r="K15" s="28">
        <f t="shared" ref="K15:K23" si="28">J15+E$15</f>
        <v>170</v>
      </c>
      <c r="L15" s="28">
        <f t="shared" si="1"/>
        <v>210</v>
      </c>
      <c r="M15" s="8">
        <v>1.5</v>
      </c>
      <c r="N15" s="8">
        <v>30</v>
      </c>
      <c r="O15" s="8">
        <f t="shared" si="2"/>
        <v>30</v>
      </c>
      <c r="P15" s="28">
        <f t="shared" si="3"/>
        <v>226.15384615384613</v>
      </c>
      <c r="Q15" s="28">
        <f t="shared" si="4"/>
        <v>121.2435565298214</v>
      </c>
      <c r="R15" s="33">
        <f t="shared" si="5"/>
        <v>1.7320508075688772</v>
      </c>
      <c r="S15" s="50">
        <f t="shared" si="6"/>
        <v>46.188021535170058</v>
      </c>
      <c r="T15" s="50">
        <f t="shared" si="7"/>
        <v>91.487811886971457</v>
      </c>
      <c r="U15" s="50">
        <f t="shared" si="8"/>
        <v>54.182102185487956</v>
      </c>
      <c r="V15" s="28">
        <f t="shared" si="9"/>
        <v>23.094010767585029</v>
      </c>
      <c r="W15" s="28">
        <f t="shared" si="10"/>
        <v>21.538461538461537</v>
      </c>
      <c r="X15" s="23">
        <f t="shared" si="11"/>
        <v>3.7527767497325675</v>
      </c>
      <c r="Y15" s="30">
        <f t="shared" si="12"/>
        <v>1.2954407693840149</v>
      </c>
      <c r="Z15" s="30">
        <f t="shared" si="13"/>
        <v>1.4800896097126808</v>
      </c>
      <c r="AA15" s="54">
        <v>30</v>
      </c>
      <c r="AB15" s="31">
        <f t="shared" si="14"/>
        <v>30</v>
      </c>
      <c r="AC15" s="50">
        <f t="shared" si="15"/>
        <v>226.15384615384613</v>
      </c>
      <c r="AD15" s="28">
        <f t="shared" si="16"/>
        <v>121.2435565298214</v>
      </c>
      <c r="AE15" s="33">
        <f t="shared" si="17"/>
        <v>1.7320508075688772</v>
      </c>
      <c r="AF15" s="50">
        <f t="shared" si="18"/>
        <v>46.188021535170058</v>
      </c>
      <c r="AG15" s="50">
        <f t="shared" si="19"/>
        <v>91.487811886971457</v>
      </c>
      <c r="AH15" s="50">
        <f t="shared" si="20"/>
        <v>54.182102185487956</v>
      </c>
      <c r="AI15" s="28">
        <f t="shared" si="21"/>
        <v>23.094010767585029</v>
      </c>
      <c r="AJ15" s="28">
        <f t="shared" si="22"/>
        <v>21.538461538461537</v>
      </c>
      <c r="AK15" s="32">
        <f t="shared" si="23"/>
        <v>3.7527767497325675</v>
      </c>
      <c r="AL15" s="30">
        <f t="shared" si="24"/>
        <v>1.2954407693840149</v>
      </c>
      <c r="AM15" s="30">
        <f t="shared" si="25"/>
        <v>1.4800896097126808</v>
      </c>
      <c r="AN15" s="33">
        <f t="shared" si="26"/>
        <v>2.2784458748504997</v>
      </c>
      <c r="AO15" s="34">
        <f t="shared" si="27"/>
        <v>2.3604650481708473</v>
      </c>
    </row>
    <row r="16" spans="1:41" s="1" customFormat="1" ht="20.100000000000001" hidden="1" customHeight="1" x14ac:dyDescent="0.15">
      <c r="A16" s="18"/>
      <c r="B16" s="174"/>
      <c r="C16" s="170"/>
      <c r="D16" s="92"/>
      <c r="E16" s="170"/>
      <c r="F16" s="8" t="s">
        <v>194</v>
      </c>
      <c r="G16" s="8">
        <v>0</v>
      </c>
      <c r="H16" s="8"/>
      <c r="I16" s="8"/>
      <c r="J16" s="8">
        <v>20</v>
      </c>
      <c r="K16" s="28">
        <f t="shared" si="28"/>
        <v>170</v>
      </c>
      <c r="L16" s="28">
        <f t="shared" si="1"/>
        <v>210</v>
      </c>
      <c r="M16" s="8">
        <v>1.5</v>
      </c>
      <c r="N16" s="8">
        <v>30</v>
      </c>
      <c r="O16" s="8">
        <f t="shared" si="2"/>
        <v>30</v>
      </c>
      <c r="P16" s="28">
        <f t="shared" si="3"/>
        <v>226.15384615384613</v>
      </c>
      <c r="Q16" s="28">
        <f t="shared" si="4"/>
        <v>121.2435565298214</v>
      </c>
      <c r="R16" s="33">
        <f t="shared" si="5"/>
        <v>1.7320508075688772</v>
      </c>
      <c r="S16" s="50">
        <f t="shared" si="6"/>
        <v>46.188021535170058</v>
      </c>
      <c r="T16" s="50">
        <f t="shared" si="7"/>
        <v>91.487811886971457</v>
      </c>
      <c r="U16" s="50">
        <f t="shared" si="8"/>
        <v>54.182102185487956</v>
      </c>
      <c r="V16" s="28">
        <f t="shared" si="9"/>
        <v>23.094010767585029</v>
      </c>
      <c r="W16" s="28">
        <f t="shared" si="10"/>
        <v>21.538461538461537</v>
      </c>
      <c r="X16" s="23">
        <f t="shared" si="11"/>
        <v>3.7527767497325675</v>
      </c>
      <c r="Y16" s="30">
        <f t="shared" si="12"/>
        <v>1.2954407693840149</v>
      </c>
      <c r="Z16" s="30">
        <f t="shared" si="13"/>
        <v>1.4800896097126808</v>
      </c>
      <c r="AA16" s="54">
        <v>30</v>
      </c>
      <c r="AB16" s="31">
        <f t="shared" si="14"/>
        <v>30</v>
      </c>
      <c r="AC16" s="50">
        <f t="shared" si="15"/>
        <v>226.15384615384613</v>
      </c>
      <c r="AD16" s="28">
        <f t="shared" si="16"/>
        <v>121.2435565298214</v>
      </c>
      <c r="AE16" s="33">
        <f t="shared" si="17"/>
        <v>1.7320508075688772</v>
      </c>
      <c r="AF16" s="50">
        <f t="shared" si="18"/>
        <v>46.188021535170058</v>
      </c>
      <c r="AG16" s="50">
        <f t="shared" si="19"/>
        <v>91.487811886971457</v>
      </c>
      <c r="AH16" s="50">
        <f t="shared" si="20"/>
        <v>54.182102185487956</v>
      </c>
      <c r="AI16" s="28">
        <f t="shared" si="21"/>
        <v>23.094010767585029</v>
      </c>
      <c r="AJ16" s="28">
        <f t="shared" si="22"/>
        <v>21.538461538461537</v>
      </c>
      <c r="AK16" s="32">
        <f t="shared" si="23"/>
        <v>3.7527767497325675</v>
      </c>
      <c r="AL16" s="30">
        <f t="shared" si="24"/>
        <v>1.2954407693840149</v>
      </c>
      <c r="AM16" s="30">
        <f t="shared" si="25"/>
        <v>1.4800896097126808</v>
      </c>
      <c r="AN16" s="33">
        <f t="shared" si="26"/>
        <v>1.0184458748504999</v>
      </c>
      <c r="AO16" s="34">
        <f t="shared" si="27"/>
        <v>1.7604650481708473</v>
      </c>
    </row>
    <row r="17" spans="1:41" s="1" customFormat="1" ht="20.100000000000001" hidden="1" customHeight="1" x14ac:dyDescent="0.15">
      <c r="A17" s="18"/>
      <c r="B17" s="174"/>
      <c r="C17" s="170"/>
      <c r="D17" s="92"/>
      <c r="E17" s="170"/>
      <c r="F17" s="8" t="s">
        <v>195</v>
      </c>
      <c r="G17" s="8">
        <v>0</v>
      </c>
      <c r="H17" s="8"/>
      <c r="I17" s="8"/>
      <c r="J17" s="8">
        <v>30</v>
      </c>
      <c r="K17" s="28">
        <f t="shared" si="28"/>
        <v>180</v>
      </c>
      <c r="L17" s="28">
        <f t="shared" si="1"/>
        <v>225</v>
      </c>
      <c r="M17" s="8">
        <v>1.5</v>
      </c>
      <c r="N17" s="8">
        <v>30</v>
      </c>
      <c r="O17" s="8">
        <f t="shared" si="2"/>
        <v>30</v>
      </c>
      <c r="P17" s="28">
        <f t="shared" si="3"/>
        <v>242.30769230769232</v>
      </c>
      <c r="Q17" s="28">
        <f t="shared" si="4"/>
        <v>129.9038105676658</v>
      </c>
      <c r="R17" s="33">
        <f t="shared" si="5"/>
        <v>1.7320508075688772</v>
      </c>
      <c r="S17" s="50">
        <f t="shared" si="6"/>
        <v>46.188021535170058</v>
      </c>
      <c r="T17" s="50">
        <f t="shared" si="7"/>
        <v>94.152505437077423</v>
      </c>
      <c r="U17" s="50">
        <f t="shared" si="8"/>
        <v>54.182102185487956</v>
      </c>
      <c r="V17" s="28">
        <f t="shared" si="9"/>
        <v>23.094010767585029</v>
      </c>
      <c r="W17" s="28">
        <f t="shared" si="10"/>
        <v>21.53846153846154</v>
      </c>
      <c r="X17" s="23">
        <f t="shared" si="11"/>
        <v>3.7527767497325675</v>
      </c>
      <c r="Y17" s="30">
        <f t="shared" si="12"/>
        <v>1.4779056602275207</v>
      </c>
      <c r="Z17" s="30">
        <f t="shared" si="13"/>
        <v>1.6037969775839453</v>
      </c>
      <c r="AA17" s="54">
        <v>30</v>
      </c>
      <c r="AB17" s="31">
        <f t="shared" si="14"/>
        <v>30</v>
      </c>
      <c r="AC17" s="50">
        <f t="shared" si="15"/>
        <v>242.30769230769232</v>
      </c>
      <c r="AD17" s="28">
        <f t="shared" si="16"/>
        <v>129.9038105676658</v>
      </c>
      <c r="AE17" s="33">
        <f t="shared" si="17"/>
        <v>1.7320508075688772</v>
      </c>
      <c r="AF17" s="50">
        <f t="shared" si="18"/>
        <v>46.188021535170058</v>
      </c>
      <c r="AG17" s="50">
        <f t="shared" si="19"/>
        <v>94.152505437077423</v>
      </c>
      <c r="AH17" s="50">
        <f t="shared" si="20"/>
        <v>54.182102185487956</v>
      </c>
      <c r="AI17" s="28">
        <f t="shared" si="21"/>
        <v>23.094010767585029</v>
      </c>
      <c r="AJ17" s="28">
        <f t="shared" si="22"/>
        <v>21.53846153846154</v>
      </c>
      <c r="AK17" s="32">
        <f t="shared" si="23"/>
        <v>3.7527767497325675</v>
      </c>
      <c r="AL17" s="30">
        <f t="shared" si="24"/>
        <v>1.4779056602275207</v>
      </c>
      <c r="AM17" s="30">
        <f t="shared" si="25"/>
        <v>1.6037969775839453</v>
      </c>
      <c r="AN17" s="33">
        <f t="shared" si="26"/>
        <v>1.1691342951089922</v>
      </c>
      <c r="AO17" s="34">
        <f t="shared" si="27"/>
        <v>1.8297470804736029</v>
      </c>
    </row>
    <row r="18" spans="1:41" s="1" customFormat="1" ht="20.100000000000001" hidden="1" customHeight="1" x14ac:dyDescent="0.15">
      <c r="A18" s="18"/>
      <c r="B18" s="174"/>
      <c r="C18" s="170"/>
      <c r="D18" s="92"/>
      <c r="E18" s="170"/>
      <c r="F18" s="8" t="s">
        <v>196</v>
      </c>
      <c r="G18" s="8">
        <v>0</v>
      </c>
      <c r="H18" s="8"/>
      <c r="I18" s="8"/>
      <c r="J18" s="8">
        <v>30</v>
      </c>
      <c r="K18" s="28">
        <f t="shared" si="28"/>
        <v>180</v>
      </c>
      <c r="L18" s="28">
        <f t="shared" si="1"/>
        <v>225</v>
      </c>
      <c r="M18" s="8">
        <v>1.5</v>
      </c>
      <c r="N18" s="8">
        <v>30</v>
      </c>
      <c r="O18" s="8">
        <f t="shared" si="2"/>
        <v>30</v>
      </c>
      <c r="P18" s="28">
        <f t="shared" si="3"/>
        <v>242.30769230769232</v>
      </c>
      <c r="Q18" s="28">
        <f t="shared" si="4"/>
        <v>129.9038105676658</v>
      </c>
      <c r="R18" s="33">
        <f t="shared" si="5"/>
        <v>1.7320508075688772</v>
      </c>
      <c r="S18" s="50">
        <f t="shared" si="6"/>
        <v>46.188021535170058</v>
      </c>
      <c r="T18" s="50">
        <f t="shared" si="7"/>
        <v>94.152505437077423</v>
      </c>
      <c r="U18" s="50">
        <f t="shared" si="8"/>
        <v>54.182102185487956</v>
      </c>
      <c r="V18" s="28">
        <f t="shared" si="9"/>
        <v>23.094010767585029</v>
      </c>
      <c r="W18" s="28">
        <f t="shared" si="10"/>
        <v>21.53846153846154</v>
      </c>
      <c r="X18" s="23">
        <f t="shared" si="11"/>
        <v>3.7527767497325675</v>
      </c>
      <c r="Y18" s="30">
        <f t="shared" si="12"/>
        <v>1.4779056602275207</v>
      </c>
      <c r="Z18" s="30">
        <f t="shared" si="13"/>
        <v>1.6037969775839453</v>
      </c>
      <c r="AA18" s="54">
        <v>30</v>
      </c>
      <c r="AB18" s="31">
        <f t="shared" si="14"/>
        <v>30</v>
      </c>
      <c r="AC18" s="50">
        <f t="shared" si="15"/>
        <v>242.30769230769232</v>
      </c>
      <c r="AD18" s="28">
        <f t="shared" si="16"/>
        <v>129.9038105676658</v>
      </c>
      <c r="AE18" s="33">
        <f t="shared" si="17"/>
        <v>1.7320508075688772</v>
      </c>
      <c r="AF18" s="50">
        <f t="shared" si="18"/>
        <v>46.188021535170058</v>
      </c>
      <c r="AG18" s="50">
        <f t="shared" si="19"/>
        <v>94.152505437077423</v>
      </c>
      <c r="AH18" s="50">
        <f t="shared" si="20"/>
        <v>54.182102185487956</v>
      </c>
      <c r="AI18" s="28">
        <f t="shared" si="21"/>
        <v>23.094010767585029</v>
      </c>
      <c r="AJ18" s="28">
        <f t="shared" si="22"/>
        <v>21.53846153846154</v>
      </c>
      <c r="AK18" s="32">
        <f t="shared" si="23"/>
        <v>3.7527767497325675</v>
      </c>
      <c r="AL18" s="30">
        <f t="shared" si="24"/>
        <v>1.4779056602275207</v>
      </c>
      <c r="AM18" s="30">
        <f t="shared" si="25"/>
        <v>1.6037969775839453</v>
      </c>
      <c r="AN18" s="33">
        <f t="shared" si="26"/>
        <v>1.1691342951089922</v>
      </c>
      <c r="AO18" s="34">
        <f t="shared" si="27"/>
        <v>1.8297470804736029</v>
      </c>
    </row>
    <row r="19" spans="1:41" s="1" customFormat="1" ht="20.100000000000001" hidden="1" customHeight="1" x14ac:dyDescent="0.15">
      <c r="A19" s="18"/>
      <c r="B19" s="174"/>
      <c r="C19" s="170"/>
      <c r="D19" s="92"/>
      <c r="E19" s="170"/>
      <c r="F19" s="8" t="s">
        <v>197</v>
      </c>
      <c r="G19" s="8">
        <v>0</v>
      </c>
      <c r="H19" s="8"/>
      <c r="I19" s="8"/>
      <c r="J19" s="8">
        <v>35</v>
      </c>
      <c r="K19" s="28">
        <f t="shared" si="28"/>
        <v>185</v>
      </c>
      <c r="L19" s="28">
        <f t="shared" si="1"/>
        <v>271.25</v>
      </c>
      <c r="M19" s="8">
        <v>1.75</v>
      </c>
      <c r="N19" s="8">
        <v>30</v>
      </c>
      <c r="O19" s="8">
        <f t="shared" si="2"/>
        <v>30</v>
      </c>
      <c r="P19" s="28">
        <f t="shared" si="3"/>
        <v>294.56042265143594</v>
      </c>
      <c r="Q19" s="28">
        <f t="shared" si="4"/>
        <v>156.60626051768597</v>
      </c>
      <c r="R19" s="33">
        <f t="shared" si="5"/>
        <v>2.0207259421636898</v>
      </c>
      <c r="S19" s="50">
        <f t="shared" si="6"/>
        <v>46.188021535170058</v>
      </c>
      <c r="T19" s="50">
        <f t="shared" si="7"/>
        <v>96.032594775207741</v>
      </c>
      <c r="U19" s="50">
        <f t="shared" si="8"/>
        <v>54.270925303824818</v>
      </c>
      <c r="V19" s="28">
        <f t="shared" si="9"/>
        <v>23.094010767585029</v>
      </c>
      <c r="W19" s="28">
        <f t="shared" si="10"/>
        <v>21.718740840658871</v>
      </c>
      <c r="X19" s="23">
        <f t="shared" si="11"/>
        <v>3.7115374447904514</v>
      </c>
      <c r="Y19" s="30">
        <f t="shared" si="12"/>
        <v>1.8422551462954122</v>
      </c>
      <c r="Z19" s="30">
        <f t="shared" si="13"/>
        <v>1.9524224270672965</v>
      </c>
      <c r="AA19" s="54">
        <v>30</v>
      </c>
      <c r="AB19" s="31">
        <f t="shared" si="14"/>
        <v>30</v>
      </c>
      <c r="AC19" s="50">
        <f t="shared" si="15"/>
        <v>294.56042265143594</v>
      </c>
      <c r="AD19" s="28">
        <f t="shared" si="16"/>
        <v>156.60626051768597</v>
      </c>
      <c r="AE19" s="33">
        <f t="shared" si="17"/>
        <v>2.0207259421636898</v>
      </c>
      <c r="AF19" s="50">
        <f t="shared" si="18"/>
        <v>46.188021535170058</v>
      </c>
      <c r="AG19" s="50">
        <f t="shared" si="19"/>
        <v>96.032594775207741</v>
      </c>
      <c r="AH19" s="50">
        <f t="shared" si="20"/>
        <v>54.270925303824818</v>
      </c>
      <c r="AI19" s="28">
        <f t="shared" si="21"/>
        <v>23.094010767585029</v>
      </c>
      <c r="AJ19" s="28">
        <f t="shared" si="22"/>
        <v>21.718740840658871</v>
      </c>
      <c r="AK19" s="32">
        <f t="shared" si="23"/>
        <v>3.7115374447904514</v>
      </c>
      <c r="AL19" s="30">
        <f t="shared" si="24"/>
        <v>1.8422551462954122</v>
      </c>
      <c r="AM19" s="30">
        <f t="shared" si="25"/>
        <v>1.9524224270672965</v>
      </c>
      <c r="AN19" s="33">
        <f t="shared" si="26"/>
        <v>1.6991779266168932</v>
      </c>
      <c r="AO19" s="34">
        <f t="shared" si="27"/>
        <v>2.0455194994380377</v>
      </c>
    </row>
    <row r="20" spans="1:41" s="1" customFormat="1" ht="20.100000000000001" hidden="1" customHeight="1" x14ac:dyDescent="0.15">
      <c r="A20" s="18"/>
      <c r="B20" s="174"/>
      <c r="C20" s="170"/>
      <c r="D20" s="92"/>
      <c r="E20" s="170"/>
      <c r="F20" s="8" t="s">
        <v>198</v>
      </c>
      <c r="G20" s="8">
        <v>0</v>
      </c>
      <c r="H20" s="8"/>
      <c r="I20" s="8"/>
      <c r="J20" s="8">
        <v>35</v>
      </c>
      <c r="K20" s="28">
        <f t="shared" si="28"/>
        <v>185</v>
      </c>
      <c r="L20" s="28">
        <f t="shared" si="1"/>
        <v>271.25</v>
      </c>
      <c r="M20" s="8">
        <v>1.75</v>
      </c>
      <c r="N20" s="8">
        <v>30</v>
      </c>
      <c r="O20" s="8">
        <f t="shared" si="2"/>
        <v>30</v>
      </c>
      <c r="P20" s="28">
        <f t="shared" si="3"/>
        <v>294.56042265143594</v>
      </c>
      <c r="Q20" s="28">
        <f t="shared" si="4"/>
        <v>156.60626051768597</v>
      </c>
      <c r="R20" s="33">
        <f t="shared" si="5"/>
        <v>2.0207259421636898</v>
      </c>
      <c r="S20" s="50">
        <f t="shared" si="6"/>
        <v>46.188021535170058</v>
      </c>
      <c r="T20" s="50">
        <f t="shared" si="7"/>
        <v>96.032594775207741</v>
      </c>
      <c r="U20" s="50">
        <f t="shared" si="8"/>
        <v>54.270925303824818</v>
      </c>
      <c r="V20" s="28">
        <f t="shared" si="9"/>
        <v>23.094010767585029</v>
      </c>
      <c r="W20" s="28">
        <f t="shared" si="10"/>
        <v>21.718740840658871</v>
      </c>
      <c r="X20" s="23">
        <f t="shared" si="11"/>
        <v>3.7115374447904514</v>
      </c>
      <c r="Y20" s="30">
        <f t="shared" si="12"/>
        <v>1.8422551462954122</v>
      </c>
      <c r="Z20" s="30">
        <f t="shared" si="13"/>
        <v>1.9524224270672965</v>
      </c>
      <c r="AA20" s="54">
        <v>30</v>
      </c>
      <c r="AB20" s="31">
        <f t="shared" si="14"/>
        <v>30</v>
      </c>
      <c r="AC20" s="50">
        <f t="shared" si="15"/>
        <v>294.56042265143594</v>
      </c>
      <c r="AD20" s="28">
        <f t="shared" si="16"/>
        <v>156.60626051768597</v>
      </c>
      <c r="AE20" s="33">
        <f t="shared" si="17"/>
        <v>2.0207259421636898</v>
      </c>
      <c r="AF20" s="50">
        <f t="shared" si="18"/>
        <v>46.188021535170058</v>
      </c>
      <c r="AG20" s="50">
        <f t="shared" si="19"/>
        <v>96.032594775207741</v>
      </c>
      <c r="AH20" s="50">
        <f t="shared" si="20"/>
        <v>54.270925303824818</v>
      </c>
      <c r="AI20" s="28">
        <f t="shared" si="21"/>
        <v>23.094010767585029</v>
      </c>
      <c r="AJ20" s="28">
        <f t="shared" si="22"/>
        <v>21.718740840658871</v>
      </c>
      <c r="AK20" s="32">
        <f t="shared" si="23"/>
        <v>3.7115374447904514</v>
      </c>
      <c r="AL20" s="30">
        <f t="shared" si="24"/>
        <v>1.8422551462954122</v>
      </c>
      <c r="AM20" s="30">
        <f t="shared" si="25"/>
        <v>1.9524224270672965</v>
      </c>
      <c r="AN20" s="33">
        <f t="shared" si="26"/>
        <v>1.6991779266168932</v>
      </c>
      <c r="AO20" s="34">
        <f t="shared" si="27"/>
        <v>2.0455194994380377</v>
      </c>
    </row>
    <row r="21" spans="1:41" s="1" customFormat="1" ht="20.100000000000001" hidden="1" customHeight="1" x14ac:dyDescent="0.15">
      <c r="A21" s="18"/>
      <c r="B21" s="174"/>
      <c r="C21" s="170"/>
      <c r="D21" s="92"/>
      <c r="E21" s="170"/>
      <c r="F21" s="8" t="s">
        <v>199</v>
      </c>
      <c r="G21" s="8">
        <v>0</v>
      </c>
      <c r="H21" s="8"/>
      <c r="I21" s="8"/>
      <c r="J21" s="8">
        <v>40</v>
      </c>
      <c r="K21" s="28">
        <f t="shared" si="28"/>
        <v>190</v>
      </c>
      <c r="L21" s="28">
        <f t="shared" si="1"/>
        <v>280</v>
      </c>
      <c r="M21" s="8">
        <v>1.75</v>
      </c>
      <c r="N21" s="8">
        <v>30</v>
      </c>
      <c r="O21" s="8">
        <f t="shared" si="2"/>
        <v>30</v>
      </c>
      <c r="P21" s="28">
        <f t="shared" si="3"/>
        <v>304.06237176922423</v>
      </c>
      <c r="Q21" s="28">
        <f t="shared" si="4"/>
        <v>161.65807537309522</v>
      </c>
      <c r="R21" s="33">
        <f t="shared" si="5"/>
        <v>2.0207259421636898</v>
      </c>
      <c r="S21" s="50">
        <f t="shared" si="6"/>
        <v>46.188021535170058</v>
      </c>
      <c r="T21" s="50">
        <f t="shared" si="7"/>
        <v>97.379745403316875</v>
      </c>
      <c r="U21" s="50">
        <f t="shared" si="8"/>
        <v>54.270925303824818</v>
      </c>
      <c r="V21" s="28">
        <f t="shared" si="9"/>
        <v>23.094010767585029</v>
      </c>
      <c r="W21" s="28">
        <f t="shared" si="10"/>
        <v>21.718740840658874</v>
      </c>
      <c r="X21" s="23">
        <f t="shared" si="11"/>
        <v>3.7115374447904514</v>
      </c>
      <c r="Y21" s="30">
        <f t="shared" si="12"/>
        <v>1.9594754936056618</v>
      </c>
      <c r="Z21" s="30">
        <f t="shared" si="13"/>
        <v>2.0267198609584876</v>
      </c>
      <c r="AA21" s="54">
        <v>30</v>
      </c>
      <c r="AB21" s="31">
        <f t="shared" si="14"/>
        <v>30</v>
      </c>
      <c r="AC21" s="50">
        <f t="shared" si="15"/>
        <v>304.06237176922423</v>
      </c>
      <c r="AD21" s="28">
        <f t="shared" si="16"/>
        <v>161.65807537309522</v>
      </c>
      <c r="AE21" s="33">
        <f t="shared" si="17"/>
        <v>2.0207259421636898</v>
      </c>
      <c r="AF21" s="50">
        <f t="shared" si="18"/>
        <v>46.188021535170058</v>
      </c>
      <c r="AG21" s="50">
        <f t="shared" si="19"/>
        <v>97.379745403316875</v>
      </c>
      <c r="AH21" s="50">
        <f t="shared" si="20"/>
        <v>54.270925303824818</v>
      </c>
      <c r="AI21" s="28">
        <f t="shared" si="21"/>
        <v>23.094010767585029</v>
      </c>
      <c r="AJ21" s="28">
        <f t="shared" si="22"/>
        <v>21.718740840658874</v>
      </c>
      <c r="AK21" s="32">
        <f t="shared" si="23"/>
        <v>3.7115374447904514</v>
      </c>
      <c r="AL21" s="30">
        <f t="shared" si="24"/>
        <v>1.9594754936056618</v>
      </c>
      <c r="AM21" s="30">
        <f t="shared" si="25"/>
        <v>2.0267198609584876</v>
      </c>
      <c r="AN21" s="33">
        <f t="shared" si="26"/>
        <v>1.8105704441786665</v>
      </c>
      <c r="AO21" s="34">
        <f t="shared" si="27"/>
        <v>2.0859340182813115</v>
      </c>
    </row>
    <row r="22" spans="1:41" s="1" customFormat="1" ht="20.100000000000001" hidden="1" customHeight="1" x14ac:dyDescent="0.15">
      <c r="A22" s="18"/>
      <c r="B22" s="174"/>
      <c r="C22" s="170"/>
      <c r="D22" s="92"/>
      <c r="E22" s="170"/>
      <c r="F22" s="8" t="s">
        <v>200</v>
      </c>
      <c r="G22" s="8">
        <v>0</v>
      </c>
      <c r="H22" s="8"/>
      <c r="I22" s="8"/>
      <c r="J22" s="8">
        <v>40</v>
      </c>
      <c r="K22" s="28">
        <f t="shared" si="28"/>
        <v>190</v>
      </c>
      <c r="L22" s="28">
        <f t="shared" si="1"/>
        <v>280</v>
      </c>
      <c r="M22" s="8">
        <v>1.75</v>
      </c>
      <c r="N22" s="8">
        <v>30</v>
      </c>
      <c r="O22" s="8">
        <f t="shared" si="2"/>
        <v>30</v>
      </c>
      <c r="P22" s="28">
        <f t="shared" si="3"/>
        <v>304.06237176922423</v>
      </c>
      <c r="Q22" s="28">
        <f t="shared" si="4"/>
        <v>161.65807537309522</v>
      </c>
      <c r="R22" s="33">
        <f t="shared" si="5"/>
        <v>2.0207259421636898</v>
      </c>
      <c r="S22" s="50">
        <f t="shared" si="6"/>
        <v>46.188021535170058</v>
      </c>
      <c r="T22" s="50">
        <f t="shared" si="7"/>
        <v>97.379745403316875</v>
      </c>
      <c r="U22" s="50">
        <f t="shared" si="8"/>
        <v>54.270925303824818</v>
      </c>
      <c r="V22" s="28">
        <f t="shared" si="9"/>
        <v>23.094010767585029</v>
      </c>
      <c r="W22" s="28">
        <f t="shared" si="10"/>
        <v>21.718740840658874</v>
      </c>
      <c r="X22" s="23">
        <f t="shared" si="11"/>
        <v>3.7115374447904514</v>
      </c>
      <c r="Y22" s="30">
        <f t="shared" si="12"/>
        <v>1.9594754936056618</v>
      </c>
      <c r="Z22" s="30">
        <f t="shared" si="13"/>
        <v>2.0267198609584876</v>
      </c>
      <c r="AA22" s="54">
        <v>30</v>
      </c>
      <c r="AB22" s="31">
        <f t="shared" si="14"/>
        <v>30</v>
      </c>
      <c r="AC22" s="50">
        <f t="shared" si="15"/>
        <v>304.06237176922423</v>
      </c>
      <c r="AD22" s="28">
        <f t="shared" si="16"/>
        <v>161.65807537309522</v>
      </c>
      <c r="AE22" s="33">
        <f t="shared" si="17"/>
        <v>2.0207259421636898</v>
      </c>
      <c r="AF22" s="50">
        <f t="shared" si="18"/>
        <v>46.188021535170058</v>
      </c>
      <c r="AG22" s="50">
        <f t="shared" si="19"/>
        <v>97.379745403316875</v>
      </c>
      <c r="AH22" s="50">
        <f t="shared" si="20"/>
        <v>54.270925303824818</v>
      </c>
      <c r="AI22" s="28">
        <f t="shared" si="21"/>
        <v>23.094010767585029</v>
      </c>
      <c r="AJ22" s="28">
        <f t="shared" si="22"/>
        <v>21.718740840658874</v>
      </c>
      <c r="AK22" s="32">
        <f t="shared" si="23"/>
        <v>3.7115374447904514</v>
      </c>
      <c r="AL22" s="30">
        <f t="shared" si="24"/>
        <v>1.9594754936056618</v>
      </c>
      <c r="AM22" s="30">
        <f t="shared" si="25"/>
        <v>2.0267198609584876</v>
      </c>
      <c r="AN22" s="33">
        <f t="shared" si="26"/>
        <v>1.8105704441786665</v>
      </c>
      <c r="AO22" s="34">
        <f t="shared" si="27"/>
        <v>2.0859340182813115</v>
      </c>
    </row>
    <row r="23" spans="1:41" s="1" customFormat="1" ht="20.100000000000001" hidden="1" customHeight="1" x14ac:dyDescent="0.15">
      <c r="A23" s="18"/>
      <c r="B23" s="175"/>
      <c r="C23" s="171"/>
      <c r="D23" s="93"/>
      <c r="E23" s="171"/>
      <c r="F23" s="8" t="s">
        <v>201</v>
      </c>
      <c r="G23" s="8">
        <v>0</v>
      </c>
      <c r="H23" s="8"/>
      <c r="I23" s="8"/>
      <c r="J23" s="8">
        <v>45</v>
      </c>
      <c r="K23" s="28">
        <f t="shared" si="28"/>
        <v>195</v>
      </c>
      <c r="L23" s="28">
        <f t="shared" si="1"/>
        <v>288.75</v>
      </c>
      <c r="M23" s="8">
        <v>1.75</v>
      </c>
      <c r="N23" s="8">
        <v>30</v>
      </c>
      <c r="O23" s="8">
        <f t="shared" si="2"/>
        <v>30</v>
      </c>
      <c r="P23" s="28">
        <f t="shared" si="3"/>
        <v>313.56432088701246</v>
      </c>
      <c r="Q23" s="28">
        <f t="shared" si="4"/>
        <v>166.70989022850443</v>
      </c>
      <c r="R23" s="33">
        <f t="shared" si="5"/>
        <v>2.0207259421636898</v>
      </c>
      <c r="S23" s="50">
        <f t="shared" si="6"/>
        <v>46.188021535170058</v>
      </c>
      <c r="T23" s="50">
        <f t="shared" si="7"/>
        <v>98.726896031426008</v>
      </c>
      <c r="U23" s="50">
        <f t="shared" si="8"/>
        <v>54.270925303824818</v>
      </c>
      <c r="V23" s="28">
        <f t="shared" si="9"/>
        <v>23.094010767585029</v>
      </c>
      <c r="W23" s="28">
        <f t="shared" si="10"/>
        <v>21.718740840658871</v>
      </c>
      <c r="X23" s="23">
        <f t="shared" si="11"/>
        <v>3.7115374447904514</v>
      </c>
      <c r="Y23" s="30">
        <f t="shared" si="12"/>
        <v>2.0809562047773067</v>
      </c>
      <c r="Z23" s="30">
        <f t="shared" si="13"/>
        <v>2.1017245489294356</v>
      </c>
      <c r="AA23" s="54">
        <v>30</v>
      </c>
      <c r="AB23" s="31">
        <f t="shared" si="14"/>
        <v>30</v>
      </c>
      <c r="AC23" s="50">
        <f t="shared" si="15"/>
        <v>313.56432088701246</v>
      </c>
      <c r="AD23" s="28">
        <f t="shared" si="16"/>
        <v>166.70989022850443</v>
      </c>
      <c r="AE23" s="33">
        <f t="shared" si="17"/>
        <v>2.0207259421636898</v>
      </c>
      <c r="AF23" s="50">
        <f t="shared" si="18"/>
        <v>46.188021535170058</v>
      </c>
      <c r="AG23" s="50">
        <f t="shared" si="19"/>
        <v>98.726896031426008</v>
      </c>
      <c r="AH23" s="50">
        <f t="shared" si="20"/>
        <v>54.270925303824818</v>
      </c>
      <c r="AI23" s="28">
        <f t="shared" si="21"/>
        <v>23.094010767585029</v>
      </c>
      <c r="AJ23" s="28">
        <f t="shared" si="22"/>
        <v>21.718740840658871</v>
      </c>
      <c r="AK23" s="32">
        <f t="shared" si="23"/>
        <v>3.7115374447904514</v>
      </c>
      <c r="AL23" s="30">
        <f t="shared" si="24"/>
        <v>2.0809562047773067</v>
      </c>
      <c r="AM23" s="30">
        <f t="shared" si="25"/>
        <v>2.1017245489294356</v>
      </c>
      <c r="AN23" s="33">
        <f t="shared" si="26"/>
        <v>1.9254992321392264</v>
      </c>
      <c r="AO23" s="34">
        <f t="shared" si="27"/>
        <v>2.1263485371245854</v>
      </c>
    </row>
    <row r="24" spans="1:41" s="1" customFormat="1" ht="20.100000000000001" hidden="1" customHeight="1" x14ac:dyDescent="0.15">
      <c r="A24" s="18"/>
      <c r="B24" s="173">
        <f>C24+20*2</f>
        <v>190</v>
      </c>
      <c r="C24" s="169">
        <v>150</v>
      </c>
      <c r="D24" s="97"/>
      <c r="E24" s="169">
        <v>200</v>
      </c>
      <c r="F24" s="8" t="s">
        <v>193</v>
      </c>
      <c r="G24" s="8">
        <v>0</v>
      </c>
      <c r="H24" s="8"/>
      <c r="I24" s="8"/>
      <c r="J24" s="8">
        <v>20</v>
      </c>
      <c r="K24" s="28">
        <f t="shared" ref="K24:K32" si="29">J24+E$24</f>
        <v>220</v>
      </c>
      <c r="L24" s="28">
        <f t="shared" si="1"/>
        <v>285</v>
      </c>
      <c r="M24" s="8">
        <v>1.5</v>
      </c>
      <c r="N24" s="8">
        <v>30</v>
      </c>
      <c r="O24" s="8">
        <f t="shared" si="2"/>
        <v>30</v>
      </c>
      <c r="P24" s="28">
        <f t="shared" si="3"/>
        <v>306.92307692307691</v>
      </c>
      <c r="Q24" s="28">
        <f t="shared" si="4"/>
        <v>164.54482671904333</v>
      </c>
      <c r="R24" s="33">
        <f t="shared" si="5"/>
        <v>1.7320508075688772</v>
      </c>
      <c r="S24" s="50">
        <f t="shared" si="6"/>
        <v>46.188021535170058</v>
      </c>
      <c r="T24" s="50">
        <f t="shared" si="7"/>
        <v>104.81127963750129</v>
      </c>
      <c r="U24" s="50">
        <f t="shared" si="8"/>
        <v>54.182102185487956</v>
      </c>
      <c r="V24" s="28">
        <f t="shared" si="9"/>
        <v>23.094010767585029</v>
      </c>
      <c r="W24" s="28">
        <f t="shared" si="10"/>
        <v>21.538461538461537</v>
      </c>
      <c r="X24" s="23">
        <f t="shared" si="11"/>
        <v>3.7527767497325675</v>
      </c>
      <c r="Y24" s="30">
        <f t="shared" si="12"/>
        <v>2.3529910220823194</v>
      </c>
      <c r="Z24" s="30">
        <f t="shared" si="13"/>
        <v>2.1226086910199542</v>
      </c>
      <c r="AA24" s="54">
        <v>30</v>
      </c>
      <c r="AB24" s="31">
        <f t="shared" si="14"/>
        <v>30</v>
      </c>
      <c r="AC24" s="50">
        <f t="shared" si="15"/>
        <v>306.92307692307691</v>
      </c>
      <c r="AD24" s="28">
        <f t="shared" si="16"/>
        <v>164.54482671904333</v>
      </c>
      <c r="AE24" s="33">
        <f t="shared" si="17"/>
        <v>1.7320508075688772</v>
      </c>
      <c r="AF24" s="50">
        <f t="shared" si="18"/>
        <v>46.188021535170058</v>
      </c>
      <c r="AG24" s="50">
        <f t="shared" si="19"/>
        <v>104.81127963750129</v>
      </c>
      <c r="AH24" s="50">
        <f t="shared" si="20"/>
        <v>54.182102185487956</v>
      </c>
      <c r="AI24" s="28">
        <f t="shared" si="21"/>
        <v>23.094010767585029</v>
      </c>
      <c r="AJ24" s="28">
        <f t="shared" si="22"/>
        <v>21.538461538461537</v>
      </c>
      <c r="AK24" s="32">
        <f t="shared" si="23"/>
        <v>3.7527767497325675</v>
      </c>
      <c r="AL24" s="30">
        <f t="shared" si="24"/>
        <v>2.3529910220823194</v>
      </c>
      <c r="AM24" s="30">
        <f t="shared" si="25"/>
        <v>2.1226086910199542</v>
      </c>
      <c r="AN24" s="33">
        <f t="shared" si="26"/>
        <v>3.5858110245970942</v>
      </c>
      <c r="AO24" s="34">
        <f t="shared" si="27"/>
        <v>2.7068752096846231</v>
      </c>
    </row>
    <row r="25" spans="1:41" s="1" customFormat="1" ht="20.100000000000001" hidden="1" customHeight="1" x14ac:dyDescent="0.15">
      <c r="A25" s="18"/>
      <c r="B25" s="174"/>
      <c r="C25" s="170"/>
      <c r="D25" s="92"/>
      <c r="E25" s="170"/>
      <c r="F25" s="8" t="s">
        <v>194</v>
      </c>
      <c r="G25" s="8">
        <v>0</v>
      </c>
      <c r="H25" s="8"/>
      <c r="I25" s="8"/>
      <c r="J25" s="8">
        <v>20</v>
      </c>
      <c r="K25" s="28">
        <f t="shared" si="29"/>
        <v>220</v>
      </c>
      <c r="L25" s="28">
        <f t="shared" si="1"/>
        <v>285</v>
      </c>
      <c r="M25" s="8">
        <v>1.5</v>
      </c>
      <c r="N25" s="8">
        <v>30</v>
      </c>
      <c r="O25" s="8">
        <f t="shared" si="2"/>
        <v>30</v>
      </c>
      <c r="P25" s="28">
        <f t="shared" si="3"/>
        <v>306.92307692307691</v>
      </c>
      <c r="Q25" s="28">
        <f t="shared" si="4"/>
        <v>164.54482671904333</v>
      </c>
      <c r="R25" s="33">
        <f t="shared" si="5"/>
        <v>1.7320508075688772</v>
      </c>
      <c r="S25" s="50">
        <f t="shared" si="6"/>
        <v>46.188021535170058</v>
      </c>
      <c r="T25" s="50">
        <f t="shared" si="7"/>
        <v>104.81127963750129</v>
      </c>
      <c r="U25" s="50">
        <f t="shared" si="8"/>
        <v>54.182102185487956</v>
      </c>
      <c r="V25" s="28">
        <f t="shared" si="9"/>
        <v>23.094010767585029</v>
      </c>
      <c r="W25" s="28">
        <f t="shared" si="10"/>
        <v>21.538461538461537</v>
      </c>
      <c r="X25" s="23">
        <f t="shared" si="11"/>
        <v>3.7527767497325675</v>
      </c>
      <c r="Y25" s="30">
        <f t="shared" si="12"/>
        <v>2.3529910220823194</v>
      </c>
      <c r="Z25" s="30">
        <f t="shared" si="13"/>
        <v>2.1226086910199542</v>
      </c>
      <c r="AA25" s="54">
        <v>30</v>
      </c>
      <c r="AB25" s="31">
        <f t="shared" si="14"/>
        <v>30</v>
      </c>
      <c r="AC25" s="50">
        <f t="shared" si="15"/>
        <v>306.92307692307691</v>
      </c>
      <c r="AD25" s="28">
        <f t="shared" si="16"/>
        <v>164.54482671904333</v>
      </c>
      <c r="AE25" s="33">
        <f t="shared" si="17"/>
        <v>1.7320508075688772</v>
      </c>
      <c r="AF25" s="50">
        <f t="shared" si="18"/>
        <v>46.188021535170058</v>
      </c>
      <c r="AG25" s="50">
        <f t="shared" si="19"/>
        <v>104.81127963750129</v>
      </c>
      <c r="AH25" s="50">
        <f t="shared" si="20"/>
        <v>54.182102185487956</v>
      </c>
      <c r="AI25" s="28">
        <f t="shared" si="21"/>
        <v>23.094010767585029</v>
      </c>
      <c r="AJ25" s="28">
        <f t="shared" si="22"/>
        <v>21.538461538461537</v>
      </c>
      <c r="AK25" s="32">
        <f t="shared" si="23"/>
        <v>3.7527767497325675</v>
      </c>
      <c r="AL25" s="30">
        <f t="shared" si="24"/>
        <v>2.3529910220823194</v>
      </c>
      <c r="AM25" s="30">
        <f t="shared" si="25"/>
        <v>2.1226086910199542</v>
      </c>
      <c r="AN25" s="33">
        <f t="shared" si="26"/>
        <v>1.875811024597094</v>
      </c>
      <c r="AO25" s="34">
        <f t="shared" si="27"/>
        <v>2.1068752096846231</v>
      </c>
    </row>
    <row r="26" spans="1:41" s="1" customFormat="1" ht="20.100000000000001" hidden="1" customHeight="1" x14ac:dyDescent="0.15">
      <c r="A26" s="18"/>
      <c r="B26" s="174"/>
      <c r="C26" s="170"/>
      <c r="D26" s="92"/>
      <c r="E26" s="170"/>
      <c r="F26" s="8" t="s">
        <v>195</v>
      </c>
      <c r="G26" s="8">
        <v>0</v>
      </c>
      <c r="H26" s="8"/>
      <c r="I26" s="8"/>
      <c r="J26" s="8">
        <v>30</v>
      </c>
      <c r="K26" s="28">
        <f t="shared" si="29"/>
        <v>230</v>
      </c>
      <c r="L26" s="28">
        <f t="shared" si="1"/>
        <v>300</v>
      </c>
      <c r="M26" s="8">
        <v>1.5</v>
      </c>
      <c r="N26" s="8">
        <v>30</v>
      </c>
      <c r="O26" s="8">
        <f t="shared" si="2"/>
        <v>30</v>
      </c>
      <c r="P26" s="28">
        <f t="shared" si="3"/>
        <v>323.07692307692304</v>
      </c>
      <c r="Q26" s="28">
        <f t="shared" si="4"/>
        <v>173.20508075688772</v>
      </c>
      <c r="R26" s="33">
        <f t="shared" si="5"/>
        <v>1.7320508075688772</v>
      </c>
      <c r="S26" s="50">
        <f t="shared" si="6"/>
        <v>46.188021535170058</v>
      </c>
      <c r="T26" s="50">
        <f t="shared" si="7"/>
        <v>107.47597318760725</v>
      </c>
      <c r="U26" s="50">
        <f t="shared" si="8"/>
        <v>54.182102185487956</v>
      </c>
      <c r="V26" s="28">
        <f t="shared" si="9"/>
        <v>23.094010767585029</v>
      </c>
      <c r="W26" s="28">
        <f t="shared" si="10"/>
        <v>21.538461538461537</v>
      </c>
      <c r="X26" s="23">
        <f t="shared" si="11"/>
        <v>3.7527767497325675</v>
      </c>
      <c r="Y26" s="30">
        <f t="shared" si="12"/>
        <v>2.6100673323287928</v>
      </c>
      <c r="Z26" s="30">
        <f t="shared" si="13"/>
        <v>2.2583071798666947</v>
      </c>
      <c r="AA26" s="54">
        <v>30</v>
      </c>
      <c r="AB26" s="31">
        <f t="shared" si="14"/>
        <v>30</v>
      </c>
      <c r="AC26" s="50">
        <f t="shared" si="15"/>
        <v>323.07692307692304</v>
      </c>
      <c r="AD26" s="28">
        <f t="shared" si="16"/>
        <v>173.20508075688772</v>
      </c>
      <c r="AE26" s="33">
        <f t="shared" si="17"/>
        <v>1.7320508075688772</v>
      </c>
      <c r="AF26" s="50">
        <f t="shared" si="18"/>
        <v>46.188021535170058</v>
      </c>
      <c r="AG26" s="50">
        <f t="shared" si="19"/>
        <v>107.47597318760725</v>
      </c>
      <c r="AH26" s="50">
        <f t="shared" si="20"/>
        <v>54.182102185487956</v>
      </c>
      <c r="AI26" s="28">
        <f t="shared" si="21"/>
        <v>23.094010767585029</v>
      </c>
      <c r="AJ26" s="28">
        <f t="shared" si="22"/>
        <v>21.538461538461537</v>
      </c>
      <c r="AK26" s="32">
        <f t="shared" si="23"/>
        <v>3.7527767497325675</v>
      </c>
      <c r="AL26" s="30">
        <f t="shared" si="24"/>
        <v>2.6100673323287928</v>
      </c>
      <c r="AM26" s="30">
        <f t="shared" si="25"/>
        <v>2.2583071798666947</v>
      </c>
      <c r="AN26" s="33">
        <f t="shared" si="26"/>
        <v>2.0784609690826525</v>
      </c>
      <c r="AO26" s="34">
        <f t="shared" si="27"/>
        <v>2.1761572419873776</v>
      </c>
    </row>
    <row r="27" spans="1:41" s="1" customFormat="1" ht="20.100000000000001" hidden="1" customHeight="1" x14ac:dyDescent="0.15">
      <c r="A27" s="18"/>
      <c r="B27" s="174"/>
      <c r="C27" s="170"/>
      <c r="D27" s="92"/>
      <c r="E27" s="170"/>
      <c r="F27" s="8" t="s">
        <v>196</v>
      </c>
      <c r="G27" s="8">
        <v>0</v>
      </c>
      <c r="H27" s="8"/>
      <c r="I27" s="8"/>
      <c r="J27" s="8">
        <v>30</v>
      </c>
      <c r="K27" s="28">
        <f t="shared" si="29"/>
        <v>230</v>
      </c>
      <c r="L27" s="28">
        <f t="shared" si="1"/>
        <v>300</v>
      </c>
      <c r="M27" s="8">
        <v>1.5</v>
      </c>
      <c r="N27" s="8">
        <v>30</v>
      </c>
      <c r="O27" s="8">
        <f t="shared" si="2"/>
        <v>30</v>
      </c>
      <c r="P27" s="28">
        <f t="shared" si="3"/>
        <v>323.07692307692304</v>
      </c>
      <c r="Q27" s="28">
        <f t="shared" si="4"/>
        <v>173.20508075688772</v>
      </c>
      <c r="R27" s="33">
        <f t="shared" si="5"/>
        <v>1.7320508075688772</v>
      </c>
      <c r="S27" s="50">
        <f t="shared" si="6"/>
        <v>46.188021535170058</v>
      </c>
      <c r="T27" s="50">
        <f t="shared" si="7"/>
        <v>107.47597318760725</v>
      </c>
      <c r="U27" s="50">
        <f t="shared" si="8"/>
        <v>54.182102185487956</v>
      </c>
      <c r="V27" s="28">
        <f t="shared" si="9"/>
        <v>23.094010767585029</v>
      </c>
      <c r="W27" s="28">
        <f t="shared" si="10"/>
        <v>21.538461538461537</v>
      </c>
      <c r="X27" s="23">
        <f t="shared" si="11"/>
        <v>3.7527767497325675</v>
      </c>
      <c r="Y27" s="30">
        <f t="shared" si="12"/>
        <v>2.6100673323287928</v>
      </c>
      <c r="Z27" s="30">
        <f t="shared" si="13"/>
        <v>2.2583071798666947</v>
      </c>
      <c r="AA27" s="54">
        <v>30</v>
      </c>
      <c r="AB27" s="31">
        <f t="shared" si="14"/>
        <v>30</v>
      </c>
      <c r="AC27" s="50">
        <f t="shared" si="15"/>
        <v>323.07692307692304</v>
      </c>
      <c r="AD27" s="28">
        <f t="shared" si="16"/>
        <v>173.20508075688772</v>
      </c>
      <c r="AE27" s="33">
        <f t="shared" si="17"/>
        <v>1.7320508075688772</v>
      </c>
      <c r="AF27" s="50">
        <f t="shared" si="18"/>
        <v>46.188021535170058</v>
      </c>
      <c r="AG27" s="50">
        <f t="shared" si="19"/>
        <v>107.47597318760725</v>
      </c>
      <c r="AH27" s="50">
        <f t="shared" si="20"/>
        <v>54.182102185487956</v>
      </c>
      <c r="AI27" s="28">
        <f t="shared" si="21"/>
        <v>23.094010767585029</v>
      </c>
      <c r="AJ27" s="28">
        <f t="shared" si="22"/>
        <v>21.538461538461537</v>
      </c>
      <c r="AK27" s="32">
        <f t="shared" si="23"/>
        <v>3.7527767497325675</v>
      </c>
      <c r="AL27" s="30">
        <f t="shared" si="24"/>
        <v>2.6100673323287928</v>
      </c>
      <c r="AM27" s="30">
        <f t="shared" si="25"/>
        <v>2.2583071798666947</v>
      </c>
      <c r="AN27" s="33">
        <f t="shared" si="26"/>
        <v>2.0784609690826525</v>
      </c>
      <c r="AO27" s="34">
        <f t="shared" si="27"/>
        <v>2.1761572419873776</v>
      </c>
    </row>
    <row r="28" spans="1:41" s="1" customFormat="1" ht="20.100000000000001" hidden="1" customHeight="1" x14ac:dyDescent="0.15">
      <c r="A28" s="18"/>
      <c r="B28" s="174"/>
      <c r="C28" s="170"/>
      <c r="D28" s="92"/>
      <c r="E28" s="170"/>
      <c r="F28" s="8" t="s">
        <v>197</v>
      </c>
      <c r="G28" s="8">
        <v>0</v>
      </c>
      <c r="H28" s="8"/>
      <c r="I28" s="8"/>
      <c r="J28" s="8">
        <v>35</v>
      </c>
      <c r="K28" s="28">
        <f t="shared" si="29"/>
        <v>235</v>
      </c>
      <c r="L28" s="28">
        <f t="shared" si="1"/>
        <v>358.75</v>
      </c>
      <c r="M28" s="8">
        <v>1.75</v>
      </c>
      <c r="N28" s="8">
        <v>30</v>
      </c>
      <c r="O28" s="8">
        <f t="shared" si="2"/>
        <v>30</v>
      </c>
      <c r="P28" s="28">
        <f t="shared" si="3"/>
        <v>389.57991382931857</v>
      </c>
      <c r="Q28" s="28">
        <f t="shared" si="4"/>
        <v>207.12440907177822</v>
      </c>
      <c r="R28" s="33">
        <f t="shared" si="5"/>
        <v>2.0207259421636898</v>
      </c>
      <c r="S28" s="50">
        <f t="shared" si="6"/>
        <v>46.188021535170058</v>
      </c>
      <c r="T28" s="50">
        <f t="shared" si="7"/>
        <v>109.50410105629902</v>
      </c>
      <c r="U28" s="50">
        <f t="shared" si="8"/>
        <v>54.270925303824818</v>
      </c>
      <c r="V28" s="28">
        <f t="shared" si="9"/>
        <v>23.094010767585029</v>
      </c>
      <c r="W28" s="28">
        <f t="shared" si="10"/>
        <v>21.718740840658874</v>
      </c>
      <c r="X28" s="23">
        <f t="shared" si="11"/>
        <v>3.7115374447904514</v>
      </c>
      <c r="Y28" s="30">
        <f t="shared" si="12"/>
        <v>3.213247533958262</v>
      </c>
      <c r="Z28" s="30">
        <f t="shared" si="13"/>
        <v>2.7272231995682827</v>
      </c>
      <c r="AA28" s="54">
        <v>30</v>
      </c>
      <c r="AB28" s="31">
        <f t="shared" si="14"/>
        <v>30</v>
      </c>
      <c r="AC28" s="50">
        <f t="shared" si="15"/>
        <v>389.57991382931857</v>
      </c>
      <c r="AD28" s="28">
        <f t="shared" si="16"/>
        <v>207.12440907177822</v>
      </c>
      <c r="AE28" s="33">
        <f t="shared" si="17"/>
        <v>2.0207259421636898</v>
      </c>
      <c r="AF28" s="50">
        <f t="shared" si="18"/>
        <v>46.188021535170058</v>
      </c>
      <c r="AG28" s="50">
        <f t="shared" si="19"/>
        <v>109.50410105629902</v>
      </c>
      <c r="AH28" s="50">
        <f t="shared" si="20"/>
        <v>54.270925303824818</v>
      </c>
      <c r="AI28" s="28">
        <f t="shared" si="21"/>
        <v>23.094010767585029</v>
      </c>
      <c r="AJ28" s="28">
        <f t="shared" si="22"/>
        <v>21.718740840658874</v>
      </c>
      <c r="AK28" s="32">
        <f t="shared" si="23"/>
        <v>3.7115374447904514</v>
      </c>
      <c r="AL28" s="30">
        <f t="shared" si="24"/>
        <v>3.213247533958262</v>
      </c>
      <c r="AM28" s="30">
        <f t="shared" si="25"/>
        <v>2.7272231995682827</v>
      </c>
      <c r="AN28" s="33">
        <f t="shared" si="26"/>
        <v>2.9722352701800179</v>
      </c>
      <c r="AO28" s="34">
        <f t="shared" si="27"/>
        <v>2.4496646878707753</v>
      </c>
    </row>
    <row r="29" spans="1:41" s="1" customFormat="1" ht="20.100000000000001" hidden="1" customHeight="1" x14ac:dyDescent="0.15">
      <c r="A29" s="18"/>
      <c r="B29" s="174"/>
      <c r="C29" s="170"/>
      <c r="D29" s="92"/>
      <c r="E29" s="170"/>
      <c r="F29" s="8" t="s">
        <v>198</v>
      </c>
      <c r="G29" s="8">
        <v>0</v>
      </c>
      <c r="H29" s="8"/>
      <c r="I29" s="8"/>
      <c r="J29" s="8">
        <v>35</v>
      </c>
      <c r="K29" s="28">
        <f t="shared" si="29"/>
        <v>235</v>
      </c>
      <c r="L29" s="28">
        <f t="shared" si="1"/>
        <v>358.75</v>
      </c>
      <c r="M29" s="8">
        <v>1.75</v>
      </c>
      <c r="N29" s="8">
        <v>30</v>
      </c>
      <c r="O29" s="8">
        <f t="shared" si="2"/>
        <v>30</v>
      </c>
      <c r="P29" s="28">
        <f t="shared" si="3"/>
        <v>389.57991382931857</v>
      </c>
      <c r="Q29" s="28">
        <f t="shared" si="4"/>
        <v>207.12440907177822</v>
      </c>
      <c r="R29" s="33">
        <f t="shared" si="5"/>
        <v>2.0207259421636898</v>
      </c>
      <c r="S29" s="50">
        <f t="shared" si="6"/>
        <v>46.188021535170058</v>
      </c>
      <c r="T29" s="50">
        <f t="shared" si="7"/>
        <v>109.50410105629902</v>
      </c>
      <c r="U29" s="50">
        <f t="shared" si="8"/>
        <v>54.270925303824818</v>
      </c>
      <c r="V29" s="28">
        <f t="shared" si="9"/>
        <v>23.094010767585029</v>
      </c>
      <c r="W29" s="28">
        <f t="shared" si="10"/>
        <v>21.718740840658874</v>
      </c>
      <c r="X29" s="23">
        <f t="shared" si="11"/>
        <v>3.7115374447904514</v>
      </c>
      <c r="Y29" s="30">
        <f t="shared" si="12"/>
        <v>3.213247533958262</v>
      </c>
      <c r="Z29" s="30">
        <f t="shared" si="13"/>
        <v>2.7272231995682827</v>
      </c>
      <c r="AA29" s="54">
        <v>30</v>
      </c>
      <c r="AB29" s="31">
        <f t="shared" si="14"/>
        <v>30</v>
      </c>
      <c r="AC29" s="50">
        <f t="shared" si="15"/>
        <v>389.57991382931857</v>
      </c>
      <c r="AD29" s="28">
        <f t="shared" si="16"/>
        <v>207.12440907177822</v>
      </c>
      <c r="AE29" s="33">
        <f t="shared" si="17"/>
        <v>2.0207259421636898</v>
      </c>
      <c r="AF29" s="50">
        <f t="shared" si="18"/>
        <v>46.188021535170058</v>
      </c>
      <c r="AG29" s="50">
        <f t="shared" si="19"/>
        <v>109.50410105629902</v>
      </c>
      <c r="AH29" s="50">
        <f t="shared" si="20"/>
        <v>54.270925303824818</v>
      </c>
      <c r="AI29" s="28">
        <f t="shared" si="21"/>
        <v>23.094010767585029</v>
      </c>
      <c r="AJ29" s="28">
        <f t="shared" si="22"/>
        <v>21.718740840658874</v>
      </c>
      <c r="AK29" s="32">
        <f t="shared" si="23"/>
        <v>3.7115374447904514</v>
      </c>
      <c r="AL29" s="30">
        <f t="shared" si="24"/>
        <v>3.213247533958262</v>
      </c>
      <c r="AM29" s="30">
        <f t="shared" si="25"/>
        <v>2.7272231995682827</v>
      </c>
      <c r="AN29" s="33">
        <f t="shared" si="26"/>
        <v>2.9722352701800179</v>
      </c>
      <c r="AO29" s="34">
        <f t="shared" si="27"/>
        <v>2.4496646878707753</v>
      </c>
    </row>
    <row r="30" spans="1:41" s="1" customFormat="1" ht="20.100000000000001" hidden="1" customHeight="1" x14ac:dyDescent="0.15">
      <c r="A30" s="18"/>
      <c r="B30" s="174"/>
      <c r="C30" s="170"/>
      <c r="D30" s="92"/>
      <c r="E30" s="170"/>
      <c r="F30" s="8" t="s">
        <v>199</v>
      </c>
      <c r="G30" s="8">
        <v>0</v>
      </c>
      <c r="H30" s="8"/>
      <c r="I30" s="8"/>
      <c r="J30" s="8">
        <v>40</v>
      </c>
      <c r="K30" s="28">
        <f t="shared" si="29"/>
        <v>240</v>
      </c>
      <c r="L30" s="28">
        <f t="shared" si="1"/>
        <v>367.5</v>
      </c>
      <c r="M30" s="8">
        <v>1.75</v>
      </c>
      <c r="N30" s="8">
        <v>30</v>
      </c>
      <c r="O30" s="8">
        <f t="shared" si="2"/>
        <v>30</v>
      </c>
      <c r="P30" s="28">
        <f t="shared" si="3"/>
        <v>399.0818629471068</v>
      </c>
      <c r="Q30" s="28">
        <f t="shared" si="4"/>
        <v>212.17622392718746</v>
      </c>
      <c r="R30" s="33">
        <f t="shared" si="5"/>
        <v>2.0207259421636898</v>
      </c>
      <c r="S30" s="50">
        <f t="shared" si="6"/>
        <v>46.188021535170058</v>
      </c>
      <c r="T30" s="50">
        <f t="shared" si="7"/>
        <v>110.85125168440814</v>
      </c>
      <c r="U30" s="50">
        <f t="shared" si="8"/>
        <v>54.270925303824818</v>
      </c>
      <c r="V30" s="28">
        <f t="shared" si="9"/>
        <v>23.094010767585029</v>
      </c>
      <c r="W30" s="28">
        <f t="shared" si="10"/>
        <v>21.718740840658874</v>
      </c>
      <c r="X30" s="23">
        <f t="shared" si="11"/>
        <v>3.7115374447904514</v>
      </c>
      <c r="Y30" s="30">
        <f t="shared" si="12"/>
        <v>3.3757237226815522</v>
      </c>
      <c r="Z30" s="30">
        <f t="shared" si="13"/>
        <v>2.8085931742570467</v>
      </c>
      <c r="AA30" s="54">
        <v>30</v>
      </c>
      <c r="AB30" s="31">
        <f t="shared" si="14"/>
        <v>30</v>
      </c>
      <c r="AC30" s="50">
        <f t="shared" si="15"/>
        <v>399.0818629471068</v>
      </c>
      <c r="AD30" s="28">
        <f t="shared" si="16"/>
        <v>212.17622392718746</v>
      </c>
      <c r="AE30" s="33">
        <f t="shared" si="17"/>
        <v>2.0207259421636898</v>
      </c>
      <c r="AF30" s="50">
        <f t="shared" si="18"/>
        <v>46.188021535170058</v>
      </c>
      <c r="AG30" s="50">
        <f t="shared" si="19"/>
        <v>110.85125168440814</v>
      </c>
      <c r="AH30" s="50">
        <f t="shared" si="20"/>
        <v>54.270925303824818</v>
      </c>
      <c r="AI30" s="28">
        <f t="shared" si="21"/>
        <v>23.094010767585029</v>
      </c>
      <c r="AJ30" s="28">
        <f t="shared" si="22"/>
        <v>21.718740840658874</v>
      </c>
      <c r="AK30" s="32">
        <f t="shared" si="23"/>
        <v>3.7115374447904514</v>
      </c>
      <c r="AL30" s="30">
        <f t="shared" si="24"/>
        <v>3.3757237226815522</v>
      </c>
      <c r="AM30" s="30">
        <f t="shared" si="25"/>
        <v>2.8085931742570467</v>
      </c>
      <c r="AN30" s="33">
        <f t="shared" si="26"/>
        <v>3.1189904917296563</v>
      </c>
      <c r="AO30" s="34">
        <f t="shared" si="27"/>
        <v>2.4900792067140491</v>
      </c>
    </row>
    <row r="31" spans="1:41" s="1" customFormat="1" ht="20.100000000000001" hidden="1" customHeight="1" x14ac:dyDescent="0.15">
      <c r="A31" s="18"/>
      <c r="B31" s="174"/>
      <c r="C31" s="170"/>
      <c r="D31" s="92"/>
      <c r="E31" s="170"/>
      <c r="F31" s="8" t="s">
        <v>200</v>
      </c>
      <c r="G31" s="8">
        <v>0</v>
      </c>
      <c r="H31" s="8"/>
      <c r="I31" s="8"/>
      <c r="J31" s="8">
        <v>40</v>
      </c>
      <c r="K31" s="28">
        <f t="shared" si="29"/>
        <v>240</v>
      </c>
      <c r="L31" s="28">
        <f t="shared" si="1"/>
        <v>367.5</v>
      </c>
      <c r="M31" s="8">
        <v>1.75</v>
      </c>
      <c r="N31" s="8">
        <v>30</v>
      </c>
      <c r="O31" s="8">
        <f t="shared" si="2"/>
        <v>30</v>
      </c>
      <c r="P31" s="28">
        <f t="shared" si="3"/>
        <v>399.0818629471068</v>
      </c>
      <c r="Q31" s="28">
        <f t="shared" si="4"/>
        <v>212.17622392718746</v>
      </c>
      <c r="R31" s="33">
        <f t="shared" si="5"/>
        <v>2.0207259421636898</v>
      </c>
      <c r="S31" s="50">
        <f t="shared" si="6"/>
        <v>46.188021535170058</v>
      </c>
      <c r="T31" s="50">
        <f t="shared" si="7"/>
        <v>110.85125168440814</v>
      </c>
      <c r="U31" s="50">
        <f t="shared" si="8"/>
        <v>54.270925303824818</v>
      </c>
      <c r="V31" s="28">
        <f t="shared" si="9"/>
        <v>23.094010767585029</v>
      </c>
      <c r="W31" s="28">
        <f t="shared" si="10"/>
        <v>21.718740840658874</v>
      </c>
      <c r="X31" s="23">
        <f t="shared" si="11"/>
        <v>3.7115374447904514</v>
      </c>
      <c r="Y31" s="30">
        <f t="shared" si="12"/>
        <v>3.3757237226815522</v>
      </c>
      <c r="Z31" s="30">
        <f t="shared" si="13"/>
        <v>2.8085931742570467</v>
      </c>
      <c r="AA31" s="54">
        <v>30</v>
      </c>
      <c r="AB31" s="31">
        <f t="shared" si="14"/>
        <v>30</v>
      </c>
      <c r="AC31" s="50">
        <f t="shared" si="15"/>
        <v>399.0818629471068</v>
      </c>
      <c r="AD31" s="28">
        <f t="shared" si="16"/>
        <v>212.17622392718746</v>
      </c>
      <c r="AE31" s="33">
        <f t="shared" si="17"/>
        <v>2.0207259421636898</v>
      </c>
      <c r="AF31" s="50">
        <f t="shared" si="18"/>
        <v>46.188021535170058</v>
      </c>
      <c r="AG31" s="50">
        <f t="shared" si="19"/>
        <v>110.85125168440814</v>
      </c>
      <c r="AH31" s="50">
        <f t="shared" si="20"/>
        <v>54.270925303824818</v>
      </c>
      <c r="AI31" s="28">
        <f t="shared" si="21"/>
        <v>23.094010767585029</v>
      </c>
      <c r="AJ31" s="28">
        <f t="shared" si="22"/>
        <v>21.718740840658874</v>
      </c>
      <c r="AK31" s="32">
        <f t="shared" si="23"/>
        <v>3.7115374447904514</v>
      </c>
      <c r="AL31" s="30">
        <f t="shared" si="24"/>
        <v>3.3757237226815522</v>
      </c>
      <c r="AM31" s="30">
        <f t="shared" si="25"/>
        <v>2.8085931742570467</v>
      </c>
      <c r="AN31" s="33">
        <f t="shared" si="26"/>
        <v>3.1189904917296563</v>
      </c>
      <c r="AO31" s="34">
        <f t="shared" si="27"/>
        <v>2.4900792067140491</v>
      </c>
    </row>
    <row r="32" spans="1:41" s="1" customFormat="1" ht="20.100000000000001" hidden="1" customHeight="1" thickBot="1" x14ac:dyDescent="0.2">
      <c r="A32" s="18"/>
      <c r="B32" s="176"/>
      <c r="C32" s="172"/>
      <c r="D32" s="98"/>
      <c r="E32" s="172"/>
      <c r="F32" s="35" t="s">
        <v>201</v>
      </c>
      <c r="G32" s="35">
        <v>0</v>
      </c>
      <c r="H32" s="35"/>
      <c r="I32" s="35"/>
      <c r="J32" s="35">
        <v>45</v>
      </c>
      <c r="K32" s="36">
        <f t="shared" si="29"/>
        <v>245</v>
      </c>
      <c r="L32" s="36">
        <f t="shared" si="1"/>
        <v>376.25</v>
      </c>
      <c r="M32" s="35">
        <v>1.75</v>
      </c>
      <c r="N32" s="35">
        <v>30</v>
      </c>
      <c r="O32" s="35">
        <f t="shared" si="2"/>
        <v>30</v>
      </c>
      <c r="P32" s="36">
        <f t="shared" si="3"/>
        <v>408.58381206489508</v>
      </c>
      <c r="Q32" s="36">
        <f t="shared" si="4"/>
        <v>217.22803878259668</v>
      </c>
      <c r="R32" s="40">
        <f t="shared" si="5"/>
        <v>2.0207259421636898</v>
      </c>
      <c r="S32" s="51">
        <f t="shared" si="6"/>
        <v>46.188021535170058</v>
      </c>
      <c r="T32" s="51">
        <f t="shared" si="7"/>
        <v>112.19840231251726</v>
      </c>
      <c r="U32" s="51">
        <f t="shared" si="8"/>
        <v>54.270925303824818</v>
      </c>
      <c r="V32" s="36">
        <f t="shared" si="9"/>
        <v>23.094010767585029</v>
      </c>
      <c r="W32" s="36">
        <f t="shared" si="10"/>
        <v>21.718740840658874</v>
      </c>
      <c r="X32" s="55">
        <f t="shared" si="11"/>
        <v>3.7115374447904514</v>
      </c>
      <c r="Y32" s="37">
        <f t="shared" si="12"/>
        <v>3.5430496536660363</v>
      </c>
      <c r="Z32" s="37">
        <f t="shared" si="13"/>
        <v>2.8906704030255677</v>
      </c>
      <c r="AA32" s="56">
        <v>30</v>
      </c>
      <c r="AB32" s="38">
        <f t="shared" si="14"/>
        <v>30</v>
      </c>
      <c r="AC32" s="51">
        <f t="shared" si="15"/>
        <v>408.58381206489508</v>
      </c>
      <c r="AD32" s="36">
        <f t="shared" si="16"/>
        <v>217.22803878259668</v>
      </c>
      <c r="AE32" s="40">
        <f t="shared" si="17"/>
        <v>2.0207259421636898</v>
      </c>
      <c r="AF32" s="51">
        <f t="shared" si="18"/>
        <v>46.188021535170058</v>
      </c>
      <c r="AG32" s="51">
        <f t="shared" si="19"/>
        <v>112.19840231251726</v>
      </c>
      <c r="AH32" s="51">
        <f t="shared" si="20"/>
        <v>54.270925303824818</v>
      </c>
      <c r="AI32" s="36">
        <f t="shared" si="21"/>
        <v>23.094010767585029</v>
      </c>
      <c r="AJ32" s="36">
        <f t="shared" si="22"/>
        <v>21.718740840658874</v>
      </c>
      <c r="AK32" s="39">
        <f t="shared" si="23"/>
        <v>3.7115374447904514</v>
      </c>
      <c r="AL32" s="37">
        <f t="shared" si="24"/>
        <v>3.5430496536660363</v>
      </c>
      <c r="AM32" s="37">
        <f t="shared" si="25"/>
        <v>2.8906704030255677</v>
      </c>
      <c r="AN32" s="40">
        <f t="shared" si="26"/>
        <v>3.2692819836780802</v>
      </c>
      <c r="AO32" s="41">
        <f t="shared" si="27"/>
        <v>2.5304937255573234</v>
      </c>
    </row>
    <row r="33" spans="1:41" s="6" customFormat="1" ht="20.100000000000001" hidden="1" customHeight="1" x14ac:dyDescent="0.15">
      <c r="A33" s="18"/>
      <c r="B33" s="18"/>
      <c r="C33" s="18"/>
      <c r="D33" s="99"/>
      <c r="E33" s="18"/>
      <c r="F33" s="18"/>
      <c r="G33" s="18"/>
      <c r="H33" s="18"/>
      <c r="I33" s="18"/>
      <c r="J33" s="18"/>
      <c r="K33" s="42"/>
      <c r="L33" s="42"/>
      <c r="M33" s="18"/>
      <c r="N33" s="18"/>
      <c r="O33" s="18"/>
      <c r="P33" s="42"/>
      <c r="Q33" s="42"/>
      <c r="R33" s="47"/>
      <c r="S33" s="52"/>
      <c r="T33" s="52"/>
      <c r="U33" s="52"/>
      <c r="V33" s="42"/>
      <c r="W33" s="42"/>
      <c r="X33" s="46"/>
      <c r="Y33" s="43"/>
      <c r="Z33" s="43"/>
      <c r="AA33" s="44"/>
      <c r="AB33" s="45"/>
      <c r="AC33" s="52"/>
      <c r="AD33" s="42"/>
      <c r="AE33" s="47"/>
      <c r="AF33" s="52"/>
      <c r="AG33" s="52"/>
      <c r="AH33" s="52"/>
      <c r="AI33" s="42"/>
      <c r="AJ33" s="42"/>
      <c r="AK33" s="46"/>
      <c r="AL33" s="43"/>
      <c r="AM33" s="43"/>
      <c r="AN33" s="47"/>
      <c r="AO33" s="47"/>
    </row>
    <row r="34" spans="1:41" s="6" customFormat="1" ht="20.100000000000001" hidden="1" customHeight="1" x14ac:dyDescent="0.15">
      <c r="A34" s="18"/>
      <c r="B34" s="18"/>
      <c r="C34" s="18"/>
      <c r="D34" s="99"/>
      <c r="E34" s="18"/>
      <c r="F34" s="18"/>
      <c r="G34" s="18"/>
      <c r="H34" s="18"/>
      <c r="I34" s="18"/>
      <c r="J34" s="18"/>
      <c r="K34" s="42"/>
      <c r="L34" s="42"/>
      <c r="M34" s="18"/>
      <c r="N34" s="18"/>
      <c r="O34" s="18"/>
      <c r="P34" s="42"/>
      <c r="Q34" s="42"/>
      <c r="R34" s="47"/>
      <c r="S34" s="52"/>
      <c r="T34" s="52"/>
      <c r="U34" s="52"/>
      <c r="V34" s="42"/>
      <c r="W34" s="42"/>
      <c r="X34" s="46"/>
      <c r="Y34" s="43"/>
      <c r="Z34" s="43"/>
      <c r="AA34" s="44"/>
      <c r="AB34" s="45"/>
      <c r="AC34" s="52"/>
      <c r="AD34" s="42"/>
      <c r="AE34" s="47"/>
      <c r="AF34" s="52"/>
      <c r="AG34" s="52"/>
      <c r="AH34" s="52"/>
      <c r="AI34" s="42"/>
      <c r="AJ34" s="42"/>
      <c r="AK34" s="46"/>
      <c r="AL34" s="43"/>
      <c r="AM34" s="43"/>
      <c r="AN34" s="47"/>
      <c r="AO34" s="47"/>
    </row>
    <row r="35" spans="1:41" s="6" customFormat="1" ht="20.100000000000001" customHeight="1" x14ac:dyDescent="0.15">
      <c r="A35" s="18"/>
      <c r="B35" s="18"/>
      <c r="C35" s="18"/>
      <c r="D35" s="99"/>
      <c r="E35" s="18"/>
      <c r="F35" s="18"/>
      <c r="G35" s="18"/>
      <c r="H35" s="18"/>
      <c r="I35" s="18"/>
      <c r="J35" s="18"/>
      <c r="K35" s="42"/>
      <c r="L35" s="42"/>
      <c r="M35" s="18"/>
      <c r="N35" s="18"/>
      <c r="O35" s="18"/>
      <c r="P35" s="42"/>
      <c r="Q35" s="42"/>
      <c r="R35" s="47"/>
      <c r="S35" s="52"/>
      <c r="T35" s="52"/>
      <c r="U35" s="52"/>
      <c r="V35" s="42"/>
      <c r="W35" s="42"/>
      <c r="X35" s="46"/>
      <c r="Y35" s="43"/>
      <c r="Z35" s="43"/>
      <c r="AA35" s="44"/>
      <c r="AB35" s="45"/>
      <c r="AC35" s="52"/>
      <c r="AD35" s="42"/>
      <c r="AE35" s="47"/>
      <c r="AF35" s="52"/>
      <c r="AG35" s="52"/>
      <c r="AH35" s="52"/>
      <c r="AI35" s="42"/>
      <c r="AJ35" s="42"/>
      <c r="AK35" s="46"/>
      <c r="AL35" s="43"/>
      <c r="AM35" s="43"/>
      <c r="AN35" s="47"/>
      <c r="AO35" s="47"/>
    </row>
    <row r="36" spans="1:41" s="1" customFormat="1" ht="20.100000000000001" customHeight="1" x14ac:dyDescent="0.15">
      <c r="A36" s="17"/>
      <c r="B36" s="164" t="s">
        <v>317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</row>
    <row r="37" spans="1:41" s="1" customFormat="1" ht="20.100000000000001" customHeight="1" thickBot="1" x14ac:dyDescent="0.2">
      <c r="D37" s="96"/>
      <c r="H37" s="105"/>
      <c r="I37" s="105"/>
      <c r="K37" s="2"/>
      <c r="L37" s="2"/>
      <c r="P37" s="2"/>
      <c r="Q37" s="113"/>
      <c r="R37" s="87"/>
      <c r="S37" s="13"/>
      <c r="T37" s="13"/>
      <c r="U37" s="122"/>
      <c r="V37" s="2"/>
      <c r="W37" s="113"/>
      <c r="X37" s="5"/>
      <c r="AA37" s="3"/>
      <c r="AB37" s="4"/>
      <c r="AC37" s="13"/>
      <c r="AD37" s="113"/>
      <c r="AE37" s="87"/>
      <c r="AF37" s="13"/>
      <c r="AG37" s="13"/>
      <c r="AH37" s="122"/>
      <c r="AI37" s="2"/>
      <c r="AJ37" s="113"/>
      <c r="AK37" s="5"/>
      <c r="AN37" s="4" t="s">
        <v>77</v>
      </c>
      <c r="AO37" s="4"/>
    </row>
    <row r="38" spans="1:41" s="1" customFormat="1" ht="32.25" customHeight="1" x14ac:dyDescent="0.15">
      <c r="A38" s="18"/>
      <c r="B38" s="19" t="s">
        <v>29</v>
      </c>
      <c r="C38" s="15" t="s">
        <v>30</v>
      </c>
      <c r="D38" s="91" t="s">
        <v>30</v>
      </c>
      <c r="E38" s="15" t="s">
        <v>315</v>
      </c>
      <c r="F38" s="68" t="s">
        <v>24</v>
      </c>
      <c r="G38" s="165" t="s">
        <v>71</v>
      </c>
      <c r="H38" s="146" t="s">
        <v>316</v>
      </c>
      <c r="I38" s="167" t="s">
        <v>316</v>
      </c>
      <c r="J38" s="68" t="s">
        <v>27</v>
      </c>
      <c r="K38" s="151" t="s">
        <v>72</v>
      </c>
      <c r="L38" s="151" t="s">
        <v>1</v>
      </c>
      <c r="M38" s="153" t="s">
        <v>3</v>
      </c>
      <c r="N38" s="153" t="s">
        <v>32</v>
      </c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 t="s">
        <v>33</v>
      </c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03" t="s">
        <v>16</v>
      </c>
      <c r="AO38" s="155" t="s">
        <v>87</v>
      </c>
    </row>
    <row r="39" spans="1:41" s="1" customFormat="1" ht="33.75" customHeight="1" x14ac:dyDescent="0.15">
      <c r="A39" s="18"/>
      <c r="B39" s="20" t="s">
        <v>34</v>
      </c>
      <c r="C39" s="16" t="s">
        <v>35</v>
      </c>
      <c r="D39" s="92" t="s">
        <v>35</v>
      </c>
      <c r="E39" s="16" t="s">
        <v>70</v>
      </c>
      <c r="F39" s="69" t="s">
        <v>73</v>
      </c>
      <c r="G39" s="166"/>
      <c r="H39" s="143"/>
      <c r="I39" s="168"/>
      <c r="J39" s="69" t="s">
        <v>74</v>
      </c>
      <c r="K39" s="152"/>
      <c r="L39" s="152"/>
      <c r="M39" s="154"/>
      <c r="N39" s="103" t="s">
        <v>39</v>
      </c>
      <c r="O39" s="103" t="s">
        <v>40</v>
      </c>
      <c r="P39" s="103" t="s">
        <v>0</v>
      </c>
      <c r="Q39" s="119" t="s">
        <v>2</v>
      </c>
      <c r="R39" s="162" t="s">
        <v>17</v>
      </c>
      <c r="S39" s="103" t="s">
        <v>4</v>
      </c>
      <c r="T39" s="103" t="s">
        <v>19</v>
      </c>
      <c r="U39" s="119" t="s">
        <v>21</v>
      </c>
      <c r="V39" s="7" t="s">
        <v>5</v>
      </c>
      <c r="W39" s="119" t="s">
        <v>6</v>
      </c>
      <c r="X39" s="157" t="s">
        <v>7</v>
      </c>
      <c r="Y39" s="70" t="s">
        <v>37</v>
      </c>
      <c r="Z39" s="70" t="s">
        <v>38</v>
      </c>
      <c r="AA39" s="103" t="s">
        <v>41</v>
      </c>
      <c r="AB39" s="103" t="s">
        <v>42</v>
      </c>
      <c r="AC39" s="103" t="s">
        <v>18</v>
      </c>
      <c r="AD39" s="119" t="s">
        <v>13</v>
      </c>
      <c r="AE39" s="162" t="s">
        <v>14</v>
      </c>
      <c r="AF39" s="103" t="s">
        <v>8</v>
      </c>
      <c r="AG39" s="103" t="s">
        <v>20</v>
      </c>
      <c r="AH39" s="119" t="s">
        <v>22</v>
      </c>
      <c r="AI39" s="103" t="s">
        <v>9</v>
      </c>
      <c r="AJ39" s="119" t="s">
        <v>10</v>
      </c>
      <c r="AK39" s="157" t="s">
        <v>11</v>
      </c>
      <c r="AL39" s="70" t="s">
        <v>37</v>
      </c>
      <c r="AM39" s="70" t="s">
        <v>38</v>
      </c>
      <c r="AN39" s="71" t="s">
        <v>314</v>
      </c>
      <c r="AO39" s="156"/>
    </row>
    <row r="40" spans="1:41" s="1" customFormat="1" ht="52.5" customHeight="1" x14ac:dyDescent="0.15">
      <c r="A40" s="18"/>
      <c r="B40" s="25" t="s">
        <v>57</v>
      </c>
      <c r="C40" s="24" t="s">
        <v>57</v>
      </c>
      <c r="D40" s="93" t="s">
        <v>57</v>
      </c>
      <c r="E40" s="71" t="s">
        <v>15</v>
      </c>
      <c r="F40" s="71" t="s">
        <v>58</v>
      </c>
      <c r="G40" s="71" t="s">
        <v>59</v>
      </c>
      <c r="H40" s="108" t="s">
        <v>15</v>
      </c>
      <c r="I40" s="93" t="s">
        <v>15</v>
      </c>
      <c r="J40" s="71" t="s">
        <v>15</v>
      </c>
      <c r="K40" s="73" t="s">
        <v>57</v>
      </c>
      <c r="L40" s="73" t="s">
        <v>57</v>
      </c>
      <c r="M40" s="154"/>
      <c r="N40" s="71" t="s">
        <v>59</v>
      </c>
      <c r="O40" s="71" t="s">
        <v>59</v>
      </c>
      <c r="P40" s="71" t="s">
        <v>57</v>
      </c>
      <c r="Q40" s="120" t="s">
        <v>57</v>
      </c>
      <c r="R40" s="163"/>
      <c r="S40" s="71" t="s">
        <v>57</v>
      </c>
      <c r="T40" s="71" t="s">
        <v>57</v>
      </c>
      <c r="U40" s="120" t="s">
        <v>57</v>
      </c>
      <c r="V40" s="24" t="s">
        <v>57</v>
      </c>
      <c r="W40" s="120" t="s">
        <v>57</v>
      </c>
      <c r="X40" s="157"/>
      <c r="Y40" s="158" t="s">
        <v>75</v>
      </c>
      <c r="Z40" s="158"/>
      <c r="AA40" s="71" t="s">
        <v>59</v>
      </c>
      <c r="AB40" s="71" t="s">
        <v>59</v>
      </c>
      <c r="AC40" s="71" t="s">
        <v>57</v>
      </c>
      <c r="AD40" s="120" t="s">
        <v>57</v>
      </c>
      <c r="AE40" s="163"/>
      <c r="AF40" s="71" t="s">
        <v>57</v>
      </c>
      <c r="AG40" s="71" t="s">
        <v>57</v>
      </c>
      <c r="AH40" s="120" t="s">
        <v>57</v>
      </c>
      <c r="AI40" s="71" t="s">
        <v>57</v>
      </c>
      <c r="AJ40" s="120" t="s">
        <v>57</v>
      </c>
      <c r="AK40" s="157"/>
      <c r="AL40" s="159" t="s">
        <v>75</v>
      </c>
      <c r="AM40" s="160"/>
      <c r="AN40" s="158" t="s">
        <v>52</v>
      </c>
      <c r="AO40" s="161"/>
    </row>
    <row r="41" spans="1:41" s="1" customFormat="1" ht="24.75" customHeight="1" x14ac:dyDescent="0.15">
      <c r="A41" s="18"/>
      <c r="B41" s="147">
        <f>C41+20*2</f>
        <v>190</v>
      </c>
      <c r="C41" s="149">
        <v>150</v>
      </c>
      <c r="D41" s="100">
        <f>C41</f>
        <v>150</v>
      </c>
      <c r="E41" s="149">
        <f>C41</f>
        <v>150</v>
      </c>
      <c r="F41" s="94" t="s">
        <v>117</v>
      </c>
      <c r="G41" s="8">
        <v>15</v>
      </c>
      <c r="H41" s="142">
        <f>C41/COS(G41/180*PI())</f>
        <v>155.29142706151245</v>
      </c>
      <c r="I41" s="97">
        <f>D41/COS(G41/180*PI())</f>
        <v>155.29142706151245</v>
      </c>
      <c r="J41" s="8">
        <v>20</v>
      </c>
      <c r="K41" s="28">
        <f>J41+E$41</f>
        <v>170</v>
      </c>
      <c r="L41" s="58">
        <f>(K41-40)*M41</f>
        <v>195</v>
      </c>
      <c r="M41" s="8">
        <v>1.5</v>
      </c>
      <c r="N41" s="67">
        <v>25</v>
      </c>
      <c r="O41" s="8">
        <f>N41-G41</f>
        <v>10</v>
      </c>
      <c r="P41" s="28">
        <f>L41/COS(ATAN((Q41+U41-T41)/L41))</f>
        <v>202.07441387122407</v>
      </c>
      <c r="Q41" s="116">
        <f>L41*TAN(N41*PI()/180)</f>
        <v>90.929993340224726</v>
      </c>
      <c r="R41" s="33">
        <f>M41/COS(N41*PI()/180)</f>
        <v>1.6550668784437377</v>
      </c>
      <c r="S41" s="89">
        <f>55/COS(N41*PI()/180)</f>
        <v>60.685785542937047</v>
      </c>
      <c r="T41" s="50">
        <f>K41/X41+S41</f>
        <v>110.2856980265768</v>
      </c>
      <c r="U41" s="128">
        <f>40/X41+S41</f>
        <v>72.356353186146407</v>
      </c>
      <c r="V41" s="58">
        <f>50/COS(N41*PI()/180)</f>
        <v>55.168895948124586</v>
      </c>
      <c r="W41" s="116">
        <f>20/COS(ATAN((Q41+U41-T41)/L41))</f>
        <v>20.725580909869134</v>
      </c>
      <c r="X41" s="59">
        <f>(3.5+SIN(N41*PI()/180)/M41)*COS(N41*PI()/180)</f>
        <v>3.4274254023346011</v>
      </c>
      <c r="Y41" s="60">
        <f>(S41*M41*(K41^2-40^2)/2+M41*(K41^3-40^3)/(6*X41))/1000000</f>
        <v>1.5962325996286497</v>
      </c>
      <c r="Z41" s="60">
        <f>(M41*(S41+V41+W41)*(K41-40)*60+M41*(K41^2-40^2)*60/(2*X41)+(V41+W41+U41)*0*60)/1000000</f>
        <v>1.956421378832957</v>
      </c>
      <c r="AA41" s="67">
        <v>0</v>
      </c>
      <c r="AB41" s="31">
        <f t="shared" ref="AB41:AB49" si="30">AA41+G41</f>
        <v>15</v>
      </c>
      <c r="AC41" s="50">
        <f>IF(AA41&gt;0,L41/COS(ATAN((AD41+AH41-AG41)/L41)),L41/COS(ATAN((AD41+AG41-AH41)/L41)))</f>
        <v>198.50589874543954</v>
      </c>
      <c r="AD41" s="116">
        <f>L41*TAN(ABS(AA41)*PI()/180)</f>
        <v>0</v>
      </c>
      <c r="AE41" s="33">
        <f>M41/COS(AA41*PI()/180)</f>
        <v>1.5</v>
      </c>
      <c r="AF41" s="89">
        <f>55/COS(AA41*PI()/180)</f>
        <v>55</v>
      </c>
      <c r="AG41" s="50">
        <f t="shared" ref="AG41:AG49" si="31">K41/AK41+AF41</f>
        <v>103.57142857142857</v>
      </c>
      <c r="AH41" s="128">
        <f>40/AK41+AF41</f>
        <v>66.428571428571431</v>
      </c>
      <c r="AI41" s="58">
        <f>50/COS(AA41*PI()/180)</f>
        <v>50</v>
      </c>
      <c r="AJ41" s="116">
        <f>IF(AA41&gt;0,20/COS(ATAN((AD41+AH41-AG41)/L41)),20/COS(ATAN((AD41-AH41+AG41)/L41)))</f>
        <v>20.359579358506618</v>
      </c>
      <c r="AK41" s="61">
        <f>(3.5+SIN(ABS(AA41)*PI()/180)/M41)*COS(AA41*PI()/180)</f>
        <v>3.5</v>
      </c>
      <c r="AL41" s="60">
        <f>(AF41*M41*(K41^2-40^2)/2+M41*(K41^3-40^3)/(6*AK41))/1000000</f>
        <v>1.4724821428571426</v>
      </c>
      <c r="AM41" s="60">
        <f>(M41*(AF41+AI41+AJ41)*(K41-40)*60+M41*(K41^2-40^2)*60/(2*AK41)+(AI41+AJ41+AH41)*0*60)/1000000</f>
        <v>1.8177070784945275</v>
      </c>
      <c r="AN41" s="62">
        <f>IF(AA41&gt;0,((I41+I41+Q41+AD41)*L41/2+200*(I41+Q41+AD41+U41+W41+AH41+AJ41))/10000*0.4-(AI41+V41)*L41/10000*0.4,((I41+I41+Q41-AD41)*L41/2+200*(I41+Q41-AD41+U41+W41+AH41+AJ41))/10000*0.4-(AI41+V41)*L41/10000*0.4)</f>
        <v>4.1543147589899485</v>
      </c>
      <c r="AO41" s="63">
        <f>IF(AA41&gt;0,0.8*0.4*(Q41+U41+W41+I41+AD41+AH41+AJ41)/100,0.8*0.4*(Q41+U41+W41+I41-AD41+AH41+AJ41)/100)</f>
        <v>1.3634928169114588</v>
      </c>
    </row>
    <row r="42" spans="1:41" s="1" customFormat="1" ht="20.100000000000001" customHeight="1" x14ac:dyDescent="0.15">
      <c r="A42" s="18"/>
      <c r="B42" s="147"/>
      <c r="C42" s="149"/>
      <c r="D42" s="100">
        <f>D41</f>
        <v>150</v>
      </c>
      <c r="E42" s="149"/>
      <c r="F42" s="94" t="s">
        <v>118</v>
      </c>
      <c r="G42" s="8">
        <f t="shared" ref="G42:G49" si="32">G41</f>
        <v>15</v>
      </c>
      <c r="H42" s="143"/>
      <c r="I42" s="97">
        <f t="shared" ref="I42:I48" si="33">D42/COS(G42/180*PI())</f>
        <v>155.29142706151245</v>
      </c>
      <c r="J42" s="8">
        <v>20</v>
      </c>
      <c r="K42" s="28">
        <f t="shared" ref="K42:K49" si="34">J42+E$41</f>
        <v>170</v>
      </c>
      <c r="L42" s="58">
        <f t="shared" ref="L42:L48" si="35">(K42-40)*M42</f>
        <v>195</v>
      </c>
      <c r="M42" s="8">
        <v>1.5</v>
      </c>
      <c r="N42" s="67">
        <f t="shared" ref="N42:N49" si="36">N41</f>
        <v>25</v>
      </c>
      <c r="O42" s="8">
        <f>N42-G42</f>
        <v>10</v>
      </c>
      <c r="P42" s="28">
        <f t="shared" ref="P42:P48" si="37">L42/COS(ATAN((Q42+U42-T42)/L42))</f>
        <v>202.07441387122407</v>
      </c>
      <c r="Q42" s="116">
        <f t="shared" ref="Q42:Q49" si="38">L42*TAN(N42*PI()/180)</f>
        <v>90.929993340224726</v>
      </c>
      <c r="R42" s="33">
        <f t="shared" ref="R42:R49" si="39">M42/COS(N42*PI()/180)</f>
        <v>1.6550668784437377</v>
      </c>
      <c r="S42" s="89">
        <f t="shared" ref="S42:S48" si="40">55/COS(N42*PI()/180)</f>
        <v>60.685785542937047</v>
      </c>
      <c r="T42" s="50">
        <f t="shared" ref="T42:T49" si="41">K42/X42+S42</f>
        <v>110.2856980265768</v>
      </c>
      <c r="U42" s="128">
        <f t="shared" ref="U42:U49" si="42">40/X42+S42</f>
        <v>72.356353186146407</v>
      </c>
      <c r="V42" s="58">
        <f t="shared" ref="V42:V49" si="43">50/COS(N42*PI()/180)</f>
        <v>55.168895948124586</v>
      </c>
      <c r="W42" s="116">
        <f t="shared" ref="W42:W49" si="44">20/COS(ATAN((Q42+U42-T42)/L42))</f>
        <v>20.725580909869134</v>
      </c>
      <c r="X42" s="59">
        <f t="shared" ref="X42:X49" si="45">(3.5+SIN(N42*PI()/180)/M42)*COS(N42*PI()/180)</f>
        <v>3.4274254023346011</v>
      </c>
      <c r="Y42" s="60">
        <f t="shared" ref="Y42:Y49" si="46">(S42*M42*(K42^2-40^2)/2+M42*(K42^3-40^3)/(6*X42))/1000000</f>
        <v>1.5962325996286497</v>
      </c>
      <c r="Z42" s="60">
        <f t="shared" ref="Z42:Z49" si="47">(M42*(S42+V42+W42)*(K42-40)*60+M42*(K42^2-40^2)*60/(2*X42)+(V42+W42+U42)*0*60)/1000000</f>
        <v>1.956421378832957</v>
      </c>
      <c r="AA42" s="67">
        <f>AA41</f>
        <v>0</v>
      </c>
      <c r="AB42" s="31">
        <f t="shared" si="30"/>
        <v>15</v>
      </c>
      <c r="AC42" s="50">
        <f t="shared" ref="AC42:AC49" si="48">IF(AA42&gt;0,L42/COS(ATAN((AD42+AH42-AG42)/L42)),L42/COS(ATAN((AD42+AG42-AH42)/L42)))</f>
        <v>198.50589874543954</v>
      </c>
      <c r="AD42" s="116">
        <f t="shared" ref="AD42:AD48" si="49">L42*TAN(ABS(AA42)*PI()/180)</f>
        <v>0</v>
      </c>
      <c r="AE42" s="33">
        <f t="shared" ref="AE42:AE49" si="50">M42/COS(AA42*PI()/180)</f>
        <v>1.5</v>
      </c>
      <c r="AF42" s="89">
        <f t="shared" ref="AF42:AF49" si="51">55/COS(AA42*PI()/180)</f>
        <v>55</v>
      </c>
      <c r="AG42" s="50">
        <f t="shared" si="31"/>
        <v>103.57142857142857</v>
      </c>
      <c r="AH42" s="128">
        <f t="shared" ref="AH42:AH49" si="52">40/AK42+AF42</f>
        <v>66.428571428571431</v>
      </c>
      <c r="AI42" s="58">
        <f>50/COS(AA42*PI()/180)</f>
        <v>50</v>
      </c>
      <c r="AJ42" s="116">
        <f t="shared" ref="AJ42:AJ49" si="53">IF(AA42&gt;0,20/COS(ATAN((AD42+AH42-AG42)/L42)),20/COS(ATAN((AD42-AH42+AG42)/L42)))</f>
        <v>20.359579358506618</v>
      </c>
      <c r="AK42" s="61">
        <f t="shared" ref="AK42:AK49" si="54">(3.5+SIN(ABS(AA42)*PI()/180)/M42)*COS(AA42*PI()/180)</f>
        <v>3.5</v>
      </c>
      <c r="AL42" s="60">
        <f t="shared" ref="AL42:AL49" si="55">(AF42*M42*(K42^2-40^2)/2+M42*(K42^3-40^3)/(6*AK42))/1000000</f>
        <v>1.4724821428571426</v>
      </c>
      <c r="AM42" s="60">
        <f t="shared" ref="AM42:AM48" si="56">(M42*(AF42+AI42+AJ42)*(K42-40)*60+M42*(K42^2-40^2)*60/(2*AK42)+(AI42+AJ42+AH42)*0*60)/1000000</f>
        <v>1.8177070784945275</v>
      </c>
      <c r="AN42" s="62">
        <f t="shared" ref="AN42:AN49" si="57">IF(AA42&gt;0,((I42+I42+Q42+AD42)*L42/2+200*(I42+Q42+AD42+U42+W42+AH42+AJ42))/10000*0.4-(AI42+V42)*L42/10000*0.4,((I42+I42+Q42-AD42)*L42/2+200*(I42+Q42-AD42+U42+W42+AH42+AJ42))/10000*0.4-(AI42+V42)*L42/10000*0.4)</f>
        <v>4.1543147589899485</v>
      </c>
      <c r="AO42" s="63">
        <f t="shared" ref="AO42:AO48" si="58">IF(AA42&gt;0,0.8*0.4*(Q42+U42+W42+I42+AD42+AH42+AJ42)/100,0.8*0.4*(Q42+U42+W42+I42-AD42+AH42+AJ42)/100)</f>
        <v>1.3634928169114588</v>
      </c>
    </row>
    <row r="43" spans="1:41" s="1" customFormat="1" ht="20.100000000000001" customHeight="1" x14ac:dyDescent="0.15">
      <c r="A43" s="18"/>
      <c r="B43" s="147"/>
      <c r="C43" s="149"/>
      <c r="D43" s="100">
        <f t="shared" ref="D43:D49" si="59">D42</f>
        <v>150</v>
      </c>
      <c r="E43" s="149"/>
      <c r="F43" s="94" t="s">
        <v>119</v>
      </c>
      <c r="G43" s="8">
        <f t="shared" si="32"/>
        <v>15</v>
      </c>
      <c r="H43" s="143"/>
      <c r="I43" s="97">
        <f t="shared" si="33"/>
        <v>155.29142706151245</v>
      </c>
      <c r="J43" s="8">
        <v>30</v>
      </c>
      <c r="K43" s="28">
        <f t="shared" si="34"/>
        <v>180</v>
      </c>
      <c r="L43" s="58">
        <f t="shared" si="35"/>
        <v>210</v>
      </c>
      <c r="M43" s="8">
        <v>1.5</v>
      </c>
      <c r="N43" s="67">
        <f t="shared" si="36"/>
        <v>25</v>
      </c>
      <c r="O43" s="8">
        <f t="shared" ref="O43:O49" si="60">N43-G43</f>
        <v>10</v>
      </c>
      <c r="P43" s="28">
        <f t="shared" si="37"/>
        <v>217.61859955362593</v>
      </c>
      <c r="Q43" s="116">
        <f t="shared" si="38"/>
        <v>97.9246082125497</v>
      </c>
      <c r="R43" s="33">
        <f t="shared" si="39"/>
        <v>1.6550668784437377</v>
      </c>
      <c r="S43" s="89">
        <f t="shared" si="40"/>
        <v>60.685785542937047</v>
      </c>
      <c r="T43" s="50">
        <f t="shared" si="41"/>
        <v>113.20333993737914</v>
      </c>
      <c r="U43" s="128">
        <f t="shared" si="42"/>
        <v>72.356353186146407</v>
      </c>
      <c r="V43" s="58">
        <f t="shared" si="43"/>
        <v>55.168895948124586</v>
      </c>
      <c r="W43" s="116">
        <f t="shared" si="44"/>
        <v>20.725580909869134</v>
      </c>
      <c r="X43" s="59">
        <f t="shared" si="45"/>
        <v>3.4274254023346011</v>
      </c>
      <c r="Y43" s="60">
        <f t="shared" si="46"/>
        <v>1.8225656095795428</v>
      </c>
      <c r="Z43" s="60">
        <f t="shared" si="47"/>
        <v>2.1252964750889318</v>
      </c>
      <c r="AA43" s="67">
        <f t="shared" ref="AA43:AA48" si="61">AA42</f>
        <v>0</v>
      </c>
      <c r="AB43" s="31">
        <f t="shared" si="30"/>
        <v>15</v>
      </c>
      <c r="AC43" s="50">
        <f t="shared" si="48"/>
        <v>213.77558326431949</v>
      </c>
      <c r="AD43" s="116">
        <f t="shared" si="49"/>
        <v>0</v>
      </c>
      <c r="AE43" s="33">
        <f t="shared" si="50"/>
        <v>1.5</v>
      </c>
      <c r="AF43" s="89">
        <f t="shared" si="51"/>
        <v>55</v>
      </c>
      <c r="AG43" s="50">
        <f t="shared" si="31"/>
        <v>106.42857142857143</v>
      </c>
      <c r="AH43" s="128">
        <f t="shared" si="52"/>
        <v>66.428571428571431</v>
      </c>
      <c r="AI43" s="58">
        <f t="shared" ref="AI43:AI48" si="62">50/COS(AA43*PI()/180)</f>
        <v>50</v>
      </c>
      <c r="AJ43" s="116">
        <f t="shared" si="53"/>
        <v>20.359579358506618</v>
      </c>
      <c r="AK43" s="61">
        <f t="shared" si="54"/>
        <v>3.5</v>
      </c>
      <c r="AL43" s="60">
        <f t="shared" si="55"/>
        <v>1.6825000000000001</v>
      </c>
      <c r="AM43" s="60">
        <f t="shared" si="56"/>
        <v>1.9755306999171836</v>
      </c>
      <c r="AN43" s="62">
        <f t="shared" si="57"/>
        <v>4.2970015771024128</v>
      </c>
      <c r="AO43" s="63">
        <f t="shared" si="58"/>
        <v>1.3858755845028987</v>
      </c>
    </row>
    <row r="44" spans="1:41" s="1" customFormat="1" ht="20.100000000000001" customHeight="1" x14ac:dyDescent="0.15">
      <c r="A44" s="18"/>
      <c r="B44" s="147"/>
      <c r="C44" s="149"/>
      <c r="D44" s="100">
        <f t="shared" si="59"/>
        <v>150</v>
      </c>
      <c r="E44" s="149"/>
      <c r="F44" s="94" t="s">
        <v>120</v>
      </c>
      <c r="G44" s="8">
        <f t="shared" si="32"/>
        <v>15</v>
      </c>
      <c r="H44" s="143"/>
      <c r="I44" s="97">
        <f t="shared" si="33"/>
        <v>155.29142706151245</v>
      </c>
      <c r="J44" s="8">
        <v>30</v>
      </c>
      <c r="K44" s="28">
        <f t="shared" si="34"/>
        <v>180</v>
      </c>
      <c r="L44" s="58">
        <f t="shared" si="35"/>
        <v>210</v>
      </c>
      <c r="M44" s="8">
        <v>1.5</v>
      </c>
      <c r="N44" s="67">
        <f t="shared" si="36"/>
        <v>25</v>
      </c>
      <c r="O44" s="8">
        <f t="shared" si="60"/>
        <v>10</v>
      </c>
      <c r="P44" s="28">
        <f t="shared" si="37"/>
        <v>217.61859955362593</v>
      </c>
      <c r="Q44" s="116">
        <f t="shared" si="38"/>
        <v>97.9246082125497</v>
      </c>
      <c r="R44" s="33">
        <f t="shared" si="39"/>
        <v>1.6550668784437377</v>
      </c>
      <c r="S44" s="89">
        <f t="shared" si="40"/>
        <v>60.685785542937047</v>
      </c>
      <c r="T44" s="50">
        <f t="shared" si="41"/>
        <v>113.20333993737914</v>
      </c>
      <c r="U44" s="128">
        <f t="shared" si="42"/>
        <v>72.356353186146407</v>
      </c>
      <c r="V44" s="58">
        <f t="shared" si="43"/>
        <v>55.168895948124586</v>
      </c>
      <c r="W44" s="116">
        <f t="shared" si="44"/>
        <v>20.725580909869134</v>
      </c>
      <c r="X44" s="59">
        <f t="shared" si="45"/>
        <v>3.4274254023346011</v>
      </c>
      <c r="Y44" s="60">
        <f t="shared" si="46"/>
        <v>1.8225656095795428</v>
      </c>
      <c r="Z44" s="60">
        <f t="shared" si="47"/>
        <v>2.1252964750889318</v>
      </c>
      <c r="AA44" s="67">
        <f t="shared" si="61"/>
        <v>0</v>
      </c>
      <c r="AB44" s="31">
        <f t="shared" si="30"/>
        <v>15</v>
      </c>
      <c r="AC44" s="50">
        <f t="shared" si="48"/>
        <v>213.77558326431949</v>
      </c>
      <c r="AD44" s="116">
        <f t="shared" si="49"/>
        <v>0</v>
      </c>
      <c r="AE44" s="33">
        <f t="shared" si="50"/>
        <v>1.5</v>
      </c>
      <c r="AF44" s="89">
        <f t="shared" si="51"/>
        <v>55</v>
      </c>
      <c r="AG44" s="50">
        <f t="shared" si="31"/>
        <v>106.42857142857143</v>
      </c>
      <c r="AH44" s="128">
        <f t="shared" si="52"/>
        <v>66.428571428571431</v>
      </c>
      <c r="AI44" s="58">
        <f t="shared" si="62"/>
        <v>50</v>
      </c>
      <c r="AJ44" s="116">
        <f t="shared" si="53"/>
        <v>20.359579358506618</v>
      </c>
      <c r="AK44" s="61">
        <f t="shared" si="54"/>
        <v>3.5</v>
      </c>
      <c r="AL44" s="60">
        <f t="shared" si="55"/>
        <v>1.6825000000000001</v>
      </c>
      <c r="AM44" s="60">
        <f t="shared" si="56"/>
        <v>1.9755306999171836</v>
      </c>
      <c r="AN44" s="62">
        <f t="shared" si="57"/>
        <v>4.2970015771024128</v>
      </c>
      <c r="AO44" s="63">
        <f t="shared" si="58"/>
        <v>1.3858755845028987</v>
      </c>
    </row>
    <row r="45" spans="1:41" s="1" customFormat="1" ht="20.100000000000001" customHeight="1" x14ac:dyDescent="0.15">
      <c r="A45" s="18"/>
      <c r="B45" s="147"/>
      <c r="C45" s="149"/>
      <c r="D45" s="100">
        <f t="shared" si="59"/>
        <v>150</v>
      </c>
      <c r="E45" s="149"/>
      <c r="F45" s="94" t="s">
        <v>121</v>
      </c>
      <c r="G45" s="8">
        <f t="shared" si="32"/>
        <v>15</v>
      </c>
      <c r="H45" s="143"/>
      <c r="I45" s="97">
        <f t="shared" si="33"/>
        <v>155.29142706151245</v>
      </c>
      <c r="J45" s="8">
        <v>30</v>
      </c>
      <c r="K45" s="28">
        <f t="shared" si="34"/>
        <v>180</v>
      </c>
      <c r="L45" s="58">
        <f t="shared" si="35"/>
        <v>245</v>
      </c>
      <c r="M45" s="8">
        <v>1.75</v>
      </c>
      <c r="N45" s="67">
        <f t="shared" si="36"/>
        <v>25</v>
      </c>
      <c r="O45" s="8">
        <f t="shared" si="60"/>
        <v>10</v>
      </c>
      <c r="P45" s="28">
        <f>L45/COS(ATAN((Q45+U45-T45)/L45))</f>
        <v>255.63257252581479</v>
      </c>
      <c r="Q45" s="116">
        <f>L45*TAN(N45*PI()/180)</f>
        <v>114.24537624797465</v>
      </c>
      <c r="R45" s="33">
        <f t="shared" si="39"/>
        <v>1.9309113581843607</v>
      </c>
      <c r="S45" s="89">
        <f t="shared" si="40"/>
        <v>60.685785542937047</v>
      </c>
      <c r="T45" s="50">
        <f t="shared" si="41"/>
        <v>113.76830052461898</v>
      </c>
      <c r="U45" s="128">
        <f t="shared" si="42"/>
        <v>72.481899983310811</v>
      </c>
      <c r="V45" s="58">
        <f t="shared" si="43"/>
        <v>55.168895948124586</v>
      </c>
      <c r="W45" s="116">
        <f>20/COS(ATAN((Q45+U45-T45)/L45))</f>
        <v>20.867965104148144</v>
      </c>
      <c r="X45" s="59">
        <f t="shared" si="45"/>
        <v>3.3909470955194112</v>
      </c>
      <c r="Y45" s="60">
        <f t="shared" si="46"/>
        <v>2.1316068335535401</v>
      </c>
      <c r="Z45" s="60">
        <f t="shared" si="47"/>
        <v>2.486680831201693</v>
      </c>
      <c r="AA45" s="67">
        <f t="shared" si="61"/>
        <v>0</v>
      </c>
      <c r="AB45" s="31">
        <f t="shared" si="30"/>
        <v>15</v>
      </c>
      <c r="AC45" s="50">
        <f t="shared" si="48"/>
        <v>248.24383174612817</v>
      </c>
      <c r="AD45" s="116">
        <f t="shared" si="49"/>
        <v>0</v>
      </c>
      <c r="AE45" s="33">
        <f t="shared" si="50"/>
        <v>1.75</v>
      </c>
      <c r="AF45" s="89">
        <f t="shared" si="51"/>
        <v>55</v>
      </c>
      <c r="AG45" s="50">
        <f t="shared" si="31"/>
        <v>106.42857142857143</v>
      </c>
      <c r="AH45" s="128">
        <f t="shared" si="52"/>
        <v>66.428571428571431</v>
      </c>
      <c r="AI45" s="58">
        <f t="shared" si="62"/>
        <v>50</v>
      </c>
      <c r="AJ45" s="116">
        <f>IF(AA45&gt;0,20/COS(ATAN((AD45+AH45-AG45)/L45)),20/COS(ATAN((AD45-AH45+AG45)/L45)))</f>
        <v>20.264802591520667</v>
      </c>
      <c r="AK45" s="61">
        <f t="shared" si="54"/>
        <v>3.5</v>
      </c>
      <c r="AL45" s="60">
        <f t="shared" si="55"/>
        <v>1.9629166666666666</v>
      </c>
      <c r="AM45" s="60">
        <f t="shared" si="56"/>
        <v>2.3033925980953538</v>
      </c>
      <c r="AN45" s="62">
        <f t="shared" si="57"/>
        <v>4.6476434878625827</v>
      </c>
      <c r="AO45" s="63">
        <f t="shared" si="58"/>
        <v>1.4386561357345224</v>
      </c>
    </row>
    <row r="46" spans="1:41" s="1" customFormat="1" ht="20.100000000000001" customHeight="1" x14ac:dyDescent="0.15">
      <c r="A46" s="18"/>
      <c r="B46" s="147"/>
      <c r="C46" s="149"/>
      <c r="D46" s="100">
        <f t="shared" si="59"/>
        <v>150</v>
      </c>
      <c r="E46" s="149"/>
      <c r="F46" s="94" t="s">
        <v>122</v>
      </c>
      <c r="G46" s="8">
        <f t="shared" si="32"/>
        <v>15</v>
      </c>
      <c r="H46" s="143"/>
      <c r="I46" s="97">
        <f t="shared" si="33"/>
        <v>155.29142706151245</v>
      </c>
      <c r="J46" s="8">
        <v>30</v>
      </c>
      <c r="K46" s="28">
        <f t="shared" si="34"/>
        <v>180</v>
      </c>
      <c r="L46" s="58">
        <f t="shared" si="35"/>
        <v>245</v>
      </c>
      <c r="M46" s="8">
        <v>1.75</v>
      </c>
      <c r="N46" s="67">
        <f t="shared" si="36"/>
        <v>25</v>
      </c>
      <c r="O46" s="8">
        <f t="shared" si="60"/>
        <v>10</v>
      </c>
      <c r="P46" s="28">
        <f t="shared" si="37"/>
        <v>255.63257252581479</v>
      </c>
      <c r="Q46" s="116">
        <f t="shared" si="38"/>
        <v>114.24537624797465</v>
      </c>
      <c r="R46" s="33">
        <f t="shared" si="39"/>
        <v>1.9309113581843607</v>
      </c>
      <c r="S46" s="89">
        <f t="shared" si="40"/>
        <v>60.685785542937047</v>
      </c>
      <c r="T46" s="50">
        <f t="shared" si="41"/>
        <v>113.76830052461898</v>
      </c>
      <c r="U46" s="128">
        <f t="shared" si="42"/>
        <v>72.481899983310811</v>
      </c>
      <c r="V46" s="58">
        <f t="shared" si="43"/>
        <v>55.168895948124586</v>
      </c>
      <c r="W46" s="116">
        <f t="shared" si="44"/>
        <v>20.867965104148144</v>
      </c>
      <c r="X46" s="59">
        <f t="shared" si="45"/>
        <v>3.3909470955194112</v>
      </c>
      <c r="Y46" s="60">
        <f t="shared" si="46"/>
        <v>2.1316068335535401</v>
      </c>
      <c r="Z46" s="60">
        <f t="shared" si="47"/>
        <v>2.486680831201693</v>
      </c>
      <c r="AA46" s="67">
        <f t="shared" si="61"/>
        <v>0</v>
      </c>
      <c r="AB46" s="31">
        <f t="shared" si="30"/>
        <v>15</v>
      </c>
      <c r="AC46" s="50">
        <f t="shared" si="48"/>
        <v>248.24383174612817</v>
      </c>
      <c r="AD46" s="116">
        <f t="shared" si="49"/>
        <v>0</v>
      </c>
      <c r="AE46" s="33">
        <f t="shared" si="50"/>
        <v>1.75</v>
      </c>
      <c r="AF46" s="89">
        <f t="shared" si="51"/>
        <v>55</v>
      </c>
      <c r="AG46" s="50">
        <f t="shared" si="31"/>
        <v>106.42857142857143</v>
      </c>
      <c r="AH46" s="128">
        <f t="shared" si="52"/>
        <v>66.428571428571431</v>
      </c>
      <c r="AI46" s="58">
        <f t="shared" si="62"/>
        <v>50</v>
      </c>
      <c r="AJ46" s="116">
        <f t="shared" si="53"/>
        <v>20.264802591520667</v>
      </c>
      <c r="AK46" s="61">
        <f t="shared" si="54"/>
        <v>3.5</v>
      </c>
      <c r="AL46" s="60">
        <f t="shared" si="55"/>
        <v>1.9629166666666666</v>
      </c>
      <c r="AM46" s="60">
        <f t="shared" si="56"/>
        <v>2.3033925980953538</v>
      </c>
      <c r="AN46" s="62">
        <f t="shared" si="57"/>
        <v>4.6476434878625827</v>
      </c>
      <c r="AO46" s="63">
        <f t="shared" si="58"/>
        <v>1.4386561357345224</v>
      </c>
    </row>
    <row r="47" spans="1:41" s="1" customFormat="1" ht="20.100000000000001" customHeight="1" x14ac:dyDescent="0.15">
      <c r="A47" s="18"/>
      <c r="B47" s="147"/>
      <c r="C47" s="149"/>
      <c r="D47" s="100">
        <f t="shared" si="59"/>
        <v>150</v>
      </c>
      <c r="E47" s="149"/>
      <c r="F47" s="94" t="s">
        <v>123</v>
      </c>
      <c r="G47" s="8">
        <f t="shared" si="32"/>
        <v>15</v>
      </c>
      <c r="H47" s="143"/>
      <c r="I47" s="97">
        <f t="shared" si="33"/>
        <v>155.29142706151245</v>
      </c>
      <c r="J47" s="8">
        <v>35</v>
      </c>
      <c r="K47" s="28">
        <f t="shared" si="34"/>
        <v>185</v>
      </c>
      <c r="L47" s="58">
        <f>(K47-40)*M47</f>
        <v>253.75</v>
      </c>
      <c r="M47" s="8">
        <v>1.75</v>
      </c>
      <c r="N47" s="67">
        <f t="shared" si="36"/>
        <v>25</v>
      </c>
      <c r="O47" s="8">
        <f t="shared" si="60"/>
        <v>10</v>
      </c>
      <c r="P47" s="28">
        <f t="shared" si="37"/>
        <v>264.76230725887962</v>
      </c>
      <c r="Q47" s="116">
        <f t="shared" si="38"/>
        <v>118.32556825683089</v>
      </c>
      <c r="R47" s="33">
        <f t="shared" si="39"/>
        <v>1.9309113581843607</v>
      </c>
      <c r="S47" s="89">
        <f t="shared" si="40"/>
        <v>60.685785542937047</v>
      </c>
      <c r="T47" s="50">
        <f t="shared" si="41"/>
        <v>115.2428148296657</v>
      </c>
      <c r="U47" s="128">
        <f t="shared" si="42"/>
        <v>72.481899983310811</v>
      </c>
      <c r="V47" s="58">
        <f t="shared" si="43"/>
        <v>55.168895948124586</v>
      </c>
      <c r="W47" s="116">
        <f t="shared" si="44"/>
        <v>20.867965104148144</v>
      </c>
      <c r="X47" s="59">
        <f t="shared" si="45"/>
        <v>3.3909470955194112</v>
      </c>
      <c r="Y47" s="60">
        <f t="shared" si="46"/>
        <v>2.271488859572524</v>
      </c>
      <c r="Z47" s="60">
        <f t="shared" si="47"/>
        <v>2.5867156010346362</v>
      </c>
      <c r="AA47" s="67">
        <f t="shared" si="61"/>
        <v>0</v>
      </c>
      <c r="AB47" s="31">
        <f t="shared" si="30"/>
        <v>15</v>
      </c>
      <c r="AC47" s="50">
        <f t="shared" si="48"/>
        <v>257.10968287991847</v>
      </c>
      <c r="AD47" s="116">
        <f t="shared" si="49"/>
        <v>0</v>
      </c>
      <c r="AE47" s="33">
        <f>M47/COS(AA47*PI()/180)</f>
        <v>1.75</v>
      </c>
      <c r="AF47" s="89">
        <f t="shared" si="51"/>
        <v>55</v>
      </c>
      <c r="AG47" s="50">
        <f t="shared" si="31"/>
        <v>107.85714285714286</v>
      </c>
      <c r="AH47" s="128">
        <f t="shared" si="52"/>
        <v>66.428571428571431</v>
      </c>
      <c r="AI47" s="58">
        <f t="shared" si="62"/>
        <v>50</v>
      </c>
      <c r="AJ47" s="116">
        <f t="shared" si="53"/>
        <v>20.264802591520667</v>
      </c>
      <c r="AK47" s="61">
        <f t="shared" si="54"/>
        <v>3.5</v>
      </c>
      <c r="AL47" s="60">
        <f t="shared" si="55"/>
        <v>2.0923802083333332</v>
      </c>
      <c r="AM47" s="60">
        <f t="shared" si="56"/>
        <v>2.3965316194559021</v>
      </c>
      <c r="AN47" s="62">
        <f t="shared" si="57"/>
        <v>4.7385278251114604</v>
      </c>
      <c r="AO47" s="63">
        <f t="shared" si="58"/>
        <v>1.4517127501628624</v>
      </c>
    </row>
    <row r="48" spans="1:41" s="1" customFormat="1" ht="20.100000000000001" customHeight="1" x14ac:dyDescent="0.15">
      <c r="A48" s="18"/>
      <c r="B48" s="147"/>
      <c r="C48" s="149"/>
      <c r="D48" s="100">
        <f t="shared" si="59"/>
        <v>150</v>
      </c>
      <c r="E48" s="149"/>
      <c r="F48" s="94" t="s">
        <v>124</v>
      </c>
      <c r="G48" s="8">
        <f t="shared" si="32"/>
        <v>15</v>
      </c>
      <c r="H48" s="143"/>
      <c r="I48" s="97">
        <f t="shared" si="33"/>
        <v>155.29142706151245</v>
      </c>
      <c r="J48" s="8">
        <v>35</v>
      </c>
      <c r="K48" s="28">
        <f t="shared" si="34"/>
        <v>185</v>
      </c>
      <c r="L48" s="58">
        <f t="shared" si="35"/>
        <v>253.75</v>
      </c>
      <c r="M48" s="8">
        <v>1.75</v>
      </c>
      <c r="N48" s="67">
        <f t="shared" si="36"/>
        <v>25</v>
      </c>
      <c r="O48" s="8">
        <f t="shared" si="60"/>
        <v>10</v>
      </c>
      <c r="P48" s="28">
        <f t="shared" si="37"/>
        <v>264.76230725887962</v>
      </c>
      <c r="Q48" s="116">
        <f t="shared" si="38"/>
        <v>118.32556825683089</v>
      </c>
      <c r="R48" s="33">
        <f t="shared" si="39"/>
        <v>1.9309113581843607</v>
      </c>
      <c r="S48" s="89">
        <f t="shared" si="40"/>
        <v>60.685785542937047</v>
      </c>
      <c r="T48" s="50">
        <f t="shared" si="41"/>
        <v>115.2428148296657</v>
      </c>
      <c r="U48" s="128">
        <f t="shared" si="42"/>
        <v>72.481899983310811</v>
      </c>
      <c r="V48" s="58">
        <f t="shared" si="43"/>
        <v>55.168895948124586</v>
      </c>
      <c r="W48" s="116">
        <f t="shared" si="44"/>
        <v>20.867965104148144</v>
      </c>
      <c r="X48" s="59">
        <f t="shared" si="45"/>
        <v>3.3909470955194112</v>
      </c>
      <c r="Y48" s="60">
        <f t="shared" si="46"/>
        <v>2.271488859572524</v>
      </c>
      <c r="Z48" s="60">
        <f t="shared" si="47"/>
        <v>2.5867156010346362</v>
      </c>
      <c r="AA48" s="67">
        <f t="shared" si="61"/>
        <v>0</v>
      </c>
      <c r="AB48" s="31">
        <f t="shared" si="30"/>
        <v>15</v>
      </c>
      <c r="AC48" s="50">
        <f t="shared" si="48"/>
        <v>257.10968287991847</v>
      </c>
      <c r="AD48" s="116">
        <f t="shared" si="49"/>
        <v>0</v>
      </c>
      <c r="AE48" s="33">
        <f t="shared" si="50"/>
        <v>1.75</v>
      </c>
      <c r="AF48" s="89">
        <f t="shared" si="51"/>
        <v>55</v>
      </c>
      <c r="AG48" s="50">
        <f t="shared" si="31"/>
        <v>107.85714285714286</v>
      </c>
      <c r="AH48" s="128">
        <f t="shared" si="52"/>
        <v>66.428571428571431</v>
      </c>
      <c r="AI48" s="58">
        <f t="shared" si="62"/>
        <v>50</v>
      </c>
      <c r="AJ48" s="116">
        <f t="shared" si="53"/>
        <v>20.264802591520667</v>
      </c>
      <c r="AK48" s="61">
        <f t="shared" si="54"/>
        <v>3.5</v>
      </c>
      <c r="AL48" s="60">
        <f t="shared" si="55"/>
        <v>2.0923802083333332</v>
      </c>
      <c r="AM48" s="60">
        <f t="shared" si="56"/>
        <v>2.3965316194559021</v>
      </c>
      <c r="AN48" s="62">
        <f t="shared" si="57"/>
        <v>4.7385278251114604</v>
      </c>
      <c r="AO48" s="63">
        <f t="shared" si="58"/>
        <v>1.4517127501628624</v>
      </c>
    </row>
    <row r="49" spans="1:41" s="1" customFormat="1" ht="20.100000000000001" customHeight="1" thickBot="1" x14ac:dyDescent="0.2">
      <c r="A49" s="18"/>
      <c r="B49" s="148"/>
      <c r="C49" s="150"/>
      <c r="D49" s="100">
        <f t="shared" si="59"/>
        <v>150</v>
      </c>
      <c r="E49" s="150"/>
      <c r="F49" s="95" t="s">
        <v>125</v>
      </c>
      <c r="G49" s="35">
        <f t="shared" si="32"/>
        <v>15</v>
      </c>
      <c r="H49" s="144"/>
      <c r="I49" s="97">
        <f>D49/COS(G49/180*PI())</f>
        <v>155.29142706151245</v>
      </c>
      <c r="J49" s="35">
        <v>40</v>
      </c>
      <c r="K49" s="28">
        <f t="shared" si="34"/>
        <v>190</v>
      </c>
      <c r="L49" s="66">
        <f>(K49-40)*M49</f>
        <v>262.5</v>
      </c>
      <c r="M49" s="35">
        <v>1.75</v>
      </c>
      <c r="N49" s="83">
        <f t="shared" si="36"/>
        <v>25</v>
      </c>
      <c r="O49" s="35">
        <f t="shared" si="60"/>
        <v>10</v>
      </c>
      <c r="P49" s="36">
        <f>L49/COS(ATAN((Q49+U49-T49)/L49))</f>
        <v>273.89204199194438</v>
      </c>
      <c r="Q49" s="117">
        <f t="shared" si="38"/>
        <v>122.40576026568712</v>
      </c>
      <c r="R49" s="40">
        <f t="shared" si="39"/>
        <v>1.9309113581843607</v>
      </c>
      <c r="S49" s="90">
        <f>55/COS(N49*PI()/180)</f>
        <v>60.685785542937047</v>
      </c>
      <c r="T49" s="51">
        <f t="shared" si="41"/>
        <v>116.71732913471243</v>
      </c>
      <c r="U49" s="129">
        <f t="shared" si="42"/>
        <v>72.481899983310811</v>
      </c>
      <c r="V49" s="58">
        <f t="shared" si="43"/>
        <v>55.168895948124586</v>
      </c>
      <c r="W49" s="117">
        <f t="shared" si="44"/>
        <v>20.867965104148144</v>
      </c>
      <c r="X49" s="84">
        <f t="shared" si="45"/>
        <v>3.3909470955194112</v>
      </c>
      <c r="Y49" s="85">
        <f t="shared" si="46"/>
        <v>2.4164127587403059</v>
      </c>
      <c r="Z49" s="60">
        <f t="shared" si="47"/>
        <v>2.687524490877728</v>
      </c>
      <c r="AA49" s="83">
        <f>AA48</f>
        <v>0</v>
      </c>
      <c r="AB49" s="38">
        <f t="shared" si="30"/>
        <v>15</v>
      </c>
      <c r="AC49" s="51">
        <f t="shared" si="48"/>
        <v>265.97553401370874</v>
      </c>
      <c r="AD49" s="117">
        <f>L49*TAN(ABS(AA49)*PI()/180)</f>
        <v>0</v>
      </c>
      <c r="AE49" s="40">
        <f t="shared" si="50"/>
        <v>1.75</v>
      </c>
      <c r="AF49" s="90">
        <f t="shared" si="51"/>
        <v>55</v>
      </c>
      <c r="AG49" s="51">
        <f t="shared" si="31"/>
        <v>109.28571428571428</v>
      </c>
      <c r="AH49" s="129">
        <f t="shared" si="52"/>
        <v>66.428571428571431</v>
      </c>
      <c r="AI49" s="66">
        <f>50/COS(AA49*PI()/180)</f>
        <v>50</v>
      </c>
      <c r="AJ49" s="117">
        <f t="shared" si="53"/>
        <v>20.264802591520667</v>
      </c>
      <c r="AK49" s="86">
        <f t="shared" si="54"/>
        <v>3.5</v>
      </c>
      <c r="AL49" s="85">
        <f t="shared" si="55"/>
        <v>2.2265625</v>
      </c>
      <c r="AM49" s="85">
        <f>(M49*(AF49+AI49+AJ49)*(K49-40)*60+M49*(K49^2-40^2)*60/(2*AK49)+(AI49+AJ49+AH49)*0*60)/1000000</f>
        <v>2.49042064081645</v>
      </c>
      <c r="AN49" s="62">
        <f t="shared" si="57"/>
        <v>4.8308402295634352</v>
      </c>
      <c r="AO49" s="63">
        <f>IF(AA49&gt;0,0.8*0.4*(Q49+U49+W49+I49+AD49+AH49+AJ49)/100,0.8*0.4*(Q49+U49+W49+I49-AD49+AH49+AJ49)/100)</f>
        <v>1.4647693645912023</v>
      </c>
    </row>
    <row r="50" spans="1:41" s="1" customFormat="1" ht="20.100000000000001" customHeight="1" x14ac:dyDescent="0.15">
      <c r="A50" s="17"/>
      <c r="B50" s="188" t="s">
        <v>55</v>
      </c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</row>
    <row r="51" spans="1:41" s="1" customFormat="1" ht="20.100000000000001" customHeight="1" thickBot="1" x14ac:dyDescent="0.2">
      <c r="D51" s="96"/>
      <c r="K51" s="2"/>
      <c r="L51" s="2"/>
      <c r="P51" s="2"/>
      <c r="Q51" s="2"/>
      <c r="R51" s="87"/>
      <c r="S51" s="13"/>
      <c r="T51" s="13"/>
      <c r="U51" s="13"/>
      <c r="V51" s="2"/>
      <c r="W51" s="2"/>
      <c r="X51" s="5"/>
      <c r="AA51" s="3"/>
      <c r="AB51" s="4"/>
      <c r="AC51" s="13"/>
      <c r="AD51" s="2"/>
      <c r="AE51" s="87"/>
      <c r="AF51" s="13"/>
      <c r="AG51" s="13"/>
      <c r="AH51" s="13"/>
      <c r="AI51" s="2"/>
      <c r="AJ51" s="2"/>
      <c r="AK51" s="5"/>
      <c r="AN51" s="4" t="s">
        <v>77</v>
      </c>
      <c r="AO51" s="4"/>
    </row>
    <row r="52" spans="1:41" s="1" customFormat="1" ht="24.75" customHeight="1" x14ac:dyDescent="0.15">
      <c r="A52" s="18"/>
      <c r="B52" s="19" t="s">
        <v>29</v>
      </c>
      <c r="C52" s="15" t="s">
        <v>30</v>
      </c>
      <c r="D52" s="91" t="s">
        <v>30</v>
      </c>
      <c r="E52" s="15" t="s">
        <v>315</v>
      </c>
      <c r="F52" s="68" t="s">
        <v>24</v>
      </c>
      <c r="G52" s="165" t="s">
        <v>71</v>
      </c>
      <c r="H52" s="146" t="s">
        <v>316</v>
      </c>
      <c r="I52" s="167" t="s">
        <v>316</v>
      </c>
      <c r="J52" s="68" t="s">
        <v>27</v>
      </c>
      <c r="K52" s="151" t="s">
        <v>72</v>
      </c>
      <c r="L52" s="151" t="s">
        <v>1</v>
      </c>
      <c r="M52" s="153" t="s">
        <v>3</v>
      </c>
      <c r="N52" s="153" t="s">
        <v>32</v>
      </c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 t="s">
        <v>33</v>
      </c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03" t="s">
        <v>16</v>
      </c>
      <c r="AO52" s="155" t="s">
        <v>87</v>
      </c>
    </row>
    <row r="53" spans="1:41" s="1" customFormat="1" ht="34.5" customHeight="1" x14ac:dyDescent="0.15">
      <c r="A53" s="18"/>
      <c r="B53" s="20" t="s">
        <v>34</v>
      </c>
      <c r="C53" s="16" t="s">
        <v>35</v>
      </c>
      <c r="D53" s="92" t="s">
        <v>35</v>
      </c>
      <c r="E53" s="16" t="s">
        <v>70</v>
      </c>
      <c r="F53" s="69" t="s">
        <v>73</v>
      </c>
      <c r="G53" s="166"/>
      <c r="H53" s="143"/>
      <c r="I53" s="168"/>
      <c r="J53" s="69" t="s">
        <v>74</v>
      </c>
      <c r="K53" s="152"/>
      <c r="L53" s="152"/>
      <c r="M53" s="154"/>
      <c r="N53" s="103" t="s">
        <v>39</v>
      </c>
      <c r="O53" s="103" t="s">
        <v>40</v>
      </c>
      <c r="P53" s="103" t="s">
        <v>0</v>
      </c>
      <c r="Q53" s="103" t="s">
        <v>2</v>
      </c>
      <c r="R53" s="162" t="s">
        <v>17</v>
      </c>
      <c r="S53" s="103" t="s">
        <v>4</v>
      </c>
      <c r="T53" s="103" t="s">
        <v>19</v>
      </c>
      <c r="U53" s="103" t="s">
        <v>21</v>
      </c>
      <c r="V53" s="103" t="s">
        <v>5</v>
      </c>
      <c r="W53" s="103" t="s">
        <v>6</v>
      </c>
      <c r="X53" s="157" t="s">
        <v>7</v>
      </c>
      <c r="Y53" s="70" t="s">
        <v>37</v>
      </c>
      <c r="Z53" s="70" t="s">
        <v>38</v>
      </c>
      <c r="AA53" s="103" t="s">
        <v>41</v>
      </c>
      <c r="AB53" s="103" t="s">
        <v>42</v>
      </c>
      <c r="AC53" s="103" t="s">
        <v>18</v>
      </c>
      <c r="AD53" s="103" t="s">
        <v>13</v>
      </c>
      <c r="AE53" s="162" t="s">
        <v>14</v>
      </c>
      <c r="AF53" s="103" t="s">
        <v>8</v>
      </c>
      <c r="AG53" s="103" t="s">
        <v>20</v>
      </c>
      <c r="AH53" s="103" t="s">
        <v>22</v>
      </c>
      <c r="AI53" s="103" t="s">
        <v>9</v>
      </c>
      <c r="AJ53" s="103" t="s">
        <v>10</v>
      </c>
      <c r="AK53" s="157" t="s">
        <v>11</v>
      </c>
      <c r="AL53" s="70" t="s">
        <v>37</v>
      </c>
      <c r="AM53" s="70" t="s">
        <v>38</v>
      </c>
      <c r="AN53" s="71" t="s">
        <v>314</v>
      </c>
      <c r="AO53" s="156"/>
    </row>
    <row r="54" spans="1:41" s="1" customFormat="1" ht="51" customHeight="1" x14ac:dyDescent="0.15">
      <c r="A54" s="18"/>
      <c r="B54" s="25" t="s">
        <v>57</v>
      </c>
      <c r="C54" s="24" t="s">
        <v>57</v>
      </c>
      <c r="D54" s="93" t="s">
        <v>57</v>
      </c>
      <c r="E54" s="71" t="s">
        <v>15</v>
      </c>
      <c r="F54" s="71" t="s">
        <v>58</v>
      </c>
      <c r="G54" s="71" t="s">
        <v>59</v>
      </c>
      <c r="H54" s="108" t="s">
        <v>15</v>
      </c>
      <c r="I54" s="93" t="s">
        <v>15</v>
      </c>
      <c r="J54" s="71" t="s">
        <v>15</v>
      </c>
      <c r="K54" s="73" t="s">
        <v>57</v>
      </c>
      <c r="L54" s="73" t="s">
        <v>57</v>
      </c>
      <c r="M54" s="154"/>
      <c r="N54" s="71" t="s">
        <v>59</v>
      </c>
      <c r="O54" s="71" t="s">
        <v>59</v>
      </c>
      <c r="P54" s="71" t="s">
        <v>57</v>
      </c>
      <c r="Q54" s="71" t="s">
        <v>57</v>
      </c>
      <c r="R54" s="163"/>
      <c r="S54" s="71" t="s">
        <v>57</v>
      </c>
      <c r="T54" s="71" t="s">
        <v>57</v>
      </c>
      <c r="U54" s="71" t="s">
        <v>57</v>
      </c>
      <c r="V54" s="71" t="s">
        <v>57</v>
      </c>
      <c r="W54" s="71" t="s">
        <v>57</v>
      </c>
      <c r="X54" s="157"/>
      <c r="Y54" s="158" t="s">
        <v>75</v>
      </c>
      <c r="Z54" s="158"/>
      <c r="AA54" s="71" t="s">
        <v>59</v>
      </c>
      <c r="AB54" s="71" t="s">
        <v>59</v>
      </c>
      <c r="AC54" s="71" t="s">
        <v>57</v>
      </c>
      <c r="AD54" s="71" t="s">
        <v>57</v>
      </c>
      <c r="AE54" s="163"/>
      <c r="AF54" s="71" t="s">
        <v>57</v>
      </c>
      <c r="AG54" s="71" t="s">
        <v>57</v>
      </c>
      <c r="AH54" s="71" t="s">
        <v>57</v>
      </c>
      <c r="AI54" s="71" t="s">
        <v>57</v>
      </c>
      <c r="AJ54" s="71" t="s">
        <v>57</v>
      </c>
      <c r="AK54" s="157"/>
      <c r="AL54" s="159" t="s">
        <v>75</v>
      </c>
      <c r="AM54" s="160"/>
      <c r="AN54" s="158" t="s">
        <v>52</v>
      </c>
      <c r="AO54" s="161"/>
    </row>
    <row r="55" spans="1:41" s="1" customFormat="1" ht="24.75" customHeight="1" x14ac:dyDescent="0.15">
      <c r="A55" s="18"/>
      <c r="B55" s="147">
        <f>C55+20*2</f>
        <v>240</v>
      </c>
      <c r="C55" s="149">
        <v>200</v>
      </c>
      <c r="D55" s="100">
        <v>200</v>
      </c>
      <c r="E55" s="149">
        <v>200</v>
      </c>
      <c r="F55" s="64" t="s">
        <v>43</v>
      </c>
      <c r="G55" s="8">
        <v>15</v>
      </c>
      <c r="H55" s="186">
        <f>C55/COS(G55/180*PI())</f>
        <v>207.05523608201659</v>
      </c>
      <c r="I55" s="97">
        <f>D55/COS(G55/180*PI())</f>
        <v>207.05523608201659</v>
      </c>
      <c r="J55" s="8">
        <v>25</v>
      </c>
      <c r="K55" s="28">
        <f t="shared" ref="K55:K63" si="63">J55+E$55</f>
        <v>225</v>
      </c>
      <c r="L55" s="58">
        <f t="shared" ref="L55:L63" si="64">(K55-40)*M55</f>
        <v>277.5</v>
      </c>
      <c r="M55" s="8">
        <v>1.5</v>
      </c>
      <c r="N55" s="67">
        <v>25</v>
      </c>
      <c r="O55" s="8">
        <f t="shared" ref="O55:O63" si="65">N55-G55</f>
        <v>10</v>
      </c>
      <c r="P55" s="28">
        <f t="shared" ref="P55:P63" si="66">L55/COS(ATAN((Q55+U55-T55)/L55))</f>
        <v>287.56743512443427</v>
      </c>
      <c r="Q55" s="28">
        <f t="shared" ref="Q55:Q63" si="67">L55*TAN(N55*PI()/180)</f>
        <v>129.40037513801209</v>
      </c>
      <c r="R55" s="33">
        <f t="shared" ref="R55:R63" si="68">M55/COS(N55*PI()/180)</f>
        <v>1.6550668784437377</v>
      </c>
      <c r="S55" s="89">
        <f t="shared" ref="S55:S63" si="69">55/COS(N55*PI()/180)</f>
        <v>60.685785542937047</v>
      </c>
      <c r="T55" s="50">
        <f t="shared" ref="T55:T63" si="70">K55/X55+S55</f>
        <v>126.33272853598967</v>
      </c>
      <c r="U55" s="89">
        <f t="shared" ref="U55:U63" si="71">40/X55+S55</f>
        <v>72.356353186146407</v>
      </c>
      <c r="V55" s="58">
        <f>50/COS(N55*PI()/180)</f>
        <v>55.168895948124586</v>
      </c>
      <c r="W55" s="28">
        <f t="shared" ref="W55:W63" si="72">20/COS(ATAN((Q55+U55-T55)/L55))</f>
        <v>20.725580909869134</v>
      </c>
      <c r="X55" s="59">
        <f t="shared" ref="X55:X63" si="73">(3.5+SIN(N55*PI()/180)/M55)*COS(N55*PI()/180)</f>
        <v>3.4274254023346011</v>
      </c>
      <c r="Y55" s="60">
        <f t="shared" ref="Y55:Y63" si="74">(S55*M55*(K55^2-40^2)/2+M55*(K55^3-40^3)/(6*X55))/1000000</f>
        <v>3.0575163723804049</v>
      </c>
      <c r="Z55" s="60">
        <f t="shared" ref="Z55:Z63" si="75">(M55*(S55+V55+W55)*(K55-40)*60+M55*(K55^2-40^2)*60/(2*X55)+(V55+W55+U55)*0*60)/1000000</f>
        <v>2.9177296450223782</v>
      </c>
      <c r="AA55" s="67">
        <v>0</v>
      </c>
      <c r="AB55" s="31">
        <f t="shared" ref="AB55:AB63" si="76">AA55+G55</f>
        <v>15</v>
      </c>
      <c r="AC55" s="50">
        <f t="shared" ref="AC55:AC63" si="77">IF(AA55&gt;0,L55/COS(ATAN((AD55+AH55-AG55)/L55)),L55/COS(ATAN((AD55+AG55-AH55)/L55)))</f>
        <v>282.48916359927932</v>
      </c>
      <c r="AD55" s="28">
        <f t="shared" ref="AD55:AD63" si="78">L55*TAN(ABS(AA55)*PI()/180)</f>
        <v>0</v>
      </c>
      <c r="AE55" s="33">
        <f t="shared" ref="AE55:AE63" si="79">M55/COS(AA55*PI()/180)</f>
        <v>1.5</v>
      </c>
      <c r="AF55" s="89">
        <f t="shared" ref="AF55:AF63" si="80">55/COS(AA55*PI()/180)</f>
        <v>55</v>
      </c>
      <c r="AG55" s="50">
        <f t="shared" ref="AG55:AG63" si="81">K55/AK55+AF55</f>
        <v>119.28571428571429</v>
      </c>
      <c r="AH55" s="89">
        <f t="shared" ref="AH55:AH63" si="82">40/AK55+AF55</f>
        <v>66.428571428571431</v>
      </c>
      <c r="AI55" s="58">
        <f t="shared" ref="AI55:AI63" si="83">50/COS(AA55*PI()/180)</f>
        <v>50</v>
      </c>
      <c r="AJ55" s="28">
        <f t="shared" ref="AJ55:AJ63" si="84">IF(AA55&gt;0,20/COS(ATAN((AD55+AH55-AG55)/L55)),20/COS(ATAN((AD55-AH55+AG55)/L55)))</f>
        <v>20.359579358506618</v>
      </c>
      <c r="AK55" s="61">
        <f t="shared" ref="AK55:AK63" si="85">(3.5+SIN(ABS(AA55)*PI()/180)/M55)*COS(AA55*PI()/180)</f>
        <v>3.5</v>
      </c>
      <c r="AL55" s="60">
        <f t="shared" ref="AL55:AL63" si="86">(AF55*M55*(K55^2-40^2)/2+M55*(K55^3-40^3)/(6*AK55))/1000000</f>
        <v>2.8313258928571425</v>
      </c>
      <c r="AM55" s="60">
        <f t="shared" ref="AM55:AM63" si="87">(M55*(AF55+AI55+AJ55)*(K55-40)*60+M55*(K55^2-40^2)*60/(2*AK55)+(AI55+AJ55+AH55)*0*60)/1000000</f>
        <v>2.717558424890564</v>
      </c>
      <c r="AN55" s="62">
        <f>IF(AA55&gt;0,((I55+I55+Q55+AD55)*L55/2+200*(I55+Q55+AD55+U55+W55+AH55+AJ55))/10000*0.4-(AI55+V55)*L55/10000*0.4,((I55+I55+Q55-AD55)*L55/2+200*(I55+Q55-AD55+U55+W55+AH55+AJ55))/10000*0.4-(AI55+V55)*L55/10000*0.4)</f>
        <v>5.9797160263271465</v>
      </c>
      <c r="AO55" s="63">
        <f>IF(AA55&gt;0,0.8*0.4*(Q55+U55+W55+I55+AD55+AH55+AJ55)/100,0.8*0.4*(Q55+U55+W55+I55-AD55+AH55+AJ55)/100)</f>
        <v>1.6522422275299915</v>
      </c>
    </row>
    <row r="56" spans="1:41" s="1" customFormat="1" ht="20.100000000000001" customHeight="1" x14ac:dyDescent="0.15">
      <c r="A56" s="18"/>
      <c r="B56" s="147"/>
      <c r="C56" s="149"/>
      <c r="D56" s="100">
        <v>200</v>
      </c>
      <c r="E56" s="149"/>
      <c r="F56" s="64" t="s">
        <v>44</v>
      </c>
      <c r="G56" s="8">
        <f t="shared" ref="G56:G63" si="88">G55</f>
        <v>15</v>
      </c>
      <c r="H56" s="186"/>
      <c r="I56" s="97">
        <f t="shared" ref="I56:I63" si="89">D56/COS(G56/180*PI())</f>
        <v>207.05523608201659</v>
      </c>
      <c r="J56" s="8">
        <v>25</v>
      </c>
      <c r="K56" s="28">
        <f t="shared" si="63"/>
        <v>225</v>
      </c>
      <c r="L56" s="58">
        <f t="shared" si="64"/>
        <v>277.5</v>
      </c>
      <c r="M56" s="8">
        <v>1.5</v>
      </c>
      <c r="N56" s="67">
        <f t="shared" ref="N56:N63" si="90">N55</f>
        <v>25</v>
      </c>
      <c r="O56" s="8">
        <f t="shared" si="65"/>
        <v>10</v>
      </c>
      <c r="P56" s="28">
        <f t="shared" si="66"/>
        <v>287.56743512443427</v>
      </c>
      <c r="Q56" s="28">
        <f t="shared" si="67"/>
        <v>129.40037513801209</v>
      </c>
      <c r="R56" s="33">
        <f t="shared" si="68"/>
        <v>1.6550668784437377</v>
      </c>
      <c r="S56" s="89">
        <f t="shared" si="69"/>
        <v>60.685785542937047</v>
      </c>
      <c r="T56" s="50">
        <f t="shared" si="70"/>
        <v>126.33272853598967</v>
      </c>
      <c r="U56" s="89">
        <f t="shared" si="71"/>
        <v>72.356353186146407</v>
      </c>
      <c r="V56" s="58">
        <f t="shared" ref="V56:V63" si="91">50/COS(N56*PI()/180)</f>
        <v>55.168895948124586</v>
      </c>
      <c r="W56" s="28">
        <f t="shared" si="72"/>
        <v>20.725580909869134</v>
      </c>
      <c r="X56" s="59">
        <f t="shared" si="73"/>
        <v>3.4274254023346011</v>
      </c>
      <c r="Y56" s="60">
        <f t="shared" si="74"/>
        <v>3.0575163723804049</v>
      </c>
      <c r="Z56" s="60">
        <f t="shared" si="75"/>
        <v>2.9177296450223782</v>
      </c>
      <c r="AA56" s="67">
        <f t="shared" ref="AA56:AA63" si="92">AA55</f>
        <v>0</v>
      </c>
      <c r="AB56" s="31">
        <f t="shared" si="76"/>
        <v>15</v>
      </c>
      <c r="AC56" s="50">
        <f t="shared" si="77"/>
        <v>282.48916359927932</v>
      </c>
      <c r="AD56" s="28">
        <f t="shared" si="78"/>
        <v>0</v>
      </c>
      <c r="AE56" s="33">
        <f t="shared" si="79"/>
        <v>1.5</v>
      </c>
      <c r="AF56" s="89">
        <f t="shared" si="80"/>
        <v>55</v>
      </c>
      <c r="AG56" s="50">
        <f t="shared" si="81"/>
        <v>119.28571428571429</v>
      </c>
      <c r="AH56" s="89">
        <f t="shared" si="82"/>
        <v>66.428571428571431</v>
      </c>
      <c r="AI56" s="58">
        <f t="shared" si="83"/>
        <v>50</v>
      </c>
      <c r="AJ56" s="28">
        <f t="shared" si="84"/>
        <v>20.359579358506618</v>
      </c>
      <c r="AK56" s="61">
        <f t="shared" si="85"/>
        <v>3.5</v>
      </c>
      <c r="AL56" s="60">
        <f t="shared" si="86"/>
        <v>2.8313258928571425</v>
      </c>
      <c r="AM56" s="60">
        <f t="shared" si="87"/>
        <v>2.717558424890564</v>
      </c>
      <c r="AN56" s="62">
        <f t="shared" ref="AN56:AN63" si="93">IF(AA56&gt;0,((I56+I56+Q56+AD56)*L56/2+200*(I56+Q56+AD56+U56+W56+AH56+AJ56))/10000*0.4-(AI56+V56)*L56/10000*0.4,((I56+I56+Q56-AD56)*L56/2+200*(I56+Q56-AD56+U56+W56+AH56+AJ56))/10000*0.4-(AI56+V56)*L56/10000*0.4)</f>
        <v>5.9797160263271465</v>
      </c>
      <c r="AO56" s="63">
        <f t="shared" ref="AO56:AO62" si="94">IF(AA56&gt;0,0.8*0.4*(Q56+U56+W56+I56+AD56+AH56+AJ56)/100,0.8*0.4*(Q56+U56+W56+I56-AD56+AH56+AJ56)/100)</f>
        <v>1.6522422275299915</v>
      </c>
    </row>
    <row r="57" spans="1:41" s="1" customFormat="1" ht="20.100000000000001" customHeight="1" x14ac:dyDescent="0.15">
      <c r="A57" s="18"/>
      <c r="B57" s="147"/>
      <c r="C57" s="149"/>
      <c r="D57" s="100">
        <v>200</v>
      </c>
      <c r="E57" s="149"/>
      <c r="F57" s="64" t="s">
        <v>45</v>
      </c>
      <c r="G57" s="8">
        <f t="shared" si="88"/>
        <v>15</v>
      </c>
      <c r="H57" s="186"/>
      <c r="I57" s="97">
        <f t="shared" si="89"/>
        <v>207.05523608201659</v>
      </c>
      <c r="J57" s="8">
        <v>35</v>
      </c>
      <c r="K57" s="28">
        <f t="shared" si="63"/>
        <v>235</v>
      </c>
      <c r="L57" s="58">
        <f t="shared" si="64"/>
        <v>292.5</v>
      </c>
      <c r="M57" s="8">
        <v>1.5</v>
      </c>
      <c r="N57" s="67">
        <f t="shared" si="90"/>
        <v>25</v>
      </c>
      <c r="O57" s="8">
        <f t="shared" si="65"/>
        <v>10</v>
      </c>
      <c r="P57" s="28">
        <f t="shared" si="66"/>
        <v>303.11162080683613</v>
      </c>
      <c r="Q57" s="28">
        <f t="shared" si="67"/>
        <v>136.3949900103371</v>
      </c>
      <c r="R57" s="33">
        <f t="shared" si="68"/>
        <v>1.6550668784437377</v>
      </c>
      <c r="S57" s="89">
        <f t="shared" si="69"/>
        <v>60.685785542937047</v>
      </c>
      <c r="T57" s="50">
        <f t="shared" si="70"/>
        <v>129.250370446792</v>
      </c>
      <c r="U57" s="89">
        <f t="shared" si="71"/>
        <v>72.356353186146407</v>
      </c>
      <c r="V57" s="58">
        <f t="shared" si="91"/>
        <v>55.168895948124586</v>
      </c>
      <c r="W57" s="28">
        <f t="shared" si="72"/>
        <v>20.725580909869134</v>
      </c>
      <c r="X57" s="59">
        <f t="shared" si="73"/>
        <v>3.4274254023346011</v>
      </c>
      <c r="Y57" s="60">
        <f t="shared" si="74"/>
        <v>3.3826580105765629</v>
      </c>
      <c r="Z57" s="60">
        <f t="shared" si="75"/>
        <v>3.1010470687368241</v>
      </c>
      <c r="AA57" s="67">
        <f t="shared" si="92"/>
        <v>0</v>
      </c>
      <c r="AB57" s="31">
        <f t="shared" si="76"/>
        <v>15</v>
      </c>
      <c r="AC57" s="50">
        <f t="shared" si="77"/>
        <v>297.75884811815928</v>
      </c>
      <c r="AD57" s="28">
        <f t="shared" si="78"/>
        <v>0</v>
      </c>
      <c r="AE57" s="33">
        <f t="shared" si="79"/>
        <v>1.5</v>
      </c>
      <c r="AF57" s="89">
        <f t="shared" si="80"/>
        <v>55</v>
      </c>
      <c r="AG57" s="50">
        <f t="shared" si="81"/>
        <v>122.14285714285714</v>
      </c>
      <c r="AH57" s="89">
        <f t="shared" si="82"/>
        <v>66.428571428571431</v>
      </c>
      <c r="AI57" s="58">
        <f t="shared" si="83"/>
        <v>50</v>
      </c>
      <c r="AJ57" s="28">
        <f t="shared" si="84"/>
        <v>20.359579358506618</v>
      </c>
      <c r="AK57" s="61">
        <f t="shared" si="85"/>
        <v>3.5</v>
      </c>
      <c r="AL57" s="60">
        <f t="shared" si="86"/>
        <v>3.1344508928571426</v>
      </c>
      <c r="AM57" s="60">
        <f t="shared" si="87"/>
        <v>2.8895249034560768</v>
      </c>
      <c r="AN57" s="62">
        <f t="shared" si="93"/>
        <v>6.1765433589305854</v>
      </c>
      <c r="AO57" s="63">
        <f t="shared" si="94"/>
        <v>1.6746249951214318</v>
      </c>
    </row>
    <row r="58" spans="1:41" s="1" customFormat="1" ht="20.100000000000001" customHeight="1" x14ac:dyDescent="0.15">
      <c r="A58" s="18"/>
      <c r="B58" s="147"/>
      <c r="C58" s="149"/>
      <c r="D58" s="100">
        <v>200</v>
      </c>
      <c r="E58" s="149"/>
      <c r="F58" s="64" t="s">
        <v>46</v>
      </c>
      <c r="G58" s="8">
        <f t="shared" si="88"/>
        <v>15</v>
      </c>
      <c r="H58" s="186"/>
      <c r="I58" s="97">
        <f t="shared" si="89"/>
        <v>207.05523608201659</v>
      </c>
      <c r="J58" s="8">
        <v>35</v>
      </c>
      <c r="K58" s="28">
        <f t="shared" si="63"/>
        <v>235</v>
      </c>
      <c r="L58" s="58">
        <f t="shared" si="64"/>
        <v>292.5</v>
      </c>
      <c r="M58" s="8">
        <v>1.5</v>
      </c>
      <c r="N58" s="67">
        <f t="shared" si="90"/>
        <v>25</v>
      </c>
      <c r="O58" s="8">
        <f t="shared" si="65"/>
        <v>10</v>
      </c>
      <c r="P58" s="28">
        <f t="shared" si="66"/>
        <v>303.11162080683613</v>
      </c>
      <c r="Q58" s="28">
        <f t="shared" si="67"/>
        <v>136.3949900103371</v>
      </c>
      <c r="R58" s="33">
        <f t="shared" si="68"/>
        <v>1.6550668784437377</v>
      </c>
      <c r="S58" s="89">
        <f t="shared" si="69"/>
        <v>60.685785542937047</v>
      </c>
      <c r="T58" s="50">
        <f t="shared" si="70"/>
        <v>129.250370446792</v>
      </c>
      <c r="U58" s="89">
        <f t="shared" si="71"/>
        <v>72.356353186146407</v>
      </c>
      <c r="V58" s="58">
        <f t="shared" si="91"/>
        <v>55.168895948124586</v>
      </c>
      <c r="W58" s="28">
        <f t="shared" si="72"/>
        <v>20.725580909869134</v>
      </c>
      <c r="X58" s="59">
        <f t="shared" si="73"/>
        <v>3.4274254023346011</v>
      </c>
      <c r="Y58" s="60">
        <f t="shared" si="74"/>
        <v>3.3826580105765629</v>
      </c>
      <c r="Z58" s="60">
        <f t="shared" si="75"/>
        <v>3.1010470687368241</v>
      </c>
      <c r="AA58" s="67">
        <f t="shared" si="92"/>
        <v>0</v>
      </c>
      <c r="AB58" s="31">
        <f t="shared" si="76"/>
        <v>15</v>
      </c>
      <c r="AC58" s="50">
        <f t="shared" si="77"/>
        <v>297.75884811815928</v>
      </c>
      <c r="AD58" s="28">
        <f t="shared" si="78"/>
        <v>0</v>
      </c>
      <c r="AE58" s="33">
        <f t="shared" si="79"/>
        <v>1.5</v>
      </c>
      <c r="AF58" s="89">
        <f t="shared" si="80"/>
        <v>55</v>
      </c>
      <c r="AG58" s="50">
        <f t="shared" si="81"/>
        <v>122.14285714285714</v>
      </c>
      <c r="AH58" s="89">
        <f t="shared" si="82"/>
        <v>66.428571428571431</v>
      </c>
      <c r="AI58" s="58">
        <f t="shared" si="83"/>
        <v>50</v>
      </c>
      <c r="AJ58" s="28">
        <f t="shared" si="84"/>
        <v>20.359579358506618</v>
      </c>
      <c r="AK58" s="61">
        <f t="shared" si="85"/>
        <v>3.5</v>
      </c>
      <c r="AL58" s="60">
        <f t="shared" si="86"/>
        <v>3.1344508928571426</v>
      </c>
      <c r="AM58" s="60">
        <f t="shared" si="87"/>
        <v>2.8895249034560768</v>
      </c>
      <c r="AN58" s="62">
        <f t="shared" si="93"/>
        <v>6.1765433589305854</v>
      </c>
      <c r="AO58" s="63">
        <f t="shared" si="94"/>
        <v>1.6746249951214318</v>
      </c>
    </row>
    <row r="59" spans="1:41" s="1" customFormat="1" ht="20.100000000000001" customHeight="1" x14ac:dyDescent="0.15">
      <c r="A59" s="18"/>
      <c r="B59" s="147"/>
      <c r="C59" s="149"/>
      <c r="D59" s="100">
        <v>200</v>
      </c>
      <c r="E59" s="149"/>
      <c r="F59" s="64" t="s">
        <v>47</v>
      </c>
      <c r="G59" s="8">
        <f t="shared" si="88"/>
        <v>15</v>
      </c>
      <c r="H59" s="186"/>
      <c r="I59" s="97">
        <f t="shared" si="89"/>
        <v>207.05523608201659</v>
      </c>
      <c r="J59" s="8">
        <v>40</v>
      </c>
      <c r="K59" s="28">
        <f t="shared" si="63"/>
        <v>240</v>
      </c>
      <c r="L59" s="58">
        <f t="shared" si="64"/>
        <v>350</v>
      </c>
      <c r="M59" s="8">
        <v>1.75</v>
      </c>
      <c r="N59" s="67">
        <f t="shared" si="90"/>
        <v>25</v>
      </c>
      <c r="O59" s="8">
        <f t="shared" si="65"/>
        <v>10</v>
      </c>
      <c r="P59" s="28">
        <f t="shared" si="66"/>
        <v>365.18938932259255</v>
      </c>
      <c r="Q59" s="28">
        <f t="shared" si="67"/>
        <v>163.2076803542495</v>
      </c>
      <c r="R59" s="33">
        <f t="shared" si="68"/>
        <v>1.9309113581843607</v>
      </c>
      <c r="S59" s="89">
        <f t="shared" si="69"/>
        <v>60.685785542937047</v>
      </c>
      <c r="T59" s="50">
        <f t="shared" si="70"/>
        <v>131.46247218517962</v>
      </c>
      <c r="U59" s="89">
        <f t="shared" si="71"/>
        <v>72.481899983310811</v>
      </c>
      <c r="V59" s="58">
        <f t="shared" si="91"/>
        <v>55.168895948124586</v>
      </c>
      <c r="W59" s="28">
        <f t="shared" si="72"/>
        <v>20.867965104148144</v>
      </c>
      <c r="X59" s="59">
        <f t="shared" si="73"/>
        <v>3.3909470955194112</v>
      </c>
      <c r="Y59" s="60">
        <f t="shared" si="74"/>
        <v>4.157146973788084</v>
      </c>
      <c r="Z59" s="60">
        <f t="shared" si="75"/>
        <v>3.7381899898668771</v>
      </c>
      <c r="AA59" s="67">
        <f t="shared" si="92"/>
        <v>0</v>
      </c>
      <c r="AB59" s="31">
        <f t="shared" si="76"/>
        <v>15</v>
      </c>
      <c r="AC59" s="50">
        <f t="shared" si="77"/>
        <v>354.63404535161169</v>
      </c>
      <c r="AD59" s="28">
        <f t="shared" si="78"/>
        <v>0</v>
      </c>
      <c r="AE59" s="33">
        <f t="shared" si="79"/>
        <v>1.75</v>
      </c>
      <c r="AF59" s="89">
        <f t="shared" si="80"/>
        <v>55</v>
      </c>
      <c r="AG59" s="50">
        <f t="shared" si="81"/>
        <v>123.57142857142857</v>
      </c>
      <c r="AH59" s="89">
        <f t="shared" si="82"/>
        <v>66.428571428571431</v>
      </c>
      <c r="AI59" s="58">
        <f t="shared" si="83"/>
        <v>50</v>
      </c>
      <c r="AJ59" s="28">
        <f t="shared" si="84"/>
        <v>20.264802591520667</v>
      </c>
      <c r="AK59" s="61">
        <f t="shared" si="85"/>
        <v>3.5</v>
      </c>
      <c r="AL59" s="60">
        <f t="shared" si="86"/>
        <v>3.8416666666666668</v>
      </c>
      <c r="AM59" s="60">
        <f t="shared" si="87"/>
        <v>3.4705608544219335</v>
      </c>
      <c r="AN59" s="62">
        <f t="shared" si="93"/>
        <v>6.971311768704771</v>
      </c>
      <c r="AO59" s="63">
        <f t="shared" si="94"/>
        <v>1.7609796977402155</v>
      </c>
    </row>
    <row r="60" spans="1:41" s="1" customFormat="1" ht="20.100000000000001" customHeight="1" x14ac:dyDescent="0.15">
      <c r="A60" s="18"/>
      <c r="B60" s="147"/>
      <c r="C60" s="149"/>
      <c r="D60" s="100">
        <v>200</v>
      </c>
      <c r="E60" s="149"/>
      <c r="F60" s="64" t="s">
        <v>48</v>
      </c>
      <c r="G60" s="8">
        <f t="shared" si="88"/>
        <v>15</v>
      </c>
      <c r="H60" s="186"/>
      <c r="I60" s="97">
        <f t="shared" si="89"/>
        <v>207.05523608201659</v>
      </c>
      <c r="J60" s="8">
        <v>40</v>
      </c>
      <c r="K60" s="28">
        <f t="shared" si="63"/>
        <v>240</v>
      </c>
      <c r="L60" s="58">
        <f t="shared" si="64"/>
        <v>350</v>
      </c>
      <c r="M60" s="8">
        <v>1.75</v>
      </c>
      <c r="N60" s="67">
        <f t="shared" si="90"/>
        <v>25</v>
      </c>
      <c r="O60" s="8">
        <f t="shared" si="65"/>
        <v>10</v>
      </c>
      <c r="P60" s="28">
        <f t="shared" si="66"/>
        <v>365.18938932259255</v>
      </c>
      <c r="Q60" s="28">
        <f t="shared" si="67"/>
        <v>163.2076803542495</v>
      </c>
      <c r="R60" s="33">
        <f t="shared" si="68"/>
        <v>1.9309113581843607</v>
      </c>
      <c r="S60" s="89">
        <f t="shared" si="69"/>
        <v>60.685785542937047</v>
      </c>
      <c r="T60" s="50">
        <f t="shared" si="70"/>
        <v>131.46247218517962</v>
      </c>
      <c r="U60" s="89">
        <f t="shared" si="71"/>
        <v>72.481899983310811</v>
      </c>
      <c r="V60" s="58">
        <f t="shared" si="91"/>
        <v>55.168895948124586</v>
      </c>
      <c r="W60" s="28">
        <f t="shared" si="72"/>
        <v>20.867965104148144</v>
      </c>
      <c r="X60" s="59">
        <f t="shared" si="73"/>
        <v>3.3909470955194112</v>
      </c>
      <c r="Y60" s="60">
        <f t="shared" si="74"/>
        <v>4.157146973788084</v>
      </c>
      <c r="Z60" s="60">
        <f t="shared" si="75"/>
        <v>3.7381899898668771</v>
      </c>
      <c r="AA60" s="67">
        <f t="shared" si="92"/>
        <v>0</v>
      </c>
      <c r="AB60" s="31">
        <f t="shared" si="76"/>
        <v>15</v>
      </c>
      <c r="AC60" s="50">
        <f t="shared" si="77"/>
        <v>354.63404535161169</v>
      </c>
      <c r="AD60" s="28">
        <f t="shared" si="78"/>
        <v>0</v>
      </c>
      <c r="AE60" s="33">
        <f t="shared" si="79"/>
        <v>1.75</v>
      </c>
      <c r="AF60" s="89">
        <f t="shared" si="80"/>
        <v>55</v>
      </c>
      <c r="AG60" s="50">
        <f t="shared" si="81"/>
        <v>123.57142857142857</v>
      </c>
      <c r="AH60" s="89">
        <f t="shared" si="82"/>
        <v>66.428571428571431</v>
      </c>
      <c r="AI60" s="58">
        <f t="shared" si="83"/>
        <v>50</v>
      </c>
      <c r="AJ60" s="28">
        <f t="shared" si="84"/>
        <v>20.264802591520667</v>
      </c>
      <c r="AK60" s="61">
        <f t="shared" si="85"/>
        <v>3.5</v>
      </c>
      <c r="AL60" s="60">
        <f t="shared" si="86"/>
        <v>3.8416666666666668</v>
      </c>
      <c r="AM60" s="60">
        <f t="shared" si="87"/>
        <v>3.4705608544219335</v>
      </c>
      <c r="AN60" s="62">
        <f t="shared" si="93"/>
        <v>6.971311768704771</v>
      </c>
      <c r="AO60" s="63">
        <f t="shared" si="94"/>
        <v>1.7609796977402155</v>
      </c>
    </row>
    <row r="61" spans="1:41" s="1" customFormat="1" ht="20.100000000000001" customHeight="1" x14ac:dyDescent="0.15">
      <c r="A61" s="18"/>
      <c r="B61" s="147"/>
      <c r="C61" s="149"/>
      <c r="D61" s="100">
        <v>200</v>
      </c>
      <c r="E61" s="149"/>
      <c r="F61" s="64" t="s">
        <v>49</v>
      </c>
      <c r="G61" s="8">
        <f t="shared" si="88"/>
        <v>15</v>
      </c>
      <c r="H61" s="186"/>
      <c r="I61" s="97">
        <f t="shared" si="89"/>
        <v>207.05523608201659</v>
      </c>
      <c r="J61" s="8">
        <v>45</v>
      </c>
      <c r="K61" s="28">
        <f t="shared" si="63"/>
        <v>245</v>
      </c>
      <c r="L61" s="58">
        <f t="shared" si="64"/>
        <v>358.75</v>
      </c>
      <c r="M61" s="8">
        <v>1.75</v>
      </c>
      <c r="N61" s="67">
        <f t="shared" si="90"/>
        <v>25</v>
      </c>
      <c r="O61" s="8">
        <f t="shared" si="65"/>
        <v>10</v>
      </c>
      <c r="P61" s="28">
        <f t="shared" si="66"/>
        <v>374.31912405565737</v>
      </c>
      <c r="Q61" s="28">
        <f t="shared" si="67"/>
        <v>167.28787236310575</v>
      </c>
      <c r="R61" s="33">
        <f t="shared" si="68"/>
        <v>1.9309113581843607</v>
      </c>
      <c r="S61" s="89">
        <f t="shared" si="69"/>
        <v>60.685785542937047</v>
      </c>
      <c r="T61" s="50">
        <f t="shared" si="70"/>
        <v>132.93698649022636</v>
      </c>
      <c r="U61" s="89">
        <f t="shared" si="71"/>
        <v>72.481899983310811</v>
      </c>
      <c r="V61" s="58">
        <f t="shared" si="91"/>
        <v>55.168895948124586</v>
      </c>
      <c r="W61" s="28">
        <f t="shared" si="72"/>
        <v>20.867965104148144</v>
      </c>
      <c r="X61" s="59">
        <f t="shared" si="73"/>
        <v>3.3909470955194112</v>
      </c>
      <c r="Y61" s="60">
        <f t="shared" si="74"/>
        <v>4.3617891376484641</v>
      </c>
      <c r="Z61" s="60">
        <f t="shared" si="75"/>
        <v>3.8475141998216138</v>
      </c>
      <c r="AA61" s="67">
        <f t="shared" si="92"/>
        <v>0</v>
      </c>
      <c r="AB61" s="31">
        <f t="shared" si="76"/>
        <v>15</v>
      </c>
      <c r="AC61" s="50">
        <f t="shared" si="77"/>
        <v>363.49989648540196</v>
      </c>
      <c r="AD61" s="28">
        <f t="shared" si="78"/>
        <v>0</v>
      </c>
      <c r="AE61" s="33">
        <f t="shared" si="79"/>
        <v>1.75</v>
      </c>
      <c r="AF61" s="89">
        <f t="shared" si="80"/>
        <v>55</v>
      </c>
      <c r="AG61" s="50">
        <f t="shared" si="81"/>
        <v>125</v>
      </c>
      <c r="AH61" s="89">
        <f t="shared" si="82"/>
        <v>66.428571428571431</v>
      </c>
      <c r="AI61" s="58">
        <f t="shared" si="83"/>
        <v>50</v>
      </c>
      <c r="AJ61" s="28">
        <f t="shared" si="84"/>
        <v>20.264802591520667</v>
      </c>
      <c r="AK61" s="61">
        <f t="shared" si="85"/>
        <v>3.5</v>
      </c>
      <c r="AL61" s="60">
        <f t="shared" si="86"/>
        <v>4.0318802083333329</v>
      </c>
      <c r="AM61" s="60">
        <f t="shared" si="87"/>
        <v>3.5726998757824822</v>
      </c>
      <c r="AN61" s="62">
        <f t="shared" si="93"/>
        <v>7.0974502455480222</v>
      </c>
      <c r="AO61" s="63">
        <f t="shared" si="94"/>
        <v>1.7740363121685554</v>
      </c>
    </row>
    <row r="62" spans="1:41" s="1" customFormat="1" ht="20.100000000000001" customHeight="1" x14ac:dyDescent="0.15">
      <c r="A62" s="18"/>
      <c r="B62" s="147"/>
      <c r="C62" s="149"/>
      <c r="D62" s="100">
        <v>200</v>
      </c>
      <c r="E62" s="149"/>
      <c r="F62" s="64" t="s">
        <v>50</v>
      </c>
      <c r="G62" s="8">
        <f t="shared" si="88"/>
        <v>15</v>
      </c>
      <c r="H62" s="186"/>
      <c r="I62" s="97">
        <f t="shared" si="89"/>
        <v>207.05523608201659</v>
      </c>
      <c r="J62" s="8">
        <v>45</v>
      </c>
      <c r="K62" s="28">
        <f t="shared" si="63"/>
        <v>245</v>
      </c>
      <c r="L62" s="58">
        <f t="shared" si="64"/>
        <v>358.75</v>
      </c>
      <c r="M62" s="8">
        <v>1.75</v>
      </c>
      <c r="N62" s="67">
        <f t="shared" si="90"/>
        <v>25</v>
      </c>
      <c r="O62" s="8">
        <f t="shared" si="65"/>
        <v>10</v>
      </c>
      <c r="P62" s="28">
        <f t="shared" si="66"/>
        <v>374.31912405565737</v>
      </c>
      <c r="Q62" s="28">
        <f t="shared" si="67"/>
        <v>167.28787236310575</v>
      </c>
      <c r="R62" s="33">
        <f t="shared" si="68"/>
        <v>1.9309113581843607</v>
      </c>
      <c r="S62" s="89">
        <f t="shared" si="69"/>
        <v>60.685785542937047</v>
      </c>
      <c r="T62" s="50">
        <f t="shared" si="70"/>
        <v>132.93698649022636</v>
      </c>
      <c r="U62" s="89">
        <f t="shared" si="71"/>
        <v>72.481899983310811</v>
      </c>
      <c r="V62" s="58">
        <f t="shared" si="91"/>
        <v>55.168895948124586</v>
      </c>
      <c r="W62" s="28">
        <f t="shared" si="72"/>
        <v>20.867965104148144</v>
      </c>
      <c r="X62" s="59">
        <f t="shared" si="73"/>
        <v>3.3909470955194112</v>
      </c>
      <c r="Y62" s="60">
        <f t="shared" si="74"/>
        <v>4.3617891376484641</v>
      </c>
      <c r="Z62" s="60">
        <f t="shared" si="75"/>
        <v>3.8475141998216138</v>
      </c>
      <c r="AA62" s="67">
        <f t="shared" si="92"/>
        <v>0</v>
      </c>
      <c r="AB62" s="31">
        <f t="shared" si="76"/>
        <v>15</v>
      </c>
      <c r="AC62" s="50">
        <f t="shared" si="77"/>
        <v>363.49989648540196</v>
      </c>
      <c r="AD62" s="28">
        <f t="shared" si="78"/>
        <v>0</v>
      </c>
      <c r="AE62" s="33">
        <f t="shared" si="79"/>
        <v>1.75</v>
      </c>
      <c r="AF62" s="89">
        <f t="shared" si="80"/>
        <v>55</v>
      </c>
      <c r="AG62" s="50">
        <f t="shared" si="81"/>
        <v>125</v>
      </c>
      <c r="AH62" s="89">
        <f t="shared" si="82"/>
        <v>66.428571428571431</v>
      </c>
      <c r="AI62" s="58">
        <f t="shared" si="83"/>
        <v>50</v>
      </c>
      <c r="AJ62" s="28">
        <f t="shared" si="84"/>
        <v>20.264802591520667</v>
      </c>
      <c r="AK62" s="61">
        <f t="shared" si="85"/>
        <v>3.5</v>
      </c>
      <c r="AL62" s="60">
        <f t="shared" si="86"/>
        <v>4.0318802083333329</v>
      </c>
      <c r="AM62" s="60">
        <f t="shared" si="87"/>
        <v>3.5726998757824822</v>
      </c>
      <c r="AN62" s="62">
        <f t="shared" si="93"/>
        <v>7.0974502455480222</v>
      </c>
      <c r="AO62" s="63">
        <f t="shared" si="94"/>
        <v>1.7740363121685554</v>
      </c>
    </row>
    <row r="63" spans="1:41" s="1" customFormat="1" ht="20.100000000000001" customHeight="1" thickBot="1" x14ac:dyDescent="0.2">
      <c r="A63" s="18"/>
      <c r="B63" s="148"/>
      <c r="C63" s="150"/>
      <c r="D63" s="101">
        <v>200</v>
      </c>
      <c r="E63" s="150"/>
      <c r="F63" s="65" t="s">
        <v>51</v>
      </c>
      <c r="G63" s="35">
        <f t="shared" si="88"/>
        <v>15</v>
      </c>
      <c r="H63" s="187"/>
      <c r="I63" s="97">
        <f t="shared" si="89"/>
        <v>207.05523608201659</v>
      </c>
      <c r="J63" s="35">
        <v>50</v>
      </c>
      <c r="K63" s="36">
        <f t="shared" si="63"/>
        <v>250</v>
      </c>
      <c r="L63" s="66">
        <f t="shared" si="64"/>
        <v>367.5</v>
      </c>
      <c r="M63" s="35">
        <v>1.75</v>
      </c>
      <c r="N63" s="83">
        <f t="shared" si="90"/>
        <v>25</v>
      </c>
      <c r="O63" s="35">
        <f t="shared" si="65"/>
        <v>10</v>
      </c>
      <c r="P63" s="36">
        <f t="shared" si="66"/>
        <v>383.44885878872219</v>
      </c>
      <c r="Q63" s="36">
        <f t="shared" si="67"/>
        <v>171.36806437196199</v>
      </c>
      <c r="R63" s="40">
        <f t="shared" si="68"/>
        <v>1.9309113581843607</v>
      </c>
      <c r="S63" s="90">
        <f t="shared" si="69"/>
        <v>60.685785542937047</v>
      </c>
      <c r="T63" s="51">
        <f t="shared" si="70"/>
        <v>134.41150079527307</v>
      </c>
      <c r="U63" s="90">
        <f t="shared" si="71"/>
        <v>72.481899983310811</v>
      </c>
      <c r="V63" s="58">
        <f t="shared" si="91"/>
        <v>55.168895948124586</v>
      </c>
      <c r="W63" s="36">
        <f t="shared" si="72"/>
        <v>20.867965104148144</v>
      </c>
      <c r="X63" s="84">
        <f t="shared" si="73"/>
        <v>3.3909470955194112</v>
      </c>
      <c r="Y63" s="85">
        <f t="shared" si="74"/>
        <v>4.5722472946677923</v>
      </c>
      <c r="Z63" s="85">
        <f t="shared" si="75"/>
        <v>3.9576125297865006</v>
      </c>
      <c r="AA63" s="83">
        <f t="shared" si="92"/>
        <v>0</v>
      </c>
      <c r="AB63" s="38">
        <f t="shared" si="76"/>
        <v>15</v>
      </c>
      <c r="AC63" s="51">
        <f t="shared" si="77"/>
        <v>372.36574761919223</v>
      </c>
      <c r="AD63" s="36">
        <f t="shared" si="78"/>
        <v>0</v>
      </c>
      <c r="AE63" s="40">
        <f t="shared" si="79"/>
        <v>1.75</v>
      </c>
      <c r="AF63" s="90">
        <f t="shared" si="80"/>
        <v>55</v>
      </c>
      <c r="AG63" s="51">
        <f t="shared" si="81"/>
        <v>126.42857142857143</v>
      </c>
      <c r="AH63" s="90">
        <f t="shared" si="82"/>
        <v>66.428571428571431</v>
      </c>
      <c r="AI63" s="66">
        <f t="shared" si="83"/>
        <v>50</v>
      </c>
      <c r="AJ63" s="36">
        <f t="shared" si="84"/>
        <v>20.264802591520667</v>
      </c>
      <c r="AK63" s="86">
        <f t="shared" si="85"/>
        <v>3.5</v>
      </c>
      <c r="AL63" s="85">
        <f t="shared" si="86"/>
        <v>4.2275625000000003</v>
      </c>
      <c r="AM63" s="85">
        <f t="shared" si="87"/>
        <v>3.6755888971430304</v>
      </c>
      <c r="AN63" s="62">
        <f t="shared" si="93"/>
        <v>7.2250167895943704</v>
      </c>
      <c r="AO63" s="63">
        <f>IF(AA63&gt;0,0.8*0.4*(Q63+U63+W63+I63+AD63+AH63+AJ63)/100,0.8*0.4*(Q63+U63+W63+I63-AD63+AH63+AJ63)/100)</f>
        <v>1.7870929265968953</v>
      </c>
    </row>
    <row r="64" spans="1:41" s="6" customFormat="1" ht="20.100000000000001" customHeight="1" x14ac:dyDescent="0.15">
      <c r="A64" s="18"/>
      <c r="B64" s="18"/>
      <c r="C64" s="18"/>
      <c r="D64" s="99"/>
      <c r="E64" s="18"/>
      <c r="F64" s="18"/>
      <c r="G64" s="18"/>
      <c r="H64" s="18"/>
      <c r="I64" s="18"/>
      <c r="J64" s="18"/>
      <c r="K64" s="42"/>
      <c r="L64" s="42"/>
      <c r="M64" s="18"/>
      <c r="N64" s="18"/>
      <c r="O64" s="18"/>
      <c r="P64" s="42"/>
      <c r="Q64" s="42"/>
      <c r="R64" s="47"/>
      <c r="S64" s="52"/>
      <c r="T64" s="52"/>
      <c r="U64" s="52"/>
      <c r="V64" s="42"/>
      <c r="W64" s="42"/>
      <c r="X64" s="46"/>
      <c r="Y64" s="43"/>
      <c r="Z64" s="43"/>
      <c r="AA64" s="44"/>
      <c r="AB64" s="45"/>
      <c r="AC64" s="52"/>
      <c r="AD64" s="42"/>
      <c r="AE64" s="47"/>
      <c r="AF64" s="52"/>
      <c r="AG64" s="52"/>
      <c r="AH64" s="52"/>
      <c r="AI64" s="42"/>
      <c r="AJ64" s="42"/>
      <c r="AK64" s="46"/>
      <c r="AL64" s="43"/>
      <c r="AM64" s="43"/>
      <c r="AN64" s="47"/>
      <c r="AO64" s="47"/>
    </row>
    <row r="65" spans="1:41" s="6" customFormat="1" ht="20.100000000000001" customHeight="1" x14ac:dyDescent="0.15">
      <c r="A65" s="18"/>
      <c r="B65" s="18"/>
      <c r="C65" s="18"/>
      <c r="D65" s="99"/>
      <c r="E65" s="18"/>
      <c r="F65" s="18"/>
      <c r="G65" s="18"/>
      <c r="H65" s="18"/>
      <c r="I65" s="18"/>
      <c r="J65" s="18"/>
      <c r="K65" s="42"/>
      <c r="L65" s="42"/>
      <c r="M65" s="18"/>
      <c r="N65" s="18"/>
      <c r="O65" s="18"/>
      <c r="P65" s="42"/>
      <c r="Q65" s="42"/>
      <c r="R65" s="47"/>
      <c r="S65" s="52"/>
      <c r="T65" s="52"/>
      <c r="U65" s="52"/>
      <c r="V65" s="42"/>
      <c r="W65" s="42"/>
      <c r="X65" s="46"/>
      <c r="Y65" s="43"/>
      <c r="Z65" s="43"/>
      <c r="AA65" s="44"/>
      <c r="AB65" s="45"/>
      <c r="AC65" s="52"/>
      <c r="AD65" s="42"/>
      <c r="AE65" s="47"/>
      <c r="AF65" s="52"/>
      <c r="AG65" s="52"/>
      <c r="AH65" s="52"/>
      <c r="AI65" s="42"/>
      <c r="AJ65" s="42"/>
      <c r="AK65" s="46"/>
      <c r="AL65" s="43"/>
      <c r="AM65" s="43"/>
      <c r="AN65" s="47"/>
      <c r="AO65" s="47"/>
    </row>
    <row r="66" spans="1:41" s="6" customFormat="1" ht="20.100000000000001" customHeight="1" x14ac:dyDescent="0.15">
      <c r="A66" s="18"/>
      <c r="B66" s="18"/>
      <c r="C66" s="18"/>
      <c r="D66" s="99"/>
      <c r="E66" s="18"/>
      <c r="F66" s="18"/>
      <c r="G66" s="18"/>
      <c r="H66" s="18"/>
      <c r="I66" s="18"/>
      <c r="J66" s="18"/>
      <c r="K66" s="42"/>
      <c r="L66" s="42"/>
      <c r="M66" s="18"/>
      <c r="N66" s="18"/>
      <c r="O66" s="18"/>
      <c r="P66" s="42"/>
      <c r="Q66" s="42"/>
      <c r="R66" s="47"/>
      <c r="S66" s="52"/>
      <c r="T66" s="52"/>
      <c r="U66" s="52"/>
      <c r="V66" s="42"/>
      <c r="W66" s="42"/>
      <c r="X66" s="46"/>
      <c r="Y66" s="43"/>
      <c r="Z66" s="43"/>
      <c r="AA66" s="44"/>
      <c r="AB66" s="45"/>
      <c r="AC66" s="52"/>
      <c r="AD66" s="42"/>
      <c r="AE66" s="47"/>
      <c r="AF66" s="52"/>
      <c r="AG66" s="52"/>
      <c r="AH66" s="52"/>
      <c r="AI66" s="42"/>
      <c r="AJ66" s="42"/>
      <c r="AK66" s="46"/>
      <c r="AL66" s="43"/>
      <c r="AM66" s="43"/>
      <c r="AN66" s="47"/>
      <c r="AO66" s="47"/>
    </row>
    <row r="67" spans="1:41" s="1" customFormat="1" ht="20.100000000000001" customHeight="1" x14ac:dyDescent="0.15">
      <c r="A67" s="17"/>
      <c r="B67" s="164" t="s">
        <v>318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64"/>
      <c r="AN67" s="164"/>
      <c r="AO67" s="164"/>
    </row>
    <row r="68" spans="1:41" s="1" customFormat="1" ht="20.100000000000001" customHeight="1" thickBot="1" x14ac:dyDescent="0.2">
      <c r="D68" s="96"/>
      <c r="H68" s="105"/>
      <c r="I68" s="105"/>
      <c r="K68" s="2"/>
      <c r="L68" s="2"/>
      <c r="P68" s="2"/>
      <c r="Q68" s="113"/>
      <c r="R68" s="87"/>
      <c r="S68" s="13"/>
      <c r="T68" s="13"/>
      <c r="U68" s="122"/>
      <c r="V68" s="2"/>
      <c r="W68" s="113"/>
      <c r="X68" s="5"/>
      <c r="AA68" s="3"/>
      <c r="AB68" s="4"/>
      <c r="AC68" s="13"/>
      <c r="AD68" s="113"/>
      <c r="AE68" s="87"/>
      <c r="AF68" s="13"/>
      <c r="AG68" s="13"/>
      <c r="AH68" s="122"/>
      <c r="AI68" s="2"/>
      <c r="AJ68" s="113"/>
      <c r="AK68" s="5"/>
      <c r="AN68" s="4" t="s">
        <v>77</v>
      </c>
      <c r="AO68" s="4"/>
    </row>
    <row r="69" spans="1:41" s="1" customFormat="1" ht="29.25" customHeight="1" x14ac:dyDescent="0.15">
      <c r="A69" s="18"/>
      <c r="B69" s="19" t="s">
        <v>29</v>
      </c>
      <c r="C69" s="15" t="s">
        <v>30</v>
      </c>
      <c r="D69" s="91" t="s">
        <v>30</v>
      </c>
      <c r="E69" s="15" t="s">
        <v>315</v>
      </c>
      <c r="F69" s="68" t="s">
        <v>24</v>
      </c>
      <c r="G69" s="165" t="s">
        <v>71</v>
      </c>
      <c r="H69" s="146" t="s">
        <v>316</v>
      </c>
      <c r="I69" s="167" t="s">
        <v>316</v>
      </c>
      <c r="J69" s="68" t="s">
        <v>27</v>
      </c>
      <c r="K69" s="151" t="s">
        <v>72</v>
      </c>
      <c r="L69" s="151" t="s">
        <v>1</v>
      </c>
      <c r="M69" s="153" t="s">
        <v>3</v>
      </c>
      <c r="N69" s="153" t="s">
        <v>32</v>
      </c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 t="s">
        <v>33</v>
      </c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03" t="s">
        <v>16</v>
      </c>
      <c r="AO69" s="155" t="s">
        <v>87</v>
      </c>
    </row>
    <row r="70" spans="1:41" s="1" customFormat="1" ht="34.5" customHeight="1" x14ac:dyDescent="0.15">
      <c r="A70" s="18"/>
      <c r="B70" s="20" t="s">
        <v>34</v>
      </c>
      <c r="C70" s="16" t="s">
        <v>35</v>
      </c>
      <c r="D70" s="92" t="s">
        <v>35</v>
      </c>
      <c r="E70" s="16" t="s">
        <v>70</v>
      </c>
      <c r="F70" s="69" t="s">
        <v>73</v>
      </c>
      <c r="G70" s="166"/>
      <c r="H70" s="143"/>
      <c r="I70" s="168"/>
      <c r="J70" s="69" t="s">
        <v>74</v>
      </c>
      <c r="K70" s="152"/>
      <c r="L70" s="152"/>
      <c r="M70" s="154"/>
      <c r="N70" s="103" t="s">
        <v>39</v>
      </c>
      <c r="O70" s="103" t="s">
        <v>40</v>
      </c>
      <c r="P70" s="103" t="s">
        <v>0</v>
      </c>
      <c r="Q70" s="119" t="s">
        <v>2</v>
      </c>
      <c r="R70" s="162" t="s">
        <v>17</v>
      </c>
      <c r="S70" s="103" t="s">
        <v>4</v>
      </c>
      <c r="T70" s="103" t="s">
        <v>19</v>
      </c>
      <c r="U70" s="119" t="s">
        <v>21</v>
      </c>
      <c r="V70" s="7" t="s">
        <v>5</v>
      </c>
      <c r="W70" s="119" t="s">
        <v>6</v>
      </c>
      <c r="X70" s="157" t="s">
        <v>7</v>
      </c>
      <c r="Y70" s="70" t="s">
        <v>37</v>
      </c>
      <c r="Z70" s="70" t="s">
        <v>38</v>
      </c>
      <c r="AA70" s="103" t="s">
        <v>41</v>
      </c>
      <c r="AB70" s="103" t="s">
        <v>42</v>
      </c>
      <c r="AC70" s="103" t="s">
        <v>18</v>
      </c>
      <c r="AD70" s="119" t="s">
        <v>13</v>
      </c>
      <c r="AE70" s="162" t="s">
        <v>14</v>
      </c>
      <c r="AF70" s="103" t="s">
        <v>8</v>
      </c>
      <c r="AG70" s="103" t="s">
        <v>20</v>
      </c>
      <c r="AH70" s="119" t="s">
        <v>22</v>
      </c>
      <c r="AI70" s="103" t="s">
        <v>9</v>
      </c>
      <c r="AJ70" s="119" t="s">
        <v>10</v>
      </c>
      <c r="AK70" s="157" t="s">
        <v>11</v>
      </c>
      <c r="AL70" s="70" t="s">
        <v>37</v>
      </c>
      <c r="AM70" s="70" t="s">
        <v>38</v>
      </c>
      <c r="AN70" s="71" t="s">
        <v>314</v>
      </c>
      <c r="AO70" s="156"/>
    </row>
    <row r="71" spans="1:41" s="1" customFormat="1" ht="59.25" customHeight="1" x14ac:dyDescent="0.15">
      <c r="A71" s="18"/>
      <c r="B71" s="25" t="s">
        <v>57</v>
      </c>
      <c r="C71" s="24" t="s">
        <v>57</v>
      </c>
      <c r="D71" s="93" t="s">
        <v>57</v>
      </c>
      <c r="E71" s="71" t="s">
        <v>15</v>
      </c>
      <c r="F71" s="71" t="s">
        <v>58</v>
      </c>
      <c r="G71" s="71" t="s">
        <v>59</v>
      </c>
      <c r="H71" s="108" t="s">
        <v>15</v>
      </c>
      <c r="I71" s="93" t="s">
        <v>15</v>
      </c>
      <c r="J71" s="71" t="s">
        <v>15</v>
      </c>
      <c r="K71" s="73" t="s">
        <v>57</v>
      </c>
      <c r="L71" s="73" t="s">
        <v>57</v>
      </c>
      <c r="M71" s="154"/>
      <c r="N71" s="71" t="s">
        <v>59</v>
      </c>
      <c r="O71" s="71" t="s">
        <v>59</v>
      </c>
      <c r="P71" s="71" t="s">
        <v>57</v>
      </c>
      <c r="Q71" s="120" t="s">
        <v>57</v>
      </c>
      <c r="R71" s="163"/>
      <c r="S71" s="71" t="s">
        <v>57</v>
      </c>
      <c r="T71" s="71" t="s">
        <v>57</v>
      </c>
      <c r="U71" s="120" t="s">
        <v>57</v>
      </c>
      <c r="V71" s="24" t="s">
        <v>57</v>
      </c>
      <c r="W71" s="120" t="s">
        <v>57</v>
      </c>
      <c r="X71" s="157"/>
      <c r="Y71" s="158" t="s">
        <v>75</v>
      </c>
      <c r="Z71" s="158"/>
      <c r="AA71" s="71" t="s">
        <v>59</v>
      </c>
      <c r="AB71" s="71" t="s">
        <v>59</v>
      </c>
      <c r="AC71" s="71" t="s">
        <v>57</v>
      </c>
      <c r="AD71" s="120" t="s">
        <v>57</v>
      </c>
      <c r="AE71" s="163"/>
      <c r="AF71" s="71" t="s">
        <v>57</v>
      </c>
      <c r="AG71" s="71" t="s">
        <v>57</v>
      </c>
      <c r="AH71" s="120" t="s">
        <v>57</v>
      </c>
      <c r="AI71" s="71" t="s">
        <v>57</v>
      </c>
      <c r="AJ71" s="120" t="s">
        <v>57</v>
      </c>
      <c r="AK71" s="157"/>
      <c r="AL71" s="159" t="s">
        <v>75</v>
      </c>
      <c r="AM71" s="160"/>
      <c r="AN71" s="158" t="s">
        <v>52</v>
      </c>
      <c r="AO71" s="161"/>
    </row>
    <row r="72" spans="1:41" s="1" customFormat="1" ht="20.100000000000001" customHeight="1" x14ac:dyDescent="0.15">
      <c r="A72" s="18"/>
      <c r="B72" s="147">
        <v>350</v>
      </c>
      <c r="C72" s="149">
        <v>300</v>
      </c>
      <c r="D72" s="100">
        <f>C72</f>
        <v>300</v>
      </c>
      <c r="E72" s="149">
        <v>250</v>
      </c>
      <c r="F72" s="94" t="s">
        <v>117</v>
      </c>
      <c r="G72" s="8">
        <v>15</v>
      </c>
      <c r="H72" s="142">
        <f>C72/COS(G72/180*PI())</f>
        <v>310.5828541230249</v>
      </c>
      <c r="I72" s="97">
        <f>D72/COS(G72/180*PI())</f>
        <v>310.5828541230249</v>
      </c>
      <c r="J72" s="8">
        <v>35</v>
      </c>
      <c r="K72" s="28">
        <f>J72+E$72</f>
        <v>285</v>
      </c>
      <c r="L72" s="58">
        <f>(K72-40)*M72</f>
        <v>367.5</v>
      </c>
      <c r="M72" s="8">
        <v>1.5</v>
      </c>
      <c r="N72" s="67">
        <v>25</v>
      </c>
      <c r="O72" s="8">
        <f>N72-G72</f>
        <v>10</v>
      </c>
      <c r="P72" s="28">
        <f>L72/COS(ATAN((Q72+U72-T72)/L72))</f>
        <v>380.83254921884537</v>
      </c>
      <c r="Q72" s="116">
        <f>L72*TAN(N72*PI()/180)</f>
        <v>171.36806437196199</v>
      </c>
      <c r="R72" s="33">
        <f>M72/COS(N72*PI()/180)</f>
        <v>1.6550668784437377</v>
      </c>
      <c r="S72" s="89">
        <f>55/COS(N72*PI()/180)</f>
        <v>60.685785542937047</v>
      </c>
      <c r="T72" s="50">
        <f>K72/X72+S72</f>
        <v>143.83858000080369</v>
      </c>
      <c r="U72" s="128">
        <f>40/X72+S72</f>
        <v>72.356353186146407</v>
      </c>
      <c r="V72" s="58">
        <f>50/COS(N72*PI()/180)</f>
        <v>55.168895948124586</v>
      </c>
      <c r="W72" s="116">
        <f>20/COS(ATAN((Q72+U72-T72)/L72))</f>
        <v>20.725580909869134</v>
      </c>
      <c r="X72" s="59">
        <f>(3.5+SIN(N72*PI()/180)/M72)*COS(N72*PI()/180)</f>
        <v>3.4274254023346011</v>
      </c>
      <c r="Y72" s="60">
        <f>(S72*M72*(K72^2-40^2)/2+M72*(K72^3-40^3)/(6*X72))/1000000</f>
        <v>5.3079324607950422</v>
      </c>
      <c r="Z72" s="60">
        <f>(M72*(S72+V72+W72)*(K72-40)*60+M72*(K72^2-40^2)*60/(2*X72)+(V72+W72+U72)*0*60)/1000000</f>
        <v>4.0570223531048857</v>
      </c>
      <c r="AA72" s="67">
        <v>0</v>
      </c>
      <c r="AB72" s="31">
        <f>AA72+G72</f>
        <v>15</v>
      </c>
      <c r="AC72" s="50">
        <f>IF(AA72&gt;0,L72/COS(ATAN((AD72+AH72-AG72)/L72)),L72/COS(ATAN((AD72+AG72-AH72)/L72)))</f>
        <v>374.10727071255911</v>
      </c>
      <c r="AD72" s="116">
        <f>L72*TAN(ABS(AA72)*PI()/180)</f>
        <v>0</v>
      </c>
      <c r="AE72" s="33">
        <f>M72/COS(AA72*PI()/180)</f>
        <v>1.5</v>
      </c>
      <c r="AF72" s="89">
        <f>55/COS(AA72*PI()/180)</f>
        <v>55</v>
      </c>
      <c r="AG72" s="50">
        <f>K72/AK72+AF72</f>
        <v>136.42857142857144</v>
      </c>
      <c r="AH72" s="128">
        <f>40/AK72+AF72</f>
        <v>66.428571428571431</v>
      </c>
      <c r="AI72" s="58">
        <f>50/COS(AA72*PI()/180)</f>
        <v>50</v>
      </c>
      <c r="AJ72" s="116">
        <f>IF(AA72&gt;0,20/COS(ATAN((AD72+AH72-AG72)/L72)),20/COS(ATAN((AD72-AH72+AG72)/L72)))</f>
        <v>20.359579358506618</v>
      </c>
      <c r="AK72" s="61">
        <f>(3.5+SIN(ABS(AA72)*PI()/180)/M72)*COS(AA72*PI()/180)</f>
        <v>3.5</v>
      </c>
      <c r="AL72" s="60">
        <f>(AF72*M72*(K72^2-40^2)/2+M72*(K72^3-40^3)/(6*AK72))/1000000</f>
        <v>4.9334687500000003</v>
      </c>
      <c r="AM72" s="60">
        <f>(M72*(AF72+AI72+AJ72)*(K72-40)*60+M72*(K72^2-40^2)*60/(2*AK72)+(AI72+AJ72+AH72)*0*60)/1000000</f>
        <v>3.7879287248550715</v>
      </c>
      <c r="AN72" s="62">
        <f>IF(AA72&gt;0,((I72+I72+Q72+AD72)*L72/2+200*(I72+Q72+AD72+U72+W72+AH72+AJ72))/10000*0.4-(AI72+V72)*L72/10000*0.4,((I72+I72+Q72-AD72)*L72/2+200*(I72+Q72-AD72+U72+W72+AH72+AJ72))/10000*0.4-(AI72+V72)*L72/10000*0.4)</f>
        <v>9.5737084853295986</v>
      </c>
      <c r="AO72" s="63">
        <f>IF(AA72&gt;0,0.8*0.4*(Q72+U72+W72+I72+AD72+AH72+AJ72)/100,0.8*0.4*(Q72+U72+W72+I72-AD72+AH72+AJ72)/100)</f>
        <v>2.1178272108098581</v>
      </c>
    </row>
    <row r="73" spans="1:41" s="1" customFormat="1" ht="20.100000000000001" customHeight="1" x14ac:dyDescent="0.15">
      <c r="A73" s="18"/>
      <c r="B73" s="147"/>
      <c r="C73" s="149"/>
      <c r="D73" s="100">
        <f>D72</f>
        <v>300</v>
      </c>
      <c r="E73" s="149"/>
      <c r="F73" s="94" t="s">
        <v>118</v>
      </c>
      <c r="G73" s="8">
        <f t="shared" ref="G73:G80" si="95">G72</f>
        <v>15</v>
      </c>
      <c r="H73" s="143"/>
      <c r="I73" s="97">
        <f t="shared" ref="I73:I89" si="96">D73/COS(G73/180*PI())</f>
        <v>310.5828541230249</v>
      </c>
      <c r="J73" s="8">
        <v>35</v>
      </c>
      <c r="K73" s="28">
        <f t="shared" ref="K73:K89" si="97">J73+E$72</f>
        <v>285</v>
      </c>
      <c r="L73" s="58">
        <f t="shared" ref="L73:L89" si="98">(K73-40)*M73</f>
        <v>367.5</v>
      </c>
      <c r="M73" s="8">
        <v>1.5</v>
      </c>
      <c r="N73" s="67">
        <f>N72</f>
        <v>25</v>
      </c>
      <c r="O73" s="8">
        <f t="shared" ref="O73:O89" si="99">N73-G73</f>
        <v>10</v>
      </c>
      <c r="P73" s="28">
        <f t="shared" ref="P73:P89" si="100">L73/COS(ATAN((Q73+U73-T73)/L73))</f>
        <v>380.83254921884537</v>
      </c>
      <c r="Q73" s="116">
        <f t="shared" ref="Q73:Q89" si="101">L73*TAN(N73*PI()/180)</f>
        <v>171.36806437196199</v>
      </c>
      <c r="R73" s="33">
        <f t="shared" ref="R73:R89" si="102">M73/COS(N73*PI()/180)</f>
        <v>1.6550668784437377</v>
      </c>
      <c r="S73" s="89">
        <f t="shared" ref="S73:S89" si="103">55/COS(N73*PI()/180)</f>
        <v>60.685785542937047</v>
      </c>
      <c r="T73" s="50">
        <f t="shared" ref="T73:T89" si="104">K73/X73+S73</f>
        <v>143.83858000080369</v>
      </c>
      <c r="U73" s="128">
        <f t="shared" ref="U73:U89" si="105">40/X73+S73</f>
        <v>72.356353186146407</v>
      </c>
      <c r="V73" s="58">
        <f t="shared" ref="V73:V89" si="106">50/COS(N73*PI()/180)</f>
        <v>55.168895948124586</v>
      </c>
      <c r="W73" s="116">
        <f t="shared" ref="W73:W89" si="107">20/COS(ATAN((Q73+U73-T73)/L73))</f>
        <v>20.725580909869134</v>
      </c>
      <c r="X73" s="59">
        <f t="shared" ref="X73:X89" si="108">(3.5+SIN(N73*PI()/180)/M73)*COS(N73*PI()/180)</f>
        <v>3.4274254023346011</v>
      </c>
      <c r="Y73" s="60">
        <f t="shared" ref="Y73:Y89" si="109">(S73*M73*(K73^2-40^2)/2+M73*(K73^3-40^3)/(6*X73))/1000000</f>
        <v>5.3079324607950422</v>
      </c>
      <c r="Z73" s="60">
        <f t="shared" ref="Z73:Z89" si="110">(M73*(S73+V73+W73)*(K73-40)*60+M73*(K73^2-40^2)*60/(2*X73)+(V73+W73+U73)*0*60)/1000000</f>
        <v>4.0570223531048857</v>
      </c>
      <c r="AA73" s="67">
        <f>AA72</f>
        <v>0</v>
      </c>
      <c r="AB73" s="31">
        <f t="shared" ref="AB73:AB89" si="111">AA73+G73</f>
        <v>15</v>
      </c>
      <c r="AC73" s="50">
        <f t="shared" ref="AC73:AC89" si="112">IF(AA73&gt;0,L73/COS(ATAN((AD73+AH73-AG73)/L73)),L73/COS(ATAN((AD73+AG73-AH73)/L73)))</f>
        <v>374.10727071255911</v>
      </c>
      <c r="AD73" s="116">
        <f t="shared" ref="AD73:AD89" si="113">L73*TAN(ABS(AA73)*PI()/180)</f>
        <v>0</v>
      </c>
      <c r="AE73" s="33">
        <f t="shared" ref="AE73:AE89" si="114">M73/COS(AA73*PI()/180)</f>
        <v>1.5</v>
      </c>
      <c r="AF73" s="89">
        <f t="shared" ref="AF73:AF89" si="115">55/COS(AA73*PI()/180)</f>
        <v>55</v>
      </c>
      <c r="AG73" s="50">
        <f t="shared" ref="AG73:AG89" si="116">K73/AK73+AF73</f>
        <v>136.42857142857144</v>
      </c>
      <c r="AH73" s="128">
        <f t="shared" ref="AH73:AH89" si="117">40/AK73+AF73</f>
        <v>66.428571428571431</v>
      </c>
      <c r="AI73" s="58">
        <f t="shared" ref="AI73:AI89" si="118">50/COS(AA73*PI()/180)</f>
        <v>50</v>
      </c>
      <c r="AJ73" s="116">
        <f t="shared" ref="AJ73:AJ89" si="119">IF(AA73&gt;0,20/COS(ATAN((AD73+AH73-AG73)/L73)),20/COS(ATAN((AD73-AH73+AG73)/L73)))</f>
        <v>20.359579358506618</v>
      </c>
      <c r="AK73" s="61">
        <f t="shared" ref="AK73:AK89" si="120">(3.5+SIN(ABS(AA73)*PI()/180)/M73)*COS(AA73*PI()/180)</f>
        <v>3.5</v>
      </c>
      <c r="AL73" s="60">
        <f t="shared" ref="AL73:AL89" si="121">(AF73*M73*(K73^2-40^2)/2+M73*(K73^3-40^3)/(6*AK73))/1000000</f>
        <v>4.9334687500000003</v>
      </c>
      <c r="AM73" s="60">
        <f t="shared" ref="AM73:AM89" si="122">(M73*(AF73+AI73+AJ73)*(K73-40)*60+M73*(K73^2-40^2)*60/(2*AK73)+(AI73+AJ73+AH73)*0*60)/1000000</f>
        <v>3.7879287248550715</v>
      </c>
      <c r="AN73" s="62">
        <f t="shared" ref="AN73:AN89" si="123">IF(AA73&gt;0,((I73+I73+Q73+AD73)*L73/2+200*(I73+Q73+AD73+U73+W73+AH73+AJ73))/10000*0.4-(AI73+V73)*L73/10000*0.4,((I73+I73+Q73-AD73)*L73/2+200*(I73+Q73-AD73+U73+W73+AH73+AJ73))/10000*0.4-(AI73+V73)*L73/10000*0.4)</f>
        <v>9.5737084853295986</v>
      </c>
      <c r="AO73" s="63">
        <f t="shared" ref="AO73:AO89" si="124">IF(AA73&gt;0,0.8*0.4*(Q73+U73+W73+I73+AD73+AH73+AJ73)/100,0.8*0.4*(Q73+U73+W73+I73-AD73+AH73+AJ73)/100)</f>
        <v>2.1178272108098581</v>
      </c>
    </row>
    <row r="74" spans="1:41" s="1" customFormat="1" ht="20.100000000000001" customHeight="1" x14ac:dyDescent="0.15">
      <c r="A74" s="18"/>
      <c r="B74" s="147"/>
      <c r="C74" s="149"/>
      <c r="D74" s="100">
        <f t="shared" ref="D74:D80" si="125">D73</f>
        <v>300</v>
      </c>
      <c r="E74" s="149"/>
      <c r="F74" s="94" t="s">
        <v>119</v>
      </c>
      <c r="G74" s="8">
        <f t="shared" si="95"/>
        <v>15</v>
      </c>
      <c r="H74" s="143"/>
      <c r="I74" s="97">
        <f>D74/COS(G74/180*PI())</f>
        <v>310.5828541230249</v>
      </c>
      <c r="J74" s="8">
        <v>45</v>
      </c>
      <c r="K74" s="28">
        <f t="shared" si="97"/>
        <v>295</v>
      </c>
      <c r="L74" s="58">
        <f t="shared" si="98"/>
        <v>382.5</v>
      </c>
      <c r="M74" s="8">
        <v>1.5</v>
      </c>
      <c r="N74" s="67">
        <f t="shared" ref="N74:N88" si="126">N73</f>
        <v>25</v>
      </c>
      <c r="O74" s="8">
        <f t="shared" si="99"/>
        <v>10</v>
      </c>
      <c r="P74" s="28">
        <f t="shared" si="100"/>
        <v>396.37673490124723</v>
      </c>
      <c r="Q74" s="116">
        <f t="shared" si="101"/>
        <v>178.36267924428697</v>
      </c>
      <c r="R74" s="33">
        <f t="shared" si="102"/>
        <v>1.6550668784437377</v>
      </c>
      <c r="S74" s="89">
        <f t="shared" si="103"/>
        <v>60.685785542937047</v>
      </c>
      <c r="T74" s="50">
        <f t="shared" si="104"/>
        <v>146.75622191160605</v>
      </c>
      <c r="U74" s="128">
        <f t="shared" si="105"/>
        <v>72.356353186146407</v>
      </c>
      <c r="V74" s="58">
        <f t="shared" si="106"/>
        <v>55.168895948124586</v>
      </c>
      <c r="W74" s="116">
        <f t="shared" si="107"/>
        <v>20.725580909869134</v>
      </c>
      <c r="X74" s="59">
        <f t="shared" si="108"/>
        <v>3.4274254023346011</v>
      </c>
      <c r="Y74" s="60">
        <f t="shared" si="109"/>
        <v>5.7559641266926196</v>
      </c>
      <c r="Z74" s="60">
        <f t="shared" si="110"/>
        <v>4.2560950431376652</v>
      </c>
      <c r="AA74" s="67">
        <f t="shared" ref="AA74:AA88" si="127">AA73</f>
        <v>0</v>
      </c>
      <c r="AB74" s="31">
        <f t="shared" si="111"/>
        <v>15</v>
      </c>
      <c r="AC74" s="50">
        <f t="shared" si="112"/>
        <v>389.37695523143907</v>
      </c>
      <c r="AD74" s="116">
        <f t="shared" si="113"/>
        <v>0</v>
      </c>
      <c r="AE74" s="33">
        <f t="shared" si="114"/>
        <v>1.5</v>
      </c>
      <c r="AF74" s="89">
        <f t="shared" si="115"/>
        <v>55</v>
      </c>
      <c r="AG74" s="50">
        <f t="shared" si="116"/>
        <v>139.28571428571428</v>
      </c>
      <c r="AH74" s="128">
        <f t="shared" si="117"/>
        <v>66.428571428571431</v>
      </c>
      <c r="AI74" s="58">
        <f t="shared" si="118"/>
        <v>50</v>
      </c>
      <c r="AJ74" s="116">
        <f t="shared" si="119"/>
        <v>20.359579358506618</v>
      </c>
      <c r="AK74" s="61">
        <f t="shared" si="120"/>
        <v>3.5</v>
      </c>
      <c r="AL74" s="60">
        <f t="shared" si="121"/>
        <v>5.3529508928571428</v>
      </c>
      <c r="AM74" s="60">
        <f t="shared" si="122"/>
        <v>3.9753237748491554</v>
      </c>
      <c r="AN74" s="62">
        <f t="shared" si="123"/>
        <v>9.8578330022980154</v>
      </c>
      <c r="AO74" s="63">
        <f t="shared" si="124"/>
        <v>2.1402099784012978</v>
      </c>
    </row>
    <row r="75" spans="1:41" s="1" customFormat="1" ht="20.100000000000001" customHeight="1" x14ac:dyDescent="0.15">
      <c r="A75" s="18"/>
      <c r="B75" s="147"/>
      <c r="C75" s="149"/>
      <c r="D75" s="100">
        <f t="shared" si="125"/>
        <v>300</v>
      </c>
      <c r="E75" s="149"/>
      <c r="F75" s="94" t="s">
        <v>120</v>
      </c>
      <c r="G75" s="8">
        <f t="shared" si="95"/>
        <v>15</v>
      </c>
      <c r="H75" s="143"/>
      <c r="I75" s="97">
        <f t="shared" si="96"/>
        <v>310.5828541230249</v>
      </c>
      <c r="J75" s="8">
        <v>45</v>
      </c>
      <c r="K75" s="28">
        <f t="shared" si="97"/>
        <v>295</v>
      </c>
      <c r="L75" s="58">
        <f t="shared" si="98"/>
        <v>382.5</v>
      </c>
      <c r="M75" s="8">
        <v>1.5</v>
      </c>
      <c r="N75" s="67">
        <f t="shared" si="126"/>
        <v>25</v>
      </c>
      <c r="O75" s="8">
        <f t="shared" si="99"/>
        <v>10</v>
      </c>
      <c r="P75" s="28">
        <f t="shared" si="100"/>
        <v>396.37673490124723</v>
      </c>
      <c r="Q75" s="116">
        <f t="shared" si="101"/>
        <v>178.36267924428697</v>
      </c>
      <c r="R75" s="33">
        <f t="shared" si="102"/>
        <v>1.6550668784437377</v>
      </c>
      <c r="S75" s="89">
        <f t="shared" si="103"/>
        <v>60.685785542937047</v>
      </c>
      <c r="T75" s="50">
        <f t="shared" si="104"/>
        <v>146.75622191160605</v>
      </c>
      <c r="U75" s="128">
        <f t="shared" si="105"/>
        <v>72.356353186146407</v>
      </c>
      <c r="V75" s="58">
        <f t="shared" si="106"/>
        <v>55.168895948124586</v>
      </c>
      <c r="W75" s="116">
        <f t="shared" si="107"/>
        <v>20.725580909869134</v>
      </c>
      <c r="X75" s="59">
        <f t="shared" si="108"/>
        <v>3.4274254023346011</v>
      </c>
      <c r="Y75" s="60">
        <f t="shared" si="109"/>
        <v>5.7559641266926196</v>
      </c>
      <c r="Z75" s="60">
        <f t="shared" si="110"/>
        <v>4.2560950431376652</v>
      </c>
      <c r="AA75" s="67">
        <f t="shared" si="127"/>
        <v>0</v>
      </c>
      <c r="AB75" s="31">
        <f t="shared" si="111"/>
        <v>15</v>
      </c>
      <c r="AC75" s="50">
        <f t="shared" si="112"/>
        <v>389.37695523143907</v>
      </c>
      <c r="AD75" s="116">
        <f t="shared" si="113"/>
        <v>0</v>
      </c>
      <c r="AE75" s="33">
        <f t="shared" si="114"/>
        <v>1.5</v>
      </c>
      <c r="AF75" s="89">
        <f t="shared" si="115"/>
        <v>55</v>
      </c>
      <c r="AG75" s="50">
        <f t="shared" si="116"/>
        <v>139.28571428571428</v>
      </c>
      <c r="AH75" s="128">
        <f t="shared" si="117"/>
        <v>66.428571428571431</v>
      </c>
      <c r="AI75" s="58">
        <f t="shared" si="118"/>
        <v>50</v>
      </c>
      <c r="AJ75" s="116">
        <f t="shared" si="119"/>
        <v>20.359579358506618</v>
      </c>
      <c r="AK75" s="61">
        <f t="shared" si="120"/>
        <v>3.5</v>
      </c>
      <c r="AL75" s="60">
        <f t="shared" si="121"/>
        <v>5.3529508928571428</v>
      </c>
      <c r="AM75" s="60">
        <f t="shared" si="122"/>
        <v>3.9753237748491554</v>
      </c>
      <c r="AN75" s="62">
        <f t="shared" si="123"/>
        <v>9.8578330022980154</v>
      </c>
      <c r="AO75" s="63">
        <f t="shared" si="124"/>
        <v>2.1402099784012978</v>
      </c>
    </row>
    <row r="76" spans="1:41" s="1" customFormat="1" ht="20.100000000000001" customHeight="1" x14ac:dyDescent="0.15">
      <c r="A76" s="18"/>
      <c r="B76" s="147"/>
      <c r="C76" s="149"/>
      <c r="D76" s="100">
        <f t="shared" si="125"/>
        <v>300</v>
      </c>
      <c r="E76" s="149"/>
      <c r="F76" s="94" t="s">
        <v>121</v>
      </c>
      <c r="G76" s="8">
        <f t="shared" si="95"/>
        <v>15</v>
      </c>
      <c r="H76" s="143"/>
      <c r="I76" s="97">
        <f t="shared" si="96"/>
        <v>310.5828541230249</v>
      </c>
      <c r="J76" s="8">
        <v>55</v>
      </c>
      <c r="K76" s="28">
        <f t="shared" si="97"/>
        <v>305</v>
      </c>
      <c r="L76" s="58">
        <f t="shared" si="98"/>
        <v>463.75</v>
      </c>
      <c r="M76" s="8">
        <v>1.75</v>
      </c>
      <c r="N76" s="67">
        <f t="shared" si="126"/>
        <v>25</v>
      </c>
      <c r="O76" s="8">
        <f t="shared" si="99"/>
        <v>10</v>
      </c>
      <c r="P76" s="28">
        <f t="shared" si="100"/>
        <v>483.87594085243506</v>
      </c>
      <c r="Q76" s="116">
        <f t="shared" si="101"/>
        <v>216.25017646938059</v>
      </c>
      <c r="R76" s="33">
        <f t="shared" si="102"/>
        <v>1.9309113581843607</v>
      </c>
      <c r="S76" s="89">
        <f t="shared" si="103"/>
        <v>60.685785542937047</v>
      </c>
      <c r="T76" s="50">
        <f t="shared" si="104"/>
        <v>150.631158150787</v>
      </c>
      <c r="U76" s="128">
        <f t="shared" si="105"/>
        <v>72.481899983310811</v>
      </c>
      <c r="V76" s="58">
        <f t="shared" si="106"/>
        <v>55.168895948124586</v>
      </c>
      <c r="W76" s="116">
        <f t="shared" si="107"/>
        <v>20.867965104148144</v>
      </c>
      <c r="X76" s="59">
        <f t="shared" si="108"/>
        <v>3.3909470955194112</v>
      </c>
      <c r="Y76" s="60">
        <f t="shared" si="109"/>
        <v>7.2895924306128306</v>
      </c>
      <c r="Z76" s="60">
        <f t="shared" si="110"/>
        <v>5.2197860800701239</v>
      </c>
      <c r="AA76" s="67">
        <f t="shared" si="127"/>
        <v>0</v>
      </c>
      <c r="AB76" s="31">
        <f t="shared" si="111"/>
        <v>15</v>
      </c>
      <c r="AC76" s="50">
        <f t="shared" si="112"/>
        <v>469.89011009088546</v>
      </c>
      <c r="AD76" s="116">
        <f t="shared" si="113"/>
        <v>0</v>
      </c>
      <c r="AE76" s="33">
        <f t="shared" si="114"/>
        <v>1.75</v>
      </c>
      <c r="AF76" s="89">
        <f t="shared" si="115"/>
        <v>55</v>
      </c>
      <c r="AG76" s="50">
        <f t="shared" si="116"/>
        <v>142.14285714285714</v>
      </c>
      <c r="AH76" s="128">
        <f t="shared" si="117"/>
        <v>66.428571428571431</v>
      </c>
      <c r="AI76" s="58">
        <f t="shared" si="118"/>
        <v>50</v>
      </c>
      <c r="AJ76" s="116">
        <f t="shared" si="119"/>
        <v>20.264802591520667</v>
      </c>
      <c r="AK76" s="61">
        <f t="shared" si="120"/>
        <v>3.5</v>
      </c>
      <c r="AL76" s="60">
        <f t="shared" si="121"/>
        <v>6.7588802083333341</v>
      </c>
      <c r="AM76" s="60">
        <f t="shared" si="122"/>
        <v>4.8568681321090628</v>
      </c>
      <c r="AN76" s="62">
        <f t="shared" si="123"/>
        <v>11.471159468497557</v>
      </c>
      <c r="AO76" s="63">
        <f t="shared" si="124"/>
        <v>2.2620040630398619</v>
      </c>
    </row>
    <row r="77" spans="1:41" s="1" customFormat="1" ht="20.100000000000001" customHeight="1" x14ac:dyDescent="0.15">
      <c r="A77" s="18"/>
      <c r="B77" s="147"/>
      <c r="C77" s="149"/>
      <c r="D77" s="100">
        <f t="shared" si="125"/>
        <v>300</v>
      </c>
      <c r="E77" s="149"/>
      <c r="F77" s="94" t="s">
        <v>122</v>
      </c>
      <c r="G77" s="8">
        <f t="shared" si="95"/>
        <v>15</v>
      </c>
      <c r="H77" s="143"/>
      <c r="I77" s="97">
        <f t="shared" si="96"/>
        <v>310.5828541230249</v>
      </c>
      <c r="J77" s="8">
        <v>55</v>
      </c>
      <c r="K77" s="28">
        <f t="shared" si="97"/>
        <v>305</v>
      </c>
      <c r="L77" s="58">
        <f t="shared" si="98"/>
        <v>463.75</v>
      </c>
      <c r="M77" s="8">
        <v>1.75</v>
      </c>
      <c r="N77" s="67">
        <f t="shared" si="126"/>
        <v>25</v>
      </c>
      <c r="O77" s="8">
        <f t="shared" si="99"/>
        <v>10</v>
      </c>
      <c r="P77" s="28">
        <f t="shared" si="100"/>
        <v>483.87594085243506</v>
      </c>
      <c r="Q77" s="116">
        <f t="shared" si="101"/>
        <v>216.25017646938059</v>
      </c>
      <c r="R77" s="33">
        <f t="shared" si="102"/>
        <v>1.9309113581843607</v>
      </c>
      <c r="S77" s="89">
        <f t="shared" si="103"/>
        <v>60.685785542937047</v>
      </c>
      <c r="T77" s="50">
        <f t="shared" si="104"/>
        <v>150.631158150787</v>
      </c>
      <c r="U77" s="128">
        <f t="shared" si="105"/>
        <v>72.481899983310811</v>
      </c>
      <c r="V77" s="58">
        <f t="shared" si="106"/>
        <v>55.168895948124586</v>
      </c>
      <c r="W77" s="116">
        <f t="shared" si="107"/>
        <v>20.867965104148144</v>
      </c>
      <c r="X77" s="59">
        <f t="shared" si="108"/>
        <v>3.3909470955194112</v>
      </c>
      <c r="Y77" s="60">
        <f t="shared" si="109"/>
        <v>7.2895924306128306</v>
      </c>
      <c r="Z77" s="60">
        <f t="shared" si="110"/>
        <v>5.2197860800701239</v>
      </c>
      <c r="AA77" s="67">
        <f t="shared" si="127"/>
        <v>0</v>
      </c>
      <c r="AB77" s="31">
        <f t="shared" si="111"/>
        <v>15</v>
      </c>
      <c r="AC77" s="50">
        <f t="shared" si="112"/>
        <v>469.89011009088546</v>
      </c>
      <c r="AD77" s="116">
        <f t="shared" si="113"/>
        <v>0</v>
      </c>
      <c r="AE77" s="33">
        <f t="shared" si="114"/>
        <v>1.75</v>
      </c>
      <c r="AF77" s="89">
        <f t="shared" si="115"/>
        <v>55</v>
      </c>
      <c r="AG77" s="50">
        <f t="shared" si="116"/>
        <v>142.14285714285714</v>
      </c>
      <c r="AH77" s="128">
        <f t="shared" si="117"/>
        <v>66.428571428571431</v>
      </c>
      <c r="AI77" s="58">
        <f t="shared" si="118"/>
        <v>50</v>
      </c>
      <c r="AJ77" s="116">
        <f t="shared" si="119"/>
        <v>20.264802591520667</v>
      </c>
      <c r="AK77" s="61">
        <f t="shared" si="120"/>
        <v>3.5</v>
      </c>
      <c r="AL77" s="60">
        <f t="shared" si="121"/>
        <v>6.7588802083333341</v>
      </c>
      <c r="AM77" s="60">
        <f t="shared" si="122"/>
        <v>4.8568681321090628</v>
      </c>
      <c r="AN77" s="62">
        <f t="shared" si="123"/>
        <v>11.471159468497557</v>
      </c>
      <c r="AO77" s="63">
        <f t="shared" si="124"/>
        <v>2.2620040630398619</v>
      </c>
    </row>
    <row r="78" spans="1:41" s="1" customFormat="1" ht="20.100000000000001" customHeight="1" x14ac:dyDescent="0.15">
      <c r="A78" s="18"/>
      <c r="B78" s="147"/>
      <c r="C78" s="149"/>
      <c r="D78" s="100">
        <f t="shared" si="125"/>
        <v>300</v>
      </c>
      <c r="E78" s="149"/>
      <c r="F78" s="94" t="s">
        <v>123</v>
      </c>
      <c r="G78" s="8">
        <f t="shared" si="95"/>
        <v>15</v>
      </c>
      <c r="H78" s="143"/>
      <c r="I78" s="97">
        <f t="shared" si="96"/>
        <v>310.5828541230249</v>
      </c>
      <c r="J78" s="8">
        <v>65</v>
      </c>
      <c r="K78" s="28">
        <f t="shared" si="97"/>
        <v>315</v>
      </c>
      <c r="L78" s="58">
        <f t="shared" si="98"/>
        <v>481.25</v>
      </c>
      <c r="M78" s="8">
        <v>1.75</v>
      </c>
      <c r="N78" s="67">
        <f t="shared" si="126"/>
        <v>25</v>
      </c>
      <c r="O78" s="8">
        <f t="shared" si="99"/>
        <v>10</v>
      </c>
      <c r="P78" s="28">
        <f t="shared" si="100"/>
        <v>502.13541031856471</v>
      </c>
      <c r="Q78" s="116">
        <f t="shared" si="101"/>
        <v>224.41056048709308</v>
      </c>
      <c r="R78" s="33">
        <f t="shared" si="102"/>
        <v>1.9309113581843607</v>
      </c>
      <c r="S78" s="89">
        <f t="shared" si="103"/>
        <v>60.685785542937047</v>
      </c>
      <c r="T78" s="50">
        <f t="shared" si="104"/>
        <v>153.58018676088045</v>
      </c>
      <c r="U78" s="128">
        <f t="shared" si="105"/>
        <v>72.481899983310811</v>
      </c>
      <c r="V78" s="58">
        <f t="shared" si="106"/>
        <v>55.168895948124586</v>
      </c>
      <c r="W78" s="116">
        <f t="shared" si="107"/>
        <v>20.867965104148144</v>
      </c>
      <c r="X78" s="59">
        <f t="shared" si="108"/>
        <v>3.3909470955194112</v>
      </c>
      <c r="Y78" s="60">
        <f t="shared" si="109"/>
        <v>7.8668107637681102</v>
      </c>
      <c r="Z78" s="60">
        <f t="shared" si="110"/>
        <v>5.4593357402536364</v>
      </c>
      <c r="AA78" s="67">
        <f t="shared" si="127"/>
        <v>0</v>
      </c>
      <c r="AB78" s="31">
        <f t="shared" si="111"/>
        <v>15</v>
      </c>
      <c r="AC78" s="50">
        <f t="shared" si="112"/>
        <v>487.62181235846606</v>
      </c>
      <c r="AD78" s="116">
        <f t="shared" si="113"/>
        <v>0</v>
      </c>
      <c r="AE78" s="33">
        <f t="shared" si="114"/>
        <v>1.75</v>
      </c>
      <c r="AF78" s="89">
        <f t="shared" si="115"/>
        <v>55</v>
      </c>
      <c r="AG78" s="50">
        <f t="shared" si="116"/>
        <v>145</v>
      </c>
      <c r="AH78" s="128">
        <f t="shared" si="117"/>
        <v>66.428571428571431</v>
      </c>
      <c r="AI78" s="58">
        <f t="shared" si="118"/>
        <v>50</v>
      </c>
      <c r="AJ78" s="116">
        <f t="shared" si="119"/>
        <v>20.264802591520667</v>
      </c>
      <c r="AK78" s="61">
        <f t="shared" si="120"/>
        <v>3.5</v>
      </c>
      <c r="AL78" s="60">
        <f t="shared" si="121"/>
        <v>7.2975260416666661</v>
      </c>
      <c r="AM78" s="60">
        <f t="shared" si="122"/>
        <v>5.081396174830159</v>
      </c>
      <c r="AN78" s="62">
        <f t="shared" si="123"/>
        <v>11.834463569296457</v>
      </c>
      <c r="AO78" s="63">
        <f t="shared" si="124"/>
        <v>2.2881172918965418</v>
      </c>
    </row>
    <row r="79" spans="1:41" s="1" customFormat="1" ht="20.100000000000001" customHeight="1" x14ac:dyDescent="0.15">
      <c r="A79" s="18"/>
      <c r="B79" s="147"/>
      <c r="C79" s="149"/>
      <c r="D79" s="100">
        <f t="shared" si="125"/>
        <v>300</v>
      </c>
      <c r="E79" s="149"/>
      <c r="F79" s="94" t="s">
        <v>124</v>
      </c>
      <c r="G79" s="8">
        <f t="shared" si="95"/>
        <v>15</v>
      </c>
      <c r="H79" s="143"/>
      <c r="I79" s="97">
        <f t="shared" si="96"/>
        <v>310.5828541230249</v>
      </c>
      <c r="J79" s="8">
        <v>65</v>
      </c>
      <c r="K79" s="28">
        <f t="shared" si="97"/>
        <v>315</v>
      </c>
      <c r="L79" s="58">
        <f t="shared" si="98"/>
        <v>481.25</v>
      </c>
      <c r="M79" s="8">
        <v>1.75</v>
      </c>
      <c r="N79" s="67">
        <f t="shared" si="126"/>
        <v>25</v>
      </c>
      <c r="O79" s="8">
        <f t="shared" si="99"/>
        <v>10</v>
      </c>
      <c r="P79" s="28">
        <f t="shared" si="100"/>
        <v>502.13541031856471</v>
      </c>
      <c r="Q79" s="116">
        <f t="shared" si="101"/>
        <v>224.41056048709308</v>
      </c>
      <c r="R79" s="33">
        <f t="shared" si="102"/>
        <v>1.9309113581843607</v>
      </c>
      <c r="S79" s="89">
        <f t="shared" si="103"/>
        <v>60.685785542937047</v>
      </c>
      <c r="T79" s="50">
        <f t="shared" si="104"/>
        <v>153.58018676088045</v>
      </c>
      <c r="U79" s="128">
        <f t="shared" si="105"/>
        <v>72.481899983310811</v>
      </c>
      <c r="V79" s="58">
        <f t="shared" si="106"/>
        <v>55.168895948124586</v>
      </c>
      <c r="W79" s="116">
        <f t="shared" si="107"/>
        <v>20.867965104148144</v>
      </c>
      <c r="X79" s="59">
        <f t="shared" si="108"/>
        <v>3.3909470955194112</v>
      </c>
      <c r="Y79" s="60">
        <f t="shared" si="109"/>
        <v>7.8668107637681102</v>
      </c>
      <c r="Z79" s="60">
        <f t="shared" si="110"/>
        <v>5.4593357402536364</v>
      </c>
      <c r="AA79" s="67">
        <f t="shared" si="127"/>
        <v>0</v>
      </c>
      <c r="AB79" s="31">
        <f t="shared" si="111"/>
        <v>15</v>
      </c>
      <c r="AC79" s="50">
        <f t="shared" si="112"/>
        <v>487.62181235846606</v>
      </c>
      <c r="AD79" s="116">
        <f t="shared" si="113"/>
        <v>0</v>
      </c>
      <c r="AE79" s="33">
        <f t="shared" si="114"/>
        <v>1.75</v>
      </c>
      <c r="AF79" s="89">
        <f t="shared" si="115"/>
        <v>55</v>
      </c>
      <c r="AG79" s="50">
        <f t="shared" si="116"/>
        <v>145</v>
      </c>
      <c r="AH79" s="128">
        <f t="shared" si="117"/>
        <v>66.428571428571431</v>
      </c>
      <c r="AI79" s="58">
        <f t="shared" si="118"/>
        <v>50</v>
      </c>
      <c r="AJ79" s="116">
        <f t="shared" si="119"/>
        <v>20.264802591520667</v>
      </c>
      <c r="AK79" s="61">
        <f t="shared" si="120"/>
        <v>3.5</v>
      </c>
      <c r="AL79" s="60">
        <f t="shared" si="121"/>
        <v>7.2975260416666661</v>
      </c>
      <c r="AM79" s="60">
        <f t="shared" si="122"/>
        <v>5.081396174830159</v>
      </c>
      <c r="AN79" s="62">
        <f t="shared" si="123"/>
        <v>11.834463569296457</v>
      </c>
      <c r="AO79" s="63">
        <f t="shared" si="124"/>
        <v>2.2881172918965418</v>
      </c>
    </row>
    <row r="80" spans="1:41" s="1" customFormat="1" ht="20.100000000000001" customHeight="1" thickBot="1" x14ac:dyDescent="0.2">
      <c r="A80" s="18"/>
      <c r="B80" s="147"/>
      <c r="C80" s="149"/>
      <c r="D80" s="100">
        <f t="shared" si="125"/>
        <v>300</v>
      </c>
      <c r="E80" s="149"/>
      <c r="F80" s="94" t="s">
        <v>125</v>
      </c>
      <c r="G80" s="35">
        <f t="shared" si="95"/>
        <v>15</v>
      </c>
      <c r="H80" s="145"/>
      <c r="I80" s="97">
        <f t="shared" si="96"/>
        <v>310.5828541230249</v>
      </c>
      <c r="J80" s="8">
        <v>70</v>
      </c>
      <c r="K80" s="28">
        <f t="shared" si="97"/>
        <v>320</v>
      </c>
      <c r="L80" s="58">
        <f t="shared" si="98"/>
        <v>490</v>
      </c>
      <c r="M80" s="8">
        <v>1.75</v>
      </c>
      <c r="N80" s="67">
        <f t="shared" si="126"/>
        <v>25</v>
      </c>
      <c r="O80" s="8">
        <f t="shared" si="99"/>
        <v>10</v>
      </c>
      <c r="P80" s="28">
        <f t="shared" si="100"/>
        <v>511.26514505162953</v>
      </c>
      <c r="Q80" s="116">
        <f t="shared" si="101"/>
        <v>228.49075249594929</v>
      </c>
      <c r="R80" s="33">
        <f t="shared" si="102"/>
        <v>1.9309113581843607</v>
      </c>
      <c r="S80" s="89">
        <f t="shared" si="103"/>
        <v>60.685785542937047</v>
      </c>
      <c r="T80" s="50">
        <f t="shared" si="104"/>
        <v>155.05470106592716</v>
      </c>
      <c r="U80" s="128">
        <f t="shared" si="105"/>
        <v>72.481899983310811</v>
      </c>
      <c r="V80" s="58">
        <f t="shared" si="106"/>
        <v>55.168895948124586</v>
      </c>
      <c r="W80" s="116">
        <f t="shared" si="107"/>
        <v>20.867965104148144</v>
      </c>
      <c r="X80" s="59">
        <f t="shared" si="108"/>
        <v>3.3909470955194112</v>
      </c>
      <c r="Y80" s="60">
        <f t="shared" si="109"/>
        <v>8.1654663751015111</v>
      </c>
      <c r="Z80" s="60">
        <f t="shared" si="110"/>
        <v>5.5802717503606161</v>
      </c>
      <c r="AA80" s="67">
        <f t="shared" si="127"/>
        <v>0</v>
      </c>
      <c r="AB80" s="31">
        <f t="shared" si="111"/>
        <v>15</v>
      </c>
      <c r="AC80" s="50">
        <f t="shared" si="112"/>
        <v>496.48766349225633</v>
      </c>
      <c r="AD80" s="116">
        <f t="shared" si="113"/>
        <v>0</v>
      </c>
      <c r="AE80" s="33">
        <f t="shared" si="114"/>
        <v>1.75</v>
      </c>
      <c r="AF80" s="89">
        <f t="shared" si="115"/>
        <v>55</v>
      </c>
      <c r="AG80" s="50">
        <f t="shared" si="116"/>
        <v>146.42857142857144</v>
      </c>
      <c r="AH80" s="128">
        <f t="shared" si="117"/>
        <v>66.428571428571431</v>
      </c>
      <c r="AI80" s="58">
        <f t="shared" si="118"/>
        <v>50</v>
      </c>
      <c r="AJ80" s="116">
        <f t="shared" si="119"/>
        <v>20.264802591520667</v>
      </c>
      <c r="AK80" s="61">
        <f t="shared" si="120"/>
        <v>3.5</v>
      </c>
      <c r="AL80" s="60">
        <f t="shared" si="121"/>
        <v>7.5763333333333343</v>
      </c>
      <c r="AM80" s="60">
        <f t="shared" si="122"/>
        <v>5.1947851961907077</v>
      </c>
      <c r="AN80" s="62">
        <f t="shared" si="123"/>
        <v>12.018257720500554</v>
      </c>
      <c r="AO80" s="63">
        <f t="shared" si="124"/>
        <v>2.3011739063248813</v>
      </c>
    </row>
    <row r="81" spans="1:41" s="1" customFormat="1" ht="20.100000000000001" customHeight="1" x14ac:dyDescent="0.15">
      <c r="A81" s="18"/>
      <c r="B81" s="147">
        <v>350</v>
      </c>
      <c r="C81" s="149">
        <v>300</v>
      </c>
      <c r="D81" s="100">
        <f>C81</f>
        <v>300</v>
      </c>
      <c r="E81" s="149">
        <v>300</v>
      </c>
      <c r="F81" s="94" t="s">
        <v>117</v>
      </c>
      <c r="G81" s="8">
        <f t="shared" ref="G81:G89" si="128">G80</f>
        <v>15</v>
      </c>
      <c r="H81" s="140">
        <f>C81/COS(G81/180*PI())</f>
        <v>310.5828541230249</v>
      </c>
      <c r="I81" s="97">
        <f t="shared" si="96"/>
        <v>310.5828541230249</v>
      </c>
      <c r="J81" s="8">
        <v>35</v>
      </c>
      <c r="K81" s="28">
        <f t="shared" si="97"/>
        <v>285</v>
      </c>
      <c r="L81" s="58">
        <f t="shared" si="98"/>
        <v>367.5</v>
      </c>
      <c r="M81" s="8">
        <v>1.5</v>
      </c>
      <c r="N81" s="67">
        <f t="shared" si="126"/>
        <v>25</v>
      </c>
      <c r="O81" s="8">
        <f t="shared" si="99"/>
        <v>10</v>
      </c>
      <c r="P81" s="28">
        <f t="shared" si="100"/>
        <v>380.83254921884537</v>
      </c>
      <c r="Q81" s="116">
        <f t="shared" si="101"/>
        <v>171.36806437196199</v>
      </c>
      <c r="R81" s="33">
        <f t="shared" si="102"/>
        <v>1.6550668784437377</v>
      </c>
      <c r="S81" s="89">
        <f t="shared" si="103"/>
        <v>60.685785542937047</v>
      </c>
      <c r="T81" s="50">
        <f t="shared" si="104"/>
        <v>143.83858000080369</v>
      </c>
      <c r="U81" s="128">
        <f t="shared" si="105"/>
        <v>72.356353186146407</v>
      </c>
      <c r="V81" s="58">
        <f t="shared" si="106"/>
        <v>55.168895948124586</v>
      </c>
      <c r="W81" s="116">
        <f t="shared" si="107"/>
        <v>20.725580909869134</v>
      </c>
      <c r="X81" s="59">
        <f t="shared" si="108"/>
        <v>3.4274254023346011</v>
      </c>
      <c r="Y81" s="60">
        <f t="shared" si="109"/>
        <v>5.3079324607950422</v>
      </c>
      <c r="Z81" s="60">
        <f t="shared" si="110"/>
        <v>4.0570223531048857</v>
      </c>
      <c r="AA81" s="67">
        <f t="shared" si="127"/>
        <v>0</v>
      </c>
      <c r="AB81" s="31">
        <f t="shared" si="111"/>
        <v>15</v>
      </c>
      <c r="AC81" s="50">
        <f t="shared" si="112"/>
        <v>374.10727071255911</v>
      </c>
      <c r="AD81" s="116">
        <f t="shared" si="113"/>
        <v>0</v>
      </c>
      <c r="AE81" s="33">
        <f t="shared" si="114"/>
        <v>1.5</v>
      </c>
      <c r="AF81" s="89">
        <f t="shared" si="115"/>
        <v>55</v>
      </c>
      <c r="AG81" s="50">
        <f t="shared" si="116"/>
        <v>136.42857142857144</v>
      </c>
      <c r="AH81" s="128">
        <f t="shared" si="117"/>
        <v>66.428571428571431</v>
      </c>
      <c r="AI81" s="58">
        <f t="shared" si="118"/>
        <v>50</v>
      </c>
      <c r="AJ81" s="116">
        <f t="shared" si="119"/>
        <v>20.359579358506618</v>
      </c>
      <c r="AK81" s="61">
        <f t="shared" si="120"/>
        <v>3.5</v>
      </c>
      <c r="AL81" s="60">
        <f t="shared" si="121"/>
        <v>4.9334687500000003</v>
      </c>
      <c r="AM81" s="60">
        <f t="shared" si="122"/>
        <v>3.7879287248550715</v>
      </c>
      <c r="AN81" s="62">
        <f t="shared" si="123"/>
        <v>9.5737084853295986</v>
      </c>
      <c r="AO81" s="63">
        <f t="shared" si="124"/>
        <v>2.1178272108098581</v>
      </c>
    </row>
    <row r="82" spans="1:41" s="1" customFormat="1" ht="20.100000000000001" customHeight="1" x14ac:dyDescent="0.15">
      <c r="A82" s="18"/>
      <c r="B82" s="147"/>
      <c r="C82" s="149"/>
      <c r="D82" s="100">
        <f>D81</f>
        <v>300</v>
      </c>
      <c r="E82" s="149"/>
      <c r="F82" s="94" t="s">
        <v>118</v>
      </c>
      <c r="G82" s="8">
        <f t="shared" si="128"/>
        <v>15</v>
      </c>
      <c r="H82" s="140"/>
      <c r="I82" s="97">
        <f t="shared" si="96"/>
        <v>310.5828541230249</v>
      </c>
      <c r="J82" s="8">
        <v>35</v>
      </c>
      <c r="K82" s="28">
        <f t="shared" si="97"/>
        <v>285</v>
      </c>
      <c r="L82" s="58">
        <f t="shared" si="98"/>
        <v>367.5</v>
      </c>
      <c r="M82" s="8">
        <v>1.5</v>
      </c>
      <c r="N82" s="67">
        <f t="shared" si="126"/>
        <v>25</v>
      </c>
      <c r="O82" s="8">
        <f t="shared" si="99"/>
        <v>10</v>
      </c>
      <c r="P82" s="28">
        <f t="shared" si="100"/>
        <v>380.83254921884537</v>
      </c>
      <c r="Q82" s="116">
        <f t="shared" si="101"/>
        <v>171.36806437196199</v>
      </c>
      <c r="R82" s="33">
        <f t="shared" si="102"/>
        <v>1.6550668784437377</v>
      </c>
      <c r="S82" s="89">
        <f t="shared" si="103"/>
        <v>60.685785542937047</v>
      </c>
      <c r="T82" s="50">
        <f t="shared" si="104"/>
        <v>143.83858000080369</v>
      </c>
      <c r="U82" s="128">
        <f t="shared" si="105"/>
        <v>72.356353186146407</v>
      </c>
      <c r="V82" s="58">
        <f t="shared" si="106"/>
        <v>55.168895948124586</v>
      </c>
      <c r="W82" s="116">
        <f t="shared" si="107"/>
        <v>20.725580909869134</v>
      </c>
      <c r="X82" s="59">
        <f t="shared" si="108"/>
        <v>3.4274254023346011</v>
      </c>
      <c r="Y82" s="60">
        <f t="shared" si="109"/>
        <v>5.3079324607950422</v>
      </c>
      <c r="Z82" s="60">
        <f t="shared" si="110"/>
        <v>4.0570223531048857</v>
      </c>
      <c r="AA82" s="67">
        <f t="shared" si="127"/>
        <v>0</v>
      </c>
      <c r="AB82" s="31">
        <f t="shared" si="111"/>
        <v>15</v>
      </c>
      <c r="AC82" s="50">
        <f t="shared" si="112"/>
        <v>374.10727071255911</v>
      </c>
      <c r="AD82" s="116">
        <f t="shared" si="113"/>
        <v>0</v>
      </c>
      <c r="AE82" s="33">
        <f t="shared" si="114"/>
        <v>1.5</v>
      </c>
      <c r="AF82" s="89">
        <f t="shared" si="115"/>
        <v>55</v>
      </c>
      <c r="AG82" s="50">
        <f t="shared" si="116"/>
        <v>136.42857142857144</v>
      </c>
      <c r="AH82" s="128">
        <f t="shared" si="117"/>
        <v>66.428571428571431</v>
      </c>
      <c r="AI82" s="58">
        <f t="shared" si="118"/>
        <v>50</v>
      </c>
      <c r="AJ82" s="116">
        <f t="shared" si="119"/>
        <v>20.359579358506618</v>
      </c>
      <c r="AK82" s="61">
        <f t="shared" si="120"/>
        <v>3.5</v>
      </c>
      <c r="AL82" s="60">
        <f t="shared" si="121"/>
        <v>4.9334687500000003</v>
      </c>
      <c r="AM82" s="60">
        <f t="shared" si="122"/>
        <v>3.7879287248550715</v>
      </c>
      <c r="AN82" s="62">
        <f t="shared" si="123"/>
        <v>9.5737084853295986</v>
      </c>
      <c r="AO82" s="63">
        <f t="shared" si="124"/>
        <v>2.1178272108098581</v>
      </c>
    </row>
    <row r="83" spans="1:41" s="1" customFormat="1" ht="20.100000000000001" customHeight="1" x14ac:dyDescent="0.15">
      <c r="A83" s="18"/>
      <c r="B83" s="147"/>
      <c r="C83" s="149"/>
      <c r="D83" s="100">
        <f t="shared" ref="D83:D89" si="129">D82</f>
        <v>300</v>
      </c>
      <c r="E83" s="149"/>
      <c r="F83" s="94" t="s">
        <v>119</v>
      </c>
      <c r="G83" s="8">
        <f t="shared" si="128"/>
        <v>15</v>
      </c>
      <c r="H83" s="140"/>
      <c r="I83" s="97">
        <f t="shared" si="96"/>
        <v>310.5828541230249</v>
      </c>
      <c r="J83" s="8">
        <v>45</v>
      </c>
      <c r="K83" s="28">
        <f t="shared" si="97"/>
        <v>295</v>
      </c>
      <c r="L83" s="58">
        <f t="shared" si="98"/>
        <v>382.5</v>
      </c>
      <c r="M83" s="8">
        <v>1.5</v>
      </c>
      <c r="N83" s="67">
        <f t="shared" si="126"/>
        <v>25</v>
      </c>
      <c r="O83" s="8">
        <f t="shared" si="99"/>
        <v>10</v>
      </c>
      <c r="P83" s="28">
        <f t="shared" si="100"/>
        <v>396.37673490124723</v>
      </c>
      <c r="Q83" s="116">
        <f t="shared" si="101"/>
        <v>178.36267924428697</v>
      </c>
      <c r="R83" s="33">
        <f t="shared" si="102"/>
        <v>1.6550668784437377</v>
      </c>
      <c r="S83" s="89">
        <f t="shared" si="103"/>
        <v>60.685785542937047</v>
      </c>
      <c r="T83" s="50">
        <f t="shared" si="104"/>
        <v>146.75622191160605</v>
      </c>
      <c r="U83" s="128">
        <f t="shared" si="105"/>
        <v>72.356353186146407</v>
      </c>
      <c r="V83" s="58">
        <f t="shared" si="106"/>
        <v>55.168895948124586</v>
      </c>
      <c r="W83" s="116">
        <f t="shared" si="107"/>
        <v>20.725580909869134</v>
      </c>
      <c r="X83" s="59">
        <f t="shared" si="108"/>
        <v>3.4274254023346011</v>
      </c>
      <c r="Y83" s="60">
        <f t="shared" si="109"/>
        <v>5.7559641266926196</v>
      </c>
      <c r="Z83" s="60">
        <f t="shared" si="110"/>
        <v>4.2560950431376652</v>
      </c>
      <c r="AA83" s="67">
        <f t="shared" si="127"/>
        <v>0</v>
      </c>
      <c r="AB83" s="31">
        <f t="shared" si="111"/>
        <v>15</v>
      </c>
      <c r="AC83" s="50">
        <f t="shared" si="112"/>
        <v>389.37695523143907</v>
      </c>
      <c r="AD83" s="116">
        <f t="shared" si="113"/>
        <v>0</v>
      </c>
      <c r="AE83" s="33">
        <f t="shared" si="114"/>
        <v>1.5</v>
      </c>
      <c r="AF83" s="89">
        <f t="shared" si="115"/>
        <v>55</v>
      </c>
      <c r="AG83" s="50">
        <f t="shared" si="116"/>
        <v>139.28571428571428</v>
      </c>
      <c r="AH83" s="128">
        <f t="shared" si="117"/>
        <v>66.428571428571431</v>
      </c>
      <c r="AI83" s="58">
        <f t="shared" si="118"/>
        <v>50</v>
      </c>
      <c r="AJ83" s="116">
        <f t="shared" si="119"/>
        <v>20.359579358506618</v>
      </c>
      <c r="AK83" s="61">
        <f t="shared" si="120"/>
        <v>3.5</v>
      </c>
      <c r="AL83" s="60">
        <f t="shared" si="121"/>
        <v>5.3529508928571428</v>
      </c>
      <c r="AM83" s="60">
        <f t="shared" si="122"/>
        <v>3.9753237748491554</v>
      </c>
      <c r="AN83" s="62">
        <f t="shared" si="123"/>
        <v>9.8578330022980154</v>
      </c>
      <c r="AO83" s="63">
        <f t="shared" si="124"/>
        <v>2.1402099784012978</v>
      </c>
    </row>
    <row r="84" spans="1:41" s="1" customFormat="1" ht="20.100000000000001" customHeight="1" x14ac:dyDescent="0.15">
      <c r="A84" s="18"/>
      <c r="B84" s="147"/>
      <c r="C84" s="149"/>
      <c r="D84" s="100">
        <f t="shared" si="129"/>
        <v>300</v>
      </c>
      <c r="E84" s="149"/>
      <c r="F84" s="94" t="s">
        <v>120</v>
      </c>
      <c r="G84" s="8">
        <f t="shared" si="128"/>
        <v>15</v>
      </c>
      <c r="H84" s="140"/>
      <c r="I84" s="97">
        <f t="shared" si="96"/>
        <v>310.5828541230249</v>
      </c>
      <c r="J84" s="8">
        <v>45</v>
      </c>
      <c r="K84" s="28">
        <f t="shared" si="97"/>
        <v>295</v>
      </c>
      <c r="L84" s="58">
        <f t="shared" si="98"/>
        <v>382.5</v>
      </c>
      <c r="M84" s="8">
        <v>1.5</v>
      </c>
      <c r="N84" s="67">
        <f t="shared" si="126"/>
        <v>25</v>
      </c>
      <c r="O84" s="8">
        <f t="shared" si="99"/>
        <v>10</v>
      </c>
      <c r="P84" s="28">
        <f t="shared" si="100"/>
        <v>396.37673490124723</v>
      </c>
      <c r="Q84" s="116">
        <f t="shared" si="101"/>
        <v>178.36267924428697</v>
      </c>
      <c r="R84" s="33">
        <f t="shared" si="102"/>
        <v>1.6550668784437377</v>
      </c>
      <c r="S84" s="89">
        <f t="shared" si="103"/>
        <v>60.685785542937047</v>
      </c>
      <c r="T84" s="50">
        <f t="shared" si="104"/>
        <v>146.75622191160605</v>
      </c>
      <c r="U84" s="128">
        <f t="shared" si="105"/>
        <v>72.356353186146407</v>
      </c>
      <c r="V84" s="58">
        <f t="shared" si="106"/>
        <v>55.168895948124586</v>
      </c>
      <c r="W84" s="116">
        <f t="shared" si="107"/>
        <v>20.725580909869134</v>
      </c>
      <c r="X84" s="59">
        <f t="shared" si="108"/>
        <v>3.4274254023346011</v>
      </c>
      <c r="Y84" s="60">
        <f t="shared" si="109"/>
        <v>5.7559641266926196</v>
      </c>
      <c r="Z84" s="60">
        <f t="shared" si="110"/>
        <v>4.2560950431376652</v>
      </c>
      <c r="AA84" s="67">
        <f t="shared" si="127"/>
        <v>0</v>
      </c>
      <c r="AB84" s="31">
        <f t="shared" si="111"/>
        <v>15</v>
      </c>
      <c r="AC84" s="50">
        <f t="shared" si="112"/>
        <v>389.37695523143907</v>
      </c>
      <c r="AD84" s="116">
        <f t="shared" si="113"/>
        <v>0</v>
      </c>
      <c r="AE84" s="33">
        <f t="shared" si="114"/>
        <v>1.5</v>
      </c>
      <c r="AF84" s="89">
        <f t="shared" si="115"/>
        <v>55</v>
      </c>
      <c r="AG84" s="50">
        <f t="shared" si="116"/>
        <v>139.28571428571428</v>
      </c>
      <c r="AH84" s="128">
        <f t="shared" si="117"/>
        <v>66.428571428571431</v>
      </c>
      <c r="AI84" s="58">
        <f t="shared" si="118"/>
        <v>50</v>
      </c>
      <c r="AJ84" s="116">
        <f t="shared" si="119"/>
        <v>20.359579358506618</v>
      </c>
      <c r="AK84" s="61">
        <f t="shared" si="120"/>
        <v>3.5</v>
      </c>
      <c r="AL84" s="60">
        <f t="shared" si="121"/>
        <v>5.3529508928571428</v>
      </c>
      <c r="AM84" s="60">
        <f t="shared" si="122"/>
        <v>3.9753237748491554</v>
      </c>
      <c r="AN84" s="62">
        <f t="shared" si="123"/>
        <v>9.8578330022980154</v>
      </c>
      <c r="AO84" s="63">
        <f t="shared" si="124"/>
        <v>2.1402099784012978</v>
      </c>
    </row>
    <row r="85" spans="1:41" s="1" customFormat="1" ht="20.100000000000001" customHeight="1" x14ac:dyDescent="0.15">
      <c r="A85" s="18"/>
      <c r="B85" s="147"/>
      <c r="C85" s="149"/>
      <c r="D85" s="100">
        <f t="shared" si="129"/>
        <v>300</v>
      </c>
      <c r="E85" s="149"/>
      <c r="F85" s="94" t="s">
        <v>121</v>
      </c>
      <c r="G85" s="8">
        <f t="shared" si="128"/>
        <v>15</v>
      </c>
      <c r="H85" s="140"/>
      <c r="I85" s="97">
        <f t="shared" si="96"/>
        <v>310.5828541230249</v>
      </c>
      <c r="J85" s="8">
        <v>55</v>
      </c>
      <c r="K85" s="28">
        <f t="shared" si="97"/>
        <v>305</v>
      </c>
      <c r="L85" s="58">
        <f t="shared" si="98"/>
        <v>463.75</v>
      </c>
      <c r="M85" s="8">
        <v>1.75</v>
      </c>
      <c r="N85" s="67">
        <f t="shared" si="126"/>
        <v>25</v>
      </c>
      <c r="O85" s="8">
        <f t="shared" si="99"/>
        <v>10</v>
      </c>
      <c r="P85" s="28">
        <f t="shared" si="100"/>
        <v>483.87594085243506</v>
      </c>
      <c r="Q85" s="116">
        <f t="shared" si="101"/>
        <v>216.25017646938059</v>
      </c>
      <c r="R85" s="33">
        <f t="shared" si="102"/>
        <v>1.9309113581843607</v>
      </c>
      <c r="S85" s="89">
        <f t="shared" si="103"/>
        <v>60.685785542937047</v>
      </c>
      <c r="T85" s="50">
        <f t="shared" si="104"/>
        <v>150.631158150787</v>
      </c>
      <c r="U85" s="128">
        <f t="shared" si="105"/>
        <v>72.481899983310811</v>
      </c>
      <c r="V85" s="58">
        <f t="shared" si="106"/>
        <v>55.168895948124586</v>
      </c>
      <c r="W85" s="116">
        <f t="shared" si="107"/>
        <v>20.867965104148144</v>
      </c>
      <c r="X85" s="59">
        <f t="shared" si="108"/>
        <v>3.3909470955194112</v>
      </c>
      <c r="Y85" s="60">
        <f t="shared" si="109"/>
        <v>7.2895924306128306</v>
      </c>
      <c r="Z85" s="60">
        <f t="shared" si="110"/>
        <v>5.2197860800701239</v>
      </c>
      <c r="AA85" s="67">
        <f t="shared" si="127"/>
        <v>0</v>
      </c>
      <c r="AB85" s="31">
        <f t="shared" si="111"/>
        <v>15</v>
      </c>
      <c r="AC85" s="50">
        <f t="shared" si="112"/>
        <v>469.89011009088546</v>
      </c>
      <c r="AD85" s="116">
        <f t="shared" si="113"/>
        <v>0</v>
      </c>
      <c r="AE85" s="33">
        <f t="shared" si="114"/>
        <v>1.75</v>
      </c>
      <c r="AF85" s="89">
        <f t="shared" si="115"/>
        <v>55</v>
      </c>
      <c r="AG85" s="50">
        <f t="shared" si="116"/>
        <v>142.14285714285714</v>
      </c>
      <c r="AH85" s="128">
        <f t="shared" si="117"/>
        <v>66.428571428571431</v>
      </c>
      <c r="AI85" s="58">
        <f t="shared" si="118"/>
        <v>50</v>
      </c>
      <c r="AJ85" s="116">
        <f t="shared" si="119"/>
        <v>20.264802591520667</v>
      </c>
      <c r="AK85" s="61">
        <f t="shared" si="120"/>
        <v>3.5</v>
      </c>
      <c r="AL85" s="60">
        <f t="shared" si="121"/>
        <v>6.7588802083333341</v>
      </c>
      <c r="AM85" s="60">
        <f t="shared" si="122"/>
        <v>4.8568681321090628</v>
      </c>
      <c r="AN85" s="62">
        <f t="shared" si="123"/>
        <v>11.471159468497557</v>
      </c>
      <c r="AO85" s="63">
        <f t="shared" si="124"/>
        <v>2.2620040630398619</v>
      </c>
    </row>
    <row r="86" spans="1:41" s="1" customFormat="1" ht="20.100000000000001" customHeight="1" x14ac:dyDescent="0.15">
      <c r="A86" s="18"/>
      <c r="B86" s="147"/>
      <c r="C86" s="149"/>
      <c r="D86" s="100">
        <f t="shared" si="129"/>
        <v>300</v>
      </c>
      <c r="E86" s="149"/>
      <c r="F86" s="94" t="s">
        <v>122</v>
      </c>
      <c r="G86" s="8">
        <f t="shared" si="128"/>
        <v>15</v>
      </c>
      <c r="H86" s="140"/>
      <c r="I86" s="97">
        <f t="shared" si="96"/>
        <v>310.5828541230249</v>
      </c>
      <c r="J86" s="8">
        <v>55</v>
      </c>
      <c r="K86" s="28">
        <f t="shared" si="97"/>
        <v>305</v>
      </c>
      <c r="L86" s="58">
        <f t="shared" si="98"/>
        <v>463.75</v>
      </c>
      <c r="M86" s="8">
        <v>1.75</v>
      </c>
      <c r="N86" s="67">
        <f t="shared" si="126"/>
        <v>25</v>
      </c>
      <c r="O86" s="8">
        <f t="shared" si="99"/>
        <v>10</v>
      </c>
      <c r="P86" s="28">
        <f t="shared" si="100"/>
        <v>483.87594085243506</v>
      </c>
      <c r="Q86" s="116">
        <f t="shared" si="101"/>
        <v>216.25017646938059</v>
      </c>
      <c r="R86" s="33">
        <f t="shared" si="102"/>
        <v>1.9309113581843607</v>
      </c>
      <c r="S86" s="89">
        <f t="shared" si="103"/>
        <v>60.685785542937047</v>
      </c>
      <c r="T86" s="50">
        <f t="shared" si="104"/>
        <v>150.631158150787</v>
      </c>
      <c r="U86" s="128">
        <f t="shared" si="105"/>
        <v>72.481899983310811</v>
      </c>
      <c r="V86" s="58">
        <f t="shared" si="106"/>
        <v>55.168895948124586</v>
      </c>
      <c r="W86" s="116">
        <f t="shared" si="107"/>
        <v>20.867965104148144</v>
      </c>
      <c r="X86" s="59">
        <f t="shared" si="108"/>
        <v>3.3909470955194112</v>
      </c>
      <c r="Y86" s="60">
        <f t="shared" si="109"/>
        <v>7.2895924306128306</v>
      </c>
      <c r="Z86" s="60">
        <f t="shared" si="110"/>
        <v>5.2197860800701239</v>
      </c>
      <c r="AA86" s="67">
        <f t="shared" si="127"/>
        <v>0</v>
      </c>
      <c r="AB86" s="31">
        <f t="shared" si="111"/>
        <v>15</v>
      </c>
      <c r="AC86" s="50">
        <f t="shared" si="112"/>
        <v>469.89011009088546</v>
      </c>
      <c r="AD86" s="116">
        <f t="shared" si="113"/>
        <v>0</v>
      </c>
      <c r="AE86" s="33">
        <f t="shared" si="114"/>
        <v>1.75</v>
      </c>
      <c r="AF86" s="89">
        <f t="shared" si="115"/>
        <v>55</v>
      </c>
      <c r="AG86" s="50">
        <f t="shared" si="116"/>
        <v>142.14285714285714</v>
      </c>
      <c r="AH86" s="128">
        <f t="shared" si="117"/>
        <v>66.428571428571431</v>
      </c>
      <c r="AI86" s="58">
        <f t="shared" si="118"/>
        <v>50</v>
      </c>
      <c r="AJ86" s="116">
        <f t="shared" si="119"/>
        <v>20.264802591520667</v>
      </c>
      <c r="AK86" s="61">
        <f t="shared" si="120"/>
        <v>3.5</v>
      </c>
      <c r="AL86" s="60">
        <f t="shared" si="121"/>
        <v>6.7588802083333341</v>
      </c>
      <c r="AM86" s="60">
        <f t="shared" si="122"/>
        <v>4.8568681321090628</v>
      </c>
      <c r="AN86" s="62">
        <f t="shared" si="123"/>
        <v>11.471159468497557</v>
      </c>
      <c r="AO86" s="63">
        <f t="shared" si="124"/>
        <v>2.2620040630398619</v>
      </c>
    </row>
    <row r="87" spans="1:41" s="1" customFormat="1" ht="20.100000000000001" customHeight="1" x14ac:dyDescent="0.15">
      <c r="A87" s="18"/>
      <c r="B87" s="147"/>
      <c r="C87" s="149"/>
      <c r="D87" s="100">
        <f t="shared" si="129"/>
        <v>300</v>
      </c>
      <c r="E87" s="149"/>
      <c r="F87" s="94" t="s">
        <v>123</v>
      </c>
      <c r="G87" s="8">
        <f t="shared" si="128"/>
        <v>15</v>
      </c>
      <c r="H87" s="140"/>
      <c r="I87" s="97">
        <f t="shared" si="96"/>
        <v>310.5828541230249</v>
      </c>
      <c r="J87" s="8">
        <v>65</v>
      </c>
      <c r="K87" s="28">
        <f t="shared" si="97"/>
        <v>315</v>
      </c>
      <c r="L87" s="58">
        <f t="shared" si="98"/>
        <v>481.25</v>
      </c>
      <c r="M87" s="8">
        <v>1.75</v>
      </c>
      <c r="N87" s="67">
        <f t="shared" si="126"/>
        <v>25</v>
      </c>
      <c r="O87" s="8">
        <f t="shared" si="99"/>
        <v>10</v>
      </c>
      <c r="P87" s="28">
        <f t="shared" si="100"/>
        <v>502.13541031856471</v>
      </c>
      <c r="Q87" s="116">
        <f t="shared" si="101"/>
        <v>224.41056048709308</v>
      </c>
      <c r="R87" s="33">
        <f t="shared" si="102"/>
        <v>1.9309113581843607</v>
      </c>
      <c r="S87" s="89">
        <f t="shared" si="103"/>
        <v>60.685785542937047</v>
      </c>
      <c r="T87" s="50">
        <f t="shared" si="104"/>
        <v>153.58018676088045</v>
      </c>
      <c r="U87" s="128">
        <f t="shared" si="105"/>
        <v>72.481899983310811</v>
      </c>
      <c r="V87" s="58">
        <f t="shared" si="106"/>
        <v>55.168895948124586</v>
      </c>
      <c r="W87" s="116">
        <f t="shared" si="107"/>
        <v>20.867965104148144</v>
      </c>
      <c r="X87" s="59">
        <f t="shared" si="108"/>
        <v>3.3909470955194112</v>
      </c>
      <c r="Y87" s="60">
        <f t="shared" si="109"/>
        <v>7.8668107637681102</v>
      </c>
      <c r="Z87" s="60">
        <f t="shared" si="110"/>
        <v>5.4593357402536364</v>
      </c>
      <c r="AA87" s="67">
        <f t="shared" si="127"/>
        <v>0</v>
      </c>
      <c r="AB87" s="31">
        <f t="shared" si="111"/>
        <v>15</v>
      </c>
      <c r="AC87" s="50">
        <f t="shared" si="112"/>
        <v>487.62181235846606</v>
      </c>
      <c r="AD87" s="116">
        <f t="shared" si="113"/>
        <v>0</v>
      </c>
      <c r="AE87" s="33">
        <f t="shared" si="114"/>
        <v>1.75</v>
      </c>
      <c r="AF87" s="89">
        <f t="shared" si="115"/>
        <v>55</v>
      </c>
      <c r="AG87" s="50">
        <f t="shared" si="116"/>
        <v>145</v>
      </c>
      <c r="AH87" s="128">
        <f t="shared" si="117"/>
        <v>66.428571428571431</v>
      </c>
      <c r="AI87" s="58">
        <f t="shared" si="118"/>
        <v>50</v>
      </c>
      <c r="AJ87" s="116">
        <f t="shared" si="119"/>
        <v>20.264802591520667</v>
      </c>
      <c r="AK87" s="61">
        <f t="shared" si="120"/>
        <v>3.5</v>
      </c>
      <c r="AL87" s="60">
        <f t="shared" si="121"/>
        <v>7.2975260416666661</v>
      </c>
      <c r="AM87" s="60">
        <f t="shared" si="122"/>
        <v>5.081396174830159</v>
      </c>
      <c r="AN87" s="62">
        <f t="shared" si="123"/>
        <v>11.834463569296457</v>
      </c>
      <c r="AO87" s="63">
        <f t="shared" si="124"/>
        <v>2.2881172918965418</v>
      </c>
    </row>
    <row r="88" spans="1:41" s="1" customFormat="1" ht="20.100000000000001" customHeight="1" x14ac:dyDescent="0.15">
      <c r="A88" s="18"/>
      <c r="B88" s="147"/>
      <c r="C88" s="149"/>
      <c r="D88" s="100">
        <f t="shared" si="129"/>
        <v>300</v>
      </c>
      <c r="E88" s="149"/>
      <c r="F88" s="94" t="s">
        <v>124</v>
      </c>
      <c r="G88" s="8">
        <f t="shared" si="128"/>
        <v>15</v>
      </c>
      <c r="H88" s="140"/>
      <c r="I88" s="97">
        <f t="shared" si="96"/>
        <v>310.5828541230249</v>
      </c>
      <c r="J88" s="8">
        <v>65</v>
      </c>
      <c r="K88" s="28">
        <f t="shared" si="97"/>
        <v>315</v>
      </c>
      <c r="L88" s="58">
        <f t="shared" si="98"/>
        <v>481.25</v>
      </c>
      <c r="M88" s="8">
        <v>1.75</v>
      </c>
      <c r="N88" s="67">
        <f t="shared" si="126"/>
        <v>25</v>
      </c>
      <c r="O88" s="8">
        <f t="shared" si="99"/>
        <v>10</v>
      </c>
      <c r="P88" s="28">
        <f t="shared" si="100"/>
        <v>502.13541031856471</v>
      </c>
      <c r="Q88" s="116">
        <f t="shared" si="101"/>
        <v>224.41056048709308</v>
      </c>
      <c r="R88" s="33">
        <f t="shared" si="102"/>
        <v>1.9309113581843607</v>
      </c>
      <c r="S88" s="89">
        <f t="shared" si="103"/>
        <v>60.685785542937047</v>
      </c>
      <c r="T88" s="50">
        <f t="shared" si="104"/>
        <v>153.58018676088045</v>
      </c>
      <c r="U88" s="128">
        <f t="shared" si="105"/>
        <v>72.481899983310811</v>
      </c>
      <c r="V88" s="58">
        <f t="shared" si="106"/>
        <v>55.168895948124586</v>
      </c>
      <c r="W88" s="116">
        <f t="shared" si="107"/>
        <v>20.867965104148144</v>
      </c>
      <c r="X88" s="59">
        <f t="shared" si="108"/>
        <v>3.3909470955194112</v>
      </c>
      <c r="Y88" s="60">
        <f t="shared" si="109"/>
        <v>7.8668107637681102</v>
      </c>
      <c r="Z88" s="60">
        <f t="shared" si="110"/>
        <v>5.4593357402536364</v>
      </c>
      <c r="AA88" s="67">
        <f t="shared" si="127"/>
        <v>0</v>
      </c>
      <c r="AB88" s="31">
        <f t="shared" si="111"/>
        <v>15</v>
      </c>
      <c r="AC88" s="50">
        <f t="shared" si="112"/>
        <v>487.62181235846606</v>
      </c>
      <c r="AD88" s="116">
        <f t="shared" si="113"/>
        <v>0</v>
      </c>
      <c r="AE88" s="33">
        <f t="shared" si="114"/>
        <v>1.75</v>
      </c>
      <c r="AF88" s="89">
        <f t="shared" si="115"/>
        <v>55</v>
      </c>
      <c r="AG88" s="50">
        <f t="shared" si="116"/>
        <v>145</v>
      </c>
      <c r="AH88" s="128">
        <f t="shared" si="117"/>
        <v>66.428571428571431</v>
      </c>
      <c r="AI88" s="58">
        <f t="shared" si="118"/>
        <v>50</v>
      </c>
      <c r="AJ88" s="116">
        <f t="shared" si="119"/>
        <v>20.264802591520667</v>
      </c>
      <c r="AK88" s="61">
        <f t="shared" si="120"/>
        <v>3.5</v>
      </c>
      <c r="AL88" s="60">
        <f t="shared" si="121"/>
        <v>7.2975260416666661</v>
      </c>
      <c r="AM88" s="60">
        <f t="shared" si="122"/>
        <v>5.081396174830159</v>
      </c>
      <c r="AN88" s="62">
        <f t="shared" si="123"/>
        <v>11.834463569296457</v>
      </c>
      <c r="AO88" s="63">
        <f t="shared" si="124"/>
        <v>2.2881172918965418</v>
      </c>
    </row>
    <row r="89" spans="1:41" s="1" customFormat="1" ht="20.100000000000001" customHeight="1" thickBot="1" x14ac:dyDescent="0.2">
      <c r="A89" s="18"/>
      <c r="B89" s="148"/>
      <c r="C89" s="150"/>
      <c r="D89" s="100">
        <f t="shared" si="129"/>
        <v>300</v>
      </c>
      <c r="E89" s="150"/>
      <c r="F89" s="95" t="s">
        <v>125</v>
      </c>
      <c r="G89" s="35">
        <f t="shared" si="128"/>
        <v>15</v>
      </c>
      <c r="H89" s="141"/>
      <c r="I89" s="97">
        <f t="shared" si="96"/>
        <v>310.5828541230249</v>
      </c>
      <c r="J89" s="8">
        <v>70</v>
      </c>
      <c r="K89" s="28">
        <f t="shared" si="97"/>
        <v>320</v>
      </c>
      <c r="L89" s="66">
        <f t="shared" si="98"/>
        <v>490</v>
      </c>
      <c r="M89" s="35">
        <v>1.75</v>
      </c>
      <c r="N89" s="83">
        <f>N88</f>
        <v>25</v>
      </c>
      <c r="O89" s="35">
        <f t="shared" si="99"/>
        <v>10</v>
      </c>
      <c r="P89" s="36">
        <f t="shared" si="100"/>
        <v>511.26514505162953</v>
      </c>
      <c r="Q89" s="117">
        <f t="shared" si="101"/>
        <v>228.49075249594929</v>
      </c>
      <c r="R89" s="40">
        <f t="shared" si="102"/>
        <v>1.9309113581843607</v>
      </c>
      <c r="S89" s="90">
        <f t="shared" si="103"/>
        <v>60.685785542937047</v>
      </c>
      <c r="T89" s="51">
        <f t="shared" si="104"/>
        <v>155.05470106592716</v>
      </c>
      <c r="U89" s="129">
        <f t="shared" si="105"/>
        <v>72.481899983310811</v>
      </c>
      <c r="V89" s="66">
        <f t="shared" si="106"/>
        <v>55.168895948124586</v>
      </c>
      <c r="W89" s="117">
        <f t="shared" si="107"/>
        <v>20.867965104148144</v>
      </c>
      <c r="X89" s="84">
        <f t="shared" si="108"/>
        <v>3.3909470955194112</v>
      </c>
      <c r="Y89" s="85">
        <f t="shared" si="109"/>
        <v>8.1654663751015111</v>
      </c>
      <c r="Z89" s="85">
        <f t="shared" si="110"/>
        <v>5.5802717503606161</v>
      </c>
      <c r="AA89" s="83">
        <f>AA88</f>
        <v>0</v>
      </c>
      <c r="AB89" s="38">
        <f t="shared" si="111"/>
        <v>15</v>
      </c>
      <c r="AC89" s="51">
        <f t="shared" si="112"/>
        <v>496.48766349225633</v>
      </c>
      <c r="AD89" s="117">
        <f t="shared" si="113"/>
        <v>0</v>
      </c>
      <c r="AE89" s="40">
        <f t="shared" si="114"/>
        <v>1.75</v>
      </c>
      <c r="AF89" s="90">
        <f t="shared" si="115"/>
        <v>55</v>
      </c>
      <c r="AG89" s="51">
        <f t="shared" si="116"/>
        <v>146.42857142857144</v>
      </c>
      <c r="AH89" s="129">
        <f t="shared" si="117"/>
        <v>66.428571428571431</v>
      </c>
      <c r="AI89" s="66">
        <f t="shared" si="118"/>
        <v>50</v>
      </c>
      <c r="AJ89" s="117">
        <f t="shared" si="119"/>
        <v>20.264802591520667</v>
      </c>
      <c r="AK89" s="86">
        <f t="shared" si="120"/>
        <v>3.5</v>
      </c>
      <c r="AL89" s="85">
        <f t="shared" si="121"/>
        <v>7.5763333333333343</v>
      </c>
      <c r="AM89" s="85">
        <f t="shared" si="122"/>
        <v>5.1947851961907077</v>
      </c>
      <c r="AN89" s="62">
        <f t="shared" si="123"/>
        <v>12.018257720500554</v>
      </c>
      <c r="AO89" s="63">
        <f t="shared" si="124"/>
        <v>2.3011739063248813</v>
      </c>
    </row>
    <row r="90" spans="1:41" s="6" customFormat="1" ht="20.100000000000001" customHeight="1" x14ac:dyDescent="0.15">
      <c r="A90" s="18"/>
      <c r="B90" s="18"/>
      <c r="C90" s="18"/>
      <c r="D90" s="99"/>
      <c r="E90" s="18"/>
      <c r="F90" s="18"/>
      <c r="G90" s="18"/>
      <c r="H90" s="18"/>
      <c r="I90" s="18"/>
      <c r="J90" s="18"/>
      <c r="K90" s="42"/>
      <c r="L90" s="42"/>
      <c r="M90" s="18"/>
      <c r="N90" s="18"/>
      <c r="O90" s="18"/>
      <c r="P90" s="42"/>
      <c r="Q90" s="42"/>
      <c r="R90" s="47"/>
      <c r="S90" s="52"/>
      <c r="T90" s="52"/>
      <c r="U90" s="52"/>
      <c r="V90" s="42"/>
      <c r="W90" s="42"/>
      <c r="X90" s="46"/>
      <c r="Y90" s="43"/>
      <c r="Z90" s="43"/>
      <c r="AA90" s="44"/>
      <c r="AB90" s="45"/>
      <c r="AC90" s="52"/>
      <c r="AD90" s="42"/>
      <c r="AE90" s="47"/>
      <c r="AF90" s="52"/>
      <c r="AG90" s="52"/>
      <c r="AH90" s="52"/>
      <c r="AI90" s="42"/>
      <c r="AJ90" s="42"/>
      <c r="AK90" s="46"/>
      <c r="AL90" s="43"/>
      <c r="AM90" s="43"/>
      <c r="AN90" s="47"/>
      <c r="AO90" s="47"/>
    </row>
    <row r="91" spans="1:41" s="6" customFormat="1" ht="20.100000000000001" customHeight="1" x14ac:dyDescent="0.15">
      <c r="A91" s="18"/>
      <c r="B91" s="18"/>
      <c r="C91" s="18"/>
      <c r="D91" s="99"/>
      <c r="E91" s="18"/>
      <c r="F91" s="18"/>
      <c r="G91" s="18"/>
      <c r="H91" s="18"/>
      <c r="I91" s="18"/>
      <c r="J91" s="18"/>
      <c r="K91" s="42"/>
      <c r="L91" s="42"/>
      <c r="M91" s="18"/>
      <c r="N91" s="18"/>
      <c r="O91" s="18"/>
      <c r="P91" s="42"/>
      <c r="Q91" s="42"/>
      <c r="R91" s="47"/>
      <c r="S91" s="52"/>
      <c r="T91" s="52"/>
      <c r="U91" s="52"/>
      <c r="V91" s="42"/>
      <c r="W91" s="42"/>
      <c r="X91" s="46"/>
      <c r="Y91" s="43"/>
      <c r="Z91" s="43"/>
      <c r="AA91" s="44"/>
      <c r="AB91" s="45"/>
      <c r="AC91" s="52"/>
      <c r="AD91" s="42"/>
      <c r="AE91" s="47"/>
      <c r="AF91" s="52"/>
      <c r="AG91" s="52"/>
      <c r="AH91" s="52"/>
      <c r="AI91" s="42"/>
      <c r="AJ91" s="42"/>
      <c r="AK91" s="46"/>
      <c r="AL91" s="43"/>
      <c r="AM91" s="43"/>
      <c r="AN91" s="47"/>
      <c r="AO91" s="47"/>
    </row>
    <row r="92" spans="1:41" s="1" customFormat="1" ht="20.100000000000001" customHeight="1" x14ac:dyDescent="0.15">
      <c r="A92" s="17"/>
      <c r="B92" s="188" t="s">
        <v>211</v>
      </c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  <c r="O92" s="188"/>
      <c r="P92" s="188"/>
      <c r="Q92" s="188"/>
      <c r="R92" s="188"/>
      <c r="S92" s="188"/>
      <c r="T92" s="188"/>
      <c r="U92" s="188"/>
      <c r="V92" s="188"/>
      <c r="W92" s="188"/>
      <c r="X92" s="188"/>
      <c r="Y92" s="188"/>
      <c r="Z92" s="188"/>
      <c r="AA92" s="188"/>
      <c r="AB92" s="188"/>
      <c r="AC92" s="188"/>
      <c r="AD92" s="188"/>
      <c r="AE92" s="188"/>
      <c r="AF92" s="188"/>
      <c r="AG92" s="188"/>
      <c r="AH92" s="188"/>
      <c r="AI92" s="188"/>
      <c r="AJ92" s="188"/>
      <c r="AK92" s="188"/>
      <c r="AL92" s="188"/>
      <c r="AM92" s="188"/>
      <c r="AN92" s="188"/>
      <c r="AO92" s="188"/>
    </row>
    <row r="93" spans="1:41" s="1" customFormat="1" ht="20.100000000000001" customHeight="1" thickBot="1" x14ac:dyDescent="0.2">
      <c r="D93" s="96"/>
      <c r="K93" s="2"/>
      <c r="L93" s="2"/>
      <c r="P93" s="2"/>
      <c r="Q93" s="2"/>
      <c r="R93" s="87"/>
      <c r="S93" s="13"/>
      <c r="T93" s="13"/>
      <c r="U93" s="13"/>
      <c r="V93" s="2"/>
      <c r="W93" s="2"/>
      <c r="X93" s="5"/>
      <c r="AA93" s="3"/>
      <c r="AB93" s="4"/>
      <c r="AC93" s="13"/>
      <c r="AD93" s="2"/>
      <c r="AE93" s="87"/>
      <c r="AF93" s="13"/>
      <c r="AG93" s="13"/>
      <c r="AH93" s="13"/>
      <c r="AI93" s="2"/>
      <c r="AJ93" s="2"/>
      <c r="AK93" s="5"/>
      <c r="AN93" s="4" t="s">
        <v>144</v>
      </c>
      <c r="AO93" s="4"/>
    </row>
    <row r="94" spans="1:41" s="1" customFormat="1" ht="27.75" customHeight="1" x14ac:dyDescent="0.15">
      <c r="A94" s="18"/>
      <c r="B94" s="19" t="s">
        <v>29</v>
      </c>
      <c r="C94" s="15" t="s">
        <v>30</v>
      </c>
      <c r="D94" s="91" t="s">
        <v>30</v>
      </c>
      <c r="E94" s="15" t="s">
        <v>315</v>
      </c>
      <c r="F94" s="68" t="s">
        <v>24</v>
      </c>
      <c r="G94" s="165" t="s">
        <v>71</v>
      </c>
      <c r="H94" s="146" t="s">
        <v>316</v>
      </c>
      <c r="I94" s="167" t="s">
        <v>316</v>
      </c>
      <c r="J94" s="68" t="s">
        <v>27</v>
      </c>
      <c r="K94" s="151" t="s">
        <v>72</v>
      </c>
      <c r="L94" s="151" t="s">
        <v>1</v>
      </c>
      <c r="M94" s="153" t="s">
        <v>3</v>
      </c>
      <c r="N94" s="153" t="s">
        <v>32</v>
      </c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  <c r="AA94" s="153" t="s">
        <v>33</v>
      </c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03" t="s">
        <v>16</v>
      </c>
      <c r="AO94" s="155" t="s">
        <v>145</v>
      </c>
    </row>
    <row r="95" spans="1:41" s="1" customFormat="1" ht="29.25" customHeight="1" x14ac:dyDescent="0.15">
      <c r="A95" s="18"/>
      <c r="B95" s="20" t="s">
        <v>34</v>
      </c>
      <c r="C95" s="16" t="s">
        <v>35</v>
      </c>
      <c r="D95" s="92" t="s">
        <v>35</v>
      </c>
      <c r="E95" s="16" t="s">
        <v>70</v>
      </c>
      <c r="F95" s="69" t="s">
        <v>73</v>
      </c>
      <c r="G95" s="166"/>
      <c r="H95" s="143"/>
      <c r="I95" s="168"/>
      <c r="J95" s="69" t="s">
        <v>74</v>
      </c>
      <c r="K95" s="152"/>
      <c r="L95" s="152"/>
      <c r="M95" s="154"/>
      <c r="N95" s="103" t="s">
        <v>39</v>
      </c>
      <c r="O95" s="103" t="s">
        <v>40</v>
      </c>
      <c r="P95" s="103" t="s">
        <v>0</v>
      </c>
      <c r="Q95" s="103" t="s">
        <v>2</v>
      </c>
      <c r="R95" s="162" t="s">
        <v>17</v>
      </c>
      <c r="S95" s="103" t="s">
        <v>4</v>
      </c>
      <c r="T95" s="103" t="s">
        <v>19</v>
      </c>
      <c r="U95" s="103" t="s">
        <v>21</v>
      </c>
      <c r="V95" s="103" t="s">
        <v>5</v>
      </c>
      <c r="W95" s="103" t="s">
        <v>6</v>
      </c>
      <c r="X95" s="157" t="s">
        <v>7</v>
      </c>
      <c r="Y95" s="70" t="s">
        <v>37</v>
      </c>
      <c r="Z95" s="70" t="s">
        <v>38</v>
      </c>
      <c r="AA95" s="103" t="s">
        <v>41</v>
      </c>
      <c r="AB95" s="103" t="s">
        <v>42</v>
      </c>
      <c r="AC95" s="103" t="s">
        <v>18</v>
      </c>
      <c r="AD95" s="103" t="s">
        <v>13</v>
      </c>
      <c r="AE95" s="162" t="s">
        <v>14</v>
      </c>
      <c r="AF95" s="103" t="s">
        <v>8</v>
      </c>
      <c r="AG95" s="103" t="s">
        <v>20</v>
      </c>
      <c r="AH95" s="103" t="s">
        <v>22</v>
      </c>
      <c r="AI95" s="103" t="s">
        <v>9</v>
      </c>
      <c r="AJ95" s="103" t="s">
        <v>10</v>
      </c>
      <c r="AK95" s="157" t="s">
        <v>11</v>
      </c>
      <c r="AL95" s="70" t="s">
        <v>311</v>
      </c>
      <c r="AM95" s="70" t="s">
        <v>312</v>
      </c>
      <c r="AN95" s="71" t="s">
        <v>314</v>
      </c>
      <c r="AO95" s="156"/>
    </row>
    <row r="96" spans="1:41" s="1" customFormat="1" ht="52.5" customHeight="1" x14ac:dyDescent="0.15">
      <c r="A96" s="18"/>
      <c r="B96" s="25" t="s">
        <v>57</v>
      </c>
      <c r="C96" s="24" t="s">
        <v>57</v>
      </c>
      <c r="D96" s="93" t="s">
        <v>57</v>
      </c>
      <c r="E96" s="71" t="s">
        <v>15</v>
      </c>
      <c r="F96" s="71" t="s">
        <v>58</v>
      </c>
      <c r="G96" s="71" t="s">
        <v>59</v>
      </c>
      <c r="H96" s="108" t="s">
        <v>15</v>
      </c>
      <c r="I96" s="93" t="s">
        <v>15</v>
      </c>
      <c r="J96" s="71" t="s">
        <v>15</v>
      </c>
      <c r="K96" s="73" t="s">
        <v>57</v>
      </c>
      <c r="L96" s="73" t="s">
        <v>57</v>
      </c>
      <c r="M96" s="154"/>
      <c r="N96" s="71" t="s">
        <v>59</v>
      </c>
      <c r="O96" s="71" t="s">
        <v>59</v>
      </c>
      <c r="P96" s="71" t="s">
        <v>57</v>
      </c>
      <c r="Q96" s="71" t="s">
        <v>57</v>
      </c>
      <c r="R96" s="163"/>
      <c r="S96" s="71" t="s">
        <v>57</v>
      </c>
      <c r="T96" s="71" t="s">
        <v>57</v>
      </c>
      <c r="U96" s="71" t="s">
        <v>57</v>
      </c>
      <c r="V96" s="71" t="s">
        <v>57</v>
      </c>
      <c r="W96" s="71" t="s">
        <v>57</v>
      </c>
      <c r="X96" s="157"/>
      <c r="Y96" s="158" t="s">
        <v>75</v>
      </c>
      <c r="Z96" s="158"/>
      <c r="AA96" s="71" t="s">
        <v>59</v>
      </c>
      <c r="AB96" s="71" t="s">
        <v>59</v>
      </c>
      <c r="AC96" s="71" t="s">
        <v>57</v>
      </c>
      <c r="AD96" s="71" t="s">
        <v>57</v>
      </c>
      <c r="AE96" s="163"/>
      <c r="AF96" s="71" t="s">
        <v>57</v>
      </c>
      <c r="AG96" s="71" t="s">
        <v>57</v>
      </c>
      <c r="AH96" s="71" t="s">
        <v>57</v>
      </c>
      <c r="AI96" s="71" t="s">
        <v>57</v>
      </c>
      <c r="AJ96" s="71" t="s">
        <v>57</v>
      </c>
      <c r="AK96" s="157"/>
      <c r="AL96" s="159" t="s">
        <v>313</v>
      </c>
      <c r="AM96" s="160"/>
      <c r="AN96" s="158" t="s">
        <v>52</v>
      </c>
      <c r="AO96" s="161"/>
    </row>
    <row r="97" spans="1:41" s="1" customFormat="1" ht="20.100000000000001" customHeight="1" x14ac:dyDescent="0.15">
      <c r="A97" s="18"/>
      <c r="B97" s="147">
        <f>C97+30*2</f>
        <v>460</v>
      </c>
      <c r="C97" s="149">
        <v>400</v>
      </c>
      <c r="D97" s="100">
        <v>400</v>
      </c>
      <c r="E97" s="149">
        <v>300</v>
      </c>
      <c r="F97" s="64" t="s">
        <v>202</v>
      </c>
      <c r="G97" s="8">
        <v>15</v>
      </c>
      <c r="H97" s="140">
        <f>C97/COS(G97/180*PI())</f>
        <v>414.11047216403318</v>
      </c>
      <c r="I97" s="97">
        <f>D97/COS(G97/180*PI())</f>
        <v>414.11047216403318</v>
      </c>
      <c r="J97" s="8">
        <v>45</v>
      </c>
      <c r="K97" s="28">
        <f t="shared" ref="K97:K105" si="130">J97+E$97</f>
        <v>345</v>
      </c>
      <c r="L97" s="58">
        <f t="shared" ref="L97:L114" si="131">(K97-40)*M97</f>
        <v>457.5</v>
      </c>
      <c r="M97" s="8">
        <v>1.5</v>
      </c>
      <c r="N97" s="67">
        <v>25</v>
      </c>
      <c r="O97" s="8">
        <f t="shared" ref="O97:O114" si="132">N97-G97</f>
        <v>10</v>
      </c>
      <c r="P97" s="28">
        <f t="shared" ref="P97:P114" si="133">L97/COS(ATAN((Q97+U97-T97)/L97))</f>
        <v>474.09766331325648</v>
      </c>
      <c r="Q97" s="28">
        <f t="shared" ref="Q97:Q114" si="134">L97*TAN(N97*PI()/180)</f>
        <v>213.33575360591186</v>
      </c>
      <c r="R97" s="33">
        <f t="shared" ref="R97:R114" si="135">M97/COS(N97*PI()/180)</f>
        <v>1.6550668784437377</v>
      </c>
      <c r="S97" s="89">
        <f t="shared" ref="S97:S114" si="136">55/COS(N97*PI()/180)</f>
        <v>60.685785542937047</v>
      </c>
      <c r="T97" s="50">
        <f t="shared" ref="T97:T114" si="137">K97/X97+S97</f>
        <v>161.34443146561773</v>
      </c>
      <c r="U97" s="89">
        <f t="shared" ref="U97:U114" si="138">40/X97+S97</f>
        <v>72.356353186146407</v>
      </c>
      <c r="V97" s="58">
        <f t="shared" ref="V97:V114" si="139">50/COS(N97*PI()/180)</f>
        <v>55.168895948124586</v>
      </c>
      <c r="W97" s="28">
        <f t="shared" ref="W97:W114" si="140">20/COS(ATAN((Q97+U97-T97)/L97))</f>
        <v>20.725580909869134</v>
      </c>
      <c r="X97" s="59">
        <f t="shared" ref="X97:X114" si="141">(3.5+SIN(N97*PI()/180)/M97)*COS(N97*PI()/180)</f>
        <v>3.4274254023346011</v>
      </c>
      <c r="Y97" s="60">
        <f t="shared" ref="Y97:Y114" si="142">(S97*M97*(K97^2-40^2)/2+M97*(K97^3-40^3)/(6*X97))/1000000</f>
        <v>8.3350768812140199</v>
      </c>
      <c r="Z97" s="60">
        <f t="shared" ref="Z97:Z114" si="143">(M97*(S97+V97+W97)*(K97-40)*60+M97*(K97^2-40^2)*60/(2*X97)+(V97+W97+U97)*0*60)/1000000</f>
        <v>5.2908466590973902</v>
      </c>
      <c r="AA97" s="67">
        <v>0</v>
      </c>
      <c r="AB97" s="31">
        <f t="shared" ref="AB97:AB114" si="144">AA97+G97</f>
        <v>15</v>
      </c>
      <c r="AC97" s="50">
        <f t="shared" ref="AC97:AC114" si="145">IF(AA97&gt;0,L97/COS(ATAN((AD97+AH97-AG97)/L97)),L97/COS(ATAN((AD97+AG97-AH97)/L97)))</f>
        <v>465.7253778258389</v>
      </c>
      <c r="AD97" s="28">
        <f t="shared" ref="AD97:AD114" si="146">L97*TAN(ABS(AA97)*PI()/180)</f>
        <v>0</v>
      </c>
      <c r="AE97" s="33">
        <f t="shared" ref="AE97:AE114" si="147">M97/COS(AA97*PI()/180)</f>
        <v>1.5</v>
      </c>
      <c r="AF97" s="89">
        <f t="shared" ref="AF97:AF114" si="148">55/COS(AA97*PI()/180)</f>
        <v>55</v>
      </c>
      <c r="AG97" s="50">
        <f t="shared" ref="AG97:AG114" si="149">K97/AK97+AF97</f>
        <v>153.57142857142856</v>
      </c>
      <c r="AH97" s="89">
        <f t="shared" ref="AH97:AH114" si="150">40/AK97+AF97</f>
        <v>66.428571428571431</v>
      </c>
      <c r="AI97" s="58">
        <f t="shared" ref="AI97:AI114" si="151">50/COS(AA97*PI()/180)</f>
        <v>50</v>
      </c>
      <c r="AJ97" s="28">
        <f t="shared" ref="AJ97:AJ114" si="152">IF(AA97&gt;0,20/COS(ATAN((AD97+AH97-AG97)/L97)),20/COS(ATAN((AD97-AH97+AG97)/L97)))</f>
        <v>20.359579358506618</v>
      </c>
      <c r="AK97" s="61">
        <f t="shared" ref="AK97:AK114" si="153">(3.5+SIN(ABS(AA97)*PI()/180)/M97)*COS(AA97*PI()/180)</f>
        <v>3.5</v>
      </c>
      <c r="AL97" s="60">
        <f t="shared" ref="AL97:AL114" si="154">(AF97*M97*(K97^2-40^2)/2+M97*(K97^3-40^3)/(6*AK97))/1000000</f>
        <v>7.7723258928571424</v>
      </c>
      <c r="AM97" s="60">
        <f t="shared" ref="AM97:AM114" si="155">(M97*(AF97+AI97+AJ97)*(K97-40)*60+M97*(K97^2-40^2)*60/(2*AK97)+(AI97+AJ97+AH97)*0*60)/1000000</f>
        <v>4.9508704533910066</v>
      </c>
      <c r="AN97" s="62">
        <f>IF(AA97&gt;0,((I97+I97+Q97+AD97)*L97/2+200*(I97+Q97+AD97+U97+W97+AH97+AJ97))/10000*0.4-(AI97+V97)*L97/10000*0.4,((I97+I97+Q97-AD97)*L97/2+200*(I97+Q97-AD97+U97+W97+AH97+AJ97))/10000*0.4-(AI97+V97)*L97/10000*0.4)</f>
        <v>14.064183475469534</v>
      </c>
      <c r="AO97" s="63">
        <f>IF(AA97&gt;0,0.8*0.4*(Q97+U97+W97+I97+AD97+AH97+AJ97)/100,0.8*0.4*(Q97+U97+W97+I97-AD97+AH97+AJ97)/100)</f>
        <v>2.5834121940897239</v>
      </c>
    </row>
    <row r="98" spans="1:41" s="1" customFormat="1" ht="20.100000000000001" customHeight="1" x14ac:dyDescent="0.15">
      <c r="A98" s="18"/>
      <c r="B98" s="147"/>
      <c r="C98" s="149"/>
      <c r="D98" s="100">
        <v>400</v>
      </c>
      <c r="E98" s="149"/>
      <c r="F98" s="64" t="s">
        <v>203</v>
      </c>
      <c r="G98" s="8">
        <f t="shared" ref="G98:G114" si="156">G97</f>
        <v>15</v>
      </c>
      <c r="H98" s="140"/>
      <c r="I98" s="97">
        <f t="shared" ref="I98:I114" si="157">D98/COS(G98/180*PI())</f>
        <v>414.11047216403318</v>
      </c>
      <c r="J98" s="8">
        <v>45</v>
      </c>
      <c r="K98" s="28">
        <f t="shared" si="130"/>
        <v>345</v>
      </c>
      <c r="L98" s="58">
        <f t="shared" si="131"/>
        <v>457.5</v>
      </c>
      <c r="M98" s="8">
        <v>1.5</v>
      </c>
      <c r="N98" s="67">
        <f t="shared" ref="N98:N114" si="158">N97</f>
        <v>25</v>
      </c>
      <c r="O98" s="8">
        <f t="shared" si="132"/>
        <v>10</v>
      </c>
      <c r="P98" s="28">
        <f t="shared" si="133"/>
        <v>474.09766331325648</v>
      </c>
      <c r="Q98" s="28">
        <f t="shared" si="134"/>
        <v>213.33575360591186</v>
      </c>
      <c r="R98" s="33">
        <f t="shared" si="135"/>
        <v>1.6550668784437377</v>
      </c>
      <c r="S98" s="89">
        <f t="shared" si="136"/>
        <v>60.685785542937047</v>
      </c>
      <c r="T98" s="50">
        <f t="shared" si="137"/>
        <v>161.34443146561773</v>
      </c>
      <c r="U98" s="89">
        <f t="shared" si="138"/>
        <v>72.356353186146407</v>
      </c>
      <c r="V98" s="58">
        <f t="shared" si="139"/>
        <v>55.168895948124586</v>
      </c>
      <c r="W98" s="28">
        <f t="shared" si="140"/>
        <v>20.725580909869134</v>
      </c>
      <c r="X98" s="59">
        <f t="shared" si="141"/>
        <v>3.4274254023346011</v>
      </c>
      <c r="Y98" s="60">
        <f t="shared" si="142"/>
        <v>8.3350768812140199</v>
      </c>
      <c r="Z98" s="60">
        <f t="shared" si="143"/>
        <v>5.2908466590973902</v>
      </c>
      <c r="AA98" s="67">
        <f t="shared" ref="AA98:AA114" si="159">AA97</f>
        <v>0</v>
      </c>
      <c r="AB98" s="31">
        <f t="shared" si="144"/>
        <v>15</v>
      </c>
      <c r="AC98" s="50">
        <f t="shared" si="145"/>
        <v>465.7253778258389</v>
      </c>
      <c r="AD98" s="28">
        <f t="shared" si="146"/>
        <v>0</v>
      </c>
      <c r="AE98" s="33">
        <f t="shared" si="147"/>
        <v>1.5</v>
      </c>
      <c r="AF98" s="89">
        <f t="shared" si="148"/>
        <v>55</v>
      </c>
      <c r="AG98" s="50">
        <f t="shared" si="149"/>
        <v>153.57142857142856</v>
      </c>
      <c r="AH98" s="89">
        <f t="shared" si="150"/>
        <v>66.428571428571431</v>
      </c>
      <c r="AI98" s="58">
        <f t="shared" si="151"/>
        <v>50</v>
      </c>
      <c r="AJ98" s="28">
        <f t="shared" si="152"/>
        <v>20.359579358506618</v>
      </c>
      <c r="AK98" s="61">
        <f t="shared" si="153"/>
        <v>3.5</v>
      </c>
      <c r="AL98" s="60">
        <f t="shared" si="154"/>
        <v>7.7723258928571424</v>
      </c>
      <c r="AM98" s="60">
        <f t="shared" si="155"/>
        <v>4.9508704533910066</v>
      </c>
      <c r="AN98" s="62">
        <f t="shared" ref="AN98:AN114" si="160">IF(AA98&gt;0,((I98+I98+Q98+AD98)*L98/2+200*(I98+Q98+AD98+U98+W98+AH98+AJ98))/10000*0.4-(AI98+V98)*L98/10000*0.4,((I98+I98+Q98-AD98)*L98/2+200*(I98+Q98-AD98+U98+W98+AH98+AJ98))/10000*0.4-(AI98+V98)*L98/10000*0.4)</f>
        <v>14.064183475469534</v>
      </c>
      <c r="AO98" s="63">
        <f t="shared" ref="AO98:AO114" si="161">IF(AA98&gt;0,0.8*0.4*(Q98+U98+W98+I98+AD98+AH98+AJ98)/100,0.8*0.4*(Q98+U98+W98+I98-AD98+AH98+AJ98)/100)</f>
        <v>2.5834121940897239</v>
      </c>
    </row>
    <row r="99" spans="1:41" s="1" customFormat="1" ht="20.100000000000001" customHeight="1" x14ac:dyDescent="0.15">
      <c r="A99" s="18"/>
      <c r="B99" s="147"/>
      <c r="C99" s="149"/>
      <c r="D99" s="100">
        <v>400</v>
      </c>
      <c r="E99" s="149"/>
      <c r="F99" s="64" t="s">
        <v>204</v>
      </c>
      <c r="G99" s="8">
        <f t="shared" si="156"/>
        <v>15</v>
      </c>
      <c r="H99" s="140"/>
      <c r="I99" s="97">
        <f t="shared" si="157"/>
        <v>414.11047216403318</v>
      </c>
      <c r="J99" s="8">
        <v>55</v>
      </c>
      <c r="K99" s="28">
        <f t="shared" si="130"/>
        <v>355</v>
      </c>
      <c r="L99" s="58">
        <f t="shared" si="131"/>
        <v>472.5</v>
      </c>
      <c r="M99" s="8">
        <v>1.5</v>
      </c>
      <c r="N99" s="67">
        <f t="shared" si="158"/>
        <v>25</v>
      </c>
      <c r="O99" s="8">
        <f t="shared" si="132"/>
        <v>10</v>
      </c>
      <c r="P99" s="28">
        <f t="shared" si="133"/>
        <v>489.64184899565834</v>
      </c>
      <c r="Q99" s="28">
        <f t="shared" si="134"/>
        <v>220.33036847823684</v>
      </c>
      <c r="R99" s="33">
        <f t="shared" si="135"/>
        <v>1.6550668784437377</v>
      </c>
      <c r="S99" s="89">
        <f t="shared" si="136"/>
        <v>60.685785542937047</v>
      </c>
      <c r="T99" s="50">
        <f t="shared" si="137"/>
        <v>164.26207337642006</v>
      </c>
      <c r="U99" s="89">
        <f t="shared" si="138"/>
        <v>72.356353186146407</v>
      </c>
      <c r="V99" s="58">
        <f t="shared" si="139"/>
        <v>55.168895948124586</v>
      </c>
      <c r="W99" s="28">
        <f t="shared" si="140"/>
        <v>20.725580909869134</v>
      </c>
      <c r="X99" s="59">
        <f t="shared" si="141"/>
        <v>3.4274254023346011</v>
      </c>
      <c r="Y99" s="60">
        <f t="shared" si="142"/>
        <v>8.9217538411313466</v>
      </c>
      <c r="Z99" s="60">
        <f t="shared" si="143"/>
        <v>5.505674615448501</v>
      </c>
      <c r="AA99" s="67">
        <f t="shared" si="159"/>
        <v>0</v>
      </c>
      <c r="AB99" s="31">
        <f t="shared" si="144"/>
        <v>15</v>
      </c>
      <c r="AC99" s="50">
        <f t="shared" si="145"/>
        <v>480.99506234471886</v>
      </c>
      <c r="AD99" s="28">
        <f t="shared" si="146"/>
        <v>0</v>
      </c>
      <c r="AE99" s="33">
        <f t="shared" si="147"/>
        <v>1.5</v>
      </c>
      <c r="AF99" s="89">
        <f t="shared" si="148"/>
        <v>55</v>
      </c>
      <c r="AG99" s="50">
        <f t="shared" si="149"/>
        <v>156.42857142857144</v>
      </c>
      <c r="AH99" s="89">
        <f t="shared" si="150"/>
        <v>66.428571428571431</v>
      </c>
      <c r="AI99" s="58">
        <f t="shared" si="151"/>
        <v>50</v>
      </c>
      <c r="AJ99" s="28">
        <f t="shared" si="152"/>
        <v>20.359579358506618</v>
      </c>
      <c r="AK99" s="61">
        <f t="shared" si="153"/>
        <v>3.5</v>
      </c>
      <c r="AL99" s="60">
        <f t="shared" si="154"/>
        <v>8.3235937500000006</v>
      </c>
      <c r="AM99" s="60">
        <f t="shared" si="155"/>
        <v>5.1536940748136626</v>
      </c>
      <c r="AN99" s="62">
        <f t="shared" si="160"/>
        <v>14.435605176802921</v>
      </c>
      <c r="AO99" s="63">
        <f t="shared" si="161"/>
        <v>2.605794961681164</v>
      </c>
    </row>
    <row r="100" spans="1:41" s="1" customFormat="1" ht="20.100000000000001" customHeight="1" x14ac:dyDescent="0.15">
      <c r="A100" s="18"/>
      <c r="B100" s="147"/>
      <c r="C100" s="149"/>
      <c r="D100" s="100">
        <v>400</v>
      </c>
      <c r="E100" s="149"/>
      <c r="F100" s="64" t="s">
        <v>205</v>
      </c>
      <c r="G100" s="8">
        <f t="shared" si="156"/>
        <v>15</v>
      </c>
      <c r="H100" s="140"/>
      <c r="I100" s="97">
        <f t="shared" si="157"/>
        <v>414.11047216403318</v>
      </c>
      <c r="J100" s="8">
        <v>55</v>
      </c>
      <c r="K100" s="28">
        <f t="shared" si="130"/>
        <v>355</v>
      </c>
      <c r="L100" s="58">
        <f t="shared" si="131"/>
        <v>472.5</v>
      </c>
      <c r="M100" s="8">
        <v>1.5</v>
      </c>
      <c r="N100" s="67">
        <f t="shared" si="158"/>
        <v>25</v>
      </c>
      <c r="O100" s="8">
        <f t="shared" si="132"/>
        <v>10</v>
      </c>
      <c r="P100" s="28">
        <f t="shared" si="133"/>
        <v>489.64184899565834</v>
      </c>
      <c r="Q100" s="28">
        <f t="shared" si="134"/>
        <v>220.33036847823684</v>
      </c>
      <c r="R100" s="33">
        <f t="shared" si="135"/>
        <v>1.6550668784437377</v>
      </c>
      <c r="S100" s="89">
        <f t="shared" si="136"/>
        <v>60.685785542937047</v>
      </c>
      <c r="T100" s="50">
        <f t="shared" si="137"/>
        <v>164.26207337642006</v>
      </c>
      <c r="U100" s="89">
        <f t="shared" si="138"/>
        <v>72.356353186146407</v>
      </c>
      <c r="V100" s="58">
        <f t="shared" si="139"/>
        <v>55.168895948124586</v>
      </c>
      <c r="W100" s="28">
        <f t="shared" si="140"/>
        <v>20.725580909869134</v>
      </c>
      <c r="X100" s="59">
        <f t="shared" si="141"/>
        <v>3.4274254023346011</v>
      </c>
      <c r="Y100" s="60">
        <f t="shared" si="142"/>
        <v>8.9217538411313466</v>
      </c>
      <c r="Z100" s="60">
        <f t="shared" si="143"/>
        <v>5.505674615448501</v>
      </c>
      <c r="AA100" s="67">
        <f t="shared" si="159"/>
        <v>0</v>
      </c>
      <c r="AB100" s="31">
        <f t="shared" si="144"/>
        <v>15</v>
      </c>
      <c r="AC100" s="50">
        <f t="shared" si="145"/>
        <v>480.99506234471886</v>
      </c>
      <c r="AD100" s="28">
        <f t="shared" si="146"/>
        <v>0</v>
      </c>
      <c r="AE100" s="33">
        <f t="shared" si="147"/>
        <v>1.5</v>
      </c>
      <c r="AF100" s="89">
        <f t="shared" si="148"/>
        <v>55</v>
      </c>
      <c r="AG100" s="50">
        <f t="shared" si="149"/>
        <v>156.42857142857144</v>
      </c>
      <c r="AH100" s="89">
        <f t="shared" si="150"/>
        <v>66.428571428571431</v>
      </c>
      <c r="AI100" s="58">
        <f t="shared" si="151"/>
        <v>50</v>
      </c>
      <c r="AJ100" s="28">
        <f t="shared" si="152"/>
        <v>20.359579358506618</v>
      </c>
      <c r="AK100" s="61">
        <f t="shared" si="153"/>
        <v>3.5</v>
      </c>
      <c r="AL100" s="60">
        <f t="shared" si="154"/>
        <v>8.3235937500000006</v>
      </c>
      <c r="AM100" s="60">
        <f t="shared" si="155"/>
        <v>5.1536940748136626</v>
      </c>
      <c r="AN100" s="62">
        <f t="shared" si="160"/>
        <v>14.435605176802921</v>
      </c>
      <c r="AO100" s="63">
        <f t="shared" si="161"/>
        <v>2.605794961681164</v>
      </c>
    </row>
    <row r="101" spans="1:41" s="1" customFormat="1" ht="20.100000000000001" customHeight="1" x14ac:dyDescent="0.15">
      <c r="A101" s="18"/>
      <c r="B101" s="147"/>
      <c r="C101" s="149"/>
      <c r="D101" s="100">
        <v>400</v>
      </c>
      <c r="E101" s="149"/>
      <c r="F101" s="64" t="s">
        <v>206</v>
      </c>
      <c r="G101" s="8">
        <f t="shared" si="156"/>
        <v>15</v>
      </c>
      <c r="H101" s="140"/>
      <c r="I101" s="97">
        <f t="shared" si="157"/>
        <v>414.11047216403318</v>
      </c>
      <c r="J101" s="8">
        <v>70</v>
      </c>
      <c r="K101" s="28">
        <f t="shared" si="130"/>
        <v>370</v>
      </c>
      <c r="L101" s="58">
        <f t="shared" si="131"/>
        <v>577.5</v>
      </c>
      <c r="M101" s="8">
        <v>1.75</v>
      </c>
      <c r="N101" s="67">
        <f t="shared" si="158"/>
        <v>25</v>
      </c>
      <c r="O101" s="8">
        <f t="shared" si="132"/>
        <v>10</v>
      </c>
      <c r="P101" s="28">
        <f t="shared" si="133"/>
        <v>602.5624923822777</v>
      </c>
      <c r="Q101" s="28">
        <f t="shared" si="134"/>
        <v>269.29267258451171</v>
      </c>
      <c r="R101" s="33">
        <f t="shared" si="135"/>
        <v>1.9309113581843607</v>
      </c>
      <c r="S101" s="89">
        <f t="shared" si="136"/>
        <v>60.685785542937047</v>
      </c>
      <c r="T101" s="50">
        <f t="shared" si="137"/>
        <v>169.79984411639435</v>
      </c>
      <c r="U101" s="89">
        <f t="shared" si="138"/>
        <v>72.481899983310811</v>
      </c>
      <c r="V101" s="58">
        <f t="shared" si="139"/>
        <v>55.168895948124586</v>
      </c>
      <c r="W101" s="28">
        <f t="shared" si="140"/>
        <v>20.867965104148144</v>
      </c>
      <c r="X101" s="59">
        <f t="shared" si="141"/>
        <v>3.3909470955194112</v>
      </c>
      <c r="Y101" s="60">
        <f t="shared" si="142"/>
        <v>11.53576701301496</v>
      </c>
      <c r="Z101" s="60">
        <f t="shared" si="143"/>
        <v>6.8322084519886408</v>
      </c>
      <c r="AA101" s="67">
        <f t="shared" si="159"/>
        <v>0</v>
      </c>
      <c r="AB101" s="31">
        <f t="shared" si="144"/>
        <v>15</v>
      </c>
      <c r="AC101" s="50">
        <f t="shared" si="145"/>
        <v>585.14617483015923</v>
      </c>
      <c r="AD101" s="28">
        <f t="shared" si="146"/>
        <v>0</v>
      </c>
      <c r="AE101" s="33">
        <f t="shared" si="147"/>
        <v>1.75</v>
      </c>
      <c r="AF101" s="89">
        <f t="shared" si="148"/>
        <v>55</v>
      </c>
      <c r="AG101" s="50">
        <f t="shared" si="149"/>
        <v>160.71428571428572</v>
      </c>
      <c r="AH101" s="89">
        <f t="shared" si="150"/>
        <v>66.428571428571431</v>
      </c>
      <c r="AI101" s="58">
        <f t="shared" si="151"/>
        <v>50</v>
      </c>
      <c r="AJ101" s="28">
        <f t="shared" si="152"/>
        <v>20.264802591520667</v>
      </c>
      <c r="AK101" s="61">
        <f t="shared" si="153"/>
        <v>3.5</v>
      </c>
      <c r="AL101" s="60">
        <f t="shared" si="154"/>
        <v>10.727062500000001</v>
      </c>
      <c r="AM101" s="60">
        <f t="shared" si="155"/>
        <v>6.3699254097961902</v>
      </c>
      <c r="AN101" s="62">
        <f t="shared" si="160"/>
        <v>17.154451849787367</v>
      </c>
      <c r="AO101" s="63">
        <f t="shared" si="161"/>
        <v>2.7630284283395081</v>
      </c>
    </row>
    <row r="102" spans="1:41" s="1" customFormat="1" ht="20.100000000000001" customHeight="1" x14ac:dyDescent="0.15">
      <c r="A102" s="18"/>
      <c r="B102" s="147"/>
      <c r="C102" s="149"/>
      <c r="D102" s="100">
        <v>400</v>
      </c>
      <c r="E102" s="149"/>
      <c r="F102" s="64" t="s">
        <v>207</v>
      </c>
      <c r="G102" s="8">
        <f t="shared" si="156"/>
        <v>15</v>
      </c>
      <c r="H102" s="140"/>
      <c r="I102" s="97">
        <f t="shared" si="157"/>
        <v>414.11047216403318</v>
      </c>
      <c r="J102" s="8">
        <v>70</v>
      </c>
      <c r="K102" s="28">
        <f t="shared" si="130"/>
        <v>370</v>
      </c>
      <c r="L102" s="58">
        <f t="shared" si="131"/>
        <v>577.5</v>
      </c>
      <c r="M102" s="8">
        <v>1.75</v>
      </c>
      <c r="N102" s="67">
        <f t="shared" si="158"/>
        <v>25</v>
      </c>
      <c r="O102" s="8">
        <f t="shared" si="132"/>
        <v>10</v>
      </c>
      <c r="P102" s="28">
        <f t="shared" si="133"/>
        <v>602.5624923822777</v>
      </c>
      <c r="Q102" s="28">
        <f t="shared" si="134"/>
        <v>269.29267258451171</v>
      </c>
      <c r="R102" s="33">
        <f t="shared" si="135"/>
        <v>1.9309113581843607</v>
      </c>
      <c r="S102" s="89">
        <f t="shared" si="136"/>
        <v>60.685785542937047</v>
      </c>
      <c r="T102" s="50">
        <f t="shared" si="137"/>
        <v>169.79984411639435</v>
      </c>
      <c r="U102" s="89">
        <f t="shared" si="138"/>
        <v>72.481899983310811</v>
      </c>
      <c r="V102" s="58">
        <f t="shared" si="139"/>
        <v>55.168895948124586</v>
      </c>
      <c r="W102" s="28">
        <f t="shared" si="140"/>
        <v>20.867965104148144</v>
      </c>
      <c r="X102" s="59">
        <f t="shared" si="141"/>
        <v>3.3909470955194112</v>
      </c>
      <c r="Y102" s="60">
        <f t="shared" si="142"/>
        <v>11.53576701301496</v>
      </c>
      <c r="Z102" s="60">
        <f t="shared" si="143"/>
        <v>6.8322084519886408</v>
      </c>
      <c r="AA102" s="67">
        <f t="shared" si="159"/>
        <v>0</v>
      </c>
      <c r="AB102" s="31">
        <f t="shared" si="144"/>
        <v>15</v>
      </c>
      <c r="AC102" s="50">
        <f t="shared" si="145"/>
        <v>585.14617483015923</v>
      </c>
      <c r="AD102" s="28">
        <f t="shared" si="146"/>
        <v>0</v>
      </c>
      <c r="AE102" s="33">
        <f t="shared" si="147"/>
        <v>1.75</v>
      </c>
      <c r="AF102" s="89">
        <f t="shared" si="148"/>
        <v>55</v>
      </c>
      <c r="AG102" s="50">
        <f t="shared" si="149"/>
        <v>160.71428571428572</v>
      </c>
      <c r="AH102" s="89">
        <f t="shared" si="150"/>
        <v>66.428571428571431</v>
      </c>
      <c r="AI102" s="58">
        <f t="shared" si="151"/>
        <v>50</v>
      </c>
      <c r="AJ102" s="28">
        <f t="shared" si="152"/>
        <v>20.264802591520667</v>
      </c>
      <c r="AK102" s="61">
        <f t="shared" si="153"/>
        <v>3.5</v>
      </c>
      <c r="AL102" s="60">
        <f t="shared" si="154"/>
        <v>10.727062500000001</v>
      </c>
      <c r="AM102" s="60">
        <f t="shared" si="155"/>
        <v>6.3699254097961902</v>
      </c>
      <c r="AN102" s="62">
        <f t="shared" si="160"/>
        <v>17.154451849787367</v>
      </c>
      <c r="AO102" s="63">
        <f t="shared" si="161"/>
        <v>2.7630284283395081</v>
      </c>
    </row>
    <row r="103" spans="1:41" s="1" customFormat="1" ht="20.100000000000001" customHeight="1" x14ac:dyDescent="0.15">
      <c r="A103" s="18"/>
      <c r="B103" s="147"/>
      <c r="C103" s="149"/>
      <c r="D103" s="100">
        <v>400</v>
      </c>
      <c r="E103" s="149"/>
      <c r="F103" s="64" t="s">
        <v>208</v>
      </c>
      <c r="G103" s="8">
        <f t="shared" si="156"/>
        <v>15</v>
      </c>
      <c r="H103" s="140"/>
      <c r="I103" s="97">
        <f t="shared" si="157"/>
        <v>414.11047216403318</v>
      </c>
      <c r="J103" s="8">
        <v>80</v>
      </c>
      <c r="K103" s="28">
        <f t="shared" si="130"/>
        <v>380</v>
      </c>
      <c r="L103" s="58">
        <f t="shared" si="131"/>
        <v>595</v>
      </c>
      <c r="M103" s="8">
        <v>1.75</v>
      </c>
      <c r="N103" s="67">
        <f t="shared" si="158"/>
        <v>25</v>
      </c>
      <c r="O103" s="8">
        <f t="shared" si="132"/>
        <v>10</v>
      </c>
      <c r="P103" s="28">
        <f t="shared" si="133"/>
        <v>620.82196184840734</v>
      </c>
      <c r="Q103" s="28">
        <f t="shared" si="134"/>
        <v>277.45305660222414</v>
      </c>
      <c r="R103" s="33">
        <f t="shared" si="135"/>
        <v>1.9309113581843607</v>
      </c>
      <c r="S103" s="89">
        <f t="shared" si="136"/>
        <v>60.685785542937047</v>
      </c>
      <c r="T103" s="50">
        <f t="shared" si="137"/>
        <v>172.7488727264878</v>
      </c>
      <c r="U103" s="89">
        <f t="shared" si="138"/>
        <v>72.481899983310811</v>
      </c>
      <c r="V103" s="58">
        <f t="shared" si="139"/>
        <v>55.168895948124586</v>
      </c>
      <c r="W103" s="28">
        <f t="shared" si="140"/>
        <v>20.867965104148144</v>
      </c>
      <c r="X103" s="59">
        <f t="shared" si="141"/>
        <v>3.3909470955194112</v>
      </c>
      <c r="Y103" s="60">
        <f t="shared" si="142"/>
        <v>12.29690773873169</v>
      </c>
      <c r="Z103" s="60">
        <f t="shared" si="143"/>
        <v>7.0918852324360415</v>
      </c>
      <c r="AA103" s="67">
        <f t="shared" si="159"/>
        <v>0</v>
      </c>
      <c r="AB103" s="31">
        <f t="shared" si="144"/>
        <v>15</v>
      </c>
      <c r="AC103" s="50">
        <f t="shared" si="145"/>
        <v>602.87787709773988</v>
      </c>
      <c r="AD103" s="28">
        <f t="shared" si="146"/>
        <v>0</v>
      </c>
      <c r="AE103" s="33">
        <f t="shared" si="147"/>
        <v>1.75</v>
      </c>
      <c r="AF103" s="89">
        <f t="shared" si="148"/>
        <v>55</v>
      </c>
      <c r="AG103" s="50">
        <f t="shared" si="149"/>
        <v>163.57142857142856</v>
      </c>
      <c r="AH103" s="89">
        <f t="shared" si="150"/>
        <v>66.428571428571431</v>
      </c>
      <c r="AI103" s="58">
        <f t="shared" si="151"/>
        <v>50</v>
      </c>
      <c r="AJ103" s="28">
        <f t="shared" si="152"/>
        <v>20.264802591520667</v>
      </c>
      <c r="AK103" s="61">
        <f t="shared" si="153"/>
        <v>3.5</v>
      </c>
      <c r="AL103" s="60">
        <f t="shared" si="154"/>
        <v>11.439583333333331</v>
      </c>
      <c r="AM103" s="60">
        <f t="shared" si="155"/>
        <v>6.6139534525172881</v>
      </c>
      <c r="AN103" s="62">
        <f t="shared" si="160"/>
        <v>17.627355030495561</v>
      </c>
      <c r="AO103" s="63">
        <f t="shared" si="161"/>
        <v>2.789141657196188</v>
      </c>
    </row>
    <row r="104" spans="1:41" s="1" customFormat="1" ht="20.100000000000001" customHeight="1" x14ac:dyDescent="0.15">
      <c r="A104" s="18"/>
      <c r="B104" s="147"/>
      <c r="C104" s="149"/>
      <c r="D104" s="100">
        <v>400</v>
      </c>
      <c r="E104" s="149"/>
      <c r="F104" s="64" t="s">
        <v>209</v>
      </c>
      <c r="G104" s="8">
        <f t="shared" si="156"/>
        <v>15</v>
      </c>
      <c r="H104" s="140"/>
      <c r="I104" s="97">
        <f t="shared" si="157"/>
        <v>414.11047216403318</v>
      </c>
      <c r="J104" s="8">
        <v>80</v>
      </c>
      <c r="K104" s="28">
        <f t="shared" si="130"/>
        <v>380</v>
      </c>
      <c r="L104" s="58">
        <f t="shared" si="131"/>
        <v>595</v>
      </c>
      <c r="M104" s="8">
        <v>1.75</v>
      </c>
      <c r="N104" s="67">
        <f t="shared" si="158"/>
        <v>25</v>
      </c>
      <c r="O104" s="8">
        <f t="shared" si="132"/>
        <v>10</v>
      </c>
      <c r="P104" s="28">
        <f t="shared" si="133"/>
        <v>620.82196184840734</v>
      </c>
      <c r="Q104" s="28">
        <f t="shared" si="134"/>
        <v>277.45305660222414</v>
      </c>
      <c r="R104" s="33">
        <f t="shared" si="135"/>
        <v>1.9309113581843607</v>
      </c>
      <c r="S104" s="89">
        <f t="shared" si="136"/>
        <v>60.685785542937047</v>
      </c>
      <c r="T104" s="50">
        <f t="shared" si="137"/>
        <v>172.7488727264878</v>
      </c>
      <c r="U104" s="89">
        <f t="shared" si="138"/>
        <v>72.481899983310811</v>
      </c>
      <c r="V104" s="58">
        <f t="shared" si="139"/>
        <v>55.168895948124586</v>
      </c>
      <c r="W104" s="28">
        <f t="shared" si="140"/>
        <v>20.867965104148144</v>
      </c>
      <c r="X104" s="59">
        <f t="shared" si="141"/>
        <v>3.3909470955194112</v>
      </c>
      <c r="Y104" s="60">
        <f t="shared" si="142"/>
        <v>12.29690773873169</v>
      </c>
      <c r="Z104" s="60">
        <f t="shared" si="143"/>
        <v>7.0918852324360415</v>
      </c>
      <c r="AA104" s="67">
        <f t="shared" si="159"/>
        <v>0</v>
      </c>
      <c r="AB104" s="31">
        <f t="shared" si="144"/>
        <v>15</v>
      </c>
      <c r="AC104" s="50">
        <f t="shared" si="145"/>
        <v>602.87787709773988</v>
      </c>
      <c r="AD104" s="28">
        <f t="shared" si="146"/>
        <v>0</v>
      </c>
      <c r="AE104" s="33">
        <f t="shared" si="147"/>
        <v>1.75</v>
      </c>
      <c r="AF104" s="89">
        <f t="shared" si="148"/>
        <v>55</v>
      </c>
      <c r="AG104" s="50">
        <f t="shared" si="149"/>
        <v>163.57142857142856</v>
      </c>
      <c r="AH104" s="89">
        <f t="shared" si="150"/>
        <v>66.428571428571431</v>
      </c>
      <c r="AI104" s="58">
        <f t="shared" si="151"/>
        <v>50</v>
      </c>
      <c r="AJ104" s="28">
        <f t="shared" si="152"/>
        <v>20.264802591520667</v>
      </c>
      <c r="AK104" s="61">
        <f t="shared" si="153"/>
        <v>3.5</v>
      </c>
      <c r="AL104" s="60">
        <f t="shared" si="154"/>
        <v>11.439583333333331</v>
      </c>
      <c r="AM104" s="60">
        <f t="shared" si="155"/>
        <v>6.6139534525172881</v>
      </c>
      <c r="AN104" s="62">
        <f t="shared" si="160"/>
        <v>17.627355030495561</v>
      </c>
      <c r="AO104" s="63">
        <f t="shared" si="161"/>
        <v>2.789141657196188</v>
      </c>
    </row>
    <row r="105" spans="1:41" s="1" customFormat="1" ht="20.100000000000001" customHeight="1" x14ac:dyDescent="0.15">
      <c r="A105" s="18"/>
      <c r="B105" s="147"/>
      <c r="C105" s="149"/>
      <c r="D105" s="100">
        <v>400</v>
      </c>
      <c r="E105" s="149"/>
      <c r="F105" s="64" t="s">
        <v>210</v>
      </c>
      <c r="G105" s="8">
        <f t="shared" si="156"/>
        <v>15</v>
      </c>
      <c r="H105" s="140"/>
      <c r="I105" s="97">
        <f t="shared" si="157"/>
        <v>414.11047216403318</v>
      </c>
      <c r="J105" s="8">
        <v>90</v>
      </c>
      <c r="K105" s="28">
        <f t="shared" si="130"/>
        <v>390</v>
      </c>
      <c r="L105" s="58">
        <f t="shared" si="131"/>
        <v>612.5</v>
      </c>
      <c r="M105" s="8">
        <v>1.75</v>
      </c>
      <c r="N105" s="67">
        <f t="shared" si="158"/>
        <v>25</v>
      </c>
      <c r="O105" s="8">
        <f t="shared" si="132"/>
        <v>10</v>
      </c>
      <c r="P105" s="28">
        <f t="shared" si="133"/>
        <v>639.08143131453699</v>
      </c>
      <c r="Q105" s="28">
        <f t="shared" si="134"/>
        <v>285.61344061993663</v>
      </c>
      <c r="R105" s="33">
        <f t="shared" si="135"/>
        <v>1.9309113581843607</v>
      </c>
      <c r="S105" s="89">
        <f t="shared" si="136"/>
        <v>60.685785542937047</v>
      </c>
      <c r="T105" s="50">
        <f t="shared" si="137"/>
        <v>175.69790133658125</v>
      </c>
      <c r="U105" s="89">
        <f t="shared" si="138"/>
        <v>72.481899983310811</v>
      </c>
      <c r="V105" s="58">
        <f t="shared" si="139"/>
        <v>55.168895948124586</v>
      </c>
      <c r="W105" s="28">
        <f t="shared" si="140"/>
        <v>20.867965104148144</v>
      </c>
      <c r="X105" s="59">
        <f t="shared" si="141"/>
        <v>3.3909470955194112</v>
      </c>
      <c r="Y105" s="60">
        <f t="shared" si="142"/>
        <v>13.088279517175556</v>
      </c>
      <c r="Z105" s="60">
        <f t="shared" si="143"/>
        <v>7.3546584929240399</v>
      </c>
      <c r="AA105" s="67">
        <f t="shared" si="159"/>
        <v>0</v>
      </c>
      <c r="AB105" s="31">
        <f t="shared" si="144"/>
        <v>15</v>
      </c>
      <c r="AC105" s="50">
        <f t="shared" si="145"/>
        <v>620.60957936532043</v>
      </c>
      <c r="AD105" s="28">
        <f t="shared" si="146"/>
        <v>0</v>
      </c>
      <c r="AE105" s="33">
        <f t="shared" si="147"/>
        <v>1.75</v>
      </c>
      <c r="AF105" s="89">
        <f t="shared" si="148"/>
        <v>55</v>
      </c>
      <c r="AG105" s="50">
        <f t="shared" si="149"/>
        <v>166.42857142857144</v>
      </c>
      <c r="AH105" s="89">
        <f t="shared" si="150"/>
        <v>66.428571428571431</v>
      </c>
      <c r="AI105" s="58">
        <f t="shared" si="151"/>
        <v>50</v>
      </c>
      <c r="AJ105" s="28">
        <f t="shared" si="152"/>
        <v>20.264802591520667</v>
      </c>
      <c r="AK105" s="61">
        <f t="shared" si="153"/>
        <v>3.5</v>
      </c>
      <c r="AL105" s="60">
        <f t="shared" si="154"/>
        <v>12.180729166666667</v>
      </c>
      <c r="AM105" s="60">
        <f t="shared" si="155"/>
        <v>6.8609814952383843</v>
      </c>
      <c r="AN105" s="62">
        <f t="shared" si="160"/>
        <v>18.105970480016154</v>
      </c>
      <c r="AO105" s="63">
        <f t="shared" si="161"/>
        <v>2.8152548860528674</v>
      </c>
    </row>
    <row r="106" spans="1:41" s="1" customFormat="1" ht="20.100000000000001" customHeight="1" x14ac:dyDescent="0.15">
      <c r="A106" s="18"/>
      <c r="B106" s="147">
        <f>C106+30*2</f>
        <v>460</v>
      </c>
      <c r="C106" s="149">
        <v>400</v>
      </c>
      <c r="D106" s="100">
        <v>400</v>
      </c>
      <c r="E106" s="149">
        <v>400</v>
      </c>
      <c r="F106" s="64" t="s">
        <v>202</v>
      </c>
      <c r="G106" s="8">
        <f t="shared" si="156"/>
        <v>15</v>
      </c>
      <c r="H106" s="140">
        <f>C106/COS(G106/180*PI())</f>
        <v>414.11047216403318</v>
      </c>
      <c r="I106" s="97">
        <f t="shared" si="157"/>
        <v>414.11047216403318</v>
      </c>
      <c r="J106" s="8">
        <v>45</v>
      </c>
      <c r="K106" s="28">
        <f t="shared" ref="K106:K114" si="162">J106+E$106</f>
        <v>445</v>
      </c>
      <c r="L106" s="58">
        <f t="shared" si="131"/>
        <v>607.5</v>
      </c>
      <c r="M106" s="8">
        <v>1.5</v>
      </c>
      <c r="N106" s="67">
        <f t="shared" si="158"/>
        <v>25</v>
      </c>
      <c r="O106" s="8">
        <f t="shared" si="132"/>
        <v>10</v>
      </c>
      <c r="P106" s="28">
        <f t="shared" si="133"/>
        <v>629.53952013727496</v>
      </c>
      <c r="Q106" s="28">
        <f t="shared" si="134"/>
        <v>283.28190232916165</v>
      </c>
      <c r="R106" s="33">
        <f t="shared" si="135"/>
        <v>1.6550668784437377</v>
      </c>
      <c r="S106" s="89">
        <f t="shared" si="136"/>
        <v>60.685785542937047</v>
      </c>
      <c r="T106" s="50">
        <f t="shared" si="137"/>
        <v>190.52085057364113</v>
      </c>
      <c r="U106" s="89">
        <f t="shared" si="138"/>
        <v>72.356353186146407</v>
      </c>
      <c r="V106" s="58">
        <f t="shared" si="139"/>
        <v>55.168895948124586</v>
      </c>
      <c r="W106" s="28">
        <f t="shared" si="140"/>
        <v>20.725580909869134</v>
      </c>
      <c r="X106" s="59">
        <f t="shared" si="141"/>
        <v>3.4274254023346011</v>
      </c>
      <c r="Y106" s="60">
        <f t="shared" si="142"/>
        <v>15.363133030072566</v>
      </c>
      <c r="Z106" s="60">
        <f t="shared" si="143"/>
        <v>7.557290719995998</v>
      </c>
      <c r="AA106" s="67">
        <f t="shared" si="159"/>
        <v>0</v>
      </c>
      <c r="AB106" s="31">
        <f t="shared" si="144"/>
        <v>15</v>
      </c>
      <c r="AC106" s="50">
        <f t="shared" si="145"/>
        <v>618.42222301463858</v>
      </c>
      <c r="AD106" s="28">
        <f t="shared" si="146"/>
        <v>0</v>
      </c>
      <c r="AE106" s="33">
        <f t="shared" si="147"/>
        <v>1.5</v>
      </c>
      <c r="AF106" s="89">
        <f t="shared" si="148"/>
        <v>55</v>
      </c>
      <c r="AG106" s="50">
        <f t="shared" si="149"/>
        <v>182.14285714285714</v>
      </c>
      <c r="AH106" s="89">
        <f t="shared" si="150"/>
        <v>66.428571428571431</v>
      </c>
      <c r="AI106" s="58">
        <f t="shared" si="151"/>
        <v>50</v>
      </c>
      <c r="AJ106" s="28">
        <f t="shared" si="152"/>
        <v>20.359579358506618</v>
      </c>
      <c r="AK106" s="61">
        <f t="shared" si="153"/>
        <v>3.5</v>
      </c>
      <c r="AL106" s="60">
        <f t="shared" si="154"/>
        <v>14.392325892857142</v>
      </c>
      <c r="AM106" s="60">
        <f t="shared" si="155"/>
        <v>7.094820953331852</v>
      </c>
      <c r="AN106" s="62">
        <f t="shared" si="160"/>
        <v>17.9672550903562</v>
      </c>
      <c r="AO106" s="63">
        <f t="shared" si="161"/>
        <v>2.807239870004123</v>
      </c>
    </row>
    <row r="107" spans="1:41" s="1" customFormat="1" ht="20.100000000000001" customHeight="1" x14ac:dyDescent="0.15">
      <c r="A107" s="18"/>
      <c r="B107" s="147"/>
      <c r="C107" s="149"/>
      <c r="D107" s="100">
        <v>400</v>
      </c>
      <c r="E107" s="149"/>
      <c r="F107" s="64" t="s">
        <v>203</v>
      </c>
      <c r="G107" s="8">
        <f t="shared" si="156"/>
        <v>15</v>
      </c>
      <c r="H107" s="140"/>
      <c r="I107" s="97">
        <f t="shared" si="157"/>
        <v>414.11047216403318</v>
      </c>
      <c r="J107" s="8">
        <v>45</v>
      </c>
      <c r="K107" s="28">
        <f t="shared" si="162"/>
        <v>445</v>
      </c>
      <c r="L107" s="58">
        <f t="shared" si="131"/>
        <v>607.5</v>
      </c>
      <c r="M107" s="8">
        <v>1.5</v>
      </c>
      <c r="N107" s="67">
        <f t="shared" si="158"/>
        <v>25</v>
      </c>
      <c r="O107" s="8">
        <f t="shared" si="132"/>
        <v>10</v>
      </c>
      <c r="P107" s="28">
        <f t="shared" si="133"/>
        <v>629.53952013727496</v>
      </c>
      <c r="Q107" s="28">
        <f t="shared" si="134"/>
        <v>283.28190232916165</v>
      </c>
      <c r="R107" s="33">
        <f t="shared" si="135"/>
        <v>1.6550668784437377</v>
      </c>
      <c r="S107" s="89">
        <f t="shared" si="136"/>
        <v>60.685785542937047</v>
      </c>
      <c r="T107" s="50">
        <f t="shared" si="137"/>
        <v>190.52085057364113</v>
      </c>
      <c r="U107" s="89">
        <f t="shared" si="138"/>
        <v>72.356353186146407</v>
      </c>
      <c r="V107" s="58">
        <f t="shared" si="139"/>
        <v>55.168895948124586</v>
      </c>
      <c r="W107" s="28">
        <f t="shared" si="140"/>
        <v>20.725580909869134</v>
      </c>
      <c r="X107" s="59">
        <f t="shared" si="141"/>
        <v>3.4274254023346011</v>
      </c>
      <c r="Y107" s="60">
        <f t="shared" si="142"/>
        <v>15.363133030072566</v>
      </c>
      <c r="Z107" s="60">
        <f t="shared" si="143"/>
        <v>7.557290719995998</v>
      </c>
      <c r="AA107" s="67">
        <f t="shared" si="159"/>
        <v>0</v>
      </c>
      <c r="AB107" s="31">
        <f t="shared" si="144"/>
        <v>15</v>
      </c>
      <c r="AC107" s="50">
        <f t="shared" si="145"/>
        <v>618.42222301463858</v>
      </c>
      <c r="AD107" s="28">
        <f t="shared" si="146"/>
        <v>0</v>
      </c>
      <c r="AE107" s="33">
        <f t="shared" si="147"/>
        <v>1.5</v>
      </c>
      <c r="AF107" s="89">
        <f t="shared" si="148"/>
        <v>55</v>
      </c>
      <c r="AG107" s="50">
        <f t="shared" si="149"/>
        <v>182.14285714285714</v>
      </c>
      <c r="AH107" s="89">
        <f t="shared" si="150"/>
        <v>66.428571428571431</v>
      </c>
      <c r="AI107" s="58">
        <f t="shared" si="151"/>
        <v>50</v>
      </c>
      <c r="AJ107" s="28">
        <f t="shared" si="152"/>
        <v>20.359579358506618</v>
      </c>
      <c r="AK107" s="61">
        <f t="shared" si="153"/>
        <v>3.5</v>
      </c>
      <c r="AL107" s="60">
        <f t="shared" si="154"/>
        <v>14.392325892857142</v>
      </c>
      <c r="AM107" s="60">
        <f t="shared" si="155"/>
        <v>7.094820953331852</v>
      </c>
      <c r="AN107" s="62">
        <f t="shared" si="160"/>
        <v>17.9672550903562</v>
      </c>
      <c r="AO107" s="63">
        <f t="shared" si="161"/>
        <v>2.807239870004123</v>
      </c>
    </row>
    <row r="108" spans="1:41" s="1" customFormat="1" ht="20.100000000000001" customHeight="1" x14ac:dyDescent="0.15">
      <c r="A108" s="18"/>
      <c r="B108" s="147"/>
      <c r="C108" s="149"/>
      <c r="D108" s="100">
        <v>400</v>
      </c>
      <c r="E108" s="149"/>
      <c r="F108" s="64" t="s">
        <v>204</v>
      </c>
      <c r="G108" s="8">
        <f t="shared" si="156"/>
        <v>15</v>
      </c>
      <c r="H108" s="140"/>
      <c r="I108" s="97">
        <f t="shared" si="157"/>
        <v>414.11047216403318</v>
      </c>
      <c r="J108" s="8">
        <v>55</v>
      </c>
      <c r="K108" s="28">
        <f t="shared" si="162"/>
        <v>455</v>
      </c>
      <c r="L108" s="58">
        <f t="shared" si="131"/>
        <v>622.5</v>
      </c>
      <c r="M108" s="8">
        <v>1.5</v>
      </c>
      <c r="N108" s="67">
        <f t="shared" si="158"/>
        <v>25</v>
      </c>
      <c r="O108" s="8">
        <f t="shared" si="132"/>
        <v>10</v>
      </c>
      <c r="P108" s="28">
        <f t="shared" si="133"/>
        <v>645.08370581967688</v>
      </c>
      <c r="Q108" s="28">
        <f t="shared" si="134"/>
        <v>290.27651720148663</v>
      </c>
      <c r="R108" s="33">
        <f t="shared" si="135"/>
        <v>1.6550668784437377</v>
      </c>
      <c r="S108" s="89">
        <f t="shared" si="136"/>
        <v>60.685785542937047</v>
      </c>
      <c r="T108" s="50">
        <f t="shared" si="137"/>
        <v>193.43849248444346</v>
      </c>
      <c r="U108" s="89">
        <f t="shared" si="138"/>
        <v>72.356353186146407</v>
      </c>
      <c r="V108" s="58">
        <f t="shared" si="139"/>
        <v>55.168895948124586</v>
      </c>
      <c r="W108" s="28">
        <f t="shared" si="140"/>
        <v>20.725580909869134</v>
      </c>
      <c r="X108" s="59">
        <f t="shared" si="141"/>
        <v>3.4274254023346011</v>
      </c>
      <c r="Y108" s="60">
        <f t="shared" si="142"/>
        <v>16.215897182952439</v>
      </c>
      <c r="Z108" s="60">
        <f t="shared" si="143"/>
        <v>7.7983774535443295</v>
      </c>
      <c r="AA108" s="67">
        <f t="shared" si="159"/>
        <v>0</v>
      </c>
      <c r="AB108" s="31">
        <f t="shared" si="144"/>
        <v>15</v>
      </c>
      <c r="AC108" s="50">
        <f t="shared" si="145"/>
        <v>633.69190753351847</v>
      </c>
      <c r="AD108" s="28">
        <f t="shared" si="146"/>
        <v>0</v>
      </c>
      <c r="AE108" s="33">
        <f t="shared" si="147"/>
        <v>1.5</v>
      </c>
      <c r="AF108" s="89">
        <f t="shared" si="148"/>
        <v>55</v>
      </c>
      <c r="AG108" s="50">
        <f t="shared" si="149"/>
        <v>185</v>
      </c>
      <c r="AH108" s="89">
        <f t="shared" si="150"/>
        <v>66.428571428571431</v>
      </c>
      <c r="AI108" s="58">
        <f t="shared" si="151"/>
        <v>50</v>
      </c>
      <c r="AJ108" s="28">
        <f t="shared" si="152"/>
        <v>20.359579358506618</v>
      </c>
      <c r="AK108" s="61">
        <f t="shared" si="153"/>
        <v>3.5</v>
      </c>
      <c r="AL108" s="60">
        <f t="shared" si="154"/>
        <v>15.19752232142857</v>
      </c>
      <c r="AM108" s="60">
        <f t="shared" si="155"/>
        <v>7.3233588604687938</v>
      </c>
      <c r="AN108" s="62">
        <f t="shared" si="160"/>
        <v>18.380644480923539</v>
      </c>
      <c r="AO108" s="63">
        <f t="shared" si="161"/>
        <v>2.8296226375955631</v>
      </c>
    </row>
    <row r="109" spans="1:41" s="1" customFormat="1" ht="20.100000000000001" customHeight="1" x14ac:dyDescent="0.15">
      <c r="A109" s="18"/>
      <c r="B109" s="147"/>
      <c r="C109" s="149"/>
      <c r="D109" s="100">
        <v>400</v>
      </c>
      <c r="E109" s="149"/>
      <c r="F109" s="64" t="s">
        <v>205</v>
      </c>
      <c r="G109" s="8">
        <f t="shared" si="156"/>
        <v>15</v>
      </c>
      <c r="H109" s="140"/>
      <c r="I109" s="97">
        <f t="shared" si="157"/>
        <v>414.11047216403318</v>
      </c>
      <c r="J109" s="8">
        <v>55</v>
      </c>
      <c r="K109" s="28">
        <f t="shared" si="162"/>
        <v>455</v>
      </c>
      <c r="L109" s="58">
        <f t="shared" si="131"/>
        <v>622.5</v>
      </c>
      <c r="M109" s="8">
        <v>1.5</v>
      </c>
      <c r="N109" s="67">
        <f t="shared" si="158"/>
        <v>25</v>
      </c>
      <c r="O109" s="8">
        <f t="shared" si="132"/>
        <v>10</v>
      </c>
      <c r="P109" s="28">
        <f t="shared" si="133"/>
        <v>645.08370581967688</v>
      </c>
      <c r="Q109" s="28">
        <f t="shared" si="134"/>
        <v>290.27651720148663</v>
      </c>
      <c r="R109" s="33">
        <f t="shared" si="135"/>
        <v>1.6550668784437377</v>
      </c>
      <c r="S109" s="89">
        <f t="shared" si="136"/>
        <v>60.685785542937047</v>
      </c>
      <c r="T109" s="50">
        <f t="shared" si="137"/>
        <v>193.43849248444346</v>
      </c>
      <c r="U109" s="89">
        <f t="shared" si="138"/>
        <v>72.356353186146407</v>
      </c>
      <c r="V109" s="58">
        <f t="shared" si="139"/>
        <v>55.168895948124586</v>
      </c>
      <c r="W109" s="28">
        <f t="shared" si="140"/>
        <v>20.725580909869134</v>
      </c>
      <c r="X109" s="59">
        <f t="shared" si="141"/>
        <v>3.4274254023346011</v>
      </c>
      <c r="Y109" s="60">
        <f t="shared" si="142"/>
        <v>16.215897182952439</v>
      </c>
      <c r="Z109" s="60">
        <f t="shared" si="143"/>
        <v>7.7983774535443295</v>
      </c>
      <c r="AA109" s="67">
        <f t="shared" si="159"/>
        <v>0</v>
      </c>
      <c r="AB109" s="31">
        <f t="shared" si="144"/>
        <v>15</v>
      </c>
      <c r="AC109" s="50">
        <f t="shared" si="145"/>
        <v>633.69190753351847</v>
      </c>
      <c r="AD109" s="28">
        <f t="shared" si="146"/>
        <v>0</v>
      </c>
      <c r="AE109" s="33">
        <f t="shared" si="147"/>
        <v>1.5</v>
      </c>
      <c r="AF109" s="89">
        <f t="shared" si="148"/>
        <v>55</v>
      </c>
      <c r="AG109" s="50">
        <f t="shared" si="149"/>
        <v>185</v>
      </c>
      <c r="AH109" s="89">
        <f t="shared" si="150"/>
        <v>66.428571428571431</v>
      </c>
      <c r="AI109" s="58">
        <f t="shared" si="151"/>
        <v>50</v>
      </c>
      <c r="AJ109" s="28">
        <f t="shared" si="152"/>
        <v>20.359579358506618</v>
      </c>
      <c r="AK109" s="61">
        <f t="shared" si="153"/>
        <v>3.5</v>
      </c>
      <c r="AL109" s="60">
        <f t="shared" si="154"/>
        <v>15.19752232142857</v>
      </c>
      <c r="AM109" s="60">
        <f t="shared" si="155"/>
        <v>7.3233588604687938</v>
      </c>
      <c r="AN109" s="62">
        <f t="shared" si="160"/>
        <v>18.380644480923539</v>
      </c>
      <c r="AO109" s="63">
        <f t="shared" si="161"/>
        <v>2.8296226375955631</v>
      </c>
    </row>
    <row r="110" spans="1:41" s="1" customFormat="1" ht="20.100000000000001" customHeight="1" x14ac:dyDescent="0.15">
      <c r="A110" s="18"/>
      <c r="B110" s="147"/>
      <c r="C110" s="149"/>
      <c r="D110" s="100">
        <v>400</v>
      </c>
      <c r="E110" s="149"/>
      <c r="F110" s="64" t="s">
        <v>206</v>
      </c>
      <c r="G110" s="8">
        <f t="shared" si="156"/>
        <v>15</v>
      </c>
      <c r="H110" s="140"/>
      <c r="I110" s="97">
        <f t="shared" si="157"/>
        <v>414.11047216403318</v>
      </c>
      <c r="J110" s="8">
        <v>70</v>
      </c>
      <c r="K110" s="28">
        <f t="shared" si="162"/>
        <v>470</v>
      </c>
      <c r="L110" s="58">
        <f t="shared" si="131"/>
        <v>752.5</v>
      </c>
      <c r="M110" s="8">
        <v>1.75</v>
      </c>
      <c r="N110" s="67">
        <f t="shared" si="158"/>
        <v>25</v>
      </c>
      <c r="O110" s="8">
        <f t="shared" si="132"/>
        <v>10</v>
      </c>
      <c r="P110" s="28">
        <f t="shared" si="133"/>
        <v>785.15718704357403</v>
      </c>
      <c r="Q110" s="28">
        <f t="shared" si="134"/>
        <v>350.89651276163642</v>
      </c>
      <c r="R110" s="33">
        <f t="shared" si="135"/>
        <v>1.9309113581843607</v>
      </c>
      <c r="S110" s="89">
        <f t="shared" si="136"/>
        <v>60.685785542937047</v>
      </c>
      <c r="T110" s="50">
        <f t="shared" si="137"/>
        <v>199.29013021732879</v>
      </c>
      <c r="U110" s="89">
        <f t="shared" si="138"/>
        <v>72.481899983310811</v>
      </c>
      <c r="V110" s="58">
        <f t="shared" si="139"/>
        <v>55.168895948124586</v>
      </c>
      <c r="W110" s="28">
        <f t="shared" si="140"/>
        <v>20.867965104148144</v>
      </c>
      <c r="X110" s="59">
        <f t="shared" si="141"/>
        <v>3.3909470955194112</v>
      </c>
      <c r="Y110" s="60">
        <f t="shared" si="142"/>
        <v>20.569501243715322</v>
      </c>
      <c r="Z110" s="60">
        <f t="shared" si="143"/>
        <v>9.5683178582895518</v>
      </c>
      <c r="AA110" s="67">
        <f t="shared" si="159"/>
        <v>0</v>
      </c>
      <c r="AB110" s="31">
        <f t="shared" si="144"/>
        <v>15</v>
      </c>
      <c r="AC110" s="50">
        <f t="shared" si="145"/>
        <v>762.46319750596513</v>
      </c>
      <c r="AD110" s="28">
        <f t="shared" si="146"/>
        <v>0</v>
      </c>
      <c r="AE110" s="33">
        <f t="shared" si="147"/>
        <v>1.75</v>
      </c>
      <c r="AF110" s="89">
        <f t="shared" si="148"/>
        <v>55</v>
      </c>
      <c r="AG110" s="50">
        <f t="shared" si="149"/>
        <v>189.28571428571428</v>
      </c>
      <c r="AH110" s="89">
        <f t="shared" si="150"/>
        <v>66.428571428571431</v>
      </c>
      <c r="AI110" s="58">
        <f t="shared" si="151"/>
        <v>50</v>
      </c>
      <c r="AJ110" s="28">
        <f t="shared" si="152"/>
        <v>20.264802591520667</v>
      </c>
      <c r="AK110" s="61">
        <f t="shared" si="153"/>
        <v>3.5</v>
      </c>
      <c r="AL110" s="60">
        <f t="shared" si="154"/>
        <v>19.200395833333335</v>
      </c>
      <c r="AM110" s="60">
        <f t="shared" si="155"/>
        <v>8.9452058370071583</v>
      </c>
      <c r="AN110" s="62">
        <f t="shared" si="160"/>
        <v>22.140535753427244</v>
      </c>
      <c r="AO110" s="63">
        <f t="shared" si="161"/>
        <v>3.0241607169063069</v>
      </c>
    </row>
    <row r="111" spans="1:41" s="1" customFormat="1" ht="20.100000000000001" customHeight="1" x14ac:dyDescent="0.15">
      <c r="A111" s="18"/>
      <c r="B111" s="147"/>
      <c r="C111" s="149"/>
      <c r="D111" s="100">
        <v>400</v>
      </c>
      <c r="E111" s="149"/>
      <c r="F111" s="64" t="s">
        <v>207</v>
      </c>
      <c r="G111" s="8">
        <f t="shared" si="156"/>
        <v>15</v>
      </c>
      <c r="H111" s="140"/>
      <c r="I111" s="97">
        <f t="shared" si="157"/>
        <v>414.11047216403318</v>
      </c>
      <c r="J111" s="8">
        <v>70</v>
      </c>
      <c r="K111" s="28">
        <f t="shared" si="162"/>
        <v>470</v>
      </c>
      <c r="L111" s="58">
        <f t="shared" si="131"/>
        <v>752.5</v>
      </c>
      <c r="M111" s="8">
        <v>1.75</v>
      </c>
      <c r="N111" s="67">
        <f t="shared" si="158"/>
        <v>25</v>
      </c>
      <c r="O111" s="8">
        <f t="shared" si="132"/>
        <v>10</v>
      </c>
      <c r="P111" s="28">
        <f t="shared" si="133"/>
        <v>785.15718704357403</v>
      </c>
      <c r="Q111" s="28">
        <f t="shared" si="134"/>
        <v>350.89651276163642</v>
      </c>
      <c r="R111" s="33">
        <f t="shared" si="135"/>
        <v>1.9309113581843607</v>
      </c>
      <c r="S111" s="89">
        <f t="shared" si="136"/>
        <v>60.685785542937047</v>
      </c>
      <c r="T111" s="50">
        <f t="shared" si="137"/>
        <v>199.29013021732879</v>
      </c>
      <c r="U111" s="89">
        <f t="shared" si="138"/>
        <v>72.481899983310811</v>
      </c>
      <c r="V111" s="58">
        <f t="shared" si="139"/>
        <v>55.168895948124586</v>
      </c>
      <c r="W111" s="28">
        <f t="shared" si="140"/>
        <v>20.867965104148144</v>
      </c>
      <c r="X111" s="59">
        <f t="shared" si="141"/>
        <v>3.3909470955194112</v>
      </c>
      <c r="Y111" s="60">
        <f t="shared" si="142"/>
        <v>20.569501243715322</v>
      </c>
      <c r="Z111" s="60">
        <f t="shared" si="143"/>
        <v>9.5683178582895518</v>
      </c>
      <c r="AA111" s="67">
        <f t="shared" si="159"/>
        <v>0</v>
      </c>
      <c r="AB111" s="31">
        <f t="shared" si="144"/>
        <v>15</v>
      </c>
      <c r="AC111" s="50">
        <f t="shared" si="145"/>
        <v>762.46319750596513</v>
      </c>
      <c r="AD111" s="28">
        <f t="shared" si="146"/>
        <v>0</v>
      </c>
      <c r="AE111" s="33">
        <f t="shared" si="147"/>
        <v>1.75</v>
      </c>
      <c r="AF111" s="89">
        <f t="shared" si="148"/>
        <v>55</v>
      </c>
      <c r="AG111" s="50">
        <f t="shared" si="149"/>
        <v>189.28571428571428</v>
      </c>
      <c r="AH111" s="89">
        <f t="shared" si="150"/>
        <v>66.428571428571431</v>
      </c>
      <c r="AI111" s="58">
        <f t="shared" si="151"/>
        <v>50</v>
      </c>
      <c r="AJ111" s="28">
        <f t="shared" si="152"/>
        <v>20.264802591520667</v>
      </c>
      <c r="AK111" s="61">
        <f t="shared" si="153"/>
        <v>3.5</v>
      </c>
      <c r="AL111" s="60">
        <f t="shared" si="154"/>
        <v>19.200395833333335</v>
      </c>
      <c r="AM111" s="60">
        <f t="shared" si="155"/>
        <v>8.9452058370071583</v>
      </c>
      <c r="AN111" s="62">
        <f t="shared" si="160"/>
        <v>22.140535753427244</v>
      </c>
      <c r="AO111" s="63">
        <f t="shared" si="161"/>
        <v>3.0241607169063069</v>
      </c>
    </row>
    <row r="112" spans="1:41" s="1" customFormat="1" ht="20.100000000000001" customHeight="1" x14ac:dyDescent="0.15">
      <c r="A112" s="18"/>
      <c r="B112" s="147"/>
      <c r="C112" s="149"/>
      <c r="D112" s="100">
        <v>400</v>
      </c>
      <c r="E112" s="149"/>
      <c r="F112" s="64" t="s">
        <v>208</v>
      </c>
      <c r="G112" s="8">
        <f t="shared" si="156"/>
        <v>15</v>
      </c>
      <c r="H112" s="140"/>
      <c r="I112" s="97">
        <f t="shared" si="157"/>
        <v>414.11047216403318</v>
      </c>
      <c r="J112" s="8">
        <v>80</v>
      </c>
      <c r="K112" s="28">
        <f t="shared" si="162"/>
        <v>480</v>
      </c>
      <c r="L112" s="58">
        <f t="shared" si="131"/>
        <v>770</v>
      </c>
      <c r="M112" s="8">
        <v>1.75</v>
      </c>
      <c r="N112" s="67">
        <f t="shared" si="158"/>
        <v>25</v>
      </c>
      <c r="O112" s="8">
        <f t="shared" si="132"/>
        <v>10</v>
      </c>
      <c r="P112" s="28">
        <f t="shared" si="133"/>
        <v>803.41665650970356</v>
      </c>
      <c r="Q112" s="28">
        <f t="shared" si="134"/>
        <v>359.0568967793489</v>
      </c>
      <c r="R112" s="33">
        <f t="shared" si="135"/>
        <v>1.9309113581843607</v>
      </c>
      <c r="S112" s="89">
        <f t="shared" si="136"/>
        <v>60.685785542937047</v>
      </c>
      <c r="T112" s="50">
        <f t="shared" si="137"/>
        <v>202.23915882742222</v>
      </c>
      <c r="U112" s="89">
        <f t="shared" si="138"/>
        <v>72.481899983310811</v>
      </c>
      <c r="V112" s="58">
        <f t="shared" si="139"/>
        <v>55.168895948124586</v>
      </c>
      <c r="W112" s="28">
        <f t="shared" si="140"/>
        <v>20.867965104148144</v>
      </c>
      <c r="X112" s="59">
        <f t="shared" si="141"/>
        <v>3.3909470955194112</v>
      </c>
      <c r="Y112" s="60">
        <f t="shared" si="142"/>
        <v>21.656176097007894</v>
      </c>
      <c r="Z112" s="60">
        <f t="shared" si="143"/>
        <v>9.8589594391429323</v>
      </c>
      <c r="AA112" s="67">
        <f t="shared" si="159"/>
        <v>0</v>
      </c>
      <c r="AB112" s="31">
        <f t="shared" si="144"/>
        <v>15</v>
      </c>
      <c r="AC112" s="50">
        <f t="shared" si="145"/>
        <v>780.19489977354567</v>
      </c>
      <c r="AD112" s="28">
        <f t="shared" si="146"/>
        <v>0</v>
      </c>
      <c r="AE112" s="33">
        <f t="shared" si="147"/>
        <v>1.75</v>
      </c>
      <c r="AF112" s="89">
        <f t="shared" si="148"/>
        <v>55</v>
      </c>
      <c r="AG112" s="50">
        <f t="shared" si="149"/>
        <v>192.14285714285714</v>
      </c>
      <c r="AH112" s="89">
        <f t="shared" si="150"/>
        <v>66.428571428571431</v>
      </c>
      <c r="AI112" s="58">
        <f t="shared" si="151"/>
        <v>50</v>
      </c>
      <c r="AJ112" s="28">
        <f t="shared" si="152"/>
        <v>20.264802591520667</v>
      </c>
      <c r="AK112" s="61">
        <f t="shared" si="153"/>
        <v>3.5</v>
      </c>
      <c r="AL112" s="60">
        <f t="shared" si="154"/>
        <v>20.221666666666664</v>
      </c>
      <c r="AM112" s="60">
        <f t="shared" si="155"/>
        <v>9.2192338797282538</v>
      </c>
      <c r="AN112" s="62">
        <f t="shared" si="160"/>
        <v>22.670561622259424</v>
      </c>
      <c r="AO112" s="63">
        <f t="shared" si="161"/>
        <v>3.0502739457629873</v>
      </c>
    </row>
    <row r="113" spans="1:41" s="1" customFormat="1" ht="20.100000000000001" customHeight="1" x14ac:dyDescent="0.15">
      <c r="A113" s="18"/>
      <c r="B113" s="147"/>
      <c r="C113" s="149"/>
      <c r="D113" s="100">
        <v>400</v>
      </c>
      <c r="E113" s="149"/>
      <c r="F113" s="64" t="s">
        <v>209</v>
      </c>
      <c r="G113" s="8">
        <f t="shared" si="156"/>
        <v>15</v>
      </c>
      <c r="H113" s="140"/>
      <c r="I113" s="97">
        <f t="shared" si="157"/>
        <v>414.11047216403318</v>
      </c>
      <c r="J113" s="8">
        <v>80</v>
      </c>
      <c r="K113" s="28">
        <f t="shared" si="162"/>
        <v>480</v>
      </c>
      <c r="L113" s="58">
        <f t="shared" si="131"/>
        <v>770</v>
      </c>
      <c r="M113" s="8">
        <v>1.75</v>
      </c>
      <c r="N113" s="67">
        <f t="shared" si="158"/>
        <v>25</v>
      </c>
      <c r="O113" s="8">
        <f t="shared" si="132"/>
        <v>10</v>
      </c>
      <c r="P113" s="28">
        <f t="shared" si="133"/>
        <v>803.41665650970356</v>
      </c>
      <c r="Q113" s="28">
        <f t="shared" si="134"/>
        <v>359.0568967793489</v>
      </c>
      <c r="R113" s="33">
        <f t="shared" si="135"/>
        <v>1.9309113581843607</v>
      </c>
      <c r="S113" s="89">
        <f t="shared" si="136"/>
        <v>60.685785542937047</v>
      </c>
      <c r="T113" s="50">
        <f t="shared" si="137"/>
        <v>202.23915882742222</v>
      </c>
      <c r="U113" s="89">
        <f t="shared" si="138"/>
        <v>72.481899983310811</v>
      </c>
      <c r="V113" s="58">
        <f t="shared" si="139"/>
        <v>55.168895948124586</v>
      </c>
      <c r="W113" s="28">
        <f t="shared" si="140"/>
        <v>20.867965104148144</v>
      </c>
      <c r="X113" s="59">
        <f t="shared" si="141"/>
        <v>3.3909470955194112</v>
      </c>
      <c r="Y113" s="60">
        <f t="shared" si="142"/>
        <v>21.656176097007894</v>
      </c>
      <c r="Z113" s="60">
        <f t="shared" si="143"/>
        <v>9.8589594391429323</v>
      </c>
      <c r="AA113" s="67">
        <f t="shared" si="159"/>
        <v>0</v>
      </c>
      <c r="AB113" s="31">
        <f t="shared" si="144"/>
        <v>15</v>
      </c>
      <c r="AC113" s="50">
        <f t="shared" si="145"/>
        <v>780.19489977354567</v>
      </c>
      <c r="AD113" s="28">
        <f t="shared" si="146"/>
        <v>0</v>
      </c>
      <c r="AE113" s="33">
        <f t="shared" si="147"/>
        <v>1.75</v>
      </c>
      <c r="AF113" s="89">
        <f t="shared" si="148"/>
        <v>55</v>
      </c>
      <c r="AG113" s="50">
        <f t="shared" si="149"/>
        <v>192.14285714285714</v>
      </c>
      <c r="AH113" s="89">
        <f t="shared" si="150"/>
        <v>66.428571428571431</v>
      </c>
      <c r="AI113" s="58">
        <f t="shared" si="151"/>
        <v>50</v>
      </c>
      <c r="AJ113" s="28">
        <f t="shared" si="152"/>
        <v>20.264802591520667</v>
      </c>
      <c r="AK113" s="61">
        <f t="shared" si="153"/>
        <v>3.5</v>
      </c>
      <c r="AL113" s="60">
        <f t="shared" si="154"/>
        <v>20.221666666666664</v>
      </c>
      <c r="AM113" s="60">
        <f t="shared" si="155"/>
        <v>9.2192338797282538</v>
      </c>
      <c r="AN113" s="62">
        <f t="shared" si="160"/>
        <v>22.670561622259424</v>
      </c>
      <c r="AO113" s="63">
        <f t="shared" si="161"/>
        <v>3.0502739457629873</v>
      </c>
    </row>
    <row r="114" spans="1:41" s="1" customFormat="1" ht="20.100000000000001" customHeight="1" thickBot="1" x14ac:dyDescent="0.2">
      <c r="A114" s="18"/>
      <c r="B114" s="148"/>
      <c r="C114" s="150"/>
      <c r="D114" s="101">
        <v>400</v>
      </c>
      <c r="E114" s="150"/>
      <c r="F114" s="65" t="s">
        <v>210</v>
      </c>
      <c r="G114" s="35">
        <f t="shared" si="156"/>
        <v>15</v>
      </c>
      <c r="H114" s="141"/>
      <c r="I114" s="97">
        <f t="shared" si="157"/>
        <v>414.11047216403318</v>
      </c>
      <c r="J114" s="35">
        <v>90</v>
      </c>
      <c r="K114" s="36">
        <f t="shared" si="162"/>
        <v>490</v>
      </c>
      <c r="L114" s="66">
        <f t="shared" si="131"/>
        <v>787.5</v>
      </c>
      <c r="M114" s="35">
        <v>1.75</v>
      </c>
      <c r="N114" s="83">
        <f t="shared" si="158"/>
        <v>25</v>
      </c>
      <c r="O114" s="35">
        <f t="shared" si="132"/>
        <v>10</v>
      </c>
      <c r="P114" s="36">
        <f t="shared" si="133"/>
        <v>821.6761259758332</v>
      </c>
      <c r="Q114" s="36">
        <f t="shared" si="134"/>
        <v>367.21728079706139</v>
      </c>
      <c r="R114" s="40">
        <f t="shared" si="135"/>
        <v>1.9309113581843607</v>
      </c>
      <c r="S114" s="90">
        <f t="shared" si="136"/>
        <v>60.685785542937047</v>
      </c>
      <c r="T114" s="51">
        <f t="shared" si="137"/>
        <v>205.18818743751567</v>
      </c>
      <c r="U114" s="90">
        <f t="shared" si="138"/>
        <v>72.481899983310811</v>
      </c>
      <c r="V114" s="66">
        <f t="shared" si="139"/>
        <v>55.168895948124586</v>
      </c>
      <c r="W114" s="36">
        <f t="shared" si="140"/>
        <v>20.867965104148144</v>
      </c>
      <c r="X114" s="84">
        <f t="shared" si="141"/>
        <v>3.3909470955194112</v>
      </c>
      <c r="Y114" s="85">
        <f t="shared" si="142"/>
        <v>22.778242803095264</v>
      </c>
      <c r="Z114" s="85">
        <f t="shared" si="143"/>
        <v>10.15269750003691</v>
      </c>
      <c r="AA114" s="83">
        <f t="shared" si="159"/>
        <v>0</v>
      </c>
      <c r="AB114" s="38">
        <f t="shared" si="144"/>
        <v>15</v>
      </c>
      <c r="AC114" s="51">
        <f t="shared" si="145"/>
        <v>797.92660204112622</v>
      </c>
      <c r="AD114" s="36">
        <f t="shared" si="146"/>
        <v>0</v>
      </c>
      <c r="AE114" s="40">
        <f t="shared" si="147"/>
        <v>1.75</v>
      </c>
      <c r="AF114" s="90">
        <f t="shared" si="148"/>
        <v>55</v>
      </c>
      <c r="AG114" s="51">
        <f t="shared" si="149"/>
        <v>195</v>
      </c>
      <c r="AH114" s="90">
        <f t="shared" si="150"/>
        <v>66.428571428571431</v>
      </c>
      <c r="AI114" s="66">
        <f t="shared" si="151"/>
        <v>50</v>
      </c>
      <c r="AJ114" s="36">
        <f t="shared" si="152"/>
        <v>20.264802591520667</v>
      </c>
      <c r="AK114" s="86">
        <f t="shared" si="153"/>
        <v>3.5</v>
      </c>
      <c r="AL114" s="85">
        <f t="shared" si="154"/>
        <v>21.276562500000001</v>
      </c>
      <c r="AM114" s="85">
        <f t="shared" si="155"/>
        <v>9.4962619224493512</v>
      </c>
      <c r="AN114" s="62">
        <f t="shared" si="160"/>
        <v>23.206299759904002</v>
      </c>
      <c r="AO114" s="63">
        <f t="shared" si="161"/>
        <v>3.0763871746196667</v>
      </c>
    </row>
    <row r="115" spans="1:41" s="6" customFormat="1" ht="20.100000000000001" customHeight="1" x14ac:dyDescent="0.15">
      <c r="A115" s="18"/>
      <c r="B115" s="18"/>
      <c r="C115" s="18"/>
      <c r="D115" s="99"/>
      <c r="E115" s="18"/>
      <c r="F115" s="18"/>
      <c r="G115" s="18"/>
      <c r="H115" s="18"/>
      <c r="I115" s="18"/>
      <c r="J115" s="18"/>
      <c r="K115" s="42"/>
      <c r="L115" s="42"/>
      <c r="M115" s="18"/>
      <c r="N115" s="18"/>
      <c r="O115" s="18"/>
      <c r="P115" s="42"/>
      <c r="Q115" s="42"/>
      <c r="R115" s="47"/>
      <c r="S115" s="52"/>
      <c r="T115" s="52"/>
      <c r="U115" s="52"/>
      <c r="V115" s="42"/>
      <c r="W115" s="42"/>
      <c r="X115" s="46"/>
      <c r="Y115" s="43"/>
      <c r="Z115" s="43"/>
      <c r="AA115" s="44"/>
      <c r="AB115" s="45"/>
      <c r="AC115" s="52"/>
      <c r="AD115" s="42"/>
      <c r="AE115" s="47"/>
      <c r="AF115" s="52"/>
      <c r="AG115" s="52"/>
      <c r="AH115" s="52"/>
      <c r="AI115" s="42"/>
      <c r="AJ115" s="42"/>
      <c r="AK115" s="46"/>
      <c r="AL115" s="43"/>
      <c r="AM115" s="43"/>
      <c r="AN115" s="47"/>
    </row>
    <row r="116" spans="1:41" s="6" customFormat="1" ht="20.100000000000001" customHeight="1" x14ac:dyDescent="0.15">
      <c r="A116" s="18"/>
      <c r="B116" s="18"/>
      <c r="C116" s="18"/>
      <c r="D116" s="99"/>
      <c r="E116" s="18"/>
      <c r="F116" s="18"/>
      <c r="G116" s="18"/>
      <c r="H116" s="18"/>
      <c r="I116" s="18"/>
      <c r="J116" s="18"/>
      <c r="K116" s="42"/>
      <c r="L116" s="42"/>
      <c r="M116" s="18"/>
      <c r="N116" s="18"/>
      <c r="O116" s="18"/>
      <c r="P116" s="42"/>
      <c r="Q116" s="42"/>
      <c r="R116" s="47"/>
      <c r="S116" s="52"/>
      <c r="T116" s="52"/>
      <c r="U116" s="52"/>
      <c r="V116" s="42"/>
      <c r="W116" s="42"/>
      <c r="X116" s="46"/>
      <c r="Y116" s="43"/>
      <c r="Z116" s="43"/>
      <c r="AA116" s="44"/>
      <c r="AB116" s="45"/>
      <c r="AC116" s="52"/>
      <c r="AD116" s="42"/>
      <c r="AE116" s="47"/>
      <c r="AF116" s="52"/>
      <c r="AG116" s="52"/>
      <c r="AH116" s="52"/>
      <c r="AI116" s="42"/>
      <c r="AJ116" s="42"/>
      <c r="AK116" s="46"/>
      <c r="AL116" s="43"/>
      <c r="AM116" s="43"/>
      <c r="AN116" s="47"/>
      <c r="AO116" s="47"/>
    </row>
    <row r="117" spans="1:41" s="1" customFormat="1" ht="20.100000000000001" customHeight="1" x14ac:dyDescent="0.15">
      <c r="A117" s="17"/>
      <c r="B117" s="164" t="s">
        <v>212</v>
      </c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  <c r="AD117" s="164"/>
      <c r="AE117" s="164"/>
      <c r="AF117" s="164"/>
      <c r="AG117" s="164"/>
      <c r="AH117" s="164"/>
      <c r="AI117" s="164"/>
      <c r="AJ117" s="164"/>
      <c r="AK117" s="164"/>
      <c r="AL117" s="164"/>
      <c r="AM117" s="164"/>
      <c r="AN117" s="164"/>
      <c r="AO117" s="164"/>
    </row>
    <row r="118" spans="1:41" s="1" customFormat="1" ht="20.100000000000001" customHeight="1" thickBot="1" x14ac:dyDescent="0.2">
      <c r="D118" s="96"/>
      <c r="K118" s="2"/>
      <c r="L118" s="2"/>
      <c r="P118" s="2"/>
      <c r="Q118" s="2"/>
      <c r="R118" s="87"/>
      <c r="S118" s="13"/>
      <c r="T118" s="13"/>
      <c r="U118" s="13"/>
      <c r="V118" s="2"/>
      <c r="W118" s="2"/>
      <c r="X118" s="5"/>
      <c r="AA118" s="3"/>
      <c r="AB118" s="4"/>
      <c r="AC118" s="13"/>
      <c r="AD118" s="2"/>
      <c r="AE118" s="87"/>
      <c r="AF118" s="13"/>
      <c r="AG118" s="13"/>
      <c r="AH118" s="13"/>
      <c r="AI118" s="2"/>
      <c r="AJ118" s="2"/>
      <c r="AK118" s="5"/>
      <c r="AN118" s="4" t="s">
        <v>144</v>
      </c>
      <c r="AO118" s="4"/>
    </row>
    <row r="119" spans="1:41" s="1" customFormat="1" ht="26.25" customHeight="1" x14ac:dyDescent="0.15">
      <c r="A119" s="18"/>
      <c r="B119" s="19" t="s">
        <v>29</v>
      </c>
      <c r="C119" s="15" t="s">
        <v>30</v>
      </c>
      <c r="D119" s="91" t="s">
        <v>30</v>
      </c>
      <c r="E119" s="15" t="s">
        <v>315</v>
      </c>
      <c r="F119" s="68" t="s">
        <v>24</v>
      </c>
      <c r="G119" s="165" t="s">
        <v>71</v>
      </c>
      <c r="H119" s="146" t="s">
        <v>316</v>
      </c>
      <c r="I119" s="167" t="s">
        <v>316</v>
      </c>
      <c r="J119" s="68" t="s">
        <v>27</v>
      </c>
      <c r="K119" s="151" t="s">
        <v>72</v>
      </c>
      <c r="L119" s="151" t="s">
        <v>1</v>
      </c>
      <c r="M119" s="153" t="s">
        <v>3</v>
      </c>
      <c r="N119" s="153" t="s">
        <v>32</v>
      </c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  <c r="AA119" s="153" t="s">
        <v>33</v>
      </c>
      <c r="AB119" s="153"/>
      <c r="AC119" s="153"/>
      <c r="AD119" s="153"/>
      <c r="AE119" s="153"/>
      <c r="AF119" s="153"/>
      <c r="AG119" s="153"/>
      <c r="AH119" s="153"/>
      <c r="AI119" s="153"/>
      <c r="AJ119" s="153"/>
      <c r="AK119" s="153"/>
      <c r="AL119" s="153"/>
      <c r="AM119" s="153"/>
      <c r="AN119" s="103" t="s">
        <v>16</v>
      </c>
      <c r="AO119" s="155" t="s">
        <v>145</v>
      </c>
    </row>
    <row r="120" spans="1:41" s="1" customFormat="1" ht="33" customHeight="1" x14ac:dyDescent="0.15">
      <c r="A120" s="18"/>
      <c r="B120" s="20" t="s">
        <v>34</v>
      </c>
      <c r="C120" s="16" t="s">
        <v>35</v>
      </c>
      <c r="D120" s="92" t="s">
        <v>35</v>
      </c>
      <c r="E120" s="16" t="s">
        <v>70</v>
      </c>
      <c r="F120" s="69" t="s">
        <v>73</v>
      </c>
      <c r="G120" s="166"/>
      <c r="H120" s="143"/>
      <c r="I120" s="168"/>
      <c r="J120" s="69" t="s">
        <v>74</v>
      </c>
      <c r="K120" s="152"/>
      <c r="L120" s="152"/>
      <c r="M120" s="154"/>
      <c r="N120" s="103" t="s">
        <v>39</v>
      </c>
      <c r="O120" s="103" t="s">
        <v>40</v>
      </c>
      <c r="P120" s="103" t="s">
        <v>0</v>
      </c>
      <c r="Q120" s="103" t="s">
        <v>2</v>
      </c>
      <c r="R120" s="162" t="s">
        <v>17</v>
      </c>
      <c r="S120" s="103" t="s">
        <v>4</v>
      </c>
      <c r="T120" s="103" t="s">
        <v>19</v>
      </c>
      <c r="U120" s="103" t="s">
        <v>21</v>
      </c>
      <c r="V120" s="103" t="s">
        <v>5</v>
      </c>
      <c r="W120" s="103" t="s">
        <v>6</v>
      </c>
      <c r="X120" s="157" t="s">
        <v>7</v>
      </c>
      <c r="Y120" s="70" t="s">
        <v>37</v>
      </c>
      <c r="Z120" s="70" t="s">
        <v>38</v>
      </c>
      <c r="AA120" s="103" t="s">
        <v>41</v>
      </c>
      <c r="AB120" s="103" t="s">
        <v>42</v>
      </c>
      <c r="AC120" s="103" t="s">
        <v>18</v>
      </c>
      <c r="AD120" s="103" t="s">
        <v>13</v>
      </c>
      <c r="AE120" s="162" t="s">
        <v>14</v>
      </c>
      <c r="AF120" s="103" t="s">
        <v>8</v>
      </c>
      <c r="AG120" s="103" t="s">
        <v>20</v>
      </c>
      <c r="AH120" s="103" t="s">
        <v>22</v>
      </c>
      <c r="AI120" s="103" t="s">
        <v>9</v>
      </c>
      <c r="AJ120" s="103" t="s">
        <v>10</v>
      </c>
      <c r="AK120" s="157" t="s">
        <v>11</v>
      </c>
      <c r="AL120" s="70" t="s">
        <v>311</v>
      </c>
      <c r="AM120" s="70" t="s">
        <v>312</v>
      </c>
      <c r="AN120" s="71" t="s">
        <v>314</v>
      </c>
      <c r="AO120" s="156"/>
    </row>
    <row r="121" spans="1:41" s="1" customFormat="1" ht="51.75" customHeight="1" x14ac:dyDescent="0.15">
      <c r="A121" s="18"/>
      <c r="B121" s="25" t="s">
        <v>57</v>
      </c>
      <c r="C121" s="24" t="s">
        <v>57</v>
      </c>
      <c r="D121" s="93" t="s">
        <v>57</v>
      </c>
      <c r="E121" s="71" t="s">
        <v>15</v>
      </c>
      <c r="F121" s="71" t="s">
        <v>58</v>
      </c>
      <c r="G121" s="71" t="s">
        <v>59</v>
      </c>
      <c r="H121" s="108" t="s">
        <v>15</v>
      </c>
      <c r="I121" s="93" t="s">
        <v>15</v>
      </c>
      <c r="J121" s="71" t="s">
        <v>15</v>
      </c>
      <c r="K121" s="73" t="s">
        <v>57</v>
      </c>
      <c r="L121" s="73" t="s">
        <v>57</v>
      </c>
      <c r="M121" s="154"/>
      <c r="N121" s="71" t="s">
        <v>59</v>
      </c>
      <c r="O121" s="71" t="s">
        <v>59</v>
      </c>
      <c r="P121" s="71" t="s">
        <v>57</v>
      </c>
      <c r="Q121" s="71" t="s">
        <v>57</v>
      </c>
      <c r="R121" s="163"/>
      <c r="S121" s="71" t="s">
        <v>57</v>
      </c>
      <c r="T121" s="71" t="s">
        <v>57</v>
      </c>
      <c r="U121" s="71" t="s">
        <v>57</v>
      </c>
      <c r="V121" s="71" t="s">
        <v>57</v>
      </c>
      <c r="W121" s="71" t="s">
        <v>57</v>
      </c>
      <c r="X121" s="157"/>
      <c r="Y121" s="158" t="s">
        <v>75</v>
      </c>
      <c r="Z121" s="158"/>
      <c r="AA121" s="71" t="s">
        <v>59</v>
      </c>
      <c r="AB121" s="71" t="s">
        <v>59</v>
      </c>
      <c r="AC121" s="71" t="s">
        <v>57</v>
      </c>
      <c r="AD121" s="71" t="s">
        <v>57</v>
      </c>
      <c r="AE121" s="163"/>
      <c r="AF121" s="71" t="s">
        <v>57</v>
      </c>
      <c r="AG121" s="71" t="s">
        <v>57</v>
      </c>
      <c r="AH121" s="71" t="s">
        <v>57</v>
      </c>
      <c r="AI121" s="71" t="s">
        <v>57</v>
      </c>
      <c r="AJ121" s="71" t="s">
        <v>57</v>
      </c>
      <c r="AK121" s="157"/>
      <c r="AL121" s="159" t="s">
        <v>313</v>
      </c>
      <c r="AM121" s="160"/>
      <c r="AN121" s="158" t="s">
        <v>52</v>
      </c>
      <c r="AO121" s="161"/>
    </row>
    <row r="122" spans="1:41" s="1" customFormat="1" ht="20.100000000000001" customHeight="1" x14ac:dyDescent="0.15">
      <c r="A122" s="18"/>
      <c r="B122" s="147">
        <f>C122+30*2</f>
        <v>660</v>
      </c>
      <c r="C122" s="149">
        <v>600</v>
      </c>
      <c r="D122" s="100">
        <v>600</v>
      </c>
      <c r="E122" s="149">
        <v>300</v>
      </c>
      <c r="F122" s="94" t="s">
        <v>213</v>
      </c>
      <c r="G122" s="8">
        <v>15</v>
      </c>
      <c r="H122" s="140">
        <f>C122/COS(G122/180*PI())</f>
        <v>621.1657082460498</v>
      </c>
      <c r="I122" s="97">
        <f>D122/COS(G122/180*PI())</f>
        <v>621.1657082460498</v>
      </c>
      <c r="J122" s="8">
        <v>60</v>
      </c>
      <c r="K122" s="28">
        <f t="shared" ref="K122:K130" si="163">J122+E$122</f>
        <v>360</v>
      </c>
      <c r="L122" s="58">
        <f t="shared" ref="L122:L157" si="164">(K122-40)*M122</f>
        <v>480</v>
      </c>
      <c r="M122" s="8">
        <v>1.5</v>
      </c>
      <c r="N122" s="67">
        <v>25</v>
      </c>
      <c r="O122" s="8">
        <f t="shared" ref="O122:O157" si="165">N122-G122</f>
        <v>10</v>
      </c>
      <c r="P122" s="28">
        <f t="shared" ref="P122:P157" si="166">L122/COS(ATAN((Q122+U122-T122)/L122))</f>
        <v>497.41394183685924</v>
      </c>
      <c r="Q122" s="28">
        <f t="shared" ref="Q122:Q157" si="167">L122*TAN(N122*PI()/180)</f>
        <v>223.82767591439932</v>
      </c>
      <c r="R122" s="33">
        <f t="shared" ref="R122:R157" si="168">M122/COS(N122*PI()/180)</f>
        <v>1.6550668784437377</v>
      </c>
      <c r="S122" s="89">
        <f t="shared" ref="S122:S157" si="169">55/COS(N122*PI()/180)</f>
        <v>60.685785542937047</v>
      </c>
      <c r="T122" s="50">
        <f t="shared" ref="T122:T157" si="170">K122/X122+S122</f>
        <v>165.72089433182123</v>
      </c>
      <c r="U122" s="89">
        <f t="shared" ref="U122:U157" si="171">40/X122+S122</f>
        <v>72.356353186146407</v>
      </c>
      <c r="V122" s="58">
        <f t="shared" ref="V122:V157" si="172">50/COS(N122*PI()/180)</f>
        <v>55.168895948124586</v>
      </c>
      <c r="W122" s="28">
        <f t="shared" ref="W122:W157" si="173">20/COS(ATAN((Q122+U122-T122)/L122))</f>
        <v>20.725580909869134</v>
      </c>
      <c r="X122" s="59">
        <f t="shared" ref="X122:X157" si="174">(3.5+SIN(N122*PI()/180)/M122)*COS(N122*PI()/180)</f>
        <v>3.4274254023346011</v>
      </c>
      <c r="Y122" s="60">
        <f t="shared" ref="Y122:Y157" si="175">(S122*M122*(K122^2-40^2)/2+M122*(K122^3-40^3)/(6*X122))/1000000</f>
        <v>9.224304709824521</v>
      </c>
      <c r="Z122" s="60">
        <f t="shared" ref="Z122:Z157" si="176">(M122*(S122+V122+W122)*(K122-40)*60+M122*(K122^2-40^2)*60/(2*X122)+(V122+W122+U122)*0*60)/1000000</f>
        <v>5.6140732977689529</v>
      </c>
      <c r="AA122" s="67">
        <v>0</v>
      </c>
      <c r="AB122" s="31">
        <f t="shared" ref="AB122:AB157" si="177">AA122+G122</f>
        <v>15</v>
      </c>
      <c r="AC122" s="50">
        <f t="shared" ref="AC122:AC157" si="178">IF(AA122&gt;0,L122/COS(ATAN((AD122+AH122-AG122)/L122)),L122/COS(ATAN((AD122+AG122-AH122)/L122)))</f>
        <v>488.62990460415887</v>
      </c>
      <c r="AD122" s="28">
        <f t="shared" ref="AD122:AD157" si="179">L122*TAN(ABS(AA122)*PI()/180)</f>
        <v>0</v>
      </c>
      <c r="AE122" s="33">
        <f t="shared" ref="AE122:AE157" si="180">M122/COS(AA122*PI()/180)</f>
        <v>1.5</v>
      </c>
      <c r="AF122" s="89">
        <f t="shared" ref="AF122:AF157" si="181">55/COS(AA122*PI()/180)</f>
        <v>55</v>
      </c>
      <c r="AG122" s="50">
        <f t="shared" ref="AG122:AG157" si="182">K122/AK122+AF122</f>
        <v>157.85714285714286</v>
      </c>
      <c r="AH122" s="89">
        <f t="shared" ref="AH122:AH157" si="183">40/AK122+AF122</f>
        <v>66.428571428571431</v>
      </c>
      <c r="AI122" s="58">
        <f t="shared" ref="AI122:AI157" si="184">50/COS(AA122*PI()/180)</f>
        <v>50</v>
      </c>
      <c r="AJ122" s="28">
        <f t="shared" ref="AJ122:AJ157" si="185">IF(AA122&gt;0,20/COS(ATAN((AD122+AH122-AG122)/L122)),20/COS(ATAN((AD122-AH122+AG122)/L122)))</f>
        <v>20.359579358506618</v>
      </c>
      <c r="AK122" s="61">
        <f t="shared" ref="AK122:AK157" si="186">(3.5+SIN(ABS(AA122)*PI()/180)/M122)*COS(AA122*PI()/180)</f>
        <v>3.5</v>
      </c>
      <c r="AL122" s="60">
        <f t="shared" ref="AL122:AL157" si="187">(AF122*M122*(K122^2-40^2)/2+M122*(K122^3-40^3)/(6*AK122))/1000000</f>
        <v>8.6080000000000005</v>
      </c>
      <c r="AM122" s="60">
        <f t="shared" ref="AM122:AM157" si="188">(M122*(AF122+AI122+AJ122)*(K122-40)*60+M122*(K122^2-40^2)*60/(2*AK122)+(AI122+AJ122+AH122)*0*60)/1000000</f>
        <v>5.2560701712392763</v>
      </c>
      <c r="AN122" s="62">
        <f>IF(AA122&gt;0,((I122+I122+Q122+AD122)*L122/2+200*(I122+Q122+AD122+U122+W122+AH122+AJ122))/10000*0.4-(AI122+V122)*L122/10000*0.4,((I122+I122+Q122-AD122)*L122/2+200*(I122+Q122-AD122+U122+W122+AH122+AJ122))/10000*0.4-(AI122+V122)*L122/10000*0.4)</f>
        <v>20.254792237246743</v>
      </c>
      <c r="AO122" s="63">
        <f>IF(AA122&gt;0,0.8*0.4*(Q122+U122+W122+I122+AD122+AH122+AJ122)/100,0.8*0.4*(Q122+U122+W122+I122-AD122+AH122+AJ122)/100)</f>
        <v>3.2795631009393378</v>
      </c>
    </row>
    <row r="123" spans="1:41" s="1" customFormat="1" ht="20.100000000000001" customHeight="1" x14ac:dyDescent="0.15">
      <c r="A123" s="18"/>
      <c r="B123" s="147"/>
      <c r="C123" s="149"/>
      <c r="D123" s="100">
        <v>600</v>
      </c>
      <c r="E123" s="149"/>
      <c r="F123" s="94" t="s">
        <v>214</v>
      </c>
      <c r="G123" s="8">
        <f t="shared" ref="G123:G157" si="189">G122</f>
        <v>15</v>
      </c>
      <c r="H123" s="140"/>
      <c r="I123" s="97">
        <f t="shared" ref="I123:I157" si="190">D123/COS(G123/180*PI())</f>
        <v>621.1657082460498</v>
      </c>
      <c r="J123" s="29">
        <v>60</v>
      </c>
      <c r="K123" s="28">
        <f t="shared" si="163"/>
        <v>360</v>
      </c>
      <c r="L123" s="58">
        <f t="shared" si="164"/>
        <v>480</v>
      </c>
      <c r="M123" s="8">
        <v>1.5</v>
      </c>
      <c r="N123" s="67">
        <f t="shared" ref="N123:N157" si="191">N122</f>
        <v>25</v>
      </c>
      <c r="O123" s="8">
        <f t="shared" si="165"/>
        <v>10</v>
      </c>
      <c r="P123" s="28">
        <f t="shared" si="166"/>
        <v>497.41394183685924</v>
      </c>
      <c r="Q123" s="28">
        <f t="shared" si="167"/>
        <v>223.82767591439932</v>
      </c>
      <c r="R123" s="33">
        <f t="shared" si="168"/>
        <v>1.6550668784437377</v>
      </c>
      <c r="S123" s="89">
        <f t="shared" si="169"/>
        <v>60.685785542937047</v>
      </c>
      <c r="T123" s="50">
        <f t="shared" si="170"/>
        <v>165.72089433182123</v>
      </c>
      <c r="U123" s="89">
        <f t="shared" si="171"/>
        <v>72.356353186146407</v>
      </c>
      <c r="V123" s="58">
        <f t="shared" si="172"/>
        <v>55.168895948124586</v>
      </c>
      <c r="W123" s="28">
        <f t="shared" si="173"/>
        <v>20.725580909869134</v>
      </c>
      <c r="X123" s="59">
        <f t="shared" si="174"/>
        <v>3.4274254023346011</v>
      </c>
      <c r="Y123" s="60">
        <f t="shared" si="175"/>
        <v>9.224304709824521</v>
      </c>
      <c r="Z123" s="60">
        <f t="shared" si="176"/>
        <v>5.6140732977689529</v>
      </c>
      <c r="AA123" s="67">
        <f t="shared" ref="AA123:AA157" si="192">AA122</f>
        <v>0</v>
      </c>
      <c r="AB123" s="31">
        <f t="shared" si="177"/>
        <v>15</v>
      </c>
      <c r="AC123" s="50">
        <f t="shared" si="178"/>
        <v>488.62990460415887</v>
      </c>
      <c r="AD123" s="28">
        <f t="shared" si="179"/>
        <v>0</v>
      </c>
      <c r="AE123" s="33">
        <f t="shared" si="180"/>
        <v>1.5</v>
      </c>
      <c r="AF123" s="89">
        <f t="shared" si="181"/>
        <v>55</v>
      </c>
      <c r="AG123" s="50">
        <f t="shared" si="182"/>
        <v>157.85714285714286</v>
      </c>
      <c r="AH123" s="89">
        <f t="shared" si="183"/>
        <v>66.428571428571431</v>
      </c>
      <c r="AI123" s="58">
        <f t="shared" si="184"/>
        <v>50</v>
      </c>
      <c r="AJ123" s="28">
        <f t="shared" si="185"/>
        <v>20.359579358506618</v>
      </c>
      <c r="AK123" s="61">
        <f t="shared" si="186"/>
        <v>3.5</v>
      </c>
      <c r="AL123" s="60">
        <f t="shared" si="187"/>
        <v>8.6080000000000005</v>
      </c>
      <c r="AM123" s="60">
        <f t="shared" si="188"/>
        <v>5.2560701712392763</v>
      </c>
      <c r="AN123" s="62">
        <f t="shared" ref="AN123:AN140" si="193">IF(AA123&gt;0,((I123+I123+Q123+AD123)*L123/2+200*(I123+Q123+AD123+U123+W123+AH123+AJ123))/10000*0.4-(AI123+V123)*L123/10000*0.4,((I123+I123+Q123-AD123)*L123/2+200*(I123+Q123-AD123+U123+W123+AH123+AJ123))/10000*0.4-(AI123+V123)*L123/10000*0.4)</f>
        <v>20.254792237246743</v>
      </c>
      <c r="AO123" s="63">
        <f t="shared" ref="AO123:AO140" si="194">IF(AA123&gt;0,0.8*0.4*(Q123+U123+W123+I123+AD123+AH123+AJ123)/100,0.8*0.4*(Q123+U123+W123+I123-AD123+AH123+AJ123)/100)</f>
        <v>3.2795631009393378</v>
      </c>
    </row>
    <row r="124" spans="1:41" s="1" customFormat="1" ht="20.100000000000001" customHeight="1" x14ac:dyDescent="0.15">
      <c r="A124" s="18"/>
      <c r="B124" s="147"/>
      <c r="C124" s="149"/>
      <c r="D124" s="100">
        <v>600</v>
      </c>
      <c r="E124" s="149"/>
      <c r="F124" s="94" t="s">
        <v>215</v>
      </c>
      <c r="G124" s="8">
        <f t="shared" si="189"/>
        <v>15</v>
      </c>
      <c r="H124" s="140"/>
      <c r="I124" s="97">
        <f t="shared" si="190"/>
        <v>621.1657082460498</v>
      </c>
      <c r="J124" s="29">
        <v>80</v>
      </c>
      <c r="K124" s="28">
        <f t="shared" si="163"/>
        <v>380</v>
      </c>
      <c r="L124" s="58">
        <f t="shared" si="164"/>
        <v>510</v>
      </c>
      <c r="M124" s="8">
        <v>1.5</v>
      </c>
      <c r="N124" s="67">
        <f t="shared" si="191"/>
        <v>25</v>
      </c>
      <c r="O124" s="8">
        <f t="shared" si="165"/>
        <v>10</v>
      </c>
      <c r="P124" s="28">
        <f t="shared" si="166"/>
        <v>528.5023132016629</v>
      </c>
      <c r="Q124" s="28">
        <f t="shared" si="167"/>
        <v>237.81690565904927</v>
      </c>
      <c r="R124" s="33">
        <f t="shared" si="168"/>
        <v>1.6550668784437377</v>
      </c>
      <c r="S124" s="89">
        <f t="shared" si="169"/>
        <v>60.685785542937047</v>
      </c>
      <c r="T124" s="50">
        <f t="shared" si="170"/>
        <v>171.55617815342592</v>
      </c>
      <c r="U124" s="89">
        <f t="shared" si="171"/>
        <v>72.356353186146407</v>
      </c>
      <c r="V124" s="58">
        <f t="shared" si="172"/>
        <v>55.168895948124586</v>
      </c>
      <c r="W124" s="28">
        <f t="shared" si="173"/>
        <v>20.725580909869134</v>
      </c>
      <c r="X124" s="59">
        <f t="shared" si="174"/>
        <v>3.4274254023346011</v>
      </c>
      <c r="Y124" s="60">
        <f t="shared" si="175"/>
        <v>10.497200577829922</v>
      </c>
      <c r="Z124" s="60">
        <f t="shared" si="176"/>
        <v>6.0542327213500648</v>
      </c>
      <c r="AA124" s="67">
        <f t="shared" si="192"/>
        <v>0</v>
      </c>
      <c r="AB124" s="31">
        <f t="shared" si="177"/>
        <v>15</v>
      </c>
      <c r="AC124" s="50">
        <f t="shared" si="178"/>
        <v>519.16927364191883</v>
      </c>
      <c r="AD124" s="28">
        <f t="shared" si="179"/>
        <v>0</v>
      </c>
      <c r="AE124" s="33">
        <f t="shared" si="180"/>
        <v>1.5</v>
      </c>
      <c r="AF124" s="89">
        <f t="shared" si="181"/>
        <v>55</v>
      </c>
      <c r="AG124" s="50">
        <f t="shared" si="182"/>
        <v>163.57142857142856</v>
      </c>
      <c r="AH124" s="89">
        <f t="shared" si="183"/>
        <v>66.428571428571431</v>
      </c>
      <c r="AI124" s="58">
        <f t="shared" si="184"/>
        <v>50</v>
      </c>
      <c r="AJ124" s="28">
        <f t="shared" si="185"/>
        <v>20.359579358506618</v>
      </c>
      <c r="AK124" s="61">
        <f t="shared" si="186"/>
        <v>3.5</v>
      </c>
      <c r="AL124" s="60">
        <f t="shared" si="187"/>
        <v>9.805357142857142</v>
      </c>
      <c r="AM124" s="60">
        <f t="shared" si="188"/>
        <v>5.672003128370303</v>
      </c>
      <c r="AN124" s="62">
        <f t="shared" si="193"/>
        <v>21.26288899890552</v>
      </c>
      <c r="AO124" s="63">
        <f t="shared" si="194"/>
        <v>3.3243286361222175</v>
      </c>
    </row>
    <row r="125" spans="1:41" s="1" customFormat="1" ht="20.100000000000001" customHeight="1" x14ac:dyDescent="0.15">
      <c r="A125" s="18"/>
      <c r="B125" s="147"/>
      <c r="C125" s="149"/>
      <c r="D125" s="100">
        <v>600</v>
      </c>
      <c r="E125" s="149"/>
      <c r="F125" s="94" t="s">
        <v>216</v>
      </c>
      <c r="G125" s="8">
        <f t="shared" si="189"/>
        <v>15</v>
      </c>
      <c r="H125" s="140"/>
      <c r="I125" s="97">
        <f t="shared" si="190"/>
        <v>621.1657082460498</v>
      </c>
      <c r="J125" s="29">
        <v>80</v>
      </c>
      <c r="K125" s="28">
        <f t="shared" si="163"/>
        <v>380</v>
      </c>
      <c r="L125" s="58">
        <f t="shared" si="164"/>
        <v>510</v>
      </c>
      <c r="M125" s="8">
        <v>1.5</v>
      </c>
      <c r="N125" s="67">
        <f t="shared" si="191"/>
        <v>25</v>
      </c>
      <c r="O125" s="8">
        <f t="shared" si="165"/>
        <v>10</v>
      </c>
      <c r="P125" s="28">
        <f t="shared" si="166"/>
        <v>528.5023132016629</v>
      </c>
      <c r="Q125" s="28">
        <f t="shared" si="167"/>
        <v>237.81690565904927</v>
      </c>
      <c r="R125" s="33">
        <f t="shared" si="168"/>
        <v>1.6550668784437377</v>
      </c>
      <c r="S125" s="89">
        <f t="shared" si="169"/>
        <v>60.685785542937047</v>
      </c>
      <c r="T125" s="50">
        <f t="shared" si="170"/>
        <v>171.55617815342592</v>
      </c>
      <c r="U125" s="89">
        <f t="shared" si="171"/>
        <v>72.356353186146407</v>
      </c>
      <c r="V125" s="58">
        <f t="shared" si="172"/>
        <v>55.168895948124586</v>
      </c>
      <c r="W125" s="28">
        <f t="shared" si="173"/>
        <v>20.725580909869134</v>
      </c>
      <c r="X125" s="59">
        <f t="shared" si="174"/>
        <v>3.4274254023346011</v>
      </c>
      <c r="Y125" s="60">
        <f t="shared" si="175"/>
        <v>10.497200577829922</v>
      </c>
      <c r="Z125" s="60">
        <f t="shared" si="176"/>
        <v>6.0542327213500648</v>
      </c>
      <c r="AA125" s="67">
        <f t="shared" si="192"/>
        <v>0</v>
      </c>
      <c r="AB125" s="31">
        <f t="shared" si="177"/>
        <v>15</v>
      </c>
      <c r="AC125" s="50">
        <f t="shared" si="178"/>
        <v>519.16927364191883</v>
      </c>
      <c r="AD125" s="28">
        <f t="shared" si="179"/>
        <v>0</v>
      </c>
      <c r="AE125" s="33">
        <f t="shared" si="180"/>
        <v>1.5</v>
      </c>
      <c r="AF125" s="89">
        <f t="shared" si="181"/>
        <v>55</v>
      </c>
      <c r="AG125" s="50">
        <f t="shared" si="182"/>
        <v>163.57142857142856</v>
      </c>
      <c r="AH125" s="89">
        <f t="shared" si="183"/>
        <v>66.428571428571431</v>
      </c>
      <c r="AI125" s="58">
        <f t="shared" si="184"/>
        <v>50</v>
      </c>
      <c r="AJ125" s="28">
        <f t="shared" si="185"/>
        <v>20.359579358506618</v>
      </c>
      <c r="AK125" s="61">
        <f t="shared" si="186"/>
        <v>3.5</v>
      </c>
      <c r="AL125" s="60">
        <f t="shared" si="187"/>
        <v>9.805357142857142</v>
      </c>
      <c r="AM125" s="60">
        <f t="shared" si="188"/>
        <v>5.672003128370303</v>
      </c>
      <c r="AN125" s="62">
        <f t="shared" si="193"/>
        <v>21.26288899890552</v>
      </c>
      <c r="AO125" s="63">
        <f t="shared" si="194"/>
        <v>3.3243286361222175</v>
      </c>
    </row>
    <row r="126" spans="1:41" s="1" customFormat="1" ht="20.100000000000001" customHeight="1" x14ac:dyDescent="0.15">
      <c r="A126" s="18"/>
      <c r="B126" s="147"/>
      <c r="C126" s="149"/>
      <c r="D126" s="100">
        <v>600</v>
      </c>
      <c r="E126" s="149"/>
      <c r="F126" s="94" t="s">
        <v>217</v>
      </c>
      <c r="G126" s="8">
        <f t="shared" si="189"/>
        <v>15</v>
      </c>
      <c r="H126" s="140"/>
      <c r="I126" s="97">
        <f t="shared" si="190"/>
        <v>621.1657082460498</v>
      </c>
      <c r="J126" s="29">
        <v>90</v>
      </c>
      <c r="K126" s="28">
        <f t="shared" si="163"/>
        <v>390</v>
      </c>
      <c r="L126" s="58">
        <f t="shared" si="164"/>
        <v>612.5</v>
      </c>
      <c r="M126" s="8">
        <v>1.75</v>
      </c>
      <c r="N126" s="67">
        <f t="shared" si="191"/>
        <v>25</v>
      </c>
      <c r="O126" s="8">
        <f t="shared" si="165"/>
        <v>10</v>
      </c>
      <c r="P126" s="28">
        <f t="shared" si="166"/>
        <v>639.08143131453699</v>
      </c>
      <c r="Q126" s="28">
        <f t="shared" si="167"/>
        <v>285.61344061993663</v>
      </c>
      <c r="R126" s="33">
        <f t="shared" si="168"/>
        <v>1.9309113581843607</v>
      </c>
      <c r="S126" s="89">
        <f t="shared" si="169"/>
        <v>60.685785542937047</v>
      </c>
      <c r="T126" s="50">
        <f t="shared" si="170"/>
        <v>175.69790133658125</v>
      </c>
      <c r="U126" s="89">
        <f t="shared" si="171"/>
        <v>72.481899983310811</v>
      </c>
      <c r="V126" s="58">
        <f t="shared" si="172"/>
        <v>55.168895948124586</v>
      </c>
      <c r="W126" s="28">
        <f t="shared" si="173"/>
        <v>20.867965104148144</v>
      </c>
      <c r="X126" s="59">
        <f t="shared" si="174"/>
        <v>3.3909470955194112</v>
      </c>
      <c r="Y126" s="60">
        <f t="shared" si="175"/>
        <v>13.088279517175556</v>
      </c>
      <c r="Z126" s="60">
        <f t="shared" si="176"/>
        <v>7.3546584929240399</v>
      </c>
      <c r="AA126" s="67">
        <f t="shared" si="192"/>
        <v>0</v>
      </c>
      <c r="AB126" s="31">
        <f t="shared" si="177"/>
        <v>15</v>
      </c>
      <c r="AC126" s="50">
        <f t="shared" si="178"/>
        <v>620.60957936532043</v>
      </c>
      <c r="AD126" s="28">
        <f t="shared" si="179"/>
        <v>0</v>
      </c>
      <c r="AE126" s="33">
        <f t="shared" si="180"/>
        <v>1.75</v>
      </c>
      <c r="AF126" s="89">
        <f t="shared" si="181"/>
        <v>55</v>
      </c>
      <c r="AG126" s="50">
        <f t="shared" si="182"/>
        <v>166.42857142857144</v>
      </c>
      <c r="AH126" s="89">
        <f t="shared" si="183"/>
        <v>66.428571428571431</v>
      </c>
      <c r="AI126" s="58">
        <f t="shared" si="184"/>
        <v>50</v>
      </c>
      <c r="AJ126" s="28">
        <f t="shared" si="185"/>
        <v>20.264802591520667</v>
      </c>
      <c r="AK126" s="61">
        <f t="shared" si="186"/>
        <v>3.5</v>
      </c>
      <c r="AL126" s="60">
        <f t="shared" si="187"/>
        <v>12.180729166666667</v>
      </c>
      <c r="AM126" s="60">
        <f t="shared" si="188"/>
        <v>6.8609814952383843</v>
      </c>
      <c r="AN126" s="62">
        <f t="shared" si="193"/>
        <v>24.835265652681699</v>
      </c>
      <c r="AO126" s="63">
        <f t="shared" si="194"/>
        <v>3.4778316415153205</v>
      </c>
    </row>
    <row r="127" spans="1:41" s="1" customFormat="1" ht="20.100000000000001" customHeight="1" x14ac:dyDescent="0.15">
      <c r="A127" s="18"/>
      <c r="B127" s="147"/>
      <c r="C127" s="149"/>
      <c r="D127" s="100">
        <v>600</v>
      </c>
      <c r="E127" s="149"/>
      <c r="F127" s="94" t="s">
        <v>218</v>
      </c>
      <c r="G127" s="8">
        <f t="shared" si="189"/>
        <v>15</v>
      </c>
      <c r="H127" s="140"/>
      <c r="I127" s="97">
        <f t="shared" si="190"/>
        <v>621.1657082460498</v>
      </c>
      <c r="J127" s="29">
        <v>90</v>
      </c>
      <c r="K127" s="28">
        <f t="shared" si="163"/>
        <v>390</v>
      </c>
      <c r="L127" s="58">
        <f t="shared" si="164"/>
        <v>612.5</v>
      </c>
      <c r="M127" s="8">
        <v>1.75</v>
      </c>
      <c r="N127" s="67">
        <f t="shared" si="191"/>
        <v>25</v>
      </c>
      <c r="O127" s="8">
        <f t="shared" si="165"/>
        <v>10</v>
      </c>
      <c r="P127" s="28">
        <f t="shared" si="166"/>
        <v>639.08143131453699</v>
      </c>
      <c r="Q127" s="28">
        <f t="shared" si="167"/>
        <v>285.61344061993663</v>
      </c>
      <c r="R127" s="33">
        <f t="shared" si="168"/>
        <v>1.9309113581843607</v>
      </c>
      <c r="S127" s="89">
        <f t="shared" si="169"/>
        <v>60.685785542937047</v>
      </c>
      <c r="T127" s="50">
        <f t="shared" si="170"/>
        <v>175.69790133658125</v>
      </c>
      <c r="U127" s="89">
        <f t="shared" si="171"/>
        <v>72.481899983310811</v>
      </c>
      <c r="V127" s="58">
        <f t="shared" si="172"/>
        <v>55.168895948124586</v>
      </c>
      <c r="W127" s="28">
        <f t="shared" si="173"/>
        <v>20.867965104148144</v>
      </c>
      <c r="X127" s="59">
        <f t="shared" si="174"/>
        <v>3.3909470955194112</v>
      </c>
      <c r="Y127" s="60">
        <f t="shared" si="175"/>
        <v>13.088279517175556</v>
      </c>
      <c r="Z127" s="60">
        <f t="shared" si="176"/>
        <v>7.3546584929240399</v>
      </c>
      <c r="AA127" s="67">
        <f t="shared" si="192"/>
        <v>0</v>
      </c>
      <c r="AB127" s="31">
        <f t="shared" si="177"/>
        <v>15</v>
      </c>
      <c r="AC127" s="50">
        <f t="shared" si="178"/>
        <v>620.60957936532043</v>
      </c>
      <c r="AD127" s="28">
        <f t="shared" si="179"/>
        <v>0</v>
      </c>
      <c r="AE127" s="33">
        <f t="shared" si="180"/>
        <v>1.75</v>
      </c>
      <c r="AF127" s="89">
        <f t="shared" si="181"/>
        <v>55</v>
      </c>
      <c r="AG127" s="50">
        <f t="shared" si="182"/>
        <v>166.42857142857144</v>
      </c>
      <c r="AH127" s="89">
        <f t="shared" si="183"/>
        <v>66.428571428571431</v>
      </c>
      <c r="AI127" s="58">
        <f t="shared" si="184"/>
        <v>50</v>
      </c>
      <c r="AJ127" s="28">
        <f t="shared" si="185"/>
        <v>20.264802591520667</v>
      </c>
      <c r="AK127" s="61">
        <f t="shared" si="186"/>
        <v>3.5</v>
      </c>
      <c r="AL127" s="60">
        <f t="shared" si="187"/>
        <v>12.180729166666667</v>
      </c>
      <c r="AM127" s="60">
        <f t="shared" si="188"/>
        <v>6.8609814952383843</v>
      </c>
      <c r="AN127" s="62">
        <f t="shared" si="193"/>
        <v>24.835265652681699</v>
      </c>
      <c r="AO127" s="63">
        <f t="shared" si="194"/>
        <v>3.4778316415153205</v>
      </c>
    </row>
    <row r="128" spans="1:41" s="1" customFormat="1" ht="20.100000000000001" customHeight="1" x14ac:dyDescent="0.15">
      <c r="A128" s="18"/>
      <c r="B128" s="147"/>
      <c r="C128" s="149"/>
      <c r="D128" s="100">
        <v>600</v>
      </c>
      <c r="E128" s="149"/>
      <c r="F128" s="94" t="s">
        <v>219</v>
      </c>
      <c r="G128" s="8">
        <f t="shared" si="189"/>
        <v>15</v>
      </c>
      <c r="H128" s="140"/>
      <c r="I128" s="97">
        <f t="shared" si="190"/>
        <v>621.1657082460498</v>
      </c>
      <c r="J128" s="29">
        <v>110</v>
      </c>
      <c r="K128" s="28">
        <f t="shared" si="163"/>
        <v>410</v>
      </c>
      <c r="L128" s="58">
        <f t="shared" si="164"/>
        <v>647.5</v>
      </c>
      <c r="M128" s="8">
        <v>1.75</v>
      </c>
      <c r="N128" s="67">
        <f t="shared" si="191"/>
        <v>25</v>
      </c>
      <c r="O128" s="8">
        <f t="shared" si="165"/>
        <v>10</v>
      </c>
      <c r="P128" s="28">
        <f t="shared" si="166"/>
        <v>675.60037024679627</v>
      </c>
      <c r="Q128" s="28">
        <f t="shared" si="167"/>
        <v>301.9342086553616</v>
      </c>
      <c r="R128" s="33">
        <f t="shared" si="168"/>
        <v>1.9309113581843607</v>
      </c>
      <c r="S128" s="89">
        <f t="shared" si="169"/>
        <v>60.685785542937047</v>
      </c>
      <c r="T128" s="50">
        <f t="shared" si="170"/>
        <v>181.59595855676812</v>
      </c>
      <c r="U128" s="89">
        <f t="shared" si="171"/>
        <v>72.481899983310811</v>
      </c>
      <c r="V128" s="58">
        <f t="shared" si="172"/>
        <v>55.168895948124586</v>
      </c>
      <c r="W128" s="28">
        <f t="shared" si="173"/>
        <v>20.867965104148144</v>
      </c>
      <c r="X128" s="59">
        <f t="shared" si="174"/>
        <v>3.3909470955194112</v>
      </c>
      <c r="Y128" s="60">
        <f t="shared" si="175"/>
        <v>14.763780552271761</v>
      </c>
      <c r="Z128" s="60">
        <f t="shared" si="176"/>
        <v>7.8894944540218281</v>
      </c>
      <c r="AA128" s="67">
        <f t="shared" si="192"/>
        <v>0</v>
      </c>
      <c r="AB128" s="31">
        <f t="shared" si="177"/>
        <v>15</v>
      </c>
      <c r="AC128" s="50">
        <f t="shared" si="178"/>
        <v>656.07298390048163</v>
      </c>
      <c r="AD128" s="28">
        <f t="shared" si="179"/>
        <v>0</v>
      </c>
      <c r="AE128" s="33">
        <f t="shared" si="180"/>
        <v>1.75</v>
      </c>
      <c r="AF128" s="89">
        <f t="shared" si="181"/>
        <v>55</v>
      </c>
      <c r="AG128" s="50">
        <f t="shared" si="182"/>
        <v>172.14285714285714</v>
      </c>
      <c r="AH128" s="89">
        <f t="shared" si="183"/>
        <v>66.428571428571431</v>
      </c>
      <c r="AI128" s="58">
        <f t="shared" si="184"/>
        <v>50</v>
      </c>
      <c r="AJ128" s="28">
        <f t="shared" si="185"/>
        <v>20.264802591520667</v>
      </c>
      <c r="AK128" s="61">
        <f t="shared" si="186"/>
        <v>3.5</v>
      </c>
      <c r="AL128" s="60">
        <f t="shared" si="187"/>
        <v>13.750895833333333</v>
      </c>
      <c r="AM128" s="60">
        <f t="shared" si="188"/>
        <v>7.3640375806805771</v>
      </c>
      <c r="AN128" s="62">
        <f t="shared" si="193"/>
        <v>26.099510688674894</v>
      </c>
      <c r="AO128" s="63">
        <f t="shared" si="194"/>
        <v>3.5300580992286807</v>
      </c>
    </row>
    <row r="129" spans="1:41" s="1" customFormat="1" ht="20.100000000000001" customHeight="1" x14ac:dyDescent="0.15">
      <c r="A129" s="18"/>
      <c r="B129" s="147"/>
      <c r="C129" s="149"/>
      <c r="D129" s="100">
        <v>600</v>
      </c>
      <c r="E129" s="149"/>
      <c r="F129" s="94" t="s">
        <v>220</v>
      </c>
      <c r="G129" s="8">
        <f t="shared" si="189"/>
        <v>15</v>
      </c>
      <c r="H129" s="140"/>
      <c r="I129" s="97">
        <f t="shared" si="190"/>
        <v>621.1657082460498</v>
      </c>
      <c r="J129" s="29">
        <v>110</v>
      </c>
      <c r="K129" s="28">
        <f t="shared" si="163"/>
        <v>410</v>
      </c>
      <c r="L129" s="58">
        <f t="shared" si="164"/>
        <v>647.5</v>
      </c>
      <c r="M129" s="8">
        <v>1.75</v>
      </c>
      <c r="N129" s="67">
        <f t="shared" si="191"/>
        <v>25</v>
      </c>
      <c r="O129" s="8">
        <f t="shared" si="165"/>
        <v>10</v>
      </c>
      <c r="P129" s="28">
        <f t="shared" si="166"/>
        <v>675.60037024679627</v>
      </c>
      <c r="Q129" s="28">
        <f t="shared" si="167"/>
        <v>301.9342086553616</v>
      </c>
      <c r="R129" s="33">
        <f t="shared" si="168"/>
        <v>1.9309113581843607</v>
      </c>
      <c r="S129" s="89">
        <f t="shared" si="169"/>
        <v>60.685785542937047</v>
      </c>
      <c r="T129" s="50">
        <f t="shared" si="170"/>
        <v>181.59595855676812</v>
      </c>
      <c r="U129" s="89">
        <f t="shared" si="171"/>
        <v>72.481899983310811</v>
      </c>
      <c r="V129" s="58">
        <f t="shared" si="172"/>
        <v>55.168895948124586</v>
      </c>
      <c r="W129" s="28">
        <f t="shared" si="173"/>
        <v>20.867965104148144</v>
      </c>
      <c r="X129" s="59">
        <f t="shared" si="174"/>
        <v>3.3909470955194112</v>
      </c>
      <c r="Y129" s="60">
        <f t="shared" si="175"/>
        <v>14.763780552271761</v>
      </c>
      <c r="Z129" s="60">
        <f t="shared" si="176"/>
        <v>7.8894944540218281</v>
      </c>
      <c r="AA129" s="67">
        <f t="shared" si="192"/>
        <v>0</v>
      </c>
      <c r="AB129" s="31">
        <f t="shared" si="177"/>
        <v>15</v>
      </c>
      <c r="AC129" s="50">
        <f t="shared" si="178"/>
        <v>656.07298390048163</v>
      </c>
      <c r="AD129" s="28">
        <f t="shared" si="179"/>
        <v>0</v>
      </c>
      <c r="AE129" s="33">
        <f t="shared" si="180"/>
        <v>1.75</v>
      </c>
      <c r="AF129" s="89">
        <f t="shared" si="181"/>
        <v>55</v>
      </c>
      <c r="AG129" s="50">
        <f t="shared" si="182"/>
        <v>172.14285714285714</v>
      </c>
      <c r="AH129" s="89">
        <f t="shared" si="183"/>
        <v>66.428571428571431</v>
      </c>
      <c r="AI129" s="58">
        <f t="shared" si="184"/>
        <v>50</v>
      </c>
      <c r="AJ129" s="28">
        <f t="shared" si="185"/>
        <v>20.264802591520667</v>
      </c>
      <c r="AK129" s="61">
        <f t="shared" si="186"/>
        <v>3.5</v>
      </c>
      <c r="AL129" s="60">
        <f t="shared" si="187"/>
        <v>13.750895833333333</v>
      </c>
      <c r="AM129" s="60">
        <f t="shared" si="188"/>
        <v>7.3640375806805771</v>
      </c>
      <c r="AN129" s="62">
        <f t="shared" si="193"/>
        <v>26.099510688674894</v>
      </c>
      <c r="AO129" s="63">
        <f t="shared" si="194"/>
        <v>3.5300580992286807</v>
      </c>
    </row>
    <row r="130" spans="1:41" s="1" customFormat="1" ht="20.100000000000001" customHeight="1" thickBot="1" x14ac:dyDescent="0.2">
      <c r="A130" s="18"/>
      <c r="B130" s="147"/>
      <c r="C130" s="149"/>
      <c r="D130" s="100">
        <v>600</v>
      </c>
      <c r="E130" s="149"/>
      <c r="F130" s="94" t="s">
        <v>221</v>
      </c>
      <c r="G130" s="8">
        <f t="shared" si="189"/>
        <v>15</v>
      </c>
      <c r="H130" s="140"/>
      <c r="I130" s="97">
        <f t="shared" si="190"/>
        <v>621.1657082460498</v>
      </c>
      <c r="J130" s="104">
        <v>120</v>
      </c>
      <c r="K130" s="28">
        <f t="shared" si="163"/>
        <v>420</v>
      </c>
      <c r="L130" s="58">
        <f t="shared" si="164"/>
        <v>665</v>
      </c>
      <c r="M130" s="8">
        <v>1.75</v>
      </c>
      <c r="N130" s="67">
        <f t="shared" si="191"/>
        <v>25</v>
      </c>
      <c r="O130" s="8">
        <f t="shared" si="165"/>
        <v>10</v>
      </c>
      <c r="P130" s="28">
        <f t="shared" si="166"/>
        <v>693.8598397129258</v>
      </c>
      <c r="Q130" s="28">
        <f t="shared" si="167"/>
        <v>310.09459267307403</v>
      </c>
      <c r="R130" s="33">
        <f t="shared" si="168"/>
        <v>1.9309113581843607</v>
      </c>
      <c r="S130" s="89">
        <f t="shared" si="169"/>
        <v>60.685785542937047</v>
      </c>
      <c r="T130" s="50">
        <f t="shared" si="170"/>
        <v>184.54498716686157</v>
      </c>
      <c r="U130" s="89">
        <f t="shared" si="171"/>
        <v>72.481899983310811</v>
      </c>
      <c r="V130" s="58">
        <f t="shared" si="172"/>
        <v>55.168895948124586</v>
      </c>
      <c r="W130" s="28">
        <f t="shared" si="173"/>
        <v>20.867965104148144</v>
      </c>
      <c r="X130" s="59">
        <f t="shared" si="174"/>
        <v>3.3909470955194112</v>
      </c>
      <c r="Y130" s="60">
        <f t="shared" si="175"/>
        <v>15.648941968937631</v>
      </c>
      <c r="Z130" s="60">
        <f t="shared" si="176"/>
        <v>8.1615571546316197</v>
      </c>
      <c r="AA130" s="67">
        <f t="shared" si="192"/>
        <v>0</v>
      </c>
      <c r="AB130" s="31">
        <f t="shared" si="177"/>
        <v>15</v>
      </c>
      <c r="AC130" s="50">
        <f t="shared" si="178"/>
        <v>673.80468616806218</v>
      </c>
      <c r="AD130" s="28">
        <f t="shared" si="179"/>
        <v>0</v>
      </c>
      <c r="AE130" s="33">
        <f t="shared" si="180"/>
        <v>1.75</v>
      </c>
      <c r="AF130" s="89">
        <f t="shared" si="181"/>
        <v>55</v>
      </c>
      <c r="AG130" s="50">
        <f t="shared" si="182"/>
        <v>175</v>
      </c>
      <c r="AH130" s="89">
        <f t="shared" si="183"/>
        <v>66.428571428571431</v>
      </c>
      <c r="AI130" s="58">
        <f t="shared" si="184"/>
        <v>50</v>
      </c>
      <c r="AJ130" s="28">
        <f t="shared" si="185"/>
        <v>20.264802591520667</v>
      </c>
      <c r="AK130" s="61">
        <f t="shared" si="186"/>
        <v>3.5</v>
      </c>
      <c r="AL130" s="60">
        <f t="shared" si="187"/>
        <v>14.580916666666669</v>
      </c>
      <c r="AM130" s="60">
        <f t="shared" si="188"/>
        <v>7.6200656234016746</v>
      </c>
      <c r="AN130" s="62">
        <f t="shared" si="193"/>
        <v>26.740201609890093</v>
      </c>
      <c r="AO130" s="63">
        <f t="shared" si="194"/>
        <v>3.5561713280853606</v>
      </c>
    </row>
    <row r="131" spans="1:41" s="1" customFormat="1" ht="20.100000000000001" customHeight="1" x14ac:dyDescent="0.15">
      <c r="A131" s="18"/>
      <c r="B131" s="147">
        <f>C131+30*2</f>
        <v>660</v>
      </c>
      <c r="C131" s="149">
        <v>600</v>
      </c>
      <c r="D131" s="100">
        <v>600</v>
      </c>
      <c r="E131" s="149">
        <v>400</v>
      </c>
      <c r="F131" s="94" t="s">
        <v>213</v>
      </c>
      <c r="G131" s="8">
        <f t="shared" si="189"/>
        <v>15</v>
      </c>
      <c r="H131" s="140">
        <f>C131/COS(G131/180*PI())</f>
        <v>621.1657082460498</v>
      </c>
      <c r="I131" s="97">
        <f t="shared" si="190"/>
        <v>621.1657082460498</v>
      </c>
      <c r="J131" s="8">
        <v>60</v>
      </c>
      <c r="K131" s="28">
        <f t="shared" ref="K131:K139" si="195">J131+E$131</f>
        <v>460</v>
      </c>
      <c r="L131" s="58">
        <f t="shared" si="164"/>
        <v>630</v>
      </c>
      <c r="M131" s="8">
        <v>1.5</v>
      </c>
      <c r="N131" s="67">
        <f t="shared" si="191"/>
        <v>25</v>
      </c>
      <c r="O131" s="8">
        <f t="shared" si="165"/>
        <v>10</v>
      </c>
      <c r="P131" s="28">
        <f t="shared" si="166"/>
        <v>652.85579866087778</v>
      </c>
      <c r="Q131" s="28">
        <f t="shared" si="167"/>
        <v>293.77382463764911</v>
      </c>
      <c r="R131" s="33">
        <f t="shared" si="168"/>
        <v>1.6550668784437377</v>
      </c>
      <c r="S131" s="89">
        <f t="shared" si="169"/>
        <v>60.685785542937047</v>
      </c>
      <c r="T131" s="50">
        <f t="shared" si="170"/>
        <v>194.89731343984462</v>
      </c>
      <c r="U131" s="89">
        <f t="shared" si="171"/>
        <v>72.356353186146407</v>
      </c>
      <c r="V131" s="58">
        <f t="shared" si="172"/>
        <v>55.168895948124586</v>
      </c>
      <c r="W131" s="28">
        <f t="shared" si="173"/>
        <v>20.725580909869134</v>
      </c>
      <c r="X131" s="59">
        <f t="shared" si="174"/>
        <v>3.4274254023346011</v>
      </c>
      <c r="Y131" s="60">
        <f t="shared" si="175"/>
        <v>16.653132821701714</v>
      </c>
      <c r="Z131" s="60">
        <f t="shared" si="176"/>
        <v>7.9199055244633927</v>
      </c>
      <c r="AA131" s="67">
        <f t="shared" si="192"/>
        <v>0</v>
      </c>
      <c r="AB131" s="31">
        <f t="shared" si="177"/>
        <v>15</v>
      </c>
      <c r="AC131" s="50">
        <f t="shared" si="178"/>
        <v>641.32674979295848</v>
      </c>
      <c r="AD131" s="28">
        <f t="shared" si="179"/>
        <v>0</v>
      </c>
      <c r="AE131" s="33">
        <f t="shared" si="180"/>
        <v>1.5</v>
      </c>
      <c r="AF131" s="89">
        <f t="shared" si="181"/>
        <v>55</v>
      </c>
      <c r="AG131" s="50">
        <f t="shared" si="182"/>
        <v>186.42857142857142</v>
      </c>
      <c r="AH131" s="89">
        <f t="shared" si="183"/>
        <v>66.428571428571431</v>
      </c>
      <c r="AI131" s="58">
        <f t="shared" si="184"/>
        <v>50</v>
      </c>
      <c r="AJ131" s="28">
        <f t="shared" si="185"/>
        <v>20.359579358506618</v>
      </c>
      <c r="AK131" s="61">
        <f t="shared" si="186"/>
        <v>3.5</v>
      </c>
      <c r="AL131" s="60">
        <f t="shared" si="187"/>
        <v>15.6105</v>
      </c>
      <c r="AM131" s="60">
        <f t="shared" si="188"/>
        <v>7.43859209975155</v>
      </c>
      <c r="AN131" s="62">
        <f t="shared" si="193"/>
        <v>25.463146802476434</v>
      </c>
      <c r="AO131" s="63">
        <f t="shared" si="194"/>
        <v>3.5033907768537365</v>
      </c>
    </row>
    <row r="132" spans="1:41" s="1" customFormat="1" ht="20.100000000000001" customHeight="1" x14ac:dyDescent="0.15">
      <c r="A132" s="18"/>
      <c r="B132" s="147"/>
      <c r="C132" s="149"/>
      <c r="D132" s="100">
        <v>600</v>
      </c>
      <c r="E132" s="149"/>
      <c r="F132" s="94" t="s">
        <v>214</v>
      </c>
      <c r="G132" s="8">
        <f t="shared" si="189"/>
        <v>15</v>
      </c>
      <c r="H132" s="140"/>
      <c r="I132" s="97">
        <f t="shared" si="190"/>
        <v>621.1657082460498</v>
      </c>
      <c r="J132" s="29">
        <v>60</v>
      </c>
      <c r="K132" s="28">
        <f t="shared" si="195"/>
        <v>460</v>
      </c>
      <c r="L132" s="58">
        <f t="shared" si="164"/>
        <v>630</v>
      </c>
      <c r="M132" s="8">
        <v>1.5</v>
      </c>
      <c r="N132" s="67">
        <f t="shared" si="191"/>
        <v>25</v>
      </c>
      <c r="O132" s="8">
        <f t="shared" si="165"/>
        <v>10</v>
      </c>
      <c r="P132" s="28">
        <f t="shared" si="166"/>
        <v>652.85579866087778</v>
      </c>
      <c r="Q132" s="28">
        <f t="shared" si="167"/>
        <v>293.77382463764911</v>
      </c>
      <c r="R132" s="33">
        <f t="shared" si="168"/>
        <v>1.6550668784437377</v>
      </c>
      <c r="S132" s="89">
        <f t="shared" si="169"/>
        <v>60.685785542937047</v>
      </c>
      <c r="T132" s="50">
        <f t="shared" si="170"/>
        <v>194.89731343984462</v>
      </c>
      <c r="U132" s="89">
        <f t="shared" si="171"/>
        <v>72.356353186146407</v>
      </c>
      <c r="V132" s="58">
        <f t="shared" si="172"/>
        <v>55.168895948124586</v>
      </c>
      <c r="W132" s="28">
        <f t="shared" si="173"/>
        <v>20.725580909869134</v>
      </c>
      <c r="X132" s="59">
        <f t="shared" si="174"/>
        <v>3.4274254023346011</v>
      </c>
      <c r="Y132" s="60">
        <f t="shared" si="175"/>
        <v>16.653132821701714</v>
      </c>
      <c r="Z132" s="60">
        <f t="shared" si="176"/>
        <v>7.9199055244633927</v>
      </c>
      <c r="AA132" s="67">
        <f t="shared" si="192"/>
        <v>0</v>
      </c>
      <c r="AB132" s="31">
        <f t="shared" si="177"/>
        <v>15</v>
      </c>
      <c r="AC132" s="50">
        <f t="shared" si="178"/>
        <v>641.32674979295848</v>
      </c>
      <c r="AD132" s="28">
        <f t="shared" si="179"/>
        <v>0</v>
      </c>
      <c r="AE132" s="33">
        <f t="shared" si="180"/>
        <v>1.5</v>
      </c>
      <c r="AF132" s="89">
        <f t="shared" si="181"/>
        <v>55</v>
      </c>
      <c r="AG132" s="50">
        <f t="shared" si="182"/>
        <v>186.42857142857142</v>
      </c>
      <c r="AH132" s="89">
        <f t="shared" si="183"/>
        <v>66.428571428571431</v>
      </c>
      <c r="AI132" s="58">
        <f t="shared" si="184"/>
        <v>50</v>
      </c>
      <c r="AJ132" s="28">
        <f t="shared" si="185"/>
        <v>20.359579358506618</v>
      </c>
      <c r="AK132" s="61">
        <f t="shared" si="186"/>
        <v>3.5</v>
      </c>
      <c r="AL132" s="60">
        <f t="shared" si="187"/>
        <v>15.6105</v>
      </c>
      <c r="AM132" s="60">
        <f t="shared" si="188"/>
        <v>7.43859209975155</v>
      </c>
      <c r="AN132" s="62">
        <f t="shared" si="193"/>
        <v>25.463146802476434</v>
      </c>
      <c r="AO132" s="63">
        <f t="shared" si="194"/>
        <v>3.5033907768537365</v>
      </c>
    </row>
    <row r="133" spans="1:41" s="1" customFormat="1" ht="20.100000000000001" customHeight="1" x14ac:dyDescent="0.15">
      <c r="A133" s="18"/>
      <c r="B133" s="147"/>
      <c r="C133" s="149"/>
      <c r="D133" s="100">
        <v>600</v>
      </c>
      <c r="E133" s="149"/>
      <c r="F133" s="94" t="s">
        <v>215</v>
      </c>
      <c r="G133" s="8">
        <f t="shared" si="189"/>
        <v>15</v>
      </c>
      <c r="H133" s="140"/>
      <c r="I133" s="97">
        <f t="shared" si="190"/>
        <v>621.1657082460498</v>
      </c>
      <c r="J133" s="29">
        <v>80</v>
      </c>
      <c r="K133" s="28">
        <f t="shared" si="195"/>
        <v>480</v>
      </c>
      <c r="L133" s="58">
        <f t="shared" si="164"/>
        <v>660</v>
      </c>
      <c r="M133" s="8">
        <v>1.5</v>
      </c>
      <c r="N133" s="67">
        <f t="shared" si="191"/>
        <v>25</v>
      </c>
      <c r="O133" s="8">
        <f t="shared" si="165"/>
        <v>10</v>
      </c>
      <c r="P133" s="28">
        <f t="shared" si="166"/>
        <v>683.9441700256815</v>
      </c>
      <c r="Q133" s="28">
        <f t="shared" si="167"/>
        <v>307.76305438229906</v>
      </c>
      <c r="R133" s="33">
        <f t="shared" si="168"/>
        <v>1.6550668784437377</v>
      </c>
      <c r="S133" s="89">
        <f t="shared" si="169"/>
        <v>60.685785542937047</v>
      </c>
      <c r="T133" s="50">
        <f t="shared" si="170"/>
        <v>200.73259726144931</v>
      </c>
      <c r="U133" s="89">
        <f t="shared" si="171"/>
        <v>72.356353186146407</v>
      </c>
      <c r="V133" s="58">
        <f t="shared" si="172"/>
        <v>55.168895948124586</v>
      </c>
      <c r="W133" s="28">
        <f t="shared" si="173"/>
        <v>20.725580909869134</v>
      </c>
      <c r="X133" s="59">
        <f t="shared" si="174"/>
        <v>3.4274254023346011</v>
      </c>
      <c r="Y133" s="60">
        <f t="shared" si="175"/>
        <v>18.475708927097021</v>
      </c>
      <c r="Z133" s="60">
        <f t="shared" si="176"/>
        <v>8.412582502438946</v>
      </c>
      <c r="AA133" s="67">
        <f t="shared" si="192"/>
        <v>0</v>
      </c>
      <c r="AB133" s="31">
        <f t="shared" si="177"/>
        <v>15</v>
      </c>
      <c r="AC133" s="50">
        <f t="shared" si="178"/>
        <v>671.86611883071839</v>
      </c>
      <c r="AD133" s="28">
        <f t="shared" si="179"/>
        <v>0</v>
      </c>
      <c r="AE133" s="33">
        <f t="shared" si="180"/>
        <v>1.5</v>
      </c>
      <c r="AF133" s="89">
        <f t="shared" si="181"/>
        <v>55</v>
      </c>
      <c r="AG133" s="50">
        <f t="shared" si="182"/>
        <v>192.14285714285714</v>
      </c>
      <c r="AH133" s="89">
        <f t="shared" si="183"/>
        <v>66.428571428571431</v>
      </c>
      <c r="AI133" s="58">
        <f t="shared" si="184"/>
        <v>50</v>
      </c>
      <c r="AJ133" s="28">
        <f t="shared" si="185"/>
        <v>20.359579358506618</v>
      </c>
      <c r="AK133" s="61">
        <f t="shared" si="186"/>
        <v>3.5</v>
      </c>
      <c r="AL133" s="60">
        <f t="shared" si="187"/>
        <v>17.33285714285714</v>
      </c>
      <c r="AM133" s="60">
        <f t="shared" si="188"/>
        <v>7.9059536283111482</v>
      </c>
      <c r="AN133" s="62">
        <f t="shared" si="193"/>
        <v>26.555178942603114</v>
      </c>
      <c r="AO133" s="63">
        <f t="shared" si="194"/>
        <v>3.5481563120366162</v>
      </c>
    </row>
    <row r="134" spans="1:41" s="1" customFormat="1" ht="20.100000000000001" customHeight="1" x14ac:dyDescent="0.15">
      <c r="A134" s="18"/>
      <c r="B134" s="147"/>
      <c r="C134" s="149"/>
      <c r="D134" s="100">
        <v>600</v>
      </c>
      <c r="E134" s="149"/>
      <c r="F134" s="94" t="s">
        <v>216</v>
      </c>
      <c r="G134" s="8">
        <f t="shared" si="189"/>
        <v>15</v>
      </c>
      <c r="H134" s="140"/>
      <c r="I134" s="97">
        <f t="shared" si="190"/>
        <v>621.1657082460498</v>
      </c>
      <c r="J134" s="29">
        <v>80</v>
      </c>
      <c r="K134" s="28">
        <f t="shared" si="195"/>
        <v>480</v>
      </c>
      <c r="L134" s="58">
        <f t="shared" si="164"/>
        <v>660</v>
      </c>
      <c r="M134" s="8">
        <v>1.5</v>
      </c>
      <c r="N134" s="67">
        <f t="shared" si="191"/>
        <v>25</v>
      </c>
      <c r="O134" s="8">
        <f t="shared" si="165"/>
        <v>10</v>
      </c>
      <c r="P134" s="28">
        <f t="shared" si="166"/>
        <v>683.9441700256815</v>
      </c>
      <c r="Q134" s="28">
        <f t="shared" si="167"/>
        <v>307.76305438229906</v>
      </c>
      <c r="R134" s="33">
        <f t="shared" si="168"/>
        <v>1.6550668784437377</v>
      </c>
      <c r="S134" s="89">
        <f t="shared" si="169"/>
        <v>60.685785542937047</v>
      </c>
      <c r="T134" s="50">
        <f t="shared" si="170"/>
        <v>200.73259726144931</v>
      </c>
      <c r="U134" s="89">
        <f t="shared" si="171"/>
        <v>72.356353186146407</v>
      </c>
      <c r="V134" s="58">
        <f t="shared" si="172"/>
        <v>55.168895948124586</v>
      </c>
      <c r="W134" s="28">
        <f t="shared" si="173"/>
        <v>20.725580909869134</v>
      </c>
      <c r="X134" s="59">
        <f t="shared" si="174"/>
        <v>3.4274254023346011</v>
      </c>
      <c r="Y134" s="60">
        <f t="shared" si="175"/>
        <v>18.475708927097021</v>
      </c>
      <c r="Z134" s="60">
        <f t="shared" si="176"/>
        <v>8.412582502438946</v>
      </c>
      <c r="AA134" s="67">
        <f t="shared" si="192"/>
        <v>0</v>
      </c>
      <c r="AB134" s="31">
        <f t="shared" si="177"/>
        <v>15</v>
      </c>
      <c r="AC134" s="50">
        <f t="shared" si="178"/>
        <v>671.86611883071839</v>
      </c>
      <c r="AD134" s="28">
        <f t="shared" si="179"/>
        <v>0</v>
      </c>
      <c r="AE134" s="33">
        <f t="shared" si="180"/>
        <v>1.5</v>
      </c>
      <c r="AF134" s="89">
        <f t="shared" si="181"/>
        <v>55</v>
      </c>
      <c r="AG134" s="50">
        <f t="shared" si="182"/>
        <v>192.14285714285714</v>
      </c>
      <c r="AH134" s="89">
        <f t="shared" si="183"/>
        <v>66.428571428571431</v>
      </c>
      <c r="AI134" s="58">
        <f t="shared" si="184"/>
        <v>50</v>
      </c>
      <c r="AJ134" s="28">
        <f t="shared" si="185"/>
        <v>20.359579358506618</v>
      </c>
      <c r="AK134" s="61">
        <f t="shared" si="186"/>
        <v>3.5</v>
      </c>
      <c r="AL134" s="60">
        <f t="shared" si="187"/>
        <v>17.33285714285714</v>
      </c>
      <c r="AM134" s="60">
        <f t="shared" si="188"/>
        <v>7.9059536283111482</v>
      </c>
      <c r="AN134" s="62">
        <f t="shared" si="193"/>
        <v>26.555178942603114</v>
      </c>
      <c r="AO134" s="63">
        <f t="shared" si="194"/>
        <v>3.5481563120366162</v>
      </c>
    </row>
    <row r="135" spans="1:41" s="1" customFormat="1" ht="20.100000000000001" customHeight="1" x14ac:dyDescent="0.15">
      <c r="A135" s="18"/>
      <c r="B135" s="147"/>
      <c r="C135" s="149"/>
      <c r="D135" s="100">
        <v>600</v>
      </c>
      <c r="E135" s="149"/>
      <c r="F135" s="94" t="s">
        <v>217</v>
      </c>
      <c r="G135" s="8">
        <f t="shared" si="189"/>
        <v>15</v>
      </c>
      <c r="H135" s="140"/>
      <c r="I135" s="97">
        <f t="shared" si="190"/>
        <v>621.1657082460498</v>
      </c>
      <c r="J135" s="29">
        <v>90</v>
      </c>
      <c r="K135" s="28">
        <f t="shared" si="195"/>
        <v>490</v>
      </c>
      <c r="L135" s="58">
        <f t="shared" si="164"/>
        <v>787.5</v>
      </c>
      <c r="M135" s="8">
        <v>1.75</v>
      </c>
      <c r="N135" s="67">
        <f t="shared" si="191"/>
        <v>25</v>
      </c>
      <c r="O135" s="8">
        <f t="shared" si="165"/>
        <v>10</v>
      </c>
      <c r="P135" s="28">
        <f t="shared" si="166"/>
        <v>821.6761259758332</v>
      </c>
      <c r="Q135" s="28">
        <f t="shared" si="167"/>
        <v>367.21728079706139</v>
      </c>
      <c r="R135" s="33">
        <f t="shared" si="168"/>
        <v>1.9309113581843607</v>
      </c>
      <c r="S135" s="89">
        <f t="shared" si="169"/>
        <v>60.685785542937047</v>
      </c>
      <c r="T135" s="50">
        <f t="shared" si="170"/>
        <v>205.18818743751567</v>
      </c>
      <c r="U135" s="89">
        <f t="shared" si="171"/>
        <v>72.481899983310811</v>
      </c>
      <c r="V135" s="58">
        <f t="shared" si="172"/>
        <v>55.168895948124586</v>
      </c>
      <c r="W135" s="28">
        <f t="shared" si="173"/>
        <v>20.867965104148144</v>
      </c>
      <c r="X135" s="59">
        <f t="shared" si="174"/>
        <v>3.3909470955194112</v>
      </c>
      <c r="Y135" s="60">
        <f t="shared" si="175"/>
        <v>22.778242803095264</v>
      </c>
      <c r="Z135" s="60">
        <f t="shared" si="176"/>
        <v>10.15269750003691</v>
      </c>
      <c r="AA135" s="67">
        <f t="shared" si="192"/>
        <v>0</v>
      </c>
      <c r="AB135" s="31">
        <f t="shared" si="177"/>
        <v>15</v>
      </c>
      <c r="AC135" s="50">
        <f t="shared" si="178"/>
        <v>797.92660204112622</v>
      </c>
      <c r="AD135" s="28">
        <f t="shared" si="179"/>
        <v>0</v>
      </c>
      <c r="AE135" s="33">
        <f t="shared" si="180"/>
        <v>1.75</v>
      </c>
      <c r="AF135" s="89">
        <f t="shared" si="181"/>
        <v>55</v>
      </c>
      <c r="AG135" s="50">
        <f t="shared" si="182"/>
        <v>195</v>
      </c>
      <c r="AH135" s="89">
        <f t="shared" si="183"/>
        <v>66.428571428571431</v>
      </c>
      <c r="AI135" s="58">
        <f t="shared" si="184"/>
        <v>50</v>
      </c>
      <c r="AJ135" s="28">
        <f t="shared" si="185"/>
        <v>20.264802591520667</v>
      </c>
      <c r="AK135" s="61">
        <f t="shared" si="186"/>
        <v>3.5</v>
      </c>
      <c r="AL135" s="60">
        <f t="shared" si="187"/>
        <v>21.276562500000001</v>
      </c>
      <c r="AM135" s="60">
        <f t="shared" si="188"/>
        <v>9.4962619224493512</v>
      </c>
      <c r="AN135" s="62">
        <f t="shared" si="193"/>
        <v>31.38498158514366</v>
      </c>
      <c r="AO135" s="63">
        <f t="shared" si="194"/>
        <v>3.7389639300821198</v>
      </c>
    </row>
    <row r="136" spans="1:41" s="1" customFormat="1" ht="20.100000000000001" customHeight="1" x14ac:dyDescent="0.15">
      <c r="A136" s="18"/>
      <c r="B136" s="147"/>
      <c r="C136" s="149"/>
      <c r="D136" s="100">
        <v>600</v>
      </c>
      <c r="E136" s="149"/>
      <c r="F136" s="94" t="s">
        <v>218</v>
      </c>
      <c r="G136" s="8">
        <f t="shared" si="189"/>
        <v>15</v>
      </c>
      <c r="H136" s="140"/>
      <c r="I136" s="97">
        <f t="shared" si="190"/>
        <v>621.1657082460498</v>
      </c>
      <c r="J136" s="29">
        <v>90</v>
      </c>
      <c r="K136" s="28">
        <f t="shared" si="195"/>
        <v>490</v>
      </c>
      <c r="L136" s="58">
        <f t="shared" si="164"/>
        <v>787.5</v>
      </c>
      <c r="M136" s="8">
        <v>1.75</v>
      </c>
      <c r="N136" s="67">
        <f t="shared" si="191"/>
        <v>25</v>
      </c>
      <c r="O136" s="8">
        <f t="shared" si="165"/>
        <v>10</v>
      </c>
      <c r="P136" s="28">
        <f t="shared" si="166"/>
        <v>821.6761259758332</v>
      </c>
      <c r="Q136" s="28">
        <f t="shared" si="167"/>
        <v>367.21728079706139</v>
      </c>
      <c r="R136" s="33">
        <f t="shared" si="168"/>
        <v>1.9309113581843607</v>
      </c>
      <c r="S136" s="89">
        <f t="shared" si="169"/>
        <v>60.685785542937047</v>
      </c>
      <c r="T136" s="50">
        <f t="shared" si="170"/>
        <v>205.18818743751567</v>
      </c>
      <c r="U136" s="89">
        <f t="shared" si="171"/>
        <v>72.481899983310811</v>
      </c>
      <c r="V136" s="58">
        <f t="shared" si="172"/>
        <v>55.168895948124586</v>
      </c>
      <c r="W136" s="28">
        <f t="shared" si="173"/>
        <v>20.867965104148144</v>
      </c>
      <c r="X136" s="59">
        <f t="shared" si="174"/>
        <v>3.3909470955194112</v>
      </c>
      <c r="Y136" s="60">
        <f t="shared" si="175"/>
        <v>22.778242803095264</v>
      </c>
      <c r="Z136" s="60">
        <f t="shared" si="176"/>
        <v>10.15269750003691</v>
      </c>
      <c r="AA136" s="67">
        <f t="shared" si="192"/>
        <v>0</v>
      </c>
      <c r="AB136" s="31">
        <f t="shared" si="177"/>
        <v>15</v>
      </c>
      <c r="AC136" s="50">
        <f t="shared" si="178"/>
        <v>797.92660204112622</v>
      </c>
      <c r="AD136" s="28">
        <f t="shared" si="179"/>
        <v>0</v>
      </c>
      <c r="AE136" s="33">
        <f t="shared" si="180"/>
        <v>1.75</v>
      </c>
      <c r="AF136" s="89">
        <f t="shared" si="181"/>
        <v>55</v>
      </c>
      <c r="AG136" s="50">
        <f t="shared" si="182"/>
        <v>195</v>
      </c>
      <c r="AH136" s="89">
        <f t="shared" si="183"/>
        <v>66.428571428571431</v>
      </c>
      <c r="AI136" s="58">
        <f t="shared" si="184"/>
        <v>50</v>
      </c>
      <c r="AJ136" s="28">
        <f t="shared" si="185"/>
        <v>20.264802591520667</v>
      </c>
      <c r="AK136" s="61">
        <f t="shared" si="186"/>
        <v>3.5</v>
      </c>
      <c r="AL136" s="60">
        <f t="shared" si="187"/>
        <v>21.276562500000001</v>
      </c>
      <c r="AM136" s="60">
        <f t="shared" si="188"/>
        <v>9.4962619224493512</v>
      </c>
      <c r="AN136" s="62">
        <f t="shared" si="193"/>
        <v>31.38498158514366</v>
      </c>
      <c r="AO136" s="63">
        <f t="shared" si="194"/>
        <v>3.7389639300821198</v>
      </c>
    </row>
    <row r="137" spans="1:41" s="1" customFormat="1" ht="20.100000000000001" customHeight="1" x14ac:dyDescent="0.15">
      <c r="A137" s="18"/>
      <c r="B137" s="147"/>
      <c r="C137" s="149"/>
      <c r="D137" s="100">
        <v>600</v>
      </c>
      <c r="E137" s="149"/>
      <c r="F137" s="94" t="s">
        <v>219</v>
      </c>
      <c r="G137" s="8">
        <f t="shared" si="189"/>
        <v>15</v>
      </c>
      <c r="H137" s="140"/>
      <c r="I137" s="97">
        <f t="shared" si="190"/>
        <v>621.1657082460498</v>
      </c>
      <c r="J137" s="29">
        <v>110</v>
      </c>
      <c r="K137" s="28">
        <f t="shared" si="195"/>
        <v>510</v>
      </c>
      <c r="L137" s="58">
        <f t="shared" si="164"/>
        <v>822.5</v>
      </c>
      <c r="M137" s="8">
        <v>1.75</v>
      </c>
      <c r="N137" s="67">
        <f t="shared" si="191"/>
        <v>25</v>
      </c>
      <c r="O137" s="8">
        <f t="shared" si="165"/>
        <v>10</v>
      </c>
      <c r="P137" s="28">
        <f t="shared" si="166"/>
        <v>858.19506490809249</v>
      </c>
      <c r="Q137" s="28">
        <f t="shared" si="167"/>
        <v>383.53804883248631</v>
      </c>
      <c r="R137" s="33">
        <f t="shared" si="168"/>
        <v>1.9309113581843607</v>
      </c>
      <c r="S137" s="89">
        <f t="shared" si="169"/>
        <v>60.685785542937047</v>
      </c>
      <c r="T137" s="50">
        <f t="shared" si="170"/>
        <v>211.08624465770254</v>
      </c>
      <c r="U137" s="89">
        <f t="shared" si="171"/>
        <v>72.481899983310811</v>
      </c>
      <c r="V137" s="58">
        <f t="shared" si="172"/>
        <v>55.168895948124586</v>
      </c>
      <c r="W137" s="28">
        <f t="shared" si="173"/>
        <v>20.867965104148144</v>
      </c>
      <c r="X137" s="59">
        <f t="shared" si="174"/>
        <v>3.3909470955194112</v>
      </c>
      <c r="Y137" s="60">
        <f t="shared" si="175"/>
        <v>25.130616093681461</v>
      </c>
      <c r="Z137" s="60">
        <f t="shared" si="176"/>
        <v>10.749463061946663</v>
      </c>
      <c r="AA137" s="67">
        <f t="shared" si="192"/>
        <v>0</v>
      </c>
      <c r="AB137" s="31">
        <f t="shared" si="177"/>
        <v>15</v>
      </c>
      <c r="AC137" s="50">
        <f t="shared" si="178"/>
        <v>833.39000657628742</v>
      </c>
      <c r="AD137" s="28">
        <f t="shared" si="179"/>
        <v>0</v>
      </c>
      <c r="AE137" s="33">
        <f t="shared" si="180"/>
        <v>1.75</v>
      </c>
      <c r="AF137" s="89">
        <f t="shared" si="181"/>
        <v>55</v>
      </c>
      <c r="AG137" s="50">
        <f t="shared" si="182"/>
        <v>200.71428571428572</v>
      </c>
      <c r="AH137" s="89">
        <f t="shared" si="183"/>
        <v>66.428571428571431</v>
      </c>
      <c r="AI137" s="58">
        <f t="shared" si="184"/>
        <v>50</v>
      </c>
      <c r="AJ137" s="28">
        <f t="shared" si="185"/>
        <v>20.264802591520667</v>
      </c>
      <c r="AK137" s="61">
        <f t="shared" si="186"/>
        <v>3.5</v>
      </c>
      <c r="AL137" s="60">
        <f t="shared" si="187"/>
        <v>23.489229166666664</v>
      </c>
      <c r="AM137" s="60">
        <f t="shared" si="188"/>
        <v>10.059318007891543</v>
      </c>
      <c r="AN137" s="62">
        <f t="shared" si="193"/>
        <v>32.763471997384841</v>
      </c>
      <c r="AO137" s="63">
        <f t="shared" si="194"/>
        <v>3.7911903877954791</v>
      </c>
    </row>
    <row r="138" spans="1:41" s="1" customFormat="1" ht="20.100000000000001" customHeight="1" x14ac:dyDescent="0.15">
      <c r="A138" s="18"/>
      <c r="B138" s="147"/>
      <c r="C138" s="149"/>
      <c r="D138" s="100">
        <v>600</v>
      </c>
      <c r="E138" s="149"/>
      <c r="F138" s="94" t="s">
        <v>220</v>
      </c>
      <c r="G138" s="8">
        <f t="shared" si="189"/>
        <v>15</v>
      </c>
      <c r="H138" s="140"/>
      <c r="I138" s="97">
        <f t="shared" si="190"/>
        <v>621.1657082460498</v>
      </c>
      <c r="J138" s="29">
        <v>110</v>
      </c>
      <c r="K138" s="28">
        <f t="shared" si="195"/>
        <v>510</v>
      </c>
      <c r="L138" s="58">
        <f t="shared" si="164"/>
        <v>822.5</v>
      </c>
      <c r="M138" s="8">
        <v>1.75</v>
      </c>
      <c r="N138" s="67">
        <f t="shared" si="191"/>
        <v>25</v>
      </c>
      <c r="O138" s="8">
        <f t="shared" si="165"/>
        <v>10</v>
      </c>
      <c r="P138" s="28">
        <f t="shared" si="166"/>
        <v>858.19506490809249</v>
      </c>
      <c r="Q138" s="28">
        <f t="shared" si="167"/>
        <v>383.53804883248631</v>
      </c>
      <c r="R138" s="33">
        <f t="shared" si="168"/>
        <v>1.9309113581843607</v>
      </c>
      <c r="S138" s="89">
        <f t="shared" si="169"/>
        <v>60.685785542937047</v>
      </c>
      <c r="T138" s="50">
        <f t="shared" si="170"/>
        <v>211.08624465770254</v>
      </c>
      <c r="U138" s="89">
        <f t="shared" si="171"/>
        <v>72.481899983310811</v>
      </c>
      <c r="V138" s="58">
        <f t="shared" si="172"/>
        <v>55.168895948124586</v>
      </c>
      <c r="W138" s="28">
        <f t="shared" si="173"/>
        <v>20.867965104148144</v>
      </c>
      <c r="X138" s="59">
        <f t="shared" si="174"/>
        <v>3.3909470955194112</v>
      </c>
      <c r="Y138" s="60">
        <f t="shared" si="175"/>
        <v>25.130616093681461</v>
      </c>
      <c r="Z138" s="60">
        <f t="shared" si="176"/>
        <v>10.749463061946663</v>
      </c>
      <c r="AA138" s="67">
        <f t="shared" si="192"/>
        <v>0</v>
      </c>
      <c r="AB138" s="31">
        <f t="shared" si="177"/>
        <v>15</v>
      </c>
      <c r="AC138" s="50">
        <f t="shared" si="178"/>
        <v>833.39000657628742</v>
      </c>
      <c r="AD138" s="28">
        <f t="shared" si="179"/>
        <v>0</v>
      </c>
      <c r="AE138" s="33">
        <f t="shared" si="180"/>
        <v>1.75</v>
      </c>
      <c r="AF138" s="89">
        <f t="shared" si="181"/>
        <v>55</v>
      </c>
      <c r="AG138" s="50">
        <f t="shared" si="182"/>
        <v>200.71428571428572</v>
      </c>
      <c r="AH138" s="89">
        <f t="shared" si="183"/>
        <v>66.428571428571431</v>
      </c>
      <c r="AI138" s="58">
        <f t="shared" si="184"/>
        <v>50</v>
      </c>
      <c r="AJ138" s="28">
        <f t="shared" si="185"/>
        <v>20.264802591520667</v>
      </c>
      <c r="AK138" s="61">
        <f t="shared" si="186"/>
        <v>3.5</v>
      </c>
      <c r="AL138" s="60">
        <f t="shared" si="187"/>
        <v>23.489229166666664</v>
      </c>
      <c r="AM138" s="60">
        <f t="shared" si="188"/>
        <v>10.059318007891543</v>
      </c>
      <c r="AN138" s="62">
        <f t="shared" si="193"/>
        <v>32.763471997384841</v>
      </c>
      <c r="AO138" s="63">
        <f t="shared" si="194"/>
        <v>3.7911903877954791</v>
      </c>
    </row>
    <row r="139" spans="1:41" s="1" customFormat="1" ht="20.100000000000001" customHeight="1" thickBot="1" x14ac:dyDescent="0.2">
      <c r="A139" s="18"/>
      <c r="B139" s="147"/>
      <c r="C139" s="149"/>
      <c r="D139" s="100">
        <v>600</v>
      </c>
      <c r="E139" s="149"/>
      <c r="F139" s="94" t="s">
        <v>221</v>
      </c>
      <c r="G139" s="8">
        <f t="shared" si="189"/>
        <v>15</v>
      </c>
      <c r="H139" s="140"/>
      <c r="I139" s="97">
        <f t="shared" si="190"/>
        <v>621.1657082460498</v>
      </c>
      <c r="J139" s="104">
        <v>120</v>
      </c>
      <c r="K139" s="28">
        <f t="shared" si="195"/>
        <v>520</v>
      </c>
      <c r="L139" s="58">
        <f t="shared" si="164"/>
        <v>840</v>
      </c>
      <c r="M139" s="8">
        <v>1.75</v>
      </c>
      <c r="N139" s="67">
        <f t="shared" si="191"/>
        <v>25</v>
      </c>
      <c r="O139" s="8">
        <f t="shared" si="165"/>
        <v>10</v>
      </c>
      <c r="P139" s="28">
        <f t="shared" si="166"/>
        <v>876.45453437422213</v>
      </c>
      <c r="Q139" s="28">
        <f t="shared" si="167"/>
        <v>391.6984328501988</v>
      </c>
      <c r="R139" s="33">
        <f t="shared" si="168"/>
        <v>1.9309113581843607</v>
      </c>
      <c r="S139" s="89">
        <f t="shared" si="169"/>
        <v>60.685785542937047</v>
      </c>
      <c r="T139" s="50">
        <f t="shared" si="170"/>
        <v>214.03527326779599</v>
      </c>
      <c r="U139" s="89">
        <f t="shared" si="171"/>
        <v>72.481899983310811</v>
      </c>
      <c r="V139" s="58">
        <f t="shared" si="172"/>
        <v>55.168895948124586</v>
      </c>
      <c r="W139" s="28">
        <f t="shared" si="173"/>
        <v>20.867965104148144</v>
      </c>
      <c r="X139" s="59">
        <f t="shared" si="174"/>
        <v>3.3909470955194112</v>
      </c>
      <c r="Y139" s="60">
        <f t="shared" si="175"/>
        <v>26.361954838193828</v>
      </c>
      <c r="Z139" s="60">
        <f t="shared" si="176"/>
        <v>11.052490562962435</v>
      </c>
      <c r="AA139" s="67">
        <f t="shared" si="192"/>
        <v>0</v>
      </c>
      <c r="AB139" s="31">
        <f t="shared" si="177"/>
        <v>15</v>
      </c>
      <c r="AC139" s="50">
        <f t="shared" si="178"/>
        <v>851.12170884386808</v>
      </c>
      <c r="AD139" s="28">
        <f t="shared" si="179"/>
        <v>0</v>
      </c>
      <c r="AE139" s="33">
        <f t="shared" si="180"/>
        <v>1.75</v>
      </c>
      <c r="AF139" s="89">
        <f t="shared" si="181"/>
        <v>55</v>
      </c>
      <c r="AG139" s="50">
        <f t="shared" si="182"/>
        <v>203.57142857142858</v>
      </c>
      <c r="AH139" s="89">
        <f t="shared" si="183"/>
        <v>66.428571428571431</v>
      </c>
      <c r="AI139" s="58">
        <f t="shared" si="184"/>
        <v>50</v>
      </c>
      <c r="AJ139" s="28">
        <f t="shared" si="185"/>
        <v>20.264802591520667</v>
      </c>
      <c r="AK139" s="61">
        <f t="shared" si="186"/>
        <v>3.5</v>
      </c>
      <c r="AL139" s="60">
        <f t="shared" si="187"/>
        <v>24.648</v>
      </c>
      <c r="AM139" s="60">
        <f t="shared" si="188"/>
        <v>10.34534605061264</v>
      </c>
      <c r="AN139" s="62">
        <f t="shared" si="193"/>
        <v>33.461285606724033</v>
      </c>
      <c r="AO139" s="63">
        <f t="shared" si="194"/>
        <v>3.8173036166521599</v>
      </c>
    </row>
    <row r="140" spans="1:41" s="1" customFormat="1" ht="20.100000000000001" customHeight="1" x14ac:dyDescent="0.15">
      <c r="A140" s="18"/>
      <c r="B140" s="147">
        <f>C140+30*2</f>
        <v>660</v>
      </c>
      <c r="C140" s="149">
        <v>600</v>
      </c>
      <c r="D140" s="100">
        <v>600</v>
      </c>
      <c r="E140" s="149">
        <v>450</v>
      </c>
      <c r="F140" s="94" t="s">
        <v>213</v>
      </c>
      <c r="G140" s="8">
        <f t="shared" si="189"/>
        <v>15</v>
      </c>
      <c r="H140" s="140">
        <f>C140/COS(G140/180*PI())</f>
        <v>621.1657082460498</v>
      </c>
      <c r="I140" s="97">
        <f t="shared" si="190"/>
        <v>621.1657082460498</v>
      </c>
      <c r="J140" s="8">
        <v>60</v>
      </c>
      <c r="K140" s="28">
        <f t="shared" ref="K140:K148" si="196">J140+E$140</f>
        <v>510</v>
      </c>
      <c r="L140" s="58">
        <f t="shared" si="164"/>
        <v>705</v>
      </c>
      <c r="M140" s="8">
        <v>1.5</v>
      </c>
      <c r="N140" s="67">
        <f t="shared" si="191"/>
        <v>25</v>
      </c>
      <c r="O140" s="8">
        <f t="shared" si="165"/>
        <v>10</v>
      </c>
      <c r="P140" s="28">
        <f t="shared" si="166"/>
        <v>730.57672707288702</v>
      </c>
      <c r="Q140" s="28">
        <f t="shared" si="167"/>
        <v>328.74689899927398</v>
      </c>
      <c r="R140" s="33">
        <f t="shared" si="168"/>
        <v>1.6550668784437377</v>
      </c>
      <c r="S140" s="89">
        <f t="shared" si="169"/>
        <v>60.685785542937047</v>
      </c>
      <c r="T140" s="50">
        <f t="shared" si="170"/>
        <v>209.48552299385634</v>
      </c>
      <c r="U140" s="89">
        <f t="shared" si="171"/>
        <v>72.356353186146407</v>
      </c>
      <c r="V140" s="58">
        <f t="shared" si="172"/>
        <v>55.168895948124586</v>
      </c>
      <c r="W140" s="28">
        <f t="shared" si="173"/>
        <v>20.725580909869134</v>
      </c>
      <c r="X140" s="59">
        <f t="shared" si="174"/>
        <v>3.4274254023346011</v>
      </c>
      <c r="Y140" s="60">
        <f t="shared" si="175"/>
        <v>21.43649137282566</v>
      </c>
      <c r="Z140" s="60">
        <f t="shared" si="176"/>
        <v>9.1712920523001902</v>
      </c>
      <c r="AA140" s="67">
        <f t="shared" si="192"/>
        <v>0</v>
      </c>
      <c r="AB140" s="31">
        <f t="shared" si="177"/>
        <v>15</v>
      </c>
      <c r="AC140" s="50">
        <f t="shared" si="178"/>
        <v>717.67517238735832</v>
      </c>
      <c r="AD140" s="28">
        <f t="shared" si="179"/>
        <v>0</v>
      </c>
      <c r="AE140" s="33">
        <f t="shared" si="180"/>
        <v>1.5</v>
      </c>
      <c r="AF140" s="89">
        <f t="shared" si="181"/>
        <v>55</v>
      </c>
      <c r="AG140" s="50">
        <f t="shared" si="182"/>
        <v>200.71428571428572</v>
      </c>
      <c r="AH140" s="89">
        <f t="shared" si="183"/>
        <v>66.428571428571431</v>
      </c>
      <c r="AI140" s="58">
        <f t="shared" si="184"/>
        <v>50</v>
      </c>
      <c r="AJ140" s="28">
        <f t="shared" si="185"/>
        <v>20.359579358506618</v>
      </c>
      <c r="AK140" s="61">
        <f t="shared" si="186"/>
        <v>3.5</v>
      </c>
      <c r="AL140" s="60">
        <f t="shared" si="187"/>
        <v>20.133624999999999</v>
      </c>
      <c r="AM140" s="60">
        <f t="shared" si="188"/>
        <v>8.6262816354362588</v>
      </c>
      <c r="AN140" s="62">
        <f t="shared" si="193"/>
        <v>28.224702919718595</v>
      </c>
      <c r="AO140" s="63">
        <f t="shared" si="194"/>
        <v>3.615304614810936</v>
      </c>
    </row>
    <row r="141" spans="1:41" s="1" customFormat="1" ht="20.100000000000001" customHeight="1" x14ac:dyDescent="0.15">
      <c r="A141" s="18"/>
      <c r="B141" s="147"/>
      <c r="C141" s="149"/>
      <c r="D141" s="100">
        <v>600</v>
      </c>
      <c r="E141" s="149"/>
      <c r="F141" s="94" t="s">
        <v>214</v>
      </c>
      <c r="G141" s="8">
        <f t="shared" si="189"/>
        <v>15</v>
      </c>
      <c r="H141" s="140"/>
      <c r="I141" s="97">
        <f t="shared" si="190"/>
        <v>621.1657082460498</v>
      </c>
      <c r="J141" s="29">
        <v>60</v>
      </c>
      <c r="K141" s="28">
        <f t="shared" si="196"/>
        <v>510</v>
      </c>
      <c r="L141" s="58">
        <f t="shared" si="164"/>
        <v>705</v>
      </c>
      <c r="M141" s="8">
        <v>1.5</v>
      </c>
      <c r="N141" s="67">
        <f t="shared" si="191"/>
        <v>25</v>
      </c>
      <c r="O141" s="8">
        <f t="shared" si="165"/>
        <v>10</v>
      </c>
      <c r="P141" s="28">
        <f t="shared" si="166"/>
        <v>730.57672707288702</v>
      </c>
      <c r="Q141" s="28">
        <f t="shared" si="167"/>
        <v>328.74689899927398</v>
      </c>
      <c r="R141" s="33">
        <f t="shared" si="168"/>
        <v>1.6550668784437377</v>
      </c>
      <c r="S141" s="89">
        <f t="shared" si="169"/>
        <v>60.685785542937047</v>
      </c>
      <c r="T141" s="50">
        <f t="shared" si="170"/>
        <v>209.48552299385634</v>
      </c>
      <c r="U141" s="89">
        <f t="shared" si="171"/>
        <v>72.356353186146407</v>
      </c>
      <c r="V141" s="58">
        <f t="shared" si="172"/>
        <v>55.168895948124586</v>
      </c>
      <c r="W141" s="28">
        <f t="shared" si="173"/>
        <v>20.725580909869134</v>
      </c>
      <c r="X141" s="59">
        <f t="shared" si="174"/>
        <v>3.4274254023346011</v>
      </c>
      <c r="Y141" s="60">
        <f t="shared" si="175"/>
        <v>21.43649137282566</v>
      </c>
      <c r="Z141" s="60">
        <f t="shared" si="176"/>
        <v>9.1712920523001902</v>
      </c>
      <c r="AA141" s="67">
        <f t="shared" si="192"/>
        <v>0</v>
      </c>
      <c r="AB141" s="31">
        <f t="shared" si="177"/>
        <v>15</v>
      </c>
      <c r="AC141" s="50">
        <f t="shared" si="178"/>
        <v>717.67517238735832</v>
      </c>
      <c r="AD141" s="28">
        <f t="shared" si="179"/>
        <v>0</v>
      </c>
      <c r="AE141" s="33">
        <f t="shared" si="180"/>
        <v>1.5</v>
      </c>
      <c r="AF141" s="89">
        <f t="shared" si="181"/>
        <v>55</v>
      </c>
      <c r="AG141" s="50">
        <f t="shared" si="182"/>
        <v>200.71428571428572</v>
      </c>
      <c r="AH141" s="89">
        <f t="shared" si="183"/>
        <v>66.428571428571431</v>
      </c>
      <c r="AI141" s="58">
        <f t="shared" si="184"/>
        <v>50</v>
      </c>
      <c r="AJ141" s="28">
        <f t="shared" si="185"/>
        <v>20.359579358506618</v>
      </c>
      <c r="AK141" s="61">
        <f t="shared" si="186"/>
        <v>3.5</v>
      </c>
      <c r="AL141" s="60">
        <f t="shared" si="187"/>
        <v>20.133624999999999</v>
      </c>
      <c r="AM141" s="60">
        <f t="shared" si="188"/>
        <v>8.6262816354362588</v>
      </c>
      <c r="AN141" s="62">
        <f t="shared" ref="AN141:AN157" si="197">IF(AA141&gt;0,((I141+I141+Q141+AD141)*L141/2+200*(I141+Q141+AD141+U141+W141+AH141+AJ141))/10000*0.4-(AI141+V141)*L141/10000*0.4,((I141+I141+Q141-AD141)*L141/2+200*(I141+Q141-AD141+U141+W141+AH141+AJ141))/10000*0.4-(AI141+V141)*L141/10000*0.4)</f>
        <v>28.224702919718595</v>
      </c>
      <c r="AO141" s="63">
        <f t="shared" ref="AO141:AO157" si="198">IF(AA141&gt;0,0.8*0.4*(Q141+U141+W141+I141+AD141+AH141+AJ141)/100,0.8*0.4*(Q141+U141+W141+I141-AD141+AH141+AJ141)/100)</f>
        <v>3.615304614810936</v>
      </c>
    </row>
    <row r="142" spans="1:41" s="1" customFormat="1" ht="20.100000000000001" customHeight="1" x14ac:dyDescent="0.15">
      <c r="A142" s="18"/>
      <c r="B142" s="147"/>
      <c r="C142" s="149"/>
      <c r="D142" s="100">
        <v>600</v>
      </c>
      <c r="E142" s="149"/>
      <c r="F142" s="94" t="s">
        <v>215</v>
      </c>
      <c r="G142" s="8">
        <f t="shared" si="189"/>
        <v>15</v>
      </c>
      <c r="H142" s="140"/>
      <c r="I142" s="97">
        <f t="shared" si="190"/>
        <v>621.1657082460498</v>
      </c>
      <c r="J142" s="29">
        <v>80</v>
      </c>
      <c r="K142" s="28">
        <f t="shared" si="196"/>
        <v>530</v>
      </c>
      <c r="L142" s="58">
        <f t="shared" si="164"/>
        <v>735</v>
      </c>
      <c r="M142" s="8">
        <v>1.5</v>
      </c>
      <c r="N142" s="67">
        <f t="shared" si="191"/>
        <v>25</v>
      </c>
      <c r="O142" s="8">
        <f t="shared" si="165"/>
        <v>10</v>
      </c>
      <c r="P142" s="28">
        <f t="shared" si="166"/>
        <v>761.66509843769074</v>
      </c>
      <c r="Q142" s="28">
        <f t="shared" si="167"/>
        <v>342.73612874392398</v>
      </c>
      <c r="R142" s="33">
        <f t="shared" si="168"/>
        <v>1.6550668784437377</v>
      </c>
      <c r="S142" s="89">
        <f t="shared" si="169"/>
        <v>60.685785542937047</v>
      </c>
      <c r="T142" s="50">
        <f t="shared" si="170"/>
        <v>215.320806815461</v>
      </c>
      <c r="U142" s="89">
        <f t="shared" si="171"/>
        <v>72.356353186146407</v>
      </c>
      <c r="V142" s="58">
        <f t="shared" si="172"/>
        <v>55.168895948124586</v>
      </c>
      <c r="W142" s="28">
        <f t="shared" si="173"/>
        <v>20.725580909869134</v>
      </c>
      <c r="X142" s="59">
        <f t="shared" si="174"/>
        <v>3.4274254023346011</v>
      </c>
      <c r="Y142" s="60">
        <f t="shared" si="175"/>
        <v>23.566731068412444</v>
      </c>
      <c r="Z142" s="60">
        <f t="shared" si="176"/>
        <v>9.6902278074729651</v>
      </c>
      <c r="AA142" s="67">
        <f t="shared" si="192"/>
        <v>0</v>
      </c>
      <c r="AB142" s="31">
        <f t="shared" si="177"/>
        <v>15</v>
      </c>
      <c r="AC142" s="50">
        <f t="shared" si="178"/>
        <v>748.21454142511823</v>
      </c>
      <c r="AD142" s="28">
        <f t="shared" si="179"/>
        <v>0</v>
      </c>
      <c r="AE142" s="33">
        <f t="shared" si="180"/>
        <v>1.5</v>
      </c>
      <c r="AF142" s="89">
        <f t="shared" si="181"/>
        <v>55</v>
      </c>
      <c r="AG142" s="50">
        <f t="shared" si="182"/>
        <v>206.42857142857142</v>
      </c>
      <c r="AH142" s="89">
        <f t="shared" si="183"/>
        <v>66.428571428571431</v>
      </c>
      <c r="AI142" s="58">
        <f t="shared" si="184"/>
        <v>50</v>
      </c>
      <c r="AJ142" s="28">
        <f t="shared" si="185"/>
        <v>20.359579358506618</v>
      </c>
      <c r="AK142" s="61">
        <f t="shared" si="186"/>
        <v>3.5</v>
      </c>
      <c r="AL142" s="60">
        <f t="shared" si="187"/>
        <v>22.150625000000002</v>
      </c>
      <c r="AM142" s="60">
        <f t="shared" si="188"/>
        <v>9.1193574497101419</v>
      </c>
      <c r="AN142" s="62">
        <f t="shared" si="197"/>
        <v>29.358702749079225</v>
      </c>
      <c r="AO142" s="63">
        <f t="shared" si="198"/>
        <v>3.6600701499938157</v>
      </c>
    </row>
    <row r="143" spans="1:41" s="1" customFormat="1" ht="20.100000000000001" customHeight="1" x14ac:dyDescent="0.15">
      <c r="A143" s="18"/>
      <c r="B143" s="147"/>
      <c r="C143" s="149"/>
      <c r="D143" s="100">
        <v>600</v>
      </c>
      <c r="E143" s="149"/>
      <c r="F143" s="94" t="s">
        <v>216</v>
      </c>
      <c r="G143" s="8">
        <f t="shared" si="189"/>
        <v>15</v>
      </c>
      <c r="H143" s="140"/>
      <c r="I143" s="97">
        <f t="shared" si="190"/>
        <v>621.1657082460498</v>
      </c>
      <c r="J143" s="29">
        <v>80</v>
      </c>
      <c r="K143" s="28">
        <f t="shared" si="196"/>
        <v>530</v>
      </c>
      <c r="L143" s="58">
        <f t="shared" si="164"/>
        <v>735</v>
      </c>
      <c r="M143" s="8">
        <v>1.5</v>
      </c>
      <c r="N143" s="67">
        <f t="shared" si="191"/>
        <v>25</v>
      </c>
      <c r="O143" s="8">
        <f t="shared" si="165"/>
        <v>10</v>
      </c>
      <c r="P143" s="28">
        <f t="shared" si="166"/>
        <v>761.66509843769074</v>
      </c>
      <c r="Q143" s="28">
        <f t="shared" si="167"/>
        <v>342.73612874392398</v>
      </c>
      <c r="R143" s="33">
        <f t="shared" si="168"/>
        <v>1.6550668784437377</v>
      </c>
      <c r="S143" s="89">
        <f t="shared" si="169"/>
        <v>60.685785542937047</v>
      </c>
      <c r="T143" s="50">
        <f t="shared" si="170"/>
        <v>215.320806815461</v>
      </c>
      <c r="U143" s="89">
        <f t="shared" si="171"/>
        <v>72.356353186146407</v>
      </c>
      <c r="V143" s="58">
        <f t="shared" si="172"/>
        <v>55.168895948124586</v>
      </c>
      <c r="W143" s="28">
        <f t="shared" si="173"/>
        <v>20.725580909869134</v>
      </c>
      <c r="X143" s="59">
        <f t="shared" si="174"/>
        <v>3.4274254023346011</v>
      </c>
      <c r="Y143" s="60">
        <f t="shared" si="175"/>
        <v>23.566731068412444</v>
      </c>
      <c r="Z143" s="60">
        <f t="shared" si="176"/>
        <v>9.6902278074729651</v>
      </c>
      <c r="AA143" s="67">
        <f t="shared" si="192"/>
        <v>0</v>
      </c>
      <c r="AB143" s="31">
        <f t="shared" si="177"/>
        <v>15</v>
      </c>
      <c r="AC143" s="50">
        <f t="shared" si="178"/>
        <v>748.21454142511823</v>
      </c>
      <c r="AD143" s="28">
        <f t="shared" si="179"/>
        <v>0</v>
      </c>
      <c r="AE143" s="33">
        <f t="shared" si="180"/>
        <v>1.5</v>
      </c>
      <c r="AF143" s="89">
        <f t="shared" si="181"/>
        <v>55</v>
      </c>
      <c r="AG143" s="50">
        <f t="shared" si="182"/>
        <v>206.42857142857142</v>
      </c>
      <c r="AH143" s="89">
        <f t="shared" si="183"/>
        <v>66.428571428571431</v>
      </c>
      <c r="AI143" s="58">
        <f t="shared" si="184"/>
        <v>50</v>
      </c>
      <c r="AJ143" s="28">
        <f t="shared" si="185"/>
        <v>20.359579358506618</v>
      </c>
      <c r="AK143" s="61">
        <f t="shared" si="186"/>
        <v>3.5</v>
      </c>
      <c r="AL143" s="60">
        <f t="shared" si="187"/>
        <v>22.150625000000002</v>
      </c>
      <c r="AM143" s="60">
        <f t="shared" si="188"/>
        <v>9.1193574497101419</v>
      </c>
      <c r="AN143" s="62">
        <f t="shared" si="197"/>
        <v>29.358702749079225</v>
      </c>
      <c r="AO143" s="63">
        <f t="shared" si="198"/>
        <v>3.6600701499938157</v>
      </c>
    </row>
    <row r="144" spans="1:41" s="1" customFormat="1" ht="20.100000000000001" customHeight="1" x14ac:dyDescent="0.15">
      <c r="A144" s="18"/>
      <c r="B144" s="147"/>
      <c r="C144" s="149"/>
      <c r="D144" s="100">
        <v>600</v>
      </c>
      <c r="E144" s="149"/>
      <c r="F144" s="94" t="s">
        <v>217</v>
      </c>
      <c r="G144" s="8">
        <f t="shared" si="189"/>
        <v>15</v>
      </c>
      <c r="H144" s="140"/>
      <c r="I144" s="97">
        <f t="shared" si="190"/>
        <v>621.1657082460498</v>
      </c>
      <c r="J144" s="29">
        <v>90</v>
      </c>
      <c r="K144" s="28">
        <f t="shared" si="196"/>
        <v>540</v>
      </c>
      <c r="L144" s="58">
        <f t="shared" si="164"/>
        <v>875</v>
      </c>
      <c r="M144" s="8">
        <v>1.75</v>
      </c>
      <c r="N144" s="67">
        <f t="shared" si="191"/>
        <v>25</v>
      </c>
      <c r="O144" s="8">
        <f t="shared" si="165"/>
        <v>10</v>
      </c>
      <c r="P144" s="28">
        <f t="shared" si="166"/>
        <v>912.97347330648142</v>
      </c>
      <c r="Q144" s="28">
        <f t="shared" si="167"/>
        <v>408.01920088562377</v>
      </c>
      <c r="R144" s="33">
        <f t="shared" si="168"/>
        <v>1.9309113581843607</v>
      </c>
      <c r="S144" s="89">
        <f t="shared" si="169"/>
        <v>60.685785542937047</v>
      </c>
      <c r="T144" s="50">
        <f t="shared" si="170"/>
        <v>219.93333048798286</v>
      </c>
      <c r="U144" s="89">
        <f t="shared" si="171"/>
        <v>72.481899983310811</v>
      </c>
      <c r="V144" s="58">
        <f t="shared" si="172"/>
        <v>55.168895948124586</v>
      </c>
      <c r="W144" s="28">
        <f t="shared" si="173"/>
        <v>20.867965104148144</v>
      </c>
      <c r="X144" s="59">
        <f t="shared" si="174"/>
        <v>3.3909470955194112</v>
      </c>
      <c r="Y144" s="60">
        <f t="shared" si="175"/>
        <v>28.937516925690915</v>
      </c>
      <c r="Z144" s="60">
        <f t="shared" si="176"/>
        <v>11.667835005115776</v>
      </c>
      <c r="AA144" s="67">
        <f t="shared" si="192"/>
        <v>0</v>
      </c>
      <c r="AB144" s="31">
        <f t="shared" si="177"/>
        <v>15</v>
      </c>
      <c r="AC144" s="50">
        <f t="shared" si="178"/>
        <v>886.58511337902917</v>
      </c>
      <c r="AD144" s="28">
        <f t="shared" si="179"/>
        <v>0</v>
      </c>
      <c r="AE144" s="33">
        <f t="shared" si="180"/>
        <v>1.75</v>
      </c>
      <c r="AF144" s="89">
        <f t="shared" si="181"/>
        <v>55</v>
      </c>
      <c r="AG144" s="50">
        <f t="shared" si="182"/>
        <v>209.28571428571428</v>
      </c>
      <c r="AH144" s="89">
        <f t="shared" si="183"/>
        <v>66.428571428571431</v>
      </c>
      <c r="AI144" s="58">
        <f t="shared" si="184"/>
        <v>50</v>
      </c>
      <c r="AJ144" s="28">
        <f t="shared" si="185"/>
        <v>20.264802591520667</v>
      </c>
      <c r="AK144" s="61">
        <f t="shared" si="186"/>
        <v>3.5</v>
      </c>
      <c r="AL144" s="60">
        <f t="shared" si="187"/>
        <v>27.072916666666664</v>
      </c>
      <c r="AM144" s="60">
        <f t="shared" si="188"/>
        <v>10.926402136054834</v>
      </c>
      <c r="AN144" s="62">
        <f t="shared" si="197"/>
        <v>34.874049631839604</v>
      </c>
      <c r="AO144" s="63">
        <f t="shared" si="198"/>
        <v>3.8695300743655192</v>
      </c>
    </row>
    <row r="145" spans="1:41" s="1" customFormat="1" ht="20.100000000000001" customHeight="1" x14ac:dyDescent="0.15">
      <c r="A145" s="18"/>
      <c r="B145" s="147"/>
      <c r="C145" s="149"/>
      <c r="D145" s="100">
        <v>600</v>
      </c>
      <c r="E145" s="149"/>
      <c r="F145" s="94" t="s">
        <v>218</v>
      </c>
      <c r="G145" s="8">
        <f t="shared" si="189"/>
        <v>15</v>
      </c>
      <c r="H145" s="140"/>
      <c r="I145" s="97">
        <f t="shared" si="190"/>
        <v>621.1657082460498</v>
      </c>
      <c r="J145" s="29">
        <v>90</v>
      </c>
      <c r="K145" s="28">
        <f t="shared" si="196"/>
        <v>540</v>
      </c>
      <c r="L145" s="58">
        <f t="shared" si="164"/>
        <v>875</v>
      </c>
      <c r="M145" s="8">
        <v>1.75</v>
      </c>
      <c r="N145" s="67">
        <f t="shared" si="191"/>
        <v>25</v>
      </c>
      <c r="O145" s="8">
        <f t="shared" si="165"/>
        <v>10</v>
      </c>
      <c r="P145" s="28">
        <f t="shared" si="166"/>
        <v>912.97347330648142</v>
      </c>
      <c r="Q145" s="28">
        <f t="shared" si="167"/>
        <v>408.01920088562377</v>
      </c>
      <c r="R145" s="33">
        <f t="shared" si="168"/>
        <v>1.9309113581843607</v>
      </c>
      <c r="S145" s="89">
        <f t="shared" si="169"/>
        <v>60.685785542937047</v>
      </c>
      <c r="T145" s="50">
        <f t="shared" si="170"/>
        <v>219.93333048798286</v>
      </c>
      <c r="U145" s="89">
        <f t="shared" si="171"/>
        <v>72.481899983310811</v>
      </c>
      <c r="V145" s="58">
        <f t="shared" si="172"/>
        <v>55.168895948124586</v>
      </c>
      <c r="W145" s="28">
        <f t="shared" si="173"/>
        <v>20.867965104148144</v>
      </c>
      <c r="X145" s="59">
        <f t="shared" si="174"/>
        <v>3.3909470955194112</v>
      </c>
      <c r="Y145" s="60">
        <f t="shared" si="175"/>
        <v>28.937516925690915</v>
      </c>
      <c r="Z145" s="60">
        <f t="shared" si="176"/>
        <v>11.667835005115776</v>
      </c>
      <c r="AA145" s="67">
        <f t="shared" si="192"/>
        <v>0</v>
      </c>
      <c r="AB145" s="31">
        <f t="shared" si="177"/>
        <v>15</v>
      </c>
      <c r="AC145" s="50">
        <f t="shared" si="178"/>
        <v>886.58511337902917</v>
      </c>
      <c r="AD145" s="28">
        <f t="shared" si="179"/>
        <v>0</v>
      </c>
      <c r="AE145" s="33">
        <f t="shared" si="180"/>
        <v>1.75</v>
      </c>
      <c r="AF145" s="89">
        <f t="shared" si="181"/>
        <v>55</v>
      </c>
      <c r="AG145" s="50">
        <f t="shared" si="182"/>
        <v>209.28571428571428</v>
      </c>
      <c r="AH145" s="89">
        <f t="shared" si="183"/>
        <v>66.428571428571431</v>
      </c>
      <c r="AI145" s="58">
        <f t="shared" si="184"/>
        <v>50</v>
      </c>
      <c r="AJ145" s="28">
        <f t="shared" si="185"/>
        <v>20.264802591520667</v>
      </c>
      <c r="AK145" s="61">
        <f t="shared" si="186"/>
        <v>3.5</v>
      </c>
      <c r="AL145" s="60">
        <f t="shared" si="187"/>
        <v>27.072916666666664</v>
      </c>
      <c r="AM145" s="60">
        <f t="shared" si="188"/>
        <v>10.926402136054834</v>
      </c>
      <c r="AN145" s="62">
        <f t="shared" si="197"/>
        <v>34.874049631839604</v>
      </c>
      <c r="AO145" s="63">
        <f t="shared" si="198"/>
        <v>3.8695300743655192</v>
      </c>
    </row>
    <row r="146" spans="1:41" s="1" customFormat="1" ht="20.100000000000001" customHeight="1" x14ac:dyDescent="0.15">
      <c r="A146" s="18"/>
      <c r="B146" s="147"/>
      <c r="C146" s="149"/>
      <c r="D146" s="100">
        <v>600</v>
      </c>
      <c r="E146" s="149"/>
      <c r="F146" s="94" t="s">
        <v>219</v>
      </c>
      <c r="G146" s="8">
        <f t="shared" si="189"/>
        <v>15</v>
      </c>
      <c r="H146" s="140"/>
      <c r="I146" s="97">
        <f t="shared" si="190"/>
        <v>621.1657082460498</v>
      </c>
      <c r="J146" s="29">
        <v>110</v>
      </c>
      <c r="K146" s="28">
        <f t="shared" si="196"/>
        <v>560</v>
      </c>
      <c r="L146" s="58">
        <f t="shared" si="164"/>
        <v>910</v>
      </c>
      <c r="M146" s="8">
        <v>1.75</v>
      </c>
      <c r="N146" s="67">
        <f t="shared" si="191"/>
        <v>25</v>
      </c>
      <c r="O146" s="8">
        <f t="shared" si="165"/>
        <v>10</v>
      </c>
      <c r="P146" s="28">
        <f t="shared" si="166"/>
        <v>949.4924122387406</v>
      </c>
      <c r="Q146" s="28">
        <f t="shared" si="167"/>
        <v>424.33996892104869</v>
      </c>
      <c r="R146" s="33">
        <f t="shared" si="168"/>
        <v>1.9309113581843607</v>
      </c>
      <c r="S146" s="89">
        <f t="shared" si="169"/>
        <v>60.685785542937047</v>
      </c>
      <c r="T146" s="50">
        <f t="shared" si="170"/>
        <v>225.83138770816976</v>
      </c>
      <c r="U146" s="89">
        <f t="shared" si="171"/>
        <v>72.481899983310811</v>
      </c>
      <c r="V146" s="58">
        <f t="shared" si="172"/>
        <v>55.168895948124586</v>
      </c>
      <c r="W146" s="28">
        <f t="shared" si="173"/>
        <v>20.867965104148144</v>
      </c>
      <c r="X146" s="59">
        <f t="shared" si="174"/>
        <v>3.3909470955194112</v>
      </c>
      <c r="Y146" s="60">
        <f t="shared" si="175"/>
        <v>31.667032344529591</v>
      </c>
      <c r="Z146" s="60">
        <f t="shared" si="176"/>
        <v>12.295565367431511</v>
      </c>
      <c r="AA146" s="67">
        <f t="shared" si="192"/>
        <v>0</v>
      </c>
      <c r="AB146" s="31">
        <f t="shared" si="177"/>
        <v>15</v>
      </c>
      <c r="AC146" s="50">
        <f t="shared" si="178"/>
        <v>922.04851791419037</v>
      </c>
      <c r="AD146" s="28">
        <f t="shared" si="179"/>
        <v>0</v>
      </c>
      <c r="AE146" s="33">
        <f t="shared" si="180"/>
        <v>1.75</v>
      </c>
      <c r="AF146" s="89">
        <f t="shared" si="181"/>
        <v>55</v>
      </c>
      <c r="AG146" s="50">
        <f t="shared" si="182"/>
        <v>215</v>
      </c>
      <c r="AH146" s="89">
        <f t="shared" si="183"/>
        <v>66.428571428571431</v>
      </c>
      <c r="AI146" s="58">
        <f t="shared" si="184"/>
        <v>50</v>
      </c>
      <c r="AJ146" s="28">
        <f t="shared" si="185"/>
        <v>20.264802591520667</v>
      </c>
      <c r="AK146" s="61">
        <f t="shared" si="186"/>
        <v>3.5</v>
      </c>
      <c r="AL146" s="60">
        <f t="shared" si="187"/>
        <v>29.644333333333336</v>
      </c>
      <c r="AM146" s="60">
        <f t="shared" si="188"/>
        <v>11.519458221497029</v>
      </c>
      <c r="AN146" s="62">
        <f t="shared" si="197"/>
        <v>36.309662732204757</v>
      </c>
      <c r="AO146" s="63">
        <f t="shared" si="198"/>
        <v>3.921756532078879</v>
      </c>
    </row>
    <row r="147" spans="1:41" s="1" customFormat="1" ht="20.100000000000001" customHeight="1" x14ac:dyDescent="0.15">
      <c r="A147" s="18"/>
      <c r="B147" s="147"/>
      <c r="C147" s="149"/>
      <c r="D147" s="100">
        <v>600</v>
      </c>
      <c r="E147" s="149"/>
      <c r="F147" s="94" t="s">
        <v>220</v>
      </c>
      <c r="G147" s="8">
        <f t="shared" si="189"/>
        <v>15</v>
      </c>
      <c r="H147" s="140"/>
      <c r="I147" s="97">
        <f t="shared" si="190"/>
        <v>621.1657082460498</v>
      </c>
      <c r="J147" s="29">
        <v>110</v>
      </c>
      <c r="K147" s="28">
        <f t="shared" si="196"/>
        <v>560</v>
      </c>
      <c r="L147" s="58">
        <f t="shared" si="164"/>
        <v>910</v>
      </c>
      <c r="M147" s="8">
        <v>1.75</v>
      </c>
      <c r="N147" s="67">
        <f t="shared" si="191"/>
        <v>25</v>
      </c>
      <c r="O147" s="8">
        <f t="shared" si="165"/>
        <v>10</v>
      </c>
      <c r="P147" s="28">
        <f t="shared" si="166"/>
        <v>949.4924122387406</v>
      </c>
      <c r="Q147" s="28">
        <f t="shared" si="167"/>
        <v>424.33996892104869</v>
      </c>
      <c r="R147" s="33">
        <f t="shared" si="168"/>
        <v>1.9309113581843607</v>
      </c>
      <c r="S147" s="89">
        <f t="shared" si="169"/>
        <v>60.685785542937047</v>
      </c>
      <c r="T147" s="50">
        <f t="shared" si="170"/>
        <v>225.83138770816976</v>
      </c>
      <c r="U147" s="89">
        <f t="shared" si="171"/>
        <v>72.481899983310811</v>
      </c>
      <c r="V147" s="58">
        <f t="shared" si="172"/>
        <v>55.168895948124586</v>
      </c>
      <c r="W147" s="28">
        <f t="shared" si="173"/>
        <v>20.867965104148144</v>
      </c>
      <c r="X147" s="59">
        <f t="shared" si="174"/>
        <v>3.3909470955194112</v>
      </c>
      <c r="Y147" s="60">
        <f t="shared" si="175"/>
        <v>31.667032344529591</v>
      </c>
      <c r="Z147" s="60">
        <f t="shared" si="176"/>
        <v>12.295565367431511</v>
      </c>
      <c r="AA147" s="67">
        <f t="shared" si="192"/>
        <v>0</v>
      </c>
      <c r="AB147" s="31">
        <f t="shared" si="177"/>
        <v>15</v>
      </c>
      <c r="AC147" s="50">
        <f t="shared" si="178"/>
        <v>922.04851791419037</v>
      </c>
      <c r="AD147" s="28">
        <f t="shared" si="179"/>
        <v>0</v>
      </c>
      <c r="AE147" s="33">
        <f t="shared" si="180"/>
        <v>1.75</v>
      </c>
      <c r="AF147" s="89">
        <f t="shared" si="181"/>
        <v>55</v>
      </c>
      <c r="AG147" s="50">
        <f t="shared" si="182"/>
        <v>215</v>
      </c>
      <c r="AH147" s="89">
        <f t="shared" si="183"/>
        <v>66.428571428571431</v>
      </c>
      <c r="AI147" s="58">
        <f t="shared" si="184"/>
        <v>50</v>
      </c>
      <c r="AJ147" s="28">
        <f t="shared" si="185"/>
        <v>20.264802591520667</v>
      </c>
      <c r="AK147" s="61">
        <f t="shared" si="186"/>
        <v>3.5</v>
      </c>
      <c r="AL147" s="60">
        <f t="shared" si="187"/>
        <v>29.644333333333336</v>
      </c>
      <c r="AM147" s="60">
        <f t="shared" si="188"/>
        <v>11.519458221497029</v>
      </c>
      <c r="AN147" s="62">
        <f t="shared" si="197"/>
        <v>36.309662732204757</v>
      </c>
      <c r="AO147" s="63">
        <f t="shared" si="198"/>
        <v>3.921756532078879</v>
      </c>
    </row>
    <row r="148" spans="1:41" s="1" customFormat="1" ht="20.100000000000001" customHeight="1" thickBot="1" x14ac:dyDescent="0.2">
      <c r="A148" s="18"/>
      <c r="B148" s="147"/>
      <c r="C148" s="149"/>
      <c r="D148" s="100">
        <v>600</v>
      </c>
      <c r="E148" s="149"/>
      <c r="F148" s="94" t="s">
        <v>221</v>
      </c>
      <c r="G148" s="8">
        <f t="shared" si="189"/>
        <v>15</v>
      </c>
      <c r="H148" s="142"/>
      <c r="I148" s="97">
        <f t="shared" si="190"/>
        <v>621.1657082460498</v>
      </c>
      <c r="J148" s="104">
        <v>120</v>
      </c>
      <c r="K148" s="28">
        <f t="shared" si="196"/>
        <v>570</v>
      </c>
      <c r="L148" s="58">
        <f t="shared" si="164"/>
        <v>927.5</v>
      </c>
      <c r="M148" s="8">
        <v>1.75</v>
      </c>
      <c r="N148" s="67">
        <f t="shared" si="191"/>
        <v>25</v>
      </c>
      <c r="O148" s="8">
        <f t="shared" si="165"/>
        <v>10</v>
      </c>
      <c r="P148" s="28">
        <f t="shared" si="166"/>
        <v>967.75188170487024</v>
      </c>
      <c r="Q148" s="28">
        <f t="shared" si="167"/>
        <v>432.50035293876118</v>
      </c>
      <c r="R148" s="33">
        <f t="shared" si="168"/>
        <v>1.9309113581843607</v>
      </c>
      <c r="S148" s="89">
        <f t="shared" si="169"/>
        <v>60.685785542937047</v>
      </c>
      <c r="T148" s="50">
        <f t="shared" si="170"/>
        <v>228.78041631826321</v>
      </c>
      <c r="U148" s="89">
        <f t="shared" si="171"/>
        <v>72.481899983310811</v>
      </c>
      <c r="V148" s="58">
        <f t="shared" si="172"/>
        <v>55.168895948124586</v>
      </c>
      <c r="W148" s="28">
        <f t="shared" si="173"/>
        <v>20.867965104148144</v>
      </c>
      <c r="X148" s="59">
        <f t="shared" si="174"/>
        <v>3.3909470955194112</v>
      </c>
      <c r="Y148" s="60">
        <f t="shared" si="175"/>
        <v>33.090812753218941</v>
      </c>
      <c r="Z148" s="60">
        <f t="shared" si="176"/>
        <v>12.614075268650273</v>
      </c>
      <c r="AA148" s="67">
        <f t="shared" si="192"/>
        <v>0</v>
      </c>
      <c r="AB148" s="31">
        <f t="shared" si="177"/>
        <v>15</v>
      </c>
      <c r="AC148" s="50">
        <f t="shared" si="178"/>
        <v>939.78022018177091</v>
      </c>
      <c r="AD148" s="28">
        <f t="shared" si="179"/>
        <v>0</v>
      </c>
      <c r="AE148" s="33">
        <f t="shared" si="180"/>
        <v>1.75</v>
      </c>
      <c r="AF148" s="89">
        <f t="shared" si="181"/>
        <v>55</v>
      </c>
      <c r="AG148" s="50">
        <f t="shared" si="182"/>
        <v>217.85714285714286</v>
      </c>
      <c r="AH148" s="89">
        <f t="shared" si="183"/>
        <v>66.428571428571431</v>
      </c>
      <c r="AI148" s="58">
        <f t="shared" si="184"/>
        <v>50</v>
      </c>
      <c r="AJ148" s="28">
        <f t="shared" si="185"/>
        <v>20.264802591520667</v>
      </c>
      <c r="AK148" s="61">
        <f t="shared" si="186"/>
        <v>3.5</v>
      </c>
      <c r="AL148" s="60">
        <f t="shared" si="187"/>
        <v>30.986229166666664</v>
      </c>
      <c r="AM148" s="60">
        <f t="shared" si="188"/>
        <v>11.820486264218125</v>
      </c>
      <c r="AN148" s="62">
        <f t="shared" si="197"/>
        <v>37.03603768560594</v>
      </c>
      <c r="AO148" s="63">
        <f t="shared" si="198"/>
        <v>3.9478697609355593</v>
      </c>
    </row>
    <row r="149" spans="1:41" s="1" customFormat="1" ht="20.100000000000001" customHeight="1" x14ac:dyDescent="0.15">
      <c r="A149" s="18"/>
      <c r="B149" s="147">
        <f>C149+30*2</f>
        <v>660</v>
      </c>
      <c r="C149" s="149">
        <v>600</v>
      </c>
      <c r="D149" s="100">
        <v>600</v>
      </c>
      <c r="E149" s="149">
        <v>500</v>
      </c>
      <c r="F149" s="94" t="s">
        <v>213</v>
      </c>
      <c r="G149" s="8">
        <f t="shared" si="189"/>
        <v>15</v>
      </c>
      <c r="H149" s="140">
        <f>C149/COS(G149/180*PI())</f>
        <v>621.1657082460498</v>
      </c>
      <c r="I149" s="97">
        <f t="shared" si="190"/>
        <v>621.1657082460498</v>
      </c>
      <c r="J149" s="8">
        <v>60</v>
      </c>
      <c r="K149" s="28">
        <f t="shared" ref="K149:K157" si="199">J149+E$149</f>
        <v>560</v>
      </c>
      <c r="L149" s="58">
        <f t="shared" si="164"/>
        <v>780</v>
      </c>
      <c r="M149" s="8">
        <v>1.5</v>
      </c>
      <c r="N149" s="67">
        <f t="shared" si="191"/>
        <v>25</v>
      </c>
      <c r="O149" s="8">
        <f t="shared" si="165"/>
        <v>10</v>
      </c>
      <c r="P149" s="28">
        <f t="shared" si="166"/>
        <v>808.29765548489627</v>
      </c>
      <c r="Q149" s="28">
        <f t="shared" si="167"/>
        <v>363.7199733608989</v>
      </c>
      <c r="R149" s="33">
        <f t="shared" si="168"/>
        <v>1.6550668784437377</v>
      </c>
      <c r="S149" s="89">
        <f t="shared" si="169"/>
        <v>60.685785542937047</v>
      </c>
      <c r="T149" s="50">
        <f t="shared" si="170"/>
        <v>224.07373254786802</v>
      </c>
      <c r="U149" s="89">
        <f t="shared" si="171"/>
        <v>72.356353186146407</v>
      </c>
      <c r="V149" s="58">
        <f t="shared" si="172"/>
        <v>55.168895948124586</v>
      </c>
      <c r="W149" s="28">
        <f t="shared" si="173"/>
        <v>20.725580909869134</v>
      </c>
      <c r="X149" s="59">
        <f t="shared" si="174"/>
        <v>3.4274254023346011</v>
      </c>
      <c r="Y149" s="60">
        <f t="shared" si="175"/>
        <v>27.00542063517657</v>
      </c>
      <c r="Z149" s="60">
        <f t="shared" si="176"/>
        <v>10.488325523130042</v>
      </c>
      <c r="AA149" s="67">
        <f t="shared" si="192"/>
        <v>0</v>
      </c>
      <c r="AB149" s="31">
        <f t="shared" si="177"/>
        <v>15</v>
      </c>
      <c r="AC149" s="50">
        <f t="shared" si="178"/>
        <v>794.02359498175815</v>
      </c>
      <c r="AD149" s="28">
        <f t="shared" si="179"/>
        <v>0</v>
      </c>
      <c r="AE149" s="33">
        <f t="shared" si="180"/>
        <v>1.5</v>
      </c>
      <c r="AF149" s="89">
        <f t="shared" si="181"/>
        <v>55</v>
      </c>
      <c r="AG149" s="50">
        <f t="shared" si="182"/>
        <v>215</v>
      </c>
      <c r="AH149" s="89">
        <f t="shared" si="183"/>
        <v>66.428571428571431</v>
      </c>
      <c r="AI149" s="58">
        <f t="shared" si="184"/>
        <v>50</v>
      </c>
      <c r="AJ149" s="28">
        <f t="shared" si="185"/>
        <v>20.359579358506618</v>
      </c>
      <c r="AK149" s="61">
        <f t="shared" si="186"/>
        <v>3.5</v>
      </c>
      <c r="AL149" s="60">
        <f t="shared" si="187"/>
        <v>25.40942857142857</v>
      </c>
      <c r="AM149" s="60">
        <f t="shared" si="188"/>
        <v>9.8782568854066817</v>
      </c>
      <c r="AN149" s="62">
        <f t="shared" si="197"/>
        <v>31.091178260045631</v>
      </c>
      <c r="AO149" s="63">
        <f t="shared" si="198"/>
        <v>3.7272184527681356</v>
      </c>
    </row>
    <row r="150" spans="1:41" s="1" customFormat="1" ht="20.100000000000001" customHeight="1" x14ac:dyDescent="0.15">
      <c r="A150" s="18"/>
      <c r="B150" s="147"/>
      <c r="C150" s="149"/>
      <c r="D150" s="100">
        <v>600</v>
      </c>
      <c r="E150" s="149"/>
      <c r="F150" s="94" t="s">
        <v>214</v>
      </c>
      <c r="G150" s="8">
        <f t="shared" si="189"/>
        <v>15</v>
      </c>
      <c r="H150" s="140"/>
      <c r="I150" s="97">
        <f t="shared" si="190"/>
        <v>621.1657082460498</v>
      </c>
      <c r="J150" s="29">
        <v>60</v>
      </c>
      <c r="K150" s="28">
        <f t="shared" si="199"/>
        <v>560</v>
      </c>
      <c r="L150" s="58">
        <f t="shared" si="164"/>
        <v>780</v>
      </c>
      <c r="M150" s="8">
        <v>1.5</v>
      </c>
      <c r="N150" s="67">
        <f t="shared" si="191"/>
        <v>25</v>
      </c>
      <c r="O150" s="8">
        <f t="shared" si="165"/>
        <v>10</v>
      </c>
      <c r="P150" s="28">
        <f t="shared" si="166"/>
        <v>808.29765548489627</v>
      </c>
      <c r="Q150" s="28">
        <f t="shared" si="167"/>
        <v>363.7199733608989</v>
      </c>
      <c r="R150" s="33">
        <f t="shared" si="168"/>
        <v>1.6550668784437377</v>
      </c>
      <c r="S150" s="89">
        <f t="shared" si="169"/>
        <v>60.685785542937047</v>
      </c>
      <c r="T150" s="50">
        <f t="shared" si="170"/>
        <v>224.07373254786802</v>
      </c>
      <c r="U150" s="89">
        <f t="shared" si="171"/>
        <v>72.356353186146407</v>
      </c>
      <c r="V150" s="58">
        <f t="shared" si="172"/>
        <v>55.168895948124586</v>
      </c>
      <c r="W150" s="28">
        <f t="shared" si="173"/>
        <v>20.725580909869134</v>
      </c>
      <c r="X150" s="59">
        <f t="shared" si="174"/>
        <v>3.4274254023346011</v>
      </c>
      <c r="Y150" s="60">
        <f t="shared" si="175"/>
        <v>27.00542063517657</v>
      </c>
      <c r="Z150" s="60">
        <f t="shared" si="176"/>
        <v>10.488325523130042</v>
      </c>
      <c r="AA150" s="67">
        <f t="shared" si="192"/>
        <v>0</v>
      </c>
      <c r="AB150" s="31">
        <f t="shared" si="177"/>
        <v>15</v>
      </c>
      <c r="AC150" s="50">
        <f t="shared" si="178"/>
        <v>794.02359498175815</v>
      </c>
      <c r="AD150" s="28">
        <f t="shared" si="179"/>
        <v>0</v>
      </c>
      <c r="AE150" s="33">
        <f t="shared" si="180"/>
        <v>1.5</v>
      </c>
      <c r="AF150" s="89">
        <f t="shared" si="181"/>
        <v>55</v>
      </c>
      <c r="AG150" s="50">
        <f t="shared" si="182"/>
        <v>215</v>
      </c>
      <c r="AH150" s="89">
        <f t="shared" si="183"/>
        <v>66.428571428571431</v>
      </c>
      <c r="AI150" s="58">
        <f t="shared" si="184"/>
        <v>50</v>
      </c>
      <c r="AJ150" s="28">
        <f t="shared" si="185"/>
        <v>20.359579358506618</v>
      </c>
      <c r="AK150" s="61">
        <f t="shared" si="186"/>
        <v>3.5</v>
      </c>
      <c r="AL150" s="60">
        <f t="shared" si="187"/>
        <v>25.40942857142857</v>
      </c>
      <c r="AM150" s="60">
        <f t="shared" si="188"/>
        <v>9.8782568854066817</v>
      </c>
      <c r="AN150" s="62">
        <f t="shared" si="197"/>
        <v>31.091178260045631</v>
      </c>
      <c r="AO150" s="63">
        <f t="shared" si="198"/>
        <v>3.7272184527681356</v>
      </c>
    </row>
    <row r="151" spans="1:41" s="1" customFormat="1" ht="20.100000000000001" customHeight="1" x14ac:dyDescent="0.15">
      <c r="A151" s="18"/>
      <c r="B151" s="147"/>
      <c r="C151" s="149"/>
      <c r="D151" s="100">
        <v>600</v>
      </c>
      <c r="E151" s="149"/>
      <c r="F151" s="94" t="s">
        <v>215</v>
      </c>
      <c r="G151" s="8">
        <f t="shared" si="189"/>
        <v>15</v>
      </c>
      <c r="H151" s="140"/>
      <c r="I151" s="97">
        <f t="shared" si="190"/>
        <v>621.1657082460498</v>
      </c>
      <c r="J151" s="29">
        <v>80</v>
      </c>
      <c r="K151" s="28">
        <f t="shared" si="199"/>
        <v>580</v>
      </c>
      <c r="L151" s="58">
        <f t="shared" si="164"/>
        <v>810</v>
      </c>
      <c r="M151" s="8">
        <v>1.5</v>
      </c>
      <c r="N151" s="67">
        <f t="shared" si="191"/>
        <v>25</v>
      </c>
      <c r="O151" s="8">
        <f t="shared" si="165"/>
        <v>10</v>
      </c>
      <c r="P151" s="28">
        <f t="shared" si="166"/>
        <v>839.38602684969999</v>
      </c>
      <c r="Q151" s="28">
        <f t="shared" si="167"/>
        <v>377.70920310554885</v>
      </c>
      <c r="R151" s="33">
        <f t="shared" si="168"/>
        <v>1.6550668784437377</v>
      </c>
      <c r="S151" s="89">
        <f t="shared" si="169"/>
        <v>60.685785542937047</v>
      </c>
      <c r="T151" s="50">
        <f t="shared" si="170"/>
        <v>229.90901636947271</v>
      </c>
      <c r="U151" s="89">
        <f t="shared" si="171"/>
        <v>72.356353186146407</v>
      </c>
      <c r="V151" s="58">
        <f t="shared" si="172"/>
        <v>55.168895948124586</v>
      </c>
      <c r="W151" s="28">
        <f t="shared" si="173"/>
        <v>20.725580909869134</v>
      </c>
      <c r="X151" s="59">
        <f t="shared" si="174"/>
        <v>3.4274254023346011</v>
      </c>
      <c r="Y151" s="60">
        <f t="shared" si="175"/>
        <v>29.465206235285855</v>
      </c>
      <c r="Z151" s="60">
        <f t="shared" si="176"/>
        <v>11.033520055500038</v>
      </c>
      <c r="AA151" s="67">
        <f t="shared" si="192"/>
        <v>0</v>
      </c>
      <c r="AB151" s="31">
        <f t="shared" si="177"/>
        <v>15</v>
      </c>
      <c r="AC151" s="50">
        <f t="shared" si="178"/>
        <v>824.56296401951806</v>
      </c>
      <c r="AD151" s="28">
        <f t="shared" si="179"/>
        <v>0</v>
      </c>
      <c r="AE151" s="33">
        <f t="shared" si="180"/>
        <v>1.5</v>
      </c>
      <c r="AF151" s="89">
        <f t="shared" si="181"/>
        <v>55</v>
      </c>
      <c r="AG151" s="50">
        <f t="shared" si="182"/>
        <v>220.71428571428572</v>
      </c>
      <c r="AH151" s="89">
        <f t="shared" si="183"/>
        <v>66.428571428571431</v>
      </c>
      <c r="AI151" s="58">
        <f t="shared" si="184"/>
        <v>50</v>
      </c>
      <c r="AJ151" s="28">
        <f t="shared" si="185"/>
        <v>20.359579358506618</v>
      </c>
      <c r="AK151" s="61">
        <f t="shared" si="186"/>
        <v>3.5</v>
      </c>
      <c r="AL151" s="60">
        <f t="shared" si="187"/>
        <v>27.7425</v>
      </c>
      <c r="AM151" s="60">
        <f t="shared" si="188"/>
        <v>10.39704698539485</v>
      </c>
      <c r="AN151" s="62">
        <f t="shared" si="197"/>
        <v>32.267145778640206</v>
      </c>
      <c r="AO151" s="63">
        <f t="shared" si="198"/>
        <v>3.7719839879510153</v>
      </c>
    </row>
    <row r="152" spans="1:41" s="1" customFormat="1" ht="20.100000000000001" customHeight="1" x14ac:dyDescent="0.15">
      <c r="A152" s="18"/>
      <c r="B152" s="147"/>
      <c r="C152" s="149"/>
      <c r="D152" s="100">
        <v>600</v>
      </c>
      <c r="E152" s="149"/>
      <c r="F152" s="94" t="s">
        <v>216</v>
      </c>
      <c r="G152" s="8">
        <f t="shared" si="189"/>
        <v>15</v>
      </c>
      <c r="H152" s="140"/>
      <c r="I152" s="97">
        <f t="shared" si="190"/>
        <v>621.1657082460498</v>
      </c>
      <c r="J152" s="29">
        <v>80</v>
      </c>
      <c r="K152" s="28">
        <f t="shared" si="199"/>
        <v>580</v>
      </c>
      <c r="L152" s="58">
        <f t="shared" si="164"/>
        <v>810</v>
      </c>
      <c r="M152" s="8">
        <v>1.5</v>
      </c>
      <c r="N152" s="67">
        <f t="shared" si="191"/>
        <v>25</v>
      </c>
      <c r="O152" s="8">
        <f t="shared" si="165"/>
        <v>10</v>
      </c>
      <c r="P152" s="28">
        <f t="shared" si="166"/>
        <v>839.38602684969999</v>
      </c>
      <c r="Q152" s="28">
        <f t="shared" si="167"/>
        <v>377.70920310554885</v>
      </c>
      <c r="R152" s="33">
        <f t="shared" si="168"/>
        <v>1.6550668784437377</v>
      </c>
      <c r="S152" s="89">
        <f t="shared" si="169"/>
        <v>60.685785542937047</v>
      </c>
      <c r="T152" s="50">
        <f t="shared" si="170"/>
        <v>229.90901636947271</v>
      </c>
      <c r="U152" s="89">
        <f t="shared" si="171"/>
        <v>72.356353186146407</v>
      </c>
      <c r="V152" s="58">
        <f t="shared" si="172"/>
        <v>55.168895948124586</v>
      </c>
      <c r="W152" s="28">
        <f t="shared" si="173"/>
        <v>20.725580909869134</v>
      </c>
      <c r="X152" s="59">
        <f t="shared" si="174"/>
        <v>3.4274254023346011</v>
      </c>
      <c r="Y152" s="60">
        <f t="shared" si="175"/>
        <v>29.465206235285855</v>
      </c>
      <c r="Z152" s="60">
        <f t="shared" si="176"/>
        <v>11.033520055500038</v>
      </c>
      <c r="AA152" s="67">
        <f t="shared" si="192"/>
        <v>0</v>
      </c>
      <c r="AB152" s="31">
        <f t="shared" si="177"/>
        <v>15</v>
      </c>
      <c r="AC152" s="50">
        <f t="shared" si="178"/>
        <v>824.56296401951806</v>
      </c>
      <c r="AD152" s="28">
        <f t="shared" si="179"/>
        <v>0</v>
      </c>
      <c r="AE152" s="33">
        <f t="shared" si="180"/>
        <v>1.5</v>
      </c>
      <c r="AF152" s="89">
        <f t="shared" si="181"/>
        <v>55</v>
      </c>
      <c r="AG152" s="50">
        <f t="shared" si="182"/>
        <v>220.71428571428572</v>
      </c>
      <c r="AH152" s="89">
        <f t="shared" si="183"/>
        <v>66.428571428571431</v>
      </c>
      <c r="AI152" s="58">
        <f t="shared" si="184"/>
        <v>50</v>
      </c>
      <c r="AJ152" s="28">
        <f t="shared" si="185"/>
        <v>20.359579358506618</v>
      </c>
      <c r="AK152" s="61">
        <f t="shared" si="186"/>
        <v>3.5</v>
      </c>
      <c r="AL152" s="60">
        <f t="shared" si="187"/>
        <v>27.7425</v>
      </c>
      <c r="AM152" s="60">
        <f t="shared" si="188"/>
        <v>10.39704698539485</v>
      </c>
      <c r="AN152" s="62">
        <f t="shared" si="197"/>
        <v>32.267145778640206</v>
      </c>
      <c r="AO152" s="63">
        <f t="shared" si="198"/>
        <v>3.7719839879510153</v>
      </c>
    </row>
    <row r="153" spans="1:41" s="1" customFormat="1" ht="20.100000000000001" customHeight="1" x14ac:dyDescent="0.15">
      <c r="A153" s="18"/>
      <c r="B153" s="147"/>
      <c r="C153" s="149"/>
      <c r="D153" s="100">
        <v>600</v>
      </c>
      <c r="E153" s="149"/>
      <c r="F153" s="94" t="s">
        <v>217</v>
      </c>
      <c r="G153" s="8">
        <f t="shared" si="189"/>
        <v>15</v>
      </c>
      <c r="H153" s="140"/>
      <c r="I153" s="97">
        <f t="shared" si="190"/>
        <v>621.1657082460498</v>
      </c>
      <c r="J153" s="29">
        <v>90</v>
      </c>
      <c r="K153" s="28">
        <f t="shared" si="199"/>
        <v>590</v>
      </c>
      <c r="L153" s="58">
        <f t="shared" si="164"/>
        <v>962.5</v>
      </c>
      <c r="M153" s="8">
        <v>1.75</v>
      </c>
      <c r="N153" s="67">
        <f t="shared" si="191"/>
        <v>25</v>
      </c>
      <c r="O153" s="8">
        <f t="shared" si="165"/>
        <v>10</v>
      </c>
      <c r="P153" s="28">
        <f t="shared" si="166"/>
        <v>1004.2708206371295</v>
      </c>
      <c r="Q153" s="28">
        <f t="shared" si="167"/>
        <v>448.82112097418616</v>
      </c>
      <c r="R153" s="33">
        <f t="shared" si="168"/>
        <v>1.9309113581843607</v>
      </c>
      <c r="S153" s="89">
        <f t="shared" si="169"/>
        <v>60.685785542937047</v>
      </c>
      <c r="T153" s="50">
        <f t="shared" si="170"/>
        <v>234.67847353845008</v>
      </c>
      <c r="U153" s="89">
        <f t="shared" si="171"/>
        <v>72.481899983310811</v>
      </c>
      <c r="V153" s="58">
        <f t="shared" si="172"/>
        <v>55.168895948124586</v>
      </c>
      <c r="W153" s="28">
        <f t="shared" si="173"/>
        <v>20.867965104148144</v>
      </c>
      <c r="X153" s="59">
        <f t="shared" si="174"/>
        <v>3.3909470955194112</v>
      </c>
      <c r="Y153" s="60">
        <f t="shared" si="175"/>
        <v>36.058999369171502</v>
      </c>
      <c r="Z153" s="60">
        <f t="shared" si="176"/>
        <v>13.260384511209596</v>
      </c>
      <c r="AA153" s="67">
        <f t="shared" si="192"/>
        <v>0</v>
      </c>
      <c r="AB153" s="31">
        <f t="shared" si="177"/>
        <v>15</v>
      </c>
      <c r="AC153" s="50">
        <f t="shared" si="178"/>
        <v>975.24362471693212</v>
      </c>
      <c r="AD153" s="28">
        <f t="shared" si="179"/>
        <v>0</v>
      </c>
      <c r="AE153" s="33">
        <f t="shared" si="180"/>
        <v>1.75</v>
      </c>
      <c r="AF153" s="89">
        <f t="shared" si="181"/>
        <v>55</v>
      </c>
      <c r="AG153" s="50">
        <f t="shared" si="182"/>
        <v>223.57142857142858</v>
      </c>
      <c r="AH153" s="89">
        <f t="shared" si="183"/>
        <v>66.428571428571431</v>
      </c>
      <c r="AI153" s="58">
        <f t="shared" si="184"/>
        <v>50</v>
      </c>
      <c r="AJ153" s="28">
        <f t="shared" si="185"/>
        <v>20.264802591520667</v>
      </c>
      <c r="AK153" s="61">
        <f t="shared" si="186"/>
        <v>3.5</v>
      </c>
      <c r="AL153" s="60">
        <f t="shared" si="187"/>
        <v>33.78489583333333</v>
      </c>
      <c r="AM153" s="60">
        <f t="shared" si="188"/>
        <v>12.431542349660319</v>
      </c>
      <c r="AN153" s="62">
        <f t="shared" si="197"/>
        <v>38.505924398845501</v>
      </c>
      <c r="AO153" s="63">
        <f t="shared" si="198"/>
        <v>4.0000962186489186</v>
      </c>
    </row>
    <row r="154" spans="1:41" s="1" customFormat="1" ht="20.100000000000001" customHeight="1" x14ac:dyDescent="0.15">
      <c r="A154" s="18"/>
      <c r="B154" s="147"/>
      <c r="C154" s="149"/>
      <c r="D154" s="100">
        <v>600</v>
      </c>
      <c r="E154" s="149"/>
      <c r="F154" s="94" t="s">
        <v>218</v>
      </c>
      <c r="G154" s="8">
        <f t="shared" si="189"/>
        <v>15</v>
      </c>
      <c r="H154" s="140"/>
      <c r="I154" s="97">
        <f t="shared" si="190"/>
        <v>621.1657082460498</v>
      </c>
      <c r="J154" s="29">
        <v>90</v>
      </c>
      <c r="K154" s="28">
        <f t="shared" si="199"/>
        <v>590</v>
      </c>
      <c r="L154" s="58">
        <f t="shared" si="164"/>
        <v>962.5</v>
      </c>
      <c r="M154" s="8">
        <v>1.75</v>
      </c>
      <c r="N154" s="67">
        <f t="shared" si="191"/>
        <v>25</v>
      </c>
      <c r="O154" s="8">
        <f t="shared" si="165"/>
        <v>10</v>
      </c>
      <c r="P154" s="28">
        <f t="shared" si="166"/>
        <v>1004.2708206371295</v>
      </c>
      <c r="Q154" s="28">
        <f t="shared" si="167"/>
        <v>448.82112097418616</v>
      </c>
      <c r="R154" s="33">
        <f t="shared" si="168"/>
        <v>1.9309113581843607</v>
      </c>
      <c r="S154" s="89">
        <f t="shared" si="169"/>
        <v>60.685785542937047</v>
      </c>
      <c r="T154" s="50">
        <f t="shared" si="170"/>
        <v>234.67847353845008</v>
      </c>
      <c r="U154" s="89">
        <f t="shared" si="171"/>
        <v>72.481899983310811</v>
      </c>
      <c r="V154" s="58">
        <f t="shared" si="172"/>
        <v>55.168895948124586</v>
      </c>
      <c r="W154" s="28">
        <f t="shared" si="173"/>
        <v>20.867965104148144</v>
      </c>
      <c r="X154" s="59">
        <f t="shared" si="174"/>
        <v>3.3909470955194112</v>
      </c>
      <c r="Y154" s="60">
        <f t="shared" si="175"/>
        <v>36.058999369171502</v>
      </c>
      <c r="Z154" s="60">
        <f t="shared" si="176"/>
        <v>13.260384511209596</v>
      </c>
      <c r="AA154" s="67">
        <f t="shared" si="192"/>
        <v>0</v>
      </c>
      <c r="AB154" s="31">
        <f t="shared" si="177"/>
        <v>15</v>
      </c>
      <c r="AC154" s="50">
        <f t="shared" si="178"/>
        <v>975.24362471693212</v>
      </c>
      <c r="AD154" s="28">
        <f t="shared" si="179"/>
        <v>0</v>
      </c>
      <c r="AE154" s="33">
        <f t="shared" si="180"/>
        <v>1.75</v>
      </c>
      <c r="AF154" s="89">
        <f t="shared" si="181"/>
        <v>55</v>
      </c>
      <c r="AG154" s="50">
        <f t="shared" si="182"/>
        <v>223.57142857142858</v>
      </c>
      <c r="AH154" s="89">
        <f t="shared" si="183"/>
        <v>66.428571428571431</v>
      </c>
      <c r="AI154" s="58">
        <f t="shared" si="184"/>
        <v>50</v>
      </c>
      <c r="AJ154" s="28">
        <f t="shared" si="185"/>
        <v>20.264802591520667</v>
      </c>
      <c r="AK154" s="61">
        <f t="shared" si="186"/>
        <v>3.5</v>
      </c>
      <c r="AL154" s="60">
        <f t="shared" si="187"/>
        <v>33.78489583333333</v>
      </c>
      <c r="AM154" s="60">
        <f t="shared" si="188"/>
        <v>12.431542349660319</v>
      </c>
      <c r="AN154" s="62">
        <f t="shared" si="197"/>
        <v>38.505924398845501</v>
      </c>
      <c r="AO154" s="63">
        <f t="shared" si="198"/>
        <v>4.0000962186489186</v>
      </c>
    </row>
    <row r="155" spans="1:41" s="1" customFormat="1" ht="20.100000000000001" customHeight="1" x14ac:dyDescent="0.15">
      <c r="A155" s="18"/>
      <c r="B155" s="147"/>
      <c r="C155" s="149"/>
      <c r="D155" s="100">
        <v>600</v>
      </c>
      <c r="E155" s="149"/>
      <c r="F155" s="94" t="s">
        <v>219</v>
      </c>
      <c r="G155" s="8">
        <f t="shared" si="189"/>
        <v>15</v>
      </c>
      <c r="H155" s="140"/>
      <c r="I155" s="97">
        <f t="shared" si="190"/>
        <v>621.1657082460498</v>
      </c>
      <c r="J155" s="29">
        <v>110</v>
      </c>
      <c r="K155" s="28">
        <f t="shared" si="199"/>
        <v>610</v>
      </c>
      <c r="L155" s="58">
        <f t="shared" si="164"/>
        <v>997.5</v>
      </c>
      <c r="M155" s="8">
        <v>1.75</v>
      </c>
      <c r="N155" s="67">
        <f t="shared" si="191"/>
        <v>25</v>
      </c>
      <c r="O155" s="8">
        <f t="shared" si="165"/>
        <v>10</v>
      </c>
      <c r="P155" s="28">
        <f t="shared" si="166"/>
        <v>1040.7897595693887</v>
      </c>
      <c r="Q155" s="28">
        <f t="shared" si="167"/>
        <v>465.14188900961108</v>
      </c>
      <c r="R155" s="33">
        <f t="shared" si="168"/>
        <v>1.9309113581843607</v>
      </c>
      <c r="S155" s="89">
        <f t="shared" si="169"/>
        <v>60.685785542937047</v>
      </c>
      <c r="T155" s="50">
        <f t="shared" si="170"/>
        <v>240.57653075863695</v>
      </c>
      <c r="U155" s="89">
        <f t="shared" si="171"/>
        <v>72.481899983310811</v>
      </c>
      <c r="V155" s="58">
        <f t="shared" si="172"/>
        <v>55.168895948124586</v>
      </c>
      <c r="W155" s="28">
        <f t="shared" si="173"/>
        <v>20.867965104148144</v>
      </c>
      <c r="X155" s="59">
        <f t="shared" si="174"/>
        <v>3.3909470955194112</v>
      </c>
      <c r="Y155" s="60">
        <f t="shared" si="175"/>
        <v>39.19146091660096</v>
      </c>
      <c r="Z155" s="60">
        <f t="shared" si="176"/>
        <v>13.919079673931311</v>
      </c>
      <c r="AA155" s="67">
        <f t="shared" si="192"/>
        <v>0</v>
      </c>
      <c r="AB155" s="31">
        <f t="shared" si="177"/>
        <v>15</v>
      </c>
      <c r="AC155" s="50">
        <f t="shared" si="178"/>
        <v>1010.7070292520933</v>
      </c>
      <c r="AD155" s="28">
        <f t="shared" si="179"/>
        <v>0</v>
      </c>
      <c r="AE155" s="33">
        <f t="shared" si="180"/>
        <v>1.75</v>
      </c>
      <c r="AF155" s="89">
        <f t="shared" si="181"/>
        <v>55</v>
      </c>
      <c r="AG155" s="50">
        <f t="shared" si="182"/>
        <v>229.28571428571428</v>
      </c>
      <c r="AH155" s="89">
        <f t="shared" si="183"/>
        <v>66.428571428571431</v>
      </c>
      <c r="AI155" s="58">
        <f t="shared" si="184"/>
        <v>50</v>
      </c>
      <c r="AJ155" s="28">
        <f t="shared" si="185"/>
        <v>20.264802591520667</v>
      </c>
      <c r="AK155" s="61">
        <f t="shared" si="186"/>
        <v>3.5</v>
      </c>
      <c r="AL155" s="60">
        <f t="shared" si="187"/>
        <v>36.740062500000001</v>
      </c>
      <c r="AM155" s="60">
        <f t="shared" si="188"/>
        <v>13.054598435102511</v>
      </c>
      <c r="AN155" s="62">
        <f t="shared" si="197"/>
        <v>39.998660187334657</v>
      </c>
      <c r="AO155" s="63">
        <f t="shared" si="198"/>
        <v>4.0523226763622784</v>
      </c>
    </row>
    <row r="156" spans="1:41" s="1" customFormat="1" ht="20.100000000000001" customHeight="1" x14ac:dyDescent="0.15">
      <c r="A156" s="18"/>
      <c r="B156" s="147"/>
      <c r="C156" s="149"/>
      <c r="D156" s="100">
        <v>600</v>
      </c>
      <c r="E156" s="149"/>
      <c r="F156" s="94" t="s">
        <v>220</v>
      </c>
      <c r="G156" s="8">
        <f t="shared" si="189"/>
        <v>15</v>
      </c>
      <c r="H156" s="140"/>
      <c r="I156" s="97">
        <f t="shared" si="190"/>
        <v>621.1657082460498</v>
      </c>
      <c r="J156" s="29">
        <v>110</v>
      </c>
      <c r="K156" s="28">
        <f t="shared" si="199"/>
        <v>610</v>
      </c>
      <c r="L156" s="58">
        <f t="shared" si="164"/>
        <v>997.5</v>
      </c>
      <c r="M156" s="8">
        <v>1.75</v>
      </c>
      <c r="N156" s="67">
        <f t="shared" si="191"/>
        <v>25</v>
      </c>
      <c r="O156" s="8">
        <f t="shared" si="165"/>
        <v>10</v>
      </c>
      <c r="P156" s="28">
        <f t="shared" si="166"/>
        <v>1040.7897595693887</v>
      </c>
      <c r="Q156" s="28">
        <f t="shared" si="167"/>
        <v>465.14188900961108</v>
      </c>
      <c r="R156" s="33">
        <f t="shared" si="168"/>
        <v>1.9309113581843607</v>
      </c>
      <c r="S156" s="89">
        <f t="shared" si="169"/>
        <v>60.685785542937047</v>
      </c>
      <c r="T156" s="50">
        <f t="shared" si="170"/>
        <v>240.57653075863695</v>
      </c>
      <c r="U156" s="89">
        <f t="shared" si="171"/>
        <v>72.481899983310811</v>
      </c>
      <c r="V156" s="58">
        <f t="shared" si="172"/>
        <v>55.168895948124586</v>
      </c>
      <c r="W156" s="28">
        <f t="shared" si="173"/>
        <v>20.867965104148144</v>
      </c>
      <c r="X156" s="59">
        <f t="shared" si="174"/>
        <v>3.3909470955194112</v>
      </c>
      <c r="Y156" s="60">
        <f t="shared" si="175"/>
        <v>39.19146091660096</v>
      </c>
      <c r="Z156" s="60">
        <f t="shared" si="176"/>
        <v>13.919079673931311</v>
      </c>
      <c r="AA156" s="67">
        <f t="shared" si="192"/>
        <v>0</v>
      </c>
      <c r="AB156" s="31">
        <f t="shared" si="177"/>
        <v>15</v>
      </c>
      <c r="AC156" s="50">
        <f t="shared" si="178"/>
        <v>1010.7070292520933</v>
      </c>
      <c r="AD156" s="28">
        <f t="shared" si="179"/>
        <v>0</v>
      </c>
      <c r="AE156" s="33">
        <f t="shared" si="180"/>
        <v>1.75</v>
      </c>
      <c r="AF156" s="89">
        <f t="shared" si="181"/>
        <v>55</v>
      </c>
      <c r="AG156" s="50">
        <f t="shared" si="182"/>
        <v>229.28571428571428</v>
      </c>
      <c r="AH156" s="89">
        <f t="shared" si="183"/>
        <v>66.428571428571431</v>
      </c>
      <c r="AI156" s="58">
        <f t="shared" si="184"/>
        <v>50</v>
      </c>
      <c r="AJ156" s="28">
        <f t="shared" si="185"/>
        <v>20.264802591520667</v>
      </c>
      <c r="AK156" s="61">
        <f t="shared" si="186"/>
        <v>3.5</v>
      </c>
      <c r="AL156" s="60">
        <f t="shared" si="187"/>
        <v>36.740062500000001</v>
      </c>
      <c r="AM156" s="60">
        <f t="shared" si="188"/>
        <v>13.054598435102511</v>
      </c>
      <c r="AN156" s="62">
        <f t="shared" si="197"/>
        <v>39.998660187334657</v>
      </c>
      <c r="AO156" s="63">
        <f t="shared" si="198"/>
        <v>4.0523226763622784</v>
      </c>
    </row>
    <row r="157" spans="1:41" s="1" customFormat="1" ht="20.100000000000001" customHeight="1" thickBot="1" x14ac:dyDescent="0.2">
      <c r="A157" s="18"/>
      <c r="B157" s="148"/>
      <c r="C157" s="150"/>
      <c r="D157" s="101">
        <v>600</v>
      </c>
      <c r="E157" s="150"/>
      <c r="F157" s="95" t="s">
        <v>221</v>
      </c>
      <c r="G157" s="35">
        <f t="shared" si="189"/>
        <v>15</v>
      </c>
      <c r="H157" s="141"/>
      <c r="I157" s="97">
        <f t="shared" si="190"/>
        <v>621.1657082460498</v>
      </c>
      <c r="J157" s="104">
        <v>120</v>
      </c>
      <c r="K157" s="36">
        <f t="shared" si="199"/>
        <v>620</v>
      </c>
      <c r="L157" s="66">
        <f t="shared" si="164"/>
        <v>1015</v>
      </c>
      <c r="M157" s="35">
        <v>1.75</v>
      </c>
      <c r="N157" s="83">
        <f t="shared" si="191"/>
        <v>25</v>
      </c>
      <c r="O157" s="35">
        <f t="shared" si="165"/>
        <v>10</v>
      </c>
      <c r="P157" s="36">
        <f t="shared" si="166"/>
        <v>1059.0492290355185</v>
      </c>
      <c r="Q157" s="36">
        <f t="shared" si="167"/>
        <v>473.30227302732357</v>
      </c>
      <c r="R157" s="40">
        <f t="shared" si="168"/>
        <v>1.9309113581843607</v>
      </c>
      <c r="S157" s="90">
        <f t="shared" si="169"/>
        <v>60.685785542937047</v>
      </c>
      <c r="T157" s="51">
        <f t="shared" si="170"/>
        <v>243.5255593687304</v>
      </c>
      <c r="U157" s="90">
        <f t="shared" si="171"/>
        <v>72.481899983310811</v>
      </c>
      <c r="V157" s="66">
        <f t="shared" si="172"/>
        <v>55.168895948124586</v>
      </c>
      <c r="W157" s="36">
        <f t="shared" si="173"/>
        <v>20.867965104148144</v>
      </c>
      <c r="X157" s="84">
        <f t="shared" si="174"/>
        <v>3.3909470955194112</v>
      </c>
      <c r="Y157" s="85">
        <f t="shared" si="175"/>
        <v>40.820584989636458</v>
      </c>
      <c r="Z157" s="85">
        <f t="shared" si="176"/>
        <v>14.253071975353064</v>
      </c>
      <c r="AA157" s="83">
        <f t="shared" si="192"/>
        <v>0</v>
      </c>
      <c r="AB157" s="38">
        <f t="shared" si="177"/>
        <v>15</v>
      </c>
      <c r="AC157" s="51">
        <f t="shared" si="178"/>
        <v>1028.4387315196739</v>
      </c>
      <c r="AD157" s="36">
        <f t="shared" si="179"/>
        <v>0</v>
      </c>
      <c r="AE157" s="40">
        <f t="shared" si="180"/>
        <v>1.75</v>
      </c>
      <c r="AF157" s="90">
        <f t="shared" si="181"/>
        <v>55</v>
      </c>
      <c r="AG157" s="51">
        <f t="shared" si="182"/>
        <v>232.14285714285714</v>
      </c>
      <c r="AH157" s="90">
        <f t="shared" si="183"/>
        <v>66.428571428571431</v>
      </c>
      <c r="AI157" s="66">
        <f t="shared" si="184"/>
        <v>50</v>
      </c>
      <c r="AJ157" s="36">
        <f t="shared" si="185"/>
        <v>20.264802591520667</v>
      </c>
      <c r="AK157" s="86">
        <f t="shared" si="186"/>
        <v>3.5</v>
      </c>
      <c r="AL157" s="85">
        <f t="shared" si="187"/>
        <v>38.277583333333325</v>
      </c>
      <c r="AM157" s="85">
        <f t="shared" si="188"/>
        <v>13.370626477823608</v>
      </c>
      <c r="AN157" s="62">
        <f t="shared" si="197"/>
        <v>40.753596484797839</v>
      </c>
      <c r="AO157" s="63">
        <f t="shared" si="198"/>
        <v>4.0784359052189592</v>
      </c>
    </row>
  </sheetData>
  <mergeCells count="147">
    <mergeCell ref="AN71:AO71"/>
    <mergeCell ref="B72:B80"/>
    <mergeCell ref="C72:C80"/>
    <mergeCell ref="E72:E80"/>
    <mergeCell ref="H72:H80"/>
    <mergeCell ref="B81:B89"/>
    <mergeCell ref="C81:C89"/>
    <mergeCell ref="E81:E89"/>
    <mergeCell ref="H81:H89"/>
    <mergeCell ref="R70:R71"/>
    <mergeCell ref="X70:X71"/>
    <mergeCell ref="AE70:AE71"/>
    <mergeCell ref="AK70:AK71"/>
    <mergeCell ref="Y71:Z71"/>
    <mergeCell ref="AL71:AM71"/>
    <mergeCell ref="B67:AO67"/>
    <mergeCell ref="G69:G70"/>
    <mergeCell ref="H69:H70"/>
    <mergeCell ref="I69:I70"/>
    <mergeCell ref="K69:K70"/>
    <mergeCell ref="L69:L70"/>
    <mergeCell ref="M69:M71"/>
    <mergeCell ref="N69:Z69"/>
    <mergeCell ref="AA69:AM69"/>
    <mergeCell ref="AO69:AO70"/>
    <mergeCell ref="N52:Z52"/>
    <mergeCell ref="AA52:AM52"/>
    <mergeCell ref="AO52:AO53"/>
    <mergeCell ref="R53:R54"/>
    <mergeCell ref="X53:X54"/>
    <mergeCell ref="AL54:AM54"/>
    <mergeCell ref="AN54:AO54"/>
    <mergeCell ref="G52:G53"/>
    <mergeCell ref="H52:H53"/>
    <mergeCell ref="I52:I53"/>
    <mergeCell ref="K52:K53"/>
    <mergeCell ref="L52:L53"/>
    <mergeCell ref="AN40:AO40"/>
    <mergeCell ref="B41:B49"/>
    <mergeCell ref="C41:C49"/>
    <mergeCell ref="E41:E49"/>
    <mergeCell ref="H41:H49"/>
    <mergeCell ref="B50:AO50"/>
    <mergeCell ref="B36:AO36"/>
    <mergeCell ref="G38:G39"/>
    <mergeCell ref="H38:H39"/>
    <mergeCell ref="I38:I39"/>
    <mergeCell ref="M38:M40"/>
    <mergeCell ref="AA38:AM38"/>
    <mergeCell ref="R39:R40"/>
    <mergeCell ref="X39:X40"/>
    <mergeCell ref="AE39:AE40"/>
    <mergeCell ref="AK39:AK40"/>
    <mergeCell ref="B55:B63"/>
    <mergeCell ref="C55:C63"/>
    <mergeCell ref="E55:E63"/>
    <mergeCell ref="H55:H63"/>
    <mergeCell ref="Y40:Z40"/>
    <mergeCell ref="AL40:AM40"/>
    <mergeCell ref="M52:M54"/>
    <mergeCell ref="AE53:AE54"/>
    <mergeCell ref="AK53:AK54"/>
    <mergeCell ref="Y54:Z54"/>
    <mergeCell ref="I94:I95"/>
    <mergeCell ref="I119:I120"/>
    <mergeCell ref="B149:B157"/>
    <mergeCell ref="C149:C157"/>
    <mergeCell ref="E149:E157"/>
    <mergeCell ref="B131:B139"/>
    <mergeCell ref="C131:C139"/>
    <mergeCell ref="E131:E139"/>
    <mergeCell ref="B140:B148"/>
    <mergeCell ref="C140:C148"/>
    <mergeCell ref="E140:E148"/>
    <mergeCell ref="B122:B130"/>
    <mergeCell ref="C122:C130"/>
    <mergeCell ref="E122:E130"/>
    <mergeCell ref="AK120:AK121"/>
    <mergeCell ref="Y121:Z121"/>
    <mergeCell ref="R120:R121"/>
    <mergeCell ref="AE120:AE121"/>
    <mergeCell ref="X120:X121"/>
    <mergeCell ref="H119:H120"/>
    <mergeCell ref="H122:H130"/>
    <mergeCell ref="AL121:AM121"/>
    <mergeCell ref="AN121:AO121"/>
    <mergeCell ref="B106:B114"/>
    <mergeCell ref="C106:C114"/>
    <mergeCell ref="B117:AO117"/>
    <mergeCell ref="G119:G120"/>
    <mergeCell ref="K119:K120"/>
    <mergeCell ref="L119:L120"/>
    <mergeCell ref="M119:M121"/>
    <mergeCell ref="N119:Z119"/>
    <mergeCell ref="AA119:AM119"/>
    <mergeCell ref="AO119:AO120"/>
    <mergeCell ref="B97:B105"/>
    <mergeCell ref="C97:C105"/>
    <mergeCell ref="E97:E105"/>
    <mergeCell ref="E106:E114"/>
    <mergeCell ref="G94:G95"/>
    <mergeCell ref="B24:B32"/>
    <mergeCell ref="C24:C32"/>
    <mergeCell ref="AO38:AO39"/>
    <mergeCell ref="E24:E32"/>
    <mergeCell ref="N38:Z38"/>
    <mergeCell ref="K38:K39"/>
    <mergeCell ref="L38:L39"/>
    <mergeCell ref="R95:R96"/>
    <mergeCell ref="X95:X96"/>
    <mergeCell ref="AL5:AM5"/>
    <mergeCell ref="B6:B14"/>
    <mergeCell ref="C6:C14"/>
    <mergeCell ref="B15:B23"/>
    <mergeCell ref="C15:C23"/>
    <mergeCell ref="E6:E14"/>
    <mergeCell ref="E15:E23"/>
    <mergeCell ref="H140:H148"/>
    <mergeCell ref="AN5:AO5"/>
    <mergeCell ref="AK4:AK5"/>
    <mergeCell ref="N3:Z3"/>
    <mergeCell ref="AA3:AM3"/>
    <mergeCell ref="B1:AO1"/>
    <mergeCell ref="G3:G4"/>
    <mergeCell ref="K3:K4"/>
    <mergeCell ref="L3:L4"/>
    <mergeCell ref="M3:M5"/>
    <mergeCell ref="AO3:AO4"/>
    <mergeCell ref="X4:X5"/>
    <mergeCell ref="Y5:Z5"/>
    <mergeCell ref="M94:M96"/>
    <mergeCell ref="N94:Z94"/>
    <mergeCell ref="AA94:AM94"/>
    <mergeCell ref="AK95:AK96"/>
    <mergeCell ref="Y96:Z96"/>
    <mergeCell ref="AE95:AE96"/>
    <mergeCell ref="AO94:AO95"/>
    <mergeCell ref="H149:H157"/>
    <mergeCell ref="H94:H95"/>
    <mergeCell ref="H97:H105"/>
    <mergeCell ref="H106:H114"/>
    <mergeCell ref="B92:AO92"/>
    <mergeCell ref="K94:K95"/>
    <mergeCell ref="L94:L95"/>
    <mergeCell ref="AL96:AM96"/>
    <mergeCell ref="AN96:AO96"/>
    <mergeCell ref="H131:H139"/>
  </mergeCells>
  <phoneticPr fontId="1" type="noConversion"/>
  <pageMargins left="1.07" right="0.23" top="1.0900000000000001" bottom="0.88" header="0.51181102362204722" footer="0.65"/>
  <pageSetup paperSize="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</sheetPr>
  <dimension ref="A1:AO158"/>
  <sheetViews>
    <sheetView showGridLines="0" topLeftCell="A47" zoomScale="80" zoomScaleNormal="80" zoomScaleSheetLayoutView="100" workbookViewId="0">
      <selection activeCell="AA73" sqref="AA73"/>
    </sheetView>
  </sheetViews>
  <sheetFormatPr defaultColWidth="8.75" defaultRowHeight="20.100000000000001" customHeight="1" x14ac:dyDescent="0.15"/>
  <cols>
    <col min="1" max="1" width="1.125" style="9" customWidth="1"/>
    <col min="2" max="2" width="5.125" style="9" customWidth="1"/>
    <col min="3" max="3" width="6.75" style="9" customWidth="1"/>
    <col min="4" max="4" width="7.875" style="102" hidden="1" customWidth="1"/>
    <col min="5" max="5" width="5.875" style="9" bestFit="1" customWidth="1"/>
    <col min="6" max="6" width="15.375" style="9" customWidth="1"/>
    <col min="7" max="7" width="5.875" style="9" bestFit="1" customWidth="1"/>
    <col min="8" max="8" width="5.875" style="9" customWidth="1"/>
    <col min="9" max="9" width="5.875" style="9" hidden="1" customWidth="1"/>
    <col min="10" max="10" width="5.875" style="9" bestFit="1" customWidth="1"/>
    <col min="11" max="11" width="7.875" style="10" bestFit="1" customWidth="1"/>
    <col min="12" max="12" width="9" style="10" bestFit="1" customWidth="1"/>
    <col min="13" max="15" width="5.875" style="9" bestFit="1" customWidth="1"/>
    <col min="16" max="16" width="9" style="10" bestFit="1" customWidth="1"/>
    <col min="17" max="17" width="8.125" style="10" customWidth="1"/>
    <col min="18" max="18" width="8.375" style="88" customWidth="1"/>
    <col min="19" max="19" width="6.5" style="14" bestFit="1" customWidth="1"/>
    <col min="20" max="20" width="7.5" style="14" bestFit="1" customWidth="1"/>
    <col min="21" max="21" width="6.5" style="14" bestFit="1" customWidth="1"/>
    <col min="22" max="23" width="6.875" style="10" bestFit="1" customWidth="1"/>
    <col min="24" max="24" width="6.875" style="11" bestFit="1" customWidth="1"/>
    <col min="25" max="26" width="6.875" style="9" bestFit="1" customWidth="1"/>
    <col min="27" max="27" width="5.875" style="3" bestFit="1" customWidth="1"/>
    <col min="28" max="28" width="5.875" style="4" bestFit="1" customWidth="1"/>
    <col min="29" max="29" width="8.5" style="14" customWidth="1"/>
    <col min="30" max="30" width="8.375" style="10" customWidth="1"/>
    <col min="31" max="31" width="8.25" style="88" customWidth="1"/>
    <col min="32" max="32" width="6.875" style="14" bestFit="1" customWidth="1"/>
    <col min="33" max="33" width="7.875" style="14" bestFit="1" customWidth="1"/>
    <col min="34" max="34" width="6.875" style="14" bestFit="1" customWidth="1"/>
    <col min="35" max="36" width="6.875" style="10" bestFit="1" customWidth="1"/>
    <col min="37" max="37" width="6.875" style="11" bestFit="1" customWidth="1"/>
    <col min="38" max="39" width="6.875" style="9" bestFit="1" customWidth="1"/>
    <col min="40" max="40" width="8.5" style="12" bestFit="1" customWidth="1"/>
    <col min="41" max="41" width="7.875" style="12" bestFit="1" customWidth="1"/>
    <col min="42" max="42" width="1.125" style="9" customWidth="1"/>
    <col min="43" max="16384" width="8.75" style="9"/>
  </cols>
  <sheetData>
    <row r="1" spans="1:41" s="1" customFormat="1" ht="20.100000000000001" hidden="1" customHeight="1" x14ac:dyDescent="0.15">
      <c r="A1" s="17"/>
      <c r="B1" s="164" t="s">
        <v>56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</row>
    <row r="2" spans="1:41" s="1" customFormat="1" ht="20.100000000000001" hidden="1" customHeight="1" thickBot="1" x14ac:dyDescent="0.2">
      <c r="D2" s="96"/>
      <c r="K2" s="2"/>
      <c r="L2" s="2"/>
      <c r="P2" s="2"/>
      <c r="Q2" s="2"/>
      <c r="R2" s="87"/>
      <c r="S2" s="13"/>
      <c r="T2" s="13"/>
      <c r="U2" s="13"/>
      <c r="V2" s="2"/>
      <c r="W2" s="2"/>
      <c r="X2" s="5"/>
      <c r="AA2" s="3"/>
      <c r="AB2" s="4"/>
      <c r="AC2" s="13"/>
      <c r="AD2" s="2"/>
      <c r="AE2" s="87"/>
      <c r="AF2" s="13"/>
      <c r="AG2" s="13"/>
      <c r="AH2" s="13"/>
      <c r="AI2" s="2"/>
      <c r="AJ2" s="2"/>
      <c r="AK2" s="5"/>
      <c r="AN2" s="4" t="s">
        <v>77</v>
      </c>
      <c r="AO2" s="4"/>
    </row>
    <row r="3" spans="1:41" s="1" customFormat="1" ht="20.100000000000001" hidden="1" customHeight="1" x14ac:dyDescent="0.15">
      <c r="A3" s="18"/>
      <c r="B3" s="19" t="s">
        <v>29</v>
      </c>
      <c r="C3" s="15" t="s">
        <v>30</v>
      </c>
      <c r="D3" s="91"/>
      <c r="E3" s="15"/>
      <c r="F3" s="15" t="s">
        <v>24</v>
      </c>
      <c r="G3" s="181" t="s">
        <v>26</v>
      </c>
      <c r="H3" s="15"/>
      <c r="I3" s="15"/>
      <c r="J3" s="15" t="s">
        <v>27</v>
      </c>
      <c r="K3" s="182" t="s">
        <v>31</v>
      </c>
      <c r="L3" s="182" t="s">
        <v>1</v>
      </c>
      <c r="M3" s="181" t="s">
        <v>3</v>
      </c>
      <c r="N3" s="181" t="s">
        <v>32</v>
      </c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 t="s">
        <v>33</v>
      </c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5" t="s">
        <v>86</v>
      </c>
      <c r="AO3" s="184" t="s">
        <v>87</v>
      </c>
    </row>
    <row r="4" spans="1:41" s="1" customFormat="1" ht="20.100000000000001" hidden="1" customHeight="1" x14ac:dyDescent="0.15">
      <c r="A4" s="18"/>
      <c r="B4" s="20" t="s">
        <v>34</v>
      </c>
      <c r="C4" s="16" t="s">
        <v>35</v>
      </c>
      <c r="D4" s="92"/>
      <c r="E4" s="16" t="s">
        <v>36</v>
      </c>
      <c r="F4" s="16" t="s">
        <v>23</v>
      </c>
      <c r="G4" s="169"/>
      <c r="H4" s="16"/>
      <c r="I4" s="16"/>
      <c r="J4" s="16" t="s">
        <v>28</v>
      </c>
      <c r="K4" s="183"/>
      <c r="L4" s="183"/>
      <c r="M4" s="149"/>
      <c r="N4" s="7" t="s">
        <v>39</v>
      </c>
      <c r="O4" s="7" t="s">
        <v>40</v>
      </c>
      <c r="P4" s="21" t="s">
        <v>0</v>
      </c>
      <c r="Q4" s="21" t="s">
        <v>2</v>
      </c>
      <c r="R4" s="57" t="s">
        <v>17</v>
      </c>
      <c r="S4" s="48" t="s">
        <v>4</v>
      </c>
      <c r="T4" s="48" t="s">
        <v>19</v>
      </c>
      <c r="U4" s="48" t="s">
        <v>21</v>
      </c>
      <c r="V4" s="21" t="s">
        <v>5</v>
      </c>
      <c r="W4" s="21" t="s">
        <v>6</v>
      </c>
      <c r="X4" s="180" t="s">
        <v>7</v>
      </c>
      <c r="Y4" s="8" t="s">
        <v>37</v>
      </c>
      <c r="Z4" s="8" t="s">
        <v>38</v>
      </c>
      <c r="AA4" s="22" t="s">
        <v>41</v>
      </c>
      <c r="AB4" s="7" t="s">
        <v>42</v>
      </c>
      <c r="AC4" s="48" t="s">
        <v>18</v>
      </c>
      <c r="AD4" s="21" t="s">
        <v>13</v>
      </c>
      <c r="AE4" s="57" t="s">
        <v>14</v>
      </c>
      <c r="AF4" s="48" t="s">
        <v>8</v>
      </c>
      <c r="AG4" s="48" t="s">
        <v>20</v>
      </c>
      <c r="AH4" s="48" t="s">
        <v>22</v>
      </c>
      <c r="AI4" s="21" t="s">
        <v>9</v>
      </c>
      <c r="AJ4" s="21" t="s">
        <v>10</v>
      </c>
      <c r="AK4" s="180" t="s">
        <v>11</v>
      </c>
      <c r="AL4" s="8" t="s">
        <v>37</v>
      </c>
      <c r="AM4" s="8" t="s">
        <v>38</v>
      </c>
      <c r="AN4" s="24" t="s">
        <v>12</v>
      </c>
      <c r="AO4" s="185"/>
    </row>
    <row r="5" spans="1:41" s="1" customFormat="1" ht="20.100000000000001" hidden="1" customHeight="1" x14ac:dyDescent="0.15">
      <c r="A5" s="18"/>
      <c r="B5" s="25" t="s">
        <v>57</v>
      </c>
      <c r="C5" s="24" t="s">
        <v>57</v>
      </c>
      <c r="D5" s="93"/>
      <c r="E5" s="24" t="s">
        <v>15</v>
      </c>
      <c r="F5" s="24" t="s">
        <v>58</v>
      </c>
      <c r="G5" s="24" t="s">
        <v>59</v>
      </c>
      <c r="H5" s="24"/>
      <c r="I5" s="24"/>
      <c r="J5" s="24" t="s">
        <v>15</v>
      </c>
      <c r="K5" s="26" t="s">
        <v>57</v>
      </c>
      <c r="L5" s="26" t="s">
        <v>57</v>
      </c>
      <c r="M5" s="149"/>
      <c r="N5" s="24" t="s">
        <v>59</v>
      </c>
      <c r="O5" s="24" t="s">
        <v>59</v>
      </c>
      <c r="P5" s="26" t="s">
        <v>57</v>
      </c>
      <c r="Q5" s="26" t="s">
        <v>57</v>
      </c>
      <c r="R5" s="53" t="s">
        <v>57</v>
      </c>
      <c r="S5" s="49" t="s">
        <v>57</v>
      </c>
      <c r="T5" s="49" t="s">
        <v>57</v>
      </c>
      <c r="U5" s="49" t="s">
        <v>57</v>
      </c>
      <c r="V5" s="26" t="s">
        <v>57</v>
      </c>
      <c r="W5" s="26" t="s">
        <v>57</v>
      </c>
      <c r="X5" s="180"/>
      <c r="Y5" s="177" t="s">
        <v>60</v>
      </c>
      <c r="Z5" s="178"/>
      <c r="AA5" s="27" t="s">
        <v>59</v>
      </c>
      <c r="AB5" s="24" t="s">
        <v>59</v>
      </c>
      <c r="AC5" s="49" t="s">
        <v>57</v>
      </c>
      <c r="AD5" s="26" t="s">
        <v>57</v>
      </c>
      <c r="AE5" s="53" t="s">
        <v>57</v>
      </c>
      <c r="AF5" s="49" t="s">
        <v>57</v>
      </c>
      <c r="AG5" s="49" t="s">
        <v>57</v>
      </c>
      <c r="AH5" s="49" t="s">
        <v>57</v>
      </c>
      <c r="AI5" s="26" t="s">
        <v>57</v>
      </c>
      <c r="AJ5" s="26" t="s">
        <v>57</v>
      </c>
      <c r="AK5" s="180"/>
      <c r="AL5" s="177" t="s">
        <v>60</v>
      </c>
      <c r="AM5" s="178"/>
      <c r="AN5" s="177" t="s">
        <v>61</v>
      </c>
      <c r="AO5" s="179"/>
    </row>
    <row r="6" spans="1:41" s="1" customFormat="1" ht="20.100000000000001" hidden="1" customHeight="1" x14ac:dyDescent="0.15">
      <c r="A6" s="18"/>
      <c r="B6" s="173">
        <f>C6+20*2</f>
        <v>190</v>
      </c>
      <c r="C6" s="169">
        <v>150</v>
      </c>
      <c r="D6" s="97"/>
      <c r="E6" s="169">
        <v>100</v>
      </c>
      <c r="F6" s="8" t="s">
        <v>25</v>
      </c>
      <c r="G6" s="8">
        <v>0</v>
      </c>
      <c r="H6" s="8"/>
      <c r="I6" s="8"/>
      <c r="J6" s="8">
        <v>20</v>
      </c>
      <c r="K6" s="28">
        <f t="shared" ref="K6:K14" si="0">J6+E$6</f>
        <v>120</v>
      </c>
      <c r="L6" s="28">
        <f t="shared" ref="L6:L32" si="1">(K6-30)*M6</f>
        <v>135</v>
      </c>
      <c r="M6" s="8">
        <v>1.5</v>
      </c>
      <c r="N6" s="8">
        <v>30</v>
      </c>
      <c r="O6" s="8">
        <f t="shared" ref="O6:O32" si="2">N6-G6</f>
        <v>30</v>
      </c>
      <c r="P6" s="28">
        <f t="shared" ref="P6:P32" si="3">L6/COS(ATAN((Q6+U6-T6)/L6))</f>
        <v>145.38461538461539</v>
      </c>
      <c r="Q6" s="28">
        <f t="shared" ref="Q6:Q32" si="4">L6*TAN(N6*PI()/180)</f>
        <v>77.94228634059948</v>
      </c>
      <c r="R6" s="33">
        <f t="shared" ref="R6:R32" si="5">M6/COS(N6*PI()/180)</f>
        <v>1.7320508075688772</v>
      </c>
      <c r="S6" s="50">
        <f t="shared" ref="S6:S32" si="6">40/COS(N6*PI()/180)</f>
        <v>46.188021535170058</v>
      </c>
      <c r="T6" s="50">
        <f t="shared" ref="T6:T32" si="7">K6/X6+S6</f>
        <v>78.164344136441642</v>
      </c>
      <c r="U6" s="50">
        <f t="shared" ref="U6:U32" si="8">30/X6+S6</f>
        <v>54.182102185487956</v>
      </c>
      <c r="V6" s="28">
        <f t="shared" ref="V6:V32" si="9">20/COS(N6*PI()/180)</f>
        <v>23.094010767585029</v>
      </c>
      <c r="W6" s="28">
        <f t="shared" ref="W6:W32" si="10">20/COS(ATAN((Q6+U6-T6)/L6))</f>
        <v>21.538461538461537</v>
      </c>
      <c r="X6" s="23">
        <f t="shared" ref="X6:X32" si="11">(4+SIN(N6*PI()/180)/M6)*COS(N6*PI()/180)</f>
        <v>3.7527767497325675</v>
      </c>
      <c r="Y6" s="30">
        <f t="shared" ref="Y6:Y32" si="12">(S6*M6*(K6^2-30^2)/2+M6*(K6^3-30^3)/(6*X6))/1000000</f>
        <v>0.58096981126185299</v>
      </c>
      <c r="Z6" s="30">
        <f t="shared" ref="Z6:Z32" si="13">(M6*(S6+V6+W6)*(K6-30)*60+M6*(K6^2-30^2)*60/(2*X6)+(V6+W6+U6)*0*60)/1000000</f>
        <v>0.89752613328279207</v>
      </c>
      <c r="AA6" s="54">
        <v>30</v>
      </c>
      <c r="AB6" s="31">
        <f t="shared" ref="AB6:AB32" si="14">AA6+G6</f>
        <v>30</v>
      </c>
      <c r="AC6" s="50">
        <f t="shared" ref="AC6:AC32" si="15">IF(AA6&gt;0,L6/COS(ATAN((AD6+AH6-AG6)/L6)),L6/COS(ATAN((AD6+AG6-AH6)/L6)))</f>
        <v>145.38461538461539</v>
      </c>
      <c r="AD6" s="28">
        <f t="shared" ref="AD6:AD32" si="16">L6*TAN(ABS(AA6)*PI()/180)</f>
        <v>77.94228634059948</v>
      </c>
      <c r="AE6" s="33">
        <f t="shared" ref="AE6:AE32" si="17">M6/COS(AA6*PI()/180)</f>
        <v>1.7320508075688772</v>
      </c>
      <c r="AF6" s="50">
        <f t="shared" ref="AF6:AF32" si="18">40/COS(AA6*PI()/180)</f>
        <v>46.188021535170058</v>
      </c>
      <c r="AG6" s="50">
        <f t="shared" ref="AG6:AG32" si="19">K6/AK6+AF6</f>
        <v>78.164344136441642</v>
      </c>
      <c r="AH6" s="50">
        <f t="shared" ref="AH6:AH32" si="20">30/AK6+AF6</f>
        <v>54.182102185487956</v>
      </c>
      <c r="AI6" s="28">
        <f t="shared" ref="AI6:AI32" si="21">20/COS(AA6*PI()/180)</f>
        <v>23.094010767585029</v>
      </c>
      <c r="AJ6" s="28">
        <f t="shared" ref="AJ6:AJ32" si="22">IF(AA6&gt;0,20/COS(ATAN((AD6+AH6-AG6)/L6)),20/COS(ATAN((AD6-AH6+AG6)/L6)))</f>
        <v>21.538461538461537</v>
      </c>
      <c r="AK6" s="32">
        <f t="shared" ref="AK6:AK32" si="23">(4+SIN(ABS(AA6)*PI()/180)/M6)*COS(AA6*PI()/180)</f>
        <v>3.7527767497325675</v>
      </c>
      <c r="AL6" s="30">
        <f t="shared" ref="AL6:AL32" si="24">(AF6*M6*(K6^2-30^2)/2+M6*(K6^3-30^3)/(6*AK6))/1000000</f>
        <v>0.58096981126185299</v>
      </c>
      <c r="AM6" s="30">
        <f t="shared" ref="AM6:AM32" si="25">(M6*(AF6+AI6+AJ6)*(K6-30)*60+M6*(K6^2-30^2)*60/(2*AK6)+(AI6+AJ6+AH6)*0*60)/1000000</f>
        <v>0.89752613328279207</v>
      </c>
      <c r="AN6" s="33">
        <f t="shared" ref="AN6:AN32" si="26">IF(AA6&gt;0,(C6+C6+Q6+AD6)*L6/2/10000*0.4,(C6+C6+Q6-AD6)*L6/2/10000*0.4)</f>
        <v>1.2308883462392373</v>
      </c>
      <c r="AO6" s="34">
        <f t="shared" ref="AO6:AO32" si="27">IF(Z6&gt;0,1*0.4*(V6+U6+W6+Q6+C6/2+AI6+AH6+AJ6+(C6/2+AD6))/100,1*0.4*(V6+U6+W6+Q6+C6/2+AI6+AH6+AJ6+(C6/2-AD6))/100)</f>
        <v>2.0140548866570724</v>
      </c>
    </row>
    <row r="7" spans="1:41" s="1" customFormat="1" ht="20.100000000000001" hidden="1" customHeight="1" x14ac:dyDescent="0.15">
      <c r="A7" s="18"/>
      <c r="B7" s="174"/>
      <c r="C7" s="170"/>
      <c r="D7" s="92"/>
      <c r="E7" s="170"/>
      <c r="F7" s="8" t="s">
        <v>62</v>
      </c>
      <c r="G7" s="8">
        <v>0</v>
      </c>
      <c r="H7" s="8"/>
      <c r="I7" s="8"/>
      <c r="J7" s="8">
        <v>20</v>
      </c>
      <c r="K7" s="28">
        <f t="shared" si="0"/>
        <v>120</v>
      </c>
      <c r="L7" s="28">
        <f t="shared" si="1"/>
        <v>135</v>
      </c>
      <c r="M7" s="8">
        <v>1.5</v>
      </c>
      <c r="N7" s="8">
        <v>30</v>
      </c>
      <c r="O7" s="8">
        <f t="shared" si="2"/>
        <v>30</v>
      </c>
      <c r="P7" s="28">
        <f t="shared" si="3"/>
        <v>145.38461538461539</v>
      </c>
      <c r="Q7" s="28">
        <f t="shared" si="4"/>
        <v>77.94228634059948</v>
      </c>
      <c r="R7" s="33">
        <f t="shared" si="5"/>
        <v>1.7320508075688772</v>
      </c>
      <c r="S7" s="50">
        <f t="shared" si="6"/>
        <v>46.188021535170058</v>
      </c>
      <c r="T7" s="50">
        <f t="shared" si="7"/>
        <v>78.164344136441642</v>
      </c>
      <c r="U7" s="50">
        <f t="shared" si="8"/>
        <v>54.182102185487956</v>
      </c>
      <c r="V7" s="28">
        <f t="shared" si="9"/>
        <v>23.094010767585029</v>
      </c>
      <c r="W7" s="28">
        <f t="shared" si="10"/>
        <v>21.538461538461537</v>
      </c>
      <c r="X7" s="23">
        <f t="shared" si="11"/>
        <v>3.7527767497325675</v>
      </c>
      <c r="Y7" s="30">
        <f t="shared" si="12"/>
        <v>0.58096981126185299</v>
      </c>
      <c r="Z7" s="30">
        <f t="shared" si="13"/>
        <v>0.89752613328279207</v>
      </c>
      <c r="AA7" s="54">
        <v>30</v>
      </c>
      <c r="AB7" s="31">
        <f t="shared" si="14"/>
        <v>30</v>
      </c>
      <c r="AC7" s="50">
        <f t="shared" si="15"/>
        <v>145.38461538461539</v>
      </c>
      <c r="AD7" s="28">
        <f t="shared" si="16"/>
        <v>77.94228634059948</v>
      </c>
      <c r="AE7" s="33">
        <f t="shared" si="17"/>
        <v>1.7320508075688772</v>
      </c>
      <c r="AF7" s="50">
        <f t="shared" si="18"/>
        <v>46.188021535170058</v>
      </c>
      <c r="AG7" s="50">
        <f t="shared" si="19"/>
        <v>78.164344136441642</v>
      </c>
      <c r="AH7" s="50">
        <f t="shared" si="20"/>
        <v>54.182102185487956</v>
      </c>
      <c r="AI7" s="28">
        <f t="shared" si="21"/>
        <v>23.094010767585029</v>
      </c>
      <c r="AJ7" s="28">
        <f t="shared" si="22"/>
        <v>21.538461538461537</v>
      </c>
      <c r="AK7" s="32">
        <f t="shared" si="23"/>
        <v>3.7527767497325675</v>
      </c>
      <c r="AL7" s="30">
        <f t="shared" si="24"/>
        <v>0.58096981126185299</v>
      </c>
      <c r="AM7" s="30">
        <f t="shared" si="25"/>
        <v>0.89752613328279207</v>
      </c>
      <c r="AN7" s="33">
        <f t="shared" si="26"/>
        <v>0.42088834623923727</v>
      </c>
      <c r="AO7" s="34">
        <f t="shared" si="27"/>
        <v>1.4140548866570724</v>
      </c>
    </row>
    <row r="8" spans="1:41" s="1" customFormat="1" ht="20.100000000000001" hidden="1" customHeight="1" x14ac:dyDescent="0.15">
      <c r="A8" s="18"/>
      <c r="B8" s="174"/>
      <c r="C8" s="170"/>
      <c r="D8" s="92"/>
      <c r="E8" s="170"/>
      <c r="F8" s="8" t="s">
        <v>63</v>
      </c>
      <c r="G8" s="8">
        <v>0</v>
      </c>
      <c r="H8" s="8"/>
      <c r="I8" s="8"/>
      <c r="J8" s="8">
        <v>30</v>
      </c>
      <c r="K8" s="28">
        <f t="shared" si="0"/>
        <v>130</v>
      </c>
      <c r="L8" s="28">
        <f t="shared" si="1"/>
        <v>150</v>
      </c>
      <c r="M8" s="8">
        <v>1.5</v>
      </c>
      <c r="N8" s="8">
        <v>30</v>
      </c>
      <c r="O8" s="8">
        <f t="shared" si="2"/>
        <v>30</v>
      </c>
      <c r="P8" s="28">
        <f t="shared" si="3"/>
        <v>161.53846153846152</v>
      </c>
      <c r="Q8" s="28">
        <f t="shared" si="4"/>
        <v>86.602540378443862</v>
      </c>
      <c r="R8" s="33">
        <f t="shared" si="5"/>
        <v>1.7320508075688772</v>
      </c>
      <c r="S8" s="50">
        <f t="shared" si="6"/>
        <v>46.188021535170058</v>
      </c>
      <c r="T8" s="50">
        <f t="shared" si="7"/>
        <v>80.829037686547608</v>
      </c>
      <c r="U8" s="50">
        <f t="shared" si="8"/>
        <v>54.182102185487956</v>
      </c>
      <c r="V8" s="28">
        <f t="shared" si="9"/>
        <v>23.094010767585029</v>
      </c>
      <c r="W8" s="28">
        <f t="shared" si="10"/>
        <v>21.538461538461537</v>
      </c>
      <c r="X8" s="23">
        <f t="shared" si="11"/>
        <v>3.7527767497325675</v>
      </c>
      <c r="Y8" s="30">
        <f t="shared" si="12"/>
        <v>0.69881588351528934</v>
      </c>
      <c r="Z8" s="30">
        <f t="shared" si="13"/>
        <v>1.009242380178579</v>
      </c>
      <c r="AA8" s="54">
        <v>30</v>
      </c>
      <c r="AB8" s="31">
        <f t="shared" si="14"/>
        <v>30</v>
      </c>
      <c r="AC8" s="50">
        <f t="shared" si="15"/>
        <v>161.53846153846152</v>
      </c>
      <c r="AD8" s="28">
        <f t="shared" si="16"/>
        <v>86.602540378443862</v>
      </c>
      <c r="AE8" s="33">
        <f t="shared" si="17"/>
        <v>1.7320508075688772</v>
      </c>
      <c r="AF8" s="50">
        <f t="shared" si="18"/>
        <v>46.188021535170058</v>
      </c>
      <c r="AG8" s="50">
        <f t="shared" si="19"/>
        <v>80.829037686547608</v>
      </c>
      <c r="AH8" s="50">
        <f t="shared" si="20"/>
        <v>54.182102185487956</v>
      </c>
      <c r="AI8" s="28">
        <f t="shared" si="21"/>
        <v>23.094010767585029</v>
      </c>
      <c r="AJ8" s="28">
        <f t="shared" si="22"/>
        <v>21.538461538461537</v>
      </c>
      <c r="AK8" s="32">
        <f t="shared" si="23"/>
        <v>3.7527767497325675</v>
      </c>
      <c r="AL8" s="30">
        <f t="shared" si="24"/>
        <v>0.69881588351528934</v>
      </c>
      <c r="AM8" s="30">
        <f t="shared" si="25"/>
        <v>1.009242380178579</v>
      </c>
      <c r="AN8" s="33">
        <f t="shared" si="26"/>
        <v>0.51961524227066314</v>
      </c>
      <c r="AO8" s="34">
        <f t="shared" si="27"/>
        <v>1.4833369189598269</v>
      </c>
    </row>
    <row r="9" spans="1:41" s="1" customFormat="1" ht="20.100000000000001" hidden="1" customHeight="1" x14ac:dyDescent="0.15">
      <c r="A9" s="18"/>
      <c r="B9" s="174"/>
      <c r="C9" s="170"/>
      <c r="D9" s="92"/>
      <c r="E9" s="170"/>
      <c r="F9" s="8" t="s">
        <v>64</v>
      </c>
      <c r="G9" s="8">
        <v>0</v>
      </c>
      <c r="H9" s="8"/>
      <c r="I9" s="8"/>
      <c r="J9" s="8">
        <v>30</v>
      </c>
      <c r="K9" s="28">
        <f t="shared" si="0"/>
        <v>130</v>
      </c>
      <c r="L9" s="28">
        <f t="shared" si="1"/>
        <v>150</v>
      </c>
      <c r="M9" s="8">
        <v>1.5</v>
      </c>
      <c r="N9" s="8">
        <v>30</v>
      </c>
      <c r="O9" s="8">
        <f t="shared" si="2"/>
        <v>30</v>
      </c>
      <c r="P9" s="28">
        <f t="shared" si="3"/>
        <v>161.53846153846152</v>
      </c>
      <c r="Q9" s="28">
        <f t="shared" si="4"/>
        <v>86.602540378443862</v>
      </c>
      <c r="R9" s="33">
        <f t="shared" si="5"/>
        <v>1.7320508075688772</v>
      </c>
      <c r="S9" s="50">
        <f t="shared" si="6"/>
        <v>46.188021535170058</v>
      </c>
      <c r="T9" s="50">
        <f t="shared" si="7"/>
        <v>80.829037686547608</v>
      </c>
      <c r="U9" s="50">
        <f t="shared" si="8"/>
        <v>54.182102185487956</v>
      </c>
      <c r="V9" s="28">
        <f t="shared" si="9"/>
        <v>23.094010767585029</v>
      </c>
      <c r="W9" s="28">
        <f t="shared" si="10"/>
        <v>21.538461538461537</v>
      </c>
      <c r="X9" s="23">
        <f t="shared" si="11"/>
        <v>3.7527767497325675</v>
      </c>
      <c r="Y9" s="30">
        <f t="shared" si="12"/>
        <v>0.69881588351528934</v>
      </c>
      <c r="Z9" s="30">
        <f t="shared" si="13"/>
        <v>1.009242380178579</v>
      </c>
      <c r="AA9" s="54">
        <v>30</v>
      </c>
      <c r="AB9" s="31">
        <f t="shared" si="14"/>
        <v>30</v>
      </c>
      <c r="AC9" s="50">
        <f t="shared" si="15"/>
        <v>161.53846153846152</v>
      </c>
      <c r="AD9" s="28">
        <f t="shared" si="16"/>
        <v>86.602540378443862</v>
      </c>
      <c r="AE9" s="33">
        <f t="shared" si="17"/>
        <v>1.7320508075688772</v>
      </c>
      <c r="AF9" s="50">
        <f t="shared" si="18"/>
        <v>46.188021535170058</v>
      </c>
      <c r="AG9" s="50">
        <f t="shared" si="19"/>
        <v>80.829037686547608</v>
      </c>
      <c r="AH9" s="50">
        <f t="shared" si="20"/>
        <v>54.182102185487956</v>
      </c>
      <c r="AI9" s="28">
        <f t="shared" si="21"/>
        <v>23.094010767585029</v>
      </c>
      <c r="AJ9" s="28">
        <f t="shared" si="22"/>
        <v>21.538461538461537</v>
      </c>
      <c r="AK9" s="32">
        <f t="shared" si="23"/>
        <v>3.7527767497325675</v>
      </c>
      <c r="AL9" s="30">
        <f t="shared" si="24"/>
        <v>0.69881588351528934</v>
      </c>
      <c r="AM9" s="30">
        <f t="shared" si="25"/>
        <v>1.009242380178579</v>
      </c>
      <c r="AN9" s="33">
        <f t="shared" si="26"/>
        <v>0.51961524227066314</v>
      </c>
      <c r="AO9" s="34">
        <f t="shared" si="27"/>
        <v>1.4833369189598269</v>
      </c>
    </row>
    <row r="10" spans="1:41" s="1" customFormat="1" ht="20.100000000000001" hidden="1" customHeight="1" x14ac:dyDescent="0.15">
      <c r="A10" s="18"/>
      <c r="B10" s="174"/>
      <c r="C10" s="170"/>
      <c r="D10" s="92"/>
      <c r="E10" s="170"/>
      <c r="F10" s="8" t="s">
        <v>65</v>
      </c>
      <c r="G10" s="8">
        <v>0</v>
      </c>
      <c r="H10" s="8"/>
      <c r="I10" s="8"/>
      <c r="J10" s="8">
        <v>35</v>
      </c>
      <c r="K10" s="28">
        <f t="shared" si="0"/>
        <v>135</v>
      </c>
      <c r="L10" s="28">
        <f t="shared" si="1"/>
        <v>183.75</v>
      </c>
      <c r="M10" s="8">
        <v>1.75</v>
      </c>
      <c r="N10" s="8">
        <v>30</v>
      </c>
      <c r="O10" s="8">
        <f t="shared" si="2"/>
        <v>30</v>
      </c>
      <c r="P10" s="28">
        <f t="shared" si="3"/>
        <v>199.5409314735534</v>
      </c>
      <c r="Q10" s="28">
        <f t="shared" si="4"/>
        <v>106.08811196359373</v>
      </c>
      <c r="R10" s="33">
        <f t="shared" si="5"/>
        <v>2.0207259421636898</v>
      </c>
      <c r="S10" s="50">
        <f t="shared" si="6"/>
        <v>46.188021535170058</v>
      </c>
      <c r="T10" s="50">
        <f t="shared" si="7"/>
        <v>82.56108849411649</v>
      </c>
      <c r="U10" s="50">
        <f t="shared" si="8"/>
        <v>54.270925303824818</v>
      </c>
      <c r="V10" s="28">
        <f t="shared" si="9"/>
        <v>23.094010767585029</v>
      </c>
      <c r="W10" s="28">
        <f t="shared" si="10"/>
        <v>21.718740840658874</v>
      </c>
      <c r="X10" s="23">
        <f t="shared" si="11"/>
        <v>3.7115374447904514</v>
      </c>
      <c r="Y10" s="30">
        <f t="shared" si="12"/>
        <v>0.89140536077409638</v>
      </c>
      <c r="Z10" s="30">
        <f t="shared" si="13"/>
        <v>1.2483470625420403</v>
      </c>
      <c r="AA10" s="54">
        <v>30</v>
      </c>
      <c r="AB10" s="31">
        <f t="shared" si="14"/>
        <v>30</v>
      </c>
      <c r="AC10" s="50">
        <f t="shared" si="15"/>
        <v>199.5409314735534</v>
      </c>
      <c r="AD10" s="28">
        <f t="shared" si="16"/>
        <v>106.08811196359373</v>
      </c>
      <c r="AE10" s="33">
        <f t="shared" si="17"/>
        <v>2.0207259421636898</v>
      </c>
      <c r="AF10" s="50">
        <f t="shared" si="18"/>
        <v>46.188021535170058</v>
      </c>
      <c r="AG10" s="50">
        <f t="shared" si="19"/>
        <v>82.56108849411649</v>
      </c>
      <c r="AH10" s="50">
        <f t="shared" si="20"/>
        <v>54.270925303824818</v>
      </c>
      <c r="AI10" s="28">
        <f t="shared" si="21"/>
        <v>23.094010767585029</v>
      </c>
      <c r="AJ10" s="28">
        <f t="shared" si="22"/>
        <v>21.718740840658874</v>
      </c>
      <c r="AK10" s="32">
        <f t="shared" si="23"/>
        <v>3.7115374447904514</v>
      </c>
      <c r="AL10" s="30">
        <f t="shared" si="24"/>
        <v>0.89140536077409638</v>
      </c>
      <c r="AM10" s="30">
        <f t="shared" si="25"/>
        <v>1.2483470625420403</v>
      </c>
      <c r="AN10" s="33">
        <f t="shared" si="26"/>
        <v>0.77974762293241406</v>
      </c>
      <c r="AO10" s="34">
        <f t="shared" si="27"/>
        <v>1.6413743110052996</v>
      </c>
    </row>
    <row r="11" spans="1:41" s="1" customFormat="1" ht="20.100000000000001" hidden="1" customHeight="1" x14ac:dyDescent="0.15">
      <c r="A11" s="18"/>
      <c r="B11" s="174"/>
      <c r="C11" s="170"/>
      <c r="D11" s="92"/>
      <c r="E11" s="170"/>
      <c r="F11" s="8" t="s">
        <v>66</v>
      </c>
      <c r="G11" s="8">
        <v>0</v>
      </c>
      <c r="H11" s="8"/>
      <c r="I11" s="8"/>
      <c r="J11" s="8">
        <v>35</v>
      </c>
      <c r="K11" s="28">
        <f t="shared" si="0"/>
        <v>135</v>
      </c>
      <c r="L11" s="28">
        <f t="shared" si="1"/>
        <v>183.75</v>
      </c>
      <c r="M11" s="8">
        <v>1.75</v>
      </c>
      <c r="N11" s="8">
        <v>30</v>
      </c>
      <c r="O11" s="8">
        <f t="shared" si="2"/>
        <v>30</v>
      </c>
      <c r="P11" s="28">
        <f t="shared" si="3"/>
        <v>199.5409314735534</v>
      </c>
      <c r="Q11" s="28">
        <f t="shared" si="4"/>
        <v>106.08811196359373</v>
      </c>
      <c r="R11" s="33">
        <f t="shared" si="5"/>
        <v>2.0207259421636898</v>
      </c>
      <c r="S11" s="50">
        <f t="shared" si="6"/>
        <v>46.188021535170058</v>
      </c>
      <c r="T11" s="50">
        <f t="shared" si="7"/>
        <v>82.56108849411649</v>
      </c>
      <c r="U11" s="50">
        <f t="shared" si="8"/>
        <v>54.270925303824818</v>
      </c>
      <c r="V11" s="28">
        <f t="shared" si="9"/>
        <v>23.094010767585029</v>
      </c>
      <c r="W11" s="28">
        <f t="shared" si="10"/>
        <v>21.718740840658874</v>
      </c>
      <c r="X11" s="23">
        <f t="shared" si="11"/>
        <v>3.7115374447904514</v>
      </c>
      <c r="Y11" s="30">
        <f t="shared" si="12"/>
        <v>0.89140536077409638</v>
      </c>
      <c r="Z11" s="30">
        <f t="shared" si="13"/>
        <v>1.2483470625420403</v>
      </c>
      <c r="AA11" s="54">
        <v>30</v>
      </c>
      <c r="AB11" s="31">
        <f t="shared" si="14"/>
        <v>30</v>
      </c>
      <c r="AC11" s="50">
        <f t="shared" si="15"/>
        <v>199.5409314735534</v>
      </c>
      <c r="AD11" s="28">
        <f t="shared" si="16"/>
        <v>106.08811196359373</v>
      </c>
      <c r="AE11" s="33">
        <f t="shared" si="17"/>
        <v>2.0207259421636898</v>
      </c>
      <c r="AF11" s="50">
        <f t="shared" si="18"/>
        <v>46.188021535170058</v>
      </c>
      <c r="AG11" s="50">
        <f t="shared" si="19"/>
        <v>82.56108849411649</v>
      </c>
      <c r="AH11" s="50">
        <f t="shared" si="20"/>
        <v>54.270925303824818</v>
      </c>
      <c r="AI11" s="28">
        <f t="shared" si="21"/>
        <v>23.094010767585029</v>
      </c>
      <c r="AJ11" s="28">
        <f t="shared" si="22"/>
        <v>21.718740840658874</v>
      </c>
      <c r="AK11" s="32">
        <f t="shared" si="23"/>
        <v>3.7115374447904514</v>
      </c>
      <c r="AL11" s="30">
        <f t="shared" si="24"/>
        <v>0.89140536077409638</v>
      </c>
      <c r="AM11" s="30">
        <f t="shared" si="25"/>
        <v>1.2483470625420403</v>
      </c>
      <c r="AN11" s="33">
        <f t="shared" si="26"/>
        <v>0.77974762293241406</v>
      </c>
      <c r="AO11" s="34">
        <f t="shared" si="27"/>
        <v>1.6413743110052996</v>
      </c>
    </row>
    <row r="12" spans="1:41" s="1" customFormat="1" ht="20.100000000000001" hidden="1" customHeight="1" x14ac:dyDescent="0.15">
      <c r="A12" s="18"/>
      <c r="B12" s="174"/>
      <c r="C12" s="170"/>
      <c r="D12" s="92"/>
      <c r="E12" s="170"/>
      <c r="F12" s="8" t="s">
        <v>67</v>
      </c>
      <c r="G12" s="8">
        <v>0</v>
      </c>
      <c r="H12" s="8"/>
      <c r="I12" s="8"/>
      <c r="J12" s="8">
        <v>40</v>
      </c>
      <c r="K12" s="28">
        <f t="shared" si="0"/>
        <v>140</v>
      </c>
      <c r="L12" s="28">
        <f t="shared" si="1"/>
        <v>192.5</v>
      </c>
      <c r="M12" s="8">
        <v>1.75</v>
      </c>
      <c r="N12" s="8">
        <v>30</v>
      </c>
      <c r="O12" s="8">
        <f t="shared" si="2"/>
        <v>30</v>
      </c>
      <c r="P12" s="28">
        <f t="shared" si="3"/>
        <v>209.04288059134166</v>
      </c>
      <c r="Q12" s="28">
        <f t="shared" si="4"/>
        <v>111.13992681900295</v>
      </c>
      <c r="R12" s="33">
        <f t="shared" si="5"/>
        <v>2.0207259421636898</v>
      </c>
      <c r="S12" s="50">
        <f t="shared" si="6"/>
        <v>46.188021535170058</v>
      </c>
      <c r="T12" s="50">
        <f t="shared" si="7"/>
        <v>83.908239122225609</v>
      </c>
      <c r="U12" s="50">
        <f t="shared" si="8"/>
        <v>54.270925303824818</v>
      </c>
      <c r="V12" s="28">
        <f t="shared" si="9"/>
        <v>23.094010767585029</v>
      </c>
      <c r="W12" s="28">
        <f t="shared" si="10"/>
        <v>21.718740840658874</v>
      </c>
      <c r="X12" s="23">
        <f t="shared" si="11"/>
        <v>3.7115374447904514</v>
      </c>
      <c r="Y12" s="30">
        <f t="shared" si="12"/>
        <v>0.96926365066928255</v>
      </c>
      <c r="Z12" s="30">
        <f t="shared" si="13"/>
        <v>1.3155719556356584</v>
      </c>
      <c r="AA12" s="54">
        <v>30</v>
      </c>
      <c r="AB12" s="31">
        <f t="shared" si="14"/>
        <v>30</v>
      </c>
      <c r="AC12" s="50">
        <f t="shared" si="15"/>
        <v>209.04288059134166</v>
      </c>
      <c r="AD12" s="28">
        <f t="shared" si="16"/>
        <v>111.13992681900295</v>
      </c>
      <c r="AE12" s="33">
        <f t="shared" si="17"/>
        <v>2.0207259421636898</v>
      </c>
      <c r="AF12" s="50">
        <f t="shared" si="18"/>
        <v>46.188021535170058</v>
      </c>
      <c r="AG12" s="50">
        <f t="shared" si="19"/>
        <v>83.908239122225609</v>
      </c>
      <c r="AH12" s="50">
        <f t="shared" si="20"/>
        <v>54.270925303824818</v>
      </c>
      <c r="AI12" s="28">
        <f t="shared" si="21"/>
        <v>23.094010767585029</v>
      </c>
      <c r="AJ12" s="28">
        <f t="shared" si="22"/>
        <v>21.718740840658874</v>
      </c>
      <c r="AK12" s="32">
        <f t="shared" si="23"/>
        <v>3.7115374447904514</v>
      </c>
      <c r="AL12" s="30">
        <f t="shared" si="24"/>
        <v>0.96926365066928255</v>
      </c>
      <c r="AM12" s="30">
        <f t="shared" si="25"/>
        <v>1.3155719556356584</v>
      </c>
      <c r="AN12" s="33">
        <f t="shared" si="26"/>
        <v>0.85577743650632287</v>
      </c>
      <c r="AO12" s="34">
        <f t="shared" si="27"/>
        <v>1.6817888298485733</v>
      </c>
    </row>
    <row r="13" spans="1:41" s="1" customFormat="1" ht="20.100000000000001" hidden="1" customHeight="1" x14ac:dyDescent="0.15">
      <c r="A13" s="18"/>
      <c r="B13" s="174"/>
      <c r="C13" s="170"/>
      <c r="D13" s="92"/>
      <c r="E13" s="170"/>
      <c r="F13" s="8" t="s">
        <v>68</v>
      </c>
      <c r="G13" s="8">
        <v>0</v>
      </c>
      <c r="H13" s="8"/>
      <c r="I13" s="8"/>
      <c r="J13" s="8">
        <v>40</v>
      </c>
      <c r="K13" s="28">
        <f t="shared" si="0"/>
        <v>140</v>
      </c>
      <c r="L13" s="28">
        <f t="shared" si="1"/>
        <v>192.5</v>
      </c>
      <c r="M13" s="8">
        <v>1.75</v>
      </c>
      <c r="N13" s="8">
        <v>30</v>
      </c>
      <c r="O13" s="8">
        <f t="shared" si="2"/>
        <v>30</v>
      </c>
      <c r="P13" s="28">
        <f t="shared" si="3"/>
        <v>209.04288059134166</v>
      </c>
      <c r="Q13" s="28">
        <f t="shared" si="4"/>
        <v>111.13992681900295</v>
      </c>
      <c r="R13" s="33">
        <f t="shared" si="5"/>
        <v>2.0207259421636898</v>
      </c>
      <c r="S13" s="50">
        <f t="shared" si="6"/>
        <v>46.188021535170058</v>
      </c>
      <c r="T13" s="50">
        <f t="shared" si="7"/>
        <v>83.908239122225609</v>
      </c>
      <c r="U13" s="50">
        <f t="shared" si="8"/>
        <v>54.270925303824818</v>
      </c>
      <c r="V13" s="28">
        <f t="shared" si="9"/>
        <v>23.094010767585029</v>
      </c>
      <c r="W13" s="28">
        <f t="shared" si="10"/>
        <v>21.718740840658874</v>
      </c>
      <c r="X13" s="23">
        <f t="shared" si="11"/>
        <v>3.7115374447904514</v>
      </c>
      <c r="Y13" s="30">
        <f t="shared" si="12"/>
        <v>0.96926365066928255</v>
      </c>
      <c r="Z13" s="30">
        <f t="shared" si="13"/>
        <v>1.3155719556356584</v>
      </c>
      <c r="AA13" s="54">
        <v>30</v>
      </c>
      <c r="AB13" s="31">
        <f t="shared" si="14"/>
        <v>30</v>
      </c>
      <c r="AC13" s="50">
        <f t="shared" si="15"/>
        <v>209.04288059134166</v>
      </c>
      <c r="AD13" s="28">
        <f t="shared" si="16"/>
        <v>111.13992681900295</v>
      </c>
      <c r="AE13" s="33">
        <f t="shared" si="17"/>
        <v>2.0207259421636898</v>
      </c>
      <c r="AF13" s="50">
        <f t="shared" si="18"/>
        <v>46.188021535170058</v>
      </c>
      <c r="AG13" s="50">
        <f t="shared" si="19"/>
        <v>83.908239122225609</v>
      </c>
      <c r="AH13" s="50">
        <f t="shared" si="20"/>
        <v>54.270925303824818</v>
      </c>
      <c r="AI13" s="28">
        <f t="shared" si="21"/>
        <v>23.094010767585029</v>
      </c>
      <c r="AJ13" s="28">
        <f t="shared" si="22"/>
        <v>21.718740840658874</v>
      </c>
      <c r="AK13" s="32">
        <f t="shared" si="23"/>
        <v>3.7115374447904514</v>
      </c>
      <c r="AL13" s="30">
        <f t="shared" si="24"/>
        <v>0.96926365066928255</v>
      </c>
      <c r="AM13" s="30">
        <f t="shared" si="25"/>
        <v>1.3155719556356584</v>
      </c>
      <c r="AN13" s="33">
        <f t="shared" si="26"/>
        <v>0.85577743650632287</v>
      </c>
      <c r="AO13" s="34">
        <f t="shared" si="27"/>
        <v>1.6817888298485733</v>
      </c>
    </row>
    <row r="14" spans="1:41" s="1" customFormat="1" ht="20.100000000000001" hidden="1" customHeight="1" x14ac:dyDescent="0.15">
      <c r="A14" s="18"/>
      <c r="B14" s="175"/>
      <c r="C14" s="171"/>
      <c r="D14" s="93"/>
      <c r="E14" s="171"/>
      <c r="F14" s="8" t="s">
        <v>69</v>
      </c>
      <c r="G14" s="8">
        <v>0</v>
      </c>
      <c r="H14" s="8"/>
      <c r="I14" s="8"/>
      <c r="J14" s="8">
        <v>45</v>
      </c>
      <c r="K14" s="28">
        <f t="shared" si="0"/>
        <v>145</v>
      </c>
      <c r="L14" s="28">
        <f t="shared" si="1"/>
        <v>201.25</v>
      </c>
      <c r="M14" s="8">
        <v>1.75</v>
      </c>
      <c r="N14" s="8">
        <v>30</v>
      </c>
      <c r="O14" s="8">
        <f t="shared" si="2"/>
        <v>30</v>
      </c>
      <c r="P14" s="28">
        <f t="shared" si="3"/>
        <v>218.54482970912991</v>
      </c>
      <c r="Q14" s="28">
        <f t="shared" si="4"/>
        <v>116.19174167441219</v>
      </c>
      <c r="R14" s="33">
        <f t="shared" si="5"/>
        <v>2.0207259421636898</v>
      </c>
      <c r="S14" s="50">
        <f t="shared" si="6"/>
        <v>46.188021535170058</v>
      </c>
      <c r="T14" s="50">
        <f t="shared" si="7"/>
        <v>85.255389750334729</v>
      </c>
      <c r="U14" s="50">
        <f t="shared" si="8"/>
        <v>54.270925303824818</v>
      </c>
      <c r="V14" s="28">
        <f t="shared" si="9"/>
        <v>23.094010767585029</v>
      </c>
      <c r="W14" s="28">
        <f t="shared" si="10"/>
        <v>21.718740840658874</v>
      </c>
      <c r="X14" s="23">
        <f t="shared" si="11"/>
        <v>3.7115374447904514</v>
      </c>
      <c r="Y14" s="30">
        <f t="shared" si="12"/>
        <v>1.050792926026066</v>
      </c>
      <c r="Z14" s="30">
        <f t="shared" si="13"/>
        <v>1.3835041028090334</v>
      </c>
      <c r="AA14" s="54">
        <v>30</v>
      </c>
      <c r="AB14" s="31">
        <f t="shared" si="14"/>
        <v>30</v>
      </c>
      <c r="AC14" s="50">
        <f t="shared" si="15"/>
        <v>218.54482970912991</v>
      </c>
      <c r="AD14" s="28">
        <f t="shared" si="16"/>
        <v>116.19174167441219</v>
      </c>
      <c r="AE14" s="33">
        <f t="shared" si="17"/>
        <v>2.0207259421636898</v>
      </c>
      <c r="AF14" s="50">
        <f t="shared" si="18"/>
        <v>46.188021535170058</v>
      </c>
      <c r="AG14" s="50">
        <f t="shared" si="19"/>
        <v>85.255389750334729</v>
      </c>
      <c r="AH14" s="50">
        <f t="shared" si="20"/>
        <v>54.270925303824818</v>
      </c>
      <c r="AI14" s="28">
        <f t="shared" si="21"/>
        <v>23.094010767585029</v>
      </c>
      <c r="AJ14" s="28">
        <f t="shared" si="22"/>
        <v>21.718740840658874</v>
      </c>
      <c r="AK14" s="32">
        <f t="shared" si="23"/>
        <v>3.7115374447904514</v>
      </c>
      <c r="AL14" s="30">
        <f t="shared" si="24"/>
        <v>1.050792926026066</v>
      </c>
      <c r="AM14" s="30">
        <f t="shared" si="25"/>
        <v>1.3835041028090334</v>
      </c>
      <c r="AN14" s="33">
        <f t="shared" si="26"/>
        <v>0.93534352047901814</v>
      </c>
      <c r="AO14" s="34">
        <f t="shared" si="27"/>
        <v>1.7222033486918473</v>
      </c>
    </row>
    <row r="15" spans="1:41" s="1" customFormat="1" ht="20.100000000000001" hidden="1" customHeight="1" x14ac:dyDescent="0.15">
      <c r="A15" s="18"/>
      <c r="B15" s="173">
        <f>C15+20*2</f>
        <v>190</v>
      </c>
      <c r="C15" s="169">
        <v>150</v>
      </c>
      <c r="D15" s="97"/>
      <c r="E15" s="169">
        <v>150</v>
      </c>
      <c r="F15" s="8" t="s">
        <v>25</v>
      </c>
      <c r="G15" s="8">
        <v>0</v>
      </c>
      <c r="H15" s="8"/>
      <c r="I15" s="8"/>
      <c r="J15" s="8">
        <v>20</v>
      </c>
      <c r="K15" s="28">
        <f t="shared" ref="K15:K23" si="28">J15+E$15</f>
        <v>170</v>
      </c>
      <c r="L15" s="28">
        <f t="shared" si="1"/>
        <v>210</v>
      </c>
      <c r="M15" s="8">
        <v>1.5</v>
      </c>
      <c r="N15" s="8">
        <v>30</v>
      </c>
      <c r="O15" s="8">
        <f t="shared" si="2"/>
        <v>30</v>
      </c>
      <c r="P15" s="28">
        <f t="shared" si="3"/>
        <v>226.15384615384613</v>
      </c>
      <c r="Q15" s="28">
        <f t="shared" si="4"/>
        <v>121.2435565298214</v>
      </c>
      <c r="R15" s="33">
        <f t="shared" si="5"/>
        <v>1.7320508075688772</v>
      </c>
      <c r="S15" s="50">
        <f t="shared" si="6"/>
        <v>46.188021535170058</v>
      </c>
      <c r="T15" s="50">
        <f t="shared" si="7"/>
        <v>91.487811886971457</v>
      </c>
      <c r="U15" s="50">
        <f t="shared" si="8"/>
        <v>54.182102185487956</v>
      </c>
      <c r="V15" s="28">
        <f t="shared" si="9"/>
        <v>23.094010767585029</v>
      </c>
      <c r="W15" s="28">
        <f t="shared" si="10"/>
        <v>21.538461538461537</v>
      </c>
      <c r="X15" s="23">
        <f t="shared" si="11"/>
        <v>3.7527767497325675</v>
      </c>
      <c r="Y15" s="30">
        <f t="shared" si="12"/>
        <v>1.2954407693840149</v>
      </c>
      <c r="Z15" s="30">
        <f t="shared" si="13"/>
        <v>1.4800896097126808</v>
      </c>
      <c r="AA15" s="54">
        <v>30</v>
      </c>
      <c r="AB15" s="31">
        <f t="shared" si="14"/>
        <v>30</v>
      </c>
      <c r="AC15" s="50">
        <f t="shared" si="15"/>
        <v>226.15384615384613</v>
      </c>
      <c r="AD15" s="28">
        <f t="shared" si="16"/>
        <v>121.2435565298214</v>
      </c>
      <c r="AE15" s="33">
        <f t="shared" si="17"/>
        <v>1.7320508075688772</v>
      </c>
      <c r="AF15" s="50">
        <f t="shared" si="18"/>
        <v>46.188021535170058</v>
      </c>
      <c r="AG15" s="50">
        <f t="shared" si="19"/>
        <v>91.487811886971457</v>
      </c>
      <c r="AH15" s="50">
        <f t="shared" si="20"/>
        <v>54.182102185487956</v>
      </c>
      <c r="AI15" s="28">
        <f t="shared" si="21"/>
        <v>23.094010767585029</v>
      </c>
      <c r="AJ15" s="28">
        <f t="shared" si="22"/>
        <v>21.538461538461537</v>
      </c>
      <c r="AK15" s="32">
        <f t="shared" si="23"/>
        <v>3.7527767497325675</v>
      </c>
      <c r="AL15" s="30">
        <f t="shared" si="24"/>
        <v>1.2954407693840149</v>
      </c>
      <c r="AM15" s="30">
        <f t="shared" si="25"/>
        <v>1.4800896097126808</v>
      </c>
      <c r="AN15" s="33">
        <f t="shared" si="26"/>
        <v>2.2784458748504997</v>
      </c>
      <c r="AO15" s="34">
        <f t="shared" si="27"/>
        <v>2.3604650481708473</v>
      </c>
    </row>
    <row r="16" spans="1:41" s="1" customFormat="1" ht="20.100000000000001" hidden="1" customHeight="1" x14ac:dyDescent="0.15">
      <c r="A16" s="18"/>
      <c r="B16" s="174"/>
      <c r="C16" s="170"/>
      <c r="D16" s="92"/>
      <c r="E16" s="170"/>
      <c r="F16" s="8" t="s">
        <v>62</v>
      </c>
      <c r="G16" s="8">
        <v>0</v>
      </c>
      <c r="H16" s="8"/>
      <c r="I16" s="8"/>
      <c r="J16" s="8">
        <v>20</v>
      </c>
      <c r="K16" s="28">
        <f t="shared" si="28"/>
        <v>170</v>
      </c>
      <c r="L16" s="28">
        <f t="shared" si="1"/>
        <v>210</v>
      </c>
      <c r="M16" s="8">
        <v>1.5</v>
      </c>
      <c r="N16" s="8">
        <v>30</v>
      </c>
      <c r="O16" s="8">
        <f t="shared" si="2"/>
        <v>30</v>
      </c>
      <c r="P16" s="28">
        <f t="shared" si="3"/>
        <v>226.15384615384613</v>
      </c>
      <c r="Q16" s="28">
        <f t="shared" si="4"/>
        <v>121.2435565298214</v>
      </c>
      <c r="R16" s="33">
        <f t="shared" si="5"/>
        <v>1.7320508075688772</v>
      </c>
      <c r="S16" s="50">
        <f t="shared" si="6"/>
        <v>46.188021535170058</v>
      </c>
      <c r="T16" s="50">
        <f t="shared" si="7"/>
        <v>91.487811886971457</v>
      </c>
      <c r="U16" s="50">
        <f t="shared" si="8"/>
        <v>54.182102185487956</v>
      </c>
      <c r="V16" s="28">
        <f t="shared" si="9"/>
        <v>23.094010767585029</v>
      </c>
      <c r="W16" s="28">
        <f t="shared" si="10"/>
        <v>21.538461538461537</v>
      </c>
      <c r="X16" s="23">
        <f t="shared" si="11"/>
        <v>3.7527767497325675</v>
      </c>
      <c r="Y16" s="30">
        <f t="shared" si="12"/>
        <v>1.2954407693840149</v>
      </c>
      <c r="Z16" s="30">
        <f t="shared" si="13"/>
        <v>1.4800896097126808</v>
      </c>
      <c r="AA16" s="54">
        <v>30</v>
      </c>
      <c r="AB16" s="31">
        <f t="shared" si="14"/>
        <v>30</v>
      </c>
      <c r="AC16" s="50">
        <f t="shared" si="15"/>
        <v>226.15384615384613</v>
      </c>
      <c r="AD16" s="28">
        <f t="shared" si="16"/>
        <v>121.2435565298214</v>
      </c>
      <c r="AE16" s="33">
        <f t="shared" si="17"/>
        <v>1.7320508075688772</v>
      </c>
      <c r="AF16" s="50">
        <f t="shared" si="18"/>
        <v>46.188021535170058</v>
      </c>
      <c r="AG16" s="50">
        <f t="shared" si="19"/>
        <v>91.487811886971457</v>
      </c>
      <c r="AH16" s="50">
        <f t="shared" si="20"/>
        <v>54.182102185487956</v>
      </c>
      <c r="AI16" s="28">
        <f t="shared" si="21"/>
        <v>23.094010767585029</v>
      </c>
      <c r="AJ16" s="28">
        <f t="shared" si="22"/>
        <v>21.538461538461537</v>
      </c>
      <c r="AK16" s="32">
        <f t="shared" si="23"/>
        <v>3.7527767497325675</v>
      </c>
      <c r="AL16" s="30">
        <f t="shared" si="24"/>
        <v>1.2954407693840149</v>
      </c>
      <c r="AM16" s="30">
        <f t="shared" si="25"/>
        <v>1.4800896097126808</v>
      </c>
      <c r="AN16" s="33">
        <f t="shared" si="26"/>
        <v>1.0184458748504999</v>
      </c>
      <c r="AO16" s="34">
        <f t="shared" si="27"/>
        <v>1.7604650481708473</v>
      </c>
    </row>
    <row r="17" spans="1:41" s="1" customFormat="1" ht="20.100000000000001" hidden="1" customHeight="1" x14ac:dyDescent="0.15">
      <c r="A17" s="18"/>
      <c r="B17" s="174"/>
      <c r="C17" s="170"/>
      <c r="D17" s="92"/>
      <c r="E17" s="170"/>
      <c r="F17" s="8" t="s">
        <v>63</v>
      </c>
      <c r="G17" s="8">
        <v>0</v>
      </c>
      <c r="H17" s="8"/>
      <c r="I17" s="8"/>
      <c r="J17" s="8">
        <v>30</v>
      </c>
      <c r="K17" s="28">
        <f t="shared" si="28"/>
        <v>180</v>
      </c>
      <c r="L17" s="28">
        <f t="shared" si="1"/>
        <v>225</v>
      </c>
      <c r="M17" s="8">
        <v>1.5</v>
      </c>
      <c r="N17" s="8">
        <v>30</v>
      </c>
      <c r="O17" s="8">
        <f t="shared" si="2"/>
        <v>30</v>
      </c>
      <c r="P17" s="28">
        <f t="shared" si="3"/>
        <v>242.30769230769232</v>
      </c>
      <c r="Q17" s="28">
        <f t="shared" si="4"/>
        <v>129.9038105676658</v>
      </c>
      <c r="R17" s="33">
        <f t="shared" si="5"/>
        <v>1.7320508075688772</v>
      </c>
      <c r="S17" s="50">
        <f t="shared" si="6"/>
        <v>46.188021535170058</v>
      </c>
      <c r="T17" s="50">
        <f t="shared" si="7"/>
        <v>94.152505437077423</v>
      </c>
      <c r="U17" s="50">
        <f t="shared" si="8"/>
        <v>54.182102185487956</v>
      </c>
      <c r="V17" s="28">
        <f t="shared" si="9"/>
        <v>23.094010767585029</v>
      </c>
      <c r="W17" s="28">
        <f t="shared" si="10"/>
        <v>21.53846153846154</v>
      </c>
      <c r="X17" s="23">
        <f t="shared" si="11"/>
        <v>3.7527767497325675</v>
      </c>
      <c r="Y17" s="30">
        <f t="shared" si="12"/>
        <v>1.4779056602275207</v>
      </c>
      <c r="Z17" s="30">
        <f t="shared" si="13"/>
        <v>1.6037969775839453</v>
      </c>
      <c r="AA17" s="54">
        <v>30</v>
      </c>
      <c r="AB17" s="31">
        <f t="shared" si="14"/>
        <v>30</v>
      </c>
      <c r="AC17" s="50">
        <f t="shared" si="15"/>
        <v>242.30769230769232</v>
      </c>
      <c r="AD17" s="28">
        <f t="shared" si="16"/>
        <v>129.9038105676658</v>
      </c>
      <c r="AE17" s="33">
        <f t="shared" si="17"/>
        <v>1.7320508075688772</v>
      </c>
      <c r="AF17" s="50">
        <f t="shared" si="18"/>
        <v>46.188021535170058</v>
      </c>
      <c r="AG17" s="50">
        <f t="shared" si="19"/>
        <v>94.152505437077423</v>
      </c>
      <c r="AH17" s="50">
        <f t="shared" si="20"/>
        <v>54.182102185487956</v>
      </c>
      <c r="AI17" s="28">
        <f t="shared" si="21"/>
        <v>23.094010767585029</v>
      </c>
      <c r="AJ17" s="28">
        <f t="shared" si="22"/>
        <v>21.53846153846154</v>
      </c>
      <c r="AK17" s="32">
        <f t="shared" si="23"/>
        <v>3.7527767497325675</v>
      </c>
      <c r="AL17" s="30">
        <f t="shared" si="24"/>
        <v>1.4779056602275207</v>
      </c>
      <c r="AM17" s="30">
        <f t="shared" si="25"/>
        <v>1.6037969775839453</v>
      </c>
      <c r="AN17" s="33">
        <f t="shared" si="26"/>
        <v>1.1691342951089922</v>
      </c>
      <c r="AO17" s="34">
        <f t="shared" si="27"/>
        <v>1.8297470804736029</v>
      </c>
    </row>
    <row r="18" spans="1:41" s="1" customFormat="1" ht="20.100000000000001" hidden="1" customHeight="1" x14ac:dyDescent="0.15">
      <c r="A18" s="18"/>
      <c r="B18" s="174"/>
      <c r="C18" s="170"/>
      <c r="D18" s="92"/>
      <c r="E18" s="170"/>
      <c r="F18" s="8" t="s">
        <v>64</v>
      </c>
      <c r="G18" s="8">
        <v>0</v>
      </c>
      <c r="H18" s="8"/>
      <c r="I18" s="8"/>
      <c r="J18" s="8">
        <v>30</v>
      </c>
      <c r="K18" s="28">
        <f t="shared" si="28"/>
        <v>180</v>
      </c>
      <c r="L18" s="28">
        <f t="shared" si="1"/>
        <v>225</v>
      </c>
      <c r="M18" s="8">
        <v>1.5</v>
      </c>
      <c r="N18" s="8">
        <v>30</v>
      </c>
      <c r="O18" s="8">
        <f t="shared" si="2"/>
        <v>30</v>
      </c>
      <c r="P18" s="28">
        <f t="shared" si="3"/>
        <v>242.30769230769232</v>
      </c>
      <c r="Q18" s="28">
        <f t="shared" si="4"/>
        <v>129.9038105676658</v>
      </c>
      <c r="R18" s="33">
        <f t="shared" si="5"/>
        <v>1.7320508075688772</v>
      </c>
      <c r="S18" s="50">
        <f t="shared" si="6"/>
        <v>46.188021535170058</v>
      </c>
      <c r="T18" s="50">
        <f t="shared" si="7"/>
        <v>94.152505437077423</v>
      </c>
      <c r="U18" s="50">
        <f t="shared" si="8"/>
        <v>54.182102185487956</v>
      </c>
      <c r="V18" s="28">
        <f t="shared" si="9"/>
        <v>23.094010767585029</v>
      </c>
      <c r="W18" s="28">
        <f t="shared" si="10"/>
        <v>21.53846153846154</v>
      </c>
      <c r="X18" s="23">
        <f t="shared" si="11"/>
        <v>3.7527767497325675</v>
      </c>
      <c r="Y18" s="30">
        <f t="shared" si="12"/>
        <v>1.4779056602275207</v>
      </c>
      <c r="Z18" s="30">
        <f t="shared" si="13"/>
        <v>1.6037969775839453</v>
      </c>
      <c r="AA18" s="54">
        <v>30</v>
      </c>
      <c r="AB18" s="31">
        <f t="shared" si="14"/>
        <v>30</v>
      </c>
      <c r="AC18" s="50">
        <f t="shared" si="15"/>
        <v>242.30769230769232</v>
      </c>
      <c r="AD18" s="28">
        <f t="shared" si="16"/>
        <v>129.9038105676658</v>
      </c>
      <c r="AE18" s="33">
        <f t="shared" si="17"/>
        <v>1.7320508075688772</v>
      </c>
      <c r="AF18" s="50">
        <f t="shared" si="18"/>
        <v>46.188021535170058</v>
      </c>
      <c r="AG18" s="50">
        <f t="shared" si="19"/>
        <v>94.152505437077423</v>
      </c>
      <c r="AH18" s="50">
        <f t="shared" si="20"/>
        <v>54.182102185487956</v>
      </c>
      <c r="AI18" s="28">
        <f t="shared" si="21"/>
        <v>23.094010767585029</v>
      </c>
      <c r="AJ18" s="28">
        <f t="shared" si="22"/>
        <v>21.53846153846154</v>
      </c>
      <c r="AK18" s="32">
        <f t="shared" si="23"/>
        <v>3.7527767497325675</v>
      </c>
      <c r="AL18" s="30">
        <f t="shared" si="24"/>
        <v>1.4779056602275207</v>
      </c>
      <c r="AM18" s="30">
        <f t="shared" si="25"/>
        <v>1.6037969775839453</v>
      </c>
      <c r="AN18" s="33">
        <f t="shared" si="26"/>
        <v>1.1691342951089922</v>
      </c>
      <c r="AO18" s="34">
        <f t="shared" si="27"/>
        <v>1.8297470804736029</v>
      </c>
    </row>
    <row r="19" spans="1:41" s="1" customFormat="1" ht="20.100000000000001" hidden="1" customHeight="1" x14ac:dyDescent="0.15">
      <c r="A19" s="18"/>
      <c r="B19" s="174"/>
      <c r="C19" s="170"/>
      <c r="D19" s="92"/>
      <c r="E19" s="170"/>
      <c r="F19" s="8" t="s">
        <v>65</v>
      </c>
      <c r="G19" s="8">
        <v>0</v>
      </c>
      <c r="H19" s="8"/>
      <c r="I19" s="8"/>
      <c r="J19" s="8">
        <v>35</v>
      </c>
      <c r="K19" s="28">
        <f t="shared" si="28"/>
        <v>185</v>
      </c>
      <c r="L19" s="28">
        <f t="shared" si="1"/>
        <v>271.25</v>
      </c>
      <c r="M19" s="8">
        <v>1.75</v>
      </c>
      <c r="N19" s="8">
        <v>30</v>
      </c>
      <c r="O19" s="8">
        <f t="shared" si="2"/>
        <v>30</v>
      </c>
      <c r="P19" s="28">
        <f t="shared" si="3"/>
        <v>294.56042265143594</v>
      </c>
      <c r="Q19" s="28">
        <f t="shared" si="4"/>
        <v>156.60626051768597</v>
      </c>
      <c r="R19" s="33">
        <f t="shared" si="5"/>
        <v>2.0207259421636898</v>
      </c>
      <c r="S19" s="50">
        <f t="shared" si="6"/>
        <v>46.188021535170058</v>
      </c>
      <c r="T19" s="50">
        <f t="shared" si="7"/>
        <v>96.032594775207741</v>
      </c>
      <c r="U19" s="50">
        <f t="shared" si="8"/>
        <v>54.270925303824818</v>
      </c>
      <c r="V19" s="28">
        <f t="shared" si="9"/>
        <v>23.094010767585029</v>
      </c>
      <c r="W19" s="28">
        <f t="shared" si="10"/>
        <v>21.718740840658871</v>
      </c>
      <c r="X19" s="23">
        <f t="shared" si="11"/>
        <v>3.7115374447904514</v>
      </c>
      <c r="Y19" s="30">
        <f t="shared" si="12"/>
        <v>1.8422551462954122</v>
      </c>
      <c r="Z19" s="30">
        <f t="shared" si="13"/>
        <v>1.9524224270672965</v>
      </c>
      <c r="AA19" s="54">
        <v>30</v>
      </c>
      <c r="AB19" s="31">
        <f t="shared" si="14"/>
        <v>30</v>
      </c>
      <c r="AC19" s="50">
        <f t="shared" si="15"/>
        <v>294.56042265143594</v>
      </c>
      <c r="AD19" s="28">
        <f t="shared" si="16"/>
        <v>156.60626051768597</v>
      </c>
      <c r="AE19" s="33">
        <f t="shared" si="17"/>
        <v>2.0207259421636898</v>
      </c>
      <c r="AF19" s="50">
        <f t="shared" si="18"/>
        <v>46.188021535170058</v>
      </c>
      <c r="AG19" s="50">
        <f t="shared" si="19"/>
        <v>96.032594775207741</v>
      </c>
      <c r="AH19" s="50">
        <f t="shared" si="20"/>
        <v>54.270925303824818</v>
      </c>
      <c r="AI19" s="28">
        <f t="shared" si="21"/>
        <v>23.094010767585029</v>
      </c>
      <c r="AJ19" s="28">
        <f t="shared" si="22"/>
        <v>21.718740840658871</v>
      </c>
      <c r="AK19" s="32">
        <f t="shared" si="23"/>
        <v>3.7115374447904514</v>
      </c>
      <c r="AL19" s="30">
        <f t="shared" si="24"/>
        <v>1.8422551462954122</v>
      </c>
      <c r="AM19" s="30">
        <f t="shared" si="25"/>
        <v>1.9524224270672965</v>
      </c>
      <c r="AN19" s="33">
        <f t="shared" si="26"/>
        <v>1.6991779266168932</v>
      </c>
      <c r="AO19" s="34">
        <f t="shared" si="27"/>
        <v>2.0455194994380377</v>
      </c>
    </row>
    <row r="20" spans="1:41" s="1" customFormat="1" ht="20.100000000000001" hidden="1" customHeight="1" x14ac:dyDescent="0.15">
      <c r="A20" s="18"/>
      <c r="B20" s="174"/>
      <c r="C20" s="170"/>
      <c r="D20" s="92"/>
      <c r="E20" s="170"/>
      <c r="F20" s="8" t="s">
        <v>66</v>
      </c>
      <c r="G20" s="8">
        <v>0</v>
      </c>
      <c r="H20" s="8"/>
      <c r="I20" s="8"/>
      <c r="J20" s="8">
        <v>35</v>
      </c>
      <c r="K20" s="28">
        <f t="shared" si="28"/>
        <v>185</v>
      </c>
      <c r="L20" s="28">
        <f t="shared" si="1"/>
        <v>271.25</v>
      </c>
      <c r="M20" s="8">
        <v>1.75</v>
      </c>
      <c r="N20" s="8">
        <v>30</v>
      </c>
      <c r="O20" s="8">
        <f t="shared" si="2"/>
        <v>30</v>
      </c>
      <c r="P20" s="28">
        <f t="shared" si="3"/>
        <v>294.56042265143594</v>
      </c>
      <c r="Q20" s="28">
        <f t="shared" si="4"/>
        <v>156.60626051768597</v>
      </c>
      <c r="R20" s="33">
        <f t="shared" si="5"/>
        <v>2.0207259421636898</v>
      </c>
      <c r="S20" s="50">
        <f t="shared" si="6"/>
        <v>46.188021535170058</v>
      </c>
      <c r="T20" s="50">
        <f t="shared" si="7"/>
        <v>96.032594775207741</v>
      </c>
      <c r="U20" s="50">
        <f t="shared" si="8"/>
        <v>54.270925303824818</v>
      </c>
      <c r="V20" s="28">
        <f t="shared" si="9"/>
        <v>23.094010767585029</v>
      </c>
      <c r="W20" s="28">
        <f t="shared" si="10"/>
        <v>21.718740840658871</v>
      </c>
      <c r="X20" s="23">
        <f t="shared" si="11"/>
        <v>3.7115374447904514</v>
      </c>
      <c r="Y20" s="30">
        <f t="shared" si="12"/>
        <v>1.8422551462954122</v>
      </c>
      <c r="Z20" s="30">
        <f t="shared" si="13"/>
        <v>1.9524224270672965</v>
      </c>
      <c r="AA20" s="54">
        <v>30</v>
      </c>
      <c r="AB20" s="31">
        <f t="shared" si="14"/>
        <v>30</v>
      </c>
      <c r="AC20" s="50">
        <f t="shared" si="15"/>
        <v>294.56042265143594</v>
      </c>
      <c r="AD20" s="28">
        <f t="shared" si="16"/>
        <v>156.60626051768597</v>
      </c>
      <c r="AE20" s="33">
        <f t="shared" si="17"/>
        <v>2.0207259421636898</v>
      </c>
      <c r="AF20" s="50">
        <f t="shared" si="18"/>
        <v>46.188021535170058</v>
      </c>
      <c r="AG20" s="50">
        <f t="shared" si="19"/>
        <v>96.032594775207741</v>
      </c>
      <c r="AH20" s="50">
        <f t="shared" si="20"/>
        <v>54.270925303824818</v>
      </c>
      <c r="AI20" s="28">
        <f t="shared" si="21"/>
        <v>23.094010767585029</v>
      </c>
      <c r="AJ20" s="28">
        <f t="shared" si="22"/>
        <v>21.718740840658871</v>
      </c>
      <c r="AK20" s="32">
        <f t="shared" si="23"/>
        <v>3.7115374447904514</v>
      </c>
      <c r="AL20" s="30">
        <f t="shared" si="24"/>
        <v>1.8422551462954122</v>
      </c>
      <c r="AM20" s="30">
        <f t="shared" si="25"/>
        <v>1.9524224270672965</v>
      </c>
      <c r="AN20" s="33">
        <f t="shared" si="26"/>
        <v>1.6991779266168932</v>
      </c>
      <c r="AO20" s="34">
        <f t="shared" si="27"/>
        <v>2.0455194994380377</v>
      </c>
    </row>
    <row r="21" spans="1:41" s="1" customFormat="1" ht="20.100000000000001" hidden="1" customHeight="1" x14ac:dyDescent="0.15">
      <c r="A21" s="18"/>
      <c r="B21" s="174"/>
      <c r="C21" s="170"/>
      <c r="D21" s="92"/>
      <c r="E21" s="170"/>
      <c r="F21" s="8" t="s">
        <v>67</v>
      </c>
      <c r="G21" s="8">
        <v>0</v>
      </c>
      <c r="H21" s="8"/>
      <c r="I21" s="8"/>
      <c r="J21" s="8">
        <v>40</v>
      </c>
      <c r="K21" s="28">
        <f t="shared" si="28"/>
        <v>190</v>
      </c>
      <c r="L21" s="28">
        <f t="shared" si="1"/>
        <v>280</v>
      </c>
      <c r="M21" s="8">
        <v>1.75</v>
      </c>
      <c r="N21" s="8">
        <v>30</v>
      </c>
      <c r="O21" s="8">
        <f t="shared" si="2"/>
        <v>30</v>
      </c>
      <c r="P21" s="28">
        <f t="shared" si="3"/>
        <v>304.06237176922423</v>
      </c>
      <c r="Q21" s="28">
        <f t="shared" si="4"/>
        <v>161.65807537309522</v>
      </c>
      <c r="R21" s="33">
        <f t="shared" si="5"/>
        <v>2.0207259421636898</v>
      </c>
      <c r="S21" s="50">
        <f t="shared" si="6"/>
        <v>46.188021535170058</v>
      </c>
      <c r="T21" s="50">
        <f t="shared" si="7"/>
        <v>97.379745403316875</v>
      </c>
      <c r="U21" s="50">
        <f t="shared" si="8"/>
        <v>54.270925303824818</v>
      </c>
      <c r="V21" s="28">
        <f t="shared" si="9"/>
        <v>23.094010767585029</v>
      </c>
      <c r="W21" s="28">
        <f t="shared" si="10"/>
        <v>21.718740840658874</v>
      </c>
      <c r="X21" s="23">
        <f t="shared" si="11"/>
        <v>3.7115374447904514</v>
      </c>
      <c r="Y21" s="30">
        <f t="shared" si="12"/>
        <v>1.9594754936056618</v>
      </c>
      <c r="Z21" s="30">
        <f t="shared" si="13"/>
        <v>2.0267198609584876</v>
      </c>
      <c r="AA21" s="54">
        <v>30</v>
      </c>
      <c r="AB21" s="31">
        <f t="shared" si="14"/>
        <v>30</v>
      </c>
      <c r="AC21" s="50">
        <f t="shared" si="15"/>
        <v>304.06237176922423</v>
      </c>
      <c r="AD21" s="28">
        <f t="shared" si="16"/>
        <v>161.65807537309522</v>
      </c>
      <c r="AE21" s="33">
        <f t="shared" si="17"/>
        <v>2.0207259421636898</v>
      </c>
      <c r="AF21" s="50">
        <f t="shared" si="18"/>
        <v>46.188021535170058</v>
      </c>
      <c r="AG21" s="50">
        <f t="shared" si="19"/>
        <v>97.379745403316875</v>
      </c>
      <c r="AH21" s="50">
        <f t="shared" si="20"/>
        <v>54.270925303824818</v>
      </c>
      <c r="AI21" s="28">
        <f t="shared" si="21"/>
        <v>23.094010767585029</v>
      </c>
      <c r="AJ21" s="28">
        <f t="shared" si="22"/>
        <v>21.718740840658874</v>
      </c>
      <c r="AK21" s="32">
        <f t="shared" si="23"/>
        <v>3.7115374447904514</v>
      </c>
      <c r="AL21" s="30">
        <f t="shared" si="24"/>
        <v>1.9594754936056618</v>
      </c>
      <c r="AM21" s="30">
        <f t="shared" si="25"/>
        <v>2.0267198609584876</v>
      </c>
      <c r="AN21" s="33">
        <f t="shared" si="26"/>
        <v>1.8105704441786665</v>
      </c>
      <c r="AO21" s="34">
        <f t="shared" si="27"/>
        <v>2.0859340182813115</v>
      </c>
    </row>
    <row r="22" spans="1:41" s="1" customFormat="1" ht="20.100000000000001" hidden="1" customHeight="1" x14ac:dyDescent="0.15">
      <c r="A22" s="18"/>
      <c r="B22" s="174"/>
      <c r="C22" s="170"/>
      <c r="D22" s="92"/>
      <c r="E22" s="170"/>
      <c r="F22" s="8" t="s">
        <v>68</v>
      </c>
      <c r="G22" s="8">
        <v>0</v>
      </c>
      <c r="H22" s="8"/>
      <c r="I22" s="8"/>
      <c r="J22" s="8">
        <v>40</v>
      </c>
      <c r="K22" s="28">
        <f t="shared" si="28"/>
        <v>190</v>
      </c>
      <c r="L22" s="28">
        <f t="shared" si="1"/>
        <v>280</v>
      </c>
      <c r="M22" s="8">
        <v>1.75</v>
      </c>
      <c r="N22" s="8">
        <v>30</v>
      </c>
      <c r="O22" s="8">
        <f t="shared" si="2"/>
        <v>30</v>
      </c>
      <c r="P22" s="28">
        <f t="shared" si="3"/>
        <v>304.06237176922423</v>
      </c>
      <c r="Q22" s="28">
        <f t="shared" si="4"/>
        <v>161.65807537309522</v>
      </c>
      <c r="R22" s="33">
        <f t="shared" si="5"/>
        <v>2.0207259421636898</v>
      </c>
      <c r="S22" s="50">
        <f t="shared" si="6"/>
        <v>46.188021535170058</v>
      </c>
      <c r="T22" s="50">
        <f t="shared" si="7"/>
        <v>97.379745403316875</v>
      </c>
      <c r="U22" s="50">
        <f t="shared" si="8"/>
        <v>54.270925303824818</v>
      </c>
      <c r="V22" s="28">
        <f t="shared" si="9"/>
        <v>23.094010767585029</v>
      </c>
      <c r="W22" s="28">
        <f t="shared" si="10"/>
        <v>21.718740840658874</v>
      </c>
      <c r="X22" s="23">
        <f t="shared" si="11"/>
        <v>3.7115374447904514</v>
      </c>
      <c r="Y22" s="30">
        <f t="shared" si="12"/>
        <v>1.9594754936056618</v>
      </c>
      <c r="Z22" s="30">
        <f t="shared" si="13"/>
        <v>2.0267198609584876</v>
      </c>
      <c r="AA22" s="54">
        <v>30</v>
      </c>
      <c r="AB22" s="31">
        <f t="shared" si="14"/>
        <v>30</v>
      </c>
      <c r="AC22" s="50">
        <f t="shared" si="15"/>
        <v>304.06237176922423</v>
      </c>
      <c r="AD22" s="28">
        <f t="shared" si="16"/>
        <v>161.65807537309522</v>
      </c>
      <c r="AE22" s="33">
        <f t="shared" si="17"/>
        <v>2.0207259421636898</v>
      </c>
      <c r="AF22" s="50">
        <f t="shared" si="18"/>
        <v>46.188021535170058</v>
      </c>
      <c r="AG22" s="50">
        <f t="shared" si="19"/>
        <v>97.379745403316875</v>
      </c>
      <c r="AH22" s="50">
        <f t="shared" si="20"/>
        <v>54.270925303824818</v>
      </c>
      <c r="AI22" s="28">
        <f t="shared" si="21"/>
        <v>23.094010767585029</v>
      </c>
      <c r="AJ22" s="28">
        <f t="shared" si="22"/>
        <v>21.718740840658874</v>
      </c>
      <c r="AK22" s="32">
        <f t="shared" si="23"/>
        <v>3.7115374447904514</v>
      </c>
      <c r="AL22" s="30">
        <f t="shared" si="24"/>
        <v>1.9594754936056618</v>
      </c>
      <c r="AM22" s="30">
        <f t="shared" si="25"/>
        <v>2.0267198609584876</v>
      </c>
      <c r="AN22" s="33">
        <f t="shared" si="26"/>
        <v>1.8105704441786665</v>
      </c>
      <c r="AO22" s="34">
        <f t="shared" si="27"/>
        <v>2.0859340182813115</v>
      </c>
    </row>
    <row r="23" spans="1:41" s="1" customFormat="1" ht="20.100000000000001" hidden="1" customHeight="1" x14ac:dyDescent="0.15">
      <c r="A23" s="18"/>
      <c r="B23" s="175"/>
      <c r="C23" s="171"/>
      <c r="D23" s="93"/>
      <c r="E23" s="171"/>
      <c r="F23" s="8" t="s">
        <v>69</v>
      </c>
      <c r="G23" s="8">
        <v>0</v>
      </c>
      <c r="H23" s="8"/>
      <c r="I23" s="8"/>
      <c r="J23" s="8">
        <v>45</v>
      </c>
      <c r="K23" s="28">
        <f t="shared" si="28"/>
        <v>195</v>
      </c>
      <c r="L23" s="28">
        <f t="shared" si="1"/>
        <v>288.75</v>
      </c>
      <c r="M23" s="8">
        <v>1.75</v>
      </c>
      <c r="N23" s="8">
        <v>30</v>
      </c>
      <c r="O23" s="8">
        <f t="shared" si="2"/>
        <v>30</v>
      </c>
      <c r="P23" s="28">
        <f t="shared" si="3"/>
        <v>313.56432088701246</v>
      </c>
      <c r="Q23" s="28">
        <f t="shared" si="4"/>
        <v>166.70989022850443</v>
      </c>
      <c r="R23" s="33">
        <f t="shared" si="5"/>
        <v>2.0207259421636898</v>
      </c>
      <c r="S23" s="50">
        <f t="shared" si="6"/>
        <v>46.188021535170058</v>
      </c>
      <c r="T23" s="50">
        <f t="shared" si="7"/>
        <v>98.726896031426008</v>
      </c>
      <c r="U23" s="50">
        <f t="shared" si="8"/>
        <v>54.270925303824818</v>
      </c>
      <c r="V23" s="28">
        <f t="shared" si="9"/>
        <v>23.094010767585029</v>
      </c>
      <c r="W23" s="28">
        <f t="shared" si="10"/>
        <v>21.718740840658871</v>
      </c>
      <c r="X23" s="23">
        <f t="shared" si="11"/>
        <v>3.7115374447904514</v>
      </c>
      <c r="Y23" s="30">
        <f t="shared" si="12"/>
        <v>2.0809562047773067</v>
      </c>
      <c r="Z23" s="30">
        <f t="shared" si="13"/>
        <v>2.1017245489294356</v>
      </c>
      <c r="AA23" s="54">
        <v>30</v>
      </c>
      <c r="AB23" s="31">
        <f t="shared" si="14"/>
        <v>30</v>
      </c>
      <c r="AC23" s="50">
        <f t="shared" si="15"/>
        <v>313.56432088701246</v>
      </c>
      <c r="AD23" s="28">
        <f t="shared" si="16"/>
        <v>166.70989022850443</v>
      </c>
      <c r="AE23" s="33">
        <f t="shared" si="17"/>
        <v>2.0207259421636898</v>
      </c>
      <c r="AF23" s="50">
        <f t="shared" si="18"/>
        <v>46.188021535170058</v>
      </c>
      <c r="AG23" s="50">
        <f t="shared" si="19"/>
        <v>98.726896031426008</v>
      </c>
      <c r="AH23" s="50">
        <f t="shared" si="20"/>
        <v>54.270925303824818</v>
      </c>
      <c r="AI23" s="28">
        <f t="shared" si="21"/>
        <v>23.094010767585029</v>
      </c>
      <c r="AJ23" s="28">
        <f t="shared" si="22"/>
        <v>21.718740840658871</v>
      </c>
      <c r="AK23" s="32">
        <f t="shared" si="23"/>
        <v>3.7115374447904514</v>
      </c>
      <c r="AL23" s="30">
        <f t="shared" si="24"/>
        <v>2.0809562047773067</v>
      </c>
      <c r="AM23" s="30">
        <f t="shared" si="25"/>
        <v>2.1017245489294356</v>
      </c>
      <c r="AN23" s="33">
        <f t="shared" si="26"/>
        <v>1.9254992321392264</v>
      </c>
      <c r="AO23" s="34">
        <f t="shared" si="27"/>
        <v>2.1263485371245854</v>
      </c>
    </row>
    <row r="24" spans="1:41" s="1" customFormat="1" ht="20.100000000000001" hidden="1" customHeight="1" x14ac:dyDescent="0.15">
      <c r="A24" s="18"/>
      <c r="B24" s="173">
        <f>C24+20*2</f>
        <v>190</v>
      </c>
      <c r="C24" s="169">
        <v>150</v>
      </c>
      <c r="D24" s="97"/>
      <c r="E24" s="169">
        <v>200</v>
      </c>
      <c r="F24" s="8" t="s">
        <v>25</v>
      </c>
      <c r="G24" s="8">
        <v>0</v>
      </c>
      <c r="H24" s="8"/>
      <c r="I24" s="8"/>
      <c r="J24" s="8">
        <v>20</v>
      </c>
      <c r="K24" s="28">
        <f t="shared" ref="K24:K32" si="29">J24+E$24</f>
        <v>220</v>
      </c>
      <c r="L24" s="28">
        <f t="shared" si="1"/>
        <v>285</v>
      </c>
      <c r="M24" s="8">
        <v>1.5</v>
      </c>
      <c r="N24" s="8">
        <v>30</v>
      </c>
      <c r="O24" s="8">
        <f t="shared" si="2"/>
        <v>30</v>
      </c>
      <c r="P24" s="28">
        <f t="shared" si="3"/>
        <v>306.92307692307691</v>
      </c>
      <c r="Q24" s="28">
        <f t="shared" si="4"/>
        <v>164.54482671904333</v>
      </c>
      <c r="R24" s="33">
        <f t="shared" si="5"/>
        <v>1.7320508075688772</v>
      </c>
      <c r="S24" s="50">
        <f t="shared" si="6"/>
        <v>46.188021535170058</v>
      </c>
      <c r="T24" s="50">
        <f t="shared" si="7"/>
        <v>104.81127963750129</v>
      </c>
      <c r="U24" s="50">
        <f t="shared" si="8"/>
        <v>54.182102185487956</v>
      </c>
      <c r="V24" s="28">
        <f t="shared" si="9"/>
        <v>23.094010767585029</v>
      </c>
      <c r="W24" s="28">
        <f t="shared" si="10"/>
        <v>21.538461538461537</v>
      </c>
      <c r="X24" s="23">
        <f t="shared" si="11"/>
        <v>3.7527767497325675</v>
      </c>
      <c r="Y24" s="30">
        <f t="shared" si="12"/>
        <v>2.3529910220823194</v>
      </c>
      <c r="Z24" s="30">
        <f t="shared" si="13"/>
        <v>2.1226086910199542</v>
      </c>
      <c r="AA24" s="54">
        <v>30</v>
      </c>
      <c r="AB24" s="31">
        <f t="shared" si="14"/>
        <v>30</v>
      </c>
      <c r="AC24" s="50">
        <f t="shared" si="15"/>
        <v>306.92307692307691</v>
      </c>
      <c r="AD24" s="28">
        <f t="shared" si="16"/>
        <v>164.54482671904333</v>
      </c>
      <c r="AE24" s="33">
        <f t="shared" si="17"/>
        <v>1.7320508075688772</v>
      </c>
      <c r="AF24" s="50">
        <f t="shared" si="18"/>
        <v>46.188021535170058</v>
      </c>
      <c r="AG24" s="50">
        <f t="shared" si="19"/>
        <v>104.81127963750129</v>
      </c>
      <c r="AH24" s="50">
        <f t="shared" si="20"/>
        <v>54.182102185487956</v>
      </c>
      <c r="AI24" s="28">
        <f t="shared" si="21"/>
        <v>23.094010767585029</v>
      </c>
      <c r="AJ24" s="28">
        <f t="shared" si="22"/>
        <v>21.538461538461537</v>
      </c>
      <c r="AK24" s="32">
        <f t="shared" si="23"/>
        <v>3.7527767497325675</v>
      </c>
      <c r="AL24" s="30">
        <f t="shared" si="24"/>
        <v>2.3529910220823194</v>
      </c>
      <c r="AM24" s="30">
        <f t="shared" si="25"/>
        <v>2.1226086910199542</v>
      </c>
      <c r="AN24" s="33">
        <f t="shared" si="26"/>
        <v>3.5858110245970942</v>
      </c>
      <c r="AO24" s="34">
        <f t="shared" si="27"/>
        <v>2.7068752096846231</v>
      </c>
    </row>
    <row r="25" spans="1:41" s="1" customFormat="1" ht="20.100000000000001" hidden="1" customHeight="1" x14ac:dyDescent="0.15">
      <c r="A25" s="18"/>
      <c r="B25" s="174"/>
      <c r="C25" s="170"/>
      <c r="D25" s="92"/>
      <c r="E25" s="170"/>
      <c r="F25" s="8" t="s">
        <v>62</v>
      </c>
      <c r="G25" s="8">
        <v>0</v>
      </c>
      <c r="H25" s="8"/>
      <c r="I25" s="8"/>
      <c r="J25" s="8">
        <v>20</v>
      </c>
      <c r="K25" s="28">
        <f t="shared" si="29"/>
        <v>220</v>
      </c>
      <c r="L25" s="28">
        <f t="shared" si="1"/>
        <v>285</v>
      </c>
      <c r="M25" s="8">
        <v>1.5</v>
      </c>
      <c r="N25" s="8">
        <v>30</v>
      </c>
      <c r="O25" s="8">
        <f t="shared" si="2"/>
        <v>30</v>
      </c>
      <c r="P25" s="28">
        <f t="shared" si="3"/>
        <v>306.92307692307691</v>
      </c>
      <c r="Q25" s="28">
        <f t="shared" si="4"/>
        <v>164.54482671904333</v>
      </c>
      <c r="R25" s="33">
        <f t="shared" si="5"/>
        <v>1.7320508075688772</v>
      </c>
      <c r="S25" s="50">
        <f t="shared" si="6"/>
        <v>46.188021535170058</v>
      </c>
      <c r="T25" s="50">
        <f t="shared" si="7"/>
        <v>104.81127963750129</v>
      </c>
      <c r="U25" s="50">
        <f t="shared" si="8"/>
        <v>54.182102185487956</v>
      </c>
      <c r="V25" s="28">
        <f t="shared" si="9"/>
        <v>23.094010767585029</v>
      </c>
      <c r="W25" s="28">
        <f t="shared" si="10"/>
        <v>21.538461538461537</v>
      </c>
      <c r="X25" s="23">
        <f t="shared" si="11"/>
        <v>3.7527767497325675</v>
      </c>
      <c r="Y25" s="30">
        <f t="shared" si="12"/>
        <v>2.3529910220823194</v>
      </c>
      <c r="Z25" s="30">
        <f t="shared" si="13"/>
        <v>2.1226086910199542</v>
      </c>
      <c r="AA25" s="54">
        <v>30</v>
      </c>
      <c r="AB25" s="31">
        <f t="shared" si="14"/>
        <v>30</v>
      </c>
      <c r="AC25" s="50">
        <f t="shared" si="15"/>
        <v>306.92307692307691</v>
      </c>
      <c r="AD25" s="28">
        <f t="shared" si="16"/>
        <v>164.54482671904333</v>
      </c>
      <c r="AE25" s="33">
        <f t="shared" si="17"/>
        <v>1.7320508075688772</v>
      </c>
      <c r="AF25" s="50">
        <f t="shared" si="18"/>
        <v>46.188021535170058</v>
      </c>
      <c r="AG25" s="50">
        <f t="shared" si="19"/>
        <v>104.81127963750129</v>
      </c>
      <c r="AH25" s="50">
        <f t="shared" si="20"/>
        <v>54.182102185487956</v>
      </c>
      <c r="AI25" s="28">
        <f t="shared" si="21"/>
        <v>23.094010767585029</v>
      </c>
      <c r="AJ25" s="28">
        <f t="shared" si="22"/>
        <v>21.538461538461537</v>
      </c>
      <c r="AK25" s="32">
        <f t="shared" si="23"/>
        <v>3.7527767497325675</v>
      </c>
      <c r="AL25" s="30">
        <f t="shared" si="24"/>
        <v>2.3529910220823194</v>
      </c>
      <c r="AM25" s="30">
        <f t="shared" si="25"/>
        <v>2.1226086910199542</v>
      </c>
      <c r="AN25" s="33">
        <f t="shared" si="26"/>
        <v>1.875811024597094</v>
      </c>
      <c r="AO25" s="34">
        <f t="shared" si="27"/>
        <v>2.1068752096846231</v>
      </c>
    </row>
    <row r="26" spans="1:41" s="1" customFormat="1" ht="20.100000000000001" hidden="1" customHeight="1" x14ac:dyDescent="0.15">
      <c r="A26" s="18"/>
      <c r="B26" s="174"/>
      <c r="C26" s="170"/>
      <c r="D26" s="92"/>
      <c r="E26" s="170"/>
      <c r="F26" s="8" t="s">
        <v>63</v>
      </c>
      <c r="G26" s="8">
        <v>0</v>
      </c>
      <c r="H26" s="8"/>
      <c r="I26" s="8"/>
      <c r="J26" s="8">
        <v>30</v>
      </c>
      <c r="K26" s="28">
        <f t="shared" si="29"/>
        <v>230</v>
      </c>
      <c r="L26" s="28">
        <f t="shared" si="1"/>
        <v>300</v>
      </c>
      <c r="M26" s="8">
        <v>1.5</v>
      </c>
      <c r="N26" s="8">
        <v>30</v>
      </c>
      <c r="O26" s="8">
        <f t="shared" si="2"/>
        <v>30</v>
      </c>
      <c r="P26" s="28">
        <f t="shared" si="3"/>
        <v>323.07692307692304</v>
      </c>
      <c r="Q26" s="28">
        <f t="shared" si="4"/>
        <v>173.20508075688772</v>
      </c>
      <c r="R26" s="33">
        <f t="shared" si="5"/>
        <v>1.7320508075688772</v>
      </c>
      <c r="S26" s="50">
        <f t="shared" si="6"/>
        <v>46.188021535170058</v>
      </c>
      <c r="T26" s="50">
        <f t="shared" si="7"/>
        <v>107.47597318760725</v>
      </c>
      <c r="U26" s="50">
        <f t="shared" si="8"/>
        <v>54.182102185487956</v>
      </c>
      <c r="V26" s="28">
        <f t="shared" si="9"/>
        <v>23.094010767585029</v>
      </c>
      <c r="W26" s="28">
        <f t="shared" si="10"/>
        <v>21.538461538461537</v>
      </c>
      <c r="X26" s="23">
        <f t="shared" si="11"/>
        <v>3.7527767497325675</v>
      </c>
      <c r="Y26" s="30">
        <f t="shared" si="12"/>
        <v>2.6100673323287928</v>
      </c>
      <c r="Z26" s="30">
        <f t="shared" si="13"/>
        <v>2.2583071798666947</v>
      </c>
      <c r="AA26" s="54">
        <v>30</v>
      </c>
      <c r="AB26" s="31">
        <f t="shared" si="14"/>
        <v>30</v>
      </c>
      <c r="AC26" s="50">
        <f t="shared" si="15"/>
        <v>323.07692307692304</v>
      </c>
      <c r="AD26" s="28">
        <f t="shared" si="16"/>
        <v>173.20508075688772</v>
      </c>
      <c r="AE26" s="33">
        <f t="shared" si="17"/>
        <v>1.7320508075688772</v>
      </c>
      <c r="AF26" s="50">
        <f t="shared" si="18"/>
        <v>46.188021535170058</v>
      </c>
      <c r="AG26" s="50">
        <f t="shared" si="19"/>
        <v>107.47597318760725</v>
      </c>
      <c r="AH26" s="50">
        <f t="shared" si="20"/>
        <v>54.182102185487956</v>
      </c>
      <c r="AI26" s="28">
        <f t="shared" si="21"/>
        <v>23.094010767585029</v>
      </c>
      <c r="AJ26" s="28">
        <f t="shared" si="22"/>
        <v>21.538461538461537</v>
      </c>
      <c r="AK26" s="32">
        <f t="shared" si="23"/>
        <v>3.7527767497325675</v>
      </c>
      <c r="AL26" s="30">
        <f t="shared" si="24"/>
        <v>2.6100673323287928</v>
      </c>
      <c r="AM26" s="30">
        <f t="shared" si="25"/>
        <v>2.2583071798666947</v>
      </c>
      <c r="AN26" s="33">
        <f t="shared" si="26"/>
        <v>2.0784609690826525</v>
      </c>
      <c r="AO26" s="34">
        <f t="shared" si="27"/>
        <v>2.1761572419873776</v>
      </c>
    </row>
    <row r="27" spans="1:41" s="1" customFormat="1" ht="20.100000000000001" hidden="1" customHeight="1" x14ac:dyDescent="0.15">
      <c r="A27" s="18"/>
      <c r="B27" s="174"/>
      <c r="C27" s="170"/>
      <c r="D27" s="92"/>
      <c r="E27" s="170"/>
      <c r="F27" s="8" t="s">
        <v>64</v>
      </c>
      <c r="G27" s="8">
        <v>0</v>
      </c>
      <c r="H27" s="8"/>
      <c r="I27" s="8"/>
      <c r="J27" s="8">
        <v>30</v>
      </c>
      <c r="K27" s="28">
        <f t="shared" si="29"/>
        <v>230</v>
      </c>
      <c r="L27" s="28">
        <f t="shared" si="1"/>
        <v>300</v>
      </c>
      <c r="M27" s="8">
        <v>1.5</v>
      </c>
      <c r="N27" s="8">
        <v>30</v>
      </c>
      <c r="O27" s="8">
        <f t="shared" si="2"/>
        <v>30</v>
      </c>
      <c r="P27" s="28">
        <f t="shared" si="3"/>
        <v>323.07692307692304</v>
      </c>
      <c r="Q27" s="28">
        <f t="shared" si="4"/>
        <v>173.20508075688772</v>
      </c>
      <c r="R27" s="33">
        <f t="shared" si="5"/>
        <v>1.7320508075688772</v>
      </c>
      <c r="S27" s="50">
        <f t="shared" si="6"/>
        <v>46.188021535170058</v>
      </c>
      <c r="T27" s="50">
        <f t="shared" si="7"/>
        <v>107.47597318760725</v>
      </c>
      <c r="U27" s="50">
        <f t="shared" si="8"/>
        <v>54.182102185487956</v>
      </c>
      <c r="V27" s="28">
        <f t="shared" si="9"/>
        <v>23.094010767585029</v>
      </c>
      <c r="W27" s="28">
        <f t="shared" si="10"/>
        <v>21.538461538461537</v>
      </c>
      <c r="X27" s="23">
        <f t="shared" si="11"/>
        <v>3.7527767497325675</v>
      </c>
      <c r="Y27" s="30">
        <f t="shared" si="12"/>
        <v>2.6100673323287928</v>
      </c>
      <c r="Z27" s="30">
        <f t="shared" si="13"/>
        <v>2.2583071798666947</v>
      </c>
      <c r="AA27" s="54">
        <v>30</v>
      </c>
      <c r="AB27" s="31">
        <f t="shared" si="14"/>
        <v>30</v>
      </c>
      <c r="AC27" s="50">
        <f t="shared" si="15"/>
        <v>323.07692307692304</v>
      </c>
      <c r="AD27" s="28">
        <f t="shared" si="16"/>
        <v>173.20508075688772</v>
      </c>
      <c r="AE27" s="33">
        <f t="shared" si="17"/>
        <v>1.7320508075688772</v>
      </c>
      <c r="AF27" s="50">
        <f t="shared" si="18"/>
        <v>46.188021535170058</v>
      </c>
      <c r="AG27" s="50">
        <f t="shared" si="19"/>
        <v>107.47597318760725</v>
      </c>
      <c r="AH27" s="50">
        <f t="shared" si="20"/>
        <v>54.182102185487956</v>
      </c>
      <c r="AI27" s="28">
        <f t="shared" si="21"/>
        <v>23.094010767585029</v>
      </c>
      <c r="AJ27" s="28">
        <f t="shared" si="22"/>
        <v>21.538461538461537</v>
      </c>
      <c r="AK27" s="32">
        <f t="shared" si="23"/>
        <v>3.7527767497325675</v>
      </c>
      <c r="AL27" s="30">
        <f t="shared" si="24"/>
        <v>2.6100673323287928</v>
      </c>
      <c r="AM27" s="30">
        <f t="shared" si="25"/>
        <v>2.2583071798666947</v>
      </c>
      <c r="AN27" s="33">
        <f t="shared" si="26"/>
        <v>2.0784609690826525</v>
      </c>
      <c r="AO27" s="34">
        <f t="shared" si="27"/>
        <v>2.1761572419873776</v>
      </c>
    </row>
    <row r="28" spans="1:41" s="1" customFormat="1" ht="20.100000000000001" hidden="1" customHeight="1" x14ac:dyDescent="0.15">
      <c r="A28" s="18"/>
      <c r="B28" s="174"/>
      <c r="C28" s="170"/>
      <c r="D28" s="92"/>
      <c r="E28" s="170"/>
      <c r="F28" s="8" t="s">
        <v>65</v>
      </c>
      <c r="G28" s="8">
        <v>0</v>
      </c>
      <c r="H28" s="8"/>
      <c r="I28" s="8"/>
      <c r="J28" s="8">
        <v>35</v>
      </c>
      <c r="K28" s="28">
        <f t="shared" si="29"/>
        <v>235</v>
      </c>
      <c r="L28" s="28">
        <f t="shared" si="1"/>
        <v>358.75</v>
      </c>
      <c r="M28" s="8">
        <v>1.75</v>
      </c>
      <c r="N28" s="8">
        <v>30</v>
      </c>
      <c r="O28" s="8">
        <f t="shared" si="2"/>
        <v>30</v>
      </c>
      <c r="P28" s="28">
        <f t="shared" si="3"/>
        <v>389.57991382931857</v>
      </c>
      <c r="Q28" s="28">
        <f t="shared" si="4"/>
        <v>207.12440907177822</v>
      </c>
      <c r="R28" s="33">
        <f t="shared" si="5"/>
        <v>2.0207259421636898</v>
      </c>
      <c r="S28" s="50">
        <f t="shared" si="6"/>
        <v>46.188021535170058</v>
      </c>
      <c r="T28" s="50">
        <f t="shared" si="7"/>
        <v>109.50410105629902</v>
      </c>
      <c r="U28" s="50">
        <f t="shared" si="8"/>
        <v>54.270925303824818</v>
      </c>
      <c r="V28" s="28">
        <f t="shared" si="9"/>
        <v>23.094010767585029</v>
      </c>
      <c r="W28" s="28">
        <f t="shared" si="10"/>
        <v>21.718740840658874</v>
      </c>
      <c r="X28" s="23">
        <f t="shared" si="11"/>
        <v>3.7115374447904514</v>
      </c>
      <c r="Y28" s="30">
        <f t="shared" si="12"/>
        <v>3.213247533958262</v>
      </c>
      <c r="Z28" s="30">
        <f t="shared" si="13"/>
        <v>2.7272231995682827</v>
      </c>
      <c r="AA28" s="54">
        <v>30</v>
      </c>
      <c r="AB28" s="31">
        <f t="shared" si="14"/>
        <v>30</v>
      </c>
      <c r="AC28" s="50">
        <f t="shared" si="15"/>
        <v>389.57991382931857</v>
      </c>
      <c r="AD28" s="28">
        <f t="shared" si="16"/>
        <v>207.12440907177822</v>
      </c>
      <c r="AE28" s="33">
        <f t="shared" si="17"/>
        <v>2.0207259421636898</v>
      </c>
      <c r="AF28" s="50">
        <f t="shared" si="18"/>
        <v>46.188021535170058</v>
      </c>
      <c r="AG28" s="50">
        <f t="shared" si="19"/>
        <v>109.50410105629902</v>
      </c>
      <c r="AH28" s="50">
        <f t="shared" si="20"/>
        <v>54.270925303824818</v>
      </c>
      <c r="AI28" s="28">
        <f t="shared" si="21"/>
        <v>23.094010767585029</v>
      </c>
      <c r="AJ28" s="28">
        <f t="shared" si="22"/>
        <v>21.718740840658874</v>
      </c>
      <c r="AK28" s="32">
        <f t="shared" si="23"/>
        <v>3.7115374447904514</v>
      </c>
      <c r="AL28" s="30">
        <f t="shared" si="24"/>
        <v>3.213247533958262</v>
      </c>
      <c r="AM28" s="30">
        <f t="shared" si="25"/>
        <v>2.7272231995682827</v>
      </c>
      <c r="AN28" s="33">
        <f t="shared" si="26"/>
        <v>2.9722352701800179</v>
      </c>
      <c r="AO28" s="34">
        <f t="shared" si="27"/>
        <v>2.4496646878707753</v>
      </c>
    </row>
    <row r="29" spans="1:41" s="1" customFormat="1" ht="20.100000000000001" hidden="1" customHeight="1" x14ac:dyDescent="0.15">
      <c r="A29" s="18"/>
      <c r="B29" s="174"/>
      <c r="C29" s="170"/>
      <c r="D29" s="92"/>
      <c r="E29" s="170"/>
      <c r="F29" s="8" t="s">
        <v>66</v>
      </c>
      <c r="G29" s="8">
        <v>0</v>
      </c>
      <c r="H29" s="8"/>
      <c r="I29" s="8"/>
      <c r="J29" s="8">
        <v>35</v>
      </c>
      <c r="K29" s="28">
        <f t="shared" si="29"/>
        <v>235</v>
      </c>
      <c r="L29" s="28">
        <f t="shared" si="1"/>
        <v>358.75</v>
      </c>
      <c r="M29" s="8">
        <v>1.75</v>
      </c>
      <c r="N29" s="8">
        <v>30</v>
      </c>
      <c r="O29" s="8">
        <f t="shared" si="2"/>
        <v>30</v>
      </c>
      <c r="P29" s="28">
        <f t="shared" si="3"/>
        <v>389.57991382931857</v>
      </c>
      <c r="Q29" s="28">
        <f t="shared" si="4"/>
        <v>207.12440907177822</v>
      </c>
      <c r="R29" s="33">
        <f t="shared" si="5"/>
        <v>2.0207259421636898</v>
      </c>
      <c r="S29" s="50">
        <f t="shared" si="6"/>
        <v>46.188021535170058</v>
      </c>
      <c r="T29" s="50">
        <f t="shared" si="7"/>
        <v>109.50410105629902</v>
      </c>
      <c r="U29" s="50">
        <f t="shared" si="8"/>
        <v>54.270925303824818</v>
      </c>
      <c r="V29" s="28">
        <f t="shared" si="9"/>
        <v>23.094010767585029</v>
      </c>
      <c r="W29" s="28">
        <f t="shared" si="10"/>
        <v>21.718740840658874</v>
      </c>
      <c r="X29" s="23">
        <f t="shared" si="11"/>
        <v>3.7115374447904514</v>
      </c>
      <c r="Y29" s="30">
        <f t="shared" si="12"/>
        <v>3.213247533958262</v>
      </c>
      <c r="Z29" s="30">
        <f t="shared" si="13"/>
        <v>2.7272231995682827</v>
      </c>
      <c r="AA29" s="54">
        <v>30</v>
      </c>
      <c r="AB29" s="31">
        <f t="shared" si="14"/>
        <v>30</v>
      </c>
      <c r="AC29" s="50">
        <f t="shared" si="15"/>
        <v>389.57991382931857</v>
      </c>
      <c r="AD29" s="28">
        <f t="shared" si="16"/>
        <v>207.12440907177822</v>
      </c>
      <c r="AE29" s="33">
        <f t="shared" si="17"/>
        <v>2.0207259421636898</v>
      </c>
      <c r="AF29" s="50">
        <f t="shared" si="18"/>
        <v>46.188021535170058</v>
      </c>
      <c r="AG29" s="50">
        <f t="shared" si="19"/>
        <v>109.50410105629902</v>
      </c>
      <c r="AH29" s="50">
        <f t="shared" si="20"/>
        <v>54.270925303824818</v>
      </c>
      <c r="AI29" s="28">
        <f t="shared" si="21"/>
        <v>23.094010767585029</v>
      </c>
      <c r="AJ29" s="28">
        <f t="shared" si="22"/>
        <v>21.718740840658874</v>
      </c>
      <c r="AK29" s="32">
        <f t="shared" si="23"/>
        <v>3.7115374447904514</v>
      </c>
      <c r="AL29" s="30">
        <f t="shared" si="24"/>
        <v>3.213247533958262</v>
      </c>
      <c r="AM29" s="30">
        <f t="shared" si="25"/>
        <v>2.7272231995682827</v>
      </c>
      <c r="AN29" s="33">
        <f t="shared" si="26"/>
        <v>2.9722352701800179</v>
      </c>
      <c r="AO29" s="34">
        <f t="shared" si="27"/>
        <v>2.4496646878707753</v>
      </c>
    </row>
    <row r="30" spans="1:41" s="1" customFormat="1" ht="20.100000000000001" hidden="1" customHeight="1" x14ac:dyDescent="0.15">
      <c r="A30" s="18"/>
      <c r="B30" s="174"/>
      <c r="C30" s="170"/>
      <c r="D30" s="92"/>
      <c r="E30" s="170"/>
      <c r="F30" s="8" t="s">
        <v>67</v>
      </c>
      <c r="G30" s="8">
        <v>0</v>
      </c>
      <c r="H30" s="8"/>
      <c r="I30" s="8"/>
      <c r="J30" s="8">
        <v>40</v>
      </c>
      <c r="K30" s="28">
        <f t="shared" si="29"/>
        <v>240</v>
      </c>
      <c r="L30" s="28">
        <f t="shared" si="1"/>
        <v>367.5</v>
      </c>
      <c r="M30" s="8">
        <v>1.75</v>
      </c>
      <c r="N30" s="8">
        <v>30</v>
      </c>
      <c r="O30" s="8">
        <f t="shared" si="2"/>
        <v>30</v>
      </c>
      <c r="P30" s="28">
        <f t="shared" si="3"/>
        <v>399.0818629471068</v>
      </c>
      <c r="Q30" s="28">
        <f t="shared" si="4"/>
        <v>212.17622392718746</v>
      </c>
      <c r="R30" s="33">
        <f t="shared" si="5"/>
        <v>2.0207259421636898</v>
      </c>
      <c r="S30" s="50">
        <f t="shared" si="6"/>
        <v>46.188021535170058</v>
      </c>
      <c r="T30" s="50">
        <f t="shared" si="7"/>
        <v>110.85125168440814</v>
      </c>
      <c r="U30" s="50">
        <f t="shared" si="8"/>
        <v>54.270925303824818</v>
      </c>
      <c r="V30" s="28">
        <f t="shared" si="9"/>
        <v>23.094010767585029</v>
      </c>
      <c r="W30" s="28">
        <f t="shared" si="10"/>
        <v>21.718740840658874</v>
      </c>
      <c r="X30" s="23">
        <f t="shared" si="11"/>
        <v>3.7115374447904514</v>
      </c>
      <c r="Y30" s="30">
        <f t="shared" si="12"/>
        <v>3.3757237226815522</v>
      </c>
      <c r="Z30" s="30">
        <f t="shared" si="13"/>
        <v>2.8085931742570467</v>
      </c>
      <c r="AA30" s="54">
        <v>30</v>
      </c>
      <c r="AB30" s="31">
        <f t="shared" si="14"/>
        <v>30</v>
      </c>
      <c r="AC30" s="50">
        <f t="shared" si="15"/>
        <v>399.0818629471068</v>
      </c>
      <c r="AD30" s="28">
        <f t="shared" si="16"/>
        <v>212.17622392718746</v>
      </c>
      <c r="AE30" s="33">
        <f t="shared" si="17"/>
        <v>2.0207259421636898</v>
      </c>
      <c r="AF30" s="50">
        <f t="shared" si="18"/>
        <v>46.188021535170058</v>
      </c>
      <c r="AG30" s="50">
        <f t="shared" si="19"/>
        <v>110.85125168440814</v>
      </c>
      <c r="AH30" s="50">
        <f t="shared" si="20"/>
        <v>54.270925303824818</v>
      </c>
      <c r="AI30" s="28">
        <f t="shared" si="21"/>
        <v>23.094010767585029</v>
      </c>
      <c r="AJ30" s="28">
        <f t="shared" si="22"/>
        <v>21.718740840658874</v>
      </c>
      <c r="AK30" s="32">
        <f t="shared" si="23"/>
        <v>3.7115374447904514</v>
      </c>
      <c r="AL30" s="30">
        <f t="shared" si="24"/>
        <v>3.3757237226815522</v>
      </c>
      <c r="AM30" s="30">
        <f t="shared" si="25"/>
        <v>2.8085931742570467</v>
      </c>
      <c r="AN30" s="33">
        <f t="shared" si="26"/>
        <v>3.1189904917296563</v>
      </c>
      <c r="AO30" s="34">
        <f t="shared" si="27"/>
        <v>2.4900792067140491</v>
      </c>
    </row>
    <row r="31" spans="1:41" s="1" customFormat="1" ht="20.100000000000001" hidden="1" customHeight="1" x14ac:dyDescent="0.15">
      <c r="A31" s="18"/>
      <c r="B31" s="174"/>
      <c r="C31" s="170"/>
      <c r="D31" s="92"/>
      <c r="E31" s="170"/>
      <c r="F31" s="8" t="s">
        <v>68</v>
      </c>
      <c r="G31" s="8">
        <v>0</v>
      </c>
      <c r="H31" s="8"/>
      <c r="I31" s="8"/>
      <c r="J31" s="8">
        <v>40</v>
      </c>
      <c r="K31" s="28">
        <f t="shared" si="29"/>
        <v>240</v>
      </c>
      <c r="L31" s="28">
        <f t="shared" si="1"/>
        <v>367.5</v>
      </c>
      <c r="M31" s="8">
        <v>1.75</v>
      </c>
      <c r="N31" s="8">
        <v>30</v>
      </c>
      <c r="O31" s="8">
        <f t="shared" si="2"/>
        <v>30</v>
      </c>
      <c r="P31" s="28">
        <f t="shared" si="3"/>
        <v>399.0818629471068</v>
      </c>
      <c r="Q31" s="28">
        <f t="shared" si="4"/>
        <v>212.17622392718746</v>
      </c>
      <c r="R31" s="33">
        <f t="shared" si="5"/>
        <v>2.0207259421636898</v>
      </c>
      <c r="S31" s="50">
        <f t="shared" si="6"/>
        <v>46.188021535170058</v>
      </c>
      <c r="T31" s="50">
        <f t="shared" si="7"/>
        <v>110.85125168440814</v>
      </c>
      <c r="U31" s="50">
        <f t="shared" si="8"/>
        <v>54.270925303824818</v>
      </c>
      <c r="V31" s="28">
        <f t="shared" si="9"/>
        <v>23.094010767585029</v>
      </c>
      <c r="W31" s="28">
        <f t="shared" si="10"/>
        <v>21.718740840658874</v>
      </c>
      <c r="X31" s="23">
        <f t="shared" si="11"/>
        <v>3.7115374447904514</v>
      </c>
      <c r="Y31" s="30">
        <f t="shared" si="12"/>
        <v>3.3757237226815522</v>
      </c>
      <c r="Z31" s="30">
        <f t="shared" si="13"/>
        <v>2.8085931742570467</v>
      </c>
      <c r="AA31" s="54">
        <v>30</v>
      </c>
      <c r="AB31" s="31">
        <f t="shared" si="14"/>
        <v>30</v>
      </c>
      <c r="AC31" s="50">
        <f t="shared" si="15"/>
        <v>399.0818629471068</v>
      </c>
      <c r="AD31" s="28">
        <f t="shared" si="16"/>
        <v>212.17622392718746</v>
      </c>
      <c r="AE31" s="33">
        <f t="shared" si="17"/>
        <v>2.0207259421636898</v>
      </c>
      <c r="AF31" s="50">
        <f t="shared" si="18"/>
        <v>46.188021535170058</v>
      </c>
      <c r="AG31" s="50">
        <f t="shared" si="19"/>
        <v>110.85125168440814</v>
      </c>
      <c r="AH31" s="50">
        <f t="shared" si="20"/>
        <v>54.270925303824818</v>
      </c>
      <c r="AI31" s="28">
        <f t="shared" si="21"/>
        <v>23.094010767585029</v>
      </c>
      <c r="AJ31" s="28">
        <f t="shared" si="22"/>
        <v>21.718740840658874</v>
      </c>
      <c r="AK31" s="32">
        <f t="shared" si="23"/>
        <v>3.7115374447904514</v>
      </c>
      <c r="AL31" s="30">
        <f t="shared" si="24"/>
        <v>3.3757237226815522</v>
      </c>
      <c r="AM31" s="30">
        <f t="shared" si="25"/>
        <v>2.8085931742570467</v>
      </c>
      <c r="AN31" s="33">
        <f t="shared" si="26"/>
        <v>3.1189904917296563</v>
      </c>
      <c r="AO31" s="34">
        <f t="shared" si="27"/>
        <v>2.4900792067140491</v>
      </c>
    </row>
    <row r="32" spans="1:41" s="1" customFormat="1" ht="20.100000000000001" hidden="1" customHeight="1" thickBot="1" x14ac:dyDescent="0.2">
      <c r="A32" s="18"/>
      <c r="B32" s="176"/>
      <c r="C32" s="172"/>
      <c r="D32" s="98"/>
      <c r="E32" s="172"/>
      <c r="F32" s="35" t="s">
        <v>69</v>
      </c>
      <c r="G32" s="35">
        <v>0</v>
      </c>
      <c r="H32" s="35"/>
      <c r="I32" s="35"/>
      <c r="J32" s="35">
        <v>45</v>
      </c>
      <c r="K32" s="36">
        <f t="shared" si="29"/>
        <v>245</v>
      </c>
      <c r="L32" s="36">
        <f t="shared" si="1"/>
        <v>376.25</v>
      </c>
      <c r="M32" s="35">
        <v>1.75</v>
      </c>
      <c r="N32" s="35">
        <v>30</v>
      </c>
      <c r="O32" s="35">
        <f t="shared" si="2"/>
        <v>30</v>
      </c>
      <c r="P32" s="36">
        <f t="shared" si="3"/>
        <v>408.58381206489508</v>
      </c>
      <c r="Q32" s="36">
        <f t="shared" si="4"/>
        <v>217.22803878259668</v>
      </c>
      <c r="R32" s="40">
        <f t="shared" si="5"/>
        <v>2.0207259421636898</v>
      </c>
      <c r="S32" s="51">
        <f t="shared" si="6"/>
        <v>46.188021535170058</v>
      </c>
      <c r="T32" s="51">
        <f t="shared" si="7"/>
        <v>112.19840231251726</v>
      </c>
      <c r="U32" s="51">
        <f t="shared" si="8"/>
        <v>54.270925303824818</v>
      </c>
      <c r="V32" s="36">
        <f t="shared" si="9"/>
        <v>23.094010767585029</v>
      </c>
      <c r="W32" s="36">
        <f t="shared" si="10"/>
        <v>21.718740840658874</v>
      </c>
      <c r="X32" s="55">
        <f t="shared" si="11"/>
        <v>3.7115374447904514</v>
      </c>
      <c r="Y32" s="37">
        <f t="shared" si="12"/>
        <v>3.5430496536660363</v>
      </c>
      <c r="Z32" s="37">
        <f t="shared" si="13"/>
        <v>2.8906704030255677</v>
      </c>
      <c r="AA32" s="56">
        <v>30</v>
      </c>
      <c r="AB32" s="38">
        <f t="shared" si="14"/>
        <v>30</v>
      </c>
      <c r="AC32" s="51">
        <f t="shared" si="15"/>
        <v>408.58381206489508</v>
      </c>
      <c r="AD32" s="36">
        <f t="shared" si="16"/>
        <v>217.22803878259668</v>
      </c>
      <c r="AE32" s="40">
        <f t="shared" si="17"/>
        <v>2.0207259421636898</v>
      </c>
      <c r="AF32" s="51">
        <f t="shared" si="18"/>
        <v>46.188021535170058</v>
      </c>
      <c r="AG32" s="51">
        <f t="shared" si="19"/>
        <v>112.19840231251726</v>
      </c>
      <c r="AH32" s="51">
        <f t="shared" si="20"/>
        <v>54.270925303824818</v>
      </c>
      <c r="AI32" s="36">
        <f t="shared" si="21"/>
        <v>23.094010767585029</v>
      </c>
      <c r="AJ32" s="36">
        <f t="shared" si="22"/>
        <v>21.718740840658874</v>
      </c>
      <c r="AK32" s="39">
        <f t="shared" si="23"/>
        <v>3.7115374447904514</v>
      </c>
      <c r="AL32" s="37">
        <f t="shared" si="24"/>
        <v>3.5430496536660363</v>
      </c>
      <c r="AM32" s="37">
        <f t="shared" si="25"/>
        <v>2.8906704030255677</v>
      </c>
      <c r="AN32" s="40">
        <f t="shared" si="26"/>
        <v>3.2692819836780802</v>
      </c>
      <c r="AO32" s="41">
        <f t="shared" si="27"/>
        <v>2.5304937255573234</v>
      </c>
    </row>
    <row r="33" spans="1:41" s="6" customFormat="1" ht="20.100000000000001" hidden="1" customHeight="1" x14ac:dyDescent="0.15">
      <c r="A33" s="18"/>
      <c r="B33" s="18"/>
      <c r="C33" s="18"/>
      <c r="D33" s="99"/>
      <c r="E33" s="18"/>
      <c r="F33" s="18"/>
      <c r="G33" s="18"/>
      <c r="H33" s="18"/>
      <c r="I33" s="18"/>
      <c r="J33" s="18"/>
      <c r="K33" s="42"/>
      <c r="L33" s="42"/>
      <c r="M33" s="18"/>
      <c r="N33" s="18"/>
      <c r="O33" s="18"/>
      <c r="P33" s="42"/>
      <c r="Q33" s="42"/>
      <c r="R33" s="47"/>
      <c r="S33" s="52"/>
      <c r="T33" s="52"/>
      <c r="U33" s="52"/>
      <c r="V33" s="42"/>
      <c r="W33" s="42"/>
      <c r="X33" s="46"/>
      <c r="Y33" s="43"/>
      <c r="Z33" s="43"/>
      <c r="AA33" s="44"/>
      <c r="AB33" s="45"/>
      <c r="AC33" s="52"/>
      <c r="AD33" s="42"/>
      <c r="AE33" s="47"/>
      <c r="AF33" s="52"/>
      <c r="AG33" s="52"/>
      <c r="AH33" s="52"/>
      <c r="AI33" s="42"/>
      <c r="AJ33" s="42"/>
      <c r="AK33" s="46"/>
      <c r="AL33" s="43"/>
      <c r="AM33" s="43"/>
      <c r="AN33" s="47"/>
      <c r="AO33" s="47"/>
    </row>
    <row r="34" spans="1:41" s="6" customFormat="1" ht="20.100000000000001" hidden="1" customHeight="1" x14ac:dyDescent="0.15">
      <c r="A34" s="18"/>
      <c r="B34" s="18"/>
      <c r="C34" s="18"/>
      <c r="D34" s="99"/>
      <c r="E34" s="18"/>
      <c r="F34" s="18"/>
      <c r="G34" s="18"/>
      <c r="H34" s="18"/>
      <c r="I34" s="18"/>
      <c r="J34" s="18"/>
      <c r="K34" s="42"/>
      <c r="L34" s="42"/>
      <c r="M34" s="18"/>
      <c r="N34" s="18"/>
      <c r="O34" s="18"/>
      <c r="P34" s="42"/>
      <c r="Q34" s="42"/>
      <c r="R34" s="47"/>
      <c r="S34" s="52"/>
      <c r="T34" s="52"/>
      <c r="U34" s="52"/>
      <c r="V34" s="42"/>
      <c r="W34" s="42"/>
      <c r="X34" s="46"/>
      <c r="Y34" s="43"/>
      <c r="Z34" s="43"/>
      <c r="AA34" s="44"/>
      <c r="AB34" s="45"/>
      <c r="AC34" s="52"/>
      <c r="AD34" s="42"/>
      <c r="AE34" s="47"/>
      <c r="AF34" s="52"/>
      <c r="AG34" s="52"/>
      <c r="AH34" s="52"/>
      <c r="AI34" s="42"/>
      <c r="AJ34" s="42"/>
      <c r="AK34" s="46"/>
      <c r="AL34" s="43"/>
      <c r="AM34" s="43"/>
      <c r="AN34" s="47"/>
      <c r="AO34" s="47"/>
    </row>
    <row r="35" spans="1:41" s="6" customFormat="1" ht="20.100000000000001" customHeight="1" x14ac:dyDescent="0.15">
      <c r="A35" s="18"/>
      <c r="B35" s="18"/>
      <c r="C35" s="18"/>
      <c r="D35" s="99"/>
      <c r="E35" s="18"/>
      <c r="F35" s="18"/>
      <c r="G35" s="18"/>
      <c r="H35" s="18"/>
      <c r="I35" s="18"/>
      <c r="J35" s="18"/>
      <c r="K35" s="42"/>
      <c r="L35" s="42"/>
      <c r="M35" s="18"/>
      <c r="N35" s="18"/>
      <c r="O35" s="18"/>
      <c r="P35" s="42"/>
      <c r="Q35" s="42"/>
      <c r="R35" s="47"/>
      <c r="S35" s="52"/>
      <c r="T35" s="52"/>
      <c r="U35" s="52"/>
      <c r="V35" s="42"/>
      <c r="W35" s="42"/>
      <c r="X35" s="46"/>
      <c r="Y35" s="43"/>
      <c r="Z35" s="43"/>
      <c r="AA35" s="44"/>
      <c r="AB35" s="45"/>
      <c r="AC35" s="52"/>
      <c r="AD35" s="42"/>
      <c r="AE35" s="47"/>
      <c r="AF35" s="52"/>
      <c r="AG35" s="52"/>
      <c r="AH35" s="52"/>
      <c r="AI35" s="42"/>
      <c r="AJ35" s="42"/>
      <c r="AK35" s="46"/>
      <c r="AL35" s="43"/>
      <c r="AM35" s="43"/>
      <c r="AN35" s="47"/>
      <c r="AO35" s="47"/>
    </row>
    <row r="36" spans="1:41" s="1" customFormat="1" ht="20.100000000000001" customHeight="1" x14ac:dyDescent="0.15">
      <c r="A36" s="17"/>
      <c r="B36" s="164" t="s">
        <v>317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</row>
    <row r="37" spans="1:41" s="1" customFormat="1" ht="20.100000000000001" customHeight="1" thickBot="1" x14ac:dyDescent="0.2">
      <c r="D37" s="96"/>
      <c r="H37" s="105"/>
      <c r="I37" s="105"/>
      <c r="K37" s="2"/>
      <c r="L37" s="2"/>
      <c r="P37" s="2"/>
      <c r="Q37" s="113"/>
      <c r="R37" s="87"/>
      <c r="S37" s="13"/>
      <c r="T37" s="13"/>
      <c r="U37" s="122"/>
      <c r="V37" s="2"/>
      <c r="W37" s="113"/>
      <c r="X37" s="5"/>
      <c r="AA37" s="3"/>
      <c r="AB37" s="4"/>
      <c r="AC37" s="13"/>
      <c r="AD37" s="113"/>
      <c r="AE37" s="87"/>
      <c r="AF37" s="13"/>
      <c r="AG37" s="13"/>
      <c r="AH37" s="122"/>
      <c r="AI37" s="2"/>
      <c r="AJ37" s="113"/>
      <c r="AK37" s="5"/>
      <c r="AN37" s="4" t="s">
        <v>77</v>
      </c>
      <c r="AO37" s="4"/>
    </row>
    <row r="38" spans="1:41" s="1" customFormat="1" ht="32.25" customHeight="1" x14ac:dyDescent="0.15">
      <c r="A38" s="18"/>
      <c r="B38" s="19" t="s">
        <v>29</v>
      </c>
      <c r="C38" s="15" t="s">
        <v>30</v>
      </c>
      <c r="D38" s="91" t="s">
        <v>30</v>
      </c>
      <c r="E38" s="15" t="s">
        <v>315</v>
      </c>
      <c r="F38" s="68" t="s">
        <v>24</v>
      </c>
      <c r="G38" s="165" t="s">
        <v>71</v>
      </c>
      <c r="H38" s="146" t="s">
        <v>316</v>
      </c>
      <c r="I38" s="167" t="s">
        <v>316</v>
      </c>
      <c r="J38" s="68" t="s">
        <v>27</v>
      </c>
      <c r="K38" s="151" t="s">
        <v>72</v>
      </c>
      <c r="L38" s="151" t="s">
        <v>1</v>
      </c>
      <c r="M38" s="153" t="s">
        <v>3</v>
      </c>
      <c r="N38" s="153" t="s">
        <v>32</v>
      </c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 t="s">
        <v>33</v>
      </c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03" t="s">
        <v>16</v>
      </c>
      <c r="AO38" s="155" t="s">
        <v>87</v>
      </c>
    </row>
    <row r="39" spans="1:41" s="1" customFormat="1" ht="33.75" customHeight="1" x14ac:dyDescent="0.15">
      <c r="A39" s="18"/>
      <c r="B39" s="20" t="s">
        <v>34</v>
      </c>
      <c r="C39" s="16" t="s">
        <v>35</v>
      </c>
      <c r="D39" s="92" t="s">
        <v>35</v>
      </c>
      <c r="E39" s="16" t="s">
        <v>70</v>
      </c>
      <c r="F39" s="69" t="s">
        <v>73</v>
      </c>
      <c r="G39" s="166"/>
      <c r="H39" s="143"/>
      <c r="I39" s="168"/>
      <c r="J39" s="69" t="s">
        <v>74</v>
      </c>
      <c r="K39" s="152"/>
      <c r="L39" s="152"/>
      <c r="M39" s="154"/>
      <c r="N39" s="103" t="s">
        <v>39</v>
      </c>
      <c r="O39" s="103" t="s">
        <v>40</v>
      </c>
      <c r="P39" s="103" t="s">
        <v>0</v>
      </c>
      <c r="Q39" s="119" t="s">
        <v>2</v>
      </c>
      <c r="R39" s="162" t="s">
        <v>17</v>
      </c>
      <c r="S39" s="103" t="s">
        <v>4</v>
      </c>
      <c r="T39" s="103" t="s">
        <v>19</v>
      </c>
      <c r="U39" s="119" t="s">
        <v>21</v>
      </c>
      <c r="V39" s="7" t="s">
        <v>5</v>
      </c>
      <c r="W39" s="119" t="s">
        <v>6</v>
      </c>
      <c r="X39" s="157" t="s">
        <v>7</v>
      </c>
      <c r="Y39" s="70" t="s">
        <v>37</v>
      </c>
      <c r="Z39" s="70" t="s">
        <v>38</v>
      </c>
      <c r="AA39" s="103" t="s">
        <v>41</v>
      </c>
      <c r="AB39" s="103" t="s">
        <v>42</v>
      </c>
      <c r="AC39" s="103" t="s">
        <v>18</v>
      </c>
      <c r="AD39" s="119" t="s">
        <v>13</v>
      </c>
      <c r="AE39" s="162" t="s">
        <v>14</v>
      </c>
      <c r="AF39" s="103" t="s">
        <v>8</v>
      </c>
      <c r="AG39" s="103" t="s">
        <v>20</v>
      </c>
      <c r="AH39" s="119" t="s">
        <v>22</v>
      </c>
      <c r="AI39" s="103" t="s">
        <v>9</v>
      </c>
      <c r="AJ39" s="119" t="s">
        <v>10</v>
      </c>
      <c r="AK39" s="157" t="s">
        <v>11</v>
      </c>
      <c r="AL39" s="70" t="s">
        <v>37</v>
      </c>
      <c r="AM39" s="70" t="s">
        <v>38</v>
      </c>
      <c r="AN39" s="71" t="s">
        <v>314</v>
      </c>
      <c r="AO39" s="156"/>
    </row>
    <row r="40" spans="1:41" s="1" customFormat="1" ht="52.5" customHeight="1" x14ac:dyDescent="0.15">
      <c r="A40" s="18"/>
      <c r="B40" s="25" t="s">
        <v>57</v>
      </c>
      <c r="C40" s="24" t="s">
        <v>57</v>
      </c>
      <c r="D40" s="93" t="s">
        <v>57</v>
      </c>
      <c r="E40" s="71" t="s">
        <v>15</v>
      </c>
      <c r="F40" s="71" t="s">
        <v>58</v>
      </c>
      <c r="G40" s="71" t="s">
        <v>59</v>
      </c>
      <c r="H40" s="108" t="s">
        <v>15</v>
      </c>
      <c r="I40" s="93" t="s">
        <v>15</v>
      </c>
      <c r="J40" s="71" t="s">
        <v>15</v>
      </c>
      <c r="K40" s="73" t="s">
        <v>57</v>
      </c>
      <c r="L40" s="73" t="s">
        <v>57</v>
      </c>
      <c r="M40" s="154"/>
      <c r="N40" s="71" t="s">
        <v>59</v>
      </c>
      <c r="O40" s="71" t="s">
        <v>59</v>
      </c>
      <c r="P40" s="71" t="s">
        <v>57</v>
      </c>
      <c r="Q40" s="120" t="s">
        <v>57</v>
      </c>
      <c r="R40" s="163"/>
      <c r="S40" s="71" t="s">
        <v>57</v>
      </c>
      <c r="T40" s="71" t="s">
        <v>57</v>
      </c>
      <c r="U40" s="120" t="s">
        <v>57</v>
      </c>
      <c r="V40" s="24" t="s">
        <v>57</v>
      </c>
      <c r="W40" s="120" t="s">
        <v>57</v>
      </c>
      <c r="X40" s="157"/>
      <c r="Y40" s="158" t="s">
        <v>75</v>
      </c>
      <c r="Z40" s="158"/>
      <c r="AA40" s="71" t="s">
        <v>59</v>
      </c>
      <c r="AB40" s="71" t="s">
        <v>59</v>
      </c>
      <c r="AC40" s="71" t="s">
        <v>57</v>
      </c>
      <c r="AD40" s="120" t="s">
        <v>57</v>
      </c>
      <c r="AE40" s="163"/>
      <c r="AF40" s="71" t="s">
        <v>57</v>
      </c>
      <c r="AG40" s="71" t="s">
        <v>57</v>
      </c>
      <c r="AH40" s="120" t="s">
        <v>57</v>
      </c>
      <c r="AI40" s="71" t="s">
        <v>57</v>
      </c>
      <c r="AJ40" s="120" t="s">
        <v>57</v>
      </c>
      <c r="AK40" s="157"/>
      <c r="AL40" s="159" t="s">
        <v>75</v>
      </c>
      <c r="AM40" s="160"/>
      <c r="AN40" s="158" t="s">
        <v>52</v>
      </c>
      <c r="AO40" s="161"/>
    </row>
    <row r="41" spans="1:41" s="1" customFormat="1" ht="24.75" customHeight="1" x14ac:dyDescent="0.15">
      <c r="A41" s="18"/>
      <c r="B41" s="147">
        <f>C41+20*2</f>
        <v>190</v>
      </c>
      <c r="C41" s="149">
        <v>150</v>
      </c>
      <c r="D41" s="100">
        <f>C41</f>
        <v>150</v>
      </c>
      <c r="E41" s="149">
        <f>C41</f>
        <v>150</v>
      </c>
      <c r="F41" s="94" t="s">
        <v>117</v>
      </c>
      <c r="G41" s="8">
        <v>20</v>
      </c>
      <c r="H41" s="142">
        <f>C41/COS(G41/180*PI())</f>
        <v>159.62666587138682</v>
      </c>
      <c r="I41" s="97">
        <f>D41/COS(G41/180*PI())</f>
        <v>159.62666587138682</v>
      </c>
      <c r="J41" s="8">
        <v>20</v>
      </c>
      <c r="K41" s="28">
        <f>J41+E$41</f>
        <v>170</v>
      </c>
      <c r="L41" s="58">
        <f>(K41-40)*M41</f>
        <v>195</v>
      </c>
      <c r="M41" s="8">
        <v>1.5</v>
      </c>
      <c r="N41" s="67">
        <v>25</v>
      </c>
      <c r="O41" s="8">
        <f>N41-G41</f>
        <v>5</v>
      </c>
      <c r="P41" s="28">
        <f>L41/COS(ATAN((Q41+U41-T41)/L41))</f>
        <v>202.07441387122407</v>
      </c>
      <c r="Q41" s="116">
        <f>L41*TAN(N41*PI()/180)</f>
        <v>90.929993340224726</v>
      </c>
      <c r="R41" s="33">
        <f>M41/COS(N41*PI()/180)</f>
        <v>1.6550668784437377</v>
      </c>
      <c r="S41" s="89">
        <f>55/COS(N41*PI()/180)</f>
        <v>60.685785542937047</v>
      </c>
      <c r="T41" s="50">
        <f>K41/X41+S41</f>
        <v>110.2856980265768</v>
      </c>
      <c r="U41" s="128">
        <f>40/X41+S41</f>
        <v>72.356353186146407</v>
      </c>
      <c r="V41" s="58">
        <f>50/COS(N41*PI()/180)</f>
        <v>55.168895948124586</v>
      </c>
      <c r="W41" s="116">
        <f>20/COS(ATAN((Q41+U41-T41)/L41))</f>
        <v>20.725580909869134</v>
      </c>
      <c r="X41" s="59">
        <f>(3.5+SIN(N41*PI()/180)/M41)*COS(N41*PI()/180)</f>
        <v>3.4274254023346011</v>
      </c>
      <c r="Y41" s="60">
        <f>(S41*M41*(K41^2-40^2)/2+M41*(K41^3-40^3)/(6*X41))/1000000</f>
        <v>1.5962325996286497</v>
      </c>
      <c r="Z41" s="60">
        <f>(M41*(S41+V41+W41)*(K41-40)*60+M41*(K41^2-40^2)*60/(2*X41)+(V41+W41+U41)*0*60)/1000000</f>
        <v>1.956421378832957</v>
      </c>
      <c r="AA41" s="67">
        <v>0</v>
      </c>
      <c r="AB41" s="31">
        <f t="shared" ref="AB41:AB49" si="30">AA41+G41</f>
        <v>20</v>
      </c>
      <c r="AC41" s="50">
        <f>IF(AA41&gt;0,L41/COS(ATAN((AD41+AH41-AG41)/L41)),L41/COS(ATAN((AD41+AG41-AH41)/L41)))</f>
        <v>198.50589874543954</v>
      </c>
      <c r="AD41" s="116">
        <f>L41*TAN(ABS(AA41)*PI()/180)</f>
        <v>0</v>
      </c>
      <c r="AE41" s="33">
        <f>M41/COS(AA41*PI()/180)</f>
        <v>1.5</v>
      </c>
      <c r="AF41" s="89">
        <f>55/COS(AA41*PI()/180)</f>
        <v>55</v>
      </c>
      <c r="AG41" s="50">
        <f t="shared" ref="AG41:AG49" si="31">K41/AK41+AF41</f>
        <v>103.57142857142857</v>
      </c>
      <c r="AH41" s="128">
        <f>40/AK41+AF41</f>
        <v>66.428571428571431</v>
      </c>
      <c r="AI41" s="58">
        <f>50/COS(AA41*PI()/180)</f>
        <v>50</v>
      </c>
      <c r="AJ41" s="116">
        <f>IF(AA41&gt;0,20/COS(ATAN((AD41+AH41-AG41)/L41)),20/COS(ATAN((AD41-AH41+AG41)/L41)))</f>
        <v>20.359579358506618</v>
      </c>
      <c r="AK41" s="61">
        <f>(3.5+SIN(ABS(AA41)*PI()/180)/M41)*COS(AA41*PI()/180)</f>
        <v>3.5</v>
      </c>
      <c r="AL41" s="60">
        <f>(AF41*M41*(K41^2-40^2)/2+M41*(K41^3-40^3)/(6*AK41))/1000000</f>
        <v>1.4724821428571426</v>
      </c>
      <c r="AM41" s="60">
        <f>(M41*(AF41+AI41+AJ41)*(K41-40)*60+M41*(K41^2-40^2)*60/(2*AK41)+(AI41+AJ41+AH41)*0*60)/1000000</f>
        <v>1.8177070784945275</v>
      </c>
      <c r="AN41" s="62">
        <f>IF(AA41&gt;0,((I41+I41+Q41+AD41)*L41/2+200*(I41+Q41+AD41+U41+W41+AH41+AJ41))/10000*0.4-(AI41+V41)*L41/10000*0.4,((I41+I41+Q41-AD41)*L41/2+200*(I41+Q41-AD41+U41+W41+AH41+AJ41))/10000*0.4-(AI41+V41)*L41/10000*0.4)</f>
        <v>4.2228115321859621</v>
      </c>
      <c r="AO41" s="63">
        <f>IF(AA41&gt;0,0.8*0.4*(Q41+U41+W41+I41+AD41+AH41+AJ41)/100,0.8*0.4*(Q41+U41+W41+I41-AD41+AH41+AJ41)/100)</f>
        <v>1.3773655811030565</v>
      </c>
    </row>
    <row r="42" spans="1:41" s="1" customFormat="1" ht="20.100000000000001" customHeight="1" x14ac:dyDescent="0.15">
      <c r="A42" s="18"/>
      <c r="B42" s="147"/>
      <c r="C42" s="149"/>
      <c r="D42" s="100">
        <f>D41</f>
        <v>150</v>
      </c>
      <c r="E42" s="149"/>
      <c r="F42" s="94" t="s">
        <v>118</v>
      </c>
      <c r="G42" s="8">
        <f t="shared" ref="G42:G49" si="32">G41</f>
        <v>20</v>
      </c>
      <c r="H42" s="143"/>
      <c r="I42" s="97">
        <f t="shared" ref="I42:I48" si="33">D42/COS(G42/180*PI())</f>
        <v>159.62666587138682</v>
      </c>
      <c r="J42" s="8">
        <v>20</v>
      </c>
      <c r="K42" s="28">
        <f t="shared" ref="K42:K49" si="34">J42+E$41</f>
        <v>170</v>
      </c>
      <c r="L42" s="58">
        <f t="shared" ref="L42:L48" si="35">(K42-40)*M42</f>
        <v>195</v>
      </c>
      <c r="M42" s="8">
        <v>1.5</v>
      </c>
      <c r="N42" s="67">
        <f t="shared" ref="N42:N49" si="36">N41</f>
        <v>25</v>
      </c>
      <c r="O42" s="8">
        <f>N42-G42</f>
        <v>5</v>
      </c>
      <c r="P42" s="28">
        <f t="shared" ref="P42:P48" si="37">L42/COS(ATAN((Q42+U42-T42)/L42))</f>
        <v>202.07441387122407</v>
      </c>
      <c r="Q42" s="116">
        <f t="shared" ref="Q42:Q49" si="38">L42*TAN(N42*PI()/180)</f>
        <v>90.929993340224726</v>
      </c>
      <c r="R42" s="33">
        <f t="shared" ref="R42:R49" si="39">M42/COS(N42*PI()/180)</f>
        <v>1.6550668784437377</v>
      </c>
      <c r="S42" s="89">
        <f t="shared" ref="S42:S48" si="40">55/COS(N42*PI()/180)</f>
        <v>60.685785542937047</v>
      </c>
      <c r="T42" s="50">
        <f t="shared" ref="T42:T49" si="41">K42/X42+S42</f>
        <v>110.2856980265768</v>
      </c>
      <c r="U42" s="128">
        <f t="shared" ref="U42:U49" si="42">40/X42+S42</f>
        <v>72.356353186146407</v>
      </c>
      <c r="V42" s="58">
        <f t="shared" ref="V42:V49" si="43">50/COS(N42*PI()/180)</f>
        <v>55.168895948124586</v>
      </c>
      <c r="W42" s="116">
        <f t="shared" ref="W42:W49" si="44">20/COS(ATAN((Q42+U42-T42)/L42))</f>
        <v>20.725580909869134</v>
      </c>
      <c r="X42" s="59">
        <f t="shared" ref="X42:X49" si="45">(3.5+SIN(N42*PI()/180)/M42)*COS(N42*PI()/180)</f>
        <v>3.4274254023346011</v>
      </c>
      <c r="Y42" s="60">
        <f t="shared" ref="Y42:Y49" si="46">(S42*M42*(K42^2-40^2)/2+M42*(K42^3-40^3)/(6*X42))/1000000</f>
        <v>1.5962325996286497</v>
      </c>
      <c r="Z42" s="60">
        <f t="shared" ref="Z42:Z49" si="47">(M42*(S42+V42+W42)*(K42-40)*60+M42*(K42^2-40^2)*60/(2*X42)+(V42+W42+U42)*0*60)/1000000</f>
        <v>1.956421378832957</v>
      </c>
      <c r="AA42" s="67">
        <f>AA41</f>
        <v>0</v>
      </c>
      <c r="AB42" s="31">
        <f t="shared" si="30"/>
        <v>20</v>
      </c>
      <c r="AC42" s="50">
        <f t="shared" ref="AC42:AC49" si="48">IF(AA42&gt;0,L42/COS(ATAN((AD42+AH42-AG42)/L42)),L42/COS(ATAN((AD42+AG42-AH42)/L42)))</f>
        <v>198.50589874543954</v>
      </c>
      <c r="AD42" s="116">
        <f t="shared" ref="AD42:AD48" si="49">L42*TAN(ABS(AA42)*PI()/180)</f>
        <v>0</v>
      </c>
      <c r="AE42" s="33">
        <f t="shared" ref="AE42:AE49" si="50">M42/COS(AA42*PI()/180)</f>
        <v>1.5</v>
      </c>
      <c r="AF42" s="89">
        <f t="shared" ref="AF42:AF49" si="51">55/COS(AA42*PI()/180)</f>
        <v>55</v>
      </c>
      <c r="AG42" s="50">
        <f t="shared" si="31"/>
        <v>103.57142857142857</v>
      </c>
      <c r="AH42" s="128">
        <f t="shared" ref="AH42:AH49" si="52">40/AK42+AF42</f>
        <v>66.428571428571431</v>
      </c>
      <c r="AI42" s="58">
        <f>50/COS(AA42*PI()/180)</f>
        <v>50</v>
      </c>
      <c r="AJ42" s="116">
        <f t="shared" ref="AJ42:AJ49" si="53">IF(AA42&gt;0,20/COS(ATAN((AD42+AH42-AG42)/L42)),20/COS(ATAN((AD42-AH42+AG42)/L42)))</f>
        <v>20.359579358506618</v>
      </c>
      <c r="AK42" s="61">
        <f t="shared" ref="AK42:AK49" si="54">(3.5+SIN(ABS(AA42)*PI()/180)/M42)*COS(AA42*PI()/180)</f>
        <v>3.5</v>
      </c>
      <c r="AL42" s="60">
        <f t="shared" ref="AL42:AL49" si="55">(AF42*M42*(K42^2-40^2)/2+M42*(K42^3-40^3)/(6*AK42))/1000000</f>
        <v>1.4724821428571426</v>
      </c>
      <c r="AM42" s="60">
        <f t="shared" ref="AM42:AM48" si="56">(M42*(AF42+AI42+AJ42)*(K42-40)*60+M42*(K42^2-40^2)*60/(2*AK42)+(AI42+AJ42+AH42)*0*60)/1000000</f>
        <v>1.8177070784945275</v>
      </c>
      <c r="AN42" s="62">
        <f t="shared" ref="AN42:AN49" si="57">IF(AA42&gt;0,((I42+I42+Q42+AD42)*L42/2+200*(I42+Q42+AD42+U42+W42+AH42+AJ42))/10000*0.4-(AI42+V42)*L42/10000*0.4,((I42+I42+Q42-AD42)*L42/2+200*(I42+Q42-AD42+U42+W42+AH42+AJ42))/10000*0.4-(AI42+V42)*L42/10000*0.4)</f>
        <v>4.2228115321859621</v>
      </c>
      <c r="AO42" s="63">
        <f t="shared" ref="AO42:AO48" si="58">IF(AA42&gt;0,0.8*0.4*(Q42+U42+W42+I42+AD42+AH42+AJ42)/100,0.8*0.4*(Q42+U42+W42+I42-AD42+AH42+AJ42)/100)</f>
        <v>1.3773655811030565</v>
      </c>
    </row>
    <row r="43" spans="1:41" s="1" customFormat="1" ht="20.100000000000001" customHeight="1" x14ac:dyDescent="0.15">
      <c r="A43" s="18"/>
      <c r="B43" s="147"/>
      <c r="C43" s="149"/>
      <c r="D43" s="100">
        <f t="shared" ref="D43:D49" si="59">D42</f>
        <v>150</v>
      </c>
      <c r="E43" s="149"/>
      <c r="F43" s="94" t="s">
        <v>119</v>
      </c>
      <c r="G43" s="8">
        <f t="shared" si="32"/>
        <v>20</v>
      </c>
      <c r="H43" s="143"/>
      <c r="I43" s="97">
        <f t="shared" si="33"/>
        <v>159.62666587138682</v>
      </c>
      <c r="J43" s="8">
        <v>30</v>
      </c>
      <c r="K43" s="28">
        <f t="shared" si="34"/>
        <v>180</v>
      </c>
      <c r="L43" s="58">
        <f t="shared" si="35"/>
        <v>210</v>
      </c>
      <c r="M43" s="8">
        <v>1.5</v>
      </c>
      <c r="N43" s="67">
        <f t="shared" si="36"/>
        <v>25</v>
      </c>
      <c r="O43" s="8">
        <f t="shared" ref="O43:O49" si="60">N43-G43</f>
        <v>5</v>
      </c>
      <c r="P43" s="28">
        <f t="shared" si="37"/>
        <v>217.61859955362593</v>
      </c>
      <c r="Q43" s="116">
        <f t="shared" si="38"/>
        <v>97.9246082125497</v>
      </c>
      <c r="R43" s="33">
        <f t="shared" si="39"/>
        <v>1.6550668784437377</v>
      </c>
      <c r="S43" s="89">
        <f t="shared" si="40"/>
        <v>60.685785542937047</v>
      </c>
      <c r="T43" s="50">
        <f t="shared" si="41"/>
        <v>113.20333993737914</v>
      </c>
      <c r="U43" s="128">
        <f t="shared" si="42"/>
        <v>72.356353186146407</v>
      </c>
      <c r="V43" s="58">
        <f t="shared" si="43"/>
        <v>55.168895948124586</v>
      </c>
      <c r="W43" s="116">
        <f t="shared" si="44"/>
        <v>20.725580909869134</v>
      </c>
      <c r="X43" s="59">
        <f t="shared" si="45"/>
        <v>3.4274254023346011</v>
      </c>
      <c r="Y43" s="60">
        <f t="shared" si="46"/>
        <v>1.8225656095795428</v>
      </c>
      <c r="Z43" s="60">
        <f t="shared" si="47"/>
        <v>2.1252964750889318</v>
      </c>
      <c r="AA43" s="67">
        <f t="shared" ref="AA43:AA48" si="61">AA42</f>
        <v>0</v>
      </c>
      <c r="AB43" s="31">
        <f t="shared" si="30"/>
        <v>20</v>
      </c>
      <c r="AC43" s="50">
        <f t="shared" si="48"/>
        <v>213.77558326431949</v>
      </c>
      <c r="AD43" s="116">
        <f t="shared" si="49"/>
        <v>0</v>
      </c>
      <c r="AE43" s="33">
        <f t="shared" si="50"/>
        <v>1.5</v>
      </c>
      <c r="AF43" s="89">
        <f t="shared" si="51"/>
        <v>55</v>
      </c>
      <c r="AG43" s="50">
        <f t="shared" si="31"/>
        <v>106.42857142857143</v>
      </c>
      <c r="AH43" s="128">
        <f t="shared" si="52"/>
        <v>66.428571428571431</v>
      </c>
      <c r="AI43" s="58">
        <f t="shared" ref="AI43:AI48" si="62">50/COS(AA43*PI()/180)</f>
        <v>50</v>
      </c>
      <c r="AJ43" s="116">
        <f t="shared" si="53"/>
        <v>20.359579358506618</v>
      </c>
      <c r="AK43" s="61">
        <f t="shared" si="54"/>
        <v>3.5</v>
      </c>
      <c r="AL43" s="60">
        <f t="shared" si="55"/>
        <v>1.6825000000000001</v>
      </c>
      <c r="AM43" s="60">
        <f t="shared" si="56"/>
        <v>1.9755306999171836</v>
      </c>
      <c r="AN43" s="62">
        <f t="shared" si="57"/>
        <v>4.3680994935843529</v>
      </c>
      <c r="AO43" s="63">
        <f t="shared" si="58"/>
        <v>1.3997483486944964</v>
      </c>
    </row>
    <row r="44" spans="1:41" s="1" customFormat="1" ht="20.100000000000001" customHeight="1" x14ac:dyDescent="0.15">
      <c r="A44" s="18"/>
      <c r="B44" s="147"/>
      <c r="C44" s="149"/>
      <c r="D44" s="100">
        <f t="shared" si="59"/>
        <v>150</v>
      </c>
      <c r="E44" s="149"/>
      <c r="F44" s="94" t="s">
        <v>120</v>
      </c>
      <c r="G44" s="8">
        <f t="shared" si="32"/>
        <v>20</v>
      </c>
      <c r="H44" s="143"/>
      <c r="I44" s="97">
        <f t="shared" si="33"/>
        <v>159.62666587138682</v>
      </c>
      <c r="J44" s="8">
        <v>30</v>
      </c>
      <c r="K44" s="28">
        <f t="shared" si="34"/>
        <v>180</v>
      </c>
      <c r="L44" s="58">
        <f t="shared" si="35"/>
        <v>210</v>
      </c>
      <c r="M44" s="8">
        <v>1.5</v>
      </c>
      <c r="N44" s="67">
        <f t="shared" si="36"/>
        <v>25</v>
      </c>
      <c r="O44" s="8">
        <f t="shared" si="60"/>
        <v>5</v>
      </c>
      <c r="P44" s="28">
        <f t="shared" si="37"/>
        <v>217.61859955362593</v>
      </c>
      <c r="Q44" s="116">
        <f t="shared" si="38"/>
        <v>97.9246082125497</v>
      </c>
      <c r="R44" s="33">
        <f t="shared" si="39"/>
        <v>1.6550668784437377</v>
      </c>
      <c r="S44" s="89">
        <f t="shared" si="40"/>
        <v>60.685785542937047</v>
      </c>
      <c r="T44" s="50">
        <f t="shared" si="41"/>
        <v>113.20333993737914</v>
      </c>
      <c r="U44" s="128">
        <f t="shared" si="42"/>
        <v>72.356353186146407</v>
      </c>
      <c r="V44" s="58">
        <f t="shared" si="43"/>
        <v>55.168895948124586</v>
      </c>
      <c r="W44" s="116">
        <f t="shared" si="44"/>
        <v>20.725580909869134</v>
      </c>
      <c r="X44" s="59">
        <f t="shared" si="45"/>
        <v>3.4274254023346011</v>
      </c>
      <c r="Y44" s="60">
        <f t="shared" si="46"/>
        <v>1.8225656095795428</v>
      </c>
      <c r="Z44" s="60">
        <f t="shared" si="47"/>
        <v>2.1252964750889318</v>
      </c>
      <c r="AA44" s="67">
        <f t="shared" si="61"/>
        <v>0</v>
      </c>
      <c r="AB44" s="31">
        <f t="shared" si="30"/>
        <v>20</v>
      </c>
      <c r="AC44" s="50">
        <f t="shared" si="48"/>
        <v>213.77558326431949</v>
      </c>
      <c r="AD44" s="116">
        <f t="shared" si="49"/>
        <v>0</v>
      </c>
      <c r="AE44" s="33">
        <f t="shared" si="50"/>
        <v>1.5</v>
      </c>
      <c r="AF44" s="89">
        <f t="shared" si="51"/>
        <v>55</v>
      </c>
      <c r="AG44" s="50">
        <f t="shared" si="31"/>
        <v>106.42857142857143</v>
      </c>
      <c r="AH44" s="128">
        <f t="shared" si="52"/>
        <v>66.428571428571431</v>
      </c>
      <c r="AI44" s="58">
        <f t="shared" si="62"/>
        <v>50</v>
      </c>
      <c r="AJ44" s="116">
        <f t="shared" si="53"/>
        <v>20.359579358506618</v>
      </c>
      <c r="AK44" s="61">
        <f t="shared" si="54"/>
        <v>3.5</v>
      </c>
      <c r="AL44" s="60">
        <f t="shared" si="55"/>
        <v>1.6825000000000001</v>
      </c>
      <c r="AM44" s="60">
        <f t="shared" si="56"/>
        <v>1.9755306999171836</v>
      </c>
      <c r="AN44" s="62">
        <f t="shared" si="57"/>
        <v>4.3680994935843529</v>
      </c>
      <c r="AO44" s="63">
        <f t="shared" si="58"/>
        <v>1.3997483486944964</v>
      </c>
    </row>
    <row r="45" spans="1:41" s="1" customFormat="1" ht="20.100000000000001" customHeight="1" x14ac:dyDescent="0.15">
      <c r="A45" s="18"/>
      <c r="B45" s="147"/>
      <c r="C45" s="149"/>
      <c r="D45" s="100">
        <f t="shared" si="59"/>
        <v>150</v>
      </c>
      <c r="E45" s="149"/>
      <c r="F45" s="94" t="s">
        <v>121</v>
      </c>
      <c r="G45" s="8">
        <f t="shared" si="32"/>
        <v>20</v>
      </c>
      <c r="H45" s="143"/>
      <c r="I45" s="97">
        <f t="shared" si="33"/>
        <v>159.62666587138682</v>
      </c>
      <c r="J45" s="8">
        <v>30</v>
      </c>
      <c r="K45" s="28">
        <f t="shared" si="34"/>
        <v>180</v>
      </c>
      <c r="L45" s="58">
        <f t="shared" si="35"/>
        <v>245</v>
      </c>
      <c r="M45" s="8">
        <v>1.75</v>
      </c>
      <c r="N45" s="67">
        <f t="shared" si="36"/>
        <v>25</v>
      </c>
      <c r="O45" s="8">
        <f t="shared" si="60"/>
        <v>5</v>
      </c>
      <c r="P45" s="28">
        <f>L45/COS(ATAN((Q45+U45-T45)/L45))</f>
        <v>255.63257252581479</v>
      </c>
      <c r="Q45" s="116">
        <f>L45*TAN(N45*PI()/180)</f>
        <v>114.24537624797465</v>
      </c>
      <c r="R45" s="33">
        <f t="shared" si="39"/>
        <v>1.9309113581843607</v>
      </c>
      <c r="S45" s="89">
        <f t="shared" si="40"/>
        <v>60.685785542937047</v>
      </c>
      <c r="T45" s="50">
        <f t="shared" si="41"/>
        <v>113.76830052461898</v>
      </c>
      <c r="U45" s="128">
        <f t="shared" si="42"/>
        <v>72.481899983310811</v>
      </c>
      <c r="V45" s="58">
        <f t="shared" si="43"/>
        <v>55.168895948124586</v>
      </c>
      <c r="W45" s="116">
        <f>20/COS(ATAN((Q45+U45-T45)/L45))</f>
        <v>20.867965104148144</v>
      </c>
      <c r="X45" s="59">
        <f t="shared" si="45"/>
        <v>3.3909470955194112</v>
      </c>
      <c r="Y45" s="60">
        <f t="shared" si="46"/>
        <v>2.1316068335535401</v>
      </c>
      <c r="Z45" s="60">
        <f t="shared" si="47"/>
        <v>2.486680831201693</v>
      </c>
      <c r="AA45" s="67">
        <f t="shared" si="61"/>
        <v>0</v>
      </c>
      <c r="AB45" s="31">
        <f t="shared" si="30"/>
        <v>20</v>
      </c>
      <c r="AC45" s="50">
        <f t="shared" si="48"/>
        <v>248.24383174612817</v>
      </c>
      <c r="AD45" s="116">
        <f t="shared" si="49"/>
        <v>0</v>
      </c>
      <c r="AE45" s="33">
        <f t="shared" si="50"/>
        <v>1.75</v>
      </c>
      <c r="AF45" s="89">
        <f t="shared" si="51"/>
        <v>55</v>
      </c>
      <c r="AG45" s="50">
        <f t="shared" si="31"/>
        <v>106.42857142857143</v>
      </c>
      <c r="AH45" s="128">
        <f t="shared" si="52"/>
        <v>66.428571428571431</v>
      </c>
      <c r="AI45" s="58">
        <f t="shared" si="62"/>
        <v>50</v>
      </c>
      <c r="AJ45" s="116">
        <f>IF(AA45&gt;0,20/COS(ATAN((AD45+AH45-AG45)/L45)),20/COS(ATAN((AD45-AH45+AG45)/L45)))</f>
        <v>20.264802591520667</v>
      </c>
      <c r="AK45" s="61">
        <f t="shared" si="54"/>
        <v>3.5</v>
      </c>
      <c r="AL45" s="60">
        <f t="shared" si="55"/>
        <v>1.9629166666666666</v>
      </c>
      <c r="AM45" s="60">
        <f t="shared" si="56"/>
        <v>2.3033925980953538</v>
      </c>
      <c r="AN45" s="62">
        <f t="shared" si="57"/>
        <v>4.7248107386783467</v>
      </c>
      <c r="AO45" s="63">
        <f t="shared" si="58"/>
        <v>1.4525288999261203</v>
      </c>
    </row>
    <row r="46" spans="1:41" s="1" customFormat="1" ht="20.100000000000001" customHeight="1" x14ac:dyDescent="0.15">
      <c r="A46" s="18"/>
      <c r="B46" s="147"/>
      <c r="C46" s="149"/>
      <c r="D46" s="100">
        <f t="shared" si="59"/>
        <v>150</v>
      </c>
      <c r="E46" s="149"/>
      <c r="F46" s="94" t="s">
        <v>122</v>
      </c>
      <c r="G46" s="8">
        <f t="shared" si="32"/>
        <v>20</v>
      </c>
      <c r="H46" s="143"/>
      <c r="I46" s="97">
        <f t="shared" si="33"/>
        <v>159.62666587138682</v>
      </c>
      <c r="J46" s="8">
        <v>30</v>
      </c>
      <c r="K46" s="28">
        <f t="shared" si="34"/>
        <v>180</v>
      </c>
      <c r="L46" s="58">
        <f t="shared" si="35"/>
        <v>245</v>
      </c>
      <c r="M46" s="8">
        <v>1.75</v>
      </c>
      <c r="N46" s="67">
        <f t="shared" si="36"/>
        <v>25</v>
      </c>
      <c r="O46" s="8">
        <f t="shared" si="60"/>
        <v>5</v>
      </c>
      <c r="P46" s="28">
        <f t="shared" si="37"/>
        <v>255.63257252581479</v>
      </c>
      <c r="Q46" s="116">
        <f t="shared" si="38"/>
        <v>114.24537624797465</v>
      </c>
      <c r="R46" s="33">
        <f t="shared" si="39"/>
        <v>1.9309113581843607</v>
      </c>
      <c r="S46" s="89">
        <f t="shared" si="40"/>
        <v>60.685785542937047</v>
      </c>
      <c r="T46" s="50">
        <f t="shared" si="41"/>
        <v>113.76830052461898</v>
      </c>
      <c r="U46" s="128">
        <f t="shared" si="42"/>
        <v>72.481899983310811</v>
      </c>
      <c r="V46" s="58">
        <f t="shared" si="43"/>
        <v>55.168895948124586</v>
      </c>
      <c r="W46" s="116">
        <f t="shared" si="44"/>
        <v>20.867965104148144</v>
      </c>
      <c r="X46" s="59">
        <f t="shared" si="45"/>
        <v>3.3909470955194112</v>
      </c>
      <c r="Y46" s="60">
        <f t="shared" si="46"/>
        <v>2.1316068335535401</v>
      </c>
      <c r="Z46" s="60">
        <f t="shared" si="47"/>
        <v>2.486680831201693</v>
      </c>
      <c r="AA46" s="67">
        <f t="shared" si="61"/>
        <v>0</v>
      </c>
      <c r="AB46" s="31">
        <f t="shared" si="30"/>
        <v>20</v>
      </c>
      <c r="AC46" s="50">
        <f t="shared" si="48"/>
        <v>248.24383174612817</v>
      </c>
      <c r="AD46" s="116">
        <f t="shared" si="49"/>
        <v>0</v>
      </c>
      <c r="AE46" s="33">
        <f t="shared" si="50"/>
        <v>1.75</v>
      </c>
      <c r="AF46" s="89">
        <f t="shared" si="51"/>
        <v>55</v>
      </c>
      <c r="AG46" s="50">
        <f t="shared" si="31"/>
        <v>106.42857142857143</v>
      </c>
      <c r="AH46" s="128">
        <f t="shared" si="52"/>
        <v>66.428571428571431</v>
      </c>
      <c r="AI46" s="58">
        <f t="shared" si="62"/>
        <v>50</v>
      </c>
      <c r="AJ46" s="116">
        <f t="shared" si="53"/>
        <v>20.264802591520667</v>
      </c>
      <c r="AK46" s="61">
        <f t="shared" si="54"/>
        <v>3.5</v>
      </c>
      <c r="AL46" s="60">
        <f t="shared" si="55"/>
        <v>1.9629166666666666</v>
      </c>
      <c r="AM46" s="60">
        <f t="shared" si="56"/>
        <v>2.3033925980953538</v>
      </c>
      <c r="AN46" s="62">
        <f t="shared" si="57"/>
        <v>4.7248107386783467</v>
      </c>
      <c r="AO46" s="63">
        <f t="shared" si="58"/>
        <v>1.4525288999261203</v>
      </c>
    </row>
    <row r="47" spans="1:41" s="1" customFormat="1" ht="20.100000000000001" customHeight="1" x14ac:dyDescent="0.15">
      <c r="A47" s="18"/>
      <c r="B47" s="147"/>
      <c r="C47" s="149"/>
      <c r="D47" s="100">
        <f t="shared" si="59"/>
        <v>150</v>
      </c>
      <c r="E47" s="149"/>
      <c r="F47" s="94" t="s">
        <v>123</v>
      </c>
      <c r="G47" s="8">
        <f t="shared" si="32"/>
        <v>20</v>
      </c>
      <c r="H47" s="143"/>
      <c r="I47" s="97">
        <f t="shared" si="33"/>
        <v>159.62666587138682</v>
      </c>
      <c r="J47" s="8">
        <v>35</v>
      </c>
      <c r="K47" s="28">
        <f t="shared" si="34"/>
        <v>185</v>
      </c>
      <c r="L47" s="58">
        <f>(K47-40)*M47</f>
        <v>253.75</v>
      </c>
      <c r="M47" s="8">
        <v>1.75</v>
      </c>
      <c r="N47" s="67">
        <f t="shared" si="36"/>
        <v>25</v>
      </c>
      <c r="O47" s="8">
        <f t="shared" si="60"/>
        <v>5</v>
      </c>
      <c r="P47" s="28">
        <f t="shared" si="37"/>
        <v>264.76230725887962</v>
      </c>
      <c r="Q47" s="116">
        <f t="shared" si="38"/>
        <v>118.32556825683089</v>
      </c>
      <c r="R47" s="33">
        <f t="shared" si="39"/>
        <v>1.9309113581843607</v>
      </c>
      <c r="S47" s="89">
        <f t="shared" si="40"/>
        <v>60.685785542937047</v>
      </c>
      <c r="T47" s="50">
        <f t="shared" si="41"/>
        <v>115.2428148296657</v>
      </c>
      <c r="U47" s="128">
        <f t="shared" si="42"/>
        <v>72.481899983310811</v>
      </c>
      <c r="V47" s="58">
        <f t="shared" si="43"/>
        <v>55.168895948124586</v>
      </c>
      <c r="W47" s="116">
        <f t="shared" si="44"/>
        <v>20.867965104148144</v>
      </c>
      <c r="X47" s="59">
        <f t="shared" si="45"/>
        <v>3.3909470955194112</v>
      </c>
      <c r="Y47" s="60">
        <f t="shared" si="46"/>
        <v>2.271488859572524</v>
      </c>
      <c r="Z47" s="60">
        <f t="shared" si="47"/>
        <v>2.5867156010346362</v>
      </c>
      <c r="AA47" s="67">
        <f t="shared" si="61"/>
        <v>0</v>
      </c>
      <c r="AB47" s="31">
        <f t="shared" si="30"/>
        <v>20</v>
      </c>
      <c r="AC47" s="50">
        <f t="shared" si="48"/>
        <v>257.10968287991847</v>
      </c>
      <c r="AD47" s="116">
        <f t="shared" si="49"/>
        <v>0</v>
      </c>
      <c r="AE47" s="33">
        <f>M47/COS(AA47*PI()/180)</f>
        <v>1.75</v>
      </c>
      <c r="AF47" s="89">
        <f t="shared" si="51"/>
        <v>55</v>
      </c>
      <c r="AG47" s="50">
        <f t="shared" si="31"/>
        <v>107.85714285714286</v>
      </c>
      <c r="AH47" s="128">
        <f t="shared" si="52"/>
        <v>66.428571428571431</v>
      </c>
      <c r="AI47" s="58">
        <f t="shared" si="62"/>
        <v>50</v>
      </c>
      <c r="AJ47" s="116">
        <f t="shared" si="53"/>
        <v>20.264802591520667</v>
      </c>
      <c r="AK47" s="61">
        <f t="shared" si="54"/>
        <v>3.5</v>
      </c>
      <c r="AL47" s="60">
        <f t="shared" si="55"/>
        <v>2.0923802083333332</v>
      </c>
      <c r="AM47" s="60">
        <f t="shared" si="56"/>
        <v>2.3965316194559021</v>
      </c>
      <c r="AN47" s="62">
        <f t="shared" si="57"/>
        <v>4.8172124095106801</v>
      </c>
      <c r="AO47" s="63">
        <f t="shared" si="58"/>
        <v>1.4655855143544605</v>
      </c>
    </row>
    <row r="48" spans="1:41" s="1" customFormat="1" ht="20.100000000000001" customHeight="1" x14ac:dyDescent="0.15">
      <c r="A48" s="18"/>
      <c r="B48" s="147"/>
      <c r="C48" s="149"/>
      <c r="D48" s="100">
        <f t="shared" si="59"/>
        <v>150</v>
      </c>
      <c r="E48" s="149"/>
      <c r="F48" s="94" t="s">
        <v>124</v>
      </c>
      <c r="G48" s="8">
        <f t="shared" si="32"/>
        <v>20</v>
      </c>
      <c r="H48" s="143"/>
      <c r="I48" s="97">
        <f t="shared" si="33"/>
        <v>159.62666587138682</v>
      </c>
      <c r="J48" s="8">
        <v>35</v>
      </c>
      <c r="K48" s="28">
        <f t="shared" si="34"/>
        <v>185</v>
      </c>
      <c r="L48" s="58">
        <f t="shared" si="35"/>
        <v>253.75</v>
      </c>
      <c r="M48" s="8">
        <v>1.75</v>
      </c>
      <c r="N48" s="67">
        <f t="shared" si="36"/>
        <v>25</v>
      </c>
      <c r="O48" s="8">
        <f t="shared" si="60"/>
        <v>5</v>
      </c>
      <c r="P48" s="28">
        <f t="shared" si="37"/>
        <v>264.76230725887962</v>
      </c>
      <c r="Q48" s="116">
        <f t="shared" si="38"/>
        <v>118.32556825683089</v>
      </c>
      <c r="R48" s="33">
        <f t="shared" si="39"/>
        <v>1.9309113581843607</v>
      </c>
      <c r="S48" s="89">
        <f t="shared" si="40"/>
        <v>60.685785542937047</v>
      </c>
      <c r="T48" s="50">
        <f t="shared" si="41"/>
        <v>115.2428148296657</v>
      </c>
      <c r="U48" s="128">
        <f t="shared" si="42"/>
        <v>72.481899983310811</v>
      </c>
      <c r="V48" s="58">
        <f t="shared" si="43"/>
        <v>55.168895948124586</v>
      </c>
      <c r="W48" s="116">
        <f t="shared" si="44"/>
        <v>20.867965104148144</v>
      </c>
      <c r="X48" s="59">
        <f t="shared" si="45"/>
        <v>3.3909470955194112</v>
      </c>
      <c r="Y48" s="60">
        <f t="shared" si="46"/>
        <v>2.271488859572524</v>
      </c>
      <c r="Z48" s="60">
        <f t="shared" si="47"/>
        <v>2.5867156010346362</v>
      </c>
      <c r="AA48" s="67">
        <f t="shared" si="61"/>
        <v>0</v>
      </c>
      <c r="AB48" s="31">
        <f t="shared" si="30"/>
        <v>20</v>
      </c>
      <c r="AC48" s="50">
        <f t="shared" si="48"/>
        <v>257.10968287991847</v>
      </c>
      <c r="AD48" s="116">
        <f t="shared" si="49"/>
        <v>0</v>
      </c>
      <c r="AE48" s="33">
        <f t="shared" si="50"/>
        <v>1.75</v>
      </c>
      <c r="AF48" s="89">
        <f t="shared" si="51"/>
        <v>55</v>
      </c>
      <c r="AG48" s="50">
        <f t="shared" si="31"/>
        <v>107.85714285714286</v>
      </c>
      <c r="AH48" s="128">
        <f t="shared" si="52"/>
        <v>66.428571428571431</v>
      </c>
      <c r="AI48" s="58">
        <f t="shared" si="62"/>
        <v>50</v>
      </c>
      <c r="AJ48" s="116">
        <f t="shared" si="53"/>
        <v>20.264802591520667</v>
      </c>
      <c r="AK48" s="61">
        <f t="shared" si="54"/>
        <v>3.5</v>
      </c>
      <c r="AL48" s="60">
        <f t="shared" si="55"/>
        <v>2.0923802083333332</v>
      </c>
      <c r="AM48" s="60">
        <f t="shared" si="56"/>
        <v>2.3965316194559021</v>
      </c>
      <c r="AN48" s="62">
        <f t="shared" si="57"/>
        <v>4.8172124095106801</v>
      </c>
      <c r="AO48" s="63">
        <f t="shared" si="58"/>
        <v>1.4655855143544605</v>
      </c>
    </row>
    <row r="49" spans="1:41" s="1" customFormat="1" ht="20.100000000000001" customHeight="1" thickBot="1" x14ac:dyDescent="0.2">
      <c r="A49" s="18"/>
      <c r="B49" s="148"/>
      <c r="C49" s="150"/>
      <c r="D49" s="100">
        <f t="shared" si="59"/>
        <v>150</v>
      </c>
      <c r="E49" s="150"/>
      <c r="F49" s="95" t="s">
        <v>125</v>
      </c>
      <c r="G49" s="35">
        <f t="shared" si="32"/>
        <v>20</v>
      </c>
      <c r="H49" s="144"/>
      <c r="I49" s="97">
        <f>D49/COS(G49/180*PI())</f>
        <v>159.62666587138682</v>
      </c>
      <c r="J49" s="35">
        <v>40</v>
      </c>
      <c r="K49" s="28">
        <f t="shared" si="34"/>
        <v>190</v>
      </c>
      <c r="L49" s="66">
        <f>(K49-40)*M49</f>
        <v>262.5</v>
      </c>
      <c r="M49" s="35">
        <v>1.75</v>
      </c>
      <c r="N49" s="83">
        <f t="shared" si="36"/>
        <v>25</v>
      </c>
      <c r="O49" s="35">
        <f t="shared" si="60"/>
        <v>5</v>
      </c>
      <c r="P49" s="36">
        <f>L49/COS(ATAN((Q49+U49-T49)/L49))</f>
        <v>273.89204199194438</v>
      </c>
      <c r="Q49" s="117">
        <f t="shared" si="38"/>
        <v>122.40576026568712</v>
      </c>
      <c r="R49" s="40">
        <f t="shared" si="39"/>
        <v>1.9309113581843607</v>
      </c>
      <c r="S49" s="90">
        <f>55/COS(N49*PI()/180)</f>
        <v>60.685785542937047</v>
      </c>
      <c r="T49" s="51">
        <f t="shared" si="41"/>
        <v>116.71732913471243</v>
      </c>
      <c r="U49" s="129">
        <f t="shared" si="42"/>
        <v>72.481899983310811</v>
      </c>
      <c r="V49" s="58">
        <f t="shared" si="43"/>
        <v>55.168895948124586</v>
      </c>
      <c r="W49" s="117">
        <f t="shared" si="44"/>
        <v>20.867965104148144</v>
      </c>
      <c r="X49" s="84">
        <f t="shared" si="45"/>
        <v>3.3909470955194112</v>
      </c>
      <c r="Y49" s="85">
        <f t="shared" si="46"/>
        <v>2.4164127587403059</v>
      </c>
      <c r="Z49" s="60">
        <f t="shared" si="47"/>
        <v>2.687524490877728</v>
      </c>
      <c r="AA49" s="83">
        <f>AA48</f>
        <v>0</v>
      </c>
      <c r="AB49" s="38">
        <f t="shared" si="30"/>
        <v>20</v>
      </c>
      <c r="AC49" s="51">
        <f t="shared" si="48"/>
        <v>265.97553401370874</v>
      </c>
      <c r="AD49" s="117">
        <f>L49*TAN(ABS(AA49)*PI()/180)</f>
        <v>0</v>
      </c>
      <c r="AE49" s="40">
        <f t="shared" si="50"/>
        <v>1.75</v>
      </c>
      <c r="AF49" s="90">
        <f t="shared" si="51"/>
        <v>55</v>
      </c>
      <c r="AG49" s="51">
        <f t="shared" si="31"/>
        <v>109.28571428571428</v>
      </c>
      <c r="AH49" s="129">
        <f t="shared" si="52"/>
        <v>66.428571428571431</v>
      </c>
      <c r="AI49" s="66">
        <f>50/COS(AA49*PI()/180)</f>
        <v>50</v>
      </c>
      <c r="AJ49" s="117">
        <f t="shared" si="53"/>
        <v>20.264802591520667</v>
      </c>
      <c r="AK49" s="86">
        <f t="shared" si="54"/>
        <v>3.5</v>
      </c>
      <c r="AL49" s="85">
        <f t="shared" si="55"/>
        <v>2.2265625</v>
      </c>
      <c r="AM49" s="85">
        <f>(M49*(AF49+AI49+AJ49)*(K49-40)*60+M49*(K49^2-40^2)*60/(2*AK49)+(AI49+AJ49+AH49)*0*60)/1000000</f>
        <v>2.49042064081645</v>
      </c>
      <c r="AN49" s="62">
        <f t="shared" si="57"/>
        <v>4.9110421475461106</v>
      </c>
      <c r="AO49" s="63">
        <f>IF(AA49&gt;0,0.8*0.4*(Q49+U49+W49+I49+AD49+AH49+AJ49)/100,0.8*0.4*(Q49+U49+W49+I49-AD49+AH49+AJ49)/100)</f>
        <v>1.4786421287828002</v>
      </c>
    </row>
    <row r="50" spans="1:41" s="1" customFormat="1" ht="20.100000000000001" customHeight="1" x14ac:dyDescent="0.15">
      <c r="A50" s="17"/>
      <c r="B50" s="188" t="s">
        <v>55</v>
      </c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</row>
    <row r="51" spans="1:41" s="1" customFormat="1" ht="20.100000000000001" customHeight="1" thickBot="1" x14ac:dyDescent="0.2">
      <c r="D51" s="96"/>
      <c r="K51" s="2"/>
      <c r="L51" s="2"/>
      <c r="P51" s="2"/>
      <c r="Q51" s="2"/>
      <c r="R51" s="87"/>
      <c r="S51" s="13"/>
      <c r="T51" s="13"/>
      <c r="U51" s="13"/>
      <c r="V51" s="2"/>
      <c r="W51" s="2"/>
      <c r="X51" s="5"/>
      <c r="AA51" s="3"/>
      <c r="AB51" s="4"/>
      <c r="AC51" s="13"/>
      <c r="AD51" s="2"/>
      <c r="AE51" s="87"/>
      <c r="AF51" s="13"/>
      <c r="AG51" s="13"/>
      <c r="AH51" s="13"/>
      <c r="AI51" s="2"/>
      <c r="AJ51" s="2"/>
      <c r="AK51" s="5"/>
      <c r="AN51" s="4" t="s">
        <v>77</v>
      </c>
      <c r="AO51" s="4"/>
    </row>
    <row r="52" spans="1:41" s="1" customFormat="1" ht="24.75" customHeight="1" x14ac:dyDescent="0.15">
      <c r="A52" s="18"/>
      <c r="B52" s="19" t="s">
        <v>29</v>
      </c>
      <c r="C52" s="15" t="s">
        <v>30</v>
      </c>
      <c r="D52" s="91" t="s">
        <v>30</v>
      </c>
      <c r="E52" s="15" t="s">
        <v>315</v>
      </c>
      <c r="F52" s="68" t="s">
        <v>24</v>
      </c>
      <c r="G52" s="165" t="s">
        <v>71</v>
      </c>
      <c r="H52" s="146" t="s">
        <v>316</v>
      </c>
      <c r="I52" s="167" t="s">
        <v>316</v>
      </c>
      <c r="J52" s="68" t="s">
        <v>27</v>
      </c>
      <c r="K52" s="151" t="s">
        <v>72</v>
      </c>
      <c r="L52" s="151" t="s">
        <v>1</v>
      </c>
      <c r="M52" s="153" t="s">
        <v>3</v>
      </c>
      <c r="N52" s="153" t="s">
        <v>32</v>
      </c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 t="s">
        <v>33</v>
      </c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03" t="s">
        <v>16</v>
      </c>
      <c r="AO52" s="155" t="s">
        <v>87</v>
      </c>
    </row>
    <row r="53" spans="1:41" s="1" customFormat="1" ht="34.5" customHeight="1" x14ac:dyDescent="0.15">
      <c r="A53" s="18"/>
      <c r="B53" s="20" t="s">
        <v>34</v>
      </c>
      <c r="C53" s="16" t="s">
        <v>35</v>
      </c>
      <c r="D53" s="92" t="s">
        <v>35</v>
      </c>
      <c r="E53" s="16" t="s">
        <v>70</v>
      </c>
      <c r="F53" s="69" t="s">
        <v>73</v>
      </c>
      <c r="G53" s="166"/>
      <c r="H53" s="143"/>
      <c r="I53" s="168"/>
      <c r="J53" s="69" t="s">
        <v>74</v>
      </c>
      <c r="K53" s="152"/>
      <c r="L53" s="152"/>
      <c r="M53" s="154"/>
      <c r="N53" s="103" t="s">
        <v>39</v>
      </c>
      <c r="O53" s="103" t="s">
        <v>40</v>
      </c>
      <c r="P53" s="103" t="s">
        <v>0</v>
      </c>
      <c r="Q53" s="103" t="s">
        <v>2</v>
      </c>
      <c r="R53" s="162" t="s">
        <v>17</v>
      </c>
      <c r="S53" s="103" t="s">
        <v>4</v>
      </c>
      <c r="T53" s="103" t="s">
        <v>19</v>
      </c>
      <c r="U53" s="103" t="s">
        <v>21</v>
      </c>
      <c r="V53" s="103" t="s">
        <v>5</v>
      </c>
      <c r="W53" s="103" t="s">
        <v>6</v>
      </c>
      <c r="X53" s="157" t="s">
        <v>7</v>
      </c>
      <c r="Y53" s="70" t="s">
        <v>37</v>
      </c>
      <c r="Z53" s="70" t="s">
        <v>38</v>
      </c>
      <c r="AA53" s="103" t="s">
        <v>41</v>
      </c>
      <c r="AB53" s="103" t="s">
        <v>42</v>
      </c>
      <c r="AC53" s="103" t="s">
        <v>18</v>
      </c>
      <c r="AD53" s="103" t="s">
        <v>13</v>
      </c>
      <c r="AE53" s="162" t="s">
        <v>14</v>
      </c>
      <c r="AF53" s="103" t="s">
        <v>8</v>
      </c>
      <c r="AG53" s="103" t="s">
        <v>20</v>
      </c>
      <c r="AH53" s="103" t="s">
        <v>22</v>
      </c>
      <c r="AI53" s="103" t="s">
        <v>9</v>
      </c>
      <c r="AJ53" s="103" t="s">
        <v>10</v>
      </c>
      <c r="AK53" s="157" t="s">
        <v>11</v>
      </c>
      <c r="AL53" s="70" t="s">
        <v>37</v>
      </c>
      <c r="AM53" s="70" t="s">
        <v>38</v>
      </c>
      <c r="AN53" s="71" t="s">
        <v>314</v>
      </c>
      <c r="AO53" s="156"/>
    </row>
    <row r="54" spans="1:41" s="1" customFormat="1" ht="51" customHeight="1" x14ac:dyDescent="0.15">
      <c r="A54" s="18"/>
      <c r="B54" s="25" t="s">
        <v>57</v>
      </c>
      <c r="C54" s="24" t="s">
        <v>57</v>
      </c>
      <c r="D54" s="93" t="s">
        <v>57</v>
      </c>
      <c r="E54" s="71" t="s">
        <v>15</v>
      </c>
      <c r="F54" s="71" t="s">
        <v>58</v>
      </c>
      <c r="G54" s="71" t="s">
        <v>59</v>
      </c>
      <c r="H54" s="108" t="s">
        <v>15</v>
      </c>
      <c r="I54" s="93" t="s">
        <v>15</v>
      </c>
      <c r="J54" s="71" t="s">
        <v>15</v>
      </c>
      <c r="K54" s="73" t="s">
        <v>57</v>
      </c>
      <c r="L54" s="73" t="s">
        <v>57</v>
      </c>
      <c r="M54" s="154"/>
      <c r="N54" s="71" t="s">
        <v>59</v>
      </c>
      <c r="O54" s="71" t="s">
        <v>59</v>
      </c>
      <c r="P54" s="71" t="s">
        <v>57</v>
      </c>
      <c r="Q54" s="71" t="s">
        <v>57</v>
      </c>
      <c r="R54" s="163"/>
      <c r="S54" s="71" t="s">
        <v>57</v>
      </c>
      <c r="T54" s="71" t="s">
        <v>57</v>
      </c>
      <c r="U54" s="71" t="s">
        <v>57</v>
      </c>
      <c r="V54" s="71" t="s">
        <v>57</v>
      </c>
      <c r="W54" s="71" t="s">
        <v>57</v>
      </c>
      <c r="X54" s="157"/>
      <c r="Y54" s="158" t="s">
        <v>75</v>
      </c>
      <c r="Z54" s="158"/>
      <c r="AA54" s="71" t="s">
        <v>59</v>
      </c>
      <c r="AB54" s="71" t="s">
        <v>59</v>
      </c>
      <c r="AC54" s="71" t="s">
        <v>57</v>
      </c>
      <c r="AD54" s="71" t="s">
        <v>57</v>
      </c>
      <c r="AE54" s="163"/>
      <c r="AF54" s="71" t="s">
        <v>57</v>
      </c>
      <c r="AG54" s="71" t="s">
        <v>57</v>
      </c>
      <c r="AH54" s="71" t="s">
        <v>57</v>
      </c>
      <c r="AI54" s="71" t="s">
        <v>57</v>
      </c>
      <c r="AJ54" s="71" t="s">
        <v>57</v>
      </c>
      <c r="AK54" s="157"/>
      <c r="AL54" s="159" t="s">
        <v>75</v>
      </c>
      <c r="AM54" s="160"/>
      <c r="AN54" s="158" t="s">
        <v>52</v>
      </c>
      <c r="AO54" s="161"/>
    </row>
    <row r="55" spans="1:41" s="1" customFormat="1" ht="24.75" customHeight="1" x14ac:dyDescent="0.15">
      <c r="A55" s="18"/>
      <c r="B55" s="147">
        <f>C55+20*2</f>
        <v>240</v>
      </c>
      <c r="C55" s="149">
        <v>200</v>
      </c>
      <c r="D55" s="100">
        <v>200</v>
      </c>
      <c r="E55" s="149">
        <v>200</v>
      </c>
      <c r="F55" s="64" t="s">
        <v>43</v>
      </c>
      <c r="G55" s="8">
        <v>20</v>
      </c>
      <c r="H55" s="186">
        <f>C55/COS(G55/180*PI())</f>
        <v>212.83555449518241</v>
      </c>
      <c r="I55" s="97">
        <f>D55/COS(G55/180*PI())</f>
        <v>212.83555449518241</v>
      </c>
      <c r="J55" s="8">
        <v>25</v>
      </c>
      <c r="K55" s="28">
        <f t="shared" ref="K55:K63" si="63">J55+E$55</f>
        <v>225</v>
      </c>
      <c r="L55" s="58">
        <f t="shared" ref="L55:L63" si="64">(K55-40)*M55</f>
        <v>277.5</v>
      </c>
      <c r="M55" s="8">
        <v>1.5</v>
      </c>
      <c r="N55" s="67">
        <v>25</v>
      </c>
      <c r="O55" s="8">
        <f t="shared" ref="O55:O63" si="65">N55-G55</f>
        <v>5</v>
      </c>
      <c r="P55" s="28">
        <f t="shared" ref="P55:P63" si="66">L55/COS(ATAN((Q55+U55-T55)/L55))</f>
        <v>287.56743512443427</v>
      </c>
      <c r="Q55" s="28">
        <f t="shared" ref="Q55:Q63" si="67">L55*TAN(N55*PI()/180)</f>
        <v>129.40037513801209</v>
      </c>
      <c r="R55" s="33">
        <f t="shared" ref="R55:R63" si="68">M55/COS(N55*PI()/180)</f>
        <v>1.6550668784437377</v>
      </c>
      <c r="S55" s="89">
        <f t="shared" ref="S55:S63" si="69">55/COS(N55*PI()/180)</f>
        <v>60.685785542937047</v>
      </c>
      <c r="T55" s="50">
        <f t="shared" ref="T55:T63" si="70">K55/X55+S55</f>
        <v>126.33272853598967</v>
      </c>
      <c r="U55" s="89">
        <f t="shared" ref="U55:U63" si="71">40/X55+S55</f>
        <v>72.356353186146407</v>
      </c>
      <c r="V55" s="58">
        <f>50/COS(N55*PI()/180)</f>
        <v>55.168895948124586</v>
      </c>
      <c r="W55" s="28">
        <f t="shared" ref="W55:W63" si="72">20/COS(ATAN((Q55+U55-T55)/L55))</f>
        <v>20.725580909869134</v>
      </c>
      <c r="X55" s="59">
        <f t="shared" ref="X55:X63" si="73">(3.5+SIN(N55*PI()/180)/M55)*COS(N55*PI()/180)</f>
        <v>3.4274254023346011</v>
      </c>
      <c r="Y55" s="60">
        <f t="shared" ref="Y55:Y63" si="74">(S55*M55*(K55^2-40^2)/2+M55*(K55^3-40^3)/(6*X55))/1000000</f>
        <v>3.0575163723804049</v>
      </c>
      <c r="Z55" s="60">
        <f t="shared" ref="Z55:Z63" si="75">(M55*(S55+V55+W55)*(K55-40)*60+M55*(K55^2-40^2)*60/(2*X55)+(V55+W55+U55)*0*60)/1000000</f>
        <v>2.9177296450223782</v>
      </c>
      <c r="AA55" s="67">
        <v>0</v>
      </c>
      <c r="AB55" s="31">
        <f t="shared" ref="AB55:AB63" si="76">AA55+G55</f>
        <v>20</v>
      </c>
      <c r="AC55" s="50">
        <f t="shared" ref="AC55:AC63" si="77">IF(AA55&gt;0,L55/COS(ATAN((AD55+AH55-AG55)/L55)),L55/COS(ATAN((AD55+AG55-AH55)/L55)))</f>
        <v>282.48916359927932</v>
      </c>
      <c r="AD55" s="28">
        <f t="shared" ref="AD55:AD63" si="78">L55*TAN(ABS(AA55)*PI()/180)</f>
        <v>0</v>
      </c>
      <c r="AE55" s="33">
        <f t="shared" ref="AE55:AE63" si="79">M55/COS(AA55*PI()/180)</f>
        <v>1.5</v>
      </c>
      <c r="AF55" s="89">
        <f t="shared" ref="AF55:AF63" si="80">55/COS(AA55*PI()/180)</f>
        <v>55</v>
      </c>
      <c r="AG55" s="50">
        <f t="shared" ref="AG55:AG63" si="81">K55/AK55+AF55</f>
        <v>119.28571428571429</v>
      </c>
      <c r="AH55" s="89">
        <f t="shared" ref="AH55:AH63" si="82">40/AK55+AF55</f>
        <v>66.428571428571431</v>
      </c>
      <c r="AI55" s="58">
        <f t="shared" ref="AI55:AI63" si="83">50/COS(AA55*PI()/180)</f>
        <v>50</v>
      </c>
      <c r="AJ55" s="28">
        <f t="shared" ref="AJ55:AJ63" si="84">IF(AA55&gt;0,20/COS(ATAN((AD55+AH55-AG55)/L55)),20/COS(ATAN((AD55-AH55+AG55)/L55)))</f>
        <v>20.359579358506618</v>
      </c>
      <c r="AK55" s="61">
        <f t="shared" ref="AK55:AK63" si="85">(3.5+SIN(ABS(AA55)*PI()/180)/M55)*COS(AA55*PI()/180)</f>
        <v>3.5</v>
      </c>
      <c r="AL55" s="60">
        <f t="shared" ref="AL55:AL63" si="86">(AF55*M55*(K55^2-40^2)/2+M55*(K55^3-40^3)/(6*AK55))/1000000</f>
        <v>2.8313258928571425</v>
      </c>
      <c r="AM55" s="60">
        <f t="shared" ref="AM55:AM63" si="87">(M55*(AF55+AI55+AJ55)*(K55-40)*60+M55*(K55^2-40^2)*60/(2*AK55)+(AI55+AJ55+AH55)*0*60)/1000000</f>
        <v>2.717558424890564</v>
      </c>
      <c r="AN55" s="62">
        <f>IF(AA55&gt;0,((I55+I55+Q55+AD55)*L55/2+200*(I55+Q55+AD55+U55+W55+AH55+AJ55))/10000*0.4-(AI55+V55)*L55/10000*0.4,((I55+I55+Q55-AD55)*L55/2+200*(I55+Q55-AD55+U55+W55+AH55+AJ55))/10000*0.4-(AI55+V55)*L55/10000*0.4)</f>
        <v>6.0901201080186151</v>
      </c>
      <c r="AO55" s="63">
        <f>IF(AA55&gt;0,0.8*0.4*(Q55+U55+W55+I55+AD55+AH55+AJ55)/100,0.8*0.4*(Q55+U55+W55+I55-AD55+AH55+AJ55)/100)</f>
        <v>1.6707392464521222</v>
      </c>
    </row>
    <row r="56" spans="1:41" s="1" customFormat="1" ht="20.100000000000001" customHeight="1" x14ac:dyDescent="0.15">
      <c r="A56" s="18"/>
      <c r="B56" s="147"/>
      <c r="C56" s="149"/>
      <c r="D56" s="100">
        <v>200</v>
      </c>
      <c r="E56" s="149"/>
      <c r="F56" s="64" t="s">
        <v>44</v>
      </c>
      <c r="G56" s="8">
        <f t="shared" ref="G56:G63" si="88">G55</f>
        <v>20</v>
      </c>
      <c r="H56" s="186"/>
      <c r="I56" s="97">
        <f t="shared" ref="I56:I63" si="89">D56/COS(G56/180*PI())</f>
        <v>212.83555449518241</v>
      </c>
      <c r="J56" s="8">
        <v>25</v>
      </c>
      <c r="K56" s="28">
        <f t="shared" si="63"/>
        <v>225</v>
      </c>
      <c r="L56" s="58">
        <f t="shared" si="64"/>
        <v>277.5</v>
      </c>
      <c r="M56" s="8">
        <v>1.5</v>
      </c>
      <c r="N56" s="67">
        <f t="shared" ref="N56:N63" si="90">N55</f>
        <v>25</v>
      </c>
      <c r="O56" s="8">
        <f t="shared" si="65"/>
        <v>5</v>
      </c>
      <c r="P56" s="28">
        <f t="shared" si="66"/>
        <v>287.56743512443427</v>
      </c>
      <c r="Q56" s="28">
        <f t="shared" si="67"/>
        <v>129.40037513801209</v>
      </c>
      <c r="R56" s="33">
        <f t="shared" si="68"/>
        <v>1.6550668784437377</v>
      </c>
      <c r="S56" s="89">
        <f t="shared" si="69"/>
        <v>60.685785542937047</v>
      </c>
      <c r="T56" s="50">
        <f t="shared" si="70"/>
        <v>126.33272853598967</v>
      </c>
      <c r="U56" s="89">
        <f t="shared" si="71"/>
        <v>72.356353186146407</v>
      </c>
      <c r="V56" s="58">
        <f t="shared" ref="V56:V63" si="91">50/COS(N56*PI()/180)</f>
        <v>55.168895948124586</v>
      </c>
      <c r="W56" s="28">
        <f t="shared" si="72"/>
        <v>20.725580909869134</v>
      </c>
      <c r="X56" s="59">
        <f t="shared" si="73"/>
        <v>3.4274254023346011</v>
      </c>
      <c r="Y56" s="60">
        <f t="shared" si="74"/>
        <v>3.0575163723804049</v>
      </c>
      <c r="Z56" s="60">
        <f t="shared" si="75"/>
        <v>2.9177296450223782</v>
      </c>
      <c r="AA56" s="67">
        <f t="shared" ref="AA56:AA63" si="92">AA55</f>
        <v>0</v>
      </c>
      <c r="AB56" s="31">
        <f t="shared" si="76"/>
        <v>20</v>
      </c>
      <c r="AC56" s="50">
        <f t="shared" si="77"/>
        <v>282.48916359927932</v>
      </c>
      <c r="AD56" s="28">
        <f t="shared" si="78"/>
        <v>0</v>
      </c>
      <c r="AE56" s="33">
        <f t="shared" si="79"/>
        <v>1.5</v>
      </c>
      <c r="AF56" s="89">
        <f t="shared" si="80"/>
        <v>55</v>
      </c>
      <c r="AG56" s="50">
        <f t="shared" si="81"/>
        <v>119.28571428571429</v>
      </c>
      <c r="AH56" s="89">
        <f t="shared" si="82"/>
        <v>66.428571428571431</v>
      </c>
      <c r="AI56" s="58">
        <f t="shared" si="83"/>
        <v>50</v>
      </c>
      <c r="AJ56" s="28">
        <f t="shared" si="84"/>
        <v>20.359579358506618</v>
      </c>
      <c r="AK56" s="61">
        <f t="shared" si="85"/>
        <v>3.5</v>
      </c>
      <c r="AL56" s="60">
        <f t="shared" si="86"/>
        <v>2.8313258928571425</v>
      </c>
      <c r="AM56" s="60">
        <f t="shared" si="87"/>
        <v>2.717558424890564</v>
      </c>
      <c r="AN56" s="62">
        <f t="shared" ref="AN56:AN63" si="93">IF(AA56&gt;0,((I56+I56+Q56+AD56)*L56/2+200*(I56+Q56+AD56+U56+W56+AH56+AJ56))/10000*0.4-(AI56+V56)*L56/10000*0.4,((I56+I56+Q56-AD56)*L56/2+200*(I56+Q56-AD56+U56+W56+AH56+AJ56))/10000*0.4-(AI56+V56)*L56/10000*0.4)</f>
        <v>6.0901201080186151</v>
      </c>
      <c r="AO56" s="63">
        <f t="shared" ref="AO56:AO62" si="94">IF(AA56&gt;0,0.8*0.4*(Q56+U56+W56+I56+AD56+AH56+AJ56)/100,0.8*0.4*(Q56+U56+W56+I56-AD56+AH56+AJ56)/100)</f>
        <v>1.6707392464521222</v>
      </c>
    </row>
    <row r="57" spans="1:41" s="1" customFormat="1" ht="20.100000000000001" customHeight="1" x14ac:dyDescent="0.15">
      <c r="A57" s="18"/>
      <c r="B57" s="147"/>
      <c r="C57" s="149"/>
      <c r="D57" s="100">
        <v>200</v>
      </c>
      <c r="E57" s="149"/>
      <c r="F57" s="64" t="s">
        <v>45</v>
      </c>
      <c r="G57" s="8">
        <f t="shared" si="88"/>
        <v>20</v>
      </c>
      <c r="H57" s="186"/>
      <c r="I57" s="97">
        <f t="shared" si="89"/>
        <v>212.83555449518241</v>
      </c>
      <c r="J57" s="8">
        <v>35</v>
      </c>
      <c r="K57" s="28">
        <f t="shared" si="63"/>
        <v>235</v>
      </c>
      <c r="L57" s="58">
        <f t="shared" si="64"/>
        <v>292.5</v>
      </c>
      <c r="M57" s="8">
        <v>1.5</v>
      </c>
      <c r="N57" s="67">
        <f t="shared" si="90"/>
        <v>25</v>
      </c>
      <c r="O57" s="8">
        <f t="shared" si="65"/>
        <v>5</v>
      </c>
      <c r="P57" s="28">
        <f t="shared" si="66"/>
        <v>303.11162080683613</v>
      </c>
      <c r="Q57" s="28">
        <f t="shared" si="67"/>
        <v>136.3949900103371</v>
      </c>
      <c r="R57" s="33">
        <f t="shared" si="68"/>
        <v>1.6550668784437377</v>
      </c>
      <c r="S57" s="89">
        <f t="shared" si="69"/>
        <v>60.685785542937047</v>
      </c>
      <c r="T57" s="50">
        <f t="shared" si="70"/>
        <v>129.250370446792</v>
      </c>
      <c r="U57" s="89">
        <f t="shared" si="71"/>
        <v>72.356353186146407</v>
      </c>
      <c r="V57" s="58">
        <f t="shared" si="91"/>
        <v>55.168895948124586</v>
      </c>
      <c r="W57" s="28">
        <f t="shared" si="72"/>
        <v>20.725580909869134</v>
      </c>
      <c r="X57" s="59">
        <f t="shared" si="73"/>
        <v>3.4274254023346011</v>
      </c>
      <c r="Y57" s="60">
        <f t="shared" si="74"/>
        <v>3.3826580105765629</v>
      </c>
      <c r="Z57" s="60">
        <f t="shared" si="75"/>
        <v>3.1010470687368241</v>
      </c>
      <c r="AA57" s="67">
        <f t="shared" si="92"/>
        <v>0</v>
      </c>
      <c r="AB57" s="31">
        <f t="shared" si="76"/>
        <v>20</v>
      </c>
      <c r="AC57" s="50">
        <f t="shared" si="77"/>
        <v>297.75884811815928</v>
      </c>
      <c r="AD57" s="28">
        <f t="shared" si="78"/>
        <v>0</v>
      </c>
      <c r="AE57" s="33">
        <f t="shared" si="79"/>
        <v>1.5</v>
      </c>
      <c r="AF57" s="89">
        <f t="shared" si="80"/>
        <v>55</v>
      </c>
      <c r="AG57" s="50">
        <f t="shared" si="81"/>
        <v>122.14285714285714</v>
      </c>
      <c r="AH57" s="89">
        <f t="shared" si="82"/>
        <v>66.428571428571431</v>
      </c>
      <c r="AI57" s="58">
        <f t="shared" si="83"/>
        <v>50</v>
      </c>
      <c r="AJ57" s="28">
        <f t="shared" si="84"/>
        <v>20.359579358506618</v>
      </c>
      <c r="AK57" s="61">
        <f t="shared" si="85"/>
        <v>3.5</v>
      </c>
      <c r="AL57" s="60">
        <f t="shared" si="86"/>
        <v>3.1344508928571426</v>
      </c>
      <c r="AM57" s="60">
        <f t="shared" si="87"/>
        <v>2.8895249034560768</v>
      </c>
      <c r="AN57" s="62">
        <f t="shared" si="93"/>
        <v>6.290415631669954</v>
      </c>
      <c r="AO57" s="63">
        <f t="shared" si="94"/>
        <v>1.6931220140435626</v>
      </c>
    </row>
    <row r="58" spans="1:41" s="1" customFormat="1" ht="20.100000000000001" customHeight="1" x14ac:dyDescent="0.15">
      <c r="A58" s="18"/>
      <c r="B58" s="147"/>
      <c r="C58" s="149"/>
      <c r="D58" s="100">
        <v>200</v>
      </c>
      <c r="E58" s="149"/>
      <c r="F58" s="64" t="s">
        <v>46</v>
      </c>
      <c r="G58" s="8">
        <f t="shared" si="88"/>
        <v>20</v>
      </c>
      <c r="H58" s="186"/>
      <c r="I58" s="97">
        <f t="shared" si="89"/>
        <v>212.83555449518241</v>
      </c>
      <c r="J58" s="8">
        <v>35</v>
      </c>
      <c r="K58" s="28">
        <f t="shared" si="63"/>
        <v>235</v>
      </c>
      <c r="L58" s="58">
        <f t="shared" si="64"/>
        <v>292.5</v>
      </c>
      <c r="M58" s="8">
        <v>1.5</v>
      </c>
      <c r="N58" s="67">
        <f t="shared" si="90"/>
        <v>25</v>
      </c>
      <c r="O58" s="8">
        <f t="shared" si="65"/>
        <v>5</v>
      </c>
      <c r="P58" s="28">
        <f t="shared" si="66"/>
        <v>303.11162080683613</v>
      </c>
      <c r="Q58" s="28">
        <f t="shared" si="67"/>
        <v>136.3949900103371</v>
      </c>
      <c r="R58" s="33">
        <f t="shared" si="68"/>
        <v>1.6550668784437377</v>
      </c>
      <c r="S58" s="89">
        <f t="shared" si="69"/>
        <v>60.685785542937047</v>
      </c>
      <c r="T58" s="50">
        <f t="shared" si="70"/>
        <v>129.250370446792</v>
      </c>
      <c r="U58" s="89">
        <f t="shared" si="71"/>
        <v>72.356353186146407</v>
      </c>
      <c r="V58" s="58">
        <f t="shared" si="91"/>
        <v>55.168895948124586</v>
      </c>
      <c r="W58" s="28">
        <f t="shared" si="72"/>
        <v>20.725580909869134</v>
      </c>
      <c r="X58" s="59">
        <f t="shared" si="73"/>
        <v>3.4274254023346011</v>
      </c>
      <c r="Y58" s="60">
        <f t="shared" si="74"/>
        <v>3.3826580105765629</v>
      </c>
      <c r="Z58" s="60">
        <f t="shared" si="75"/>
        <v>3.1010470687368241</v>
      </c>
      <c r="AA58" s="67">
        <f t="shared" si="92"/>
        <v>0</v>
      </c>
      <c r="AB58" s="31">
        <f t="shared" si="76"/>
        <v>20</v>
      </c>
      <c r="AC58" s="50">
        <f t="shared" si="77"/>
        <v>297.75884811815928</v>
      </c>
      <c r="AD58" s="28">
        <f t="shared" si="78"/>
        <v>0</v>
      </c>
      <c r="AE58" s="33">
        <f t="shared" si="79"/>
        <v>1.5</v>
      </c>
      <c r="AF58" s="89">
        <f t="shared" si="80"/>
        <v>55</v>
      </c>
      <c r="AG58" s="50">
        <f t="shared" si="81"/>
        <v>122.14285714285714</v>
      </c>
      <c r="AH58" s="89">
        <f t="shared" si="82"/>
        <v>66.428571428571431</v>
      </c>
      <c r="AI58" s="58">
        <f t="shared" si="83"/>
        <v>50</v>
      </c>
      <c r="AJ58" s="28">
        <f t="shared" si="84"/>
        <v>20.359579358506618</v>
      </c>
      <c r="AK58" s="61">
        <f t="shared" si="85"/>
        <v>3.5</v>
      </c>
      <c r="AL58" s="60">
        <f t="shared" si="86"/>
        <v>3.1344508928571426</v>
      </c>
      <c r="AM58" s="60">
        <f t="shared" si="87"/>
        <v>2.8895249034560768</v>
      </c>
      <c r="AN58" s="62">
        <f t="shared" si="93"/>
        <v>6.290415631669954</v>
      </c>
      <c r="AO58" s="63">
        <f t="shared" si="94"/>
        <v>1.6931220140435626</v>
      </c>
    </row>
    <row r="59" spans="1:41" s="1" customFormat="1" ht="20.100000000000001" customHeight="1" x14ac:dyDescent="0.15">
      <c r="A59" s="18"/>
      <c r="B59" s="147"/>
      <c r="C59" s="149"/>
      <c r="D59" s="100">
        <v>200</v>
      </c>
      <c r="E59" s="149"/>
      <c r="F59" s="64" t="s">
        <v>47</v>
      </c>
      <c r="G59" s="8">
        <f t="shared" si="88"/>
        <v>20</v>
      </c>
      <c r="H59" s="186"/>
      <c r="I59" s="97">
        <f t="shared" si="89"/>
        <v>212.83555449518241</v>
      </c>
      <c r="J59" s="8">
        <v>40</v>
      </c>
      <c r="K59" s="28">
        <f t="shared" si="63"/>
        <v>240</v>
      </c>
      <c r="L59" s="58">
        <f t="shared" si="64"/>
        <v>350</v>
      </c>
      <c r="M59" s="8">
        <v>1.75</v>
      </c>
      <c r="N59" s="67">
        <f t="shared" si="90"/>
        <v>25</v>
      </c>
      <c r="O59" s="8">
        <f t="shared" si="65"/>
        <v>5</v>
      </c>
      <c r="P59" s="28">
        <f t="shared" si="66"/>
        <v>365.18938932259255</v>
      </c>
      <c r="Q59" s="28">
        <f t="shared" si="67"/>
        <v>163.2076803542495</v>
      </c>
      <c r="R59" s="33">
        <f t="shared" si="68"/>
        <v>1.9309113581843607</v>
      </c>
      <c r="S59" s="89">
        <f t="shared" si="69"/>
        <v>60.685785542937047</v>
      </c>
      <c r="T59" s="50">
        <f t="shared" si="70"/>
        <v>131.46247218517962</v>
      </c>
      <c r="U59" s="89">
        <f t="shared" si="71"/>
        <v>72.481899983310811</v>
      </c>
      <c r="V59" s="58">
        <f t="shared" si="91"/>
        <v>55.168895948124586</v>
      </c>
      <c r="W59" s="28">
        <f t="shared" si="72"/>
        <v>20.867965104148144</v>
      </c>
      <c r="X59" s="59">
        <f t="shared" si="73"/>
        <v>3.3909470955194112</v>
      </c>
      <c r="Y59" s="60">
        <f t="shared" si="74"/>
        <v>4.157146973788084</v>
      </c>
      <c r="Z59" s="60">
        <f t="shared" si="75"/>
        <v>3.7381899898668771</v>
      </c>
      <c r="AA59" s="67">
        <f t="shared" si="92"/>
        <v>0</v>
      </c>
      <c r="AB59" s="31">
        <f t="shared" si="76"/>
        <v>20</v>
      </c>
      <c r="AC59" s="50">
        <f t="shared" si="77"/>
        <v>354.63404535161169</v>
      </c>
      <c r="AD59" s="28">
        <f t="shared" si="78"/>
        <v>0</v>
      </c>
      <c r="AE59" s="33">
        <f t="shared" si="79"/>
        <v>1.75</v>
      </c>
      <c r="AF59" s="89">
        <f t="shared" si="80"/>
        <v>55</v>
      </c>
      <c r="AG59" s="50">
        <f t="shared" si="81"/>
        <v>123.57142857142857</v>
      </c>
      <c r="AH59" s="89">
        <f t="shared" si="82"/>
        <v>66.428571428571431</v>
      </c>
      <c r="AI59" s="58">
        <f t="shared" si="83"/>
        <v>50</v>
      </c>
      <c r="AJ59" s="28">
        <f t="shared" si="84"/>
        <v>20.264802591520667</v>
      </c>
      <c r="AK59" s="61">
        <f t="shared" si="85"/>
        <v>3.5</v>
      </c>
      <c r="AL59" s="60">
        <f t="shared" si="86"/>
        <v>3.8416666666666668</v>
      </c>
      <c r="AM59" s="60">
        <f t="shared" si="87"/>
        <v>3.4705608544219335</v>
      </c>
      <c r="AN59" s="62">
        <f t="shared" si="93"/>
        <v>7.0984787737944206</v>
      </c>
      <c r="AO59" s="63">
        <f t="shared" si="94"/>
        <v>1.7794767166623462</v>
      </c>
    </row>
    <row r="60" spans="1:41" s="1" customFormat="1" ht="20.100000000000001" customHeight="1" x14ac:dyDescent="0.15">
      <c r="A60" s="18"/>
      <c r="B60" s="147"/>
      <c r="C60" s="149"/>
      <c r="D60" s="100">
        <v>200</v>
      </c>
      <c r="E60" s="149"/>
      <c r="F60" s="64" t="s">
        <v>48</v>
      </c>
      <c r="G60" s="8">
        <f t="shared" si="88"/>
        <v>20</v>
      </c>
      <c r="H60" s="186"/>
      <c r="I60" s="97">
        <f t="shared" si="89"/>
        <v>212.83555449518241</v>
      </c>
      <c r="J60" s="8">
        <v>40</v>
      </c>
      <c r="K60" s="28">
        <f t="shared" si="63"/>
        <v>240</v>
      </c>
      <c r="L60" s="58">
        <f t="shared" si="64"/>
        <v>350</v>
      </c>
      <c r="M60" s="8">
        <v>1.75</v>
      </c>
      <c r="N60" s="67">
        <f t="shared" si="90"/>
        <v>25</v>
      </c>
      <c r="O60" s="8">
        <f t="shared" si="65"/>
        <v>5</v>
      </c>
      <c r="P60" s="28">
        <f t="shared" si="66"/>
        <v>365.18938932259255</v>
      </c>
      <c r="Q60" s="28">
        <f t="shared" si="67"/>
        <v>163.2076803542495</v>
      </c>
      <c r="R60" s="33">
        <f t="shared" si="68"/>
        <v>1.9309113581843607</v>
      </c>
      <c r="S60" s="89">
        <f t="shared" si="69"/>
        <v>60.685785542937047</v>
      </c>
      <c r="T60" s="50">
        <f t="shared" si="70"/>
        <v>131.46247218517962</v>
      </c>
      <c r="U60" s="89">
        <f t="shared" si="71"/>
        <v>72.481899983310811</v>
      </c>
      <c r="V60" s="58">
        <f t="shared" si="91"/>
        <v>55.168895948124586</v>
      </c>
      <c r="W60" s="28">
        <f t="shared" si="72"/>
        <v>20.867965104148144</v>
      </c>
      <c r="X60" s="59">
        <f t="shared" si="73"/>
        <v>3.3909470955194112</v>
      </c>
      <c r="Y60" s="60">
        <f t="shared" si="74"/>
        <v>4.157146973788084</v>
      </c>
      <c r="Z60" s="60">
        <f t="shared" si="75"/>
        <v>3.7381899898668771</v>
      </c>
      <c r="AA60" s="67">
        <f t="shared" si="92"/>
        <v>0</v>
      </c>
      <c r="AB60" s="31">
        <f t="shared" si="76"/>
        <v>20</v>
      </c>
      <c r="AC60" s="50">
        <f t="shared" si="77"/>
        <v>354.63404535161169</v>
      </c>
      <c r="AD60" s="28">
        <f t="shared" si="78"/>
        <v>0</v>
      </c>
      <c r="AE60" s="33">
        <f t="shared" si="79"/>
        <v>1.75</v>
      </c>
      <c r="AF60" s="89">
        <f t="shared" si="80"/>
        <v>55</v>
      </c>
      <c r="AG60" s="50">
        <f t="shared" si="81"/>
        <v>123.57142857142857</v>
      </c>
      <c r="AH60" s="89">
        <f t="shared" si="82"/>
        <v>66.428571428571431</v>
      </c>
      <c r="AI60" s="58">
        <f t="shared" si="83"/>
        <v>50</v>
      </c>
      <c r="AJ60" s="28">
        <f t="shared" si="84"/>
        <v>20.264802591520667</v>
      </c>
      <c r="AK60" s="61">
        <f t="shared" si="85"/>
        <v>3.5</v>
      </c>
      <c r="AL60" s="60">
        <f t="shared" si="86"/>
        <v>3.8416666666666668</v>
      </c>
      <c r="AM60" s="60">
        <f t="shared" si="87"/>
        <v>3.4705608544219335</v>
      </c>
      <c r="AN60" s="62">
        <f t="shared" si="93"/>
        <v>7.0984787737944206</v>
      </c>
      <c r="AO60" s="63">
        <f t="shared" si="94"/>
        <v>1.7794767166623462</v>
      </c>
    </row>
    <row r="61" spans="1:41" s="1" customFormat="1" ht="20.100000000000001" customHeight="1" x14ac:dyDescent="0.15">
      <c r="A61" s="18"/>
      <c r="B61" s="147"/>
      <c r="C61" s="149"/>
      <c r="D61" s="100">
        <v>200</v>
      </c>
      <c r="E61" s="149"/>
      <c r="F61" s="64" t="s">
        <v>49</v>
      </c>
      <c r="G61" s="8">
        <f t="shared" si="88"/>
        <v>20</v>
      </c>
      <c r="H61" s="186"/>
      <c r="I61" s="97">
        <f t="shared" si="89"/>
        <v>212.83555449518241</v>
      </c>
      <c r="J61" s="8">
        <v>45</v>
      </c>
      <c r="K61" s="28">
        <f t="shared" si="63"/>
        <v>245</v>
      </c>
      <c r="L61" s="58">
        <f t="shared" si="64"/>
        <v>358.75</v>
      </c>
      <c r="M61" s="8">
        <v>1.75</v>
      </c>
      <c r="N61" s="67">
        <f t="shared" si="90"/>
        <v>25</v>
      </c>
      <c r="O61" s="8">
        <f t="shared" si="65"/>
        <v>5</v>
      </c>
      <c r="P61" s="28">
        <f t="shared" si="66"/>
        <v>374.31912405565737</v>
      </c>
      <c r="Q61" s="28">
        <f t="shared" si="67"/>
        <v>167.28787236310575</v>
      </c>
      <c r="R61" s="33">
        <f t="shared" si="68"/>
        <v>1.9309113581843607</v>
      </c>
      <c r="S61" s="89">
        <f t="shared" si="69"/>
        <v>60.685785542937047</v>
      </c>
      <c r="T61" s="50">
        <f t="shared" si="70"/>
        <v>132.93698649022636</v>
      </c>
      <c r="U61" s="89">
        <f t="shared" si="71"/>
        <v>72.481899983310811</v>
      </c>
      <c r="V61" s="58">
        <f t="shared" si="91"/>
        <v>55.168895948124586</v>
      </c>
      <c r="W61" s="28">
        <f t="shared" si="72"/>
        <v>20.867965104148144</v>
      </c>
      <c r="X61" s="59">
        <f t="shared" si="73"/>
        <v>3.3909470955194112</v>
      </c>
      <c r="Y61" s="60">
        <f t="shared" si="74"/>
        <v>4.3617891376484641</v>
      </c>
      <c r="Z61" s="60">
        <f t="shared" si="75"/>
        <v>3.8475141998216138</v>
      </c>
      <c r="AA61" s="67">
        <f t="shared" si="92"/>
        <v>0</v>
      </c>
      <c r="AB61" s="31">
        <f t="shared" si="76"/>
        <v>20</v>
      </c>
      <c r="AC61" s="50">
        <f t="shared" si="77"/>
        <v>363.49989648540196</v>
      </c>
      <c r="AD61" s="28">
        <f t="shared" si="78"/>
        <v>0</v>
      </c>
      <c r="AE61" s="33">
        <f t="shared" si="79"/>
        <v>1.75</v>
      </c>
      <c r="AF61" s="89">
        <f t="shared" si="80"/>
        <v>55</v>
      </c>
      <c r="AG61" s="50">
        <f t="shared" si="81"/>
        <v>125</v>
      </c>
      <c r="AH61" s="89">
        <f t="shared" si="82"/>
        <v>66.428571428571431</v>
      </c>
      <c r="AI61" s="58">
        <f t="shared" si="83"/>
        <v>50</v>
      </c>
      <c r="AJ61" s="28">
        <f t="shared" si="84"/>
        <v>20.264802591520667</v>
      </c>
      <c r="AK61" s="61">
        <f t="shared" si="85"/>
        <v>3.5</v>
      </c>
      <c r="AL61" s="60">
        <f t="shared" si="86"/>
        <v>4.0318802083333329</v>
      </c>
      <c r="AM61" s="60">
        <f t="shared" si="87"/>
        <v>3.5726998757824822</v>
      </c>
      <c r="AN61" s="62">
        <f t="shared" si="93"/>
        <v>7.2266403620822759</v>
      </c>
      <c r="AO61" s="63">
        <f t="shared" si="94"/>
        <v>1.7925333310906859</v>
      </c>
    </row>
    <row r="62" spans="1:41" s="1" customFormat="1" ht="20.100000000000001" customHeight="1" x14ac:dyDescent="0.15">
      <c r="A62" s="18"/>
      <c r="B62" s="147"/>
      <c r="C62" s="149"/>
      <c r="D62" s="100">
        <v>200</v>
      </c>
      <c r="E62" s="149"/>
      <c r="F62" s="64" t="s">
        <v>50</v>
      </c>
      <c r="G62" s="8">
        <f t="shared" si="88"/>
        <v>20</v>
      </c>
      <c r="H62" s="186"/>
      <c r="I62" s="97">
        <f t="shared" si="89"/>
        <v>212.83555449518241</v>
      </c>
      <c r="J62" s="8">
        <v>45</v>
      </c>
      <c r="K62" s="28">
        <f t="shared" si="63"/>
        <v>245</v>
      </c>
      <c r="L62" s="58">
        <f t="shared" si="64"/>
        <v>358.75</v>
      </c>
      <c r="M62" s="8">
        <v>1.75</v>
      </c>
      <c r="N62" s="67">
        <f t="shared" si="90"/>
        <v>25</v>
      </c>
      <c r="O62" s="8">
        <f t="shared" si="65"/>
        <v>5</v>
      </c>
      <c r="P62" s="28">
        <f t="shared" si="66"/>
        <v>374.31912405565737</v>
      </c>
      <c r="Q62" s="28">
        <f t="shared" si="67"/>
        <v>167.28787236310575</v>
      </c>
      <c r="R62" s="33">
        <f t="shared" si="68"/>
        <v>1.9309113581843607</v>
      </c>
      <c r="S62" s="89">
        <f t="shared" si="69"/>
        <v>60.685785542937047</v>
      </c>
      <c r="T62" s="50">
        <f t="shared" si="70"/>
        <v>132.93698649022636</v>
      </c>
      <c r="U62" s="89">
        <f t="shared" si="71"/>
        <v>72.481899983310811</v>
      </c>
      <c r="V62" s="58">
        <f t="shared" si="91"/>
        <v>55.168895948124586</v>
      </c>
      <c r="W62" s="28">
        <f t="shared" si="72"/>
        <v>20.867965104148144</v>
      </c>
      <c r="X62" s="59">
        <f t="shared" si="73"/>
        <v>3.3909470955194112</v>
      </c>
      <c r="Y62" s="60">
        <f t="shared" si="74"/>
        <v>4.3617891376484641</v>
      </c>
      <c r="Z62" s="60">
        <f t="shared" si="75"/>
        <v>3.8475141998216138</v>
      </c>
      <c r="AA62" s="67">
        <f t="shared" si="92"/>
        <v>0</v>
      </c>
      <c r="AB62" s="31">
        <f t="shared" si="76"/>
        <v>20</v>
      </c>
      <c r="AC62" s="50">
        <f t="shared" si="77"/>
        <v>363.49989648540196</v>
      </c>
      <c r="AD62" s="28">
        <f t="shared" si="78"/>
        <v>0</v>
      </c>
      <c r="AE62" s="33">
        <f t="shared" si="79"/>
        <v>1.75</v>
      </c>
      <c r="AF62" s="89">
        <f t="shared" si="80"/>
        <v>55</v>
      </c>
      <c r="AG62" s="50">
        <f t="shared" si="81"/>
        <v>125</v>
      </c>
      <c r="AH62" s="89">
        <f t="shared" si="82"/>
        <v>66.428571428571431</v>
      </c>
      <c r="AI62" s="58">
        <f t="shared" si="83"/>
        <v>50</v>
      </c>
      <c r="AJ62" s="28">
        <f t="shared" si="84"/>
        <v>20.264802591520667</v>
      </c>
      <c r="AK62" s="61">
        <f t="shared" si="85"/>
        <v>3.5</v>
      </c>
      <c r="AL62" s="60">
        <f t="shared" si="86"/>
        <v>4.0318802083333329</v>
      </c>
      <c r="AM62" s="60">
        <f t="shared" si="87"/>
        <v>3.5726998757824822</v>
      </c>
      <c r="AN62" s="62">
        <f t="shared" si="93"/>
        <v>7.2266403620822759</v>
      </c>
      <c r="AO62" s="63">
        <f t="shared" si="94"/>
        <v>1.7925333310906859</v>
      </c>
    </row>
    <row r="63" spans="1:41" s="1" customFormat="1" ht="20.100000000000001" customHeight="1" thickBot="1" x14ac:dyDescent="0.2">
      <c r="A63" s="18"/>
      <c r="B63" s="148"/>
      <c r="C63" s="150"/>
      <c r="D63" s="101">
        <v>200</v>
      </c>
      <c r="E63" s="150"/>
      <c r="F63" s="65" t="s">
        <v>51</v>
      </c>
      <c r="G63" s="35">
        <f t="shared" si="88"/>
        <v>20</v>
      </c>
      <c r="H63" s="187"/>
      <c r="I63" s="97">
        <f t="shared" si="89"/>
        <v>212.83555449518241</v>
      </c>
      <c r="J63" s="35">
        <v>50</v>
      </c>
      <c r="K63" s="36">
        <f t="shared" si="63"/>
        <v>250</v>
      </c>
      <c r="L63" s="66">
        <f t="shared" si="64"/>
        <v>367.5</v>
      </c>
      <c r="M63" s="35">
        <v>1.75</v>
      </c>
      <c r="N63" s="83">
        <f t="shared" si="90"/>
        <v>25</v>
      </c>
      <c r="O63" s="35">
        <f t="shared" si="65"/>
        <v>5</v>
      </c>
      <c r="P63" s="36">
        <f t="shared" si="66"/>
        <v>383.44885878872219</v>
      </c>
      <c r="Q63" s="36">
        <f t="shared" si="67"/>
        <v>171.36806437196199</v>
      </c>
      <c r="R63" s="40">
        <f t="shared" si="68"/>
        <v>1.9309113581843607</v>
      </c>
      <c r="S63" s="90">
        <f t="shared" si="69"/>
        <v>60.685785542937047</v>
      </c>
      <c r="T63" s="51">
        <f t="shared" si="70"/>
        <v>134.41150079527307</v>
      </c>
      <c r="U63" s="90">
        <f t="shared" si="71"/>
        <v>72.481899983310811</v>
      </c>
      <c r="V63" s="58">
        <f t="shared" si="91"/>
        <v>55.168895948124586</v>
      </c>
      <c r="W63" s="36">
        <f t="shared" si="72"/>
        <v>20.867965104148144</v>
      </c>
      <c r="X63" s="84">
        <f t="shared" si="73"/>
        <v>3.3909470955194112</v>
      </c>
      <c r="Y63" s="85">
        <f t="shared" si="74"/>
        <v>4.5722472946677923</v>
      </c>
      <c r="Z63" s="85">
        <f t="shared" si="75"/>
        <v>3.9576125297865006</v>
      </c>
      <c r="AA63" s="83">
        <f t="shared" si="92"/>
        <v>0</v>
      </c>
      <c r="AB63" s="38">
        <f t="shared" si="76"/>
        <v>20</v>
      </c>
      <c r="AC63" s="51">
        <f t="shared" si="77"/>
        <v>372.36574761919223</v>
      </c>
      <c r="AD63" s="36">
        <f t="shared" si="78"/>
        <v>0</v>
      </c>
      <c r="AE63" s="40">
        <f t="shared" si="79"/>
        <v>1.75</v>
      </c>
      <c r="AF63" s="90">
        <f t="shared" si="80"/>
        <v>55</v>
      </c>
      <c r="AG63" s="51">
        <f t="shared" si="81"/>
        <v>126.42857142857143</v>
      </c>
      <c r="AH63" s="90">
        <f t="shared" si="82"/>
        <v>66.428571428571431</v>
      </c>
      <c r="AI63" s="66">
        <f t="shared" si="83"/>
        <v>50</v>
      </c>
      <c r="AJ63" s="36">
        <f t="shared" si="84"/>
        <v>20.264802591520667</v>
      </c>
      <c r="AK63" s="86">
        <f t="shared" si="85"/>
        <v>3.5</v>
      </c>
      <c r="AL63" s="85">
        <f t="shared" si="86"/>
        <v>4.2275625000000003</v>
      </c>
      <c r="AM63" s="85">
        <f t="shared" si="87"/>
        <v>3.6755888971430304</v>
      </c>
      <c r="AN63" s="62">
        <f t="shared" si="93"/>
        <v>7.3562300175732354</v>
      </c>
      <c r="AO63" s="63">
        <f>IF(AA63&gt;0,0.8*0.4*(Q63+U63+W63+I63+AD63+AH63+AJ63)/100,0.8*0.4*(Q63+U63+W63+I63-AD63+AH63+AJ63)/100)</f>
        <v>1.8055899455190256</v>
      </c>
    </row>
    <row r="64" spans="1:41" s="6" customFormat="1" ht="20.100000000000001" customHeight="1" x14ac:dyDescent="0.15">
      <c r="A64" s="18"/>
      <c r="B64" s="18"/>
      <c r="C64" s="18"/>
      <c r="D64" s="99"/>
      <c r="E64" s="18"/>
      <c r="F64" s="18"/>
      <c r="G64" s="18"/>
      <c r="H64" s="18"/>
      <c r="I64" s="18"/>
      <c r="J64" s="18"/>
      <c r="K64" s="42"/>
      <c r="L64" s="42"/>
      <c r="M64" s="18"/>
      <c r="N64" s="18"/>
      <c r="O64" s="18"/>
      <c r="P64" s="42"/>
      <c r="Q64" s="42"/>
      <c r="R64" s="47"/>
      <c r="S64" s="52"/>
      <c r="T64" s="52"/>
      <c r="U64" s="52"/>
      <c r="V64" s="42"/>
      <c r="W64" s="42"/>
      <c r="X64" s="46"/>
      <c r="Y64" s="43"/>
      <c r="Z64" s="43"/>
      <c r="AA64" s="44"/>
      <c r="AB64" s="45"/>
      <c r="AC64" s="52"/>
      <c r="AD64" s="42"/>
      <c r="AE64" s="47"/>
      <c r="AF64" s="52"/>
      <c r="AG64" s="52"/>
      <c r="AH64" s="52"/>
      <c r="AI64" s="42"/>
      <c r="AJ64" s="42"/>
      <c r="AK64" s="46"/>
      <c r="AL64" s="43"/>
      <c r="AM64" s="43"/>
      <c r="AN64" s="47"/>
      <c r="AO64" s="47"/>
    </row>
    <row r="65" spans="1:41" s="6" customFormat="1" ht="20.100000000000001" customHeight="1" x14ac:dyDescent="0.15">
      <c r="A65" s="18"/>
      <c r="B65" s="18"/>
      <c r="C65" s="18"/>
      <c r="D65" s="99"/>
      <c r="E65" s="18"/>
      <c r="F65" s="18"/>
      <c r="G65" s="18"/>
      <c r="H65" s="18"/>
      <c r="I65" s="18"/>
      <c r="J65" s="18"/>
      <c r="K65" s="42"/>
      <c r="L65" s="42"/>
      <c r="M65" s="18"/>
      <c r="N65" s="18"/>
      <c r="O65" s="18"/>
      <c r="P65" s="42"/>
      <c r="Q65" s="42"/>
      <c r="R65" s="47"/>
      <c r="S65" s="52"/>
      <c r="T65" s="52"/>
      <c r="U65" s="52"/>
      <c r="V65" s="42"/>
      <c r="W65" s="42"/>
      <c r="X65" s="46"/>
      <c r="Y65" s="43"/>
      <c r="Z65" s="43"/>
      <c r="AA65" s="44"/>
      <c r="AB65" s="45"/>
      <c r="AC65" s="52"/>
      <c r="AD65" s="42"/>
      <c r="AE65" s="47"/>
      <c r="AF65" s="52"/>
      <c r="AG65" s="52"/>
      <c r="AH65" s="52"/>
      <c r="AI65" s="42"/>
      <c r="AJ65" s="42"/>
      <c r="AK65" s="46"/>
      <c r="AL65" s="43"/>
      <c r="AM65" s="43"/>
      <c r="AN65" s="47"/>
      <c r="AO65" s="47"/>
    </row>
    <row r="66" spans="1:41" s="6" customFormat="1" ht="20.100000000000001" customHeight="1" x14ac:dyDescent="0.15">
      <c r="A66" s="18"/>
      <c r="B66" s="18"/>
      <c r="C66" s="18"/>
      <c r="D66" s="99"/>
      <c r="E66" s="18"/>
      <c r="F66" s="18"/>
      <c r="G66" s="18"/>
      <c r="H66" s="18"/>
      <c r="I66" s="18"/>
      <c r="J66" s="18"/>
      <c r="K66" s="42"/>
      <c r="L66" s="42"/>
      <c r="M66" s="18"/>
      <c r="N66" s="18"/>
      <c r="O66" s="18"/>
      <c r="P66" s="42"/>
      <c r="Q66" s="42"/>
      <c r="R66" s="47"/>
      <c r="S66" s="52"/>
      <c r="T66" s="52"/>
      <c r="U66" s="52"/>
      <c r="V66" s="42"/>
      <c r="W66" s="42"/>
      <c r="X66" s="46"/>
      <c r="Y66" s="43"/>
      <c r="Z66" s="43"/>
      <c r="AA66" s="44"/>
      <c r="AB66" s="45"/>
      <c r="AC66" s="52"/>
      <c r="AD66" s="42"/>
      <c r="AE66" s="47"/>
      <c r="AF66" s="52"/>
      <c r="AG66" s="52"/>
      <c r="AH66" s="52"/>
      <c r="AI66" s="42"/>
      <c r="AJ66" s="42"/>
      <c r="AK66" s="46"/>
      <c r="AL66" s="43"/>
      <c r="AM66" s="43"/>
      <c r="AN66" s="47"/>
      <c r="AO66" s="47"/>
    </row>
    <row r="67" spans="1:41" s="1" customFormat="1" ht="20.100000000000001" customHeight="1" x14ac:dyDescent="0.15">
      <c r="A67" s="17"/>
      <c r="B67" s="164" t="s">
        <v>318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64"/>
      <c r="AN67" s="164"/>
      <c r="AO67" s="164"/>
    </row>
    <row r="68" spans="1:41" s="1" customFormat="1" ht="20.100000000000001" customHeight="1" thickBot="1" x14ac:dyDescent="0.2">
      <c r="D68" s="96"/>
      <c r="H68" s="105"/>
      <c r="I68" s="105"/>
      <c r="K68" s="2"/>
      <c r="L68" s="2"/>
      <c r="P68" s="2"/>
      <c r="Q68" s="113"/>
      <c r="R68" s="87"/>
      <c r="S68" s="13"/>
      <c r="T68" s="13"/>
      <c r="U68" s="122"/>
      <c r="V68" s="2"/>
      <c r="W68" s="113"/>
      <c r="X68" s="5"/>
      <c r="AA68" s="3"/>
      <c r="AB68" s="4"/>
      <c r="AC68" s="13"/>
      <c r="AD68" s="113"/>
      <c r="AE68" s="87"/>
      <c r="AF68" s="13"/>
      <c r="AG68" s="13"/>
      <c r="AH68" s="122"/>
      <c r="AI68" s="2"/>
      <c r="AJ68" s="113"/>
      <c r="AK68" s="5"/>
      <c r="AN68" s="4" t="s">
        <v>77</v>
      </c>
      <c r="AO68" s="4"/>
    </row>
    <row r="69" spans="1:41" s="1" customFormat="1" ht="29.25" customHeight="1" x14ac:dyDescent="0.15">
      <c r="A69" s="18"/>
      <c r="B69" s="19" t="s">
        <v>29</v>
      </c>
      <c r="C69" s="15" t="s">
        <v>30</v>
      </c>
      <c r="D69" s="91" t="s">
        <v>30</v>
      </c>
      <c r="E69" s="15" t="s">
        <v>315</v>
      </c>
      <c r="F69" s="68" t="s">
        <v>24</v>
      </c>
      <c r="G69" s="165" t="s">
        <v>71</v>
      </c>
      <c r="H69" s="146" t="s">
        <v>316</v>
      </c>
      <c r="I69" s="167" t="s">
        <v>316</v>
      </c>
      <c r="J69" s="68" t="s">
        <v>27</v>
      </c>
      <c r="K69" s="151" t="s">
        <v>72</v>
      </c>
      <c r="L69" s="151" t="s">
        <v>1</v>
      </c>
      <c r="M69" s="153" t="s">
        <v>3</v>
      </c>
      <c r="N69" s="153" t="s">
        <v>32</v>
      </c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 t="s">
        <v>33</v>
      </c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03" t="s">
        <v>16</v>
      </c>
      <c r="AO69" s="155" t="s">
        <v>87</v>
      </c>
    </row>
    <row r="70" spans="1:41" s="1" customFormat="1" ht="34.5" customHeight="1" x14ac:dyDescent="0.15">
      <c r="A70" s="18"/>
      <c r="B70" s="20" t="s">
        <v>34</v>
      </c>
      <c r="C70" s="16" t="s">
        <v>35</v>
      </c>
      <c r="D70" s="92" t="s">
        <v>35</v>
      </c>
      <c r="E70" s="16" t="s">
        <v>70</v>
      </c>
      <c r="F70" s="69" t="s">
        <v>73</v>
      </c>
      <c r="G70" s="166"/>
      <c r="H70" s="143"/>
      <c r="I70" s="168"/>
      <c r="J70" s="69" t="s">
        <v>74</v>
      </c>
      <c r="K70" s="152"/>
      <c r="L70" s="152"/>
      <c r="M70" s="154"/>
      <c r="N70" s="103" t="s">
        <v>39</v>
      </c>
      <c r="O70" s="103" t="s">
        <v>40</v>
      </c>
      <c r="P70" s="103" t="s">
        <v>0</v>
      </c>
      <c r="Q70" s="119" t="s">
        <v>2</v>
      </c>
      <c r="R70" s="162" t="s">
        <v>17</v>
      </c>
      <c r="S70" s="103" t="s">
        <v>4</v>
      </c>
      <c r="T70" s="103" t="s">
        <v>19</v>
      </c>
      <c r="U70" s="119" t="s">
        <v>21</v>
      </c>
      <c r="V70" s="7" t="s">
        <v>5</v>
      </c>
      <c r="W70" s="119" t="s">
        <v>6</v>
      </c>
      <c r="X70" s="157" t="s">
        <v>7</v>
      </c>
      <c r="Y70" s="70" t="s">
        <v>37</v>
      </c>
      <c r="Z70" s="70" t="s">
        <v>38</v>
      </c>
      <c r="AA70" s="103" t="s">
        <v>41</v>
      </c>
      <c r="AB70" s="103" t="s">
        <v>42</v>
      </c>
      <c r="AC70" s="103" t="s">
        <v>18</v>
      </c>
      <c r="AD70" s="119" t="s">
        <v>13</v>
      </c>
      <c r="AE70" s="162" t="s">
        <v>14</v>
      </c>
      <c r="AF70" s="103" t="s">
        <v>8</v>
      </c>
      <c r="AG70" s="103" t="s">
        <v>20</v>
      </c>
      <c r="AH70" s="119" t="s">
        <v>22</v>
      </c>
      <c r="AI70" s="103" t="s">
        <v>9</v>
      </c>
      <c r="AJ70" s="119" t="s">
        <v>10</v>
      </c>
      <c r="AK70" s="157" t="s">
        <v>11</v>
      </c>
      <c r="AL70" s="70" t="s">
        <v>37</v>
      </c>
      <c r="AM70" s="70" t="s">
        <v>38</v>
      </c>
      <c r="AN70" s="71" t="s">
        <v>314</v>
      </c>
      <c r="AO70" s="156"/>
    </row>
    <row r="71" spans="1:41" s="1" customFormat="1" ht="59.25" customHeight="1" x14ac:dyDescent="0.15">
      <c r="A71" s="18"/>
      <c r="B71" s="25" t="s">
        <v>57</v>
      </c>
      <c r="C71" s="24" t="s">
        <v>57</v>
      </c>
      <c r="D71" s="93" t="s">
        <v>57</v>
      </c>
      <c r="E71" s="71" t="s">
        <v>15</v>
      </c>
      <c r="F71" s="71" t="s">
        <v>58</v>
      </c>
      <c r="G71" s="71" t="s">
        <v>59</v>
      </c>
      <c r="H71" s="108" t="s">
        <v>15</v>
      </c>
      <c r="I71" s="93" t="s">
        <v>15</v>
      </c>
      <c r="J71" s="71" t="s">
        <v>15</v>
      </c>
      <c r="K71" s="73" t="s">
        <v>57</v>
      </c>
      <c r="L71" s="73" t="s">
        <v>57</v>
      </c>
      <c r="M71" s="154"/>
      <c r="N71" s="71" t="s">
        <v>59</v>
      </c>
      <c r="O71" s="71" t="s">
        <v>59</v>
      </c>
      <c r="P71" s="71" t="s">
        <v>57</v>
      </c>
      <c r="Q71" s="120" t="s">
        <v>57</v>
      </c>
      <c r="R71" s="163"/>
      <c r="S71" s="71" t="s">
        <v>57</v>
      </c>
      <c r="T71" s="71" t="s">
        <v>57</v>
      </c>
      <c r="U71" s="120" t="s">
        <v>57</v>
      </c>
      <c r="V71" s="24" t="s">
        <v>57</v>
      </c>
      <c r="W71" s="120" t="s">
        <v>57</v>
      </c>
      <c r="X71" s="157"/>
      <c r="Y71" s="158" t="s">
        <v>75</v>
      </c>
      <c r="Z71" s="158"/>
      <c r="AA71" s="71" t="s">
        <v>59</v>
      </c>
      <c r="AB71" s="71" t="s">
        <v>59</v>
      </c>
      <c r="AC71" s="71" t="s">
        <v>57</v>
      </c>
      <c r="AD71" s="120" t="s">
        <v>57</v>
      </c>
      <c r="AE71" s="163"/>
      <c r="AF71" s="71" t="s">
        <v>57</v>
      </c>
      <c r="AG71" s="71" t="s">
        <v>57</v>
      </c>
      <c r="AH71" s="120" t="s">
        <v>57</v>
      </c>
      <c r="AI71" s="71" t="s">
        <v>57</v>
      </c>
      <c r="AJ71" s="120" t="s">
        <v>57</v>
      </c>
      <c r="AK71" s="157"/>
      <c r="AL71" s="159" t="s">
        <v>75</v>
      </c>
      <c r="AM71" s="160"/>
      <c r="AN71" s="158" t="s">
        <v>52</v>
      </c>
      <c r="AO71" s="161"/>
    </row>
    <row r="72" spans="1:41" s="1" customFormat="1" ht="20.100000000000001" customHeight="1" x14ac:dyDescent="0.15">
      <c r="A72" s="18"/>
      <c r="B72" s="147">
        <v>350</v>
      </c>
      <c r="C72" s="149">
        <v>300</v>
      </c>
      <c r="D72" s="100">
        <f>C72</f>
        <v>300</v>
      </c>
      <c r="E72" s="149">
        <v>250</v>
      </c>
      <c r="F72" s="94" t="s">
        <v>117</v>
      </c>
      <c r="G72" s="8">
        <v>20</v>
      </c>
      <c r="H72" s="142">
        <f>C72/COS(G72/180*PI())</f>
        <v>319.25333174277364</v>
      </c>
      <c r="I72" s="97">
        <f>D72/COS(G72/180*PI())</f>
        <v>319.25333174277364</v>
      </c>
      <c r="J72" s="8">
        <v>35</v>
      </c>
      <c r="K72" s="28">
        <f>J72+E$72</f>
        <v>285</v>
      </c>
      <c r="L72" s="58">
        <f>(K72-40)*M72</f>
        <v>367.5</v>
      </c>
      <c r="M72" s="8">
        <v>1.5</v>
      </c>
      <c r="N72" s="67">
        <v>25</v>
      </c>
      <c r="O72" s="8">
        <f>N72-G72</f>
        <v>5</v>
      </c>
      <c r="P72" s="28">
        <f>L72/COS(ATAN((Q72+U72-T72)/L72))</f>
        <v>380.83254921884537</v>
      </c>
      <c r="Q72" s="116">
        <f>L72*TAN(N72*PI()/180)</f>
        <v>171.36806437196199</v>
      </c>
      <c r="R72" s="33">
        <f>M72/COS(N72*PI()/180)</f>
        <v>1.6550668784437377</v>
      </c>
      <c r="S72" s="89">
        <f>55/COS(N72*PI()/180)</f>
        <v>60.685785542937047</v>
      </c>
      <c r="T72" s="50">
        <f>K72/X72+S72</f>
        <v>143.83858000080369</v>
      </c>
      <c r="U72" s="128">
        <f>40/X72+S72</f>
        <v>72.356353186146407</v>
      </c>
      <c r="V72" s="58">
        <f>50/COS(N72*PI()/180)</f>
        <v>55.168895948124586</v>
      </c>
      <c r="W72" s="116">
        <f>20/COS(ATAN((Q72+U72-T72)/L72))</f>
        <v>20.725580909869134</v>
      </c>
      <c r="X72" s="59">
        <f>(3.5+SIN(N72*PI()/180)/M72)*COS(N72*PI()/180)</f>
        <v>3.4274254023346011</v>
      </c>
      <c r="Y72" s="60">
        <f>(S72*M72*(K72^2-40^2)/2+M72*(K72^3-40^3)/(6*X72))/1000000</f>
        <v>5.3079324607950422</v>
      </c>
      <c r="Z72" s="60">
        <f>(M72*(S72+V72+W72)*(K72-40)*60+M72*(K72^2-40^2)*60/(2*X72)+(V72+W72+U72)*0*60)/1000000</f>
        <v>4.0570223531048857</v>
      </c>
      <c r="AA72" s="67">
        <v>0</v>
      </c>
      <c r="AB72" s="31">
        <f>AA72+G72</f>
        <v>20</v>
      </c>
      <c r="AC72" s="50">
        <f>IF(AA72&gt;0,L72/COS(ATAN((AD72+AH72-AG72)/L72)),L72/COS(ATAN((AD72+AG72-AH72)/L72)))</f>
        <v>374.10727071255911</v>
      </c>
      <c r="AD72" s="116">
        <f>L72*TAN(ABS(AA72)*PI()/180)</f>
        <v>0</v>
      </c>
      <c r="AE72" s="33">
        <f>M72/COS(AA72*PI()/180)</f>
        <v>1.5</v>
      </c>
      <c r="AF72" s="89">
        <f>55/COS(AA72*PI()/180)</f>
        <v>55</v>
      </c>
      <c r="AG72" s="50">
        <f>K72/AK72+AF72</f>
        <v>136.42857142857144</v>
      </c>
      <c r="AH72" s="128">
        <f>40/AK72+AF72</f>
        <v>66.428571428571431</v>
      </c>
      <c r="AI72" s="58">
        <f>50/COS(AA72*PI()/180)</f>
        <v>50</v>
      </c>
      <c r="AJ72" s="116">
        <f>IF(AA72&gt;0,20/COS(ATAN((AD72+AH72-AG72)/L72)),20/COS(ATAN((AD72-AH72+AG72)/L72)))</f>
        <v>20.359579358506618</v>
      </c>
      <c r="AK72" s="61">
        <f>(3.5+SIN(ABS(AA72)*PI()/180)/M72)*COS(AA72*PI()/180)</f>
        <v>3.5</v>
      </c>
      <c r="AL72" s="60">
        <f>(AF72*M72*(K72^2-40^2)/2+M72*(K72^3-40^3)/(6*AK72))/1000000</f>
        <v>4.9334687500000003</v>
      </c>
      <c r="AM72" s="60">
        <f>(M72*(AF72+AI72+AJ72)*(K72-40)*60+M72*(K72^2-40^2)*60/(2*AK72)+(AI72+AJ72+AH72)*0*60)/1000000</f>
        <v>3.7879287248550715</v>
      </c>
      <c r="AN72" s="62">
        <f>IF(AA72&gt;0,((I72+I72+Q72+AD72)*L72/2+200*(I72+Q72+AD72+U72+W72+AH72+AJ72))/10000*0.4-(AI72+V72)*L72/10000*0.4,((I72+I72+Q72-AD72)*L72/2+200*(I72+Q72-AD72+U72+W72+AH72+AJ72))/10000*0.4-(AI72+V72)*L72/10000*0.4)</f>
        <v>9.7705283272978942</v>
      </c>
      <c r="AO72" s="63">
        <f>IF(AA72&gt;0,0.8*0.4*(Q72+U72+W72+I72+AD72+AH72+AJ72)/100,0.8*0.4*(Q72+U72+W72+I72-AD72+AH72+AJ72)/100)</f>
        <v>2.1455727391930539</v>
      </c>
    </row>
    <row r="73" spans="1:41" s="1" customFormat="1" ht="20.100000000000001" customHeight="1" x14ac:dyDescent="0.15">
      <c r="A73" s="18"/>
      <c r="B73" s="147"/>
      <c r="C73" s="149"/>
      <c r="D73" s="100">
        <f>D72</f>
        <v>300</v>
      </c>
      <c r="E73" s="149"/>
      <c r="F73" s="94" t="s">
        <v>118</v>
      </c>
      <c r="G73" s="8">
        <f t="shared" ref="G73:G80" si="95">G72</f>
        <v>20</v>
      </c>
      <c r="H73" s="143"/>
      <c r="I73" s="97">
        <f t="shared" ref="I73:I89" si="96">D73/COS(G73/180*PI())</f>
        <v>319.25333174277364</v>
      </c>
      <c r="J73" s="8">
        <v>35</v>
      </c>
      <c r="K73" s="28">
        <f t="shared" ref="K73:K89" si="97">J73+E$72</f>
        <v>285</v>
      </c>
      <c r="L73" s="58">
        <f t="shared" ref="L73:L89" si="98">(K73-40)*M73</f>
        <v>367.5</v>
      </c>
      <c r="M73" s="8">
        <v>1.5</v>
      </c>
      <c r="N73" s="67">
        <f>N72</f>
        <v>25</v>
      </c>
      <c r="O73" s="8">
        <f t="shared" ref="O73:O89" si="99">N73-G73</f>
        <v>5</v>
      </c>
      <c r="P73" s="28">
        <f t="shared" ref="P73:P89" si="100">L73/COS(ATAN((Q73+U73-T73)/L73))</f>
        <v>380.83254921884537</v>
      </c>
      <c r="Q73" s="116">
        <f t="shared" ref="Q73:Q89" si="101">L73*TAN(N73*PI()/180)</f>
        <v>171.36806437196199</v>
      </c>
      <c r="R73" s="33">
        <f t="shared" ref="R73:R89" si="102">M73/COS(N73*PI()/180)</f>
        <v>1.6550668784437377</v>
      </c>
      <c r="S73" s="89">
        <f t="shared" ref="S73:S89" si="103">55/COS(N73*PI()/180)</f>
        <v>60.685785542937047</v>
      </c>
      <c r="T73" s="50">
        <f t="shared" ref="T73:T89" si="104">K73/X73+S73</f>
        <v>143.83858000080369</v>
      </c>
      <c r="U73" s="128">
        <f t="shared" ref="U73:U89" si="105">40/X73+S73</f>
        <v>72.356353186146407</v>
      </c>
      <c r="V73" s="58">
        <f t="shared" ref="V73:V89" si="106">50/COS(N73*PI()/180)</f>
        <v>55.168895948124586</v>
      </c>
      <c r="W73" s="116">
        <f t="shared" ref="W73:W89" si="107">20/COS(ATAN((Q73+U73-T73)/L73))</f>
        <v>20.725580909869134</v>
      </c>
      <c r="X73" s="59">
        <f t="shared" ref="X73:X89" si="108">(3.5+SIN(N73*PI()/180)/M73)*COS(N73*PI()/180)</f>
        <v>3.4274254023346011</v>
      </c>
      <c r="Y73" s="60">
        <f t="shared" ref="Y73:Y89" si="109">(S73*M73*(K73^2-40^2)/2+M73*(K73^3-40^3)/(6*X73))/1000000</f>
        <v>5.3079324607950422</v>
      </c>
      <c r="Z73" s="60">
        <f t="shared" ref="Z73:Z89" si="110">(M73*(S73+V73+W73)*(K73-40)*60+M73*(K73^2-40^2)*60/(2*X73)+(V73+W73+U73)*0*60)/1000000</f>
        <v>4.0570223531048857</v>
      </c>
      <c r="AA73" s="67">
        <f>AA72</f>
        <v>0</v>
      </c>
      <c r="AB73" s="31">
        <f t="shared" ref="AB73:AB89" si="111">AA73+G73</f>
        <v>20</v>
      </c>
      <c r="AC73" s="50">
        <f t="shared" ref="AC73:AC89" si="112">IF(AA73&gt;0,L73/COS(ATAN((AD73+AH73-AG73)/L73)),L73/COS(ATAN((AD73+AG73-AH73)/L73)))</f>
        <v>374.10727071255911</v>
      </c>
      <c r="AD73" s="116">
        <f t="shared" ref="AD73:AD89" si="113">L73*TAN(ABS(AA73)*PI()/180)</f>
        <v>0</v>
      </c>
      <c r="AE73" s="33">
        <f t="shared" ref="AE73:AE89" si="114">M73/COS(AA73*PI()/180)</f>
        <v>1.5</v>
      </c>
      <c r="AF73" s="89">
        <f t="shared" ref="AF73:AF89" si="115">55/COS(AA73*PI()/180)</f>
        <v>55</v>
      </c>
      <c r="AG73" s="50">
        <f t="shared" ref="AG73:AG89" si="116">K73/AK73+AF73</f>
        <v>136.42857142857144</v>
      </c>
      <c r="AH73" s="128">
        <f t="shared" ref="AH73:AH89" si="117">40/AK73+AF73</f>
        <v>66.428571428571431</v>
      </c>
      <c r="AI73" s="58">
        <f t="shared" ref="AI73:AI89" si="118">50/COS(AA73*PI()/180)</f>
        <v>50</v>
      </c>
      <c r="AJ73" s="116">
        <f t="shared" ref="AJ73:AJ89" si="119">IF(AA73&gt;0,20/COS(ATAN((AD73+AH73-AG73)/L73)),20/COS(ATAN((AD73-AH73+AG73)/L73)))</f>
        <v>20.359579358506618</v>
      </c>
      <c r="AK73" s="61">
        <f t="shared" ref="AK73:AK89" si="120">(3.5+SIN(ABS(AA73)*PI()/180)/M73)*COS(AA73*PI()/180)</f>
        <v>3.5</v>
      </c>
      <c r="AL73" s="60">
        <f t="shared" ref="AL73:AL89" si="121">(AF73*M73*(K73^2-40^2)/2+M73*(K73^3-40^3)/(6*AK73))/1000000</f>
        <v>4.9334687500000003</v>
      </c>
      <c r="AM73" s="60">
        <f t="shared" ref="AM73:AM89" si="122">(M73*(AF73+AI73+AJ73)*(K73-40)*60+M73*(K73^2-40^2)*60/(2*AK73)+(AI73+AJ73+AH73)*0*60)/1000000</f>
        <v>3.7879287248550715</v>
      </c>
      <c r="AN73" s="62">
        <f t="shared" ref="AN73:AN89" si="123">IF(AA73&gt;0,((I73+I73+Q73+AD73)*L73/2+200*(I73+Q73+AD73+U73+W73+AH73+AJ73))/10000*0.4-(AI73+V73)*L73/10000*0.4,((I73+I73+Q73-AD73)*L73/2+200*(I73+Q73-AD73+U73+W73+AH73+AJ73))/10000*0.4-(AI73+V73)*L73/10000*0.4)</f>
        <v>9.7705283272978942</v>
      </c>
      <c r="AO73" s="63">
        <f t="shared" ref="AO73:AO89" si="124">IF(AA73&gt;0,0.8*0.4*(Q73+U73+W73+I73+AD73+AH73+AJ73)/100,0.8*0.4*(Q73+U73+W73+I73-AD73+AH73+AJ73)/100)</f>
        <v>2.1455727391930539</v>
      </c>
    </row>
    <row r="74" spans="1:41" s="1" customFormat="1" ht="20.100000000000001" customHeight="1" x14ac:dyDescent="0.15">
      <c r="A74" s="18"/>
      <c r="B74" s="147"/>
      <c r="C74" s="149"/>
      <c r="D74" s="100">
        <f t="shared" ref="D74:D80" si="125">D73</f>
        <v>300</v>
      </c>
      <c r="E74" s="149"/>
      <c r="F74" s="94" t="s">
        <v>119</v>
      </c>
      <c r="G74" s="8">
        <f t="shared" si="95"/>
        <v>20</v>
      </c>
      <c r="H74" s="143"/>
      <c r="I74" s="97">
        <f>D74/COS(G74/180*PI())</f>
        <v>319.25333174277364</v>
      </c>
      <c r="J74" s="8">
        <v>45</v>
      </c>
      <c r="K74" s="28">
        <f t="shared" si="97"/>
        <v>295</v>
      </c>
      <c r="L74" s="58">
        <f t="shared" si="98"/>
        <v>382.5</v>
      </c>
      <c r="M74" s="8">
        <v>1.5</v>
      </c>
      <c r="N74" s="67">
        <f t="shared" ref="N74:N88" si="126">N73</f>
        <v>25</v>
      </c>
      <c r="O74" s="8">
        <f t="shared" si="99"/>
        <v>5</v>
      </c>
      <c r="P74" s="28">
        <f t="shared" si="100"/>
        <v>396.37673490124723</v>
      </c>
      <c r="Q74" s="116">
        <f t="shared" si="101"/>
        <v>178.36267924428697</v>
      </c>
      <c r="R74" s="33">
        <f t="shared" si="102"/>
        <v>1.6550668784437377</v>
      </c>
      <c r="S74" s="89">
        <f t="shared" si="103"/>
        <v>60.685785542937047</v>
      </c>
      <c r="T74" s="50">
        <f t="shared" si="104"/>
        <v>146.75622191160605</v>
      </c>
      <c r="U74" s="128">
        <f t="shared" si="105"/>
        <v>72.356353186146407</v>
      </c>
      <c r="V74" s="58">
        <f t="shared" si="106"/>
        <v>55.168895948124586</v>
      </c>
      <c r="W74" s="116">
        <f t="shared" si="107"/>
        <v>20.725580909869134</v>
      </c>
      <c r="X74" s="59">
        <f t="shared" si="108"/>
        <v>3.4274254023346011</v>
      </c>
      <c r="Y74" s="60">
        <f t="shared" si="109"/>
        <v>5.7559641266926196</v>
      </c>
      <c r="Z74" s="60">
        <f t="shared" si="110"/>
        <v>4.2560950431376652</v>
      </c>
      <c r="AA74" s="67">
        <f t="shared" ref="AA74:AA88" si="127">AA73</f>
        <v>0</v>
      </c>
      <c r="AB74" s="31">
        <f t="shared" si="111"/>
        <v>20</v>
      </c>
      <c r="AC74" s="50">
        <f t="shared" si="112"/>
        <v>389.37695523143907</v>
      </c>
      <c r="AD74" s="116">
        <f t="shared" si="113"/>
        <v>0</v>
      </c>
      <c r="AE74" s="33">
        <f t="shared" si="114"/>
        <v>1.5</v>
      </c>
      <c r="AF74" s="89">
        <f t="shared" si="115"/>
        <v>55</v>
      </c>
      <c r="AG74" s="50">
        <f t="shared" si="116"/>
        <v>139.28571428571428</v>
      </c>
      <c r="AH74" s="128">
        <f t="shared" si="117"/>
        <v>66.428571428571431</v>
      </c>
      <c r="AI74" s="58">
        <f t="shared" si="118"/>
        <v>50</v>
      </c>
      <c r="AJ74" s="116">
        <f t="shared" si="119"/>
        <v>20.359579358506618</v>
      </c>
      <c r="AK74" s="61">
        <f t="shared" si="120"/>
        <v>3.5</v>
      </c>
      <c r="AL74" s="60">
        <f t="shared" si="121"/>
        <v>5.3529508928571428</v>
      </c>
      <c r="AM74" s="60">
        <f t="shared" si="122"/>
        <v>3.9753237748491554</v>
      </c>
      <c r="AN74" s="62">
        <f t="shared" si="123"/>
        <v>10.059855130838159</v>
      </c>
      <c r="AO74" s="63">
        <f t="shared" si="124"/>
        <v>2.1679555067844936</v>
      </c>
    </row>
    <row r="75" spans="1:41" s="1" customFormat="1" ht="20.100000000000001" customHeight="1" x14ac:dyDescent="0.15">
      <c r="A75" s="18"/>
      <c r="B75" s="147"/>
      <c r="C75" s="149"/>
      <c r="D75" s="100">
        <f t="shared" si="125"/>
        <v>300</v>
      </c>
      <c r="E75" s="149"/>
      <c r="F75" s="94" t="s">
        <v>120</v>
      </c>
      <c r="G75" s="8">
        <f t="shared" si="95"/>
        <v>20</v>
      </c>
      <c r="H75" s="143"/>
      <c r="I75" s="97">
        <f t="shared" si="96"/>
        <v>319.25333174277364</v>
      </c>
      <c r="J75" s="8">
        <v>45</v>
      </c>
      <c r="K75" s="28">
        <f t="shared" si="97"/>
        <v>295</v>
      </c>
      <c r="L75" s="58">
        <f t="shared" si="98"/>
        <v>382.5</v>
      </c>
      <c r="M75" s="8">
        <v>1.5</v>
      </c>
      <c r="N75" s="67">
        <f t="shared" si="126"/>
        <v>25</v>
      </c>
      <c r="O75" s="8">
        <f t="shared" si="99"/>
        <v>5</v>
      </c>
      <c r="P75" s="28">
        <f t="shared" si="100"/>
        <v>396.37673490124723</v>
      </c>
      <c r="Q75" s="116">
        <f t="shared" si="101"/>
        <v>178.36267924428697</v>
      </c>
      <c r="R75" s="33">
        <f t="shared" si="102"/>
        <v>1.6550668784437377</v>
      </c>
      <c r="S75" s="89">
        <f t="shared" si="103"/>
        <v>60.685785542937047</v>
      </c>
      <c r="T75" s="50">
        <f t="shared" si="104"/>
        <v>146.75622191160605</v>
      </c>
      <c r="U75" s="128">
        <f t="shared" si="105"/>
        <v>72.356353186146407</v>
      </c>
      <c r="V75" s="58">
        <f t="shared" si="106"/>
        <v>55.168895948124586</v>
      </c>
      <c r="W75" s="116">
        <f t="shared" si="107"/>
        <v>20.725580909869134</v>
      </c>
      <c r="X75" s="59">
        <f t="shared" si="108"/>
        <v>3.4274254023346011</v>
      </c>
      <c r="Y75" s="60">
        <f t="shared" si="109"/>
        <v>5.7559641266926196</v>
      </c>
      <c r="Z75" s="60">
        <f t="shared" si="110"/>
        <v>4.2560950431376652</v>
      </c>
      <c r="AA75" s="67">
        <f t="shared" si="127"/>
        <v>0</v>
      </c>
      <c r="AB75" s="31">
        <f t="shared" si="111"/>
        <v>20</v>
      </c>
      <c r="AC75" s="50">
        <f t="shared" si="112"/>
        <v>389.37695523143907</v>
      </c>
      <c r="AD75" s="116">
        <f t="shared" si="113"/>
        <v>0</v>
      </c>
      <c r="AE75" s="33">
        <f t="shared" si="114"/>
        <v>1.5</v>
      </c>
      <c r="AF75" s="89">
        <f t="shared" si="115"/>
        <v>55</v>
      </c>
      <c r="AG75" s="50">
        <f t="shared" si="116"/>
        <v>139.28571428571428</v>
      </c>
      <c r="AH75" s="128">
        <f t="shared" si="117"/>
        <v>66.428571428571431</v>
      </c>
      <c r="AI75" s="58">
        <f t="shared" si="118"/>
        <v>50</v>
      </c>
      <c r="AJ75" s="116">
        <f t="shared" si="119"/>
        <v>20.359579358506618</v>
      </c>
      <c r="AK75" s="61">
        <f t="shared" si="120"/>
        <v>3.5</v>
      </c>
      <c r="AL75" s="60">
        <f t="shared" si="121"/>
        <v>5.3529508928571428</v>
      </c>
      <c r="AM75" s="60">
        <f t="shared" si="122"/>
        <v>3.9753237748491554</v>
      </c>
      <c r="AN75" s="62">
        <f t="shared" si="123"/>
        <v>10.059855130838159</v>
      </c>
      <c r="AO75" s="63">
        <f t="shared" si="124"/>
        <v>2.1679555067844936</v>
      </c>
    </row>
    <row r="76" spans="1:41" s="1" customFormat="1" ht="20.100000000000001" customHeight="1" x14ac:dyDescent="0.15">
      <c r="A76" s="18"/>
      <c r="B76" s="147"/>
      <c r="C76" s="149"/>
      <c r="D76" s="100">
        <f t="shared" si="125"/>
        <v>300</v>
      </c>
      <c r="E76" s="149"/>
      <c r="F76" s="94" t="s">
        <v>121</v>
      </c>
      <c r="G76" s="8">
        <f t="shared" si="95"/>
        <v>20</v>
      </c>
      <c r="H76" s="143"/>
      <c r="I76" s="97">
        <f t="shared" si="96"/>
        <v>319.25333174277364</v>
      </c>
      <c r="J76" s="8">
        <v>55</v>
      </c>
      <c r="K76" s="28">
        <f t="shared" si="97"/>
        <v>305</v>
      </c>
      <c r="L76" s="58">
        <f t="shared" si="98"/>
        <v>463.75</v>
      </c>
      <c r="M76" s="8">
        <v>1.75</v>
      </c>
      <c r="N76" s="67">
        <f t="shared" si="126"/>
        <v>25</v>
      </c>
      <c r="O76" s="8">
        <f t="shared" si="99"/>
        <v>5</v>
      </c>
      <c r="P76" s="28">
        <f t="shared" si="100"/>
        <v>483.87594085243506</v>
      </c>
      <c r="Q76" s="116">
        <f t="shared" si="101"/>
        <v>216.25017646938059</v>
      </c>
      <c r="R76" s="33">
        <f t="shared" si="102"/>
        <v>1.9309113581843607</v>
      </c>
      <c r="S76" s="89">
        <f t="shared" si="103"/>
        <v>60.685785542937047</v>
      </c>
      <c r="T76" s="50">
        <f t="shared" si="104"/>
        <v>150.631158150787</v>
      </c>
      <c r="U76" s="128">
        <f t="shared" si="105"/>
        <v>72.481899983310811</v>
      </c>
      <c r="V76" s="58">
        <f t="shared" si="106"/>
        <v>55.168895948124586</v>
      </c>
      <c r="W76" s="116">
        <f t="shared" si="107"/>
        <v>20.867965104148144</v>
      </c>
      <c r="X76" s="59">
        <f t="shared" si="108"/>
        <v>3.3909470955194112</v>
      </c>
      <c r="Y76" s="60">
        <f t="shared" si="109"/>
        <v>7.2895924306128306</v>
      </c>
      <c r="Z76" s="60">
        <f t="shared" si="110"/>
        <v>5.2197860800701239</v>
      </c>
      <c r="AA76" s="67">
        <f t="shared" si="127"/>
        <v>0</v>
      </c>
      <c r="AB76" s="31">
        <f t="shared" si="111"/>
        <v>20</v>
      </c>
      <c r="AC76" s="50">
        <f t="shared" si="112"/>
        <v>469.89011009088546</v>
      </c>
      <c r="AD76" s="116">
        <f t="shared" si="113"/>
        <v>0</v>
      </c>
      <c r="AE76" s="33">
        <f t="shared" si="114"/>
        <v>1.75</v>
      </c>
      <c r="AF76" s="89">
        <f t="shared" si="115"/>
        <v>55</v>
      </c>
      <c r="AG76" s="50">
        <f t="shared" si="116"/>
        <v>142.14285714285714</v>
      </c>
      <c r="AH76" s="128">
        <f t="shared" si="117"/>
        <v>66.428571428571431</v>
      </c>
      <c r="AI76" s="58">
        <f t="shared" si="118"/>
        <v>50</v>
      </c>
      <c r="AJ76" s="116">
        <f t="shared" si="119"/>
        <v>20.264802591520667</v>
      </c>
      <c r="AK76" s="61">
        <f t="shared" si="120"/>
        <v>3.5</v>
      </c>
      <c r="AL76" s="60">
        <f t="shared" si="121"/>
        <v>6.7588802083333341</v>
      </c>
      <c r="AM76" s="60">
        <f t="shared" si="122"/>
        <v>4.8568681321090628</v>
      </c>
      <c r="AN76" s="62">
        <f t="shared" si="123"/>
        <v>11.70136064930189</v>
      </c>
      <c r="AO76" s="63">
        <f t="shared" si="124"/>
        <v>2.2897495914230577</v>
      </c>
    </row>
    <row r="77" spans="1:41" s="1" customFormat="1" ht="20.100000000000001" customHeight="1" x14ac:dyDescent="0.15">
      <c r="A77" s="18"/>
      <c r="B77" s="147"/>
      <c r="C77" s="149"/>
      <c r="D77" s="100">
        <f t="shared" si="125"/>
        <v>300</v>
      </c>
      <c r="E77" s="149"/>
      <c r="F77" s="94" t="s">
        <v>122</v>
      </c>
      <c r="G77" s="8">
        <f t="shared" si="95"/>
        <v>20</v>
      </c>
      <c r="H77" s="143"/>
      <c r="I77" s="97">
        <f t="shared" si="96"/>
        <v>319.25333174277364</v>
      </c>
      <c r="J77" s="8">
        <v>55</v>
      </c>
      <c r="K77" s="28">
        <f t="shared" si="97"/>
        <v>305</v>
      </c>
      <c r="L77" s="58">
        <f t="shared" si="98"/>
        <v>463.75</v>
      </c>
      <c r="M77" s="8">
        <v>1.75</v>
      </c>
      <c r="N77" s="67">
        <f t="shared" si="126"/>
        <v>25</v>
      </c>
      <c r="O77" s="8">
        <f t="shared" si="99"/>
        <v>5</v>
      </c>
      <c r="P77" s="28">
        <f t="shared" si="100"/>
        <v>483.87594085243506</v>
      </c>
      <c r="Q77" s="116">
        <f t="shared" si="101"/>
        <v>216.25017646938059</v>
      </c>
      <c r="R77" s="33">
        <f t="shared" si="102"/>
        <v>1.9309113581843607</v>
      </c>
      <c r="S77" s="89">
        <f t="shared" si="103"/>
        <v>60.685785542937047</v>
      </c>
      <c r="T77" s="50">
        <f t="shared" si="104"/>
        <v>150.631158150787</v>
      </c>
      <c r="U77" s="128">
        <f t="shared" si="105"/>
        <v>72.481899983310811</v>
      </c>
      <c r="V77" s="58">
        <f t="shared" si="106"/>
        <v>55.168895948124586</v>
      </c>
      <c r="W77" s="116">
        <f t="shared" si="107"/>
        <v>20.867965104148144</v>
      </c>
      <c r="X77" s="59">
        <f t="shared" si="108"/>
        <v>3.3909470955194112</v>
      </c>
      <c r="Y77" s="60">
        <f t="shared" si="109"/>
        <v>7.2895924306128306</v>
      </c>
      <c r="Z77" s="60">
        <f t="shared" si="110"/>
        <v>5.2197860800701239</v>
      </c>
      <c r="AA77" s="67">
        <f t="shared" si="127"/>
        <v>0</v>
      </c>
      <c r="AB77" s="31">
        <f t="shared" si="111"/>
        <v>20</v>
      </c>
      <c r="AC77" s="50">
        <f t="shared" si="112"/>
        <v>469.89011009088546</v>
      </c>
      <c r="AD77" s="116">
        <f t="shared" si="113"/>
        <v>0</v>
      </c>
      <c r="AE77" s="33">
        <f t="shared" si="114"/>
        <v>1.75</v>
      </c>
      <c r="AF77" s="89">
        <f t="shared" si="115"/>
        <v>55</v>
      </c>
      <c r="AG77" s="50">
        <f t="shared" si="116"/>
        <v>142.14285714285714</v>
      </c>
      <c r="AH77" s="128">
        <f t="shared" si="117"/>
        <v>66.428571428571431</v>
      </c>
      <c r="AI77" s="58">
        <f t="shared" si="118"/>
        <v>50</v>
      </c>
      <c r="AJ77" s="116">
        <f t="shared" si="119"/>
        <v>20.264802591520667</v>
      </c>
      <c r="AK77" s="61">
        <f t="shared" si="120"/>
        <v>3.5</v>
      </c>
      <c r="AL77" s="60">
        <f t="shared" si="121"/>
        <v>6.7588802083333341</v>
      </c>
      <c r="AM77" s="60">
        <f t="shared" si="122"/>
        <v>4.8568681321090628</v>
      </c>
      <c r="AN77" s="62">
        <f t="shared" si="123"/>
        <v>11.70136064930189</v>
      </c>
      <c r="AO77" s="63">
        <f t="shared" si="124"/>
        <v>2.2897495914230577</v>
      </c>
    </row>
    <row r="78" spans="1:41" s="1" customFormat="1" ht="20.100000000000001" customHeight="1" x14ac:dyDescent="0.15">
      <c r="A78" s="18"/>
      <c r="B78" s="147"/>
      <c r="C78" s="149"/>
      <c r="D78" s="100">
        <f t="shared" si="125"/>
        <v>300</v>
      </c>
      <c r="E78" s="149"/>
      <c r="F78" s="94" t="s">
        <v>123</v>
      </c>
      <c r="G78" s="8">
        <f t="shared" si="95"/>
        <v>20</v>
      </c>
      <c r="H78" s="143"/>
      <c r="I78" s="97">
        <f t="shared" si="96"/>
        <v>319.25333174277364</v>
      </c>
      <c r="J78" s="8">
        <v>65</v>
      </c>
      <c r="K78" s="28">
        <f t="shared" si="97"/>
        <v>315</v>
      </c>
      <c r="L78" s="58">
        <f t="shared" si="98"/>
        <v>481.25</v>
      </c>
      <c r="M78" s="8">
        <v>1.75</v>
      </c>
      <c r="N78" s="67">
        <f t="shared" si="126"/>
        <v>25</v>
      </c>
      <c r="O78" s="8">
        <f t="shared" si="99"/>
        <v>5</v>
      </c>
      <c r="P78" s="28">
        <f t="shared" si="100"/>
        <v>502.13541031856471</v>
      </c>
      <c r="Q78" s="116">
        <f t="shared" si="101"/>
        <v>224.41056048709308</v>
      </c>
      <c r="R78" s="33">
        <f t="shared" si="102"/>
        <v>1.9309113581843607</v>
      </c>
      <c r="S78" s="89">
        <f t="shared" si="103"/>
        <v>60.685785542937047</v>
      </c>
      <c r="T78" s="50">
        <f t="shared" si="104"/>
        <v>153.58018676088045</v>
      </c>
      <c r="U78" s="128">
        <f t="shared" si="105"/>
        <v>72.481899983310811</v>
      </c>
      <c r="V78" s="58">
        <f t="shared" si="106"/>
        <v>55.168895948124586</v>
      </c>
      <c r="W78" s="116">
        <f t="shared" si="107"/>
        <v>20.867965104148144</v>
      </c>
      <c r="X78" s="59">
        <f t="shared" si="108"/>
        <v>3.3909470955194112</v>
      </c>
      <c r="Y78" s="60">
        <f t="shared" si="109"/>
        <v>7.8668107637681102</v>
      </c>
      <c r="Z78" s="60">
        <f t="shared" si="110"/>
        <v>5.4593357402536364</v>
      </c>
      <c r="AA78" s="67">
        <f t="shared" si="127"/>
        <v>0</v>
      </c>
      <c r="AB78" s="31">
        <f t="shared" si="111"/>
        <v>20</v>
      </c>
      <c r="AC78" s="50">
        <f t="shared" si="112"/>
        <v>487.62181235846606</v>
      </c>
      <c r="AD78" s="116">
        <f t="shared" si="113"/>
        <v>0</v>
      </c>
      <c r="AE78" s="33">
        <f t="shared" si="114"/>
        <v>1.75</v>
      </c>
      <c r="AF78" s="89">
        <f t="shared" si="115"/>
        <v>55</v>
      </c>
      <c r="AG78" s="50">
        <f t="shared" si="116"/>
        <v>145</v>
      </c>
      <c r="AH78" s="128">
        <f t="shared" si="117"/>
        <v>66.428571428571431</v>
      </c>
      <c r="AI78" s="58">
        <f t="shared" si="118"/>
        <v>50</v>
      </c>
      <c r="AJ78" s="116">
        <f t="shared" si="119"/>
        <v>20.264802591520667</v>
      </c>
      <c r="AK78" s="61">
        <f t="shared" si="120"/>
        <v>3.5</v>
      </c>
      <c r="AL78" s="60">
        <f t="shared" si="121"/>
        <v>7.2975260416666661</v>
      </c>
      <c r="AM78" s="60">
        <f t="shared" si="122"/>
        <v>5.081396174830159</v>
      </c>
      <c r="AN78" s="62">
        <f t="shared" si="123"/>
        <v>12.070734084434607</v>
      </c>
      <c r="AO78" s="63">
        <f t="shared" si="124"/>
        <v>2.3158628202797376</v>
      </c>
    </row>
    <row r="79" spans="1:41" s="1" customFormat="1" ht="20.100000000000001" customHeight="1" x14ac:dyDescent="0.15">
      <c r="A79" s="18"/>
      <c r="B79" s="147"/>
      <c r="C79" s="149"/>
      <c r="D79" s="100">
        <f t="shared" si="125"/>
        <v>300</v>
      </c>
      <c r="E79" s="149"/>
      <c r="F79" s="94" t="s">
        <v>124</v>
      </c>
      <c r="G79" s="8">
        <f t="shared" si="95"/>
        <v>20</v>
      </c>
      <c r="H79" s="143"/>
      <c r="I79" s="97">
        <f t="shared" si="96"/>
        <v>319.25333174277364</v>
      </c>
      <c r="J79" s="8">
        <v>65</v>
      </c>
      <c r="K79" s="28">
        <f t="shared" si="97"/>
        <v>315</v>
      </c>
      <c r="L79" s="58">
        <f t="shared" si="98"/>
        <v>481.25</v>
      </c>
      <c r="M79" s="8">
        <v>1.75</v>
      </c>
      <c r="N79" s="67">
        <f t="shared" si="126"/>
        <v>25</v>
      </c>
      <c r="O79" s="8">
        <f t="shared" si="99"/>
        <v>5</v>
      </c>
      <c r="P79" s="28">
        <f t="shared" si="100"/>
        <v>502.13541031856471</v>
      </c>
      <c r="Q79" s="116">
        <f t="shared" si="101"/>
        <v>224.41056048709308</v>
      </c>
      <c r="R79" s="33">
        <f t="shared" si="102"/>
        <v>1.9309113581843607</v>
      </c>
      <c r="S79" s="89">
        <f t="shared" si="103"/>
        <v>60.685785542937047</v>
      </c>
      <c r="T79" s="50">
        <f t="shared" si="104"/>
        <v>153.58018676088045</v>
      </c>
      <c r="U79" s="128">
        <f t="shared" si="105"/>
        <v>72.481899983310811</v>
      </c>
      <c r="V79" s="58">
        <f t="shared" si="106"/>
        <v>55.168895948124586</v>
      </c>
      <c r="W79" s="116">
        <f t="shared" si="107"/>
        <v>20.867965104148144</v>
      </c>
      <c r="X79" s="59">
        <f t="shared" si="108"/>
        <v>3.3909470955194112</v>
      </c>
      <c r="Y79" s="60">
        <f t="shared" si="109"/>
        <v>7.8668107637681102</v>
      </c>
      <c r="Z79" s="60">
        <f t="shared" si="110"/>
        <v>5.4593357402536364</v>
      </c>
      <c r="AA79" s="67">
        <f t="shared" si="127"/>
        <v>0</v>
      </c>
      <c r="AB79" s="31">
        <f t="shared" si="111"/>
        <v>20</v>
      </c>
      <c r="AC79" s="50">
        <f t="shared" si="112"/>
        <v>487.62181235846606</v>
      </c>
      <c r="AD79" s="116">
        <f t="shared" si="113"/>
        <v>0</v>
      </c>
      <c r="AE79" s="33">
        <f t="shared" si="114"/>
        <v>1.75</v>
      </c>
      <c r="AF79" s="89">
        <f t="shared" si="115"/>
        <v>55</v>
      </c>
      <c r="AG79" s="50">
        <f t="shared" si="116"/>
        <v>145</v>
      </c>
      <c r="AH79" s="128">
        <f t="shared" si="117"/>
        <v>66.428571428571431</v>
      </c>
      <c r="AI79" s="58">
        <f t="shared" si="118"/>
        <v>50</v>
      </c>
      <c r="AJ79" s="116">
        <f t="shared" si="119"/>
        <v>20.264802591520667</v>
      </c>
      <c r="AK79" s="61">
        <f t="shared" si="120"/>
        <v>3.5</v>
      </c>
      <c r="AL79" s="60">
        <f t="shared" si="121"/>
        <v>7.2975260416666661</v>
      </c>
      <c r="AM79" s="60">
        <f t="shared" si="122"/>
        <v>5.081396174830159</v>
      </c>
      <c r="AN79" s="62">
        <f t="shared" si="123"/>
        <v>12.070734084434607</v>
      </c>
      <c r="AO79" s="63">
        <f t="shared" si="124"/>
        <v>2.3158628202797376</v>
      </c>
    </row>
    <row r="80" spans="1:41" s="1" customFormat="1" ht="20.100000000000001" customHeight="1" thickBot="1" x14ac:dyDescent="0.2">
      <c r="A80" s="18"/>
      <c r="B80" s="147"/>
      <c r="C80" s="149"/>
      <c r="D80" s="100">
        <f t="shared" si="125"/>
        <v>300</v>
      </c>
      <c r="E80" s="149"/>
      <c r="F80" s="94" t="s">
        <v>125</v>
      </c>
      <c r="G80" s="35">
        <f t="shared" si="95"/>
        <v>20</v>
      </c>
      <c r="H80" s="145"/>
      <c r="I80" s="97">
        <f t="shared" si="96"/>
        <v>319.25333174277364</v>
      </c>
      <c r="J80" s="8">
        <v>70</v>
      </c>
      <c r="K80" s="28">
        <f t="shared" si="97"/>
        <v>320</v>
      </c>
      <c r="L80" s="58">
        <f t="shared" si="98"/>
        <v>490</v>
      </c>
      <c r="M80" s="8">
        <v>1.75</v>
      </c>
      <c r="N80" s="67">
        <f t="shared" si="126"/>
        <v>25</v>
      </c>
      <c r="O80" s="8">
        <f t="shared" si="99"/>
        <v>5</v>
      </c>
      <c r="P80" s="28">
        <f t="shared" si="100"/>
        <v>511.26514505162953</v>
      </c>
      <c r="Q80" s="116">
        <f t="shared" si="101"/>
        <v>228.49075249594929</v>
      </c>
      <c r="R80" s="33">
        <f t="shared" si="102"/>
        <v>1.9309113581843607</v>
      </c>
      <c r="S80" s="89">
        <f t="shared" si="103"/>
        <v>60.685785542937047</v>
      </c>
      <c r="T80" s="50">
        <f t="shared" si="104"/>
        <v>155.05470106592716</v>
      </c>
      <c r="U80" s="128">
        <f t="shared" si="105"/>
        <v>72.481899983310811</v>
      </c>
      <c r="V80" s="58">
        <f t="shared" si="106"/>
        <v>55.168895948124586</v>
      </c>
      <c r="W80" s="116">
        <f t="shared" si="107"/>
        <v>20.867965104148144</v>
      </c>
      <c r="X80" s="59">
        <f t="shared" si="108"/>
        <v>3.3909470955194112</v>
      </c>
      <c r="Y80" s="60">
        <f t="shared" si="109"/>
        <v>8.1654663751015111</v>
      </c>
      <c r="Z80" s="60">
        <f t="shared" si="110"/>
        <v>5.5802717503606161</v>
      </c>
      <c r="AA80" s="67">
        <f t="shared" si="127"/>
        <v>0</v>
      </c>
      <c r="AB80" s="31">
        <f t="shared" si="111"/>
        <v>20</v>
      </c>
      <c r="AC80" s="50">
        <f t="shared" si="112"/>
        <v>496.48766349225633</v>
      </c>
      <c r="AD80" s="116">
        <f t="shared" si="113"/>
        <v>0</v>
      </c>
      <c r="AE80" s="33">
        <f t="shared" si="114"/>
        <v>1.75</v>
      </c>
      <c r="AF80" s="89">
        <f t="shared" si="115"/>
        <v>55</v>
      </c>
      <c r="AG80" s="50">
        <f t="shared" si="116"/>
        <v>146.42857142857144</v>
      </c>
      <c r="AH80" s="128">
        <f t="shared" si="117"/>
        <v>66.428571428571431</v>
      </c>
      <c r="AI80" s="58">
        <f t="shared" si="118"/>
        <v>50</v>
      </c>
      <c r="AJ80" s="116">
        <f t="shared" si="119"/>
        <v>20.264802591520667</v>
      </c>
      <c r="AK80" s="61">
        <f t="shared" si="120"/>
        <v>3.5</v>
      </c>
      <c r="AL80" s="60">
        <f t="shared" si="121"/>
        <v>7.5763333333333343</v>
      </c>
      <c r="AM80" s="60">
        <f t="shared" si="122"/>
        <v>5.1947851961907077</v>
      </c>
      <c r="AN80" s="62">
        <f t="shared" si="123"/>
        <v>12.257562902805617</v>
      </c>
      <c r="AO80" s="63">
        <f t="shared" si="124"/>
        <v>2.3289194347080775</v>
      </c>
    </row>
    <row r="81" spans="1:41" s="1" customFormat="1" ht="20.100000000000001" customHeight="1" x14ac:dyDescent="0.15">
      <c r="A81" s="18"/>
      <c r="B81" s="147">
        <v>350</v>
      </c>
      <c r="C81" s="149">
        <v>300</v>
      </c>
      <c r="D81" s="100">
        <f>C81</f>
        <v>300</v>
      </c>
      <c r="E81" s="149">
        <v>300</v>
      </c>
      <c r="F81" s="94" t="s">
        <v>117</v>
      </c>
      <c r="G81" s="8">
        <f t="shared" ref="G81:G89" si="128">G80</f>
        <v>20</v>
      </c>
      <c r="H81" s="140">
        <f>C81/COS(G81/180*PI())</f>
        <v>319.25333174277364</v>
      </c>
      <c r="I81" s="97">
        <f t="shared" si="96"/>
        <v>319.25333174277364</v>
      </c>
      <c r="J81" s="8">
        <v>35</v>
      </c>
      <c r="K81" s="28">
        <f t="shared" si="97"/>
        <v>285</v>
      </c>
      <c r="L81" s="58">
        <f t="shared" si="98"/>
        <v>367.5</v>
      </c>
      <c r="M81" s="8">
        <v>1.5</v>
      </c>
      <c r="N81" s="67">
        <f t="shared" si="126"/>
        <v>25</v>
      </c>
      <c r="O81" s="8">
        <f t="shared" si="99"/>
        <v>5</v>
      </c>
      <c r="P81" s="28">
        <f t="shared" si="100"/>
        <v>380.83254921884537</v>
      </c>
      <c r="Q81" s="116">
        <f t="shared" si="101"/>
        <v>171.36806437196199</v>
      </c>
      <c r="R81" s="33">
        <f t="shared" si="102"/>
        <v>1.6550668784437377</v>
      </c>
      <c r="S81" s="89">
        <f t="shared" si="103"/>
        <v>60.685785542937047</v>
      </c>
      <c r="T81" s="50">
        <f t="shared" si="104"/>
        <v>143.83858000080369</v>
      </c>
      <c r="U81" s="128">
        <f t="shared" si="105"/>
        <v>72.356353186146407</v>
      </c>
      <c r="V81" s="58">
        <f t="shared" si="106"/>
        <v>55.168895948124586</v>
      </c>
      <c r="W81" s="116">
        <f t="shared" si="107"/>
        <v>20.725580909869134</v>
      </c>
      <c r="X81" s="59">
        <f t="shared" si="108"/>
        <v>3.4274254023346011</v>
      </c>
      <c r="Y81" s="60">
        <f t="shared" si="109"/>
        <v>5.3079324607950422</v>
      </c>
      <c r="Z81" s="60">
        <f t="shared" si="110"/>
        <v>4.0570223531048857</v>
      </c>
      <c r="AA81" s="67">
        <f t="shared" si="127"/>
        <v>0</v>
      </c>
      <c r="AB81" s="31">
        <f t="shared" si="111"/>
        <v>20</v>
      </c>
      <c r="AC81" s="50">
        <f t="shared" si="112"/>
        <v>374.10727071255911</v>
      </c>
      <c r="AD81" s="116">
        <f t="shared" si="113"/>
        <v>0</v>
      </c>
      <c r="AE81" s="33">
        <f t="shared" si="114"/>
        <v>1.5</v>
      </c>
      <c r="AF81" s="89">
        <f t="shared" si="115"/>
        <v>55</v>
      </c>
      <c r="AG81" s="50">
        <f t="shared" si="116"/>
        <v>136.42857142857144</v>
      </c>
      <c r="AH81" s="128">
        <f t="shared" si="117"/>
        <v>66.428571428571431</v>
      </c>
      <c r="AI81" s="58">
        <f t="shared" si="118"/>
        <v>50</v>
      </c>
      <c r="AJ81" s="116">
        <f t="shared" si="119"/>
        <v>20.359579358506618</v>
      </c>
      <c r="AK81" s="61">
        <f t="shared" si="120"/>
        <v>3.5</v>
      </c>
      <c r="AL81" s="60">
        <f t="shared" si="121"/>
        <v>4.9334687500000003</v>
      </c>
      <c r="AM81" s="60">
        <f t="shared" si="122"/>
        <v>3.7879287248550715</v>
      </c>
      <c r="AN81" s="62">
        <f t="shared" si="123"/>
        <v>9.7705283272978942</v>
      </c>
      <c r="AO81" s="63">
        <f t="shared" si="124"/>
        <v>2.1455727391930539</v>
      </c>
    </row>
    <row r="82" spans="1:41" s="1" customFormat="1" ht="20.100000000000001" customHeight="1" x14ac:dyDescent="0.15">
      <c r="A82" s="18"/>
      <c r="B82" s="147"/>
      <c r="C82" s="149"/>
      <c r="D82" s="100">
        <f>D81</f>
        <v>300</v>
      </c>
      <c r="E82" s="149"/>
      <c r="F82" s="94" t="s">
        <v>118</v>
      </c>
      <c r="G82" s="8">
        <f t="shared" si="128"/>
        <v>20</v>
      </c>
      <c r="H82" s="140"/>
      <c r="I82" s="97">
        <f t="shared" si="96"/>
        <v>319.25333174277364</v>
      </c>
      <c r="J82" s="8">
        <v>35</v>
      </c>
      <c r="K82" s="28">
        <f t="shared" si="97"/>
        <v>285</v>
      </c>
      <c r="L82" s="58">
        <f t="shared" si="98"/>
        <v>367.5</v>
      </c>
      <c r="M82" s="8">
        <v>1.5</v>
      </c>
      <c r="N82" s="67">
        <f t="shared" si="126"/>
        <v>25</v>
      </c>
      <c r="O82" s="8">
        <f t="shared" si="99"/>
        <v>5</v>
      </c>
      <c r="P82" s="28">
        <f t="shared" si="100"/>
        <v>380.83254921884537</v>
      </c>
      <c r="Q82" s="116">
        <f t="shared" si="101"/>
        <v>171.36806437196199</v>
      </c>
      <c r="R82" s="33">
        <f t="shared" si="102"/>
        <v>1.6550668784437377</v>
      </c>
      <c r="S82" s="89">
        <f t="shared" si="103"/>
        <v>60.685785542937047</v>
      </c>
      <c r="T82" s="50">
        <f t="shared" si="104"/>
        <v>143.83858000080369</v>
      </c>
      <c r="U82" s="128">
        <f t="shared" si="105"/>
        <v>72.356353186146407</v>
      </c>
      <c r="V82" s="58">
        <f t="shared" si="106"/>
        <v>55.168895948124586</v>
      </c>
      <c r="W82" s="116">
        <f t="shared" si="107"/>
        <v>20.725580909869134</v>
      </c>
      <c r="X82" s="59">
        <f t="shared" si="108"/>
        <v>3.4274254023346011</v>
      </c>
      <c r="Y82" s="60">
        <f t="shared" si="109"/>
        <v>5.3079324607950422</v>
      </c>
      <c r="Z82" s="60">
        <f t="shared" si="110"/>
        <v>4.0570223531048857</v>
      </c>
      <c r="AA82" s="67">
        <f t="shared" si="127"/>
        <v>0</v>
      </c>
      <c r="AB82" s="31">
        <f t="shared" si="111"/>
        <v>20</v>
      </c>
      <c r="AC82" s="50">
        <f t="shared" si="112"/>
        <v>374.10727071255911</v>
      </c>
      <c r="AD82" s="116">
        <f t="shared" si="113"/>
        <v>0</v>
      </c>
      <c r="AE82" s="33">
        <f t="shared" si="114"/>
        <v>1.5</v>
      </c>
      <c r="AF82" s="89">
        <f t="shared" si="115"/>
        <v>55</v>
      </c>
      <c r="AG82" s="50">
        <f t="shared" si="116"/>
        <v>136.42857142857144</v>
      </c>
      <c r="AH82" s="128">
        <f t="shared" si="117"/>
        <v>66.428571428571431</v>
      </c>
      <c r="AI82" s="58">
        <f t="shared" si="118"/>
        <v>50</v>
      </c>
      <c r="AJ82" s="116">
        <f t="shared" si="119"/>
        <v>20.359579358506618</v>
      </c>
      <c r="AK82" s="61">
        <f t="shared" si="120"/>
        <v>3.5</v>
      </c>
      <c r="AL82" s="60">
        <f t="shared" si="121"/>
        <v>4.9334687500000003</v>
      </c>
      <c r="AM82" s="60">
        <f t="shared" si="122"/>
        <v>3.7879287248550715</v>
      </c>
      <c r="AN82" s="62">
        <f t="shared" si="123"/>
        <v>9.7705283272978942</v>
      </c>
      <c r="AO82" s="63">
        <f t="shared" si="124"/>
        <v>2.1455727391930539</v>
      </c>
    </row>
    <row r="83" spans="1:41" s="1" customFormat="1" ht="20.100000000000001" customHeight="1" x14ac:dyDescent="0.15">
      <c r="A83" s="18"/>
      <c r="B83" s="147"/>
      <c r="C83" s="149"/>
      <c r="D83" s="100">
        <f t="shared" ref="D83:D89" si="129">D82</f>
        <v>300</v>
      </c>
      <c r="E83" s="149"/>
      <c r="F83" s="94" t="s">
        <v>119</v>
      </c>
      <c r="G83" s="8">
        <f t="shared" si="128"/>
        <v>20</v>
      </c>
      <c r="H83" s="140"/>
      <c r="I83" s="97">
        <f t="shared" si="96"/>
        <v>319.25333174277364</v>
      </c>
      <c r="J83" s="8">
        <v>45</v>
      </c>
      <c r="K83" s="28">
        <f t="shared" si="97"/>
        <v>295</v>
      </c>
      <c r="L83" s="58">
        <f t="shared" si="98"/>
        <v>382.5</v>
      </c>
      <c r="M83" s="8">
        <v>1.5</v>
      </c>
      <c r="N83" s="67">
        <f t="shared" si="126"/>
        <v>25</v>
      </c>
      <c r="O83" s="8">
        <f t="shared" si="99"/>
        <v>5</v>
      </c>
      <c r="P83" s="28">
        <f t="shared" si="100"/>
        <v>396.37673490124723</v>
      </c>
      <c r="Q83" s="116">
        <f t="shared" si="101"/>
        <v>178.36267924428697</v>
      </c>
      <c r="R83" s="33">
        <f t="shared" si="102"/>
        <v>1.6550668784437377</v>
      </c>
      <c r="S83" s="89">
        <f t="shared" si="103"/>
        <v>60.685785542937047</v>
      </c>
      <c r="T83" s="50">
        <f t="shared" si="104"/>
        <v>146.75622191160605</v>
      </c>
      <c r="U83" s="128">
        <f t="shared" si="105"/>
        <v>72.356353186146407</v>
      </c>
      <c r="V83" s="58">
        <f t="shared" si="106"/>
        <v>55.168895948124586</v>
      </c>
      <c r="W83" s="116">
        <f t="shared" si="107"/>
        <v>20.725580909869134</v>
      </c>
      <c r="X83" s="59">
        <f t="shared" si="108"/>
        <v>3.4274254023346011</v>
      </c>
      <c r="Y83" s="60">
        <f t="shared" si="109"/>
        <v>5.7559641266926196</v>
      </c>
      <c r="Z83" s="60">
        <f t="shared" si="110"/>
        <v>4.2560950431376652</v>
      </c>
      <c r="AA83" s="67">
        <f t="shared" si="127"/>
        <v>0</v>
      </c>
      <c r="AB83" s="31">
        <f t="shared" si="111"/>
        <v>20</v>
      </c>
      <c r="AC83" s="50">
        <f t="shared" si="112"/>
        <v>389.37695523143907</v>
      </c>
      <c r="AD83" s="116">
        <f t="shared" si="113"/>
        <v>0</v>
      </c>
      <c r="AE83" s="33">
        <f t="shared" si="114"/>
        <v>1.5</v>
      </c>
      <c r="AF83" s="89">
        <f t="shared" si="115"/>
        <v>55</v>
      </c>
      <c r="AG83" s="50">
        <f t="shared" si="116"/>
        <v>139.28571428571428</v>
      </c>
      <c r="AH83" s="128">
        <f t="shared" si="117"/>
        <v>66.428571428571431</v>
      </c>
      <c r="AI83" s="58">
        <f t="shared" si="118"/>
        <v>50</v>
      </c>
      <c r="AJ83" s="116">
        <f t="shared" si="119"/>
        <v>20.359579358506618</v>
      </c>
      <c r="AK83" s="61">
        <f t="shared" si="120"/>
        <v>3.5</v>
      </c>
      <c r="AL83" s="60">
        <f t="shared" si="121"/>
        <v>5.3529508928571428</v>
      </c>
      <c r="AM83" s="60">
        <f t="shared" si="122"/>
        <v>3.9753237748491554</v>
      </c>
      <c r="AN83" s="62">
        <f t="shared" si="123"/>
        <v>10.059855130838159</v>
      </c>
      <c r="AO83" s="63">
        <f t="shared" si="124"/>
        <v>2.1679555067844936</v>
      </c>
    </row>
    <row r="84" spans="1:41" s="1" customFormat="1" ht="20.100000000000001" customHeight="1" x14ac:dyDescent="0.15">
      <c r="A84" s="18"/>
      <c r="B84" s="147"/>
      <c r="C84" s="149"/>
      <c r="D84" s="100">
        <f t="shared" si="129"/>
        <v>300</v>
      </c>
      <c r="E84" s="149"/>
      <c r="F84" s="94" t="s">
        <v>120</v>
      </c>
      <c r="G84" s="8">
        <f t="shared" si="128"/>
        <v>20</v>
      </c>
      <c r="H84" s="140"/>
      <c r="I84" s="97">
        <f t="shared" si="96"/>
        <v>319.25333174277364</v>
      </c>
      <c r="J84" s="8">
        <v>45</v>
      </c>
      <c r="K84" s="28">
        <f t="shared" si="97"/>
        <v>295</v>
      </c>
      <c r="L84" s="58">
        <f t="shared" si="98"/>
        <v>382.5</v>
      </c>
      <c r="M84" s="8">
        <v>1.5</v>
      </c>
      <c r="N84" s="67">
        <f t="shared" si="126"/>
        <v>25</v>
      </c>
      <c r="O84" s="8">
        <f t="shared" si="99"/>
        <v>5</v>
      </c>
      <c r="P84" s="28">
        <f t="shared" si="100"/>
        <v>396.37673490124723</v>
      </c>
      <c r="Q84" s="116">
        <f t="shared" si="101"/>
        <v>178.36267924428697</v>
      </c>
      <c r="R84" s="33">
        <f t="shared" si="102"/>
        <v>1.6550668784437377</v>
      </c>
      <c r="S84" s="89">
        <f t="shared" si="103"/>
        <v>60.685785542937047</v>
      </c>
      <c r="T84" s="50">
        <f t="shared" si="104"/>
        <v>146.75622191160605</v>
      </c>
      <c r="U84" s="128">
        <f t="shared" si="105"/>
        <v>72.356353186146407</v>
      </c>
      <c r="V84" s="58">
        <f t="shared" si="106"/>
        <v>55.168895948124586</v>
      </c>
      <c r="W84" s="116">
        <f t="shared" si="107"/>
        <v>20.725580909869134</v>
      </c>
      <c r="X84" s="59">
        <f t="shared" si="108"/>
        <v>3.4274254023346011</v>
      </c>
      <c r="Y84" s="60">
        <f t="shared" si="109"/>
        <v>5.7559641266926196</v>
      </c>
      <c r="Z84" s="60">
        <f t="shared" si="110"/>
        <v>4.2560950431376652</v>
      </c>
      <c r="AA84" s="67">
        <f t="shared" si="127"/>
        <v>0</v>
      </c>
      <c r="AB84" s="31">
        <f t="shared" si="111"/>
        <v>20</v>
      </c>
      <c r="AC84" s="50">
        <f t="shared" si="112"/>
        <v>389.37695523143907</v>
      </c>
      <c r="AD84" s="116">
        <f t="shared" si="113"/>
        <v>0</v>
      </c>
      <c r="AE84" s="33">
        <f t="shared" si="114"/>
        <v>1.5</v>
      </c>
      <c r="AF84" s="89">
        <f t="shared" si="115"/>
        <v>55</v>
      </c>
      <c r="AG84" s="50">
        <f t="shared" si="116"/>
        <v>139.28571428571428</v>
      </c>
      <c r="AH84" s="128">
        <f t="shared" si="117"/>
        <v>66.428571428571431</v>
      </c>
      <c r="AI84" s="58">
        <f t="shared" si="118"/>
        <v>50</v>
      </c>
      <c r="AJ84" s="116">
        <f t="shared" si="119"/>
        <v>20.359579358506618</v>
      </c>
      <c r="AK84" s="61">
        <f t="shared" si="120"/>
        <v>3.5</v>
      </c>
      <c r="AL84" s="60">
        <f t="shared" si="121"/>
        <v>5.3529508928571428</v>
      </c>
      <c r="AM84" s="60">
        <f t="shared" si="122"/>
        <v>3.9753237748491554</v>
      </c>
      <c r="AN84" s="62">
        <f t="shared" si="123"/>
        <v>10.059855130838159</v>
      </c>
      <c r="AO84" s="63">
        <f t="shared" si="124"/>
        <v>2.1679555067844936</v>
      </c>
    </row>
    <row r="85" spans="1:41" s="1" customFormat="1" ht="20.100000000000001" customHeight="1" x14ac:dyDescent="0.15">
      <c r="A85" s="18"/>
      <c r="B85" s="147"/>
      <c r="C85" s="149"/>
      <c r="D85" s="100">
        <f t="shared" si="129"/>
        <v>300</v>
      </c>
      <c r="E85" s="149"/>
      <c r="F85" s="94" t="s">
        <v>121</v>
      </c>
      <c r="G85" s="8">
        <f t="shared" si="128"/>
        <v>20</v>
      </c>
      <c r="H85" s="140"/>
      <c r="I85" s="97">
        <f t="shared" si="96"/>
        <v>319.25333174277364</v>
      </c>
      <c r="J85" s="8">
        <v>55</v>
      </c>
      <c r="K85" s="28">
        <f t="shared" si="97"/>
        <v>305</v>
      </c>
      <c r="L85" s="58">
        <f t="shared" si="98"/>
        <v>463.75</v>
      </c>
      <c r="M85" s="8">
        <v>1.75</v>
      </c>
      <c r="N85" s="67">
        <f t="shared" si="126"/>
        <v>25</v>
      </c>
      <c r="O85" s="8">
        <f t="shared" si="99"/>
        <v>5</v>
      </c>
      <c r="P85" s="28">
        <f t="shared" si="100"/>
        <v>483.87594085243506</v>
      </c>
      <c r="Q85" s="116">
        <f t="shared" si="101"/>
        <v>216.25017646938059</v>
      </c>
      <c r="R85" s="33">
        <f t="shared" si="102"/>
        <v>1.9309113581843607</v>
      </c>
      <c r="S85" s="89">
        <f t="shared" si="103"/>
        <v>60.685785542937047</v>
      </c>
      <c r="T85" s="50">
        <f t="shared" si="104"/>
        <v>150.631158150787</v>
      </c>
      <c r="U85" s="128">
        <f t="shared" si="105"/>
        <v>72.481899983310811</v>
      </c>
      <c r="V85" s="58">
        <f t="shared" si="106"/>
        <v>55.168895948124586</v>
      </c>
      <c r="W85" s="116">
        <f t="shared" si="107"/>
        <v>20.867965104148144</v>
      </c>
      <c r="X85" s="59">
        <f t="shared" si="108"/>
        <v>3.3909470955194112</v>
      </c>
      <c r="Y85" s="60">
        <f t="shared" si="109"/>
        <v>7.2895924306128306</v>
      </c>
      <c r="Z85" s="60">
        <f t="shared" si="110"/>
        <v>5.2197860800701239</v>
      </c>
      <c r="AA85" s="67">
        <f t="shared" si="127"/>
        <v>0</v>
      </c>
      <c r="AB85" s="31">
        <f t="shared" si="111"/>
        <v>20</v>
      </c>
      <c r="AC85" s="50">
        <f t="shared" si="112"/>
        <v>469.89011009088546</v>
      </c>
      <c r="AD85" s="116">
        <f t="shared" si="113"/>
        <v>0</v>
      </c>
      <c r="AE85" s="33">
        <f t="shared" si="114"/>
        <v>1.75</v>
      </c>
      <c r="AF85" s="89">
        <f t="shared" si="115"/>
        <v>55</v>
      </c>
      <c r="AG85" s="50">
        <f t="shared" si="116"/>
        <v>142.14285714285714</v>
      </c>
      <c r="AH85" s="128">
        <f t="shared" si="117"/>
        <v>66.428571428571431</v>
      </c>
      <c r="AI85" s="58">
        <f t="shared" si="118"/>
        <v>50</v>
      </c>
      <c r="AJ85" s="116">
        <f t="shared" si="119"/>
        <v>20.264802591520667</v>
      </c>
      <c r="AK85" s="61">
        <f t="shared" si="120"/>
        <v>3.5</v>
      </c>
      <c r="AL85" s="60">
        <f t="shared" si="121"/>
        <v>6.7588802083333341</v>
      </c>
      <c r="AM85" s="60">
        <f t="shared" si="122"/>
        <v>4.8568681321090628</v>
      </c>
      <c r="AN85" s="62">
        <f t="shared" si="123"/>
        <v>11.70136064930189</v>
      </c>
      <c r="AO85" s="63">
        <f t="shared" si="124"/>
        <v>2.2897495914230577</v>
      </c>
    </row>
    <row r="86" spans="1:41" s="1" customFormat="1" ht="20.100000000000001" customHeight="1" x14ac:dyDescent="0.15">
      <c r="A86" s="18"/>
      <c r="B86" s="147"/>
      <c r="C86" s="149"/>
      <c r="D86" s="100">
        <f t="shared" si="129"/>
        <v>300</v>
      </c>
      <c r="E86" s="149"/>
      <c r="F86" s="94" t="s">
        <v>122</v>
      </c>
      <c r="G86" s="8">
        <f t="shared" si="128"/>
        <v>20</v>
      </c>
      <c r="H86" s="140"/>
      <c r="I86" s="97">
        <f t="shared" si="96"/>
        <v>319.25333174277364</v>
      </c>
      <c r="J86" s="8">
        <v>55</v>
      </c>
      <c r="K86" s="28">
        <f t="shared" si="97"/>
        <v>305</v>
      </c>
      <c r="L86" s="58">
        <f t="shared" si="98"/>
        <v>463.75</v>
      </c>
      <c r="M86" s="8">
        <v>1.75</v>
      </c>
      <c r="N86" s="67">
        <f t="shared" si="126"/>
        <v>25</v>
      </c>
      <c r="O86" s="8">
        <f t="shared" si="99"/>
        <v>5</v>
      </c>
      <c r="P86" s="28">
        <f t="shared" si="100"/>
        <v>483.87594085243506</v>
      </c>
      <c r="Q86" s="116">
        <f t="shared" si="101"/>
        <v>216.25017646938059</v>
      </c>
      <c r="R86" s="33">
        <f t="shared" si="102"/>
        <v>1.9309113581843607</v>
      </c>
      <c r="S86" s="89">
        <f t="shared" si="103"/>
        <v>60.685785542937047</v>
      </c>
      <c r="T86" s="50">
        <f t="shared" si="104"/>
        <v>150.631158150787</v>
      </c>
      <c r="U86" s="128">
        <f t="shared" si="105"/>
        <v>72.481899983310811</v>
      </c>
      <c r="V86" s="58">
        <f t="shared" si="106"/>
        <v>55.168895948124586</v>
      </c>
      <c r="W86" s="116">
        <f t="shared" si="107"/>
        <v>20.867965104148144</v>
      </c>
      <c r="X86" s="59">
        <f t="shared" si="108"/>
        <v>3.3909470955194112</v>
      </c>
      <c r="Y86" s="60">
        <f t="shared" si="109"/>
        <v>7.2895924306128306</v>
      </c>
      <c r="Z86" s="60">
        <f t="shared" si="110"/>
        <v>5.2197860800701239</v>
      </c>
      <c r="AA86" s="67">
        <f t="shared" si="127"/>
        <v>0</v>
      </c>
      <c r="AB86" s="31">
        <f t="shared" si="111"/>
        <v>20</v>
      </c>
      <c r="AC86" s="50">
        <f t="shared" si="112"/>
        <v>469.89011009088546</v>
      </c>
      <c r="AD86" s="116">
        <f t="shared" si="113"/>
        <v>0</v>
      </c>
      <c r="AE86" s="33">
        <f t="shared" si="114"/>
        <v>1.75</v>
      </c>
      <c r="AF86" s="89">
        <f t="shared" si="115"/>
        <v>55</v>
      </c>
      <c r="AG86" s="50">
        <f t="shared" si="116"/>
        <v>142.14285714285714</v>
      </c>
      <c r="AH86" s="128">
        <f t="shared" si="117"/>
        <v>66.428571428571431</v>
      </c>
      <c r="AI86" s="58">
        <f t="shared" si="118"/>
        <v>50</v>
      </c>
      <c r="AJ86" s="116">
        <f t="shared" si="119"/>
        <v>20.264802591520667</v>
      </c>
      <c r="AK86" s="61">
        <f t="shared" si="120"/>
        <v>3.5</v>
      </c>
      <c r="AL86" s="60">
        <f t="shared" si="121"/>
        <v>6.7588802083333341</v>
      </c>
      <c r="AM86" s="60">
        <f t="shared" si="122"/>
        <v>4.8568681321090628</v>
      </c>
      <c r="AN86" s="62">
        <f t="shared" si="123"/>
        <v>11.70136064930189</v>
      </c>
      <c r="AO86" s="63">
        <f t="shared" si="124"/>
        <v>2.2897495914230577</v>
      </c>
    </row>
    <row r="87" spans="1:41" s="1" customFormat="1" ht="20.100000000000001" customHeight="1" x14ac:dyDescent="0.15">
      <c r="A87" s="18"/>
      <c r="B87" s="147"/>
      <c r="C87" s="149"/>
      <c r="D87" s="100">
        <f t="shared" si="129"/>
        <v>300</v>
      </c>
      <c r="E87" s="149"/>
      <c r="F87" s="94" t="s">
        <v>123</v>
      </c>
      <c r="G87" s="8">
        <f t="shared" si="128"/>
        <v>20</v>
      </c>
      <c r="H87" s="140"/>
      <c r="I87" s="97">
        <f t="shared" si="96"/>
        <v>319.25333174277364</v>
      </c>
      <c r="J87" s="8">
        <v>65</v>
      </c>
      <c r="K87" s="28">
        <f t="shared" si="97"/>
        <v>315</v>
      </c>
      <c r="L87" s="58">
        <f t="shared" si="98"/>
        <v>481.25</v>
      </c>
      <c r="M87" s="8">
        <v>1.75</v>
      </c>
      <c r="N87" s="67">
        <f t="shared" si="126"/>
        <v>25</v>
      </c>
      <c r="O87" s="8">
        <f t="shared" si="99"/>
        <v>5</v>
      </c>
      <c r="P87" s="28">
        <f t="shared" si="100"/>
        <v>502.13541031856471</v>
      </c>
      <c r="Q87" s="116">
        <f t="shared" si="101"/>
        <v>224.41056048709308</v>
      </c>
      <c r="R87" s="33">
        <f t="shared" si="102"/>
        <v>1.9309113581843607</v>
      </c>
      <c r="S87" s="89">
        <f t="shared" si="103"/>
        <v>60.685785542937047</v>
      </c>
      <c r="T87" s="50">
        <f t="shared" si="104"/>
        <v>153.58018676088045</v>
      </c>
      <c r="U87" s="128">
        <f t="shared" si="105"/>
        <v>72.481899983310811</v>
      </c>
      <c r="V87" s="58">
        <f t="shared" si="106"/>
        <v>55.168895948124586</v>
      </c>
      <c r="W87" s="116">
        <f t="shared" si="107"/>
        <v>20.867965104148144</v>
      </c>
      <c r="X87" s="59">
        <f t="shared" si="108"/>
        <v>3.3909470955194112</v>
      </c>
      <c r="Y87" s="60">
        <f t="shared" si="109"/>
        <v>7.8668107637681102</v>
      </c>
      <c r="Z87" s="60">
        <f t="shared" si="110"/>
        <v>5.4593357402536364</v>
      </c>
      <c r="AA87" s="67">
        <f t="shared" si="127"/>
        <v>0</v>
      </c>
      <c r="AB87" s="31">
        <f t="shared" si="111"/>
        <v>20</v>
      </c>
      <c r="AC87" s="50">
        <f t="shared" si="112"/>
        <v>487.62181235846606</v>
      </c>
      <c r="AD87" s="116">
        <f t="shared" si="113"/>
        <v>0</v>
      </c>
      <c r="AE87" s="33">
        <f t="shared" si="114"/>
        <v>1.75</v>
      </c>
      <c r="AF87" s="89">
        <f t="shared" si="115"/>
        <v>55</v>
      </c>
      <c r="AG87" s="50">
        <f t="shared" si="116"/>
        <v>145</v>
      </c>
      <c r="AH87" s="128">
        <f t="shared" si="117"/>
        <v>66.428571428571431</v>
      </c>
      <c r="AI87" s="58">
        <f t="shared" si="118"/>
        <v>50</v>
      </c>
      <c r="AJ87" s="116">
        <f t="shared" si="119"/>
        <v>20.264802591520667</v>
      </c>
      <c r="AK87" s="61">
        <f t="shared" si="120"/>
        <v>3.5</v>
      </c>
      <c r="AL87" s="60">
        <f t="shared" si="121"/>
        <v>7.2975260416666661</v>
      </c>
      <c r="AM87" s="60">
        <f t="shared" si="122"/>
        <v>5.081396174830159</v>
      </c>
      <c r="AN87" s="62">
        <f t="shared" si="123"/>
        <v>12.070734084434607</v>
      </c>
      <c r="AO87" s="63">
        <f t="shared" si="124"/>
        <v>2.3158628202797376</v>
      </c>
    </row>
    <row r="88" spans="1:41" s="1" customFormat="1" ht="20.100000000000001" customHeight="1" x14ac:dyDescent="0.15">
      <c r="A88" s="18"/>
      <c r="B88" s="147"/>
      <c r="C88" s="149"/>
      <c r="D88" s="100">
        <f t="shared" si="129"/>
        <v>300</v>
      </c>
      <c r="E88" s="149"/>
      <c r="F88" s="94" t="s">
        <v>124</v>
      </c>
      <c r="G88" s="8">
        <f t="shared" si="128"/>
        <v>20</v>
      </c>
      <c r="H88" s="140"/>
      <c r="I88" s="97">
        <f t="shared" si="96"/>
        <v>319.25333174277364</v>
      </c>
      <c r="J88" s="8">
        <v>65</v>
      </c>
      <c r="K88" s="28">
        <f t="shared" si="97"/>
        <v>315</v>
      </c>
      <c r="L88" s="58">
        <f t="shared" si="98"/>
        <v>481.25</v>
      </c>
      <c r="M88" s="8">
        <v>1.75</v>
      </c>
      <c r="N88" s="67">
        <f t="shared" si="126"/>
        <v>25</v>
      </c>
      <c r="O88" s="8">
        <f t="shared" si="99"/>
        <v>5</v>
      </c>
      <c r="P88" s="28">
        <f t="shared" si="100"/>
        <v>502.13541031856471</v>
      </c>
      <c r="Q88" s="116">
        <f t="shared" si="101"/>
        <v>224.41056048709308</v>
      </c>
      <c r="R88" s="33">
        <f t="shared" si="102"/>
        <v>1.9309113581843607</v>
      </c>
      <c r="S88" s="89">
        <f t="shared" si="103"/>
        <v>60.685785542937047</v>
      </c>
      <c r="T88" s="50">
        <f t="shared" si="104"/>
        <v>153.58018676088045</v>
      </c>
      <c r="U88" s="128">
        <f t="shared" si="105"/>
        <v>72.481899983310811</v>
      </c>
      <c r="V88" s="58">
        <f t="shared" si="106"/>
        <v>55.168895948124586</v>
      </c>
      <c r="W88" s="116">
        <f t="shared" si="107"/>
        <v>20.867965104148144</v>
      </c>
      <c r="X88" s="59">
        <f t="shared" si="108"/>
        <v>3.3909470955194112</v>
      </c>
      <c r="Y88" s="60">
        <f t="shared" si="109"/>
        <v>7.8668107637681102</v>
      </c>
      <c r="Z88" s="60">
        <f t="shared" si="110"/>
        <v>5.4593357402536364</v>
      </c>
      <c r="AA88" s="67">
        <f t="shared" si="127"/>
        <v>0</v>
      </c>
      <c r="AB88" s="31">
        <f t="shared" si="111"/>
        <v>20</v>
      </c>
      <c r="AC88" s="50">
        <f t="shared" si="112"/>
        <v>487.62181235846606</v>
      </c>
      <c r="AD88" s="116">
        <f t="shared" si="113"/>
        <v>0</v>
      </c>
      <c r="AE88" s="33">
        <f t="shared" si="114"/>
        <v>1.75</v>
      </c>
      <c r="AF88" s="89">
        <f t="shared" si="115"/>
        <v>55</v>
      </c>
      <c r="AG88" s="50">
        <f t="shared" si="116"/>
        <v>145</v>
      </c>
      <c r="AH88" s="128">
        <f t="shared" si="117"/>
        <v>66.428571428571431</v>
      </c>
      <c r="AI88" s="58">
        <f t="shared" si="118"/>
        <v>50</v>
      </c>
      <c r="AJ88" s="116">
        <f t="shared" si="119"/>
        <v>20.264802591520667</v>
      </c>
      <c r="AK88" s="61">
        <f t="shared" si="120"/>
        <v>3.5</v>
      </c>
      <c r="AL88" s="60">
        <f t="shared" si="121"/>
        <v>7.2975260416666661</v>
      </c>
      <c r="AM88" s="60">
        <f t="shared" si="122"/>
        <v>5.081396174830159</v>
      </c>
      <c r="AN88" s="62">
        <f t="shared" si="123"/>
        <v>12.070734084434607</v>
      </c>
      <c r="AO88" s="63">
        <f t="shared" si="124"/>
        <v>2.3158628202797376</v>
      </c>
    </row>
    <row r="89" spans="1:41" s="1" customFormat="1" ht="20.100000000000001" customHeight="1" thickBot="1" x14ac:dyDescent="0.2">
      <c r="A89" s="18"/>
      <c r="B89" s="148"/>
      <c r="C89" s="150"/>
      <c r="D89" s="100">
        <f t="shared" si="129"/>
        <v>300</v>
      </c>
      <c r="E89" s="150"/>
      <c r="F89" s="95" t="s">
        <v>125</v>
      </c>
      <c r="G89" s="35">
        <f t="shared" si="128"/>
        <v>20</v>
      </c>
      <c r="H89" s="141"/>
      <c r="I89" s="97">
        <f t="shared" si="96"/>
        <v>319.25333174277364</v>
      </c>
      <c r="J89" s="8">
        <v>70</v>
      </c>
      <c r="K89" s="28">
        <f t="shared" si="97"/>
        <v>320</v>
      </c>
      <c r="L89" s="66">
        <f t="shared" si="98"/>
        <v>490</v>
      </c>
      <c r="M89" s="35">
        <v>1.75</v>
      </c>
      <c r="N89" s="83">
        <f>N88</f>
        <v>25</v>
      </c>
      <c r="O89" s="35">
        <f t="shared" si="99"/>
        <v>5</v>
      </c>
      <c r="P89" s="36">
        <f t="shared" si="100"/>
        <v>511.26514505162953</v>
      </c>
      <c r="Q89" s="117">
        <f t="shared" si="101"/>
        <v>228.49075249594929</v>
      </c>
      <c r="R89" s="40">
        <f t="shared" si="102"/>
        <v>1.9309113581843607</v>
      </c>
      <c r="S89" s="90">
        <f t="shared" si="103"/>
        <v>60.685785542937047</v>
      </c>
      <c r="T89" s="51">
        <f t="shared" si="104"/>
        <v>155.05470106592716</v>
      </c>
      <c r="U89" s="129">
        <f t="shared" si="105"/>
        <v>72.481899983310811</v>
      </c>
      <c r="V89" s="66">
        <f t="shared" si="106"/>
        <v>55.168895948124586</v>
      </c>
      <c r="W89" s="117">
        <f t="shared" si="107"/>
        <v>20.867965104148144</v>
      </c>
      <c r="X89" s="84">
        <f t="shared" si="108"/>
        <v>3.3909470955194112</v>
      </c>
      <c r="Y89" s="85">
        <f t="shared" si="109"/>
        <v>8.1654663751015111</v>
      </c>
      <c r="Z89" s="85">
        <f t="shared" si="110"/>
        <v>5.5802717503606161</v>
      </c>
      <c r="AA89" s="83">
        <f>AA88</f>
        <v>0</v>
      </c>
      <c r="AB89" s="38">
        <f t="shared" si="111"/>
        <v>20</v>
      </c>
      <c r="AC89" s="51">
        <f t="shared" si="112"/>
        <v>496.48766349225633</v>
      </c>
      <c r="AD89" s="117">
        <f t="shared" si="113"/>
        <v>0</v>
      </c>
      <c r="AE89" s="40">
        <f t="shared" si="114"/>
        <v>1.75</v>
      </c>
      <c r="AF89" s="90">
        <f t="shared" si="115"/>
        <v>55</v>
      </c>
      <c r="AG89" s="51">
        <f t="shared" si="116"/>
        <v>146.42857142857144</v>
      </c>
      <c r="AH89" s="129">
        <f t="shared" si="117"/>
        <v>66.428571428571431</v>
      </c>
      <c r="AI89" s="66">
        <f t="shared" si="118"/>
        <v>50</v>
      </c>
      <c r="AJ89" s="117">
        <f t="shared" si="119"/>
        <v>20.264802591520667</v>
      </c>
      <c r="AK89" s="86">
        <f t="shared" si="120"/>
        <v>3.5</v>
      </c>
      <c r="AL89" s="85">
        <f t="shared" si="121"/>
        <v>7.5763333333333343</v>
      </c>
      <c r="AM89" s="85">
        <f t="shared" si="122"/>
        <v>5.1947851961907077</v>
      </c>
      <c r="AN89" s="62">
        <f t="shared" si="123"/>
        <v>12.257562902805617</v>
      </c>
      <c r="AO89" s="63">
        <f t="shared" si="124"/>
        <v>2.3289194347080775</v>
      </c>
    </row>
    <row r="90" spans="1:41" s="6" customFormat="1" ht="20.100000000000001" customHeight="1" x14ac:dyDescent="0.15">
      <c r="A90" s="18"/>
      <c r="B90" s="18"/>
      <c r="C90" s="18"/>
      <c r="D90" s="99"/>
      <c r="E90" s="18"/>
      <c r="F90" s="18"/>
      <c r="G90" s="18"/>
      <c r="H90" s="18"/>
      <c r="I90" s="18"/>
      <c r="J90" s="18"/>
      <c r="K90" s="42"/>
      <c r="L90" s="42"/>
      <c r="M90" s="18"/>
      <c r="N90" s="18"/>
      <c r="O90" s="18"/>
      <c r="P90" s="42"/>
      <c r="Q90" s="42"/>
      <c r="R90" s="47"/>
      <c r="S90" s="52"/>
      <c r="T90" s="52"/>
      <c r="U90" s="52"/>
      <c r="V90" s="42"/>
      <c r="W90" s="42"/>
      <c r="X90" s="46"/>
      <c r="Y90" s="43"/>
      <c r="Z90" s="43"/>
      <c r="AA90" s="44"/>
      <c r="AB90" s="45"/>
      <c r="AC90" s="52"/>
      <c r="AD90" s="42"/>
      <c r="AE90" s="47"/>
      <c r="AF90" s="52"/>
      <c r="AG90" s="52"/>
      <c r="AH90" s="52"/>
      <c r="AI90" s="42"/>
      <c r="AJ90" s="42"/>
      <c r="AK90" s="46"/>
      <c r="AL90" s="43"/>
      <c r="AM90" s="43"/>
      <c r="AN90" s="47"/>
      <c r="AO90" s="47"/>
    </row>
    <row r="91" spans="1:41" s="6" customFormat="1" ht="20.100000000000001" customHeight="1" x14ac:dyDescent="0.15">
      <c r="A91" s="18"/>
      <c r="B91" s="18"/>
      <c r="C91" s="18"/>
      <c r="D91" s="99"/>
      <c r="E91" s="18"/>
      <c r="F91" s="18"/>
      <c r="G91" s="18"/>
      <c r="H91" s="18"/>
      <c r="I91" s="18"/>
      <c r="J91" s="18"/>
      <c r="K91" s="42"/>
      <c r="L91" s="42"/>
      <c r="M91" s="18"/>
      <c r="N91" s="18"/>
      <c r="O91" s="18"/>
      <c r="P91" s="42"/>
      <c r="Q91" s="42"/>
      <c r="R91" s="47"/>
      <c r="S91" s="52"/>
      <c r="T91" s="52"/>
      <c r="U91" s="52"/>
      <c r="V91" s="42"/>
      <c r="W91" s="42"/>
      <c r="X91" s="46"/>
      <c r="Y91" s="43"/>
      <c r="Z91" s="43"/>
      <c r="AA91" s="44"/>
      <c r="AB91" s="45"/>
      <c r="AC91" s="52"/>
      <c r="AD91" s="42"/>
      <c r="AE91" s="47"/>
      <c r="AF91" s="52"/>
      <c r="AG91" s="52"/>
      <c r="AH91" s="52"/>
      <c r="AI91" s="42"/>
      <c r="AJ91" s="42"/>
      <c r="AK91" s="46"/>
      <c r="AL91" s="43"/>
      <c r="AM91" s="43"/>
      <c r="AN91" s="47"/>
      <c r="AO91" s="47"/>
    </row>
    <row r="92" spans="1:41" s="6" customFormat="1" ht="20.100000000000001" customHeight="1" x14ac:dyDescent="0.15">
      <c r="A92" s="18"/>
      <c r="B92" s="18"/>
      <c r="C92" s="18"/>
      <c r="D92" s="99"/>
      <c r="E92" s="18"/>
      <c r="F92" s="18"/>
      <c r="G92" s="18"/>
      <c r="H92" s="18"/>
      <c r="I92" s="18"/>
      <c r="J92" s="18"/>
      <c r="K92" s="42"/>
      <c r="L92" s="42"/>
      <c r="M92" s="18"/>
      <c r="N92" s="18"/>
      <c r="O92" s="18"/>
      <c r="P92" s="42"/>
      <c r="Q92" s="42"/>
      <c r="R92" s="47"/>
      <c r="S92" s="52"/>
      <c r="T92" s="52"/>
      <c r="U92" s="52"/>
      <c r="V92" s="42"/>
      <c r="W92" s="42"/>
      <c r="X92" s="46"/>
      <c r="Y92" s="43"/>
      <c r="Z92" s="43"/>
      <c r="AA92" s="44"/>
      <c r="AB92" s="45"/>
      <c r="AC92" s="52"/>
      <c r="AD92" s="42"/>
      <c r="AE92" s="47"/>
      <c r="AF92" s="52"/>
      <c r="AG92" s="52"/>
      <c r="AH92" s="52"/>
      <c r="AI92" s="42"/>
      <c r="AJ92" s="42"/>
      <c r="AK92" s="46"/>
      <c r="AL92" s="43"/>
      <c r="AM92" s="43"/>
      <c r="AN92" s="47"/>
      <c r="AO92" s="47"/>
    </row>
    <row r="93" spans="1:41" s="1" customFormat="1" ht="20.100000000000001" customHeight="1" x14ac:dyDescent="0.15">
      <c r="A93" s="17"/>
      <c r="B93" s="188" t="s">
        <v>54</v>
      </c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  <c r="Z93" s="188"/>
      <c r="AA93" s="188"/>
      <c r="AB93" s="188"/>
      <c r="AC93" s="188"/>
      <c r="AD93" s="188"/>
      <c r="AE93" s="188"/>
      <c r="AF93" s="188"/>
      <c r="AG93" s="188"/>
      <c r="AH93" s="188"/>
      <c r="AI93" s="188"/>
      <c r="AJ93" s="188"/>
      <c r="AK93" s="188"/>
      <c r="AL93" s="188"/>
      <c r="AM93" s="188"/>
      <c r="AN93" s="188"/>
      <c r="AO93" s="188"/>
    </row>
    <row r="94" spans="1:41" s="1" customFormat="1" ht="20.100000000000001" customHeight="1" thickBot="1" x14ac:dyDescent="0.2">
      <c r="D94" s="96"/>
      <c r="K94" s="2"/>
      <c r="L94" s="2"/>
      <c r="P94" s="2"/>
      <c r="Q94" s="2"/>
      <c r="R94" s="87"/>
      <c r="S94" s="13"/>
      <c r="T94" s="13"/>
      <c r="U94" s="13"/>
      <c r="V94" s="2"/>
      <c r="W94" s="2"/>
      <c r="X94" s="5"/>
      <c r="AA94" s="3"/>
      <c r="AB94" s="4"/>
      <c r="AC94" s="13"/>
      <c r="AD94" s="2"/>
      <c r="AE94" s="87"/>
      <c r="AF94" s="13"/>
      <c r="AG94" s="13"/>
      <c r="AH94" s="13"/>
      <c r="AI94" s="2"/>
      <c r="AJ94" s="2"/>
      <c r="AK94" s="5"/>
      <c r="AN94" s="4" t="s">
        <v>144</v>
      </c>
      <c r="AO94" s="4"/>
    </row>
    <row r="95" spans="1:41" s="1" customFormat="1" ht="27.75" customHeight="1" x14ac:dyDescent="0.15">
      <c r="A95" s="18"/>
      <c r="B95" s="19" t="s">
        <v>29</v>
      </c>
      <c r="C95" s="15" t="s">
        <v>30</v>
      </c>
      <c r="D95" s="91" t="s">
        <v>30</v>
      </c>
      <c r="E95" s="15" t="s">
        <v>315</v>
      </c>
      <c r="F95" s="68" t="s">
        <v>24</v>
      </c>
      <c r="G95" s="165" t="s">
        <v>71</v>
      </c>
      <c r="H95" s="146" t="s">
        <v>316</v>
      </c>
      <c r="I95" s="167" t="s">
        <v>316</v>
      </c>
      <c r="J95" s="68" t="s">
        <v>27</v>
      </c>
      <c r="K95" s="151" t="s">
        <v>72</v>
      </c>
      <c r="L95" s="151" t="s">
        <v>1</v>
      </c>
      <c r="M95" s="153" t="s">
        <v>3</v>
      </c>
      <c r="N95" s="153" t="s">
        <v>32</v>
      </c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  <c r="AA95" s="153" t="s">
        <v>33</v>
      </c>
      <c r="AB95" s="153"/>
      <c r="AC95" s="153"/>
      <c r="AD95" s="153"/>
      <c r="AE95" s="153"/>
      <c r="AF95" s="153"/>
      <c r="AG95" s="153"/>
      <c r="AH95" s="153"/>
      <c r="AI95" s="153"/>
      <c r="AJ95" s="153"/>
      <c r="AK95" s="153"/>
      <c r="AL95" s="153"/>
      <c r="AM95" s="153"/>
      <c r="AN95" s="103" t="s">
        <v>16</v>
      </c>
      <c r="AO95" s="155" t="s">
        <v>145</v>
      </c>
    </row>
    <row r="96" spans="1:41" s="1" customFormat="1" ht="33" customHeight="1" x14ac:dyDescent="0.15">
      <c r="A96" s="18"/>
      <c r="B96" s="20" t="s">
        <v>34</v>
      </c>
      <c r="C96" s="16" t="s">
        <v>35</v>
      </c>
      <c r="D96" s="92" t="s">
        <v>35</v>
      </c>
      <c r="E96" s="16" t="s">
        <v>70</v>
      </c>
      <c r="F96" s="69" t="s">
        <v>73</v>
      </c>
      <c r="G96" s="166"/>
      <c r="H96" s="143"/>
      <c r="I96" s="168"/>
      <c r="J96" s="69" t="s">
        <v>74</v>
      </c>
      <c r="K96" s="152"/>
      <c r="L96" s="152"/>
      <c r="M96" s="154"/>
      <c r="N96" s="103" t="s">
        <v>39</v>
      </c>
      <c r="O96" s="103" t="s">
        <v>40</v>
      </c>
      <c r="P96" s="103" t="s">
        <v>0</v>
      </c>
      <c r="Q96" s="103" t="s">
        <v>2</v>
      </c>
      <c r="R96" s="162" t="s">
        <v>17</v>
      </c>
      <c r="S96" s="103" t="s">
        <v>4</v>
      </c>
      <c r="T96" s="103" t="s">
        <v>19</v>
      </c>
      <c r="U96" s="103" t="s">
        <v>21</v>
      </c>
      <c r="V96" s="103" t="s">
        <v>5</v>
      </c>
      <c r="W96" s="103" t="s">
        <v>6</v>
      </c>
      <c r="X96" s="157" t="s">
        <v>7</v>
      </c>
      <c r="Y96" s="70" t="s">
        <v>37</v>
      </c>
      <c r="Z96" s="70" t="s">
        <v>38</v>
      </c>
      <c r="AA96" s="103" t="s">
        <v>41</v>
      </c>
      <c r="AB96" s="103" t="s">
        <v>42</v>
      </c>
      <c r="AC96" s="103" t="s">
        <v>18</v>
      </c>
      <c r="AD96" s="103" t="s">
        <v>13</v>
      </c>
      <c r="AE96" s="162" t="s">
        <v>14</v>
      </c>
      <c r="AF96" s="103" t="s">
        <v>8</v>
      </c>
      <c r="AG96" s="103" t="s">
        <v>20</v>
      </c>
      <c r="AH96" s="103" t="s">
        <v>22</v>
      </c>
      <c r="AI96" s="103" t="s">
        <v>9</v>
      </c>
      <c r="AJ96" s="103" t="s">
        <v>10</v>
      </c>
      <c r="AK96" s="157" t="s">
        <v>11</v>
      </c>
      <c r="AL96" s="70" t="s">
        <v>311</v>
      </c>
      <c r="AM96" s="70" t="s">
        <v>312</v>
      </c>
      <c r="AN96" s="71" t="s">
        <v>314</v>
      </c>
      <c r="AO96" s="156"/>
    </row>
    <row r="97" spans="1:41" s="1" customFormat="1" ht="55.5" customHeight="1" x14ac:dyDescent="0.15">
      <c r="A97" s="18"/>
      <c r="B97" s="25" t="s">
        <v>57</v>
      </c>
      <c r="C97" s="24" t="s">
        <v>57</v>
      </c>
      <c r="D97" s="93" t="s">
        <v>57</v>
      </c>
      <c r="E97" s="71" t="s">
        <v>15</v>
      </c>
      <c r="F97" s="71" t="s">
        <v>58</v>
      </c>
      <c r="G97" s="71" t="s">
        <v>59</v>
      </c>
      <c r="H97" s="108" t="s">
        <v>15</v>
      </c>
      <c r="I97" s="93" t="s">
        <v>15</v>
      </c>
      <c r="J97" s="71" t="s">
        <v>15</v>
      </c>
      <c r="K97" s="73" t="s">
        <v>57</v>
      </c>
      <c r="L97" s="73" t="s">
        <v>57</v>
      </c>
      <c r="M97" s="154"/>
      <c r="N97" s="71" t="s">
        <v>59</v>
      </c>
      <c r="O97" s="71" t="s">
        <v>59</v>
      </c>
      <c r="P97" s="71" t="s">
        <v>57</v>
      </c>
      <c r="Q97" s="71" t="s">
        <v>57</v>
      </c>
      <c r="R97" s="163"/>
      <c r="S97" s="71" t="s">
        <v>57</v>
      </c>
      <c r="T97" s="71" t="s">
        <v>57</v>
      </c>
      <c r="U97" s="71" t="s">
        <v>57</v>
      </c>
      <c r="V97" s="71" t="s">
        <v>57</v>
      </c>
      <c r="W97" s="71" t="s">
        <v>57</v>
      </c>
      <c r="X97" s="157"/>
      <c r="Y97" s="158" t="s">
        <v>75</v>
      </c>
      <c r="Z97" s="158"/>
      <c r="AA97" s="71" t="s">
        <v>59</v>
      </c>
      <c r="AB97" s="71" t="s">
        <v>59</v>
      </c>
      <c r="AC97" s="71" t="s">
        <v>57</v>
      </c>
      <c r="AD97" s="71" t="s">
        <v>57</v>
      </c>
      <c r="AE97" s="163"/>
      <c r="AF97" s="71" t="s">
        <v>57</v>
      </c>
      <c r="AG97" s="71" t="s">
        <v>57</v>
      </c>
      <c r="AH97" s="71" t="s">
        <v>57</v>
      </c>
      <c r="AI97" s="71" t="s">
        <v>57</v>
      </c>
      <c r="AJ97" s="71" t="s">
        <v>57</v>
      </c>
      <c r="AK97" s="157"/>
      <c r="AL97" s="159" t="s">
        <v>313</v>
      </c>
      <c r="AM97" s="160"/>
      <c r="AN97" s="158" t="s">
        <v>52</v>
      </c>
      <c r="AO97" s="161"/>
    </row>
    <row r="98" spans="1:41" s="1" customFormat="1" ht="20.100000000000001" customHeight="1" x14ac:dyDescent="0.15">
      <c r="A98" s="18"/>
      <c r="B98" s="147">
        <f>C98+30*2</f>
        <v>460</v>
      </c>
      <c r="C98" s="149">
        <v>400</v>
      </c>
      <c r="D98" s="100">
        <v>400</v>
      </c>
      <c r="E98" s="149">
        <v>300</v>
      </c>
      <c r="F98" s="64" t="s">
        <v>43</v>
      </c>
      <c r="G98" s="8">
        <v>20</v>
      </c>
      <c r="H98" s="190">
        <f>C98/COS(G98/180*PI())</f>
        <v>425.67110899036481</v>
      </c>
      <c r="I98" s="97">
        <f>D98/COS(G98/180*PI())</f>
        <v>425.67110899036481</v>
      </c>
      <c r="J98" s="8">
        <v>45</v>
      </c>
      <c r="K98" s="28">
        <f t="shared" ref="K98:K106" si="130">J98+E$98</f>
        <v>345</v>
      </c>
      <c r="L98" s="58">
        <f t="shared" ref="L98:L115" si="131">(K98-40)*M98</f>
        <v>457.5</v>
      </c>
      <c r="M98" s="8">
        <v>1.5</v>
      </c>
      <c r="N98" s="67">
        <v>25</v>
      </c>
      <c r="O98" s="8">
        <f t="shared" ref="O98:O115" si="132">N98-G98</f>
        <v>5</v>
      </c>
      <c r="P98" s="28">
        <f t="shared" ref="P98:P115" si="133">L98/COS(ATAN((Q98+U98-T98)/L98))</f>
        <v>474.09766331325648</v>
      </c>
      <c r="Q98" s="28">
        <f t="shared" ref="Q98:Q115" si="134">L98*TAN(N98*PI()/180)</f>
        <v>213.33575360591186</v>
      </c>
      <c r="R98" s="33">
        <f t="shared" ref="R98:R115" si="135">M98/COS(N98*PI()/180)</f>
        <v>1.6550668784437377</v>
      </c>
      <c r="S98" s="89">
        <f t="shared" ref="S98:S115" si="136">55/COS(N98*PI()/180)</f>
        <v>60.685785542937047</v>
      </c>
      <c r="T98" s="50">
        <f t="shared" ref="T98:T115" si="137">K98/X98+S98</f>
        <v>161.34443146561773</v>
      </c>
      <c r="U98" s="89">
        <f t="shared" ref="U98:U115" si="138">40/X98+S98</f>
        <v>72.356353186146407</v>
      </c>
      <c r="V98" s="58">
        <f t="shared" ref="V98:V115" si="139">50/COS(N98*PI()/180)</f>
        <v>55.168895948124586</v>
      </c>
      <c r="W98" s="28">
        <f t="shared" ref="W98:W115" si="140">20/COS(ATAN((Q98+U98-T98)/L98))</f>
        <v>20.725580909869134</v>
      </c>
      <c r="X98" s="59">
        <f t="shared" ref="X98:X115" si="141">(3.5+SIN(N98*PI()/180)/M98)*COS(N98*PI()/180)</f>
        <v>3.4274254023346011</v>
      </c>
      <c r="Y98" s="60">
        <f t="shared" ref="Y98:Y115" si="142">(S98*M98*(K98^2-40^2)/2+M98*(K98^3-40^3)/(6*X98))/1000000</f>
        <v>8.3350768812140199</v>
      </c>
      <c r="Z98" s="60">
        <f t="shared" ref="Z98:Z115" si="143">(M98*(S98+V98+W98)*(K98-40)*60+M98*(K98^2-40^2)*60/(2*X98)+(V98+W98+U98)*0*60)/1000000</f>
        <v>5.2908466590973902</v>
      </c>
      <c r="AA98" s="67">
        <v>0</v>
      </c>
      <c r="AB98" s="31">
        <f t="shared" ref="AB98:AB115" si="144">AA98+G98</f>
        <v>20</v>
      </c>
      <c r="AC98" s="50">
        <f t="shared" ref="AC98:AC115" si="145">IF(AA98&gt;0,L98/COS(ATAN((AD98+AH98-AG98)/L98)),L98/COS(ATAN((AD98+AG98-AH98)/L98)))</f>
        <v>465.7253778258389</v>
      </c>
      <c r="AD98" s="28">
        <f t="shared" ref="AD98:AD115" si="146">L98*TAN(ABS(AA98)*PI()/180)</f>
        <v>0</v>
      </c>
      <c r="AE98" s="33">
        <f t="shared" ref="AE98:AE115" si="147">M98/COS(AA98*PI()/180)</f>
        <v>1.5</v>
      </c>
      <c r="AF98" s="89">
        <f t="shared" ref="AF98:AF115" si="148">55/COS(AA98*PI()/180)</f>
        <v>55</v>
      </c>
      <c r="AG98" s="50">
        <f t="shared" ref="AG98:AG115" si="149">K98/AK98+AF98</f>
        <v>153.57142857142856</v>
      </c>
      <c r="AH98" s="89">
        <f t="shared" ref="AH98:AH115" si="150">40/AK98+AF98</f>
        <v>66.428571428571431</v>
      </c>
      <c r="AI98" s="58">
        <f t="shared" ref="AI98:AI115" si="151">50/COS(AA98*PI()/180)</f>
        <v>50</v>
      </c>
      <c r="AJ98" s="28">
        <f t="shared" ref="AJ98:AJ115" si="152">IF(AA98&gt;0,20/COS(ATAN((AD98+AH98-AG98)/L98)),20/COS(ATAN((AD98-AH98+AG98)/L98)))</f>
        <v>20.359579358506618</v>
      </c>
      <c r="AK98" s="61">
        <f t="shared" ref="AK98:AK115" si="153">(3.5+SIN(ABS(AA98)*PI()/180)/M98)*COS(AA98*PI()/180)</f>
        <v>3.5</v>
      </c>
      <c r="AL98" s="60">
        <f t="shared" ref="AL98:AL115" si="154">(AF98*M98*(K98^2-40^2)/2+M98*(K98^3-40^3)/(6*AK98))/1000000</f>
        <v>7.7723258928571424</v>
      </c>
      <c r="AM98" s="60">
        <f t="shared" ref="AM98:AM115" si="155">(M98*(AF98+AI98+AJ98)*(K98-40)*60+M98*(K98^2-40^2)*60/(2*AK98)+(AI98+AJ98+AH98)*0*60)/1000000</f>
        <v>4.9508704533910066</v>
      </c>
      <c r="AN98" s="62">
        <f>IF(AA98&gt;0,((I98+I98+Q98+AD98)*L98/2+200*(I98+Q98+AD98+U98+W98+AH98+AJ98))/10000*0.4-(AI98+V98)*L98/10000*0.4,((I98+I98+Q98-AD98)*L98/2+200*(I98+Q98-AD98+U98+W98+AH98+AJ98))/10000*0.4-(AI98+V98)*L98/10000*0.4)</f>
        <v>14.368228224002053</v>
      </c>
      <c r="AO98" s="63">
        <f>IF(AA98&gt;0,0.8*0.4*(Q98+U98+W98+I98+AD98+AH98+AJ98)/100,0.8*0.4*(Q98+U98+W98+I98-AD98+AH98+AJ98)/100)</f>
        <v>2.6204062319339854</v>
      </c>
    </row>
    <row r="99" spans="1:41" s="1" customFormat="1" ht="20.100000000000001" customHeight="1" x14ac:dyDescent="0.15">
      <c r="A99" s="18"/>
      <c r="B99" s="147"/>
      <c r="C99" s="149"/>
      <c r="D99" s="100">
        <v>400</v>
      </c>
      <c r="E99" s="149"/>
      <c r="F99" s="64" t="s">
        <v>44</v>
      </c>
      <c r="G99" s="8">
        <f t="shared" ref="G99:G115" si="156">G98</f>
        <v>20</v>
      </c>
      <c r="H99" s="190"/>
      <c r="I99" s="97">
        <f t="shared" ref="I99:I115" si="157">D99/COS(G99/180*PI())</f>
        <v>425.67110899036481</v>
      </c>
      <c r="J99" s="8">
        <v>45</v>
      </c>
      <c r="K99" s="28">
        <f t="shared" si="130"/>
        <v>345</v>
      </c>
      <c r="L99" s="58">
        <f t="shared" si="131"/>
        <v>457.5</v>
      </c>
      <c r="M99" s="8">
        <v>1.5</v>
      </c>
      <c r="N99" s="67">
        <f t="shared" ref="N99:N115" si="158">N98</f>
        <v>25</v>
      </c>
      <c r="O99" s="8">
        <f t="shared" si="132"/>
        <v>5</v>
      </c>
      <c r="P99" s="28">
        <f t="shared" si="133"/>
        <v>474.09766331325648</v>
      </c>
      <c r="Q99" s="28">
        <f t="shared" si="134"/>
        <v>213.33575360591186</v>
      </c>
      <c r="R99" s="33">
        <f t="shared" si="135"/>
        <v>1.6550668784437377</v>
      </c>
      <c r="S99" s="89">
        <f t="shared" si="136"/>
        <v>60.685785542937047</v>
      </c>
      <c r="T99" s="50">
        <f t="shared" si="137"/>
        <v>161.34443146561773</v>
      </c>
      <c r="U99" s="89">
        <f t="shared" si="138"/>
        <v>72.356353186146407</v>
      </c>
      <c r="V99" s="58">
        <f t="shared" si="139"/>
        <v>55.168895948124586</v>
      </c>
      <c r="W99" s="28">
        <f t="shared" si="140"/>
        <v>20.725580909869134</v>
      </c>
      <c r="X99" s="59">
        <f t="shared" si="141"/>
        <v>3.4274254023346011</v>
      </c>
      <c r="Y99" s="60">
        <f t="shared" si="142"/>
        <v>8.3350768812140199</v>
      </c>
      <c r="Z99" s="60">
        <f t="shared" si="143"/>
        <v>5.2908466590973902</v>
      </c>
      <c r="AA99" s="67">
        <f t="shared" ref="AA99:AA115" si="159">AA98</f>
        <v>0</v>
      </c>
      <c r="AB99" s="31">
        <f t="shared" si="144"/>
        <v>20</v>
      </c>
      <c r="AC99" s="50">
        <f t="shared" si="145"/>
        <v>465.7253778258389</v>
      </c>
      <c r="AD99" s="28">
        <f t="shared" si="146"/>
        <v>0</v>
      </c>
      <c r="AE99" s="33">
        <f t="shared" si="147"/>
        <v>1.5</v>
      </c>
      <c r="AF99" s="89">
        <f t="shared" si="148"/>
        <v>55</v>
      </c>
      <c r="AG99" s="50">
        <f t="shared" si="149"/>
        <v>153.57142857142856</v>
      </c>
      <c r="AH99" s="89">
        <f t="shared" si="150"/>
        <v>66.428571428571431</v>
      </c>
      <c r="AI99" s="58">
        <f t="shared" si="151"/>
        <v>50</v>
      </c>
      <c r="AJ99" s="28">
        <f t="shared" si="152"/>
        <v>20.359579358506618</v>
      </c>
      <c r="AK99" s="61">
        <f t="shared" si="153"/>
        <v>3.5</v>
      </c>
      <c r="AL99" s="60">
        <f t="shared" si="154"/>
        <v>7.7723258928571424</v>
      </c>
      <c r="AM99" s="60">
        <f t="shared" si="155"/>
        <v>4.9508704533910066</v>
      </c>
      <c r="AN99" s="62">
        <f t="shared" ref="AN99:AN115" si="160">IF(AA99&gt;0,((I99+I99+Q99+AD99)*L99/2+200*(I99+Q99+AD99+U99+W99+AH99+AJ99))/10000*0.4-(AI99+V99)*L99/10000*0.4,((I99+I99+Q99-AD99)*L99/2+200*(I99+Q99-AD99+U99+W99+AH99+AJ99))/10000*0.4-(AI99+V99)*L99/10000*0.4)</f>
        <v>14.368228224002053</v>
      </c>
      <c r="AO99" s="63">
        <f t="shared" ref="AO99:AO115" si="161">IF(AA99&gt;0,0.8*0.4*(Q99+U99+W99+I99+AD99+AH99+AJ99)/100,0.8*0.4*(Q99+U99+W99+I99-AD99+AH99+AJ99)/100)</f>
        <v>2.6204062319339854</v>
      </c>
    </row>
    <row r="100" spans="1:41" s="1" customFormat="1" ht="20.100000000000001" customHeight="1" x14ac:dyDescent="0.15">
      <c r="A100" s="18"/>
      <c r="B100" s="147"/>
      <c r="C100" s="149"/>
      <c r="D100" s="100">
        <v>400</v>
      </c>
      <c r="E100" s="149"/>
      <c r="F100" s="64" t="s">
        <v>45</v>
      </c>
      <c r="G100" s="8">
        <f t="shared" si="156"/>
        <v>20</v>
      </c>
      <c r="H100" s="190"/>
      <c r="I100" s="97">
        <f t="shared" si="157"/>
        <v>425.67110899036481</v>
      </c>
      <c r="J100" s="8">
        <v>55</v>
      </c>
      <c r="K100" s="28">
        <f t="shared" si="130"/>
        <v>355</v>
      </c>
      <c r="L100" s="58">
        <f t="shared" si="131"/>
        <v>472.5</v>
      </c>
      <c r="M100" s="8">
        <v>1.5</v>
      </c>
      <c r="N100" s="67">
        <f t="shared" si="158"/>
        <v>25</v>
      </c>
      <c r="O100" s="8">
        <f t="shared" si="132"/>
        <v>5</v>
      </c>
      <c r="P100" s="28">
        <f t="shared" si="133"/>
        <v>489.64184899565834</v>
      </c>
      <c r="Q100" s="28">
        <f t="shared" si="134"/>
        <v>220.33036847823684</v>
      </c>
      <c r="R100" s="33">
        <f t="shared" si="135"/>
        <v>1.6550668784437377</v>
      </c>
      <c r="S100" s="89">
        <f t="shared" si="136"/>
        <v>60.685785542937047</v>
      </c>
      <c r="T100" s="50">
        <f t="shared" si="137"/>
        <v>164.26207337642006</v>
      </c>
      <c r="U100" s="89">
        <f t="shared" si="138"/>
        <v>72.356353186146407</v>
      </c>
      <c r="V100" s="58">
        <f t="shared" si="139"/>
        <v>55.168895948124586</v>
      </c>
      <c r="W100" s="28">
        <f t="shared" si="140"/>
        <v>20.725580909869134</v>
      </c>
      <c r="X100" s="59">
        <f t="shared" si="141"/>
        <v>3.4274254023346011</v>
      </c>
      <c r="Y100" s="60">
        <f t="shared" si="142"/>
        <v>8.9217538411313466</v>
      </c>
      <c r="Z100" s="60">
        <f t="shared" si="143"/>
        <v>5.505674615448501</v>
      </c>
      <c r="AA100" s="67">
        <f t="shared" si="159"/>
        <v>0</v>
      </c>
      <c r="AB100" s="31">
        <f t="shared" si="144"/>
        <v>20</v>
      </c>
      <c r="AC100" s="50">
        <f t="shared" si="145"/>
        <v>480.99506234471886</v>
      </c>
      <c r="AD100" s="28">
        <f t="shared" si="146"/>
        <v>0</v>
      </c>
      <c r="AE100" s="33">
        <f t="shared" si="147"/>
        <v>1.5</v>
      </c>
      <c r="AF100" s="89">
        <f t="shared" si="148"/>
        <v>55</v>
      </c>
      <c r="AG100" s="50">
        <f t="shared" si="149"/>
        <v>156.42857142857144</v>
      </c>
      <c r="AH100" s="89">
        <f t="shared" si="150"/>
        <v>66.428571428571431</v>
      </c>
      <c r="AI100" s="58">
        <f t="shared" si="151"/>
        <v>50</v>
      </c>
      <c r="AJ100" s="28">
        <f t="shared" si="152"/>
        <v>20.359579358506618</v>
      </c>
      <c r="AK100" s="61">
        <f t="shared" si="153"/>
        <v>3.5</v>
      </c>
      <c r="AL100" s="60">
        <f t="shared" si="154"/>
        <v>8.3235937500000006</v>
      </c>
      <c r="AM100" s="60">
        <f t="shared" si="155"/>
        <v>5.1536940748136626</v>
      </c>
      <c r="AN100" s="62">
        <f t="shared" si="160"/>
        <v>14.746586307431242</v>
      </c>
      <c r="AO100" s="63">
        <f t="shared" si="161"/>
        <v>2.6427889995254255</v>
      </c>
    </row>
    <row r="101" spans="1:41" s="1" customFormat="1" ht="20.100000000000001" customHeight="1" x14ac:dyDescent="0.15">
      <c r="A101" s="18"/>
      <c r="B101" s="147"/>
      <c r="C101" s="149"/>
      <c r="D101" s="100">
        <v>400</v>
      </c>
      <c r="E101" s="149"/>
      <c r="F101" s="64" t="s">
        <v>46</v>
      </c>
      <c r="G101" s="8">
        <f t="shared" si="156"/>
        <v>20</v>
      </c>
      <c r="H101" s="190"/>
      <c r="I101" s="97">
        <f t="shared" si="157"/>
        <v>425.67110899036481</v>
      </c>
      <c r="J101" s="8">
        <v>55</v>
      </c>
      <c r="K101" s="28">
        <f t="shared" si="130"/>
        <v>355</v>
      </c>
      <c r="L101" s="58">
        <f t="shared" si="131"/>
        <v>472.5</v>
      </c>
      <c r="M101" s="8">
        <v>1.5</v>
      </c>
      <c r="N101" s="67">
        <f t="shared" si="158"/>
        <v>25</v>
      </c>
      <c r="O101" s="8">
        <f t="shared" si="132"/>
        <v>5</v>
      </c>
      <c r="P101" s="28">
        <f t="shared" si="133"/>
        <v>489.64184899565834</v>
      </c>
      <c r="Q101" s="28">
        <f t="shared" si="134"/>
        <v>220.33036847823684</v>
      </c>
      <c r="R101" s="33">
        <f t="shared" si="135"/>
        <v>1.6550668784437377</v>
      </c>
      <c r="S101" s="89">
        <f t="shared" si="136"/>
        <v>60.685785542937047</v>
      </c>
      <c r="T101" s="50">
        <f t="shared" si="137"/>
        <v>164.26207337642006</v>
      </c>
      <c r="U101" s="89">
        <f t="shared" si="138"/>
        <v>72.356353186146407</v>
      </c>
      <c r="V101" s="58">
        <f t="shared" si="139"/>
        <v>55.168895948124586</v>
      </c>
      <c r="W101" s="28">
        <f t="shared" si="140"/>
        <v>20.725580909869134</v>
      </c>
      <c r="X101" s="59">
        <f t="shared" si="141"/>
        <v>3.4274254023346011</v>
      </c>
      <c r="Y101" s="60">
        <f t="shared" si="142"/>
        <v>8.9217538411313466</v>
      </c>
      <c r="Z101" s="60">
        <f t="shared" si="143"/>
        <v>5.505674615448501</v>
      </c>
      <c r="AA101" s="67">
        <f t="shared" si="159"/>
        <v>0</v>
      </c>
      <c r="AB101" s="31">
        <f t="shared" si="144"/>
        <v>20</v>
      </c>
      <c r="AC101" s="50">
        <f t="shared" si="145"/>
        <v>480.99506234471886</v>
      </c>
      <c r="AD101" s="28">
        <f t="shared" si="146"/>
        <v>0</v>
      </c>
      <c r="AE101" s="33">
        <f t="shared" si="147"/>
        <v>1.5</v>
      </c>
      <c r="AF101" s="89">
        <f t="shared" si="148"/>
        <v>55</v>
      </c>
      <c r="AG101" s="50">
        <f t="shared" si="149"/>
        <v>156.42857142857144</v>
      </c>
      <c r="AH101" s="89">
        <f t="shared" si="150"/>
        <v>66.428571428571431</v>
      </c>
      <c r="AI101" s="58">
        <f t="shared" si="151"/>
        <v>50</v>
      </c>
      <c r="AJ101" s="28">
        <f t="shared" si="152"/>
        <v>20.359579358506618</v>
      </c>
      <c r="AK101" s="61">
        <f t="shared" si="153"/>
        <v>3.5</v>
      </c>
      <c r="AL101" s="60">
        <f t="shared" si="154"/>
        <v>8.3235937500000006</v>
      </c>
      <c r="AM101" s="60">
        <f t="shared" si="155"/>
        <v>5.1536940748136626</v>
      </c>
      <c r="AN101" s="62">
        <f t="shared" si="160"/>
        <v>14.746586307431242</v>
      </c>
      <c r="AO101" s="63">
        <f t="shared" si="161"/>
        <v>2.6427889995254255</v>
      </c>
    </row>
    <row r="102" spans="1:41" s="1" customFormat="1" ht="20.100000000000001" customHeight="1" x14ac:dyDescent="0.15">
      <c r="A102" s="18"/>
      <c r="B102" s="147"/>
      <c r="C102" s="149"/>
      <c r="D102" s="100">
        <v>400</v>
      </c>
      <c r="E102" s="149"/>
      <c r="F102" s="64" t="s">
        <v>47</v>
      </c>
      <c r="G102" s="8">
        <f t="shared" si="156"/>
        <v>20</v>
      </c>
      <c r="H102" s="190"/>
      <c r="I102" s="97">
        <f t="shared" si="157"/>
        <v>425.67110899036481</v>
      </c>
      <c r="J102" s="8">
        <v>70</v>
      </c>
      <c r="K102" s="28">
        <f t="shared" si="130"/>
        <v>370</v>
      </c>
      <c r="L102" s="58">
        <f t="shared" si="131"/>
        <v>577.5</v>
      </c>
      <c r="M102" s="8">
        <v>1.75</v>
      </c>
      <c r="N102" s="67">
        <f t="shared" si="158"/>
        <v>25</v>
      </c>
      <c r="O102" s="8">
        <f t="shared" si="132"/>
        <v>5</v>
      </c>
      <c r="P102" s="28">
        <f t="shared" si="133"/>
        <v>602.5624923822777</v>
      </c>
      <c r="Q102" s="28">
        <f t="shared" si="134"/>
        <v>269.29267258451171</v>
      </c>
      <c r="R102" s="33">
        <f t="shared" si="135"/>
        <v>1.9309113581843607</v>
      </c>
      <c r="S102" s="89">
        <f t="shared" si="136"/>
        <v>60.685785542937047</v>
      </c>
      <c r="T102" s="50">
        <f t="shared" si="137"/>
        <v>169.79984411639435</v>
      </c>
      <c r="U102" s="89">
        <f t="shared" si="138"/>
        <v>72.481899983310811</v>
      </c>
      <c r="V102" s="58">
        <f t="shared" si="139"/>
        <v>55.168895948124586</v>
      </c>
      <c r="W102" s="28">
        <f t="shared" si="140"/>
        <v>20.867965104148144</v>
      </c>
      <c r="X102" s="59">
        <f t="shared" si="141"/>
        <v>3.3909470955194112</v>
      </c>
      <c r="Y102" s="60">
        <f t="shared" si="142"/>
        <v>11.53576701301496</v>
      </c>
      <c r="Z102" s="60">
        <f t="shared" si="143"/>
        <v>6.8322084519886408</v>
      </c>
      <c r="AA102" s="67">
        <f t="shared" si="159"/>
        <v>0</v>
      </c>
      <c r="AB102" s="31">
        <f t="shared" si="144"/>
        <v>20</v>
      </c>
      <c r="AC102" s="50">
        <f t="shared" si="145"/>
        <v>585.14617483015923</v>
      </c>
      <c r="AD102" s="28">
        <f t="shared" si="146"/>
        <v>0</v>
      </c>
      <c r="AE102" s="33">
        <f t="shared" si="147"/>
        <v>1.75</v>
      </c>
      <c r="AF102" s="89">
        <f t="shared" si="148"/>
        <v>55</v>
      </c>
      <c r="AG102" s="50">
        <f t="shared" si="149"/>
        <v>160.71428571428572</v>
      </c>
      <c r="AH102" s="89">
        <f t="shared" si="150"/>
        <v>66.428571428571431</v>
      </c>
      <c r="AI102" s="58">
        <f t="shared" si="151"/>
        <v>50</v>
      </c>
      <c r="AJ102" s="28">
        <f t="shared" si="152"/>
        <v>20.264802591520667</v>
      </c>
      <c r="AK102" s="61">
        <f t="shared" si="153"/>
        <v>3.5</v>
      </c>
      <c r="AL102" s="60">
        <f t="shared" si="154"/>
        <v>10.727062500000001</v>
      </c>
      <c r="AM102" s="60">
        <f t="shared" si="155"/>
        <v>6.3699254097961902</v>
      </c>
      <c r="AN102" s="62">
        <f t="shared" si="160"/>
        <v>17.513987655086282</v>
      </c>
      <c r="AO102" s="63">
        <f t="shared" si="161"/>
        <v>2.8000224661837687</v>
      </c>
    </row>
    <row r="103" spans="1:41" s="1" customFormat="1" ht="20.100000000000001" customHeight="1" x14ac:dyDescent="0.15">
      <c r="A103" s="18"/>
      <c r="B103" s="147"/>
      <c r="C103" s="149"/>
      <c r="D103" s="100">
        <v>400</v>
      </c>
      <c r="E103" s="149"/>
      <c r="F103" s="64" t="s">
        <v>48</v>
      </c>
      <c r="G103" s="8">
        <f t="shared" si="156"/>
        <v>20</v>
      </c>
      <c r="H103" s="190"/>
      <c r="I103" s="97">
        <f t="shared" si="157"/>
        <v>425.67110899036481</v>
      </c>
      <c r="J103" s="8">
        <v>70</v>
      </c>
      <c r="K103" s="28">
        <f t="shared" si="130"/>
        <v>370</v>
      </c>
      <c r="L103" s="58">
        <f t="shared" si="131"/>
        <v>577.5</v>
      </c>
      <c r="M103" s="8">
        <v>1.75</v>
      </c>
      <c r="N103" s="67">
        <f t="shared" si="158"/>
        <v>25</v>
      </c>
      <c r="O103" s="8">
        <f t="shared" si="132"/>
        <v>5</v>
      </c>
      <c r="P103" s="28">
        <f t="shared" si="133"/>
        <v>602.5624923822777</v>
      </c>
      <c r="Q103" s="28">
        <f t="shared" si="134"/>
        <v>269.29267258451171</v>
      </c>
      <c r="R103" s="33">
        <f t="shared" si="135"/>
        <v>1.9309113581843607</v>
      </c>
      <c r="S103" s="89">
        <f t="shared" si="136"/>
        <v>60.685785542937047</v>
      </c>
      <c r="T103" s="50">
        <f t="shared" si="137"/>
        <v>169.79984411639435</v>
      </c>
      <c r="U103" s="89">
        <f t="shared" si="138"/>
        <v>72.481899983310811</v>
      </c>
      <c r="V103" s="58">
        <f t="shared" si="139"/>
        <v>55.168895948124586</v>
      </c>
      <c r="W103" s="28">
        <f t="shared" si="140"/>
        <v>20.867965104148144</v>
      </c>
      <c r="X103" s="59">
        <f t="shared" si="141"/>
        <v>3.3909470955194112</v>
      </c>
      <c r="Y103" s="60">
        <f t="shared" si="142"/>
        <v>11.53576701301496</v>
      </c>
      <c r="Z103" s="60">
        <f t="shared" si="143"/>
        <v>6.8322084519886408</v>
      </c>
      <c r="AA103" s="67">
        <f t="shared" si="159"/>
        <v>0</v>
      </c>
      <c r="AB103" s="31">
        <f t="shared" si="144"/>
        <v>20</v>
      </c>
      <c r="AC103" s="50">
        <f t="shared" si="145"/>
        <v>585.14617483015923</v>
      </c>
      <c r="AD103" s="28">
        <f t="shared" si="146"/>
        <v>0</v>
      </c>
      <c r="AE103" s="33">
        <f t="shared" si="147"/>
        <v>1.75</v>
      </c>
      <c r="AF103" s="89">
        <f t="shared" si="148"/>
        <v>55</v>
      </c>
      <c r="AG103" s="50">
        <f t="shared" si="149"/>
        <v>160.71428571428572</v>
      </c>
      <c r="AH103" s="89">
        <f t="shared" si="150"/>
        <v>66.428571428571431</v>
      </c>
      <c r="AI103" s="58">
        <f t="shared" si="151"/>
        <v>50</v>
      </c>
      <c r="AJ103" s="28">
        <f t="shared" si="152"/>
        <v>20.264802591520667</v>
      </c>
      <c r="AK103" s="61">
        <f t="shared" si="153"/>
        <v>3.5</v>
      </c>
      <c r="AL103" s="60">
        <f t="shared" si="154"/>
        <v>10.727062500000001</v>
      </c>
      <c r="AM103" s="60">
        <f t="shared" si="155"/>
        <v>6.3699254097961902</v>
      </c>
      <c r="AN103" s="62">
        <f t="shared" si="160"/>
        <v>17.513987655086282</v>
      </c>
      <c r="AO103" s="63">
        <f t="shared" si="161"/>
        <v>2.8000224661837687</v>
      </c>
    </row>
    <row r="104" spans="1:41" s="1" customFormat="1" ht="20.100000000000001" customHeight="1" x14ac:dyDescent="0.15">
      <c r="A104" s="18"/>
      <c r="B104" s="147"/>
      <c r="C104" s="149"/>
      <c r="D104" s="100">
        <v>400</v>
      </c>
      <c r="E104" s="149"/>
      <c r="F104" s="64" t="s">
        <v>49</v>
      </c>
      <c r="G104" s="8">
        <f t="shared" si="156"/>
        <v>20</v>
      </c>
      <c r="H104" s="190"/>
      <c r="I104" s="97">
        <f t="shared" si="157"/>
        <v>425.67110899036481</v>
      </c>
      <c r="J104" s="8">
        <v>80</v>
      </c>
      <c r="K104" s="28">
        <f t="shared" si="130"/>
        <v>380</v>
      </c>
      <c r="L104" s="58">
        <f t="shared" si="131"/>
        <v>595</v>
      </c>
      <c r="M104" s="8">
        <v>1.75</v>
      </c>
      <c r="N104" s="67">
        <f t="shared" si="158"/>
        <v>25</v>
      </c>
      <c r="O104" s="8">
        <f t="shared" si="132"/>
        <v>5</v>
      </c>
      <c r="P104" s="28">
        <f t="shared" si="133"/>
        <v>620.82196184840734</v>
      </c>
      <c r="Q104" s="28">
        <f t="shared" si="134"/>
        <v>277.45305660222414</v>
      </c>
      <c r="R104" s="33">
        <f t="shared" si="135"/>
        <v>1.9309113581843607</v>
      </c>
      <c r="S104" s="89">
        <f t="shared" si="136"/>
        <v>60.685785542937047</v>
      </c>
      <c r="T104" s="50">
        <f t="shared" si="137"/>
        <v>172.7488727264878</v>
      </c>
      <c r="U104" s="89">
        <f t="shared" si="138"/>
        <v>72.481899983310811</v>
      </c>
      <c r="V104" s="58">
        <f t="shared" si="139"/>
        <v>55.168895948124586</v>
      </c>
      <c r="W104" s="28">
        <f t="shared" si="140"/>
        <v>20.867965104148144</v>
      </c>
      <c r="X104" s="59">
        <f t="shared" si="141"/>
        <v>3.3909470955194112</v>
      </c>
      <c r="Y104" s="60">
        <f t="shared" si="142"/>
        <v>12.29690773873169</v>
      </c>
      <c r="Z104" s="60">
        <f t="shared" si="143"/>
        <v>7.0918852324360415</v>
      </c>
      <c r="AA104" s="67">
        <f t="shared" si="159"/>
        <v>0</v>
      </c>
      <c r="AB104" s="31">
        <f t="shared" si="144"/>
        <v>20</v>
      </c>
      <c r="AC104" s="50">
        <f t="shared" si="145"/>
        <v>602.87787709773988</v>
      </c>
      <c r="AD104" s="28">
        <f t="shared" si="146"/>
        <v>0</v>
      </c>
      <c r="AE104" s="33">
        <f t="shared" si="147"/>
        <v>1.75</v>
      </c>
      <c r="AF104" s="89">
        <f t="shared" si="148"/>
        <v>55</v>
      </c>
      <c r="AG104" s="50">
        <f t="shared" si="149"/>
        <v>163.57142857142856</v>
      </c>
      <c r="AH104" s="89">
        <f t="shared" si="150"/>
        <v>66.428571428571431</v>
      </c>
      <c r="AI104" s="58">
        <f t="shared" si="151"/>
        <v>50</v>
      </c>
      <c r="AJ104" s="28">
        <f t="shared" si="152"/>
        <v>20.264802591520667</v>
      </c>
      <c r="AK104" s="61">
        <f t="shared" si="153"/>
        <v>3.5</v>
      </c>
      <c r="AL104" s="60">
        <f t="shared" si="154"/>
        <v>11.439583333333331</v>
      </c>
      <c r="AM104" s="60">
        <f t="shared" si="155"/>
        <v>6.6139534525172881</v>
      </c>
      <c r="AN104" s="62">
        <f t="shared" si="160"/>
        <v>17.994983281572907</v>
      </c>
      <c r="AO104" s="63">
        <f t="shared" si="161"/>
        <v>2.826135695040449</v>
      </c>
    </row>
    <row r="105" spans="1:41" s="1" customFormat="1" ht="20.100000000000001" customHeight="1" x14ac:dyDescent="0.15">
      <c r="A105" s="18"/>
      <c r="B105" s="147"/>
      <c r="C105" s="149"/>
      <c r="D105" s="100">
        <v>400</v>
      </c>
      <c r="E105" s="149"/>
      <c r="F105" s="64" t="s">
        <v>50</v>
      </c>
      <c r="G105" s="8">
        <f t="shared" si="156"/>
        <v>20</v>
      </c>
      <c r="H105" s="190"/>
      <c r="I105" s="97">
        <f t="shared" si="157"/>
        <v>425.67110899036481</v>
      </c>
      <c r="J105" s="8">
        <v>80</v>
      </c>
      <c r="K105" s="28">
        <f t="shared" si="130"/>
        <v>380</v>
      </c>
      <c r="L105" s="58">
        <f t="shared" si="131"/>
        <v>595</v>
      </c>
      <c r="M105" s="8">
        <v>1.75</v>
      </c>
      <c r="N105" s="67">
        <f t="shared" si="158"/>
        <v>25</v>
      </c>
      <c r="O105" s="8">
        <f t="shared" si="132"/>
        <v>5</v>
      </c>
      <c r="P105" s="28">
        <f t="shared" si="133"/>
        <v>620.82196184840734</v>
      </c>
      <c r="Q105" s="28">
        <f t="shared" si="134"/>
        <v>277.45305660222414</v>
      </c>
      <c r="R105" s="33">
        <f t="shared" si="135"/>
        <v>1.9309113581843607</v>
      </c>
      <c r="S105" s="89">
        <f t="shared" si="136"/>
        <v>60.685785542937047</v>
      </c>
      <c r="T105" s="50">
        <f t="shared" si="137"/>
        <v>172.7488727264878</v>
      </c>
      <c r="U105" s="89">
        <f t="shared" si="138"/>
        <v>72.481899983310811</v>
      </c>
      <c r="V105" s="58">
        <f t="shared" si="139"/>
        <v>55.168895948124586</v>
      </c>
      <c r="W105" s="28">
        <f t="shared" si="140"/>
        <v>20.867965104148144</v>
      </c>
      <c r="X105" s="59">
        <f t="shared" si="141"/>
        <v>3.3909470955194112</v>
      </c>
      <c r="Y105" s="60">
        <f t="shared" si="142"/>
        <v>12.29690773873169</v>
      </c>
      <c r="Z105" s="60">
        <f t="shared" si="143"/>
        <v>7.0918852324360415</v>
      </c>
      <c r="AA105" s="67">
        <f t="shared" si="159"/>
        <v>0</v>
      </c>
      <c r="AB105" s="31">
        <f t="shared" si="144"/>
        <v>20</v>
      </c>
      <c r="AC105" s="50">
        <f t="shared" si="145"/>
        <v>602.87787709773988</v>
      </c>
      <c r="AD105" s="28">
        <f t="shared" si="146"/>
        <v>0</v>
      </c>
      <c r="AE105" s="33">
        <f t="shared" si="147"/>
        <v>1.75</v>
      </c>
      <c r="AF105" s="89">
        <f t="shared" si="148"/>
        <v>55</v>
      </c>
      <c r="AG105" s="50">
        <f t="shared" si="149"/>
        <v>163.57142857142856</v>
      </c>
      <c r="AH105" s="89">
        <f t="shared" si="150"/>
        <v>66.428571428571431</v>
      </c>
      <c r="AI105" s="58">
        <f t="shared" si="151"/>
        <v>50</v>
      </c>
      <c r="AJ105" s="28">
        <f t="shared" si="152"/>
        <v>20.264802591520667</v>
      </c>
      <c r="AK105" s="61">
        <f t="shared" si="153"/>
        <v>3.5</v>
      </c>
      <c r="AL105" s="60">
        <f t="shared" si="154"/>
        <v>11.439583333333331</v>
      </c>
      <c r="AM105" s="60">
        <f t="shared" si="155"/>
        <v>6.6139534525172881</v>
      </c>
      <c r="AN105" s="62">
        <f t="shared" si="160"/>
        <v>17.994983281572907</v>
      </c>
      <c r="AO105" s="63">
        <f t="shared" si="161"/>
        <v>2.826135695040449</v>
      </c>
    </row>
    <row r="106" spans="1:41" s="1" customFormat="1" ht="20.100000000000001" customHeight="1" x14ac:dyDescent="0.15">
      <c r="A106" s="18"/>
      <c r="B106" s="147"/>
      <c r="C106" s="149"/>
      <c r="D106" s="100">
        <v>400</v>
      </c>
      <c r="E106" s="149"/>
      <c r="F106" s="64" t="s">
        <v>51</v>
      </c>
      <c r="G106" s="8">
        <f t="shared" si="156"/>
        <v>20</v>
      </c>
      <c r="H106" s="190"/>
      <c r="I106" s="97">
        <f t="shared" si="157"/>
        <v>425.67110899036481</v>
      </c>
      <c r="J106" s="8">
        <v>90</v>
      </c>
      <c r="K106" s="28">
        <f t="shared" si="130"/>
        <v>390</v>
      </c>
      <c r="L106" s="58">
        <f t="shared" si="131"/>
        <v>612.5</v>
      </c>
      <c r="M106" s="8">
        <v>1.75</v>
      </c>
      <c r="N106" s="67">
        <f t="shared" si="158"/>
        <v>25</v>
      </c>
      <c r="O106" s="8">
        <f t="shared" si="132"/>
        <v>5</v>
      </c>
      <c r="P106" s="28">
        <f t="shared" si="133"/>
        <v>639.08143131453699</v>
      </c>
      <c r="Q106" s="28">
        <f t="shared" si="134"/>
        <v>285.61344061993663</v>
      </c>
      <c r="R106" s="33">
        <f t="shared" si="135"/>
        <v>1.9309113581843607</v>
      </c>
      <c r="S106" s="89">
        <f t="shared" si="136"/>
        <v>60.685785542937047</v>
      </c>
      <c r="T106" s="50">
        <f t="shared" si="137"/>
        <v>175.69790133658125</v>
      </c>
      <c r="U106" s="89">
        <f t="shared" si="138"/>
        <v>72.481899983310811</v>
      </c>
      <c r="V106" s="58">
        <f t="shared" si="139"/>
        <v>55.168895948124586</v>
      </c>
      <c r="W106" s="28">
        <f t="shared" si="140"/>
        <v>20.867965104148144</v>
      </c>
      <c r="X106" s="59">
        <f t="shared" si="141"/>
        <v>3.3909470955194112</v>
      </c>
      <c r="Y106" s="60">
        <f t="shared" si="142"/>
        <v>13.088279517175556</v>
      </c>
      <c r="Z106" s="60">
        <f t="shared" si="143"/>
        <v>7.3546584929240399</v>
      </c>
      <c r="AA106" s="67">
        <f t="shared" si="159"/>
        <v>0</v>
      </c>
      <c r="AB106" s="31">
        <f t="shared" si="144"/>
        <v>20</v>
      </c>
      <c r="AC106" s="50">
        <f t="shared" si="145"/>
        <v>620.60957936532043</v>
      </c>
      <c r="AD106" s="28">
        <f t="shared" si="146"/>
        <v>0</v>
      </c>
      <c r="AE106" s="33">
        <f t="shared" si="147"/>
        <v>1.75</v>
      </c>
      <c r="AF106" s="89">
        <f t="shared" si="148"/>
        <v>55</v>
      </c>
      <c r="AG106" s="50">
        <f t="shared" si="149"/>
        <v>166.42857142857144</v>
      </c>
      <c r="AH106" s="89">
        <f t="shared" si="150"/>
        <v>66.428571428571431</v>
      </c>
      <c r="AI106" s="58">
        <f t="shared" si="151"/>
        <v>50</v>
      </c>
      <c r="AJ106" s="28">
        <f t="shared" si="152"/>
        <v>20.264802591520667</v>
      </c>
      <c r="AK106" s="61">
        <f t="shared" si="153"/>
        <v>3.5</v>
      </c>
      <c r="AL106" s="60">
        <f t="shared" si="154"/>
        <v>12.180729166666667</v>
      </c>
      <c r="AM106" s="60">
        <f t="shared" si="155"/>
        <v>6.8609814952383843</v>
      </c>
      <c r="AN106" s="62">
        <f t="shared" si="160"/>
        <v>18.481691176871934</v>
      </c>
      <c r="AO106" s="63">
        <f t="shared" si="161"/>
        <v>2.8522489238971285</v>
      </c>
    </row>
    <row r="107" spans="1:41" s="1" customFormat="1" ht="20.100000000000001" customHeight="1" x14ac:dyDescent="0.15">
      <c r="A107" s="18"/>
      <c r="B107" s="147">
        <f>C107+30*2</f>
        <v>460</v>
      </c>
      <c r="C107" s="149">
        <v>400</v>
      </c>
      <c r="D107" s="100">
        <v>400</v>
      </c>
      <c r="E107" s="149">
        <v>400</v>
      </c>
      <c r="F107" s="64" t="s">
        <v>43</v>
      </c>
      <c r="G107" s="8">
        <f t="shared" si="156"/>
        <v>20</v>
      </c>
      <c r="H107" s="190">
        <f>C107/COS(G107/180*PI())</f>
        <v>425.67110899036481</v>
      </c>
      <c r="I107" s="97">
        <f t="shared" si="157"/>
        <v>425.67110899036481</v>
      </c>
      <c r="J107" s="8">
        <v>45</v>
      </c>
      <c r="K107" s="28">
        <f t="shared" ref="K107:K115" si="162">J107+E$107</f>
        <v>445</v>
      </c>
      <c r="L107" s="58">
        <f t="shared" si="131"/>
        <v>607.5</v>
      </c>
      <c r="M107" s="8">
        <v>1.5</v>
      </c>
      <c r="N107" s="67">
        <f t="shared" si="158"/>
        <v>25</v>
      </c>
      <c r="O107" s="8">
        <f t="shared" si="132"/>
        <v>5</v>
      </c>
      <c r="P107" s="28">
        <f t="shared" si="133"/>
        <v>629.53952013727496</v>
      </c>
      <c r="Q107" s="28">
        <f t="shared" si="134"/>
        <v>283.28190232916165</v>
      </c>
      <c r="R107" s="33">
        <f t="shared" si="135"/>
        <v>1.6550668784437377</v>
      </c>
      <c r="S107" s="89">
        <f t="shared" si="136"/>
        <v>60.685785542937047</v>
      </c>
      <c r="T107" s="50">
        <f t="shared" si="137"/>
        <v>190.52085057364113</v>
      </c>
      <c r="U107" s="89">
        <f t="shared" si="138"/>
        <v>72.356353186146407</v>
      </c>
      <c r="V107" s="58">
        <f t="shared" si="139"/>
        <v>55.168895948124586</v>
      </c>
      <c r="W107" s="28">
        <f t="shared" si="140"/>
        <v>20.725580909869134</v>
      </c>
      <c r="X107" s="59">
        <f t="shared" si="141"/>
        <v>3.4274254023346011</v>
      </c>
      <c r="Y107" s="60">
        <f t="shared" si="142"/>
        <v>15.363133030072566</v>
      </c>
      <c r="Z107" s="60">
        <f t="shared" si="143"/>
        <v>7.557290719995998</v>
      </c>
      <c r="AA107" s="67">
        <f t="shared" si="159"/>
        <v>0</v>
      </c>
      <c r="AB107" s="31">
        <f t="shared" si="144"/>
        <v>20</v>
      </c>
      <c r="AC107" s="50">
        <f t="shared" si="145"/>
        <v>618.42222301463858</v>
      </c>
      <c r="AD107" s="28">
        <f t="shared" si="146"/>
        <v>0</v>
      </c>
      <c r="AE107" s="33">
        <f t="shared" si="147"/>
        <v>1.5</v>
      </c>
      <c r="AF107" s="89">
        <f t="shared" si="148"/>
        <v>55</v>
      </c>
      <c r="AG107" s="50">
        <f t="shared" si="149"/>
        <v>182.14285714285714</v>
      </c>
      <c r="AH107" s="89">
        <f t="shared" si="150"/>
        <v>66.428571428571431</v>
      </c>
      <c r="AI107" s="58">
        <f t="shared" si="151"/>
        <v>50</v>
      </c>
      <c r="AJ107" s="28">
        <f t="shared" si="152"/>
        <v>20.359579358506618</v>
      </c>
      <c r="AK107" s="61">
        <f t="shared" si="153"/>
        <v>3.5</v>
      </c>
      <c r="AL107" s="60">
        <f t="shared" si="154"/>
        <v>14.392325892857142</v>
      </c>
      <c r="AM107" s="60">
        <f t="shared" si="155"/>
        <v>7.094820953331852</v>
      </c>
      <c r="AN107" s="62">
        <f t="shared" si="160"/>
        <v>18.340663659846712</v>
      </c>
      <c r="AO107" s="63">
        <f t="shared" si="161"/>
        <v>2.8442339078483849</v>
      </c>
    </row>
    <row r="108" spans="1:41" s="1" customFormat="1" ht="20.100000000000001" customHeight="1" x14ac:dyDescent="0.15">
      <c r="A108" s="18"/>
      <c r="B108" s="147"/>
      <c r="C108" s="149"/>
      <c r="D108" s="100">
        <v>400</v>
      </c>
      <c r="E108" s="149"/>
      <c r="F108" s="64" t="s">
        <v>44</v>
      </c>
      <c r="G108" s="8">
        <f t="shared" si="156"/>
        <v>20</v>
      </c>
      <c r="H108" s="190"/>
      <c r="I108" s="97">
        <f t="shared" si="157"/>
        <v>425.67110899036481</v>
      </c>
      <c r="J108" s="8">
        <v>45</v>
      </c>
      <c r="K108" s="28">
        <f t="shared" si="162"/>
        <v>445</v>
      </c>
      <c r="L108" s="58">
        <f t="shared" si="131"/>
        <v>607.5</v>
      </c>
      <c r="M108" s="8">
        <v>1.5</v>
      </c>
      <c r="N108" s="67">
        <f t="shared" si="158"/>
        <v>25</v>
      </c>
      <c r="O108" s="8">
        <f t="shared" si="132"/>
        <v>5</v>
      </c>
      <c r="P108" s="28">
        <f t="shared" si="133"/>
        <v>629.53952013727496</v>
      </c>
      <c r="Q108" s="28">
        <f t="shared" si="134"/>
        <v>283.28190232916165</v>
      </c>
      <c r="R108" s="33">
        <f t="shared" si="135"/>
        <v>1.6550668784437377</v>
      </c>
      <c r="S108" s="89">
        <f t="shared" si="136"/>
        <v>60.685785542937047</v>
      </c>
      <c r="T108" s="50">
        <f t="shared" si="137"/>
        <v>190.52085057364113</v>
      </c>
      <c r="U108" s="89">
        <f t="shared" si="138"/>
        <v>72.356353186146407</v>
      </c>
      <c r="V108" s="58">
        <f t="shared" si="139"/>
        <v>55.168895948124586</v>
      </c>
      <c r="W108" s="28">
        <f t="shared" si="140"/>
        <v>20.725580909869134</v>
      </c>
      <c r="X108" s="59">
        <f t="shared" si="141"/>
        <v>3.4274254023346011</v>
      </c>
      <c r="Y108" s="60">
        <f t="shared" si="142"/>
        <v>15.363133030072566</v>
      </c>
      <c r="Z108" s="60">
        <f t="shared" si="143"/>
        <v>7.557290719995998</v>
      </c>
      <c r="AA108" s="67">
        <f t="shared" si="159"/>
        <v>0</v>
      </c>
      <c r="AB108" s="31">
        <f t="shared" si="144"/>
        <v>20</v>
      </c>
      <c r="AC108" s="50">
        <f t="shared" si="145"/>
        <v>618.42222301463858</v>
      </c>
      <c r="AD108" s="28">
        <f t="shared" si="146"/>
        <v>0</v>
      </c>
      <c r="AE108" s="33">
        <f t="shared" si="147"/>
        <v>1.5</v>
      </c>
      <c r="AF108" s="89">
        <f t="shared" si="148"/>
        <v>55</v>
      </c>
      <c r="AG108" s="50">
        <f t="shared" si="149"/>
        <v>182.14285714285714</v>
      </c>
      <c r="AH108" s="89">
        <f t="shared" si="150"/>
        <v>66.428571428571431</v>
      </c>
      <c r="AI108" s="58">
        <f t="shared" si="151"/>
        <v>50</v>
      </c>
      <c r="AJ108" s="28">
        <f t="shared" si="152"/>
        <v>20.359579358506618</v>
      </c>
      <c r="AK108" s="61">
        <f t="shared" si="153"/>
        <v>3.5</v>
      </c>
      <c r="AL108" s="60">
        <f t="shared" si="154"/>
        <v>14.392325892857142</v>
      </c>
      <c r="AM108" s="60">
        <f t="shared" si="155"/>
        <v>7.094820953331852</v>
      </c>
      <c r="AN108" s="62">
        <f t="shared" si="160"/>
        <v>18.340663659846712</v>
      </c>
      <c r="AO108" s="63">
        <f t="shared" si="161"/>
        <v>2.8442339078483849</v>
      </c>
    </row>
    <row r="109" spans="1:41" s="1" customFormat="1" ht="20.100000000000001" customHeight="1" x14ac:dyDescent="0.15">
      <c r="A109" s="18"/>
      <c r="B109" s="147"/>
      <c r="C109" s="149"/>
      <c r="D109" s="100">
        <v>400</v>
      </c>
      <c r="E109" s="149"/>
      <c r="F109" s="64" t="s">
        <v>45</v>
      </c>
      <c r="G109" s="8">
        <f t="shared" si="156"/>
        <v>20</v>
      </c>
      <c r="H109" s="190"/>
      <c r="I109" s="97">
        <f t="shared" si="157"/>
        <v>425.67110899036481</v>
      </c>
      <c r="J109" s="8">
        <v>55</v>
      </c>
      <c r="K109" s="28">
        <f t="shared" si="162"/>
        <v>455</v>
      </c>
      <c r="L109" s="58">
        <f t="shared" si="131"/>
        <v>622.5</v>
      </c>
      <c r="M109" s="8">
        <v>1.5</v>
      </c>
      <c r="N109" s="67">
        <f t="shared" si="158"/>
        <v>25</v>
      </c>
      <c r="O109" s="8">
        <f t="shared" si="132"/>
        <v>5</v>
      </c>
      <c r="P109" s="28">
        <f t="shared" si="133"/>
        <v>645.08370581967688</v>
      </c>
      <c r="Q109" s="28">
        <f t="shared" si="134"/>
        <v>290.27651720148663</v>
      </c>
      <c r="R109" s="33">
        <f t="shared" si="135"/>
        <v>1.6550668784437377</v>
      </c>
      <c r="S109" s="89">
        <f t="shared" si="136"/>
        <v>60.685785542937047</v>
      </c>
      <c r="T109" s="50">
        <f t="shared" si="137"/>
        <v>193.43849248444346</v>
      </c>
      <c r="U109" s="89">
        <f t="shared" si="138"/>
        <v>72.356353186146407</v>
      </c>
      <c r="V109" s="58">
        <f t="shared" si="139"/>
        <v>55.168895948124586</v>
      </c>
      <c r="W109" s="28">
        <f t="shared" si="140"/>
        <v>20.725580909869134</v>
      </c>
      <c r="X109" s="59">
        <f t="shared" si="141"/>
        <v>3.4274254023346011</v>
      </c>
      <c r="Y109" s="60">
        <f t="shared" si="142"/>
        <v>16.215897182952439</v>
      </c>
      <c r="Z109" s="60">
        <f t="shared" si="143"/>
        <v>7.7983774535443295</v>
      </c>
      <c r="AA109" s="67">
        <f t="shared" si="159"/>
        <v>0</v>
      </c>
      <c r="AB109" s="31">
        <f t="shared" si="144"/>
        <v>20</v>
      </c>
      <c r="AC109" s="50">
        <f t="shared" si="145"/>
        <v>633.69190753351847</v>
      </c>
      <c r="AD109" s="28">
        <f t="shared" si="146"/>
        <v>0</v>
      </c>
      <c r="AE109" s="33">
        <f t="shared" si="147"/>
        <v>1.5</v>
      </c>
      <c r="AF109" s="89">
        <f t="shared" si="148"/>
        <v>55</v>
      </c>
      <c r="AG109" s="50">
        <f t="shared" si="149"/>
        <v>185</v>
      </c>
      <c r="AH109" s="89">
        <f t="shared" si="150"/>
        <v>66.428571428571431</v>
      </c>
      <c r="AI109" s="58">
        <f t="shared" si="151"/>
        <v>50</v>
      </c>
      <c r="AJ109" s="28">
        <f t="shared" si="152"/>
        <v>20.359579358506618</v>
      </c>
      <c r="AK109" s="61">
        <f t="shared" si="153"/>
        <v>3.5</v>
      </c>
      <c r="AL109" s="60">
        <f t="shared" si="154"/>
        <v>15.19752232142857</v>
      </c>
      <c r="AM109" s="60">
        <f t="shared" si="155"/>
        <v>7.3233588604687938</v>
      </c>
      <c r="AN109" s="62">
        <f t="shared" si="160"/>
        <v>18.760989432509852</v>
      </c>
      <c r="AO109" s="63">
        <f t="shared" si="161"/>
        <v>2.8666166754398246</v>
      </c>
    </row>
    <row r="110" spans="1:41" s="1" customFormat="1" ht="20.100000000000001" customHeight="1" x14ac:dyDescent="0.15">
      <c r="A110" s="18"/>
      <c r="B110" s="147"/>
      <c r="C110" s="149"/>
      <c r="D110" s="100">
        <v>400</v>
      </c>
      <c r="E110" s="149"/>
      <c r="F110" s="64" t="s">
        <v>46</v>
      </c>
      <c r="G110" s="8">
        <f t="shared" si="156"/>
        <v>20</v>
      </c>
      <c r="H110" s="190"/>
      <c r="I110" s="97">
        <f t="shared" si="157"/>
        <v>425.67110899036481</v>
      </c>
      <c r="J110" s="8">
        <v>55</v>
      </c>
      <c r="K110" s="28">
        <f t="shared" si="162"/>
        <v>455</v>
      </c>
      <c r="L110" s="58">
        <f t="shared" si="131"/>
        <v>622.5</v>
      </c>
      <c r="M110" s="8">
        <v>1.5</v>
      </c>
      <c r="N110" s="67">
        <f t="shared" si="158"/>
        <v>25</v>
      </c>
      <c r="O110" s="8">
        <f t="shared" si="132"/>
        <v>5</v>
      </c>
      <c r="P110" s="28">
        <f t="shared" si="133"/>
        <v>645.08370581967688</v>
      </c>
      <c r="Q110" s="28">
        <f t="shared" si="134"/>
        <v>290.27651720148663</v>
      </c>
      <c r="R110" s="33">
        <f t="shared" si="135"/>
        <v>1.6550668784437377</v>
      </c>
      <c r="S110" s="89">
        <f t="shared" si="136"/>
        <v>60.685785542937047</v>
      </c>
      <c r="T110" s="50">
        <f t="shared" si="137"/>
        <v>193.43849248444346</v>
      </c>
      <c r="U110" s="89">
        <f t="shared" si="138"/>
        <v>72.356353186146407</v>
      </c>
      <c r="V110" s="58">
        <f t="shared" si="139"/>
        <v>55.168895948124586</v>
      </c>
      <c r="W110" s="28">
        <f t="shared" si="140"/>
        <v>20.725580909869134</v>
      </c>
      <c r="X110" s="59">
        <f t="shared" si="141"/>
        <v>3.4274254023346011</v>
      </c>
      <c r="Y110" s="60">
        <f t="shared" si="142"/>
        <v>16.215897182952439</v>
      </c>
      <c r="Z110" s="60">
        <f t="shared" si="143"/>
        <v>7.7983774535443295</v>
      </c>
      <c r="AA110" s="67">
        <f t="shared" si="159"/>
        <v>0</v>
      </c>
      <c r="AB110" s="31">
        <f t="shared" si="144"/>
        <v>20</v>
      </c>
      <c r="AC110" s="50">
        <f t="shared" si="145"/>
        <v>633.69190753351847</v>
      </c>
      <c r="AD110" s="28">
        <f t="shared" si="146"/>
        <v>0</v>
      </c>
      <c r="AE110" s="33">
        <f t="shared" si="147"/>
        <v>1.5</v>
      </c>
      <c r="AF110" s="89">
        <f t="shared" si="148"/>
        <v>55</v>
      </c>
      <c r="AG110" s="50">
        <f t="shared" si="149"/>
        <v>185</v>
      </c>
      <c r="AH110" s="89">
        <f t="shared" si="150"/>
        <v>66.428571428571431</v>
      </c>
      <c r="AI110" s="58">
        <f t="shared" si="151"/>
        <v>50</v>
      </c>
      <c r="AJ110" s="28">
        <f t="shared" si="152"/>
        <v>20.359579358506618</v>
      </c>
      <c r="AK110" s="61">
        <f t="shared" si="153"/>
        <v>3.5</v>
      </c>
      <c r="AL110" s="60">
        <f t="shared" si="154"/>
        <v>15.19752232142857</v>
      </c>
      <c r="AM110" s="60">
        <f t="shared" si="155"/>
        <v>7.3233588604687938</v>
      </c>
      <c r="AN110" s="62">
        <f t="shared" si="160"/>
        <v>18.760989432509852</v>
      </c>
      <c r="AO110" s="63">
        <f t="shared" si="161"/>
        <v>2.8666166754398246</v>
      </c>
    </row>
    <row r="111" spans="1:41" s="1" customFormat="1" ht="20.100000000000001" customHeight="1" x14ac:dyDescent="0.15">
      <c r="A111" s="18"/>
      <c r="B111" s="147"/>
      <c r="C111" s="149"/>
      <c r="D111" s="100">
        <v>400</v>
      </c>
      <c r="E111" s="149"/>
      <c r="F111" s="64" t="s">
        <v>47</v>
      </c>
      <c r="G111" s="8">
        <f t="shared" si="156"/>
        <v>20</v>
      </c>
      <c r="H111" s="190"/>
      <c r="I111" s="97">
        <f t="shared" si="157"/>
        <v>425.67110899036481</v>
      </c>
      <c r="J111" s="8">
        <v>70</v>
      </c>
      <c r="K111" s="28">
        <f t="shared" si="162"/>
        <v>470</v>
      </c>
      <c r="L111" s="58">
        <f t="shared" si="131"/>
        <v>752.5</v>
      </c>
      <c r="M111" s="8">
        <v>1.75</v>
      </c>
      <c r="N111" s="67">
        <f t="shared" si="158"/>
        <v>25</v>
      </c>
      <c r="O111" s="8">
        <f t="shared" si="132"/>
        <v>5</v>
      </c>
      <c r="P111" s="28">
        <f t="shared" si="133"/>
        <v>785.15718704357403</v>
      </c>
      <c r="Q111" s="28">
        <f t="shared" si="134"/>
        <v>350.89651276163642</v>
      </c>
      <c r="R111" s="33">
        <f t="shared" si="135"/>
        <v>1.9309113581843607</v>
      </c>
      <c r="S111" s="89">
        <f t="shared" si="136"/>
        <v>60.685785542937047</v>
      </c>
      <c r="T111" s="50">
        <f t="shared" si="137"/>
        <v>199.29013021732879</v>
      </c>
      <c r="U111" s="89">
        <f t="shared" si="138"/>
        <v>72.481899983310811</v>
      </c>
      <c r="V111" s="58">
        <f t="shared" si="139"/>
        <v>55.168895948124586</v>
      </c>
      <c r="W111" s="28">
        <f t="shared" si="140"/>
        <v>20.867965104148144</v>
      </c>
      <c r="X111" s="59">
        <f t="shared" si="141"/>
        <v>3.3909470955194112</v>
      </c>
      <c r="Y111" s="60">
        <f t="shared" si="142"/>
        <v>20.569501243715322</v>
      </c>
      <c r="Z111" s="60">
        <f t="shared" si="143"/>
        <v>9.5683178582895518</v>
      </c>
      <c r="AA111" s="67">
        <f t="shared" si="159"/>
        <v>0</v>
      </c>
      <c r="AB111" s="31">
        <f t="shared" si="144"/>
        <v>20</v>
      </c>
      <c r="AC111" s="50">
        <f t="shared" si="145"/>
        <v>762.46319750596513</v>
      </c>
      <c r="AD111" s="28">
        <f t="shared" si="146"/>
        <v>0</v>
      </c>
      <c r="AE111" s="33">
        <f t="shared" si="147"/>
        <v>1.75</v>
      </c>
      <c r="AF111" s="89">
        <f t="shared" si="148"/>
        <v>55</v>
      </c>
      <c r="AG111" s="50">
        <f t="shared" si="149"/>
        <v>189.28571428571428</v>
      </c>
      <c r="AH111" s="89">
        <f t="shared" si="150"/>
        <v>66.428571428571431</v>
      </c>
      <c r="AI111" s="58">
        <f t="shared" si="151"/>
        <v>50</v>
      </c>
      <c r="AJ111" s="28">
        <f t="shared" si="152"/>
        <v>20.264802591520667</v>
      </c>
      <c r="AK111" s="61">
        <f t="shared" si="153"/>
        <v>3.5</v>
      </c>
      <c r="AL111" s="60">
        <f t="shared" si="154"/>
        <v>19.200395833333335</v>
      </c>
      <c r="AM111" s="60">
        <f t="shared" si="155"/>
        <v>8.9452058370071583</v>
      </c>
      <c r="AN111" s="62">
        <f t="shared" si="160"/>
        <v>22.580996016510475</v>
      </c>
      <c r="AO111" s="63">
        <f t="shared" si="161"/>
        <v>3.0611547547505684</v>
      </c>
    </row>
    <row r="112" spans="1:41" s="1" customFormat="1" ht="20.100000000000001" customHeight="1" x14ac:dyDescent="0.15">
      <c r="A112" s="18"/>
      <c r="B112" s="147"/>
      <c r="C112" s="149"/>
      <c r="D112" s="100">
        <v>400</v>
      </c>
      <c r="E112" s="149"/>
      <c r="F112" s="64" t="s">
        <v>48</v>
      </c>
      <c r="G112" s="8">
        <f t="shared" si="156"/>
        <v>20</v>
      </c>
      <c r="H112" s="190"/>
      <c r="I112" s="97">
        <f t="shared" si="157"/>
        <v>425.67110899036481</v>
      </c>
      <c r="J112" s="8">
        <v>70</v>
      </c>
      <c r="K112" s="28">
        <f t="shared" si="162"/>
        <v>470</v>
      </c>
      <c r="L112" s="58">
        <f t="shared" si="131"/>
        <v>752.5</v>
      </c>
      <c r="M112" s="8">
        <v>1.75</v>
      </c>
      <c r="N112" s="67">
        <f t="shared" si="158"/>
        <v>25</v>
      </c>
      <c r="O112" s="8">
        <f t="shared" si="132"/>
        <v>5</v>
      </c>
      <c r="P112" s="28">
        <f t="shared" si="133"/>
        <v>785.15718704357403</v>
      </c>
      <c r="Q112" s="28">
        <f t="shared" si="134"/>
        <v>350.89651276163642</v>
      </c>
      <c r="R112" s="33">
        <f t="shared" si="135"/>
        <v>1.9309113581843607</v>
      </c>
      <c r="S112" s="89">
        <f t="shared" si="136"/>
        <v>60.685785542937047</v>
      </c>
      <c r="T112" s="50">
        <f t="shared" si="137"/>
        <v>199.29013021732879</v>
      </c>
      <c r="U112" s="89">
        <f t="shared" si="138"/>
        <v>72.481899983310811</v>
      </c>
      <c r="V112" s="58">
        <f t="shared" si="139"/>
        <v>55.168895948124586</v>
      </c>
      <c r="W112" s="28">
        <f t="shared" si="140"/>
        <v>20.867965104148144</v>
      </c>
      <c r="X112" s="59">
        <f t="shared" si="141"/>
        <v>3.3909470955194112</v>
      </c>
      <c r="Y112" s="60">
        <f t="shared" si="142"/>
        <v>20.569501243715322</v>
      </c>
      <c r="Z112" s="60">
        <f t="shared" si="143"/>
        <v>9.5683178582895518</v>
      </c>
      <c r="AA112" s="67">
        <f t="shared" si="159"/>
        <v>0</v>
      </c>
      <c r="AB112" s="31">
        <f t="shared" si="144"/>
        <v>20</v>
      </c>
      <c r="AC112" s="50">
        <f t="shared" si="145"/>
        <v>762.46319750596513</v>
      </c>
      <c r="AD112" s="28">
        <f t="shared" si="146"/>
        <v>0</v>
      </c>
      <c r="AE112" s="33">
        <f t="shared" si="147"/>
        <v>1.75</v>
      </c>
      <c r="AF112" s="89">
        <f t="shared" si="148"/>
        <v>55</v>
      </c>
      <c r="AG112" s="50">
        <f t="shared" si="149"/>
        <v>189.28571428571428</v>
      </c>
      <c r="AH112" s="89">
        <f t="shared" si="150"/>
        <v>66.428571428571431</v>
      </c>
      <c r="AI112" s="58">
        <f t="shared" si="151"/>
        <v>50</v>
      </c>
      <c r="AJ112" s="28">
        <f t="shared" si="152"/>
        <v>20.264802591520667</v>
      </c>
      <c r="AK112" s="61">
        <f t="shared" si="153"/>
        <v>3.5</v>
      </c>
      <c r="AL112" s="60">
        <f t="shared" si="154"/>
        <v>19.200395833333335</v>
      </c>
      <c r="AM112" s="60">
        <f t="shared" si="155"/>
        <v>8.9452058370071583</v>
      </c>
      <c r="AN112" s="62">
        <f t="shared" si="160"/>
        <v>22.580996016510475</v>
      </c>
      <c r="AO112" s="63">
        <f t="shared" si="161"/>
        <v>3.0611547547505684</v>
      </c>
    </row>
    <row r="113" spans="1:41" s="1" customFormat="1" ht="20.100000000000001" customHeight="1" x14ac:dyDescent="0.15">
      <c r="A113" s="18"/>
      <c r="B113" s="147"/>
      <c r="C113" s="149"/>
      <c r="D113" s="100">
        <v>400</v>
      </c>
      <c r="E113" s="149"/>
      <c r="F113" s="64" t="s">
        <v>49</v>
      </c>
      <c r="G113" s="8">
        <f t="shared" si="156"/>
        <v>20</v>
      </c>
      <c r="H113" s="190"/>
      <c r="I113" s="97">
        <f t="shared" si="157"/>
        <v>425.67110899036481</v>
      </c>
      <c r="J113" s="8">
        <v>80</v>
      </c>
      <c r="K113" s="28">
        <f t="shared" si="162"/>
        <v>480</v>
      </c>
      <c r="L113" s="58">
        <f t="shared" si="131"/>
        <v>770</v>
      </c>
      <c r="M113" s="8">
        <v>1.75</v>
      </c>
      <c r="N113" s="67">
        <f t="shared" si="158"/>
        <v>25</v>
      </c>
      <c r="O113" s="8">
        <f t="shared" si="132"/>
        <v>5</v>
      </c>
      <c r="P113" s="28">
        <f t="shared" si="133"/>
        <v>803.41665650970356</v>
      </c>
      <c r="Q113" s="28">
        <f t="shared" si="134"/>
        <v>359.0568967793489</v>
      </c>
      <c r="R113" s="33">
        <f t="shared" si="135"/>
        <v>1.9309113581843607</v>
      </c>
      <c r="S113" s="89">
        <f t="shared" si="136"/>
        <v>60.685785542937047</v>
      </c>
      <c r="T113" s="50">
        <f t="shared" si="137"/>
        <v>202.23915882742222</v>
      </c>
      <c r="U113" s="89">
        <f t="shared" si="138"/>
        <v>72.481899983310811</v>
      </c>
      <c r="V113" s="58">
        <f t="shared" si="139"/>
        <v>55.168895948124586</v>
      </c>
      <c r="W113" s="28">
        <f t="shared" si="140"/>
        <v>20.867965104148144</v>
      </c>
      <c r="X113" s="59">
        <f t="shared" si="141"/>
        <v>3.3909470955194112</v>
      </c>
      <c r="Y113" s="60">
        <f t="shared" si="142"/>
        <v>21.656176097007894</v>
      </c>
      <c r="Z113" s="60">
        <f t="shared" si="143"/>
        <v>9.8589594391429323</v>
      </c>
      <c r="AA113" s="67">
        <f t="shared" si="159"/>
        <v>0</v>
      </c>
      <c r="AB113" s="31">
        <f t="shared" si="144"/>
        <v>20</v>
      </c>
      <c r="AC113" s="50">
        <f t="shared" si="145"/>
        <v>780.19489977354567</v>
      </c>
      <c r="AD113" s="28">
        <f t="shared" si="146"/>
        <v>0</v>
      </c>
      <c r="AE113" s="33">
        <f t="shared" si="147"/>
        <v>1.75</v>
      </c>
      <c r="AF113" s="89">
        <f t="shared" si="148"/>
        <v>55</v>
      </c>
      <c r="AG113" s="50">
        <f t="shared" si="149"/>
        <v>192.14285714285714</v>
      </c>
      <c r="AH113" s="89">
        <f t="shared" si="150"/>
        <v>66.428571428571431</v>
      </c>
      <c r="AI113" s="58">
        <f t="shared" si="151"/>
        <v>50</v>
      </c>
      <c r="AJ113" s="28">
        <f t="shared" si="152"/>
        <v>20.264802591520667</v>
      </c>
      <c r="AK113" s="61">
        <f t="shared" si="153"/>
        <v>3.5</v>
      </c>
      <c r="AL113" s="60">
        <f t="shared" si="154"/>
        <v>20.221666666666664</v>
      </c>
      <c r="AM113" s="60">
        <f t="shared" si="155"/>
        <v>9.2192338797282538</v>
      </c>
      <c r="AN113" s="62">
        <f t="shared" si="160"/>
        <v>23.119114331121096</v>
      </c>
      <c r="AO113" s="63">
        <f t="shared" si="161"/>
        <v>3.0872679836072479</v>
      </c>
    </row>
    <row r="114" spans="1:41" s="1" customFormat="1" ht="20.100000000000001" customHeight="1" x14ac:dyDescent="0.15">
      <c r="A114" s="18"/>
      <c r="B114" s="147"/>
      <c r="C114" s="149"/>
      <c r="D114" s="100">
        <v>400</v>
      </c>
      <c r="E114" s="149"/>
      <c r="F114" s="64" t="s">
        <v>50</v>
      </c>
      <c r="G114" s="8">
        <f t="shared" si="156"/>
        <v>20</v>
      </c>
      <c r="H114" s="190"/>
      <c r="I114" s="97">
        <f t="shared" si="157"/>
        <v>425.67110899036481</v>
      </c>
      <c r="J114" s="8">
        <v>80</v>
      </c>
      <c r="K114" s="28">
        <f t="shared" si="162"/>
        <v>480</v>
      </c>
      <c r="L114" s="58">
        <f t="shared" si="131"/>
        <v>770</v>
      </c>
      <c r="M114" s="8">
        <v>1.75</v>
      </c>
      <c r="N114" s="67">
        <f t="shared" si="158"/>
        <v>25</v>
      </c>
      <c r="O114" s="8">
        <f t="shared" si="132"/>
        <v>5</v>
      </c>
      <c r="P114" s="28">
        <f t="shared" si="133"/>
        <v>803.41665650970356</v>
      </c>
      <c r="Q114" s="28">
        <f t="shared" si="134"/>
        <v>359.0568967793489</v>
      </c>
      <c r="R114" s="33">
        <f t="shared" si="135"/>
        <v>1.9309113581843607</v>
      </c>
      <c r="S114" s="89">
        <f t="shared" si="136"/>
        <v>60.685785542937047</v>
      </c>
      <c r="T114" s="50">
        <f t="shared" si="137"/>
        <v>202.23915882742222</v>
      </c>
      <c r="U114" s="89">
        <f t="shared" si="138"/>
        <v>72.481899983310811</v>
      </c>
      <c r="V114" s="58">
        <f t="shared" si="139"/>
        <v>55.168895948124586</v>
      </c>
      <c r="W114" s="28">
        <f t="shared" si="140"/>
        <v>20.867965104148144</v>
      </c>
      <c r="X114" s="59">
        <f t="shared" si="141"/>
        <v>3.3909470955194112</v>
      </c>
      <c r="Y114" s="60">
        <f t="shared" si="142"/>
        <v>21.656176097007894</v>
      </c>
      <c r="Z114" s="60">
        <f t="shared" si="143"/>
        <v>9.8589594391429323</v>
      </c>
      <c r="AA114" s="67">
        <f t="shared" si="159"/>
        <v>0</v>
      </c>
      <c r="AB114" s="31">
        <f t="shared" si="144"/>
        <v>20</v>
      </c>
      <c r="AC114" s="50">
        <f t="shared" si="145"/>
        <v>780.19489977354567</v>
      </c>
      <c r="AD114" s="28">
        <f t="shared" si="146"/>
        <v>0</v>
      </c>
      <c r="AE114" s="33">
        <f t="shared" si="147"/>
        <v>1.75</v>
      </c>
      <c r="AF114" s="89">
        <f t="shared" si="148"/>
        <v>55</v>
      </c>
      <c r="AG114" s="50">
        <f t="shared" si="149"/>
        <v>192.14285714285714</v>
      </c>
      <c r="AH114" s="89">
        <f t="shared" si="150"/>
        <v>66.428571428571431</v>
      </c>
      <c r="AI114" s="58">
        <f t="shared" si="151"/>
        <v>50</v>
      </c>
      <c r="AJ114" s="28">
        <f t="shared" si="152"/>
        <v>20.264802591520667</v>
      </c>
      <c r="AK114" s="61">
        <f t="shared" si="153"/>
        <v>3.5</v>
      </c>
      <c r="AL114" s="60">
        <f t="shared" si="154"/>
        <v>20.221666666666664</v>
      </c>
      <c r="AM114" s="60">
        <f t="shared" si="155"/>
        <v>9.2192338797282538</v>
      </c>
      <c r="AN114" s="62">
        <f t="shared" si="160"/>
        <v>23.119114331121096</v>
      </c>
      <c r="AO114" s="63">
        <f t="shared" si="161"/>
        <v>3.0872679836072479</v>
      </c>
    </row>
    <row r="115" spans="1:41" s="1" customFormat="1" ht="20.100000000000001" customHeight="1" thickBot="1" x14ac:dyDescent="0.2">
      <c r="A115" s="18"/>
      <c r="B115" s="148"/>
      <c r="C115" s="150"/>
      <c r="D115" s="101">
        <v>400</v>
      </c>
      <c r="E115" s="150"/>
      <c r="F115" s="65" t="s">
        <v>51</v>
      </c>
      <c r="G115" s="35">
        <f t="shared" si="156"/>
        <v>20</v>
      </c>
      <c r="H115" s="192"/>
      <c r="I115" s="97">
        <f t="shared" si="157"/>
        <v>425.67110899036481</v>
      </c>
      <c r="J115" s="35">
        <v>90</v>
      </c>
      <c r="K115" s="36">
        <f t="shared" si="162"/>
        <v>490</v>
      </c>
      <c r="L115" s="66">
        <f t="shared" si="131"/>
        <v>787.5</v>
      </c>
      <c r="M115" s="35">
        <v>1.75</v>
      </c>
      <c r="N115" s="83">
        <f t="shared" si="158"/>
        <v>25</v>
      </c>
      <c r="O115" s="35">
        <f t="shared" si="132"/>
        <v>5</v>
      </c>
      <c r="P115" s="36">
        <f t="shared" si="133"/>
        <v>821.6761259758332</v>
      </c>
      <c r="Q115" s="36">
        <f t="shared" si="134"/>
        <v>367.21728079706139</v>
      </c>
      <c r="R115" s="40">
        <f t="shared" si="135"/>
        <v>1.9309113581843607</v>
      </c>
      <c r="S115" s="90">
        <f t="shared" si="136"/>
        <v>60.685785542937047</v>
      </c>
      <c r="T115" s="51">
        <f t="shared" si="137"/>
        <v>205.18818743751567</v>
      </c>
      <c r="U115" s="90">
        <f t="shared" si="138"/>
        <v>72.481899983310811</v>
      </c>
      <c r="V115" s="66">
        <f t="shared" si="139"/>
        <v>55.168895948124586</v>
      </c>
      <c r="W115" s="36">
        <f t="shared" si="140"/>
        <v>20.867965104148144</v>
      </c>
      <c r="X115" s="84">
        <f t="shared" si="141"/>
        <v>3.3909470955194112</v>
      </c>
      <c r="Y115" s="85">
        <f t="shared" si="142"/>
        <v>22.778242803095264</v>
      </c>
      <c r="Z115" s="85">
        <f t="shared" si="143"/>
        <v>10.15269750003691</v>
      </c>
      <c r="AA115" s="83">
        <f t="shared" si="159"/>
        <v>0</v>
      </c>
      <c r="AB115" s="38">
        <f t="shared" si="144"/>
        <v>20</v>
      </c>
      <c r="AC115" s="51">
        <f t="shared" si="145"/>
        <v>797.92660204112622</v>
      </c>
      <c r="AD115" s="36">
        <f t="shared" si="146"/>
        <v>0</v>
      </c>
      <c r="AE115" s="40">
        <f t="shared" si="147"/>
        <v>1.75</v>
      </c>
      <c r="AF115" s="90">
        <f t="shared" si="148"/>
        <v>55</v>
      </c>
      <c r="AG115" s="51">
        <f t="shared" si="149"/>
        <v>195</v>
      </c>
      <c r="AH115" s="90">
        <f t="shared" si="150"/>
        <v>66.428571428571431</v>
      </c>
      <c r="AI115" s="66">
        <f t="shared" si="151"/>
        <v>50</v>
      </c>
      <c r="AJ115" s="36">
        <f t="shared" si="152"/>
        <v>20.264802591520667</v>
      </c>
      <c r="AK115" s="86">
        <f t="shared" si="153"/>
        <v>3.5</v>
      </c>
      <c r="AL115" s="85">
        <f t="shared" si="154"/>
        <v>21.276562500000001</v>
      </c>
      <c r="AM115" s="85">
        <f t="shared" si="155"/>
        <v>9.4962619224493512</v>
      </c>
      <c r="AN115" s="62">
        <f t="shared" si="160"/>
        <v>23.662944914544102</v>
      </c>
      <c r="AO115" s="63">
        <f t="shared" si="161"/>
        <v>3.1133812124639282</v>
      </c>
    </row>
    <row r="116" spans="1:41" s="6" customFormat="1" ht="20.100000000000001" customHeight="1" x14ac:dyDescent="0.15">
      <c r="A116" s="18"/>
      <c r="B116" s="18"/>
      <c r="C116" s="18"/>
      <c r="D116" s="99"/>
      <c r="E116" s="18"/>
      <c r="F116" s="18"/>
      <c r="G116" s="18"/>
      <c r="H116" s="18"/>
      <c r="I116" s="18"/>
      <c r="J116" s="18"/>
      <c r="K116" s="42"/>
      <c r="L116" s="42"/>
      <c r="M116" s="18"/>
      <c r="N116" s="18"/>
      <c r="O116" s="18"/>
      <c r="P116" s="42"/>
      <c r="Q116" s="42"/>
      <c r="R116" s="47"/>
      <c r="S116" s="52"/>
      <c r="T116" s="52"/>
      <c r="U116" s="52"/>
      <c r="V116" s="42"/>
      <c r="W116" s="42"/>
      <c r="X116" s="46"/>
      <c r="Y116" s="43"/>
      <c r="Z116" s="43"/>
      <c r="AA116" s="44"/>
      <c r="AB116" s="45"/>
      <c r="AC116" s="52"/>
      <c r="AD116" s="42"/>
      <c r="AE116" s="47"/>
      <c r="AF116" s="52"/>
      <c r="AG116" s="52"/>
      <c r="AH116" s="52"/>
      <c r="AI116" s="42"/>
      <c r="AJ116" s="42"/>
      <c r="AK116" s="46"/>
      <c r="AL116" s="43"/>
      <c r="AM116" s="43"/>
      <c r="AN116" s="47"/>
    </row>
    <row r="117" spans="1:41" s="6" customFormat="1" ht="20.100000000000001" customHeight="1" x14ac:dyDescent="0.15">
      <c r="A117" s="18"/>
      <c r="B117" s="18"/>
      <c r="C117" s="18"/>
      <c r="D117" s="99"/>
      <c r="E117" s="18"/>
      <c r="F117" s="18"/>
      <c r="G117" s="18"/>
      <c r="H117" s="18"/>
      <c r="I117" s="18"/>
      <c r="J117" s="18"/>
      <c r="K117" s="42"/>
      <c r="L117" s="42"/>
      <c r="M117" s="18"/>
      <c r="N117" s="18"/>
      <c r="O117" s="18"/>
      <c r="P117" s="42"/>
      <c r="Q117" s="42"/>
      <c r="R117" s="47"/>
      <c r="S117" s="52"/>
      <c r="T117" s="52"/>
      <c r="U117" s="52"/>
      <c r="V117" s="42"/>
      <c r="W117" s="42"/>
      <c r="X117" s="46"/>
      <c r="Y117" s="43"/>
      <c r="Z117" s="43"/>
      <c r="AA117" s="44"/>
      <c r="AB117" s="45"/>
      <c r="AC117" s="52"/>
      <c r="AD117" s="42"/>
      <c r="AE117" s="47"/>
      <c r="AF117" s="52"/>
      <c r="AG117" s="52"/>
      <c r="AH117" s="52"/>
      <c r="AI117" s="42"/>
      <c r="AJ117" s="42"/>
      <c r="AK117" s="46"/>
      <c r="AL117" s="43"/>
      <c r="AM117" s="43"/>
      <c r="AN117" s="47"/>
      <c r="AO117" s="47"/>
    </row>
    <row r="118" spans="1:41" s="1" customFormat="1" ht="20.100000000000001" customHeight="1" x14ac:dyDescent="0.15">
      <c r="A118" s="17"/>
      <c r="B118" s="164" t="s">
        <v>53</v>
      </c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  <c r="AH118" s="164"/>
      <c r="AI118" s="164"/>
      <c r="AJ118" s="164"/>
      <c r="AK118" s="164"/>
      <c r="AL118" s="164"/>
      <c r="AM118" s="164"/>
      <c r="AN118" s="164"/>
      <c r="AO118" s="164"/>
    </row>
    <row r="119" spans="1:41" s="1" customFormat="1" ht="20.100000000000001" customHeight="1" thickBot="1" x14ac:dyDescent="0.2">
      <c r="D119" s="96"/>
      <c r="K119" s="2"/>
      <c r="L119" s="2"/>
      <c r="P119" s="2"/>
      <c r="Q119" s="2"/>
      <c r="R119" s="87"/>
      <c r="S119" s="13"/>
      <c r="T119" s="13"/>
      <c r="U119" s="13"/>
      <c r="V119" s="2"/>
      <c r="W119" s="2"/>
      <c r="X119" s="5"/>
      <c r="AA119" s="3"/>
      <c r="AB119" s="4"/>
      <c r="AC119" s="13"/>
      <c r="AD119" s="2"/>
      <c r="AE119" s="87"/>
      <c r="AF119" s="13"/>
      <c r="AG119" s="13"/>
      <c r="AH119" s="13"/>
      <c r="AI119" s="2"/>
      <c r="AJ119" s="2"/>
      <c r="AK119" s="5"/>
      <c r="AN119" s="4" t="s">
        <v>144</v>
      </c>
      <c r="AO119" s="4"/>
    </row>
    <row r="120" spans="1:41" s="1" customFormat="1" ht="26.25" customHeight="1" x14ac:dyDescent="0.15">
      <c r="A120" s="18"/>
      <c r="B120" s="19" t="s">
        <v>29</v>
      </c>
      <c r="C120" s="15" t="s">
        <v>30</v>
      </c>
      <c r="D120" s="91" t="s">
        <v>30</v>
      </c>
      <c r="E120" s="15" t="s">
        <v>315</v>
      </c>
      <c r="F120" s="68" t="s">
        <v>24</v>
      </c>
      <c r="G120" s="165" t="s">
        <v>71</v>
      </c>
      <c r="H120" s="146" t="s">
        <v>316</v>
      </c>
      <c r="I120" s="167" t="s">
        <v>316</v>
      </c>
      <c r="J120" s="68" t="s">
        <v>27</v>
      </c>
      <c r="K120" s="151" t="s">
        <v>72</v>
      </c>
      <c r="L120" s="151" t="s">
        <v>1</v>
      </c>
      <c r="M120" s="153" t="s">
        <v>3</v>
      </c>
      <c r="N120" s="153" t="s">
        <v>32</v>
      </c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  <c r="AA120" s="153" t="s">
        <v>33</v>
      </c>
      <c r="AB120" s="153"/>
      <c r="AC120" s="153"/>
      <c r="AD120" s="153"/>
      <c r="AE120" s="153"/>
      <c r="AF120" s="153"/>
      <c r="AG120" s="153"/>
      <c r="AH120" s="153"/>
      <c r="AI120" s="153"/>
      <c r="AJ120" s="153"/>
      <c r="AK120" s="153"/>
      <c r="AL120" s="153"/>
      <c r="AM120" s="153"/>
      <c r="AN120" s="103" t="s">
        <v>16</v>
      </c>
      <c r="AO120" s="155" t="s">
        <v>145</v>
      </c>
    </row>
    <row r="121" spans="1:41" s="1" customFormat="1" ht="30.75" customHeight="1" x14ac:dyDescent="0.15">
      <c r="A121" s="18"/>
      <c r="B121" s="20" t="s">
        <v>34</v>
      </c>
      <c r="C121" s="16" t="s">
        <v>35</v>
      </c>
      <c r="D121" s="92" t="s">
        <v>35</v>
      </c>
      <c r="E121" s="16" t="s">
        <v>70</v>
      </c>
      <c r="F121" s="69" t="s">
        <v>73</v>
      </c>
      <c r="G121" s="166"/>
      <c r="H121" s="143"/>
      <c r="I121" s="168"/>
      <c r="J121" s="69" t="s">
        <v>74</v>
      </c>
      <c r="K121" s="152"/>
      <c r="L121" s="152"/>
      <c r="M121" s="154"/>
      <c r="N121" s="103" t="s">
        <v>39</v>
      </c>
      <c r="O121" s="103" t="s">
        <v>40</v>
      </c>
      <c r="P121" s="103" t="s">
        <v>0</v>
      </c>
      <c r="Q121" s="103" t="s">
        <v>2</v>
      </c>
      <c r="R121" s="162" t="s">
        <v>17</v>
      </c>
      <c r="S121" s="103" t="s">
        <v>4</v>
      </c>
      <c r="T121" s="103" t="s">
        <v>19</v>
      </c>
      <c r="U121" s="103" t="s">
        <v>21</v>
      </c>
      <c r="V121" s="103" t="s">
        <v>5</v>
      </c>
      <c r="W121" s="103" t="s">
        <v>6</v>
      </c>
      <c r="X121" s="157" t="s">
        <v>7</v>
      </c>
      <c r="Y121" s="70" t="s">
        <v>37</v>
      </c>
      <c r="Z121" s="70" t="s">
        <v>38</v>
      </c>
      <c r="AA121" s="103" t="s">
        <v>41</v>
      </c>
      <c r="AB121" s="103" t="s">
        <v>42</v>
      </c>
      <c r="AC121" s="103" t="s">
        <v>18</v>
      </c>
      <c r="AD121" s="103" t="s">
        <v>13</v>
      </c>
      <c r="AE121" s="162" t="s">
        <v>14</v>
      </c>
      <c r="AF121" s="103" t="s">
        <v>8</v>
      </c>
      <c r="AG121" s="103" t="s">
        <v>20</v>
      </c>
      <c r="AH121" s="103" t="s">
        <v>22</v>
      </c>
      <c r="AI121" s="103" t="s">
        <v>9</v>
      </c>
      <c r="AJ121" s="103" t="s">
        <v>10</v>
      </c>
      <c r="AK121" s="157" t="s">
        <v>11</v>
      </c>
      <c r="AL121" s="70" t="s">
        <v>311</v>
      </c>
      <c r="AM121" s="70" t="s">
        <v>312</v>
      </c>
      <c r="AN121" s="71" t="s">
        <v>314</v>
      </c>
      <c r="AO121" s="156"/>
    </row>
    <row r="122" spans="1:41" s="1" customFormat="1" ht="51" customHeight="1" x14ac:dyDescent="0.15">
      <c r="A122" s="18"/>
      <c r="B122" s="25" t="s">
        <v>57</v>
      </c>
      <c r="C122" s="24" t="s">
        <v>57</v>
      </c>
      <c r="D122" s="93" t="s">
        <v>57</v>
      </c>
      <c r="E122" s="71" t="s">
        <v>15</v>
      </c>
      <c r="F122" s="71" t="s">
        <v>58</v>
      </c>
      <c r="G122" s="71" t="s">
        <v>59</v>
      </c>
      <c r="H122" s="108" t="s">
        <v>15</v>
      </c>
      <c r="I122" s="93" t="s">
        <v>15</v>
      </c>
      <c r="J122" s="71" t="s">
        <v>15</v>
      </c>
      <c r="K122" s="73" t="s">
        <v>57</v>
      </c>
      <c r="L122" s="73" t="s">
        <v>57</v>
      </c>
      <c r="M122" s="154"/>
      <c r="N122" s="71" t="s">
        <v>59</v>
      </c>
      <c r="O122" s="71" t="s">
        <v>59</v>
      </c>
      <c r="P122" s="71" t="s">
        <v>57</v>
      </c>
      <c r="Q122" s="71" t="s">
        <v>57</v>
      </c>
      <c r="R122" s="163"/>
      <c r="S122" s="71" t="s">
        <v>57</v>
      </c>
      <c r="T122" s="71" t="s">
        <v>57</v>
      </c>
      <c r="U122" s="71" t="s">
        <v>57</v>
      </c>
      <c r="V122" s="71" t="s">
        <v>57</v>
      </c>
      <c r="W122" s="71" t="s">
        <v>57</v>
      </c>
      <c r="X122" s="157"/>
      <c r="Y122" s="158" t="s">
        <v>75</v>
      </c>
      <c r="Z122" s="158"/>
      <c r="AA122" s="71" t="s">
        <v>59</v>
      </c>
      <c r="AB122" s="71" t="s">
        <v>59</v>
      </c>
      <c r="AC122" s="71" t="s">
        <v>57</v>
      </c>
      <c r="AD122" s="71" t="s">
        <v>57</v>
      </c>
      <c r="AE122" s="163"/>
      <c r="AF122" s="71" t="s">
        <v>57</v>
      </c>
      <c r="AG122" s="71" t="s">
        <v>57</v>
      </c>
      <c r="AH122" s="71" t="s">
        <v>57</v>
      </c>
      <c r="AI122" s="71" t="s">
        <v>57</v>
      </c>
      <c r="AJ122" s="71" t="s">
        <v>57</v>
      </c>
      <c r="AK122" s="157"/>
      <c r="AL122" s="159" t="s">
        <v>313</v>
      </c>
      <c r="AM122" s="160"/>
      <c r="AN122" s="158" t="s">
        <v>52</v>
      </c>
      <c r="AO122" s="161"/>
    </row>
    <row r="123" spans="1:41" s="1" customFormat="1" ht="20.100000000000001" customHeight="1" x14ac:dyDescent="0.15">
      <c r="A123" s="18"/>
      <c r="B123" s="147">
        <f>C123+30*2</f>
        <v>660</v>
      </c>
      <c r="C123" s="149">
        <v>600</v>
      </c>
      <c r="D123" s="100">
        <v>600</v>
      </c>
      <c r="E123" s="149">
        <v>300</v>
      </c>
      <c r="F123" s="94" t="s">
        <v>222</v>
      </c>
      <c r="G123" s="8">
        <v>20</v>
      </c>
      <c r="H123" s="190">
        <f>C123/COS(G123/180*PI())</f>
        <v>638.50666348554728</v>
      </c>
      <c r="I123" s="97">
        <f>D123/COS(G123/180*PI())</f>
        <v>638.50666348554728</v>
      </c>
      <c r="J123" s="8">
        <v>60</v>
      </c>
      <c r="K123" s="28">
        <f t="shared" ref="K123:K131" si="163">J123+E$123</f>
        <v>360</v>
      </c>
      <c r="L123" s="58">
        <f t="shared" ref="L123:L158" si="164">(K123-40)*M123</f>
        <v>480</v>
      </c>
      <c r="M123" s="8">
        <v>1.5</v>
      </c>
      <c r="N123" s="67">
        <v>25</v>
      </c>
      <c r="O123" s="8">
        <f t="shared" ref="O123:O158" si="165">N123-G123</f>
        <v>5</v>
      </c>
      <c r="P123" s="28">
        <f t="shared" ref="P123:P158" si="166">L123/COS(ATAN((Q123+U123-T123)/L123))</f>
        <v>497.41394183685924</v>
      </c>
      <c r="Q123" s="28">
        <f t="shared" ref="Q123:Q158" si="167">L123*TAN(N123*PI()/180)</f>
        <v>223.82767591439932</v>
      </c>
      <c r="R123" s="33">
        <f t="shared" ref="R123:R158" si="168">M123/COS(N123*PI()/180)</f>
        <v>1.6550668784437377</v>
      </c>
      <c r="S123" s="89">
        <f t="shared" ref="S123:S158" si="169">55/COS(N123*PI()/180)</f>
        <v>60.685785542937047</v>
      </c>
      <c r="T123" s="50">
        <f t="shared" ref="T123:T158" si="170">K123/X123+S123</f>
        <v>165.72089433182123</v>
      </c>
      <c r="U123" s="89">
        <f t="shared" ref="U123:U158" si="171">40/X123+S123</f>
        <v>72.356353186146407</v>
      </c>
      <c r="V123" s="58">
        <f t="shared" ref="V123:V158" si="172">50/COS(N123*PI()/180)</f>
        <v>55.168895948124586</v>
      </c>
      <c r="W123" s="28">
        <f t="shared" ref="W123:W158" si="173">20/COS(ATAN((Q123+U123-T123)/L123))</f>
        <v>20.725580909869134</v>
      </c>
      <c r="X123" s="59">
        <f t="shared" ref="X123:X158" si="174">(3.5+SIN(N123*PI()/180)/M123)*COS(N123*PI()/180)</f>
        <v>3.4274254023346011</v>
      </c>
      <c r="Y123" s="60">
        <f t="shared" ref="Y123:Y158" si="175">(S123*M123*(K123^2-40^2)/2+M123*(K123^3-40^3)/(6*X123))/1000000</f>
        <v>9.224304709824521</v>
      </c>
      <c r="Z123" s="60">
        <f t="shared" ref="Z123:Z158" si="176">(M123*(S123+V123+W123)*(K123-40)*60+M123*(K123^2-40^2)*60/(2*X123)+(V123+W123+U123)*0*60)/1000000</f>
        <v>5.6140732977689529</v>
      </c>
      <c r="AA123" s="67">
        <v>0</v>
      </c>
      <c r="AB123" s="31">
        <f t="shared" ref="AB123:AB158" si="177">AA123+G123</f>
        <v>20</v>
      </c>
      <c r="AC123" s="50">
        <f t="shared" ref="AC123:AC158" si="178">IF(AA123&gt;0,L123/COS(ATAN((AD123+AH123-AG123)/L123)),L123/COS(ATAN((AD123+AG123-AH123)/L123)))</f>
        <v>488.62990460415887</v>
      </c>
      <c r="AD123" s="28">
        <f t="shared" ref="AD123:AD158" si="179">L123*TAN(ABS(AA123)*PI()/180)</f>
        <v>0</v>
      </c>
      <c r="AE123" s="33">
        <f t="shared" ref="AE123:AE158" si="180">M123/COS(AA123*PI()/180)</f>
        <v>1.5</v>
      </c>
      <c r="AF123" s="89">
        <f t="shared" ref="AF123:AF158" si="181">55/COS(AA123*PI()/180)</f>
        <v>55</v>
      </c>
      <c r="AG123" s="50">
        <f t="shared" ref="AG123:AG158" si="182">K123/AK123+AF123</f>
        <v>157.85714285714286</v>
      </c>
      <c r="AH123" s="89">
        <f t="shared" ref="AH123:AH158" si="183">40/AK123+AF123</f>
        <v>66.428571428571431</v>
      </c>
      <c r="AI123" s="58">
        <f t="shared" ref="AI123:AI158" si="184">50/COS(AA123*PI()/180)</f>
        <v>50</v>
      </c>
      <c r="AJ123" s="28">
        <f t="shared" ref="AJ123:AJ158" si="185">IF(AA123&gt;0,20/COS(ATAN((AD123+AH123-AG123)/L123)),20/COS(ATAN((AD123-AH123+AG123)/L123)))</f>
        <v>20.359579358506618</v>
      </c>
      <c r="AK123" s="61">
        <f t="shared" ref="AK123:AK158" si="186">(3.5+SIN(ABS(AA123)*PI()/180)/M123)*COS(AA123*PI()/180)</f>
        <v>3.5</v>
      </c>
      <c r="AL123" s="60">
        <f t="shared" ref="AL123:AL158" si="187">(AF123*M123*(K123^2-40^2)/2+M123*(K123^3-40^3)/(6*AK123))/1000000</f>
        <v>8.6080000000000005</v>
      </c>
      <c r="AM123" s="60">
        <f t="shared" ref="AM123:AM158" si="188">(M123*(AF123+AI123+AJ123)*(K123-40)*60+M123*(K123^2-40^2)*60/(2*AK123)+(AI123+AJ123+AH123)*0*60)/1000000</f>
        <v>5.2560701712392763</v>
      </c>
      <c r="AN123" s="62">
        <f>IF(AA123&gt;0,((I123+I123+Q123+AD123)*L123/2+200*(I123+Q123+AD123+U123+W123+AH123+AJ123))/10000*0.4-(AI123+V123)*L123/10000*0.4,((I123+I123+Q123-AD123)*L123/2+200*(I123+Q123-AD123+U123+W123+AH123+AJ123))/10000*0.4-(AI123+V123)*L123/10000*0.4)</f>
        <v>20.726466219761075</v>
      </c>
      <c r="AO123" s="63">
        <f>IF(AA123&gt;0,0.8*0.4*(Q123+U123+W123+I123+AD123+AH123+AJ123)/100,0.8*0.4*(Q123+U123+W123+I123-AD123+AH123+AJ123)/100)</f>
        <v>3.3350541577057293</v>
      </c>
    </row>
    <row r="124" spans="1:41" s="1" customFormat="1" ht="20.100000000000001" customHeight="1" x14ac:dyDescent="0.15">
      <c r="A124" s="18"/>
      <c r="B124" s="147"/>
      <c r="C124" s="149"/>
      <c r="D124" s="100">
        <v>600</v>
      </c>
      <c r="E124" s="149"/>
      <c r="F124" s="94" t="s">
        <v>223</v>
      </c>
      <c r="G124" s="8">
        <f t="shared" ref="G124:G158" si="189">G123</f>
        <v>20</v>
      </c>
      <c r="H124" s="190"/>
      <c r="I124" s="97">
        <f t="shared" ref="I124:I158" si="190">D124/COS(G124/180*PI())</f>
        <v>638.50666348554728</v>
      </c>
      <c r="J124" s="29">
        <v>60</v>
      </c>
      <c r="K124" s="28">
        <f t="shared" si="163"/>
        <v>360</v>
      </c>
      <c r="L124" s="58">
        <f t="shared" si="164"/>
        <v>480</v>
      </c>
      <c r="M124" s="8">
        <v>1.5</v>
      </c>
      <c r="N124" s="67">
        <f t="shared" ref="N124:N158" si="191">N123</f>
        <v>25</v>
      </c>
      <c r="O124" s="8">
        <f t="shared" si="165"/>
        <v>5</v>
      </c>
      <c r="P124" s="28">
        <f t="shared" si="166"/>
        <v>497.41394183685924</v>
      </c>
      <c r="Q124" s="28">
        <f t="shared" si="167"/>
        <v>223.82767591439932</v>
      </c>
      <c r="R124" s="33">
        <f t="shared" si="168"/>
        <v>1.6550668784437377</v>
      </c>
      <c r="S124" s="89">
        <f t="shared" si="169"/>
        <v>60.685785542937047</v>
      </c>
      <c r="T124" s="50">
        <f t="shared" si="170"/>
        <v>165.72089433182123</v>
      </c>
      <c r="U124" s="89">
        <f t="shared" si="171"/>
        <v>72.356353186146407</v>
      </c>
      <c r="V124" s="58">
        <f t="shared" si="172"/>
        <v>55.168895948124586</v>
      </c>
      <c r="W124" s="28">
        <f t="shared" si="173"/>
        <v>20.725580909869134</v>
      </c>
      <c r="X124" s="59">
        <f t="shared" si="174"/>
        <v>3.4274254023346011</v>
      </c>
      <c r="Y124" s="60">
        <f t="shared" si="175"/>
        <v>9.224304709824521</v>
      </c>
      <c r="Z124" s="60">
        <f t="shared" si="176"/>
        <v>5.6140732977689529</v>
      </c>
      <c r="AA124" s="67">
        <f t="shared" ref="AA124:AA158" si="192">AA123</f>
        <v>0</v>
      </c>
      <c r="AB124" s="31">
        <f t="shared" si="177"/>
        <v>20</v>
      </c>
      <c r="AC124" s="50">
        <f t="shared" si="178"/>
        <v>488.62990460415887</v>
      </c>
      <c r="AD124" s="28">
        <f t="shared" si="179"/>
        <v>0</v>
      </c>
      <c r="AE124" s="33">
        <f t="shared" si="180"/>
        <v>1.5</v>
      </c>
      <c r="AF124" s="89">
        <f t="shared" si="181"/>
        <v>55</v>
      </c>
      <c r="AG124" s="50">
        <f t="shared" si="182"/>
        <v>157.85714285714286</v>
      </c>
      <c r="AH124" s="89">
        <f t="shared" si="183"/>
        <v>66.428571428571431</v>
      </c>
      <c r="AI124" s="58">
        <f t="shared" si="184"/>
        <v>50</v>
      </c>
      <c r="AJ124" s="28">
        <f t="shared" si="185"/>
        <v>20.359579358506618</v>
      </c>
      <c r="AK124" s="61">
        <f t="shared" si="186"/>
        <v>3.5</v>
      </c>
      <c r="AL124" s="60">
        <f t="shared" si="187"/>
        <v>8.6080000000000005</v>
      </c>
      <c r="AM124" s="60">
        <f t="shared" si="188"/>
        <v>5.2560701712392763</v>
      </c>
      <c r="AN124" s="62">
        <f t="shared" ref="AN124:AN134" si="193">IF(AA124&gt;0,((I124+I124+Q124+AD124)*L124/2+200*(I124+Q124+AD124+U124+W124+AH124+AJ124))/10000*0.4-(AI124+V124)*L124/10000*0.4,((I124+I124+Q124-AD124)*L124/2+200*(I124+Q124-AD124+U124+W124+AH124+AJ124))/10000*0.4-(AI124+V124)*L124/10000*0.4)</f>
        <v>20.726466219761075</v>
      </c>
      <c r="AO124" s="63">
        <f t="shared" ref="AO124:AO134" si="194">IF(AA124&gt;0,0.8*0.4*(Q124+U124+W124+I124+AD124+AH124+AJ124)/100,0.8*0.4*(Q124+U124+W124+I124-AD124+AH124+AJ124)/100)</f>
        <v>3.3350541577057293</v>
      </c>
    </row>
    <row r="125" spans="1:41" s="1" customFormat="1" ht="20.100000000000001" customHeight="1" x14ac:dyDescent="0.15">
      <c r="A125" s="18"/>
      <c r="B125" s="147"/>
      <c r="C125" s="149"/>
      <c r="D125" s="100">
        <v>600</v>
      </c>
      <c r="E125" s="149"/>
      <c r="F125" s="94" t="s">
        <v>224</v>
      </c>
      <c r="G125" s="8">
        <f t="shared" si="189"/>
        <v>20</v>
      </c>
      <c r="H125" s="190"/>
      <c r="I125" s="97">
        <f t="shared" si="190"/>
        <v>638.50666348554728</v>
      </c>
      <c r="J125" s="29">
        <v>80</v>
      </c>
      <c r="K125" s="28">
        <f t="shared" si="163"/>
        <v>380</v>
      </c>
      <c r="L125" s="58">
        <f t="shared" si="164"/>
        <v>510</v>
      </c>
      <c r="M125" s="8">
        <v>1.5</v>
      </c>
      <c r="N125" s="67">
        <f t="shared" si="191"/>
        <v>25</v>
      </c>
      <c r="O125" s="8">
        <f t="shared" si="165"/>
        <v>5</v>
      </c>
      <c r="P125" s="28">
        <f t="shared" si="166"/>
        <v>528.5023132016629</v>
      </c>
      <c r="Q125" s="28">
        <f t="shared" si="167"/>
        <v>237.81690565904927</v>
      </c>
      <c r="R125" s="33">
        <f t="shared" si="168"/>
        <v>1.6550668784437377</v>
      </c>
      <c r="S125" s="89">
        <f t="shared" si="169"/>
        <v>60.685785542937047</v>
      </c>
      <c r="T125" s="50">
        <f t="shared" si="170"/>
        <v>171.55617815342592</v>
      </c>
      <c r="U125" s="89">
        <f t="shared" si="171"/>
        <v>72.356353186146407</v>
      </c>
      <c r="V125" s="58">
        <f t="shared" si="172"/>
        <v>55.168895948124586</v>
      </c>
      <c r="W125" s="28">
        <f t="shared" si="173"/>
        <v>20.725580909869134</v>
      </c>
      <c r="X125" s="59">
        <f t="shared" si="174"/>
        <v>3.4274254023346011</v>
      </c>
      <c r="Y125" s="60">
        <f t="shared" si="175"/>
        <v>10.497200577829922</v>
      </c>
      <c r="Z125" s="60">
        <f t="shared" si="176"/>
        <v>6.0542327213500648</v>
      </c>
      <c r="AA125" s="67">
        <f t="shared" si="192"/>
        <v>0</v>
      </c>
      <c r="AB125" s="31">
        <f t="shared" si="177"/>
        <v>20</v>
      </c>
      <c r="AC125" s="50">
        <f t="shared" si="178"/>
        <v>519.16927364191883</v>
      </c>
      <c r="AD125" s="28">
        <f t="shared" si="179"/>
        <v>0</v>
      </c>
      <c r="AE125" s="33">
        <f t="shared" si="180"/>
        <v>1.5</v>
      </c>
      <c r="AF125" s="89">
        <f t="shared" si="181"/>
        <v>55</v>
      </c>
      <c r="AG125" s="50">
        <f t="shared" si="182"/>
        <v>163.57142857142856</v>
      </c>
      <c r="AH125" s="89">
        <f t="shared" si="183"/>
        <v>66.428571428571431</v>
      </c>
      <c r="AI125" s="58">
        <f t="shared" si="184"/>
        <v>50</v>
      </c>
      <c r="AJ125" s="28">
        <f t="shared" si="185"/>
        <v>20.359579358506618</v>
      </c>
      <c r="AK125" s="61">
        <f t="shared" si="186"/>
        <v>3.5</v>
      </c>
      <c r="AL125" s="60">
        <f t="shared" si="187"/>
        <v>9.805357142857142</v>
      </c>
      <c r="AM125" s="60">
        <f t="shared" si="188"/>
        <v>5.672003128370303</v>
      </c>
      <c r="AN125" s="62">
        <f t="shared" si="193"/>
        <v>21.75537212770725</v>
      </c>
      <c r="AO125" s="63">
        <f t="shared" si="194"/>
        <v>3.3798196928886086</v>
      </c>
    </row>
    <row r="126" spans="1:41" s="1" customFormat="1" ht="20.100000000000001" customHeight="1" x14ac:dyDescent="0.15">
      <c r="A126" s="18"/>
      <c r="B126" s="147"/>
      <c r="C126" s="149"/>
      <c r="D126" s="100">
        <v>600</v>
      </c>
      <c r="E126" s="149"/>
      <c r="F126" s="94" t="s">
        <v>225</v>
      </c>
      <c r="G126" s="8">
        <f t="shared" si="189"/>
        <v>20</v>
      </c>
      <c r="H126" s="190"/>
      <c r="I126" s="97">
        <f t="shared" si="190"/>
        <v>638.50666348554728</v>
      </c>
      <c r="J126" s="29">
        <v>80</v>
      </c>
      <c r="K126" s="28">
        <f t="shared" si="163"/>
        <v>380</v>
      </c>
      <c r="L126" s="58">
        <f t="shared" si="164"/>
        <v>510</v>
      </c>
      <c r="M126" s="8">
        <v>1.5</v>
      </c>
      <c r="N126" s="67">
        <f t="shared" si="191"/>
        <v>25</v>
      </c>
      <c r="O126" s="8">
        <f t="shared" si="165"/>
        <v>5</v>
      </c>
      <c r="P126" s="28">
        <f t="shared" si="166"/>
        <v>528.5023132016629</v>
      </c>
      <c r="Q126" s="28">
        <f t="shared" si="167"/>
        <v>237.81690565904927</v>
      </c>
      <c r="R126" s="33">
        <f t="shared" si="168"/>
        <v>1.6550668784437377</v>
      </c>
      <c r="S126" s="89">
        <f t="shared" si="169"/>
        <v>60.685785542937047</v>
      </c>
      <c r="T126" s="50">
        <f t="shared" si="170"/>
        <v>171.55617815342592</v>
      </c>
      <c r="U126" s="89">
        <f t="shared" si="171"/>
        <v>72.356353186146407</v>
      </c>
      <c r="V126" s="58">
        <f t="shared" si="172"/>
        <v>55.168895948124586</v>
      </c>
      <c r="W126" s="28">
        <f t="shared" si="173"/>
        <v>20.725580909869134</v>
      </c>
      <c r="X126" s="59">
        <f t="shared" si="174"/>
        <v>3.4274254023346011</v>
      </c>
      <c r="Y126" s="60">
        <f t="shared" si="175"/>
        <v>10.497200577829922</v>
      </c>
      <c r="Z126" s="60">
        <f t="shared" si="176"/>
        <v>6.0542327213500648</v>
      </c>
      <c r="AA126" s="67">
        <f t="shared" si="192"/>
        <v>0</v>
      </c>
      <c r="AB126" s="31">
        <f t="shared" si="177"/>
        <v>20</v>
      </c>
      <c r="AC126" s="50">
        <f t="shared" si="178"/>
        <v>519.16927364191883</v>
      </c>
      <c r="AD126" s="28">
        <f t="shared" si="179"/>
        <v>0</v>
      </c>
      <c r="AE126" s="33">
        <f t="shared" si="180"/>
        <v>1.5</v>
      </c>
      <c r="AF126" s="89">
        <f t="shared" si="181"/>
        <v>55</v>
      </c>
      <c r="AG126" s="50">
        <f t="shared" si="182"/>
        <v>163.57142857142856</v>
      </c>
      <c r="AH126" s="89">
        <f t="shared" si="183"/>
        <v>66.428571428571431</v>
      </c>
      <c r="AI126" s="58">
        <f t="shared" si="184"/>
        <v>50</v>
      </c>
      <c r="AJ126" s="28">
        <f t="shared" si="185"/>
        <v>20.359579358506618</v>
      </c>
      <c r="AK126" s="61">
        <f t="shared" si="186"/>
        <v>3.5</v>
      </c>
      <c r="AL126" s="60">
        <f t="shared" si="187"/>
        <v>9.805357142857142</v>
      </c>
      <c r="AM126" s="60">
        <f t="shared" si="188"/>
        <v>5.672003128370303</v>
      </c>
      <c r="AN126" s="62">
        <f t="shared" si="193"/>
        <v>21.75537212770725</v>
      </c>
      <c r="AO126" s="63">
        <f t="shared" si="194"/>
        <v>3.3798196928886086</v>
      </c>
    </row>
    <row r="127" spans="1:41" s="1" customFormat="1" ht="20.100000000000001" customHeight="1" x14ac:dyDescent="0.15">
      <c r="A127" s="18"/>
      <c r="B127" s="147"/>
      <c r="C127" s="149"/>
      <c r="D127" s="100">
        <v>600</v>
      </c>
      <c r="E127" s="149"/>
      <c r="F127" s="94" t="s">
        <v>226</v>
      </c>
      <c r="G127" s="8">
        <f t="shared" si="189"/>
        <v>20</v>
      </c>
      <c r="H127" s="190"/>
      <c r="I127" s="97">
        <f t="shared" si="190"/>
        <v>638.50666348554728</v>
      </c>
      <c r="J127" s="29">
        <v>90</v>
      </c>
      <c r="K127" s="28">
        <f t="shared" si="163"/>
        <v>390</v>
      </c>
      <c r="L127" s="58">
        <f t="shared" si="164"/>
        <v>612.5</v>
      </c>
      <c r="M127" s="8">
        <v>1.75</v>
      </c>
      <c r="N127" s="67">
        <f t="shared" si="191"/>
        <v>25</v>
      </c>
      <c r="O127" s="8">
        <f t="shared" si="165"/>
        <v>5</v>
      </c>
      <c r="P127" s="28">
        <f t="shared" si="166"/>
        <v>639.08143131453699</v>
      </c>
      <c r="Q127" s="28">
        <f t="shared" si="167"/>
        <v>285.61344061993663</v>
      </c>
      <c r="R127" s="33">
        <f t="shared" si="168"/>
        <v>1.9309113581843607</v>
      </c>
      <c r="S127" s="89">
        <f t="shared" si="169"/>
        <v>60.685785542937047</v>
      </c>
      <c r="T127" s="50">
        <f t="shared" si="170"/>
        <v>175.69790133658125</v>
      </c>
      <c r="U127" s="89">
        <f t="shared" si="171"/>
        <v>72.481899983310811</v>
      </c>
      <c r="V127" s="58">
        <f t="shared" si="172"/>
        <v>55.168895948124586</v>
      </c>
      <c r="W127" s="28">
        <f t="shared" si="173"/>
        <v>20.867965104148144</v>
      </c>
      <c r="X127" s="59">
        <f t="shared" si="174"/>
        <v>3.3909470955194112</v>
      </c>
      <c r="Y127" s="60">
        <f t="shared" si="175"/>
        <v>13.088279517175556</v>
      </c>
      <c r="Z127" s="60">
        <f t="shared" si="176"/>
        <v>7.3546584929240399</v>
      </c>
      <c r="AA127" s="67">
        <f t="shared" si="192"/>
        <v>0</v>
      </c>
      <c r="AB127" s="31">
        <f t="shared" si="177"/>
        <v>20</v>
      </c>
      <c r="AC127" s="50">
        <f t="shared" si="178"/>
        <v>620.60957936532043</v>
      </c>
      <c r="AD127" s="28">
        <f t="shared" si="179"/>
        <v>0</v>
      </c>
      <c r="AE127" s="33">
        <f t="shared" si="180"/>
        <v>1.75</v>
      </c>
      <c r="AF127" s="89">
        <f t="shared" si="181"/>
        <v>55</v>
      </c>
      <c r="AG127" s="50">
        <f t="shared" si="182"/>
        <v>166.42857142857144</v>
      </c>
      <c r="AH127" s="89">
        <f t="shared" si="183"/>
        <v>66.428571428571431</v>
      </c>
      <c r="AI127" s="58">
        <f t="shared" si="184"/>
        <v>50</v>
      </c>
      <c r="AJ127" s="28">
        <f t="shared" si="185"/>
        <v>20.264802591520667</v>
      </c>
      <c r="AK127" s="61">
        <f t="shared" si="186"/>
        <v>3.5</v>
      </c>
      <c r="AL127" s="60">
        <f t="shared" si="187"/>
        <v>12.180729166666667</v>
      </c>
      <c r="AM127" s="60">
        <f t="shared" si="188"/>
        <v>6.8609814952383843</v>
      </c>
      <c r="AN127" s="62">
        <f t="shared" si="193"/>
        <v>25.398846697965361</v>
      </c>
      <c r="AO127" s="63">
        <f t="shared" si="194"/>
        <v>3.5333226982817125</v>
      </c>
    </row>
    <row r="128" spans="1:41" s="1" customFormat="1" ht="20.100000000000001" customHeight="1" x14ac:dyDescent="0.15">
      <c r="A128" s="18"/>
      <c r="B128" s="147"/>
      <c r="C128" s="149"/>
      <c r="D128" s="100">
        <v>600</v>
      </c>
      <c r="E128" s="149"/>
      <c r="F128" s="94" t="s">
        <v>227</v>
      </c>
      <c r="G128" s="8">
        <f t="shared" si="189"/>
        <v>20</v>
      </c>
      <c r="H128" s="190"/>
      <c r="I128" s="97">
        <f t="shared" si="190"/>
        <v>638.50666348554728</v>
      </c>
      <c r="J128" s="29">
        <v>90</v>
      </c>
      <c r="K128" s="28">
        <f t="shared" si="163"/>
        <v>390</v>
      </c>
      <c r="L128" s="58">
        <f t="shared" si="164"/>
        <v>612.5</v>
      </c>
      <c r="M128" s="8">
        <v>1.75</v>
      </c>
      <c r="N128" s="67">
        <f t="shared" si="191"/>
        <v>25</v>
      </c>
      <c r="O128" s="8">
        <f t="shared" si="165"/>
        <v>5</v>
      </c>
      <c r="P128" s="28">
        <f t="shared" si="166"/>
        <v>639.08143131453699</v>
      </c>
      <c r="Q128" s="28">
        <f t="shared" si="167"/>
        <v>285.61344061993663</v>
      </c>
      <c r="R128" s="33">
        <f t="shared" si="168"/>
        <v>1.9309113581843607</v>
      </c>
      <c r="S128" s="89">
        <f t="shared" si="169"/>
        <v>60.685785542937047</v>
      </c>
      <c r="T128" s="50">
        <f t="shared" si="170"/>
        <v>175.69790133658125</v>
      </c>
      <c r="U128" s="89">
        <f t="shared" si="171"/>
        <v>72.481899983310811</v>
      </c>
      <c r="V128" s="58">
        <f t="shared" si="172"/>
        <v>55.168895948124586</v>
      </c>
      <c r="W128" s="28">
        <f t="shared" si="173"/>
        <v>20.867965104148144</v>
      </c>
      <c r="X128" s="59">
        <f t="shared" si="174"/>
        <v>3.3909470955194112</v>
      </c>
      <c r="Y128" s="60">
        <f t="shared" si="175"/>
        <v>13.088279517175556</v>
      </c>
      <c r="Z128" s="60">
        <f t="shared" si="176"/>
        <v>7.3546584929240399</v>
      </c>
      <c r="AA128" s="67">
        <f t="shared" si="192"/>
        <v>0</v>
      </c>
      <c r="AB128" s="31">
        <f t="shared" si="177"/>
        <v>20</v>
      </c>
      <c r="AC128" s="50">
        <f t="shared" si="178"/>
        <v>620.60957936532043</v>
      </c>
      <c r="AD128" s="28">
        <f t="shared" si="179"/>
        <v>0</v>
      </c>
      <c r="AE128" s="33">
        <f t="shared" si="180"/>
        <v>1.75</v>
      </c>
      <c r="AF128" s="89">
        <f t="shared" si="181"/>
        <v>55</v>
      </c>
      <c r="AG128" s="50">
        <f t="shared" si="182"/>
        <v>166.42857142857144</v>
      </c>
      <c r="AH128" s="89">
        <f t="shared" si="183"/>
        <v>66.428571428571431</v>
      </c>
      <c r="AI128" s="58">
        <f t="shared" si="184"/>
        <v>50</v>
      </c>
      <c r="AJ128" s="28">
        <f t="shared" si="185"/>
        <v>20.264802591520667</v>
      </c>
      <c r="AK128" s="61">
        <f t="shared" si="186"/>
        <v>3.5</v>
      </c>
      <c r="AL128" s="60">
        <f t="shared" si="187"/>
        <v>12.180729166666667</v>
      </c>
      <c r="AM128" s="60">
        <f t="shared" si="188"/>
        <v>6.8609814952383843</v>
      </c>
      <c r="AN128" s="62">
        <f t="shared" si="193"/>
        <v>25.398846697965361</v>
      </c>
      <c r="AO128" s="63">
        <f t="shared" si="194"/>
        <v>3.5333226982817125</v>
      </c>
    </row>
    <row r="129" spans="1:41" s="1" customFormat="1" ht="20.100000000000001" customHeight="1" x14ac:dyDescent="0.15">
      <c r="A129" s="18"/>
      <c r="B129" s="147"/>
      <c r="C129" s="149"/>
      <c r="D129" s="100">
        <v>600</v>
      </c>
      <c r="E129" s="149"/>
      <c r="F129" s="94" t="s">
        <v>228</v>
      </c>
      <c r="G129" s="8">
        <f t="shared" si="189"/>
        <v>20</v>
      </c>
      <c r="H129" s="190"/>
      <c r="I129" s="97">
        <f t="shared" si="190"/>
        <v>638.50666348554728</v>
      </c>
      <c r="J129" s="29">
        <v>110</v>
      </c>
      <c r="K129" s="28">
        <f t="shared" si="163"/>
        <v>410</v>
      </c>
      <c r="L129" s="58">
        <f t="shared" si="164"/>
        <v>647.5</v>
      </c>
      <c r="M129" s="8">
        <v>1.75</v>
      </c>
      <c r="N129" s="67">
        <f t="shared" si="191"/>
        <v>25</v>
      </c>
      <c r="O129" s="8">
        <f t="shared" si="165"/>
        <v>5</v>
      </c>
      <c r="P129" s="28">
        <f t="shared" si="166"/>
        <v>675.60037024679627</v>
      </c>
      <c r="Q129" s="28">
        <f t="shared" si="167"/>
        <v>301.9342086553616</v>
      </c>
      <c r="R129" s="33">
        <f t="shared" si="168"/>
        <v>1.9309113581843607</v>
      </c>
      <c r="S129" s="89">
        <f t="shared" si="169"/>
        <v>60.685785542937047</v>
      </c>
      <c r="T129" s="50">
        <f t="shared" si="170"/>
        <v>181.59595855676812</v>
      </c>
      <c r="U129" s="89">
        <f t="shared" si="171"/>
        <v>72.481899983310811</v>
      </c>
      <c r="V129" s="58">
        <f t="shared" si="172"/>
        <v>55.168895948124586</v>
      </c>
      <c r="W129" s="28">
        <f t="shared" si="173"/>
        <v>20.867965104148144</v>
      </c>
      <c r="X129" s="59">
        <f t="shared" si="174"/>
        <v>3.3909470955194112</v>
      </c>
      <c r="Y129" s="60">
        <f t="shared" si="175"/>
        <v>14.763780552271761</v>
      </c>
      <c r="Z129" s="60">
        <f t="shared" si="176"/>
        <v>7.8894944540218281</v>
      </c>
      <c r="AA129" s="67">
        <f t="shared" si="192"/>
        <v>0</v>
      </c>
      <c r="AB129" s="31">
        <f t="shared" si="177"/>
        <v>20</v>
      </c>
      <c r="AC129" s="50">
        <f t="shared" si="178"/>
        <v>656.07298390048163</v>
      </c>
      <c r="AD129" s="28">
        <f t="shared" si="179"/>
        <v>0</v>
      </c>
      <c r="AE129" s="33">
        <f t="shared" si="180"/>
        <v>1.75</v>
      </c>
      <c r="AF129" s="89">
        <f t="shared" si="181"/>
        <v>55</v>
      </c>
      <c r="AG129" s="50">
        <f t="shared" si="182"/>
        <v>172.14285714285714</v>
      </c>
      <c r="AH129" s="89">
        <f t="shared" si="183"/>
        <v>66.428571428571431</v>
      </c>
      <c r="AI129" s="58">
        <f t="shared" si="184"/>
        <v>50</v>
      </c>
      <c r="AJ129" s="28">
        <f t="shared" si="185"/>
        <v>20.264802591520667</v>
      </c>
      <c r="AK129" s="61">
        <f t="shared" si="186"/>
        <v>3.5</v>
      </c>
      <c r="AL129" s="60">
        <f t="shared" si="187"/>
        <v>13.750895833333333</v>
      </c>
      <c r="AM129" s="60">
        <f t="shared" si="188"/>
        <v>7.3640375806805771</v>
      </c>
      <c r="AN129" s="62">
        <f t="shared" si="193"/>
        <v>26.687369071293858</v>
      </c>
      <c r="AO129" s="63">
        <f t="shared" si="194"/>
        <v>3.5855491559950723</v>
      </c>
    </row>
    <row r="130" spans="1:41" s="1" customFormat="1" ht="20.100000000000001" customHeight="1" x14ac:dyDescent="0.15">
      <c r="A130" s="18"/>
      <c r="B130" s="147"/>
      <c r="C130" s="149"/>
      <c r="D130" s="100">
        <v>600</v>
      </c>
      <c r="E130" s="149"/>
      <c r="F130" s="94" t="s">
        <v>229</v>
      </c>
      <c r="G130" s="8">
        <f t="shared" si="189"/>
        <v>20</v>
      </c>
      <c r="H130" s="190"/>
      <c r="I130" s="97">
        <f t="shared" si="190"/>
        <v>638.50666348554728</v>
      </c>
      <c r="J130" s="29">
        <v>110</v>
      </c>
      <c r="K130" s="28">
        <f t="shared" si="163"/>
        <v>410</v>
      </c>
      <c r="L130" s="58">
        <f t="shared" si="164"/>
        <v>647.5</v>
      </c>
      <c r="M130" s="8">
        <v>1.75</v>
      </c>
      <c r="N130" s="67">
        <f t="shared" si="191"/>
        <v>25</v>
      </c>
      <c r="O130" s="8">
        <f t="shared" si="165"/>
        <v>5</v>
      </c>
      <c r="P130" s="28">
        <f t="shared" si="166"/>
        <v>675.60037024679627</v>
      </c>
      <c r="Q130" s="28">
        <f t="shared" si="167"/>
        <v>301.9342086553616</v>
      </c>
      <c r="R130" s="33">
        <f t="shared" si="168"/>
        <v>1.9309113581843607</v>
      </c>
      <c r="S130" s="89">
        <f t="shared" si="169"/>
        <v>60.685785542937047</v>
      </c>
      <c r="T130" s="50">
        <f t="shared" si="170"/>
        <v>181.59595855676812</v>
      </c>
      <c r="U130" s="89">
        <f t="shared" si="171"/>
        <v>72.481899983310811</v>
      </c>
      <c r="V130" s="58">
        <f t="shared" si="172"/>
        <v>55.168895948124586</v>
      </c>
      <c r="W130" s="28">
        <f t="shared" si="173"/>
        <v>20.867965104148144</v>
      </c>
      <c r="X130" s="59">
        <f t="shared" si="174"/>
        <v>3.3909470955194112</v>
      </c>
      <c r="Y130" s="60">
        <f t="shared" si="175"/>
        <v>14.763780552271761</v>
      </c>
      <c r="Z130" s="60">
        <f t="shared" si="176"/>
        <v>7.8894944540218281</v>
      </c>
      <c r="AA130" s="67">
        <f t="shared" si="192"/>
        <v>0</v>
      </c>
      <c r="AB130" s="31">
        <f t="shared" si="177"/>
        <v>20</v>
      </c>
      <c r="AC130" s="50">
        <f t="shared" si="178"/>
        <v>656.07298390048163</v>
      </c>
      <c r="AD130" s="28">
        <f t="shared" si="179"/>
        <v>0</v>
      </c>
      <c r="AE130" s="33">
        <f t="shared" si="180"/>
        <v>1.75</v>
      </c>
      <c r="AF130" s="89">
        <f t="shared" si="181"/>
        <v>55</v>
      </c>
      <c r="AG130" s="50">
        <f t="shared" si="182"/>
        <v>172.14285714285714</v>
      </c>
      <c r="AH130" s="89">
        <f t="shared" si="183"/>
        <v>66.428571428571431</v>
      </c>
      <c r="AI130" s="58">
        <f t="shared" si="184"/>
        <v>50</v>
      </c>
      <c r="AJ130" s="28">
        <f t="shared" si="185"/>
        <v>20.264802591520667</v>
      </c>
      <c r="AK130" s="61">
        <f t="shared" si="186"/>
        <v>3.5</v>
      </c>
      <c r="AL130" s="60">
        <f t="shared" si="187"/>
        <v>13.750895833333333</v>
      </c>
      <c r="AM130" s="60">
        <f t="shared" si="188"/>
        <v>7.3640375806805771</v>
      </c>
      <c r="AN130" s="62">
        <f t="shared" si="193"/>
        <v>26.687369071293858</v>
      </c>
      <c r="AO130" s="63">
        <f t="shared" si="194"/>
        <v>3.5855491559950723</v>
      </c>
    </row>
    <row r="131" spans="1:41" s="1" customFormat="1" ht="20.100000000000001" customHeight="1" thickBot="1" x14ac:dyDescent="0.2">
      <c r="A131" s="18"/>
      <c r="B131" s="147"/>
      <c r="C131" s="149"/>
      <c r="D131" s="100">
        <v>600</v>
      </c>
      <c r="E131" s="149"/>
      <c r="F131" s="94" t="s">
        <v>230</v>
      </c>
      <c r="G131" s="8">
        <f t="shared" si="189"/>
        <v>20</v>
      </c>
      <c r="H131" s="190"/>
      <c r="I131" s="97">
        <f t="shared" si="190"/>
        <v>638.50666348554728</v>
      </c>
      <c r="J131" s="104">
        <v>120</v>
      </c>
      <c r="K131" s="28">
        <f t="shared" si="163"/>
        <v>420</v>
      </c>
      <c r="L131" s="58">
        <f t="shared" si="164"/>
        <v>665</v>
      </c>
      <c r="M131" s="8">
        <v>1.75</v>
      </c>
      <c r="N131" s="67">
        <f t="shared" si="191"/>
        <v>25</v>
      </c>
      <c r="O131" s="8">
        <f t="shared" si="165"/>
        <v>5</v>
      </c>
      <c r="P131" s="28">
        <f t="shared" si="166"/>
        <v>693.8598397129258</v>
      </c>
      <c r="Q131" s="28">
        <f t="shared" si="167"/>
        <v>310.09459267307403</v>
      </c>
      <c r="R131" s="33">
        <f t="shared" si="168"/>
        <v>1.9309113581843607</v>
      </c>
      <c r="S131" s="89">
        <f t="shared" si="169"/>
        <v>60.685785542937047</v>
      </c>
      <c r="T131" s="50">
        <f t="shared" si="170"/>
        <v>184.54498716686157</v>
      </c>
      <c r="U131" s="89">
        <f t="shared" si="171"/>
        <v>72.481899983310811</v>
      </c>
      <c r="V131" s="58">
        <f t="shared" si="172"/>
        <v>55.168895948124586</v>
      </c>
      <c r="W131" s="28">
        <f t="shared" si="173"/>
        <v>20.867965104148144</v>
      </c>
      <c r="X131" s="59">
        <f t="shared" si="174"/>
        <v>3.3909470955194112</v>
      </c>
      <c r="Y131" s="60">
        <f t="shared" si="175"/>
        <v>15.648941968937631</v>
      </c>
      <c r="Z131" s="60">
        <f t="shared" si="176"/>
        <v>8.1615571546316197</v>
      </c>
      <c r="AA131" s="67">
        <f t="shared" si="192"/>
        <v>0</v>
      </c>
      <c r="AB131" s="31">
        <f t="shared" si="177"/>
        <v>20</v>
      </c>
      <c r="AC131" s="50">
        <f t="shared" si="178"/>
        <v>673.80468616806218</v>
      </c>
      <c r="AD131" s="28">
        <f t="shared" si="179"/>
        <v>0</v>
      </c>
      <c r="AE131" s="33">
        <f t="shared" si="180"/>
        <v>1.75</v>
      </c>
      <c r="AF131" s="89">
        <f t="shared" si="181"/>
        <v>55</v>
      </c>
      <c r="AG131" s="50">
        <f t="shared" si="182"/>
        <v>175</v>
      </c>
      <c r="AH131" s="89">
        <f t="shared" si="183"/>
        <v>66.428571428571431</v>
      </c>
      <c r="AI131" s="58">
        <f t="shared" si="184"/>
        <v>50</v>
      </c>
      <c r="AJ131" s="28">
        <f t="shared" si="185"/>
        <v>20.264802591520667</v>
      </c>
      <c r="AK131" s="61">
        <f t="shared" si="186"/>
        <v>3.5</v>
      </c>
      <c r="AL131" s="60">
        <f t="shared" si="187"/>
        <v>14.580916666666669</v>
      </c>
      <c r="AM131" s="60">
        <f t="shared" si="188"/>
        <v>7.6200656234016746</v>
      </c>
      <c r="AN131" s="62">
        <f t="shared" si="193"/>
        <v>27.340198661176707</v>
      </c>
      <c r="AO131" s="63">
        <f t="shared" si="194"/>
        <v>3.6116623848517522</v>
      </c>
    </row>
    <row r="132" spans="1:41" s="1" customFormat="1" ht="20.100000000000001" customHeight="1" x14ac:dyDescent="0.15">
      <c r="A132" s="18"/>
      <c r="B132" s="147">
        <f>C132+30*2</f>
        <v>660</v>
      </c>
      <c r="C132" s="149">
        <v>600</v>
      </c>
      <c r="D132" s="100">
        <v>600</v>
      </c>
      <c r="E132" s="149">
        <v>400</v>
      </c>
      <c r="F132" s="94" t="s">
        <v>222</v>
      </c>
      <c r="G132" s="8">
        <f t="shared" si="189"/>
        <v>20</v>
      </c>
      <c r="H132" s="190">
        <f>C132/COS(G132/180*PI())</f>
        <v>638.50666348554728</v>
      </c>
      <c r="I132" s="97">
        <f t="shared" si="190"/>
        <v>638.50666348554728</v>
      </c>
      <c r="J132" s="8">
        <v>60</v>
      </c>
      <c r="K132" s="28">
        <f t="shared" ref="K132:K140" si="195">J132+E$132</f>
        <v>460</v>
      </c>
      <c r="L132" s="58">
        <f t="shared" si="164"/>
        <v>630</v>
      </c>
      <c r="M132" s="8">
        <v>1.5</v>
      </c>
      <c r="N132" s="67">
        <f t="shared" si="191"/>
        <v>25</v>
      </c>
      <c r="O132" s="8">
        <f t="shared" si="165"/>
        <v>5</v>
      </c>
      <c r="P132" s="28">
        <f t="shared" si="166"/>
        <v>652.85579866087778</v>
      </c>
      <c r="Q132" s="28">
        <f t="shared" si="167"/>
        <v>293.77382463764911</v>
      </c>
      <c r="R132" s="33">
        <f t="shared" si="168"/>
        <v>1.6550668784437377</v>
      </c>
      <c r="S132" s="89">
        <f t="shared" si="169"/>
        <v>60.685785542937047</v>
      </c>
      <c r="T132" s="50">
        <f t="shared" si="170"/>
        <v>194.89731343984462</v>
      </c>
      <c r="U132" s="89">
        <f t="shared" si="171"/>
        <v>72.356353186146407</v>
      </c>
      <c r="V132" s="58">
        <f t="shared" si="172"/>
        <v>55.168895948124586</v>
      </c>
      <c r="W132" s="28">
        <f t="shared" si="173"/>
        <v>20.725580909869134</v>
      </c>
      <c r="X132" s="59">
        <f t="shared" si="174"/>
        <v>3.4274254023346011</v>
      </c>
      <c r="Y132" s="60">
        <f t="shared" si="175"/>
        <v>16.653132821701714</v>
      </c>
      <c r="Z132" s="60">
        <f t="shared" si="176"/>
        <v>7.9199055244633927</v>
      </c>
      <c r="AA132" s="67">
        <f t="shared" si="192"/>
        <v>0</v>
      </c>
      <c r="AB132" s="31">
        <f t="shared" si="177"/>
        <v>20</v>
      </c>
      <c r="AC132" s="50">
        <f t="shared" si="178"/>
        <v>641.32674979295848</v>
      </c>
      <c r="AD132" s="28">
        <f t="shared" si="179"/>
        <v>0</v>
      </c>
      <c r="AE132" s="33">
        <f t="shared" si="180"/>
        <v>1.5</v>
      </c>
      <c r="AF132" s="89">
        <f t="shared" si="181"/>
        <v>55</v>
      </c>
      <c r="AG132" s="50">
        <f t="shared" si="182"/>
        <v>186.42857142857142</v>
      </c>
      <c r="AH132" s="89">
        <f t="shared" si="183"/>
        <v>66.428571428571431</v>
      </c>
      <c r="AI132" s="58">
        <f t="shared" si="184"/>
        <v>50</v>
      </c>
      <c r="AJ132" s="28">
        <f t="shared" si="185"/>
        <v>20.359579358506618</v>
      </c>
      <c r="AK132" s="61">
        <f t="shared" si="186"/>
        <v>3.5</v>
      </c>
      <c r="AL132" s="60">
        <f t="shared" si="187"/>
        <v>15.6105</v>
      </c>
      <c r="AM132" s="60">
        <f t="shared" si="188"/>
        <v>7.43859209975155</v>
      </c>
      <c r="AN132" s="62">
        <f t="shared" si="193"/>
        <v>26.038866516427749</v>
      </c>
      <c r="AO132" s="63">
        <f t="shared" si="194"/>
        <v>3.5588818336201284</v>
      </c>
    </row>
    <row r="133" spans="1:41" s="1" customFormat="1" ht="20.100000000000001" customHeight="1" x14ac:dyDescent="0.15">
      <c r="A133" s="18"/>
      <c r="B133" s="147"/>
      <c r="C133" s="149"/>
      <c r="D133" s="100">
        <v>600</v>
      </c>
      <c r="E133" s="149"/>
      <c r="F133" s="94" t="s">
        <v>223</v>
      </c>
      <c r="G133" s="8">
        <f t="shared" si="189"/>
        <v>20</v>
      </c>
      <c r="H133" s="190"/>
      <c r="I133" s="97">
        <f t="shared" si="190"/>
        <v>638.50666348554728</v>
      </c>
      <c r="J133" s="29">
        <v>60</v>
      </c>
      <c r="K133" s="28">
        <f t="shared" si="195"/>
        <v>460</v>
      </c>
      <c r="L133" s="58">
        <f t="shared" si="164"/>
        <v>630</v>
      </c>
      <c r="M133" s="8">
        <v>1.5</v>
      </c>
      <c r="N133" s="67">
        <f t="shared" si="191"/>
        <v>25</v>
      </c>
      <c r="O133" s="8">
        <f t="shared" si="165"/>
        <v>5</v>
      </c>
      <c r="P133" s="28">
        <f t="shared" si="166"/>
        <v>652.85579866087778</v>
      </c>
      <c r="Q133" s="28">
        <f t="shared" si="167"/>
        <v>293.77382463764911</v>
      </c>
      <c r="R133" s="33">
        <f t="shared" si="168"/>
        <v>1.6550668784437377</v>
      </c>
      <c r="S133" s="89">
        <f t="shared" si="169"/>
        <v>60.685785542937047</v>
      </c>
      <c r="T133" s="50">
        <f t="shared" si="170"/>
        <v>194.89731343984462</v>
      </c>
      <c r="U133" s="89">
        <f t="shared" si="171"/>
        <v>72.356353186146407</v>
      </c>
      <c r="V133" s="58">
        <f t="shared" si="172"/>
        <v>55.168895948124586</v>
      </c>
      <c r="W133" s="28">
        <f t="shared" si="173"/>
        <v>20.725580909869134</v>
      </c>
      <c r="X133" s="59">
        <f t="shared" si="174"/>
        <v>3.4274254023346011</v>
      </c>
      <c r="Y133" s="60">
        <f t="shared" si="175"/>
        <v>16.653132821701714</v>
      </c>
      <c r="Z133" s="60">
        <f t="shared" si="176"/>
        <v>7.9199055244633927</v>
      </c>
      <c r="AA133" s="67">
        <f t="shared" si="192"/>
        <v>0</v>
      </c>
      <c r="AB133" s="31">
        <f t="shared" si="177"/>
        <v>20</v>
      </c>
      <c r="AC133" s="50">
        <f t="shared" si="178"/>
        <v>641.32674979295848</v>
      </c>
      <c r="AD133" s="28">
        <f t="shared" si="179"/>
        <v>0</v>
      </c>
      <c r="AE133" s="33">
        <f t="shared" si="180"/>
        <v>1.5</v>
      </c>
      <c r="AF133" s="89">
        <f t="shared" si="181"/>
        <v>55</v>
      </c>
      <c r="AG133" s="50">
        <f t="shared" si="182"/>
        <v>186.42857142857142</v>
      </c>
      <c r="AH133" s="89">
        <f t="shared" si="183"/>
        <v>66.428571428571431</v>
      </c>
      <c r="AI133" s="58">
        <f t="shared" si="184"/>
        <v>50</v>
      </c>
      <c r="AJ133" s="28">
        <f t="shared" si="185"/>
        <v>20.359579358506618</v>
      </c>
      <c r="AK133" s="61">
        <f t="shared" si="186"/>
        <v>3.5</v>
      </c>
      <c r="AL133" s="60">
        <f t="shared" si="187"/>
        <v>15.6105</v>
      </c>
      <c r="AM133" s="60">
        <f t="shared" si="188"/>
        <v>7.43859209975155</v>
      </c>
      <c r="AN133" s="62">
        <f t="shared" si="193"/>
        <v>26.038866516427749</v>
      </c>
      <c r="AO133" s="63">
        <f t="shared" si="194"/>
        <v>3.5588818336201284</v>
      </c>
    </row>
    <row r="134" spans="1:41" s="1" customFormat="1" ht="20.100000000000001" customHeight="1" x14ac:dyDescent="0.15">
      <c r="A134" s="18"/>
      <c r="B134" s="147"/>
      <c r="C134" s="149"/>
      <c r="D134" s="100">
        <v>600</v>
      </c>
      <c r="E134" s="149"/>
      <c r="F134" s="94" t="s">
        <v>224</v>
      </c>
      <c r="G134" s="8">
        <f t="shared" si="189"/>
        <v>20</v>
      </c>
      <c r="H134" s="190"/>
      <c r="I134" s="97">
        <f t="shared" si="190"/>
        <v>638.50666348554728</v>
      </c>
      <c r="J134" s="29">
        <v>80</v>
      </c>
      <c r="K134" s="28">
        <f t="shared" si="195"/>
        <v>480</v>
      </c>
      <c r="L134" s="58">
        <f t="shared" si="164"/>
        <v>660</v>
      </c>
      <c r="M134" s="8">
        <v>1.5</v>
      </c>
      <c r="N134" s="67">
        <f t="shared" si="191"/>
        <v>25</v>
      </c>
      <c r="O134" s="8">
        <f t="shared" si="165"/>
        <v>5</v>
      </c>
      <c r="P134" s="28">
        <f t="shared" si="166"/>
        <v>683.9441700256815</v>
      </c>
      <c r="Q134" s="28">
        <f t="shared" si="167"/>
        <v>307.76305438229906</v>
      </c>
      <c r="R134" s="33">
        <f t="shared" si="168"/>
        <v>1.6550668784437377</v>
      </c>
      <c r="S134" s="89">
        <f t="shared" si="169"/>
        <v>60.685785542937047</v>
      </c>
      <c r="T134" s="50">
        <f t="shared" si="170"/>
        <v>200.73259726144931</v>
      </c>
      <c r="U134" s="89">
        <f t="shared" si="171"/>
        <v>72.356353186146407</v>
      </c>
      <c r="V134" s="58">
        <f t="shared" si="172"/>
        <v>55.168895948124586</v>
      </c>
      <c r="W134" s="28">
        <f t="shared" si="173"/>
        <v>20.725580909869134</v>
      </c>
      <c r="X134" s="59">
        <f t="shared" si="174"/>
        <v>3.4274254023346011</v>
      </c>
      <c r="Y134" s="60">
        <f t="shared" si="175"/>
        <v>18.475708927097021</v>
      </c>
      <c r="Z134" s="60">
        <f t="shared" si="176"/>
        <v>8.412582502438946</v>
      </c>
      <c r="AA134" s="67">
        <f t="shared" si="192"/>
        <v>0</v>
      </c>
      <c r="AB134" s="31">
        <f t="shared" si="177"/>
        <v>20</v>
      </c>
      <c r="AC134" s="50">
        <f t="shared" si="178"/>
        <v>671.86611883071839</v>
      </c>
      <c r="AD134" s="28">
        <f t="shared" si="179"/>
        <v>0</v>
      </c>
      <c r="AE134" s="33">
        <f t="shared" si="180"/>
        <v>1.5</v>
      </c>
      <c r="AF134" s="89">
        <f t="shared" si="181"/>
        <v>55</v>
      </c>
      <c r="AG134" s="50">
        <f t="shared" si="182"/>
        <v>192.14285714285714</v>
      </c>
      <c r="AH134" s="89">
        <f t="shared" si="183"/>
        <v>66.428571428571431</v>
      </c>
      <c r="AI134" s="58">
        <f t="shared" si="184"/>
        <v>50</v>
      </c>
      <c r="AJ134" s="28">
        <f t="shared" si="185"/>
        <v>20.359579358506618</v>
      </c>
      <c r="AK134" s="61">
        <f t="shared" si="186"/>
        <v>3.5</v>
      </c>
      <c r="AL134" s="60">
        <f t="shared" si="187"/>
        <v>17.33285714285714</v>
      </c>
      <c r="AM134" s="60">
        <f t="shared" si="188"/>
        <v>7.9059536283111482</v>
      </c>
      <c r="AN134" s="62">
        <f t="shared" si="193"/>
        <v>27.151707802841827</v>
      </c>
      <c r="AO134" s="63">
        <f t="shared" si="194"/>
        <v>3.6036473688030082</v>
      </c>
    </row>
    <row r="135" spans="1:41" s="1" customFormat="1" ht="20.100000000000001" customHeight="1" x14ac:dyDescent="0.15">
      <c r="A135" s="18"/>
      <c r="B135" s="147"/>
      <c r="C135" s="149"/>
      <c r="D135" s="100">
        <v>600</v>
      </c>
      <c r="E135" s="149"/>
      <c r="F135" s="94" t="s">
        <v>225</v>
      </c>
      <c r="G135" s="8">
        <f t="shared" si="189"/>
        <v>20</v>
      </c>
      <c r="H135" s="190"/>
      <c r="I135" s="97">
        <f t="shared" si="190"/>
        <v>638.50666348554728</v>
      </c>
      <c r="J135" s="29">
        <v>80</v>
      </c>
      <c r="K135" s="28">
        <f t="shared" si="195"/>
        <v>480</v>
      </c>
      <c r="L135" s="58">
        <f t="shared" si="164"/>
        <v>660</v>
      </c>
      <c r="M135" s="8">
        <v>1.5</v>
      </c>
      <c r="N135" s="67">
        <f t="shared" si="191"/>
        <v>25</v>
      </c>
      <c r="O135" s="8">
        <f t="shared" si="165"/>
        <v>5</v>
      </c>
      <c r="P135" s="28">
        <f t="shared" si="166"/>
        <v>683.9441700256815</v>
      </c>
      <c r="Q135" s="28">
        <f t="shared" si="167"/>
        <v>307.76305438229906</v>
      </c>
      <c r="R135" s="33">
        <f t="shared" si="168"/>
        <v>1.6550668784437377</v>
      </c>
      <c r="S135" s="89">
        <f t="shared" si="169"/>
        <v>60.685785542937047</v>
      </c>
      <c r="T135" s="50">
        <f t="shared" si="170"/>
        <v>200.73259726144931</v>
      </c>
      <c r="U135" s="89">
        <f t="shared" si="171"/>
        <v>72.356353186146407</v>
      </c>
      <c r="V135" s="58">
        <f t="shared" si="172"/>
        <v>55.168895948124586</v>
      </c>
      <c r="W135" s="28">
        <f t="shared" si="173"/>
        <v>20.725580909869134</v>
      </c>
      <c r="X135" s="59">
        <f t="shared" si="174"/>
        <v>3.4274254023346011</v>
      </c>
      <c r="Y135" s="60">
        <f t="shared" si="175"/>
        <v>18.475708927097021</v>
      </c>
      <c r="Z135" s="60">
        <f t="shared" si="176"/>
        <v>8.412582502438946</v>
      </c>
      <c r="AA135" s="67">
        <f t="shared" si="192"/>
        <v>0</v>
      </c>
      <c r="AB135" s="31">
        <f t="shared" si="177"/>
        <v>20</v>
      </c>
      <c r="AC135" s="50">
        <f t="shared" si="178"/>
        <v>671.86611883071839</v>
      </c>
      <c r="AD135" s="28">
        <f t="shared" si="179"/>
        <v>0</v>
      </c>
      <c r="AE135" s="33">
        <f t="shared" si="180"/>
        <v>1.5</v>
      </c>
      <c r="AF135" s="89">
        <f t="shared" si="181"/>
        <v>55</v>
      </c>
      <c r="AG135" s="50">
        <f t="shared" si="182"/>
        <v>192.14285714285714</v>
      </c>
      <c r="AH135" s="89">
        <f t="shared" si="183"/>
        <v>66.428571428571431</v>
      </c>
      <c r="AI135" s="58">
        <f t="shared" si="184"/>
        <v>50</v>
      </c>
      <c r="AJ135" s="28">
        <f t="shared" si="185"/>
        <v>20.359579358506618</v>
      </c>
      <c r="AK135" s="61">
        <f t="shared" si="186"/>
        <v>3.5</v>
      </c>
      <c r="AL135" s="60">
        <f t="shared" si="187"/>
        <v>17.33285714285714</v>
      </c>
      <c r="AM135" s="60">
        <f t="shared" si="188"/>
        <v>7.9059536283111482</v>
      </c>
      <c r="AN135" s="62">
        <f t="shared" ref="AN135:AN158" si="196">IF(AA135&gt;0,((I135+I135+Q135+AD135)*L135/2+200*(I135+Q135+AD135+U135+W135+AH135+AJ135))/10000*0.4-(AI135+V135)*L135/10000*0.4,((I135+I135+Q135-AD135)*L135/2+200*(I135+Q135-AD135+U135+W135+AH135+AJ135))/10000*0.4-(AI135+V135)*L135/10000*0.4)</f>
        <v>27.151707802841827</v>
      </c>
      <c r="AO135" s="63">
        <f t="shared" ref="AO135:AO157" si="197">IF(AA135&gt;0,0.8*0.4*(Q135+U135+W135+I135+AD135+AH135+AJ135)/100,0.8*0.4*(Q135+U135+W135+I135-AD135+AH135+AJ135)/100)</f>
        <v>3.6036473688030082</v>
      </c>
    </row>
    <row r="136" spans="1:41" s="1" customFormat="1" ht="20.100000000000001" customHeight="1" x14ac:dyDescent="0.15">
      <c r="A136" s="18"/>
      <c r="B136" s="147"/>
      <c r="C136" s="149"/>
      <c r="D136" s="100">
        <v>600</v>
      </c>
      <c r="E136" s="149"/>
      <c r="F136" s="94" t="s">
        <v>226</v>
      </c>
      <c r="G136" s="8">
        <f t="shared" si="189"/>
        <v>20</v>
      </c>
      <c r="H136" s="190"/>
      <c r="I136" s="97">
        <f t="shared" si="190"/>
        <v>638.50666348554728</v>
      </c>
      <c r="J136" s="29">
        <v>90</v>
      </c>
      <c r="K136" s="28">
        <f t="shared" si="195"/>
        <v>490</v>
      </c>
      <c r="L136" s="58">
        <f t="shared" si="164"/>
        <v>787.5</v>
      </c>
      <c r="M136" s="8">
        <v>1.75</v>
      </c>
      <c r="N136" s="67">
        <f t="shared" si="191"/>
        <v>25</v>
      </c>
      <c r="O136" s="8">
        <f t="shared" si="165"/>
        <v>5</v>
      </c>
      <c r="P136" s="28">
        <f t="shared" si="166"/>
        <v>821.6761259758332</v>
      </c>
      <c r="Q136" s="28">
        <f t="shared" si="167"/>
        <v>367.21728079706139</v>
      </c>
      <c r="R136" s="33">
        <f t="shared" si="168"/>
        <v>1.9309113581843607</v>
      </c>
      <c r="S136" s="89">
        <f t="shared" si="169"/>
        <v>60.685785542937047</v>
      </c>
      <c r="T136" s="50">
        <f t="shared" si="170"/>
        <v>205.18818743751567</v>
      </c>
      <c r="U136" s="89">
        <f t="shared" si="171"/>
        <v>72.481899983310811</v>
      </c>
      <c r="V136" s="58">
        <f t="shared" si="172"/>
        <v>55.168895948124586</v>
      </c>
      <c r="W136" s="28">
        <f t="shared" si="173"/>
        <v>20.867965104148144</v>
      </c>
      <c r="X136" s="59">
        <f t="shared" si="174"/>
        <v>3.3909470955194112</v>
      </c>
      <c r="Y136" s="60">
        <f t="shared" si="175"/>
        <v>22.778242803095264</v>
      </c>
      <c r="Z136" s="60">
        <f t="shared" si="176"/>
        <v>10.15269750003691</v>
      </c>
      <c r="AA136" s="67">
        <f t="shared" si="192"/>
        <v>0</v>
      </c>
      <c r="AB136" s="31">
        <f t="shared" si="177"/>
        <v>20</v>
      </c>
      <c r="AC136" s="50">
        <f t="shared" si="178"/>
        <v>797.92660204112622</v>
      </c>
      <c r="AD136" s="28">
        <f t="shared" si="179"/>
        <v>0</v>
      </c>
      <c r="AE136" s="33">
        <f t="shared" si="180"/>
        <v>1.75</v>
      </c>
      <c r="AF136" s="89">
        <f t="shared" si="181"/>
        <v>55</v>
      </c>
      <c r="AG136" s="50">
        <f t="shared" si="182"/>
        <v>195</v>
      </c>
      <c r="AH136" s="89">
        <f t="shared" si="183"/>
        <v>66.428571428571431</v>
      </c>
      <c r="AI136" s="58">
        <f t="shared" si="184"/>
        <v>50</v>
      </c>
      <c r="AJ136" s="28">
        <f t="shared" si="185"/>
        <v>20.264802591520667</v>
      </c>
      <c r="AK136" s="61">
        <f t="shared" si="186"/>
        <v>3.5</v>
      </c>
      <c r="AL136" s="60">
        <f t="shared" si="187"/>
        <v>21.276562500000001</v>
      </c>
      <c r="AM136" s="60">
        <f t="shared" si="188"/>
        <v>9.4962619224493512</v>
      </c>
      <c r="AN136" s="62">
        <f t="shared" si="196"/>
        <v>32.069949317103813</v>
      </c>
      <c r="AO136" s="63">
        <f t="shared" si="197"/>
        <v>3.7944549868485122</v>
      </c>
    </row>
    <row r="137" spans="1:41" s="1" customFormat="1" ht="20.100000000000001" customHeight="1" x14ac:dyDescent="0.15">
      <c r="A137" s="18"/>
      <c r="B137" s="147"/>
      <c r="C137" s="149"/>
      <c r="D137" s="100">
        <v>600</v>
      </c>
      <c r="E137" s="149"/>
      <c r="F137" s="94" t="s">
        <v>227</v>
      </c>
      <c r="G137" s="8">
        <f t="shared" si="189"/>
        <v>20</v>
      </c>
      <c r="H137" s="190"/>
      <c r="I137" s="97">
        <f t="shared" si="190"/>
        <v>638.50666348554728</v>
      </c>
      <c r="J137" s="29">
        <v>90</v>
      </c>
      <c r="K137" s="28">
        <f t="shared" si="195"/>
        <v>490</v>
      </c>
      <c r="L137" s="58">
        <f t="shared" si="164"/>
        <v>787.5</v>
      </c>
      <c r="M137" s="8">
        <v>1.75</v>
      </c>
      <c r="N137" s="67">
        <f t="shared" si="191"/>
        <v>25</v>
      </c>
      <c r="O137" s="8">
        <f t="shared" si="165"/>
        <v>5</v>
      </c>
      <c r="P137" s="28">
        <f t="shared" si="166"/>
        <v>821.6761259758332</v>
      </c>
      <c r="Q137" s="28">
        <f t="shared" si="167"/>
        <v>367.21728079706139</v>
      </c>
      <c r="R137" s="33">
        <f t="shared" si="168"/>
        <v>1.9309113581843607</v>
      </c>
      <c r="S137" s="89">
        <f t="shared" si="169"/>
        <v>60.685785542937047</v>
      </c>
      <c r="T137" s="50">
        <f t="shared" si="170"/>
        <v>205.18818743751567</v>
      </c>
      <c r="U137" s="89">
        <f t="shared" si="171"/>
        <v>72.481899983310811</v>
      </c>
      <c r="V137" s="58">
        <f t="shared" si="172"/>
        <v>55.168895948124586</v>
      </c>
      <c r="W137" s="28">
        <f t="shared" si="173"/>
        <v>20.867965104148144</v>
      </c>
      <c r="X137" s="59">
        <f t="shared" si="174"/>
        <v>3.3909470955194112</v>
      </c>
      <c r="Y137" s="60">
        <f t="shared" si="175"/>
        <v>22.778242803095264</v>
      </c>
      <c r="Z137" s="60">
        <f t="shared" si="176"/>
        <v>10.15269750003691</v>
      </c>
      <c r="AA137" s="67">
        <f t="shared" si="192"/>
        <v>0</v>
      </c>
      <c r="AB137" s="31">
        <f t="shared" si="177"/>
        <v>20</v>
      </c>
      <c r="AC137" s="50">
        <f t="shared" si="178"/>
        <v>797.92660204112622</v>
      </c>
      <c r="AD137" s="28">
        <f t="shared" si="179"/>
        <v>0</v>
      </c>
      <c r="AE137" s="33">
        <f t="shared" si="180"/>
        <v>1.75</v>
      </c>
      <c r="AF137" s="89">
        <f t="shared" si="181"/>
        <v>55</v>
      </c>
      <c r="AG137" s="50">
        <f t="shared" si="182"/>
        <v>195</v>
      </c>
      <c r="AH137" s="89">
        <f t="shared" si="183"/>
        <v>66.428571428571431</v>
      </c>
      <c r="AI137" s="58">
        <f t="shared" si="184"/>
        <v>50</v>
      </c>
      <c r="AJ137" s="28">
        <f t="shared" si="185"/>
        <v>20.264802591520667</v>
      </c>
      <c r="AK137" s="61">
        <f t="shared" si="186"/>
        <v>3.5</v>
      </c>
      <c r="AL137" s="60">
        <f t="shared" si="187"/>
        <v>21.276562500000001</v>
      </c>
      <c r="AM137" s="60">
        <f t="shared" si="188"/>
        <v>9.4962619224493512</v>
      </c>
      <c r="AN137" s="62">
        <f t="shared" si="196"/>
        <v>32.069949317103813</v>
      </c>
      <c r="AO137" s="63">
        <f t="shared" si="197"/>
        <v>3.7944549868485122</v>
      </c>
    </row>
    <row r="138" spans="1:41" s="1" customFormat="1" ht="20.100000000000001" customHeight="1" x14ac:dyDescent="0.15">
      <c r="A138" s="18"/>
      <c r="B138" s="147"/>
      <c r="C138" s="149"/>
      <c r="D138" s="100">
        <v>600</v>
      </c>
      <c r="E138" s="149"/>
      <c r="F138" s="94" t="s">
        <v>228</v>
      </c>
      <c r="G138" s="8">
        <f t="shared" si="189"/>
        <v>20</v>
      </c>
      <c r="H138" s="190"/>
      <c r="I138" s="97">
        <f t="shared" si="190"/>
        <v>638.50666348554728</v>
      </c>
      <c r="J138" s="29">
        <v>110</v>
      </c>
      <c r="K138" s="28">
        <f t="shared" si="195"/>
        <v>510</v>
      </c>
      <c r="L138" s="58">
        <f t="shared" si="164"/>
        <v>822.5</v>
      </c>
      <c r="M138" s="8">
        <v>1.75</v>
      </c>
      <c r="N138" s="67">
        <f t="shared" si="191"/>
        <v>25</v>
      </c>
      <c r="O138" s="8">
        <f t="shared" si="165"/>
        <v>5</v>
      </c>
      <c r="P138" s="28">
        <f t="shared" si="166"/>
        <v>858.19506490809249</v>
      </c>
      <c r="Q138" s="28">
        <f t="shared" si="167"/>
        <v>383.53804883248631</v>
      </c>
      <c r="R138" s="33">
        <f t="shared" si="168"/>
        <v>1.9309113581843607</v>
      </c>
      <c r="S138" s="89">
        <f t="shared" si="169"/>
        <v>60.685785542937047</v>
      </c>
      <c r="T138" s="50">
        <f t="shared" si="170"/>
        <v>211.08624465770254</v>
      </c>
      <c r="U138" s="89">
        <f t="shared" si="171"/>
        <v>72.481899983310811</v>
      </c>
      <c r="V138" s="58">
        <f t="shared" si="172"/>
        <v>55.168895948124586</v>
      </c>
      <c r="W138" s="28">
        <f t="shared" si="173"/>
        <v>20.867965104148144</v>
      </c>
      <c r="X138" s="59">
        <f t="shared" si="174"/>
        <v>3.3909470955194112</v>
      </c>
      <c r="Y138" s="60">
        <f t="shared" si="175"/>
        <v>25.130616093681461</v>
      </c>
      <c r="Z138" s="60">
        <f t="shared" si="176"/>
        <v>10.749463061946663</v>
      </c>
      <c r="AA138" s="67">
        <f t="shared" si="192"/>
        <v>0</v>
      </c>
      <c r="AB138" s="31">
        <f t="shared" si="177"/>
        <v>20</v>
      </c>
      <c r="AC138" s="50">
        <f t="shared" si="178"/>
        <v>833.39000657628742</v>
      </c>
      <c r="AD138" s="28">
        <f t="shared" si="179"/>
        <v>0</v>
      </c>
      <c r="AE138" s="33">
        <f t="shared" si="180"/>
        <v>1.75</v>
      </c>
      <c r="AF138" s="89">
        <f t="shared" si="181"/>
        <v>55</v>
      </c>
      <c r="AG138" s="50">
        <f t="shared" si="182"/>
        <v>200.71428571428572</v>
      </c>
      <c r="AH138" s="89">
        <f t="shared" si="183"/>
        <v>66.428571428571431</v>
      </c>
      <c r="AI138" s="58">
        <f t="shared" si="184"/>
        <v>50</v>
      </c>
      <c r="AJ138" s="28">
        <f t="shared" si="185"/>
        <v>20.264802591520667</v>
      </c>
      <c r="AK138" s="61">
        <f t="shared" si="186"/>
        <v>3.5</v>
      </c>
      <c r="AL138" s="60">
        <f t="shared" si="187"/>
        <v>23.489229166666664</v>
      </c>
      <c r="AM138" s="60">
        <f t="shared" si="188"/>
        <v>10.059318007891543</v>
      </c>
      <c r="AN138" s="62">
        <f t="shared" si="196"/>
        <v>33.472717066680282</v>
      </c>
      <c r="AO138" s="63">
        <f t="shared" si="197"/>
        <v>3.8466814445618711</v>
      </c>
    </row>
    <row r="139" spans="1:41" s="1" customFormat="1" ht="20.100000000000001" customHeight="1" x14ac:dyDescent="0.15">
      <c r="A139" s="18"/>
      <c r="B139" s="147"/>
      <c r="C139" s="149"/>
      <c r="D139" s="100">
        <v>600</v>
      </c>
      <c r="E139" s="149"/>
      <c r="F139" s="94" t="s">
        <v>229</v>
      </c>
      <c r="G139" s="8">
        <f t="shared" si="189"/>
        <v>20</v>
      </c>
      <c r="H139" s="190"/>
      <c r="I139" s="97">
        <f t="shared" si="190"/>
        <v>638.50666348554728</v>
      </c>
      <c r="J139" s="29">
        <v>110</v>
      </c>
      <c r="K139" s="28">
        <f t="shared" si="195"/>
        <v>510</v>
      </c>
      <c r="L139" s="58">
        <f t="shared" si="164"/>
        <v>822.5</v>
      </c>
      <c r="M139" s="8">
        <v>1.75</v>
      </c>
      <c r="N139" s="67">
        <f t="shared" si="191"/>
        <v>25</v>
      </c>
      <c r="O139" s="8">
        <f t="shared" si="165"/>
        <v>5</v>
      </c>
      <c r="P139" s="28">
        <f t="shared" si="166"/>
        <v>858.19506490809249</v>
      </c>
      <c r="Q139" s="28">
        <f t="shared" si="167"/>
        <v>383.53804883248631</v>
      </c>
      <c r="R139" s="33">
        <f t="shared" si="168"/>
        <v>1.9309113581843607</v>
      </c>
      <c r="S139" s="89">
        <f t="shared" si="169"/>
        <v>60.685785542937047</v>
      </c>
      <c r="T139" s="50">
        <f t="shared" si="170"/>
        <v>211.08624465770254</v>
      </c>
      <c r="U139" s="89">
        <f t="shared" si="171"/>
        <v>72.481899983310811</v>
      </c>
      <c r="V139" s="58">
        <f t="shared" si="172"/>
        <v>55.168895948124586</v>
      </c>
      <c r="W139" s="28">
        <f t="shared" si="173"/>
        <v>20.867965104148144</v>
      </c>
      <c r="X139" s="59">
        <f t="shared" si="174"/>
        <v>3.3909470955194112</v>
      </c>
      <c r="Y139" s="60">
        <f t="shared" si="175"/>
        <v>25.130616093681461</v>
      </c>
      <c r="Z139" s="60">
        <f t="shared" si="176"/>
        <v>10.749463061946663</v>
      </c>
      <c r="AA139" s="67">
        <f t="shared" si="192"/>
        <v>0</v>
      </c>
      <c r="AB139" s="31">
        <f t="shared" si="177"/>
        <v>20</v>
      </c>
      <c r="AC139" s="50">
        <f t="shared" si="178"/>
        <v>833.39000657628742</v>
      </c>
      <c r="AD139" s="28">
        <f t="shared" si="179"/>
        <v>0</v>
      </c>
      <c r="AE139" s="33">
        <f t="shared" si="180"/>
        <v>1.75</v>
      </c>
      <c r="AF139" s="89">
        <f t="shared" si="181"/>
        <v>55</v>
      </c>
      <c r="AG139" s="50">
        <f t="shared" si="182"/>
        <v>200.71428571428572</v>
      </c>
      <c r="AH139" s="89">
        <f t="shared" si="183"/>
        <v>66.428571428571431</v>
      </c>
      <c r="AI139" s="58">
        <f t="shared" si="184"/>
        <v>50</v>
      </c>
      <c r="AJ139" s="28">
        <f t="shared" si="185"/>
        <v>20.264802591520667</v>
      </c>
      <c r="AK139" s="61">
        <f t="shared" si="186"/>
        <v>3.5</v>
      </c>
      <c r="AL139" s="60">
        <f t="shared" si="187"/>
        <v>23.489229166666664</v>
      </c>
      <c r="AM139" s="60">
        <f t="shared" si="188"/>
        <v>10.059318007891543</v>
      </c>
      <c r="AN139" s="62">
        <f t="shared" si="196"/>
        <v>33.472717066680282</v>
      </c>
      <c r="AO139" s="63">
        <f t="shared" si="197"/>
        <v>3.8466814445618711</v>
      </c>
    </row>
    <row r="140" spans="1:41" s="1" customFormat="1" ht="20.100000000000001" customHeight="1" thickBot="1" x14ac:dyDescent="0.2">
      <c r="A140" s="18"/>
      <c r="B140" s="147"/>
      <c r="C140" s="149"/>
      <c r="D140" s="100">
        <v>600</v>
      </c>
      <c r="E140" s="149"/>
      <c r="F140" s="94" t="s">
        <v>230</v>
      </c>
      <c r="G140" s="8">
        <f t="shared" si="189"/>
        <v>20</v>
      </c>
      <c r="H140" s="190"/>
      <c r="I140" s="97">
        <f t="shared" si="190"/>
        <v>638.50666348554728</v>
      </c>
      <c r="J140" s="104">
        <v>120</v>
      </c>
      <c r="K140" s="28">
        <f t="shared" si="195"/>
        <v>520</v>
      </c>
      <c r="L140" s="58">
        <f t="shared" si="164"/>
        <v>840</v>
      </c>
      <c r="M140" s="8">
        <v>1.75</v>
      </c>
      <c r="N140" s="67">
        <f t="shared" si="191"/>
        <v>25</v>
      </c>
      <c r="O140" s="8">
        <f t="shared" si="165"/>
        <v>5</v>
      </c>
      <c r="P140" s="28">
        <f t="shared" si="166"/>
        <v>876.45453437422213</v>
      </c>
      <c r="Q140" s="28">
        <f t="shared" si="167"/>
        <v>391.6984328501988</v>
      </c>
      <c r="R140" s="33">
        <f t="shared" si="168"/>
        <v>1.9309113581843607</v>
      </c>
      <c r="S140" s="89">
        <f t="shared" si="169"/>
        <v>60.685785542937047</v>
      </c>
      <c r="T140" s="50">
        <f t="shared" si="170"/>
        <v>214.03527326779599</v>
      </c>
      <c r="U140" s="89">
        <f t="shared" si="171"/>
        <v>72.481899983310811</v>
      </c>
      <c r="V140" s="58">
        <f t="shared" si="172"/>
        <v>55.168895948124586</v>
      </c>
      <c r="W140" s="28">
        <f t="shared" si="173"/>
        <v>20.867965104148144</v>
      </c>
      <c r="X140" s="59">
        <f t="shared" si="174"/>
        <v>3.3909470955194112</v>
      </c>
      <c r="Y140" s="60">
        <f t="shared" si="175"/>
        <v>26.361954838193828</v>
      </c>
      <c r="Z140" s="60">
        <f t="shared" si="176"/>
        <v>11.052490562962435</v>
      </c>
      <c r="AA140" s="67">
        <f t="shared" si="192"/>
        <v>0</v>
      </c>
      <c r="AB140" s="31">
        <f t="shared" si="177"/>
        <v>20</v>
      </c>
      <c r="AC140" s="50">
        <f t="shared" si="178"/>
        <v>851.12170884386808</v>
      </c>
      <c r="AD140" s="28">
        <f t="shared" si="179"/>
        <v>0</v>
      </c>
      <c r="AE140" s="33">
        <f t="shared" si="180"/>
        <v>1.75</v>
      </c>
      <c r="AF140" s="89">
        <f t="shared" si="181"/>
        <v>55</v>
      </c>
      <c r="AG140" s="50">
        <f t="shared" si="182"/>
        <v>203.57142857142858</v>
      </c>
      <c r="AH140" s="89">
        <f t="shared" si="183"/>
        <v>66.428571428571431</v>
      </c>
      <c r="AI140" s="58">
        <f t="shared" si="184"/>
        <v>50</v>
      </c>
      <c r="AJ140" s="28">
        <f t="shared" si="185"/>
        <v>20.264802591520667</v>
      </c>
      <c r="AK140" s="61">
        <f t="shared" si="186"/>
        <v>3.5</v>
      </c>
      <c r="AL140" s="60">
        <f t="shared" si="187"/>
        <v>24.648</v>
      </c>
      <c r="AM140" s="60">
        <f t="shared" si="188"/>
        <v>10.34534605061264</v>
      </c>
      <c r="AN140" s="62">
        <f t="shared" si="196"/>
        <v>34.182669344687127</v>
      </c>
      <c r="AO140" s="63">
        <f t="shared" si="197"/>
        <v>3.8727946734185514</v>
      </c>
    </row>
    <row r="141" spans="1:41" s="1" customFormat="1" ht="20.100000000000001" customHeight="1" x14ac:dyDescent="0.15">
      <c r="A141" s="18"/>
      <c r="B141" s="147">
        <f>C141+30*2</f>
        <v>660</v>
      </c>
      <c r="C141" s="149">
        <v>600</v>
      </c>
      <c r="D141" s="100">
        <v>600</v>
      </c>
      <c r="E141" s="149">
        <v>450</v>
      </c>
      <c r="F141" s="94" t="s">
        <v>222</v>
      </c>
      <c r="G141" s="8">
        <f t="shared" si="189"/>
        <v>20</v>
      </c>
      <c r="H141" s="190">
        <f>C141/COS(G141/180*PI())</f>
        <v>638.50666348554728</v>
      </c>
      <c r="I141" s="97">
        <f t="shared" si="190"/>
        <v>638.50666348554728</v>
      </c>
      <c r="J141" s="8">
        <v>60</v>
      </c>
      <c r="K141" s="28">
        <f t="shared" ref="K141:K149" si="198">J141+E$141</f>
        <v>510</v>
      </c>
      <c r="L141" s="58">
        <f t="shared" si="164"/>
        <v>705</v>
      </c>
      <c r="M141" s="8">
        <v>1.5</v>
      </c>
      <c r="N141" s="67">
        <f t="shared" si="191"/>
        <v>25</v>
      </c>
      <c r="O141" s="8">
        <f t="shared" si="165"/>
        <v>5</v>
      </c>
      <c r="P141" s="28">
        <f t="shared" si="166"/>
        <v>730.57672707288702</v>
      </c>
      <c r="Q141" s="28">
        <f t="shared" si="167"/>
        <v>328.74689899927398</v>
      </c>
      <c r="R141" s="33">
        <f t="shared" si="168"/>
        <v>1.6550668784437377</v>
      </c>
      <c r="S141" s="89">
        <f t="shared" si="169"/>
        <v>60.685785542937047</v>
      </c>
      <c r="T141" s="50">
        <f t="shared" si="170"/>
        <v>209.48552299385634</v>
      </c>
      <c r="U141" s="89">
        <f t="shared" si="171"/>
        <v>72.356353186146407</v>
      </c>
      <c r="V141" s="58">
        <f t="shared" si="172"/>
        <v>55.168895948124586</v>
      </c>
      <c r="W141" s="28">
        <f t="shared" si="173"/>
        <v>20.725580909869134</v>
      </c>
      <c r="X141" s="59">
        <f t="shared" si="174"/>
        <v>3.4274254023346011</v>
      </c>
      <c r="Y141" s="60">
        <f t="shared" si="175"/>
        <v>21.43649137282566</v>
      </c>
      <c r="Z141" s="60">
        <f t="shared" si="176"/>
        <v>9.1712920523001902</v>
      </c>
      <c r="AA141" s="67">
        <f t="shared" si="192"/>
        <v>0</v>
      </c>
      <c r="AB141" s="31">
        <f t="shared" si="177"/>
        <v>20</v>
      </c>
      <c r="AC141" s="50">
        <f t="shared" si="178"/>
        <v>717.67517238735832</v>
      </c>
      <c r="AD141" s="28">
        <f t="shared" si="179"/>
        <v>0</v>
      </c>
      <c r="AE141" s="33">
        <f t="shared" si="180"/>
        <v>1.5</v>
      </c>
      <c r="AF141" s="89">
        <f t="shared" si="181"/>
        <v>55</v>
      </c>
      <c r="AG141" s="50">
        <f t="shared" si="182"/>
        <v>200.71428571428572</v>
      </c>
      <c r="AH141" s="89">
        <f t="shared" si="183"/>
        <v>66.428571428571431</v>
      </c>
      <c r="AI141" s="58">
        <f t="shared" si="184"/>
        <v>50</v>
      </c>
      <c r="AJ141" s="28">
        <f t="shared" si="185"/>
        <v>20.359579358506618</v>
      </c>
      <c r="AK141" s="61">
        <f t="shared" si="186"/>
        <v>3.5</v>
      </c>
      <c r="AL141" s="60">
        <f t="shared" si="187"/>
        <v>20.133624999999999</v>
      </c>
      <c r="AM141" s="60">
        <f t="shared" si="188"/>
        <v>8.6262816354362588</v>
      </c>
      <c r="AN141" s="62">
        <f t="shared" si="196"/>
        <v>28.852445499388402</v>
      </c>
      <c r="AO141" s="63">
        <f t="shared" si="197"/>
        <v>3.6707956715773276</v>
      </c>
    </row>
    <row r="142" spans="1:41" s="1" customFormat="1" ht="20.100000000000001" customHeight="1" x14ac:dyDescent="0.15">
      <c r="A142" s="18"/>
      <c r="B142" s="147"/>
      <c r="C142" s="149"/>
      <c r="D142" s="100">
        <v>600</v>
      </c>
      <c r="E142" s="149"/>
      <c r="F142" s="94" t="s">
        <v>223</v>
      </c>
      <c r="G142" s="8">
        <f t="shared" si="189"/>
        <v>20</v>
      </c>
      <c r="H142" s="190"/>
      <c r="I142" s="97">
        <f t="shared" si="190"/>
        <v>638.50666348554728</v>
      </c>
      <c r="J142" s="29">
        <v>60</v>
      </c>
      <c r="K142" s="28">
        <f t="shared" si="198"/>
        <v>510</v>
      </c>
      <c r="L142" s="58">
        <f t="shared" si="164"/>
        <v>705</v>
      </c>
      <c r="M142" s="8">
        <v>1.5</v>
      </c>
      <c r="N142" s="67">
        <f t="shared" si="191"/>
        <v>25</v>
      </c>
      <c r="O142" s="8">
        <f t="shared" si="165"/>
        <v>5</v>
      </c>
      <c r="P142" s="28">
        <f t="shared" si="166"/>
        <v>730.57672707288702</v>
      </c>
      <c r="Q142" s="28">
        <f t="shared" si="167"/>
        <v>328.74689899927398</v>
      </c>
      <c r="R142" s="33">
        <f t="shared" si="168"/>
        <v>1.6550668784437377</v>
      </c>
      <c r="S142" s="89">
        <f t="shared" si="169"/>
        <v>60.685785542937047</v>
      </c>
      <c r="T142" s="50">
        <f t="shared" si="170"/>
        <v>209.48552299385634</v>
      </c>
      <c r="U142" s="89">
        <f t="shared" si="171"/>
        <v>72.356353186146407</v>
      </c>
      <c r="V142" s="58">
        <f t="shared" si="172"/>
        <v>55.168895948124586</v>
      </c>
      <c r="W142" s="28">
        <f t="shared" si="173"/>
        <v>20.725580909869134</v>
      </c>
      <c r="X142" s="59">
        <f t="shared" si="174"/>
        <v>3.4274254023346011</v>
      </c>
      <c r="Y142" s="60">
        <f t="shared" si="175"/>
        <v>21.43649137282566</v>
      </c>
      <c r="Z142" s="60">
        <f t="shared" si="176"/>
        <v>9.1712920523001902</v>
      </c>
      <c r="AA142" s="67">
        <f t="shared" si="192"/>
        <v>0</v>
      </c>
      <c r="AB142" s="31">
        <f t="shared" si="177"/>
        <v>20</v>
      </c>
      <c r="AC142" s="50">
        <f t="shared" si="178"/>
        <v>717.67517238735832</v>
      </c>
      <c r="AD142" s="28">
        <f t="shared" si="179"/>
        <v>0</v>
      </c>
      <c r="AE142" s="33">
        <f t="shared" si="180"/>
        <v>1.5</v>
      </c>
      <c r="AF142" s="89">
        <f t="shared" si="181"/>
        <v>55</v>
      </c>
      <c r="AG142" s="50">
        <f t="shared" si="182"/>
        <v>200.71428571428572</v>
      </c>
      <c r="AH142" s="89">
        <f t="shared" si="183"/>
        <v>66.428571428571431</v>
      </c>
      <c r="AI142" s="58">
        <f t="shared" si="184"/>
        <v>50</v>
      </c>
      <c r="AJ142" s="28">
        <f t="shared" si="185"/>
        <v>20.359579358506618</v>
      </c>
      <c r="AK142" s="61">
        <f t="shared" si="186"/>
        <v>3.5</v>
      </c>
      <c r="AL142" s="60">
        <f t="shared" si="187"/>
        <v>20.133624999999999</v>
      </c>
      <c r="AM142" s="60">
        <f t="shared" si="188"/>
        <v>8.6262816354362588</v>
      </c>
      <c r="AN142" s="62">
        <f t="shared" si="196"/>
        <v>28.852445499388402</v>
      </c>
      <c r="AO142" s="63">
        <f t="shared" si="197"/>
        <v>3.6707956715773276</v>
      </c>
    </row>
    <row r="143" spans="1:41" s="1" customFormat="1" ht="20.100000000000001" customHeight="1" x14ac:dyDescent="0.15">
      <c r="A143" s="18"/>
      <c r="B143" s="147"/>
      <c r="C143" s="149"/>
      <c r="D143" s="100">
        <v>600</v>
      </c>
      <c r="E143" s="149"/>
      <c r="F143" s="94" t="s">
        <v>224</v>
      </c>
      <c r="G143" s="8">
        <f t="shared" si="189"/>
        <v>20</v>
      </c>
      <c r="H143" s="190"/>
      <c r="I143" s="97">
        <f t="shared" si="190"/>
        <v>638.50666348554728</v>
      </c>
      <c r="J143" s="29">
        <v>80</v>
      </c>
      <c r="K143" s="28">
        <f t="shared" si="198"/>
        <v>530</v>
      </c>
      <c r="L143" s="58">
        <f t="shared" si="164"/>
        <v>735</v>
      </c>
      <c r="M143" s="8">
        <v>1.5</v>
      </c>
      <c r="N143" s="67">
        <f t="shared" si="191"/>
        <v>25</v>
      </c>
      <c r="O143" s="8">
        <f t="shared" si="165"/>
        <v>5</v>
      </c>
      <c r="P143" s="28">
        <f t="shared" si="166"/>
        <v>761.66509843769074</v>
      </c>
      <c r="Q143" s="28">
        <f t="shared" si="167"/>
        <v>342.73612874392398</v>
      </c>
      <c r="R143" s="33">
        <f t="shared" si="168"/>
        <v>1.6550668784437377</v>
      </c>
      <c r="S143" s="89">
        <f t="shared" si="169"/>
        <v>60.685785542937047</v>
      </c>
      <c r="T143" s="50">
        <f t="shared" si="170"/>
        <v>215.320806815461</v>
      </c>
      <c r="U143" s="89">
        <f t="shared" si="171"/>
        <v>72.356353186146407</v>
      </c>
      <c r="V143" s="58">
        <f t="shared" si="172"/>
        <v>55.168895948124586</v>
      </c>
      <c r="W143" s="28">
        <f t="shared" si="173"/>
        <v>20.725580909869134</v>
      </c>
      <c r="X143" s="59">
        <f t="shared" si="174"/>
        <v>3.4274254023346011</v>
      </c>
      <c r="Y143" s="60">
        <f t="shared" si="175"/>
        <v>23.566731068412444</v>
      </c>
      <c r="Z143" s="60">
        <f t="shared" si="176"/>
        <v>9.6902278074729651</v>
      </c>
      <c r="AA143" s="67">
        <f t="shared" si="192"/>
        <v>0</v>
      </c>
      <c r="AB143" s="31">
        <f t="shared" si="177"/>
        <v>20</v>
      </c>
      <c r="AC143" s="50">
        <f t="shared" si="178"/>
        <v>748.21454142511823</v>
      </c>
      <c r="AD143" s="28">
        <f t="shared" si="179"/>
        <v>0</v>
      </c>
      <c r="AE143" s="33">
        <f t="shared" si="180"/>
        <v>1.5</v>
      </c>
      <c r="AF143" s="89">
        <f t="shared" si="181"/>
        <v>55</v>
      </c>
      <c r="AG143" s="50">
        <f t="shared" si="182"/>
        <v>206.42857142857142</v>
      </c>
      <c r="AH143" s="89">
        <f t="shared" si="183"/>
        <v>66.428571428571431</v>
      </c>
      <c r="AI143" s="58">
        <f t="shared" si="184"/>
        <v>50</v>
      </c>
      <c r="AJ143" s="28">
        <f t="shared" si="185"/>
        <v>20.359579358506618</v>
      </c>
      <c r="AK143" s="61">
        <f t="shared" si="186"/>
        <v>3.5</v>
      </c>
      <c r="AL143" s="60">
        <f t="shared" si="187"/>
        <v>22.150625000000002</v>
      </c>
      <c r="AM143" s="60">
        <f t="shared" si="188"/>
        <v>9.1193574497101419</v>
      </c>
      <c r="AN143" s="62">
        <f t="shared" si="196"/>
        <v>30.007254475036429</v>
      </c>
      <c r="AO143" s="63">
        <f t="shared" si="197"/>
        <v>3.7155612067602077</v>
      </c>
    </row>
    <row r="144" spans="1:41" s="1" customFormat="1" ht="20.100000000000001" customHeight="1" x14ac:dyDescent="0.15">
      <c r="A144" s="18"/>
      <c r="B144" s="147"/>
      <c r="C144" s="149"/>
      <c r="D144" s="100">
        <v>600</v>
      </c>
      <c r="E144" s="149"/>
      <c r="F144" s="94" t="s">
        <v>225</v>
      </c>
      <c r="G144" s="8">
        <f t="shared" si="189"/>
        <v>20</v>
      </c>
      <c r="H144" s="190"/>
      <c r="I144" s="97">
        <f t="shared" si="190"/>
        <v>638.50666348554728</v>
      </c>
      <c r="J144" s="29">
        <v>80</v>
      </c>
      <c r="K144" s="28">
        <f t="shared" si="198"/>
        <v>530</v>
      </c>
      <c r="L144" s="58">
        <f t="shared" si="164"/>
        <v>735</v>
      </c>
      <c r="M144" s="8">
        <v>1.5</v>
      </c>
      <c r="N144" s="67">
        <f t="shared" si="191"/>
        <v>25</v>
      </c>
      <c r="O144" s="8">
        <f t="shared" si="165"/>
        <v>5</v>
      </c>
      <c r="P144" s="28">
        <f t="shared" si="166"/>
        <v>761.66509843769074</v>
      </c>
      <c r="Q144" s="28">
        <f t="shared" si="167"/>
        <v>342.73612874392398</v>
      </c>
      <c r="R144" s="33">
        <f t="shared" si="168"/>
        <v>1.6550668784437377</v>
      </c>
      <c r="S144" s="89">
        <f t="shared" si="169"/>
        <v>60.685785542937047</v>
      </c>
      <c r="T144" s="50">
        <f t="shared" si="170"/>
        <v>215.320806815461</v>
      </c>
      <c r="U144" s="89">
        <f t="shared" si="171"/>
        <v>72.356353186146407</v>
      </c>
      <c r="V144" s="58">
        <f t="shared" si="172"/>
        <v>55.168895948124586</v>
      </c>
      <c r="W144" s="28">
        <f t="shared" si="173"/>
        <v>20.725580909869134</v>
      </c>
      <c r="X144" s="59">
        <f t="shared" si="174"/>
        <v>3.4274254023346011</v>
      </c>
      <c r="Y144" s="60">
        <f t="shared" si="175"/>
        <v>23.566731068412444</v>
      </c>
      <c r="Z144" s="60">
        <f t="shared" si="176"/>
        <v>9.6902278074729651</v>
      </c>
      <c r="AA144" s="67">
        <f t="shared" si="192"/>
        <v>0</v>
      </c>
      <c r="AB144" s="31">
        <f t="shared" si="177"/>
        <v>20</v>
      </c>
      <c r="AC144" s="50">
        <f t="shared" si="178"/>
        <v>748.21454142511823</v>
      </c>
      <c r="AD144" s="28">
        <f t="shared" si="179"/>
        <v>0</v>
      </c>
      <c r="AE144" s="33">
        <f t="shared" si="180"/>
        <v>1.5</v>
      </c>
      <c r="AF144" s="89">
        <f t="shared" si="181"/>
        <v>55</v>
      </c>
      <c r="AG144" s="50">
        <f t="shared" si="182"/>
        <v>206.42857142857142</v>
      </c>
      <c r="AH144" s="89">
        <f t="shared" si="183"/>
        <v>66.428571428571431</v>
      </c>
      <c r="AI144" s="58">
        <f t="shared" si="184"/>
        <v>50</v>
      </c>
      <c r="AJ144" s="28">
        <f t="shared" si="185"/>
        <v>20.359579358506618</v>
      </c>
      <c r="AK144" s="61">
        <f t="shared" si="186"/>
        <v>3.5</v>
      </c>
      <c r="AL144" s="60">
        <f t="shared" si="187"/>
        <v>22.150625000000002</v>
      </c>
      <c r="AM144" s="60">
        <f t="shared" si="188"/>
        <v>9.1193574497101419</v>
      </c>
      <c r="AN144" s="62">
        <f t="shared" si="196"/>
        <v>30.007254475036429</v>
      </c>
      <c r="AO144" s="63">
        <f t="shared" si="197"/>
        <v>3.7155612067602077</v>
      </c>
    </row>
    <row r="145" spans="1:41" s="1" customFormat="1" ht="20.100000000000001" customHeight="1" x14ac:dyDescent="0.15">
      <c r="A145" s="18"/>
      <c r="B145" s="147"/>
      <c r="C145" s="149"/>
      <c r="D145" s="100">
        <v>600</v>
      </c>
      <c r="E145" s="149"/>
      <c r="F145" s="94" t="s">
        <v>226</v>
      </c>
      <c r="G145" s="8">
        <f t="shared" si="189"/>
        <v>20</v>
      </c>
      <c r="H145" s="190"/>
      <c r="I145" s="97">
        <f t="shared" si="190"/>
        <v>638.50666348554728</v>
      </c>
      <c r="J145" s="29">
        <v>90</v>
      </c>
      <c r="K145" s="28">
        <f t="shared" si="198"/>
        <v>540</v>
      </c>
      <c r="L145" s="58">
        <f t="shared" si="164"/>
        <v>875</v>
      </c>
      <c r="M145" s="8">
        <v>1.75</v>
      </c>
      <c r="N145" s="67">
        <f t="shared" si="191"/>
        <v>25</v>
      </c>
      <c r="O145" s="8">
        <f t="shared" si="165"/>
        <v>5</v>
      </c>
      <c r="P145" s="28">
        <f t="shared" si="166"/>
        <v>912.97347330648142</v>
      </c>
      <c r="Q145" s="28">
        <f t="shared" si="167"/>
        <v>408.01920088562377</v>
      </c>
      <c r="R145" s="33">
        <f t="shared" si="168"/>
        <v>1.9309113581843607</v>
      </c>
      <c r="S145" s="89">
        <f t="shared" si="169"/>
        <v>60.685785542937047</v>
      </c>
      <c r="T145" s="50">
        <f t="shared" si="170"/>
        <v>219.93333048798286</v>
      </c>
      <c r="U145" s="89">
        <f t="shared" si="171"/>
        <v>72.481899983310811</v>
      </c>
      <c r="V145" s="58">
        <f t="shared" si="172"/>
        <v>55.168895948124586</v>
      </c>
      <c r="W145" s="28">
        <f t="shared" si="173"/>
        <v>20.867965104148144</v>
      </c>
      <c r="X145" s="59">
        <f t="shared" si="174"/>
        <v>3.3909470955194112</v>
      </c>
      <c r="Y145" s="60">
        <f t="shared" si="175"/>
        <v>28.937516925690915</v>
      </c>
      <c r="Z145" s="60">
        <f t="shared" si="176"/>
        <v>11.667835005115776</v>
      </c>
      <c r="AA145" s="67">
        <f t="shared" si="192"/>
        <v>0</v>
      </c>
      <c r="AB145" s="31">
        <f t="shared" si="177"/>
        <v>20</v>
      </c>
      <c r="AC145" s="50">
        <f t="shared" si="178"/>
        <v>886.58511337902917</v>
      </c>
      <c r="AD145" s="28">
        <f t="shared" si="179"/>
        <v>0</v>
      </c>
      <c r="AE145" s="33">
        <f t="shared" si="180"/>
        <v>1.75</v>
      </c>
      <c r="AF145" s="89">
        <f t="shared" si="181"/>
        <v>55</v>
      </c>
      <c r="AG145" s="50">
        <f t="shared" si="182"/>
        <v>209.28571428571428</v>
      </c>
      <c r="AH145" s="89">
        <f t="shared" si="183"/>
        <v>66.428571428571431</v>
      </c>
      <c r="AI145" s="58">
        <f t="shared" si="184"/>
        <v>50</v>
      </c>
      <c r="AJ145" s="28">
        <f t="shared" si="185"/>
        <v>20.264802591520667</v>
      </c>
      <c r="AK145" s="61">
        <f t="shared" si="186"/>
        <v>3.5</v>
      </c>
      <c r="AL145" s="60">
        <f t="shared" si="187"/>
        <v>27.072916666666664</v>
      </c>
      <c r="AM145" s="60">
        <f t="shared" si="188"/>
        <v>10.926402136054834</v>
      </c>
      <c r="AN145" s="62">
        <f t="shared" si="196"/>
        <v>35.619710707137997</v>
      </c>
      <c r="AO145" s="63">
        <f t="shared" si="197"/>
        <v>3.9250211311319116</v>
      </c>
    </row>
    <row r="146" spans="1:41" s="1" customFormat="1" ht="20.100000000000001" customHeight="1" x14ac:dyDescent="0.15">
      <c r="A146" s="18"/>
      <c r="B146" s="147"/>
      <c r="C146" s="149"/>
      <c r="D146" s="100">
        <v>600</v>
      </c>
      <c r="E146" s="149"/>
      <c r="F146" s="94" t="s">
        <v>227</v>
      </c>
      <c r="G146" s="8">
        <f t="shared" si="189"/>
        <v>20</v>
      </c>
      <c r="H146" s="190"/>
      <c r="I146" s="97">
        <f t="shared" si="190"/>
        <v>638.50666348554728</v>
      </c>
      <c r="J146" s="29">
        <v>90</v>
      </c>
      <c r="K146" s="28">
        <f t="shared" si="198"/>
        <v>540</v>
      </c>
      <c r="L146" s="58">
        <f t="shared" si="164"/>
        <v>875</v>
      </c>
      <c r="M146" s="8">
        <v>1.75</v>
      </c>
      <c r="N146" s="67">
        <f t="shared" si="191"/>
        <v>25</v>
      </c>
      <c r="O146" s="8">
        <f t="shared" si="165"/>
        <v>5</v>
      </c>
      <c r="P146" s="28">
        <f t="shared" si="166"/>
        <v>912.97347330648142</v>
      </c>
      <c r="Q146" s="28">
        <f t="shared" si="167"/>
        <v>408.01920088562377</v>
      </c>
      <c r="R146" s="33">
        <f t="shared" si="168"/>
        <v>1.9309113581843607</v>
      </c>
      <c r="S146" s="89">
        <f t="shared" si="169"/>
        <v>60.685785542937047</v>
      </c>
      <c r="T146" s="50">
        <f t="shared" si="170"/>
        <v>219.93333048798286</v>
      </c>
      <c r="U146" s="89">
        <f t="shared" si="171"/>
        <v>72.481899983310811</v>
      </c>
      <c r="V146" s="58">
        <f t="shared" si="172"/>
        <v>55.168895948124586</v>
      </c>
      <c r="W146" s="28">
        <f t="shared" si="173"/>
        <v>20.867965104148144</v>
      </c>
      <c r="X146" s="59">
        <f t="shared" si="174"/>
        <v>3.3909470955194112</v>
      </c>
      <c r="Y146" s="60">
        <f t="shared" si="175"/>
        <v>28.937516925690915</v>
      </c>
      <c r="Z146" s="60">
        <f t="shared" si="176"/>
        <v>11.667835005115776</v>
      </c>
      <c r="AA146" s="67">
        <f t="shared" si="192"/>
        <v>0</v>
      </c>
      <c r="AB146" s="31">
        <f t="shared" si="177"/>
        <v>20</v>
      </c>
      <c r="AC146" s="50">
        <f t="shared" si="178"/>
        <v>886.58511337902917</v>
      </c>
      <c r="AD146" s="28">
        <f t="shared" si="179"/>
        <v>0</v>
      </c>
      <c r="AE146" s="33">
        <f t="shared" si="180"/>
        <v>1.75</v>
      </c>
      <c r="AF146" s="89">
        <f t="shared" si="181"/>
        <v>55</v>
      </c>
      <c r="AG146" s="50">
        <f t="shared" si="182"/>
        <v>209.28571428571428</v>
      </c>
      <c r="AH146" s="89">
        <f t="shared" si="183"/>
        <v>66.428571428571431</v>
      </c>
      <c r="AI146" s="58">
        <f t="shared" si="184"/>
        <v>50</v>
      </c>
      <c r="AJ146" s="28">
        <f t="shared" si="185"/>
        <v>20.264802591520667</v>
      </c>
      <c r="AK146" s="61">
        <f t="shared" si="186"/>
        <v>3.5</v>
      </c>
      <c r="AL146" s="60">
        <f t="shared" si="187"/>
        <v>27.072916666666664</v>
      </c>
      <c r="AM146" s="60">
        <f t="shared" si="188"/>
        <v>10.926402136054834</v>
      </c>
      <c r="AN146" s="62">
        <f t="shared" si="196"/>
        <v>35.619710707137997</v>
      </c>
      <c r="AO146" s="63">
        <f t="shared" si="197"/>
        <v>3.9250211311319116</v>
      </c>
    </row>
    <row r="147" spans="1:41" s="1" customFormat="1" ht="20.100000000000001" customHeight="1" x14ac:dyDescent="0.15">
      <c r="A147" s="18"/>
      <c r="B147" s="147"/>
      <c r="C147" s="149"/>
      <c r="D147" s="100">
        <v>600</v>
      </c>
      <c r="E147" s="149"/>
      <c r="F147" s="94" t="s">
        <v>228</v>
      </c>
      <c r="G147" s="8">
        <f t="shared" si="189"/>
        <v>20</v>
      </c>
      <c r="H147" s="190"/>
      <c r="I147" s="97">
        <f t="shared" si="190"/>
        <v>638.50666348554728</v>
      </c>
      <c r="J147" s="29">
        <v>110</v>
      </c>
      <c r="K147" s="28">
        <f t="shared" si="198"/>
        <v>560</v>
      </c>
      <c r="L147" s="58">
        <f t="shared" si="164"/>
        <v>910</v>
      </c>
      <c r="M147" s="8">
        <v>1.75</v>
      </c>
      <c r="N147" s="67">
        <f t="shared" si="191"/>
        <v>25</v>
      </c>
      <c r="O147" s="8">
        <f t="shared" si="165"/>
        <v>5</v>
      </c>
      <c r="P147" s="28">
        <f t="shared" si="166"/>
        <v>949.4924122387406</v>
      </c>
      <c r="Q147" s="28">
        <f t="shared" si="167"/>
        <v>424.33996892104869</v>
      </c>
      <c r="R147" s="33">
        <f t="shared" si="168"/>
        <v>1.9309113581843607</v>
      </c>
      <c r="S147" s="89">
        <f t="shared" si="169"/>
        <v>60.685785542937047</v>
      </c>
      <c r="T147" s="50">
        <f t="shared" si="170"/>
        <v>225.83138770816976</v>
      </c>
      <c r="U147" s="89">
        <f t="shared" si="171"/>
        <v>72.481899983310811</v>
      </c>
      <c r="V147" s="58">
        <f t="shared" si="172"/>
        <v>55.168895948124586</v>
      </c>
      <c r="W147" s="28">
        <f t="shared" si="173"/>
        <v>20.867965104148144</v>
      </c>
      <c r="X147" s="59">
        <f t="shared" si="174"/>
        <v>3.3909470955194112</v>
      </c>
      <c r="Y147" s="60">
        <f t="shared" si="175"/>
        <v>31.667032344529591</v>
      </c>
      <c r="Z147" s="60">
        <f t="shared" si="176"/>
        <v>12.295565367431511</v>
      </c>
      <c r="AA147" s="67">
        <f t="shared" si="192"/>
        <v>0</v>
      </c>
      <c r="AB147" s="31">
        <f t="shared" si="177"/>
        <v>20</v>
      </c>
      <c r="AC147" s="50">
        <f t="shared" si="178"/>
        <v>922.04851791419037</v>
      </c>
      <c r="AD147" s="28">
        <f t="shared" si="179"/>
        <v>0</v>
      </c>
      <c r="AE147" s="33">
        <f t="shared" si="180"/>
        <v>1.75</v>
      </c>
      <c r="AF147" s="89">
        <f t="shared" si="181"/>
        <v>55</v>
      </c>
      <c r="AG147" s="50">
        <f t="shared" si="182"/>
        <v>215</v>
      </c>
      <c r="AH147" s="89">
        <f t="shared" si="183"/>
        <v>66.428571428571431</v>
      </c>
      <c r="AI147" s="58">
        <f t="shared" si="184"/>
        <v>50</v>
      </c>
      <c r="AJ147" s="28">
        <f t="shared" si="185"/>
        <v>20.264802591520667</v>
      </c>
      <c r="AK147" s="61">
        <f t="shared" si="186"/>
        <v>3.5</v>
      </c>
      <c r="AL147" s="60">
        <f t="shared" si="187"/>
        <v>29.644333333333336</v>
      </c>
      <c r="AM147" s="60">
        <f t="shared" si="188"/>
        <v>11.519458221497029</v>
      </c>
      <c r="AN147" s="62">
        <f t="shared" si="196"/>
        <v>37.079601144838442</v>
      </c>
      <c r="AO147" s="63">
        <f t="shared" si="197"/>
        <v>3.977247588845271</v>
      </c>
    </row>
    <row r="148" spans="1:41" s="1" customFormat="1" ht="20.100000000000001" customHeight="1" x14ac:dyDescent="0.15">
      <c r="A148" s="18"/>
      <c r="B148" s="147"/>
      <c r="C148" s="149"/>
      <c r="D148" s="100">
        <v>600</v>
      </c>
      <c r="E148" s="149"/>
      <c r="F148" s="94" t="s">
        <v>229</v>
      </c>
      <c r="G148" s="8">
        <f t="shared" si="189"/>
        <v>20</v>
      </c>
      <c r="H148" s="190"/>
      <c r="I148" s="97">
        <f t="shared" si="190"/>
        <v>638.50666348554728</v>
      </c>
      <c r="J148" s="29">
        <v>110</v>
      </c>
      <c r="K148" s="28">
        <f t="shared" si="198"/>
        <v>560</v>
      </c>
      <c r="L148" s="58">
        <f t="shared" si="164"/>
        <v>910</v>
      </c>
      <c r="M148" s="8">
        <v>1.75</v>
      </c>
      <c r="N148" s="67">
        <f t="shared" si="191"/>
        <v>25</v>
      </c>
      <c r="O148" s="8">
        <f t="shared" si="165"/>
        <v>5</v>
      </c>
      <c r="P148" s="28">
        <f t="shared" si="166"/>
        <v>949.4924122387406</v>
      </c>
      <c r="Q148" s="28">
        <f t="shared" si="167"/>
        <v>424.33996892104869</v>
      </c>
      <c r="R148" s="33">
        <f t="shared" si="168"/>
        <v>1.9309113581843607</v>
      </c>
      <c r="S148" s="89">
        <f t="shared" si="169"/>
        <v>60.685785542937047</v>
      </c>
      <c r="T148" s="50">
        <f t="shared" si="170"/>
        <v>225.83138770816976</v>
      </c>
      <c r="U148" s="89">
        <f t="shared" si="171"/>
        <v>72.481899983310811</v>
      </c>
      <c r="V148" s="58">
        <f t="shared" si="172"/>
        <v>55.168895948124586</v>
      </c>
      <c r="W148" s="28">
        <f t="shared" si="173"/>
        <v>20.867965104148144</v>
      </c>
      <c r="X148" s="59">
        <f t="shared" si="174"/>
        <v>3.3909470955194112</v>
      </c>
      <c r="Y148" s="60">
        <f t="shared" si="175"/>
        <v>31.667032344529591</v>
      </c>
      <c r="Z148" s="60">
        <f t="shared" si="176"/>
        <v>12.295565367431511</v>
      </c>
      <c r="AA148" s="67">
        <f t="shared" si="192"/>
        <v>0</v>
      </c>
      <c r="AB148" s="31">
        <f t="shared" si="177"/>
        <v>20</v>
      </c>
      <c r="AC148" s="50">
        <f t="shared" si="178"/>
        <v>922.04851791419037</v>
      </c>
      <c r="AD148" s="28">
        <f t="shared" si="179"/>
        <v>0</v>
      </c>
      <c r="AE148" s="33">
        <f t="shared" si="180"/>
        <v>1.75</v>
      </c>
      <c r="AF148" s="89">
        <f t="shared" si="181"/>
        <v>55</v>
      </c>
      <c r="AG148" s="50">
        <f t="shared" si="182"/>
        <v>215</v>
      </c>
      <c r="AH148" s="89">
        <f t="shared" si="183"/>
        <v>66.428571428571431</v>
      </c>
      <c r="AI148" s="58">
        <f t="shared" si="184"/>
        <v>50</v>
      </c>
      <c r="AJ148" s="28">
        <f t="shared" si="185"/>
        <v>20.264802591520667</v>
      </c>
      <c r="AK148" s="61">
        <f t="shared" si="186"/>
        <v>3.5</v>
      </c>
      <c r="AL148" s="60">
        <f t="shared" si="187"/>
        <v>29.644333333333336</v>
      </c>
      <c r="AM148" s="60">
        <f t="shared" si="188"/>
        <v>11.519458221497029</v>
      </c>
      <c r="AN148" s="62">
        <f t="shared" si="196"/>
        <v>37.079601144838442</v>
      </c>
      <c r="AO148" s="63">
        <f t="shared" si="197"/>
        <v>3.977247588845271</v>
      </c>
    </row>
    <row r="149" spans="1:41" s="1" customFormat="1" ht="20.100000000000001" customHeight="1" thickBot="1" x14ac:dyDescent="0.2">
      <c r="A149" s="18"/>
      <c r="B149" s="147"/>
      <c r="C149" s="149"/>
      <c r="D149" s="100">
        <v>600</v>
      </c>
      <c r="E149" s="149"/>
      <c r="F149" s="94" t="s">
        <v>230</v>
      </c>
      <c r="G149" s="8">
        <f t="shared" si="189"/>
        <v>20</v>
      </c>
      <c r="H149" s="191"/>
      <c r="I149" s="97">
        <f t="shared" si="190"/>
        <v>638.50666348554728</v>
      </c>
      <c r="J149" s="104">
        <v>120</v>
      </c>
      <c r="K149" s="28">
        <f t="shared" si="198"/>
        <v>570</v>
      </c>
      <c r="L149" s="58">
        <f t="shared" si="164"/>
        <v>927.5</v>
      </c>
      <c r="M149" s="8">
        <v>1.75</v>
      </c>
      <c r="N149" s="67">
        <f t="shared" si="191"/>
        <v>25</v>
      </c>
      <c r="O149" s="8">
        <f t="shared" si="165"/>
        <v>5</v>
      </c>
      <c r="P149" s="28">
        <f t="shared" si="166"/>
        <v>967.75188170487024</v>
      </c>
      <c r="Q149" s="28">
        <f t="shared" si="167"/>
        <v>432.50035293876118</v>
      </c>
      <c r="R149" s="33">
        <f t="shared" si="168"/>
        <v>1.9309113581843607</v>
      </c>
      <c r="S149" s="89">
        <f t="shared" si="169"/>
        <v>60.685785542937047</v>
      </c>
      <c r="T149" s="50">
        <f t="shared" si="170"/>
        <v>228.78041631826321</v>
      </c>
      <c r="U149" s="89">
        <f t="shared" si="171"/>
        <v>72.481899983310811</v>
      </c>
      <c r="V149" s="58">
        <f t="shared" si="172"/>
        <v>55.168895948124586</v>
      </c>
      <c r="W149" s="28">
        <f t="shared" si="173"/>
        <v>20.867965104148144</v>
      </c>
      <c r="X149" s="59">
        <f t="shared" si="174"/>
        <v>3.3909470955194112</v>
      </c>
      <c r="Y149" s="60">
        <f t="shared" si="175"/>
        <v>33.090812753218941</v>
      </c>
      <c r="Z149" s="60">
        <f t="shared" si="176"/>
        <v>12.614075268650273</v>
      </c>
      <c r="AA149" s="67">
        <f t="shared" si="192"/>
        <v>0</v>
      </c>
      <c r="AB149" s="31">
        <f t="shared" si="177"/>
        <v>20</v>
      </c>
      <c r="AC149" s="50">
        <f t="shared" si="178"/>
        <v>939.78022018177091</v>
      </c>
      <c r="AD149" s="28">
        <f t="shared" si="179"/>
        <v>0</v>
      </c>
      <c r="AE149" s="33">
        <f t="shared" si="180"/>
        <v>1.75</v>
      </c>
      <c r="AF149" s="89">
        <f t="shared" si="181"/>
        <v>55</v>
      </c>
      <c r="AG149" s="50">
        <f t="shared" si="182"/>
        <v>217.85714285714286</v>
      </c>
      <c r="AH149" s="89">
        <f t="shared" si="183"/>
        <v>66.428571428571431</v>
      </c>
      <c r="AI149" s="58">
        <f t="shared" si="184"/>
        <v>50</v>
      </c>
      <c r="AJ149" s="28">
        <f t="shared" si="185"/>
        <v>20.264802591520667</v>
      </c>
      <c r="AK149" s="61">
        <f t="shared" si="186"/>
        <v>3.5</v>
      </c>
      <c r="AL149" s="60">
        <f t="shared" si="187"/>
        <v>30.986229166666664</v>
      </c>
      <c r="AM149" s="60">
        <f t="shared" si="188"/>
        <v>11.820486264218125</v>
      </c>
      <c r="AN149" s="62">
        <f t="shared" si="196"/>
        <v>37.818114766907279</v>
      </c>
      <c r="AO149" s="63">
        <f t="shared" si="197"/>
        <v>4.0033608177019513</v>
      </c>
    </row>
    <row r="150" spans="1:41" s="1" customFormat="1" ht="20.100000000000001" customHeight="1" x14ac:dyDescent="0.15">
      <c r="A150" s="18"/>
      <c r="B150" s="147">
        <f>C150+30*2</f>
        <v>660</v>
      </c>
      <c r="C150" s="149">
        <v>600</v>
      </c>
      <c r="D150" s="100">
        <v>600</v>
      </c>
      <c r="E150" s="149">
        <v>500</v>
      </c>
      <c r="F150" s="94" t="s">
        <v>222</v>
      </c>
      <c r="G150" s="8">
        <f t="shared" si="189"/>
        <v>20</v>
      </c>
      <c r="H150" s="190">
        <f>C150/COS(G150/180*PI())</f>
        <v>638.50666348554728</v>
      </c>
      <c r="I150" s="97">
        <f t="shared" si="190"/>
        <v>638.50666348554728</v>
      </c>
      <c r="J150" s="8">
        <v>60</v>
      </c>
      <c r="K150" s="28">
        <f t="shared" ref="K150:K158" si="199">J150+E$150</f>
        <v>560</v>
      </c>
      <c r="L150" s="58">
        <f t="shared" si="164"/>
        <v>780</v>
      </c>
      <c r="M150" s="8">
        <v>1.5</v>
      </c>
      <c r="N150" s="67">
        <f t="shared" si="191"/>
        <v>25</v>
      </c>
      <c r="O150" s="8">
        <f t="shared" si="165"/>
        <v>5</v>
      </c>
      <c r="P150" s="28">
        <f t="shared" si="166"/>
        <v>808.29765548489627</v>
      </c>
      <c r="Q150" s="28">
        <f t="shared" si="167"/>
        <v>363.7199733608989</v>
      </c>
      <c r="R150" s="33">
        <f t="shared" si="168"/>
        <v>1.6550668784437377</v>
      </c>
      <c r="S150" s="89">
        <f t="shared" si="169"/>
        <v>60.685785542937047</v>
      </c>
      <c r="T150" s="50">
        <f t="shared" si="170"/>
        <v>224.07373254786802</v>
      </c>
      <c r="U150" s="89">
        <f t="shared" si="171"/>
        <v>72.356353186146407</v>
      </c>
      <c r="V150" s="58">
        <f t="shared" si="172"/>
        <v>55.168895948124586</v>
      </c>
      <c r="W150" s="28">
        <f t="shared" si="173"/>
        <v>20.725580909869134</v>
      </c>
      <c r="X150" s="59">
        <f t="shared" si="174"/>
        <v>3.4274254023346011</v>
      </c>
      <c r="Y150" s="60">
        <f t="shared" si="175"/>
        <v>27.00542063517657</v>
      </c>
      <c r="Z150" s="60">
        <f t="shared" si="176"/>
        <v>10.488325523130042</v>
      </c>
      <c r="AA150" s="67">
        <f t="shared" si="192"/>
        <v>0</v>
      </c>
      <c r="AB150" s="31">
        <f t="shared" si="177"/>
        <v>20</v>
      </c>
      <c r="AC150" s="50">
        <f t="shared" si="178"/>
        <v>794.02359498175815</v>
      </c>
      <c r="AD150" s="28">
        <f t="shared" si="179"/>
        <v>0</v>
      </c>
      <c r="AE150" s="33">
        <f t="shared" si="180"/>
        <v>1.5</v>
      </c>
      <c r="AF150" s="89">
        <f t="shared" si="181"/>
        <v>55</v>
      </c>
      <c r="AG150" s="50">
        <f t="shared" si="182"/>
        <v>215</v>
      </c>
      <c r="AH150" s="89">
        <f t="shared" si="183"/>
        <v>66.428571428571431</v>
      </c>
      <c r="AI150" s="58">
        <f t="shared" si="184"/>
        <v>50</v>
      </c>
      <c r="AJ150" s="28">
        <f t="shared" si="185"/>
        <v>20.359579358506618</v>
      </c>
      <c r="AK150" s="61">
        <f t="shared" si="186"/>
        <v>3.5</v>
      </c>
      <c r="AL150" s="60">
        <f t="shared" si="187"/>
        <v>25.40942857142857</v>
      </c>
      <c r="AM150" s="60">
        <f t="shared" si="188"/>
        <v>9.8782568854066817</v>
      </c>
      <c r="AN150" s="62">
        <f t="shared" si="196"/>
        <v>31.770943705433922</v>
      </c>
      <c r="AO150" s="63">
        <f t="shared" si="197"/>
        <v>3.7827095095345276</v>
      </c>
    </row>
    <row r="151" spans="1:41" s="1" customFormat="1" ht="20.100000000000001" customHeight="1" x14ac:dyDescent="0.15">
      <c r="A151" s="18"/>
      <c r="B151" s="147"/>
      <c r="C151" s="149"/>
      <c r="D151" s="100">
        <v>600</v>
      </c>
      <c r="E151" s="149"/>
      <c r="F151" s="94" t="s">
        <v>223</v>
      </c>
      <c r="G151" s="8">
        <f t="shared" si="189"/>
        <v>20</v>
      </c>
      <c r="H151" s="190"/>
      <c r="I151" s="97">
        <f t="shared" si="190"/>
        <v>638.50666348554728</v>
      </c>
      <c r="J151" s="29">
        <v>60</v>
      </c>
      <c r="K151" s="28">
        <f t="shared" si="199"/>
        <v>560</v>
      </c>
      <c r="L151" s="58">
        <f t="shared" si="164"/>
        <v>780</v>
      </c>
      <c r="M151" s="8">
        <v>1.5</v>
      </c>
      <c r="N151" s="67">
        <f t="shared" si="191"/>
        <v>25</v>
      </c>
      <c r="O151" s="8">
        <f t="shared" si="165"/>
        <v>5</v>
      </c>
      <c r="P151" s="28">
        <f t="shared" si="166"/>
        <v>808.29765548489627</v>
      </c>
      <c r="Q151" s="28">
        <f t="shared" si="167"/>
        <v>363.7199733608989</v>
      </c>
      <c r="R151" s="33">
        <f t="shared" si="168"/>
        <v>1.6550668784437377</v>
      </c>
      <c r="S151" s="89">
        <f t="shared" si="169"/>
        <v>60.685785542937047</v>
      </c>
      <c r="T151" s="50">
        <f t="shared" si="170"/>
        <v>224.07373254786802</v>
      </c>
      <c r="U151" s="89">
        <f t="shared" si="171"/>
        <v>72.356353186146407</v>
      </c>
      <c r="V151" s="58">
        <f t="shared" si="172"/>
        <v>55.168895948124586</v>
      </c>
      <c r="W151" s="28">
        <f t="shared" si="173"/>
        <v>20.725580909869134</v>
      </c>
      <c r="X151" s="59">
        <f t="shared" si="174"/>
        <v>3.4274254023346011</v>
      </c>
      <c r="Y151" s="60">
        <f t="shared" si="175"/>
        <v>27.00542063517657</v>
      </c>
      <c r="Z151" s="60">
        <f t="shared" si="176"/>
        <v>10.488325523130042</v>
      </c>
      <c r="AA151" s="67">
        <f t="shared" si="192"/>
        <v>0</v>
      </c>
      <c r="AB151" s="31">
        <f t="shared" si="177"/>
        <v>20</v>
      </c>
      <c r="AC151" s="50">
        <f t="shared" si="178"/>
        <v>794.02359498175815</v>
      </c>
      <c r="AD151" s="28">
        <f t="shared" si="179"/>
        <v>0</v>
      </c>
      <c r="AE151" s="33">
        <f t="shared" si="180"/>
        <v>1.5</v>
      </c>
      <c r="AF151" s="89">
        <f t="shared" si="181"/>
        <v>55</v>
      </c>
      <c r="AG151" s="50">
        <f t="shared" si="182"/>
        <v>215</v>
      </c>
      <c r="AH151" s="89">
        <f t="shared" si="183"/>
        <v>66.428571428571431</v>
      </c>
      <c r="AI151" s="58">
        <f t="shared" si="184"/>
        <v>50</v>
      </c>
      <c r="AJ151" s="28">
        <f t="shared" si="185"/>
        <v>20.359579358506618</v>
      </c>
      <c r="AK151" s="61">
        <f t="shared" si="186"/>
        <v>3.5</v>
      </c>
      <c r="AL151" s="60">
        <f t="shared" si="187"/>
        <v>25.40942857142857</v>
      </c>
      <c r="AM151" s="60">
        <f t="shared" si="188"/>
        <v>9.8782568854066817</v>
      </c>
      <c r="AN151" s="62">
        <f t="shared" si="196"/>
        <v>31.770943705433922</v>
      </c>
      <c r="AO151" s="63">
        <f t="shared" si="197"/>
        <v>3.7827095095345276</v>
      </c>
    </row>
    <row r="152" spans="1:41" s="1" customFormat="1" ht="20.100000000000001" customHeight="1" x14ac:dyDescent="0.15">
      <c r="A152" s="18"/>
      <c r="B152" s="147"/>
      <c r="C152" s="149"/>
      <c r="D152" s="100">
        <v>600</v>
      </c>
      <c r="E152" s="149"/>
      <c r="F152" s="94" t="s">
        <v>224</v>
      </c>
      <c r="G152" s="8">
        <f t="shared" si="189"/>
        <v>20</v>
      </c>
      <c r="H152" s="190"/>
      <c r="I152" s="97">
        <f t="shared" si="190"/>
        <v>638.50666348554728</v>
      </c>
      <c r="J152" s="29">
        <v>80</v>
      </c>
      <c r="K152" s="28">
        <f t="shared" si="199"/>
        <v>580</v>
      </c>
      <c r="L152" s="58">
        <f t="shared" si="164"/>
        <v>810</v>
      </c>
      <c r="M152" s="8">
        <v>1.5</v>
      </c>
      <c r="N152" s="67">
        <f t="shared" si="191"/>
        <v>25</v>
      </c>
      <c r="O152" s="8">
        <f t="shared" si="165"/>
        <v>5</v>
      </c>
      <c r="P152" s="28">
        <f t="shared" si="166"/>
        <v>839.38602684969999</v>
      </c>
      <c r="Q152" s="28">
        <f t="shared" si="167"/>
        <v>377.70920310554885</v>
      </c>
      <c r="R152" s="33">
        <f t="shared" si="168"/>
        <v>1.6550668784437377</v>
      </c>
      <c r="S152" s="89">
        <f t="shared" si="169"/>
        <v>60.685785542937047</v>
      </c>
      <c r="T152" s="50">
        <f t="shared" si="170"/>
        <v>229.90901636947271</v>
      </c>
      <c r="U152" s="89">
        <f t="shared" si="171"/>
        <v>72.356353186146407</v>
      </c>
      <c r="V152" s="58">
        <f t="shared" si="172"/>
        <v>55.168895948124586</v>
      </c>
      <c r="W152" s="28">
        <f t="shared" si="173"/>
        <v>20.725580909869134</v>
      </c>
      <c r="X152" s="59">
        <f t="shared" si="174"/>
        <v>3.4274254023346011</v>
      </c>
      <c r="Y152" s="60">
        <f t="shared" si="175"/>
        <v>29.465206235285855</v>
      </c>
      <c r="Z152" s="60">
        <f t="shared" si="176"/>
        <v>11.033520055500038</v>
      </c>
      <c r="AA152" s="67">
        <f t="shared" si="192"/>
        <v>0</v>
      </c>
      <c r="AB152" s="31">
        <f t="shared" si="177"/>
        <v>20</v>
      </c>
      <c r="AC152" s="50">
        <f t="shared" si="178"/>
        <v>824.56296401951806</v>
      </c>
      <c r="AD152" s="28">
        <f t="shared" si="179"/>
        <v>0</v>
      </c>
      <c r="AE152" s="33">
        <f t="shared" si="180"/>
        <v>1.5</v>
      </c>
      <c r="AF152" s="89">
        <f t="shared" si="181"/>
        <v>55</v>
      </c>
      <c r="AG152" s="50">
        <f t="shared" si="182"/>
        <v>220.71428571428572</v>
      </c>
      <c r="AH152" s="89">
        <f t="shared" si="183"/>
        <v>66.428571428571431</v>
      </c>
      <c r="AI152" s="58">
        <f t="shared" si="184"/>
        <v>50</v>
      </c>
      <c r="AJ152" s="28">
        <f t="shared" si="185"/>
        <v>20.359579358506618</v>
      </c>
      <c r="AK152" s="61">
        <f t="shared" si="186"/>
        <v>3.5</v>
      </c>
      <c r="AL152" s="60">
        <f t="shared" si="187"/>
        <v>27.7425</v>
      </c>
      <c r="AM152" s="60">
        <f t="shared" si="188"/>
        <v>10.39704698539485</v>
      </c>
      <c r="AN152" s="62">
        <f t="shared" si="196"/>
        <v>32.967720370315902</v>
      </c>
      <c r="AO152" s="63">
        <f t="shared" si="197"/>
        <v>3.8274750447174073</v>
      </c>
    </row>
    <row r="153" spans="1:41" s="1" customFormat="1" ht="20.100000000000001" customHeight="1" x14ac:dyDescent="0.15">
      <c r="A153" s="18"/>
      <c r="B153" s="147"/>
      <c r="C153" s="149"/>
      <c r="D153" s="100">
        <v>600</v>
      </c>
      <c r="E153" s="149"/>
      <c r="F153" s="94" t="s">
        <v>225</v>
      </c>
      <c r="G153" s="8">
        <f t="shared" si="189"/>
        <v>20</v>
      </c>
      <c r="H153" s="190"/>
      <c r="I153" s="97">
        <f t="shared" si="190"/>
        <v>638.50666348554728</v>
      </c>
      <c r="J153" s="29">
        <v>80</v>
      </c>
      <c r="K153" s="28">
        <f t="shared" si="199"/>
        <v>580</v>
      </c>
      <c r="L153" s="58">
        <f t="shared" si="164"/>
        <v>810</v>
      </c>
      <c r="M153" s="8">
        <v>1.5</v>
      </c>
      <c r="N153" s="67">
        <f t="shared" si="191"/>
        <v>25</v>
      </c>
      <c r="O153" s="8">
        <f t="shared" si="165"/>
        <v>5</v>
      </c>
      <c r="P153" s="28">
        <f t="shared" si="166"/>
        <v>839.38602684969999</v>
      </c>
      <c r="Q153" s="28">
        <f t="shared" si="167"/>
        <v>377.70920310554885</v>
      </c>
      <c r="R153" s="33">
        <f t="shared" si="168"/>
        <v>1.6550668784437377</v>
      </c>
      <c r="S153" s="89">
        <f t="shared" si="169"/>
        <v>60.685785542937047</v>
      </c>
      <c r="T153" s="50">
        <f t="shared" si="170"/>
        <v>229.90901636947271</v>
      </c>
      <c r="U153" s="89">
        <f t="shared" si="171"/>
        <v>72.356353186146407</v>
      </c>
      <c r="V153" s="58">
        <f t="shared" si="172"/>
        <v>55.168895948124586</v>
      </c>
      <c r="W153" s="28">
        <f t="shared" si="173"/>
        <v>20.725580909869134</v>
      </c>
      <c r="X153" s="59">
        <f t="shared" si="174"/>
        <v>3.4274254023346011</v>
      </c>
      <c r="Y153" s="60">
        <f t="shared" si="175"/>
        <v>29.465206235285855</v>
      </c>
      <c r="Z153" s="60">
        <f t="shared" si="176"/>
        <v>11.033520055500038</v>
      </c>
      <c r="AA153" s="67">
        <f t="shared" si="192"/>
        <v>0</v>
      </c>
      <c r="AB153" s="31">
        <f t="shared" si="177"/>
        <v>20</v>
      </c>
      <c r="AC153" s="50">
        <f t="shared" si="178"/>
        <v>824.56296401951806</v>
      </c>
      <c r="AD153" s="28">
        <f t="shared" si="179"/>
        <v>0</v>
      </c>
      <c r="AE153" s="33">
        <f t="shared" si="180"/>
        <v>1.5</v>
      </c>
      <c r="AF153" s="89">
        <f t="shared" si="181"/>
        <v>55</v>
      </c>
      <c r="AG153" s="50">
        <f t="shared" si="182"/>
        <v>220.71428571428572</v>
      </c>
      <c r="AH153" s="89">
        <f t="shared" si="183"/>
        <v>66.428571428571431</v>
      </c>
      <c r="AI153" s="58">
        <f t="shared" si="184"/>
        <v>50</v>
      </c>
      <c r="AJ153" s="28">
        <f t="shared" si="185"/>
        <v>20.359579358506618</v>
      </c>
      <c r="AK153" s="61">
        <f t="shared" si="186"/>
        <v>3.5</v>
      </c>
      <c r="AL153" s="60">
        <f t="shared" si="187"/>
        <v>27.7425</v>
      </c>
      <c r="AM153" s="60">
        <f t="shared" si="188"/>
        <v>10.39704698539485</v>
      </c>
      <c r="AN153" s="62">
        <f t="shared" si="196"/>
        <v>32.967720370315902</v>
      </c>
      <c r="AO153" s="63">
        <f t="shared" si="197"/>
        <v>3.8274750447174073</v>
      </c>
    </row>
    <row r="154" spans="1:41" s="1" customFormat="1" ht="20.100000000000001" customHeight="1" x14ac:dyDescent="0.15">
      <c r="A154" s="18"/>
      <c r="B154" s="147"/>
      <c r="C154" s="149"/>
      <c r="D154" s="100">
        <v>600</v>
      </c>
      <c r="E154" s="149"/>
      <c r="F154" s="94" t="s">
        <v>226</v>
      </c>
      <c r="G154" s="8">
        <f t="shared" si="189"/>
        <v>20</v>
      </c>
      <c r="H154" s="190"/>
      <c r="I154" s="97">
        <f t="shared" si="190"/>
        <v>638.50666348554728</v>
      </c>
      <c r="J154" s="29">
        <v>90</v>
      </c>
      <c r="K154" s="28">
        <f t="shared" si="199"/>
        <v>590</v>
      </c>
      <c r="L154" s="58">
        <f t="shared" si="164"/>
        <v>962.5</v>
      </c>
      <c r="M154" s="8">
        <v>1.75</v>
      </c>
      <c r="N154" s="67">
        <f t="shared" si="191"/>
        <v>25</v>
      </c>
      <c r="O154" s="8">
        <f t="shared" si="165"/>
        <v>5</v>
      </c>
      <c r="P154" s="28">
        <f t="shared" si="166"/>
        <v>1004.2708206371295</v>
      </c>
      <c r="Q154" s="28">
        <f t="shared" si="167"/>
        <v>448.82112097418616</v>
      </c>
      <c r="R154" s="33">
        <f t="shared" si="168"/>
        <v>1.9309113581843607</v>
      </c>
      <c r="S154" s="89">
        <f t="shared" si="169"/>
        <v>60.685785542937047</v>
      </c>
      <c r="T154" s="50">
        <f t="shared" si="170"/>
        <v>234.67847353845008</v>
      </c>
      <c r="U154" s="89">
        <f t="shared" si="171"/>
        <v>72.481899983310811</v>
      </c>
      <c r="V154" s="58">
        <f t="shared" si="172"/>
        <v>55.168895948124586</v>
      </c>
      <c r="W154" s="28">
        <f t="shared" si="173"/>
        <v>20.867965104148144</v>
      </c>
      <c r="X154" s="59">
        <f t="shared" si="174"/>
        <v>3.3909470955194112</v>
      </c>
      <c r="Y154" s="60">
        <f t="shared" si="175"/>
        <v>36.058999369171502</v>
      </c>
      <c r="Z154" s="60">
        <f t="shared" si="176"/>
        <v>13.260384511209596</v>
      </c>
      <c r="AA154" s="67">
        <f t="shared" si="192"/>
        <v>0</v>
      </c>
      <c r="AB154" s="31">
        <f t="shared" si="177"/>
        <v>20</v>
      </c>
      <c r="AC154" s="50">
        <f t="shared" si="178"/>
        <v>975.24362471693212</v>
      </c>
      <c r="AD154" s="28">
        <f t="shared" si="179"/>
        <v>0</v>
      </c>
      <c r="AE154" s="33">
        <f t="shared" si="180"/>
        <v>1.75</v>
      </c>
      <c r="AF154" s="89">
        <f t="shared" si="181"/>
        <v>55</v>
      </c>
      <c r="AG154" s="50">
        <f t="shared" si="182"/>
        <v>223.57142857142858</v>
      </c>
      <c r="AH154" s="89">
        <f t="shared" si="183"/>
        <v>66.428571428571431</v>
      </c>
      <c r="AI154" s="58">
        <f t="shared" si="184"/>
        <v>50</v>
      </c>
      <c r="AJ154" s="28">
        <f t="shared" si="185"/>
        <v>20.264802591520667</v>
      </c>
      <c r="AK154" s="61">
        <f t="shared" si="186"/>
        <v>3.5</v>
      </c>
      <c r="AL154" s="60">
        <f t="shared" si="187"/>
        <v>33.78489583333333</v>
      </c>
      <c r="AM154" s="60">
        <f t="shared" si="188"/>
        <v>12.431542349660319</v>
      </c>
      <c r="AN154" s="62">
        <f t="shared" si="196"/>
        <v>39.312278817482131</v>
      </c>
      <c r="AO154" s="63">
        <f t="shared" si="197"/>
        <v>4.0555872754153111</v>
      </c>
    </row>
    <row r="155" spans="1:41" s="1" customFormat="1" ht="20.100000000000001" customHeight="1" x14ac:dyDescent="0.15">
      <c r="A155" s="18"/>
      <c r="B155" s="147"/>
      <c r="C155" s="149"/>
      <c r="D155" s="100">
        <v>600</v>
      </c>
      <c r="E155" s="149"/>
      <c r="F155" s="94" t="s">
        <v>227</v>
      </c>
      <c r="G155" s="8">
        <f t="shared" si="189"/>
        <v>20</v>
      </c>
      <c r="H155" s="190"/>
      <c r="I155" s="97">
        <f t="shared" si="190"/>
        <v>638.50666348554728</v>
      </c>
      <c r="J155" s="29">
        <v>90</v>
      </c>
      <c r="K155" s="28">
        <f t="shared" si="199"/>
        <v>590</v>
      </c>
      <c r="L155" s="58">
        <f t="shared" si="164"/>
        <v>962.5</v>
      </c>
      <c r="M155" s="8">
        <v>1.75</v>
      </c>
      <c r="N155" s="67">
        <f t="shared" si="191"/>
        <v>25</v>
      </c>
      <c r="O155" s="8">
        <f t="shared" si="165"/>
        <v>5</v>
      </c>
      <c r="P155" s="28">
        <f t="shared" si="166"/>
        <v>1004.2708206371295</v>
      </c>
      <c r="Q155" s="28">
        <f t="shared" si="167"/>
        <v>448.82112097418616</v>
      </c>
      <c r="R155" s="33">
        <f t="shared" si="168"/>
        <v>1.9309113581843607</v>
      </c>
      <c r="S155" s="89">
        <f t="shared" si="169"/>
        <v>60.685785542937047</v>
      </c>
      <c r="T155" s="50">
        <f t="shared" si="170"/>
        <v>234.67847353845008</v>
      </c>
      <c r="U155" s="89">
        <f t="shared" si="171"/>
        <v>72.481899983310811</v>
      </c>
      <c r="V155" s="58">
        <f t="shared" si="172"/>
        <v>55.168895948124586</v>
      </c>
      <c r="W155" s="28">
        <f t="shared" si="173"/>
        <v>20.867965104148144</v>
      </c>
      <c r="X155" s="59">
        <f t="shared" si="174"/>
        <v>3.3909470955194112</v>
      </c>
      <c r="Y155" s="60">
        <f t="shared" si="175"/>
        <v>36.058999369171502</v>
      </c>
      <c r="Z155" s="60">
        <f t="shared" si="176"/>
        <v>13.260384511209596</v>
      </c>
      <c r="AA155" s="67">
        <f t="shared" si="192"/>
        <v>0</v>
      </c>
      <c r="AB155" s="31">
        <f t="shared" si="177"/>
        <v>20</v>
      </c>
      <c r="AC155" s="50">
        <f t="shared" si="178"/>
        <v>975.24362471693212</v>
      </c>
      <c r="AD155" s="28">
        <f t="shared" si="179"/>
        <v>0</v>
      </c>
      <c r="AE155" s="33">
        <f t="shared" si="180"/>
        <v>1.75</v>
      </c>
      <c r="AF155" s="89">
        <f t="shared" si="181"/>
        <v>55</v>
      </c>
      <c r="AG155" s="50">
        <f t="shared" si="182"/>
        <v>223.57142857142858</v>
      </c>
      <c r="AH155" s="89">
        <f t="shared" si="183"/>
        <v>66.428571428571431</v>
      </c>
      <c r="AI155" s="58">
        <f t="shared" si="184"/>
        <v>50</v>
      </c>
      <c r="AJ155" s="28">
        <f t="shared" si="185"/>
        <v>20.264802591520667</v>
      </c>
      <c r="AK155" s="61">
        <f t="shared" si="186"/>
        <v>3.5</v>
      </c>
      <c r="AL155" s="60">
        <f t="shared" si="187"/>
        <v>33.78489583333333</v>
      </c>
      <c r="AM155" s="60">
        <f t="shared" si="188"/>
        <v>12.431542349660319</v>
      </c>
      <c r="AN155" s="62">
        <f t="shared" si="196"/>
        <v>39.312278817482131</v>
      </c>
      <c r="AO155" s="63">
        <f t="shared" si="197"/>
        <v>4.0555872754153111</v>
      </c>
    </row>
    <row r="156" spans="1:41" s="1" customFormat="1" ht="20.100000000000001" customHeight="1" x14ac:dyDescent="0.15">
      <c r="A156" s="18"/>
      <c r="B156" s="147"/>
      <c r="C156" s="149"/>
      <c r="D156" s="100">
        <v>600</v>
      </c>
      <c r="E156" s="149"/>
      <c r="F156" s="94" t="s">
        <v>228</v>
      </c>
      <c r="G156" s="8">
        <f t="shared" si="189"/>
        <v>20</v>
      </c>
      <c r="H156" s="190"/>
      <c r="I156" s="97">
        <f t="shared" si="190"/>
        <v>638.50666348554728</v>
      </c>
      <c r="J156" s="29">
        <v>110</v>
      </c>
      <c r="K156" s="28">
        <f t="shared" si="199"/>
        <v>610</v>
      </c>
      <c r="L156" s="58">
        <f t="shared" si="164"/>
        <v>997.5</v>
      </c>
      <c r="M156" s="8">
        <v>1.75</v>
      </c>
      <c r="N156" s="67">
        <f t="shared" si="191"/>
        <v>25</v>
      </c>
      <c r="O156" s="8">
        <f t="shared" si="165"/>
        <v>5</v>
      </c>
      <c r="P156" s="28">
        <f t="shared" si="166"/>
        <v>1040.7897595693887</v>
      </c>
      <c r="Q156" s="28">
        <f t="shared" si="167"/>
        <v>465.14188900961108</v>
      </c>
      <c r="R156" s="33">
        <f t="shared" si="168"/>
        <v>1.9309113581843607</v>
      </c>
      <c r="S156" s="89">
        <f t="shared" si="169"/>
        <v>60.685785542937047</v>
      </c>
      <c r="T156" s="50">
        <f t="shared" si="170"/>
        <v>240.57653075863695</v>
      </c>
      <c r="U156" s="89">
        <f t="shared" si="171"/>
        <v>72.481899983310811</v>
      </c>
      <c r="V156" s="58">
        <f t="shared" si="172"/>
        <v>55.168895948124586</v>
      </c>
      <c r="W156" s="28">
        <f t="shared" si="173"/>
        <v>20.867965104148144</v>
      </c>
      <c r="X156" s="59">
        <f t="shared" si="174"/>
        <v>3.3909470955194112</v>
      </c>
      <c r="Y156" s="60">
        <f t="shared" si="175"/>
        <v>39.19146091660096</v>
      </c>
      <c r="Z156" s="60">
        <f t="shared" si="176"/>
        <v>13.919079673931311</v>
      </c>
      <c r="AA156" s="67">
        <f t="shared" si="192"/>
        <v>0</v>
      </c>
      <c r="AB156" s="31">
        <f t="shared" si="177"/>
        <v>20</v>
      </c>
      <c r="AC156" s="50">
        <f t="shared" si="178"/>
        <v>1010.7070292520933</v>
      </c>
      <c r="AD156" s="28">
        <f t="shared" si="179"/>
        <v>0</v>
      </c>
      <c r="AE156" s="33">
        <f t="shared" si="180"/>
        <v>1.75</v>
      </c>
      <c r="AF156" s="89">
        <f t="shared" si="181"/>
        <v>55</v>
      </c>
      <c r="AG156" s="50">
        <f t="shared" si="182"/>
        <v>229.28571428571428</v>
      </c>
      <c r="AH156" s="89">
        <f t="shared" si="183"/>
        <v>66.428571428571431</v>
      </c>
      <c r="AI156" s="58">
        <f t="shared" si="184"/>
        <v>50</v>
      </c>
      <c r="AJ156" s="28">
        <f t="shared" si="185"/>
        <v>20.264802591520667</v>
      </c>
      <c r="AK156" s="61">
        <f t="shared" si="186"/>
        <v>3.5</v>
      </c>
      <c r="AL156" s="60">
        <f t="shared" si="187"/>
        <v>36.740062500000001</v>
      </c>
      <c r="AM156" s="60">
        <f t="shared" si="188"/>
        <v>13.054598435102511</v>
      </c>
      <c r="AN156" s="62">
        <f t="shared" si="196"/>
        <v>40.829291943306579</v>
      </c>
      <c r="AO156" s="63">
        <f t="shared" si="197"/>
        <v>4.1078137331286708</v>
      </c>
    </row>
    <row r="157" spans="1:41" s="1" customFormat="1" ht="20.100000000000001" customHeight="1" x14ac:dyDescent="0.15">
      <c r="A157" s="18"/>
      <c r="B157" s="147"/>
      <c r="C157" s="149"/>
      <c r="D157" s="100">
        <v>600</v>
      </c>
      <c r="E157" s="149"/>
      <c r="F157" s="94" t="s">
        <v>229</v>
      </c>
      <c r="G157" s="8">
        <f t="shared" si="189"/>
        <v>20</v>
      </c>
      <c r="H157" s="190"/>
      <c r="I157" s="97">
        <f t="shared" si="190"/>
        <v>638.50666348554728</v>
      </c>
      <c r="J157" s="29">
        <v>110</v>
      </c>
      <c r="K157" s="28">
        <f t="shared" si="199"/>
        <v>610</v>
      </c>
      <c r="L157" s="58">
        <f t="shared" si="164"/>
        <v>997.5</v>
      </c>
      <c r="M157" s="8">
        <v>1.75</v>
      </c>
      <c r="N157" s="67">
        <f t="shared" si="191"/>
        <v>25</v>
      </c>
      <c r="O157" s="8">
        <f t="shared" si="165"/>
        <v>5</v>
      </c>
      <c r="P157" s="28">
        <f t="shared" si="166"/>
        <v>1040.7897595693887</v>
      </c>
      <c r="Q157" s="28">
        <f t="shared" si="167"/>
        <v>465.14188900961108</v>
      </c>
      <c r="R157" s="33">
        <f t="shared" si="168"/>
        <v>1.9309113581843607</v>
      </c>
      <c r="S157" s="89">
        <f t="shared" si="169"/>
        <v>60.685785542937047</v>
      </c>
      <c r="T157" s="50">
        <f t="shared" si="170"/>
        <v>240.57653075863695</v>
      </c>
      <c r="U157" s="89">
        <f t="shared" si="171"/>
        <v>72.481899983310811</v>
      </c>
      <c r="V157" s="58">
        <f t="shared" si="172"/>
        <v>55.168895948124586</v>
      </c>
      <c r="W157" s="28">
        <f t="shared" si="173"/>
        <v>20.867965104148144</v>
      </c>
      <c r="X157" s="59">
        <f t="shared" si="174"/>
        <v>3.3909470955194112</v>
      </c>
      <c r="Y157" s="60">
        <f t="shared" si="175"/>
        <v>39.19146091660096</v>
      </c>
      <c r="Z157" s="60">
        <f t="shared" si="176"/>
        <v>13.919079673931311</v>
      </c>
      <c r="AA157" s="67">
        <f t="shared" si="192"/>
        <v>0</v>
      </c>
      <c r="AB157" s="31">
        <f t="shared" si="177"/>
        <v>20</v>
      </c>
      <c r="AC157" s="50">
        <f t="shared" si="178"/>
        <v>1010.7070292520933</v>
      </c>
      <c r="AD157" s="28">
        <f t="shared" si="179"/>
        <v>0</v>
      </c>
      <c r="AE157" s="33">
        <f t="shared" si="180"/>
        <v>1.75</v>
      </c>
      <c r="AF157" s="89">
        <f t="shared" si="181"/>
        <v>55</v>
      </c>
      <c r="AG157" s="50">
        <f t="shared" si="182"/>
        <v>229.28571428571428</v>
      </c>
      <c r="AH157" s="89">
        <f t="shared" si="183"/>
        <v>66.428571428571431</v>
      </c>
      <c r="AI157" s="58">
        <f t="shared" si="184"/>
        <v>50</v>
      </c>
      <c r="AJ157" s="28">
        <f t="shared" si="185"/>
        <v>20.264802591520667</v>
      </c>
      <c r="AK157" s="61">
        <f t="shared" si="186"/>
        <v>3.5</v>
      </c>
      <c r="AL157" s="60">
        <f t="shared" si="187"/>
        <v>36.740062500000001</v>
      </c>
      <c r="AM157" s="60">
        <f t="shared" si="188"/>
        <v>13.054598435102511</v>
      </c>
      <c r="AN157" s="62">
        <f t="shared" si="196"/>
        <v>40.829291943306579</v>
      </c>
      <c r="AO157" s="63">
        <f t="shared" si="197"/>
        <v>4.1078137331286708</v>
      </c>
    </row>
    <row r="158" spans="1:41" s="1" customFormat="1" ht="20.100000000000001" customHeight="1" thickBot="1" x14ac:dyDescent="0.2">
      <c r="A158" s="18"/>
      <c r="B158" s="148"/>
      <c r="C158" s="150"/>
      <c r="D158" s="101">
        <v>600</v>
      </c>
      <c r="E158" s="150"/>
      <c r="F158" s="95" t="s">
        <v>230</v>
      </c>
      <c r="G158" s="35">
        <f t="shared" si="189"/>
        <v>20</v>
      </c>
      <c r="H158" s="192"/>
      <c r="I158" s="97">
        <f t="shared" si="190"/>
        <v>638.50666348554728</v>
      </c>
      <c r="J158" s="104">
        <v>120</v>
      </c>
      <c r="K158" s="36">
        <f t="shared" si="199"/>
        <v>620</v>
      </c>
      <c r="L158" s="66">
        <f t="shared" si="164"/>
        <v>1015</v>
      </c>
      <c r="M158" s="35">
        <v>1.75</v>
      </c>
      <c r="N158" s="83">
        <f t="shared" si="191"/>
        <v>25</v>
      </c>
      <c r="O158" s="35">
        <f t="shared" si="165"/>
        <v>5</v>
      </c>
      <c r="P158" s="36">
        <f t="shared" si="166"/>
        <v>1059.0492290355185</v>
      </c>
      <c r="Q158" s="36">
        <f t="shared" si="167"/>
        <v>473.30227302732357</v>
      </c>
      <c r="R158" s="40">
        <f t="shared" si="168"/>
        <v>1.9309113581843607</v>
      </c>
      <c r="S158" s="90">
        <f t="shared" si="169"/>
        <v>60.685785542937047</v>
      </c>
      <c r="T158" s="51">
        <f t="shared" si="170"/>
        <v>243.5255593687304</v>
      </c>
      <c r="U158" s="90">
        <f t="shared" si="171"/>
        <v>72.481899983310811</v>
      </c>
      <c r="V158" s="66">
        <f t="shared" si="172"/>
        <v>55.168895948124586</v>
      </c>
      <c r="W158" s="36">
        <f t="shared" si="173"/>
        <v>20.867965104148144</v>
      </c>
      <c r="X158" s="84">
        <f t="shared" si="174"/>
        <v>3.3909470955194112</v>
      </c>
      <c r="Y158" s="85">
        <f t="shared" si="175"/>
        <v>40.820584989636458</v>
      </c>
      <c r="Z158" s="85">
        <f t="shared" si="176"/>
        <v>14.253071975353064</v>
      </c>
      <c r="AA158" s="83">
        <f t="shared" si="192"/>
        <v>0</v>
      </c>
      <c r="AB158" s="38">
        <f t="shared" si="177"/>
        <v>20</v>
      </c>
      <c r="AC158" s="51">
        <f t="shared" si="178"/>
        <v>1028.4387315196739</v>
      </c>
      <c r="AD158" s="36">
        <f t="shared" si="179"/>
        <v>0</v>
      </c>
      <c r="AE158" s="40">
        <f t="shared" si="180"/>
        <v>1.75</v>
      </c>
      <c r="AF158" s="90">
        <f t="shared" si="181"/>
        <v>55</v>
      </c>
      <c r="AG158" s="51">
        <f t="shared" si="182"/>
        <v>232.14285714285714</v>
      </c>
      <c r="AH158" s="90">
        <f t="shared" si="183"/>
        <v>66.428571428571431</v>
      </c>
      <c r="AI158" s="66">
        <f t="shared" si="184"/>
        <v>50</v>
      </c>
      <c r="AJ158" s="36">
        <f t="shared" si="185"/>
        <v>20.264802591520667</v>
      </c>
      <c r="AK158" s="86">
        <f t="shared" si="186"/>
        <v>3.5</v>
      </c>
      <c r="AL158" s="85">
        <f t="shared" si="187"/>
        <v>38.277583333333325</v>
      </c>
      <c r="AM158" s="85">
        <f t="shared" si="188"/>
        <v>13.370626477823608</v>
      </c>
      <c r="AN158" s="62">
        <f t="shared" si="196"/>
        <v>41.596366909437407</v>
      </c>
      <c r="AO158" s="63">
        <f>IF(AA158&gt;0,0.8*0.4*(Q158+U158+W158+I158+AD158+AH158+AJ158)/100,0.8*0.4*(Q158+U158+W158+I158-AD158+AH158+AJ158)/100)</f>
        <v>4.1339269619853507</v>
      </c>
    </row>
  </sheetData>
  <mergeCells count="147">
    <mergeCell ref="M69:M71"/>
    <mergeCell ref="B72:B80"/>
    <mergeCell ref="C72:C80"/>
    <mergeCell ref="E72:E80"/>
    <mergeCell ref="H72:H80"/>
    <mergeCell ref="B81:B89"/>
    <mergeCell ref="C81:C89"/>
    <mergeCell ref="E81:E89"/>
    <mergeCell ref="H81:H89"/>
    <mergeCell ref="N69:Z69"/>
    <mergeCell ref="AA69:AM69"/>
    <mergeCell ref="AO69:AO70"/>
    <mergeCell ref="R70:R71"/>
    <mergeCell ref="X70:X71"/>
    <mergeCell ref="AE70:AE71"/>
    <mergeCell ref="AK70:AK71"/>
    <mergeCell ref="Y71:Z71"/>
    <mergeCell ref="AL71:AM71"/>
    <mergeCell ref="AN71:AO71"/>
    <mergeCell ref="B55:B63"/>
    <mergeCell ref="C55:C63"/>
    <mergeCell ref="E55:E63"/>
    <mergeCell ref="H55:H63"/>
    <mergeCell ref="B67:AO67"/>
    <mergeCell ref="G69:G70"/>
    <mergeCell ref="H69:H70"/>
    <mergeCell ref="I69:I70"/>
    <mergeCell ref="K69:K70"/>
    <mergeCell ref="L69:L70"/>
    <mergeCell ref="N52:Z52"/>
    <mergeCell ref="AA52:AM52"/>
    <mergeCell ref="AO52:AO53"/>
    <mergeCell ref="R53:R54"/>
    <mergeCell ref="X53:X54"/>
    <mergeCell ref="AE53:AE54"/>
    <mergeCell ref="AK53:AK54"/>
    <mergeCell ref="Y54:Z54"/>
    <mergeCell ref="AL54:AM54"/>
    <mergeCell ref="AN54:AO54"/>
    <mergeCell ref="G52:G53"/>
    <mergeCell ref="H52:H53"/>
    <mergeCell ref="I52:I53"/>
    <mergeCell ref="K52:K53"/>
    <mergeCell ref="L52:L53"/>
    <mergeCell ref="M52:M54"/>
    <mergeCell ref="AN40:AO40"/>
    <mergeCell ref="B41:B49"/>
    <mergeCell ref="C41:C49"/>
    <mergeCell ref="E41:E49"/>
    <mergeCell ref="H41:H49"/>
    <mergeCell ref="B50:AO50"/>
    <mergeCell ref="R39:R40"/>
    <mergeCell ref="X39:X40"/>
    <mergeCell ref="AE39:AE40"/>
    <mergeCell ref="AK39:AK40"/>
    <mergeCell ref="Y40:Z40"/>
    <mergeCell ref="AL40:AM40"/>
    <mergeCell ref="B36:AO36"/>
    <mergeCell ref="G38:G39"/>
    <mergeCell ref="H38:H39"/>
    <mergeCell ref="I38:I39"/>
    <mergeCell ref="K38:K39"/>
    <mergeCell ref="L38:L39"/>
    <mergeCell ref="M38:M40"/>
    <mergeCell ref="N38:Z38"/>
    <mergeCell ref="AA38:AM38"/>
    <mergeCell ref="AO38:AO39"/>
    <mergeCell ref="I120:I121"/>
    <mergeCell ref="AN97:AO97"/>
    <mergeCell ref="R121:R122"/>
    <mergeCell ref="R96:R97"/>
    <mergeCell ref="X96:X97"/>
    <mergeCell ref="AK96:AK97"/>
    <mergeCell ref="Y97:Z97"/>
    <mergeCell ref="AL97:AM97"/>
    <mergeCell ref="C141:C149"/>
    <mergeCell ref="E141:E149"/>
    <mergeCell ref="G95:G96"/>
    <mergeCell ref="E98:E106"/>
    <mergeCell ref="E107:E115"/>
    <mergeCell ref="H120:H121"/>
    <mergeCell ref="H123:H131"/>
    <mergeCell ref="B118:AO118"/>
    <mergeCell ref="G120:G121"/>
    <mergeCell ref="K120:K121"/>
    <mergeCell ref="B93:AO93"/>
    <mergeCell ref="K95:K96"/>
    <mergeCell ref="L95:L96"/>
    <mergeCell ref="AE96:AE97"/>
    <mergeCell ref="M95:M97"/>
    <mergeCell ref="N95:Z95"/>
    <mergeCell ref="AA95:AM95"/>
    <mergeCell ref="AO95:AO96"/>
    <mergeCell ref="I95:I96"/>
    <mergeCell ref="N3:Z3"/>
    <mergeCell ref="AA3:AM3"/>
    <mergeCell ref="B1:AO1"/>
    <mergeCell ref="G3:G4"/>
    <mergeCell ref="K3:K4"/>
    <mergeCell ref="L3:L4"/>
    <mergeCell ref="M3:M5"/>
    <mergeCell ref="AO3:AO4"/>
    <mergeCell ref="X4:X5"/>
    <mergeCell ref="Y5:Z5"/>
    <mergeCell ref="AL5:AM5"/>
    <mergeCell ref="AN5:AO5"/>
    <mergeCell ref="AK4:AK5"/>
    <mergeCell ref="E6:E14"/>
    <mergeCell ref="E15:E23"/>
    <mergeCell ref="E24:E32"/>
    <mergeCell ref="B6:B14"/>
    <mergeCell ref="C6:C14"/>
    <mergeCell ref="B15:B23"/>
    <mergeCell ref="C15:C23"/>
    <mergeCell ref="B24:B32"/>
    <mergeCell ref="C24:C32"/>
    <mergeCell ref="B98:B106"/>
    <mergeCell ref="C98:C106"/>
    <mergeCell ref="B107:B115"/>
    <mergeCell ref="C107:C115"/>
    <mergeCell ref="L120:L121"/>
    <mergeCell ref="M120:M122"/>
    <mergeCell ref="N120:Z120"/>
    <mergeCell ref="AA120:AM120"/>
    <mergeCell ref="AO120:AO121"/>
    <mergeCell ref="AK121:AK122"/>
    <mergeCell ref="Y122:Z122"/>
    <mergeCell ref="AL122:AM122"/>
    <mergeCell ref="AN122:AO122"/>
    <mergeCell ref="AE121:AE122"/>
    <mergeCell ref="X121:X122"/>
    <mergeCell ref="B150:B158"/>
    <mergeCell ref="C150:C158"/>
    <mergeCell ref="E150:E158"/>
    <mergeCell ref="B123:B131"/>
    <mergeCell ref="C123:C131"/>
    <mergeCell ref="E123:E131"/>
    <mergeCell ref="B132:B140"/>
    <mergeCell ref="C132:C140"/>
    <mergeCell ref="E132:E140"/>
    <mergeCell ref="B141:B149"/>
    <mergeCell ref="H141:H149"/>
    <mergeCell ref="H150:H158"/>
    <mergeCell ref="H95:H96"/>
    <mergeCell ref="H98:H106"/>
    <mergeCell ref="H107:H115"/>
    <mergeCell ref="H132:H140"/>
  </mergeCells>
  <phoneticPr fontId="1" type="noConversion"/>
  <pageMargins left="1.07" right="0.23" top="1.0900000000000001" bottom="0.88" header="0.51181102362204722" footer="0.65"/>
  <pageSetup paperSize="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</sheetPr>
  <dimension ref="A1:AO158"/>
  <sheetViews>
    <sheetView showGridLines="0" topLeftCell="A77" zoomScale="85" zoomScaleNormal="100" zoomScaleSheetLayoutView="100" workbookViewId="0">
      <selection activeCell="AA73" sqref="AA73"/>
    </sheetView>
  </sheetViews>
  <sheetFormatPr defaultColWidth="8.75" defaultRowHeight="20.100000000000001" customHeight="1" x14ac:dyDescent="0.15"/>
  <cols>
    <col min="1" max="1" width="1.125" style="9" customWidth="1"/>
    <col min="2" max="2" width="5.125" style="9" customWidth="1"/>
    <col min="3" max="3" width="6.75" style="9" customWidth="1"/>
    <col min="4" max="4" width="7.875" style="102" hidden="1" customWidth="1"/>
    <col min="5" max="5" width="5.875" style="9" bestFit="1" customWidth="1"/>
    <col min="6" max="6" width="15.5" style="9" customWidth="1"/>
    <col min="7" max="7" width="5.875" style="9" bestFit="1" customWidth="1"/>
    <col min="8" max="8" width="5.875" style="9" customWidth="1"/>
    <col min="9" max="9" width="5.875" style="9" hidden="1" customWidth="1"/>
    <col min="10" max="10" width="5.875" style="9" bestFit="1" customWidth="1"/>
    <col min="11" max="11" width="7.875" style="10" bestFit="1" customWidth="1"/>
    <col min="12" max="12" width="9" style="10" bestFit="1" customWidth="1"/>
    <col min="13" max="15" width="5.875" style="9" bestFit="1" customWidth="1"/>
    <col min="16" max="16" width="9" style="10" bestFit="1" customWidth="1"/>
    <col min="17" max="17" width="8.125" style="10" customWidth="1"/>
    <col min="18" max="18" width="8.375" style="88" customWidth="1"/>
    <col min="19" max="19" width="6.5" style="14" bestFit="1" customWidth="1"/>
    <col min="20" max="20" width="7.5" style="14" bestFit="1" customWidth="1"/>
    <col min="21" max="21" width="6.5" style="14" bestFit="1" customWidth="1"/>
    <col min="22" max="23" width="6.875" style="10" bestFit="1" customWidth="1"/>
    <col min="24" max="24" width="6.875" style="11" bestFit="1" customWidth="1"/>
    <col min="25" max="26" width="6.875" style="9" bestFit="1" customWidth="1"/>
    <col min="27" max="27" width="5.875" style="3" bestFit="1" customWidth="1"/>
    <col min="28" max="28" width="5.875" style="4" bestFit="1" customWidth="1"/>
    <col min="29" max="29" width="9.375" style="14" customWidth="1"/>
    <col min="30" max="30" width="8" style="10" customWidth="1"/>
    <col min="31" max="31" width="7.875" style="88" customWidth="1"/>
    <col min="32" max="32" width="6.875" style="14" bestFit="1" customWidth="1"/>
    <col min="33" max="33" width="7.875" style="14" bestFit="1" customWidth="1"/>
    <col min="34" max="34" width="6.875" style="14" bestFit="1" customWidth="1"/>
    <col min="35" max="36" width="6.875" style="10" bestFit="1" customWidth="1"/>
    <col min="37" max="37" width="6.875" style="11" bestFit="1" customWidth="1"/>
    <col min="38" max="39" width="6.875" style="9" bestFit="1" customWidth="1"/>
    <col min="40" max="40" width="8.5" style="12" bestFit="1" customWidth="1"/>
    <col min="41" max="41" width="7.875" style="12" bestFit="1" customWidth="1"/>
    <col min="42" max="42" width="1.125" style="9" customWidth="1"/>
    <col min="43" max="16384" width="8.75" style="9"/>
  </cols>
  <sheetData>
    <row r="1" spans="1:41" s="1" customFormat="1" ht="20.100000000000001" hidden="1" customHeight="1" x14ac:dyDescent="0.15">
      <c r="A1" s="17"/>
      <c r="B1" s="164" t="s">
        <v>56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</row>
    <row r="2" spans="1:41" s="1" customFormat="1" ht="20.100000000000001" hidden="1" customHeight="1" thickBot="1" x14ac:dyDescent="0.2">
      <c r="D2" s="96"/>
      <c r="K2" s="2"/>
      <c r="L2" s="2"/>
      <c r="P2" s="2"/>
      <c r="Q2" s="2"/>
      <c r="R2" s="87"/>
      <c r="S2" s="13"/>
      <c r="T2" s="13"/>
      <c r="U2" s="13"/>
      <c r="V2" s="2"/>
      <c r="W2" s="2"/>
      <c r="X2" s="5"/>
      <c r="AA2" s="3"/>
      <c r="AB2" s="4"/>
      <c r="AC2" s="13"/>
      <c r="AD2" s="2"/>
      <c r="AE2" s="87"/>
      <c r="AF2" s="13"/>
      <c r="AG2" s="13"/>
      <c r="AH2" s="13"/>
      <c r="AI2" s="2"/>
      <c r="AJ2" s="2"/>
      <c r="AK2" s="5"/>
      <c r="AN2" s="4" t="s">
        <v>77</v>
      </c>
      <c r="AO2" s="4"/>
    </row>
    <row r="3" spans="1:41" s="1" customFormat="1" ht="20.100000000000001" hidden="1" customHeight="1" x14ac:dyDescent="0.15">
      <c r="A3" s="18"/>
      <c r="B3" s="19" t="s">
        <v>29</v>
      </c>
      <c r="C3" s="15" t="s">
        <v>30</v>
      </c>
      <c r="D3" s="91"/>
      <c r="E3" s="15"/>
      <c r="F3" s="15" t="s">
        <v>24</v>
      </c>
      <c r="G3" s="181" t="s">
        <v>26</v>
      </c>
      <c r="H3" s="15"/>
      <c r="I3" s="15"/>
      <c r="J3" s="15" t="s">
        <v>27</v>
      </c>
      <c r="K3" s="182" t="s">
        <v>31</v>
      </c>
      <c r="L3" s="182" t="s">
        <v>1</v>
      </c>
      <c r="M3" s="181" t="s">
        <v>3</v>
      </c>
      <c r="N3" s="181" t="s">
        <v>32</v>
      </c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 t="s">
        <v>33</v>
      </c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5" t="s">
        <v>86</v>
      </c>
      <c r="AO3" s="184" t="s">
        <v>87</v>
      </c>
    </row>
    <row r="4" spans="1:41" s="1" customFormat="1" ht="20.100000000000001" hidden="1" customHeight="1" x14ac:dyDescent="0.15">
      <c r="A4" s="18"/>
      <c r="B4" s="20" t="s">
        <v>34</v>
      </c>
      <c r="C4" s="16" t="s">
        <v>35</v>
      </c>
      <c r="D4" s="92"/>
      <c r="E4" s="16" t="s">
        <v>36</v>
      </c>
      <c r="F4" s="16" t="s">
        <v>23</v>
      </c>
      <c r="G4" s="169"/>
      <c r="H4" s="16"/>
      <c r="I4" s="16"/>
      <c r="J4" s="16" t="s">
        <v>28</v>
      </c>
      <c r="K4" s="183"/>
      <c r="L4" s="183"/>
      <c r="M4" s="149"/>
      <c r="N4" s="7" t="s">
        <v>39</v>
      </c>
      <c r="O4" s="7" t="s">
        <v>40</v>
      </c>
      <c r="P4" s="21" t="s">
        <v>0</v>
      </c>
      <c r="Q4" s="21" t="s">
        <v>2</v>
      </c>
      <c r="R4" s="57" t="s">
        <v>17</v>
      </c>
      <c r="S4" s="48" t="s">
        <v>4</v>
      </c>
      <c r="T4" s="48" t="s">
        <v>19</v>
      </c>
      <c r="U4" s="48" t="s">
        <v>21</v>
      </c>
      <c r="V4" s="21" t="s">
        <v>5</v>
      </c>
      <c r="W4" s="21" t="s">
        <v>6</v>
      </c>
      <c r="X4" s="180" t="s">
        <v>7</v>
      </c>
      <c r="Y4" s="8" t="s">
        <v>37</v>
      </c>
      <c r="Z4" s="8" t="s">
        <v>38</v>
      </c>
      <c r="AA4" s="22" t="s">
        <v>41</v>
      </c>
      <c r="AB4" s="7" t="s">
        <v>42</v>
      </c>
      <c r="AC4" s="48" t="s">
        <v>18</v>
      </c>
      <c r="AD4" s="21" t="s">
        <v>13</v>
      </c>
      <c r="AE4" s="57" t="s">
        <v>14</v>
      </c>
      <c r="AF4" s="48" t="s">
        <v>8</v>
      </c>
      <c r="AG4" s="48" t="s">
        <v>20</v>
      </c>
      <c r="AH4" s="48" t="s">
        <v>22</v>
      </c>
      <c r="AI4" s="21" t="s">
        <v>9</v>
      </c>
      <c r="AJ4" s="21" t="s">
        <v>10</v>
      </c>
      <c r="AK4" s="180" t="s">
        <v>11</v>
      </c>
      <c r="AL4" s="8" t="s">
        <v>37</v>
      </c>
      <c r="AM4" s="8" t="s">
        <v>38</v>
      </c>
      <c r="AN4" s="24" t="s">
        <v>12</v>
      </c>
      <c r="AO4" s="185"/>
    </row>
    <row r="5" spans="1:41" s="1" customFormat="1" ht="20.100000000000001" hidden="1" customHeight="1" x14ac:dyDescent="0.15">
      <c r="A5" s="18"/>
      <c r="B5" s="25" t="s">
        <v>57</v>
      </c>
      <c r="C5" s="24" t="s">
        <v>57</v>
      </c>
      <c r="D5" s="93"/>
      <c r="E5" s="24" t="s">
        <v>15</v>
      </c>
      <c r="F5" s="24" t="s">
        <v>58</v>
      </c>
      <c r="G5" s="24" t="s">
        <v>59</v>
      </c>
      <c r="H5" s="24"/>
      <c r="I5" s="24"/>
      <c r="J5" s="24" t="s">
        <v>15</v>
      </c>
      <c r="K5" s="26" t="s">
        <v>57</v>
      </c>
      <c r="L5" s="26" t="s">
        <v>57</v>
      </c>
      <c r="M5" s="149"/>
      <c r="N5" s="24" t="s">
        <v>59</v>
      </c>
      <c r="O5" s="24" t="s">
        <v>59</v>
      </c>
      <c r="P5" s="26" t="s">
        <v>57</v>
      </c>
      <c r="Q5" s="26" t="s">
        <v>57</v>
      </c>
      <c r="R5" s="53" t="s">
        <v>57</v>
      </c>
      <c r="S5" s="49" t="s">
        <v>57</v>
      </c>
      <c r="T5" s="49" t="s">
        <v>57</v>
      </c>
      <c r="U5" s="49" t="s">
        <v>57</v>
      </c>
      <c r="V5" s="26" t="s">
        <v>57</v>
      </c>
      <c r="W5" s="26" t="s">
        <v>57</v>
      </c>
      <c r="X5" s="180"/>
      <c r="Y5" s="177" t="s">
        <v>60</v>
      </c>
      <c r="Z5" s="178"/>
      <c r="AA5" s="27" t="s">
        <v>59</v>
      </c>
      <c r="AB5" s="24" t="s">
        <v>59</v>
      </c>
      <c r="AC5" s="49" t="s">
        <v>57</v>
      </c>
      <c r="AD5" s="26" t="s">
        <v>57</v>
      </c>
      <c r="AE5" s="53" t="s">
        <v>57</v>
      </c>
      <c r="AF5" s="49" t="s">
        <v>57</v>
      </c>
      <c r="AG5" s="49" t="s">
        <v>57</v>
      </c>
      <c r="AH5" s="49" t="s">
        <v>57</v>
      </c>
      <c r="AI5" s="26" t="s">
        <v>57</v>
      </c>
      <c r="AJ5" s="26" t="s">
        <v>57</v>
      </c>
      <c r="AK5" s="180"/>
      <c r="AL5" s="177" t="s">
        <v>60</v>
      </c>
      <c r="AM5" s="178"/>
      <c r="AN5" s="177" t="s">
        <v>61</v>
      </c>
      <c r="AO5" s="179"/>
    </row>
    <row r="6" spans="1:41" s="1" customFormat="1" ht="20.100000000000001" hidden="1" customHeight="1" x14ac:dyDescent="0.15">
      <c r="A6" s="18"/>
      <c r="B6" s="173">
        <f>C6+20*2</f>
        <v>190</v>
      </c>
      <c r="C6" s="169">
        <v>150</v>
      </c>
      <c r="D6" s="97"/>
      <c r="E6" s="169">
        <v>100</v>
      </c>
      <c r="F6" s="8" t="s">
        <v>25</v>
      </c>
      <c r="G6" s="8">
        <v>0</v>
      </c>
      <c r="H6" s="8"/>
      <c r="I6" s="8"/>
      <c r="J6" s="8">
        <v>20</v>
      </c>
      <c r="K6" s="28">
        <f t="shared" ref="K6:K14" si="0">J6+E$6</f>
        <v>120</v>
      </c>
      <c r="L6" s="28">
        <f t="shared" ref="L6:L32" si="1">(K6-30)*M6</f>
        <v>135</v>
      </c>
      <c r="M6" s="8">
        <v>1.5</v>
      </c>
      <c r="N6" s="8">
        <v>30</v>
      </c>
      <c r="O6" s="8">
        <f t="shared" ref="O6:O32" si="2">N6-G6</f>
        <v>30</v>
      </c>
      <c r="P6" s="28">
        <f t="shared" ref="P6:P32" si="3">L6/COS(ATAN((Q6+U6-T6)/L6))</f>
        <v>145.38461538461539</v>
      </c>
      <c r="Q6" s="28">
        <f t="shared" ref="Q6:Q32" si="4">L6*TAN(N6*PI()/180)</f>
        <v>77.94228634059948</v>
      </c>
      <c r="R6" s="33">
        <f t="shared" ref="R6:R32" si="5">M6/COS(N6*PI()/180)</f>
        <v>1.7320508075688772</v>
      </c>
      <c r="S6" s="50">
        <f t="shared" ref="S6:S32" si="6">40/COS(N6*PI()/180)</f>
        <v>46.188021535170058</v>
      </c>
      <c r="T6" s="50">
        <f t="shared" ref="T6:T32" si="7">K6/X6+S6</f>
        <v>78.164344136441642</v>
      </c>
      <c r="U6" s="50">
        <f t="shared" ref="U6:U32" si="8">30/X6+S6</f>
        <v>54.182102185487956</v>
      </c>
      <c r="V6" s="28">
        <f t="shared" ref="V6:V32" si="9">20/COS(N6*PI()/180)</f>
        <v>23.094010767585029</v>
      </c>
      <c r="W6" s="28">
        <f t="shared" ref="W6:W32" si="10">20/COS(ATAN((Q6+U6-T6)/L6))</f>
        <v>21.538461538461537</v>
      </c>
      <c r="X6" s="23">
        <f t="shared" ref="X6:X32" si="11">(4+SIN(N6*PI()/180)/M6)*COS(N6*PI()/180)</f>
        <v>3.7527767497325675</v>
      </c>
      <c r="Y6" s="30">
        <f t="shared" ref="Y6:Y32" si="12">(S6*M6*(K6^2-30^2)/2+M6*(K6^3-30^3)/(6*X6))/1000000</f>
        <v>0.58096981126185299</v>
      </c>
      <c r="Z6" s="30">
        <f t="shared" ref="Z6:Z32" si="13">(M6*(S6+V6+W6)*(K6-30)*60+M6*(K6^2-30^2)*60/(2*X6)+(V6+W6+U6)*0*60)/1000000</f>
        <v>0.89752613328279207</v>
      </c>
      <c r="AA6" s="54">
        <v>30</v>
      </c>
      <c r="AB6" s="31">
        <f t="shared" ref="AB6:AB32" si="14">AA6+G6</f>
        <v>30</v>
      </c>
      <c r="AC6" s="50">
        <f t="shared" ref="AC6:AC32" si="15">IF(AA6&gt;0,L6/COS(ATAN((AD6+AH6-AG6)/L6)),L6/COS(ATAN((AD6+AG6-AH6)/L6)))</f>
        <v>145.38461538461539</v>
      </c>
      <c r="AD6" s="28">
        <f t="shared" ref="AD6:AD32" si="16">L6*TAN(ABS(AA6)*PI()/180)</f>
        <v>77.94228634059948</v>
      </c>
      <c r="AE6" s="33">
        <f t="shared" ref="AE6:AE32" si="17">M6/COS(AA6*PI()/180)</f>
        <v>1.7320508075688772</v>
      </c>
      <c r="AF6" s="50">
        <f t="shared" ref="AF6:AF32" si="18">40/COS(AA6*PI()/180)</f>
        <v>46.188021535170058</v>
      </c>
      <c r="AG6" s="50">
        <f t="shared" ref="AG6:AG32" si="19">K6/AK6+AF6</f>
        <v>78.164344136441642</v>
      </c>
      <c r="AH6" s="50">
        <f t="shared" ref="AH6:AH32" si="20">30/AK6+AF6</f>
        <v>54.182102185487956</v>
      </c>
      <c r="AI6" s="28">
        <f t="shared" ref="AI6:AI32" si="21">20/COS(AA6*PI()/180)</f>
        <v>23.094010767585029</v>
      </c>
      <c r="AJ6" s="28">
        <f t="shared" ref="AJ6:AJ32" si="22">IF(AA6&gt;0,20/COS(ATAN((AD6+AH6-AG6)/L6)),20/COS(ATAN((AD6-AH6+AG6)/L6)))</f>
        <v>21.538461538461537</v>
      </c>
      <c r="AK6" s="32">
        <f t="shared" ref="AK6:AK32" si="23">(4+SIN(ABS(AA6)*PI()/180)/M6)*COS(AA6*PI()/180)</f>
        <v>3.7527767497325675</v>
      </c>
      <c r="AL6" s="30">
        <f t="shared" ref="AL6:AL32" si="24">(AF6*M6*(K6^2-30^2)/2+M6*(K6^3-30^3)/(6*AK6))/1000000</f>
        <v>0.58096981126185299</v>
      </c>
      <c r="AM6" s="30">
        <f t="shared" ref="AM6:AM32" si="25">(M6*(AF6+AI6+AJ6)*(K6-30)*60+M6*(K6^2-30^2)*60/(2*AK6)+(AI6+AJ6+AH6)*0*60)/1000000</f>
        <v>0.89752613328279207</v>
      </c>
      <c r="AN6" s="33">
        <f t="shared" ref="AN6:AN32" si="26">IF(AA6&gt;0,(C6+C6+Q6+AD6)*L6/2/10000*0.4,(C6+C6+Q6-AD6)*L6/2/10000*0.4)</f>
        <v>1.2308883462392373</v>
      </c>
      <c r="AO6" s="34">
        <f t="shared" ref="AO6:AO32" si="27">IF(Z6&gt;0,1*0.4*(V6+U6+W6+Q6+C6/2+AI6+AH6+AJ6+(C6/2+AD6))/100,1*0.4*(V6+U6+W6+Q6+C6/2+AI6+AH6+AJ6+(C6/2-AD6))/100)</f>
        <v>2.0140548866570724</v>
      </c>
    </row>
    <row r="7" spans="1:41" s="1" customFormat="1" ht="20.100000000000001" hidden="1" customHeight="1" x14ac:dyDescent="0.15">
      <c r="A7" s="18"/>
      <c r="B7" s="174"/>
      <c r="C7" s="170"/>
      <c r="D7" s="92"/>
      <c r="E7" s="170"/>
      <c r="F7" s="8" t="s">
        <v>62</v>
      </c>
      <c r="G7" s="8">
        <v>0</v>
      </c>
      <c r="H7" s="8"/>
      <c r="I7" s="8"/>
      <c r="J7" s="8">
        <v>20</v>
      </c>
      <c r="K7" s="28">
        <f t="shared" si="0"/>
        <v>120</v>
      </c>
      <c r="L7" s="28">
        <f t="shared" si="1"/>
        <v>135</v>
      </c>
      <c r="M7" s="8">
        <v>1.5</v>
      </c>
      <c r="N7" s="8">
        <v>30</v>
      </c>
      <c r="O7" s="8">
        <f t="shared" si="2"/>
        <v>30</v>
      </c>
      <c r="P7" s="28">
        <f t="shared" si="3"/>
        <v>145.38461538461539</v>
      </c>
      <c r="Q7" s="28">
        <f t="shared" si="4"/>
        <v>77.94228634059948</v>
      </c>
      <c r="R7" s="33">
        <f t="shared" si="5"/>
        <v>1.7320508075688772</v>
      </c>
      <c r="S7" s="50">
        <f t="shared" si="6"/>
        <v>46.188021535170058</v>
      </c>
      <c r="T7" s="50">
        <f t="shared" si="7"/>
        <v>78.164344136441642</v>
      </c>
      <c r="U7" s="50">
        <f t="shared" si="8"/>
        <v>54.182102185487956</v>
      </c>
      <c r="V7" s="28">
        <f t="shared" si="9"/>
        <v>23.094010767585029</v>
      </c>
      <c r="W7" s="28">
        <f t="shared" si="10"/>
        <v>21.538461538461537</v>
      </c>
      <c r="X7" s="23">
        <f t="shared" si="11"/>
        <v>3.7527767497325675</v>
      </c>
      <c r="Y7" s="30">
        <f t="shared" si="12"/>
        <v>0.58096981126185299</v>
      </c>
      <c r="Z7" s="30">
        <f t="shared" si="13"/>
        <v>0.89752613328279207</v>
      </c>
      <c r="AA7" s="54">
        <v>30</v>
      </c>
      <c r="AB7" s="31">
        <f t="shared" si="14"/>
        <v>30</v>
      </c>
      <c r="AC7" s="50">
        <f t="shared" si="15"/>
        <v>145.38461538461539</v>
      </c>
      <c r="AD7" s="28">
        <f t="shared" si="16"/>
        <v>77.94228634059948</v>
      </c>
      <c r="AE7" s="33">
        <f t="shared" si="17"/>
        <v>1.7320508075688772</v>
      </c>
      <c r="AF7" s="50">
        <f t="shared" si="18"/>
        <v>46.188021535170058</v>
      </c>
      <c r="AG7" s="50">
        <f t="shared" si="19"/>
        <v>78.164344136441642</v>
      </c>
      <c r="AH7" s="50">
        <f t="shared" si="20"/>
        <v>54.182102185487956</v>
      </c>
      <c r="AI7" s="28">
        <f t="shared" si="21"/>
        <v>23.094010767585029</v>
      </c>
      <c r="AJ7" s="28">
        <f t="shared" si="22"/>
        <v>21.538461538461537</v>
      </c>
      <c r="AK7" s="32">
        <f t="shared" si="23"/>
        <v>3.7527767497325675</v>
      </c>
      <c r="AL7" s="30">
        <f t="shared" si="24"/>
        <v>0.58096981126185299</v>
      </c>
      <c r="AM7" s="30">
        <f t="shared" si="25"/>
        <v>0.89752613328279207</v>
      </c>
      <c r="AN7" s="33">
        <f t="shared" si="26"/>
        <v>0.42088834623923727</v>
      </c>
      <c r="AO7" s="34">
        <f t="shared" si="27"/>
        <v>1.4140548866570724</v>
      </c>
    </row>
    <row r="8" spans="1:41" s="1" customFormat="1" ht="20.100000000000001" hidden="1" customHeight="1" x14ac:dyDescent="0.15">
      <c r="A8" s="18"/>
      <c r="B8" s="174"/>
      <c r="C8" s="170"/>
      <c r="D8" s="92"/>
      <c r="E8" s="170"/>
      <c r="F8" s="8" t="s">
        <v>63</v>
      </c>
      <c r="G8" s="8">
        <v>0</v>
      </c>
      <c r="H8" s="8"/>
      <c r="I8" s="8"/>
      <c r="J8" s="8">
        <v>30</v>
      </c>
      <c r="K8" s="28">
        <f t="shared" si="0"/>
        <v>130</v>
      </c>
      <c r="L8" s="28">
        <f t="shared" si="1"/>
        <v>150</v>
      </c>
      <c r="M8" s="8">
        <v>1.5</v>
      </c>
      <c r="N8" s="8">
        <v>30</v>
      </c>
      <c r="O8" s="8">
        <f t="shared" si="2"/>
        <v>30</v>
      </c>
      <c r="P8" s="28">
        <f t="shared" si="3"/>
        <v>161.53846153846152</v>
      </c>
      <c r="Q8" s="28">
        <f t="shared" si="4"/>
        <v>86.602540378443862</v>
      </c>
      <c r="R8" s="33">
        <f t="shared" si="5"/>
        <v>1.7320508075688772</v>
      </c>
      <c r="S8" s="50">
        <f t="shared" si="6"/>
        <v>46.188021535170058</v>
      </c>
      <c r="T8" s="50">
        <f t="shared" si="7"/>
        <v>80.829037686547608</v>
      </c>
      <c r="U8" s="50">
        <f t="shared" si="8"/>
        <v>54.182102185487956</v>
      </c>
      <c r="V8" s="28">
        <f t="shared" si="9"/>
        <v>23.094010767585029</v>
      </c>
      <c r="W8" s="28">
        <f t="shared" si="10"/>
        <v>21.538461538461537</v>
      </c>
      <c r="X8" s="23">
        <f t="shared" si="11"/>
        <v>3.7527767497325675</v>
      </c>
      <c r="Y8" s="30">
        <f t="shared" si="12"/>
        <v>0.69881588351528934</v>
      </c>
      <c r="Z8" s="30">
        <f t="shared" si="13"/>
        <v>1.009242380178579</v>
      </c>
      <c r="AA8" s="54">
        <v>30</v>
      </c>
      <c r="AB8" s="31">
        <f t="shared" si="14"/>
        <v>30</v>
      </c>
      <c r="AC8" s="50">
        <f t="shared" si="15"/>
        <v>161.53846153846152</v>
      </c>
      <c r="AD8" s="28">
        <f t="shared" si="16"/>
        <v>86.602540378443862</v>
      </c>
      <c r="AE8" s="33">
        <f t="shared" si="17"/>
        <v>1.7320508075688772</v>
      </c>
      <c r="AF8" s="50">
        <f t="shared" si="18"/>
        <v>46.188021535170058</v>
      </c>
      <c r="AG8" s="50">
        <f t="shared" si="19"/>
        <v>80.829037686547608</v>
      </c>
      <c r="AH8" s="50">
        <f t="shared" si="20"/>
        <v>54.182102185487956</v>
      </c>
      <c r="AI8" s="28">
        <f t="shared" si="21"/>
        <v>23.094010767585029</v>
      </c>
      <c r="AJ8" s="28">
        <f t="shared" si="22"/>
        <v>21.538461538461537</v>
      </c>
      <c r="AK8" s="32">
        <f t="shared" si="23"/>
        <v>3.7527767497325675</v>
      </c>
      <c r="AL8" s="30">
        <f t="shared" si="24"/>
        <v>0.69881588351528934</v>
      </c>
      <c r="AM8" s="30">
        <f t="shared" si="25"/>
        <v>1.009242380178579</v>
      </c>
      <c r="AN8" s="33">
        <f t="shared" si="26"/>
        <v>0.51961524227066314</v>
      </c>
      <c r="AO8" s="34">
        <f t="shared" si="27"/>
        <v>1.4833369189598269</v>
      </c>
    </row>
    <row r="9" spans="1:41" s="1" customFormat="1" ht="20.100000000000001" hidden="1" customHeight="1" x14ac:dyDescent="0.15">
      <c r="A9" s="18"/>
      <c r="B9" s="174"/>
      <c r="C9" s="170"/>
      <c r="D9" s="92"/>
      <c r="E9" s="170"/>
      <c r="F9" s="8" t="s">
        <v>64</v>
      </c>
      <c r="G9" s="8">
        <v>0</v>
      </c>
      <c r="H9" s="8"/>
      <c r="I9" s="8"/>
      <c r="J9" s="8">
        <v>30</v>
      </c>
      <c r="K9" s="28">
        <f t="shared" si="0"/>
        <v>130</v>
      </c>
      <c r="L9" s="28">
        <f t="shared" si="1"/>
        <v>150</v>
      </c>
      <c r="M9" s="8">
        <v>1.5</v>
      </c>
      <c r="N9" s="8">
        <v>30</v>
      </c>
      <c r="O9" s="8">
        <f t="shared" si="2"/>
        <v>30</v>
      </c>
      <c r="P9" s="28">
        <f t="shared" si="3"/>
        <v>161.53846153846152</v>
      </c>
      <c r="Q9" s="28">
        <f t="shared" si="4"/>
        <v>86.602540378443862</v>
      </c>
      <c r="R9" s="33">
        <f t="shared" si="5"/>
        <v>1.7320508075688772</v>
      </c>
      <c r="S9" s="50">
        <f t="shared" si="6"/>
        <v>46.188021535170058</v>
      </c>
      <c r="T9" s="50">
        <f t="shared" si="7"/>
        <v>80.829037686547608</v>
      </c>
      <c r="U9" s="50">
        <f t="shared" si="8"/>
        <v>54.182102185487956</v>
      </c>
      <c r="V9" s="28">
        <f t="shared" si="9"/>
        <v>23.094010767585029</v>
      </c>
      <c r="W9" s="28">
        <f t="shared" si="10"/>
        <v>21.538461538461537</v>
      </c>
      <c r="X9" s="23">
        <f t="shared" si="11"/>
        <v>3.7527767497325675</v>
      </c>
      <c r="Y9" s="30">
        <f t="shared" si="12"/>
        <v>0.69881588351528934</v>
      </c>
      <c r="Z9" s="30">
        <f t="shared" si="13"/>
        <v>1.009242380178579</v>
      </c>
      <c r="AA9" s="54">
        <v>30</v>
      </c>
      <c r="AB9" s="31">
        <f t="shared" si="14"/>
        <v>30</v>
      </c>
      <c r="AC9" s="50">
        <f t="shared" si="15"/>
        <v>161.53846153846152</v>
      </c>
      <c r="AD9" s="28">
        <f t="shared" si="16"/>
        <v>86.602540378443862</v>
      </c>
      <c r="AE9" s="33">
        <f t="shared" si="17"/>
        <v>1.7320508075688772</v>
      </c>
      <c r="AF9" s="50">
        <f t="shared" si="18"/>
        <v>46.188021535170058</v>
      </c>
      <c r="AG9" s="50">
        <f t="shared" si="19"/>
        <v>80.829037686547608</v>
      </c>
      <c r="AH9" s="50">
        <f t="shared" si="20"/>
        <v>54.182102185487956</v>
      </c>
      <c r="AI9" s="28">
        <f t="shared" si="21"/>
        <v>23.094010767585029</v>
      </c>
      <c r="AJ9" s="28">
        <f t="shared" si="22"/>
        <v>21.538461538461537</v>
      </c>
      <c r="AK9" s="32">
        <f t="shared" si="23"/>
        <v>3.7527767497325675</v>
      </c>
      <c r="AL9" s="30">
        <f t="shared" si="24"/>
        <v>0.69881588351528934</v>
      </c>
      <c r="AM9" s="30">
        <f t="shared" si="25"/>
        <v>1.009242380178579</v>
      </c>
      <c r="AN9" s="33">
        <f t="shared" si="26"/>
        <v>0.51961524227066314</v>
      </c>
      <c r="AO9" s="34">
        <f t="shared" si="27"/>
        <v>1.4833369189598269</v>
      </c>
    </row>
    <row r="10" spans="1:41" s="1" customFormat="1" ht="20.100000000000001" hidden="1" customHeight="1" x14ac:dyDescent="0.15">
      <c r="A10" s="18"/>
      <c r="B10" s="174"/>
      <c r="C10" s="170"/>
      <c r="D10" s="92"/>
      <c r="E10" s="170"/>
      <c r="F10" s="8" t="s">
        <v>65</v>
      </c>
      <c r="G10" s="8">
        <v>0</v>
      </c>
      <c r="H10" s="8"/>
      <c r="I10" s="8"/>
      <c r="J10" s="8">
        <v>35</v>
      </c>
      <c r="K10" s="28">
        <f t="shared" si="0"/>
        <v>135</v>
      </c>
      <c r="L10" s="28">
        <f t="shared" si="1"/>
        <v>183.75</v>
      </c>
      <c r="M10" s="8">
        <v>1.75</v>
      </c>
      <c r="N10" s="8">
        <v>30</v>
      </c>
      <c r="O10" s="8">
        <f t="shared" si="2"/>
        <v>30</v>
      </c>
      <c r="P10" s="28">
        <f t="shared" si="3"/>
        <v>199.5409314735534</v>
      </c>
      <c r="Q10" s="28">
        <f t="shared" si="4"/>
        <v>106.08811196359373</v>
      </c>
      <c r="R10" s="33">
        <f t="shared" si="5"/>
        <v>2.0207259421636898</v>
      </c>
      <c r="S10" s="50">
        <f t="shared" si="6"/>
        <v>46.188021535170058</v>
      </c>
      <c r="T10" s="50">
        <f t="shared" si="7"/>
        <v>82.56108849411649</v>
      </c>
      <c r="U10" s="50">
        <f t="shared" si="8"/>
        <v>54.270925303824818</v>
      </c>
      <c r="V10" s="28">
        <f t="shared" si="9"/>
        <v>23.094010767585029</v>
      </c>
      <c r="W10" s="28">
        <f t="shared" si="10"/>
        <v>21.718740840658874</v>
      </c>
      <c r="X10" s="23">
        <f t="shared" si="11"/>
        <v>3.7115374447904514</v>
      </c>
      <c r="Y10" s="30">
        <f t="shared" si="12"/>
        <v>0.89140536077409638</v>
      </c>
      <c r="Z10" s="30">
        <f t="shared" si="13"/>
        <v>1.2483470625420403</v>
      </c>
      <c r="AA10" s="54">
        <v>30</v>
      </c>
      <c r="AB10" s="31">
        <f t="shared" si="14"/>
        <v>30</v>
      </c>
      <c r="AC10" s="50">
        <f t="shared" si="15"/>
        <v>199.5409314735534</v>
      </c>
      <c r="AD10" s="28">
        <f t="shared" si="16"/>
        <v>106.08811196359373</v>
      </c>
      <c r="AE10" s="33">
        <f t="shared" si="17"/>
        <v>2.0207259421636898</v>
      </c>
      <c r="AF10" s="50">
        <f t="shared" si="18"/>
        <v>46.188021535170058</v>
      </c>
      <c r="AG10" s="50">
        <f t="shared" si="19"/>
        <v>82.56108849411649</v>
      </c>
      <c r="AH10" s="50">
        <f t="shared" si="20"/>
        <v>54.270925303824818</v>
      </c>
      <c r="AI10" s="28">
        <f t="shared" si="21"/>
        <v>23.094010767585029</v>
      </c>
      <c r="AJ10" s="28">
        <f t="shared" si="22"/>
        <v>21.718740840658874</v>
      </c>
      <c r="AK10" s="32">
        <f t="shared" si="23"/>
        <v>3.7115374447904514</v>
      </c>
      <c r="AL10" s="30">
        <f t="shared" si="24"/>
        <v>0.89140536077409638</v>
      </c>
      <c r="AM10" s="30">
        <f t="shared" si="25"/>
        <v>1.2483470625420403</v>
      </c>
      <c r="AN10" s="33">
        <f t="shared" si="26"/>
        <v>0.77974762293241406</v>
      </c>
      <c r="AO10" s="34">
        <f t="shared" si="27"/>
        <v>1.6413743110052996</v>
      </c>
    </row>
    <row r="11" spans="1:41" s="1" customFormat="1" ht="20.100000000000001" hidden="1" customHeight="1" x14ac:dyDescent="0.15">
      <c r="A11" s="18"/>
      <c r="B11" s="174"/>
      <c r="C11" s="170"/>
      <c r="D11" s="92"/>
      <c r="E11" s="170"/>
      <c r="F11" s="8" t="s">
        <v>66</v>
      </c>
      <c r="G11" s="8">
        <v>0</v>
      </c>
      <c r="H11" s="8"/>
      <c r="I11" s="8"/>
      <c r="J11" s="8">
        <v>35</v>
      </c>
      <c r="K11" s="28">
        <f t="shared" si="0"/>
        <v>135</v>
      </c>
      <c r="L11" s="28">
        <f t="shared" si="1"/>
        <v>183.75</v>
      </c>
      <c r="M11" s="8">
        <v>1.75</v>
      </c>
      <c r="N11" s="8">
        <v>30</v>
      </c>
      <c r="O11" s="8">
        <f t="shared" si="2"/>
        <v>30</v>
      </c>
      <c r="P11" s="28">
        <f t="shared" si="3"/>
        <v>199.5409314735534</v>
      </c>
      <c r="Q11" s="28">
        <f t="shared" si="4"/>
        <v>106.08811196359373</v>
      </c>
      <c r="R11" s="33">
        <f t="shared" si="5"/>
        <v>2.0207259421636898</v>
      </c>
      <c r="S11" s="50">
        <f t="shared" si="6"/>
        <v>46.188021535170058</v>
      </c>
      <c r="T11" s="50">
        <f t="shared" si="7"/>
        <v>82.56108849411649</v>
      </c>
      <c r="U11" s="50">
        <f t="shared" si="8"/>
        <v>54.270925303824818</v>
      </c>
      <c r="V11" s="28">
        <f t="shared" si="9"/>
        <v>23.094010767585029</v>
      </c>
      <c r="W11" s="28">
        <f t="shared" si="10"/>
        <v>21.718740840658874</v>
      </c>
      <c r="X11" s="23">
        <f t="shared" si="11"/>
        <v>3.7115374447904514</v>
      </c>
      <c r="Y11" s="30">
        <f t="shared" si="12"/>
        <v>0.89140536077409638</v>
      </c>
      <c r="Z11" s="30">
        <f t="shared" si="13"/>
        <v>1.2483470625420403</v>
      </c>
      <c r="AA11" s="54">
        <v>30</v>
      </c>
      <c r="AB11" s="31">
        <f t="shared" si="14"/>
        <v>30</v>
      </c>
      <c r="AC11" s="50">
        <f t="shared" si="15"/>
        <v>199.5409314735534</v>
      </c>
      <c r="AD11" s="28">
        <f t="shared" si="16"/>
        <v>106.08811196359373</v>
      </c>
      <c r="AE11" s="33">
        <f t="shared" si="17"/>
        <v>2.0207259421636898</v>
      </c>
      <c r="AF11" s="50">
        <f t="shared" si="18"/>
        <v>46.188021535170058</v>
      </c>
      <c r="AG11" s="50">
        <f t="shared" si="19"/>
        <v>82.56108849411649</v>
      </c>
      <c r="AH11" s="50">
        <f t="shared" si="20"/>
        <v>54.270925303824818</v>
      </c>
      <c r="AI11" s="28">
        <f t="shared" si="21"/>
        <v>23.094010767585029</v>
      </c>
      <c r="AJ11" s="28">
        <f t="shared" si="22"/>
        <v>21.718740840658874</v>
      </c>
      <c r="AK11" s="32">
        <f t="shared" si="23"/>
        <v>3.7115374447904514</v>
      </c>
      <c r="AL11" s="30">
        <f t="shared" si="24"/>
        <v>0.89140536077409638</v>
      </c>
      <c r="AM11" s="30">
        <f t="shared" si="25"/>
        <v>1.2483470625420403</v>
      </c>
      <c r="AN11" s="33">
        <f t="shared" si="26"/>
        <v>0.77974762293241406</v>
      </c>
      <c r="AO11" s="34">
        <f t="shared" si="27"/>
        <v>1.6413743110052996</v>
      </c>
    </row>
    <row r="12" spans="1:41" s="1" customFormat="1" ht="20.100000000000001" hidden="1" customHeight="1" x14ac:dyDescent="0.15">
      <c r="A12" s="18"/>
      <c r="B12" s="174"/>
      <c r="C12" s="170"/>
      <c r="D12" s="92"/>
      <c r="E12" s="170"/>
      <c r="F12" s="8" t="s">
        <v>67</v>
      </c>
      <c r="G12" s="8">
        <v>0</v>
      </c>
      <c r="H12" s="8"/>
      <c r="I12" s="8"/>
      <c r="J12" s="8">
        <v>40</v>
      </c>
      <c r="K12" s="28">
        <f t="shared" si="0"/>
        <v>140</v>
      </c>
      <c r="L12" s="28">
        <f t="shared" si="1"/>
        <v>192.5</v>
      </c>
      <c r="M12" s="8">
        <v>1.75</v>
      </c>
      <c r="N12" s="8">
        <v>30</v>
      </c>
      <c r="O12" s="8">
        <f t="shared" si="2"/>
        <v>30</v>
      </c>
      <c r="P12" s="28">
        <f t="shared" si="3"/>
        <v>209.04288059134166</v>
      </c>
      <c r="Q12" s="28">
        <f t="shared" si="4"/>
        <v>111.13992681900295</v>
      </c>
      <c r="R12" s="33">
        <f t="shared" si="5"/>
        <v>2.0207259421636898</v>
      </c>
      <c r="S12" s="50">
        <f t="shared" si="6"/>
        <v>46.188021535170058</v>
      </c>
      <c r="T12" s="50">
        <f t="shared" si="7"/>
        <v>83.908239122225609</v>
      </c>
      <c r="U12" s="50">
        <f t="shared" si="8"/>
        <v>54.270925303824818</v>
      </c>
      <c r="V12" s="28">
        <f t="shared" si="9"/>
        <v>23.094010767585029</v>
      </c>
      <c r="W12" s="28">
        <f t="shared" si="10"/>
        <v>21.718740840658874</v>
      </c>
      <c r="X12" s="23">
        <f t="shared" si="11"/>
        <v>3.7115374447904514</v>
      </c>
      <c r="Y12" s="30">
        <f t="shared" si="12"/>
        <v>0.96926365066928255</v>
      </c>
      <c r="Z12" s="30">
        <f t="shared" si="13"/>
        <v>1.3155719556356584</v>
      </c>
      <c r="AA12" s="54">
        <v>30</v>
      </c>
      <c r="AB12" s="31">
        <f t="shared" si="14"/>
        <v>30</v>
      </c>
      <c r="AC12" s="50">
        <f t="shared" si="15"/>
        <v>209.04288059134166</v>
      </c>
      <c r="AD12" s="28">
        <f t="shared" si="16"/>
        <v>111.13992681900295</v>
      </c>
      <c r="AE12" s="33">
        <f t="shared" si="17"/>
        <v>2.0207259421636898</v>
      </c>
      <c r="AF12" s="50">
        <f t="shared" si="18"/>
        <v>46.188021535170058</v>
      </c>
      <c r="AG12" s="50">
        <f t="shared" si="19"/>
        <v>83.908239122225609</v>
      </c>
      <c r="AH12" s="50">
        <f t="shared" si="20"/>
        <v>54.270925303824818</v>
      </c>
      <c r="AI12" s="28">
        <f t="shared" si="21"/>
        <v>23.094010767585029</v>
      </c>
      <c r="AJ12" s="28">
        <f t="shared" si="22"/>
        <v>21.718740840658874</v>
      </c>
      <c r="AK12" s="32">
        <f t="shared" si="23"/>
        <v>3.7115374447904514</v>
      </c>
      <c r="AL12" s="30">
        <f t="shared" si="24"/>
        <v>0.96926365066928255</v>
      </c>
      <c r="AM12" s="30">
        <f t="shared" si="25"/>
        <v>1.3155719556356584</v>
      </c>
      <c r="AN12" s="33">
        <f t="shared" si="26"/>
        <v>0.85577743650632287</v>
      </c>
      <c r="AO12" s="34">
        <f t="shared" si="27"/>
        <v>1.6817888298485733</v>
      </c>
    </row>
    <row r="13" spans="1:41" s="1" customFormat="1" ht="20.100000000000001" hidden="1" customHeight="1" x14ac:dyDescent="0.15">
      <c r="A13" s="18"/>
      <c r="B13" s="174"/>
      <c r="C13" s="170"/>
      <c r="D13" s="92"/>
      <c r="E13" s="170"/>
      <c r="F13" s="8" t="s">
        <v>68</v>
      </c>
      <c r="G13" s="8">
        <v>0</v>
      </c>
      <c r="H13" s="8"/>
      <c r="I13" s="8"/>
      <c r="J13" s="8">
        <v>40</v>
      </c>
      <c r="K13" s="28">
        <f t="shared" si="0"/>
        <v>140</v>
      </c>
      <c r="L13" s="28">
        <f t="shared" si="1"/>
        <v>192.5</v>
      </c>
      <c r="M13" s="8">
        <v>1.75</v>
      </c>
      <c r="N13" s="8">
        <v>30</v>
      </c>
      <c r="O13" s="8">
        <f t="shared" si="2"/>
        <v>30</v>
      </c>
      <c r="P13" s="28">
        <f t="shared" si="3"/>
        <v>209.04288059134166</v>
      </c>
      <c r="Q13" s="28">
        <f t="shared" si="4"/>
        <v>111.13992681900295</v>
      </c>
      <c r="R13" s="33">
        <f t="shared" si="5"/>
        <v>2.0207259421636898</v>
      </c>
      <c r="S13" s="50">
        <f t="shared" si="6"/>
        <v>46.188021535170058</v>
      </c>
      <c r="T13" s="50">
        <f t="shared" si="7"/>
        <v>83.908239122225609</v>
      </c>
      <c r="U13" s="50">
        <f t="shared" si="8"/>
        <v>54.270925303824818</v>
      </c>
      <c r="V13" s="28">
        <f t="shared" si="9"/>
        <v>23.094010767585029</v>
      </c>
      <c r="W13" s="28">
        <f t="shared" si="10"/>
        <v>21.718740840658874</v>
      </c>
      <c r="X13" s="23">
        <f t="shared" si="11"/>
        <v>3.7115374447904514</v>
      </c>
      <c r="Y13" s="30">
        <f t="shared" si="12"/>
        <v>0.96926365066928255</v>
      </c>
      <c r="Z13" s="30">
        <f t="shared" si="13"/>
        <v>1.3155719556356584</v>
      </c>
      <c r="AA13" s="54">
        <v>30</v>
      </c>
      <c r="AB13" s="31">
        <f t="shared" si="14"/>
        <v>30</v>
      </c>
      <c r="AC13" s="50">
        <f t="shared" si="15"/>
        <v>209.04288059134166</v>
      </c>
      <c r="AD13" s="28">
        <f t="shared" si="16"/>
        <v>111.13992681900295</v>
      </c>
      <c r="AE13" s="33">
        <f t="shared" si="17"/>
        <v>2.0207259421636898</v>
      </c>
      <c r="AF13" s="50">
        <f t="shared" si="18"/>
        <v>46.188021535170058</v>
      </c>
      <c r="AG13" s="50">
        <f t="shared" si="19"/>
        <v>83.908239122225609</v>
      </c>
      <c r="AH13" s="50">
        <f t="shared" si="20"/>
        <v>54.270925303824818</v>
      </c>
      <c r="AI13" s="28">
        <f t="shared" si="21"/>
        <v>23.094010767585029</v>
      </c>
      <c r="AJ13" s="28">
        <f t="shared" si="22"/>
        <v>21.718740840658874</v>
      </c>
      <c r="AK13" s="32">
        <f t="shared" si="23"/>
        <v>3.7115374447904514</v>
      </c>
      <c r="AL13" s="30">
        <f t="shared" si="24"/>
        <v>0.96926365066928255</v>
      </c>
      <c r="AM13" s="30">
        <f t="shared" si="25"/>
        <v>1.3155719556356584</v>
      </c>
      <c r="AN13" s="33">
        <f t="shared" si="26"/>
        <v>0.85577743650632287</v>
      </c>
      <c r="AO13" s="34">
        <f t="shared" si="27"/>
        <v>1.6817888298485733</v>
      </c>
    </row>
    <row r="14" spans="1:41" s="1" customFormat="1" ht="20.100000000000001" hidden="1" customHeight="1" x14ac:dyDescent="0.15">
      <c r="A14" s="18"/>
      <c r="B14" s="175"/>
      <c r="C14" s="171"/>
      <c r="D14" s="93"/>
      <c r="E14" s="171"/>
      <c r="F14" s="8" t="s">
        <v>69</v>
      </c>
      <c r="G14" s="8">
        <v>0</v>
      </c>
      <c r="H14" s="8"/>
      <c r="I14" s="8"/>
      <c r="J14" s="8">
        <v>45</v>
      </c>
      <c r="K14" s="28">
        <f t="shared" si="0"/>
        <v>145</v>
      </c>
      <c r="L14" s="28">
        <f t="shared" si="1"/>
        <v>201.25</v>
      </c>
      <c r="M14" s="8">
        <v>1.75</v>
      </c>
      <c r="N14" s="8">
        <v>30</v>
      </c>
      <c r="O14" s="8">
        <f t="shared" si="2"/>
        <v>30</v>
      </c>
      <c r="P14" s="28">
        <f t="shared" si="3"/>
        <v>218.54482970912991</v>
      </c>
      <c r="Q14" s="28">
        <f t="shared" si="4"/>
        <v>116.19174167441219</v>
      </c>
      <c r="R14" s="33">
        <f t="shared" si="5"/>
        <v>2.0207259421636898</v>
      </c>
      <c r="S14" s="50">
        <f t="shared" si="6"/>
        <v>46.188021535170058</v>
      </c>
      <c r="T14" s="50">
        <f t="shared" si="7"/>
        <v>85.255389750334729</v>
      </c>
      <c r="U14" s="50">
        <f t="shared" si="8"/>
        <v>54.270925303824818</v>
      </c>
      <c r="V14" s="28">
        <f t="shared" si="9"/>
        <v>23.094010767585029</v>
      </c>
      <c r="W14" s="28">
        <f t="shared" si="10"/>
        <v>21.718740840658874</v>
      </c>
      <c r="X14" s="23">
        <f t="shared" si="11"/>
        <v>3.7115374447904514</v>
      </c>
      <c r="Y14" s="30">
        <f t="shared" si="12"/>
        <v>1.050792926026066</v>
      </c>
      <c r="Z14" s="30">
        <f t="shared" si="13"/>
        <v>1.3835041028090334</v>
      </c>
      <c r="AA14" s="54">
        <v>30</v>
      </c>
      <c r="AB14" s="31">
        <f t="shared" si="14"/>
        <v>30</v>
      </c>
      <c r="AC14" s="50">
        <f t="shared" si="15"/>
        <v>218.54482970912991</v>
      </c>
      <c r="AD14" s="28">
        <f t="shared" si="16"/>
        <v>116.19174167441219</v>
      </c>
      <c r="AE14" s="33">
        <f t="shared" si="17"/>
        <v>2.0207259421636898</v>
      </c>
      <c r="AF14" s="50">
        <f t="shared" si="18"/>
        <v>46.188021535170058</v>
      </c>
      <c r="AG14" s="50">
        <f t="shared" si="19"/>
        <v>85.255389750334729</v>
      </c>
      <c r="AH14" s="50">
        <f t="shared" si="20"/>
        <v>54.270925303824818</v>
      </c>
      <c r="AI14" s="28">
        <f t="shared" si="21"/>
        <v>23.094010767585029</v>
      </c>
      <c r="AJ14" s="28">
        <f t="shared" si="22"/>
        <v>21.718740840658874</v>
      </c>
      <c r="AK14" s="32">
        <f t="shared" si="23"/>
        <v>3.7115374447904514</v>
      </c>
      <c r="AL14" s="30">
        <f t="shared" si="24"/>
        <v>1.050792926026066</v>
      </c>
      <c r="AM14" s="30">
        <f t="shared" si="25"/>
        <v>1.3835041028090334</v>
      </c>
      <c r="AN14" s="33">
        <f t="shared" si="26"/>
        <v>0.93534352047901814</v>
      </c>
      <c r="AO14" s="34">
        <f t="shared" si="27"/>
        <v>1.7222033486918473</v>
      </c>
    </row>
    <row r="15" spans="1:41" s="1" customFormat="1" ht="20.100000000000001" hidden="1" customHeight="1" x14ac:dyDescent="0.15">
      <c r="A15" s="18"/>
      <c r="B15" s="173">
        <f>C15+20*2</f>
        <v>190</v>
      </c>
      <c r="C15" s="169">
        <v>150</v>
      </c>
      <c r="D15" s="97"/>
      <c r="E15" s="169">
        <v>150</v>
      </c>
      <c r="F15" s="8" t="s">
        <v>25</v>
      </c>
      <c r="G15" s="8">
        <v>0</v>
      </c>
      <c r="H15" s="8"/>
      <c r="I15" s="8"/>
      <c r="J15" s="8">
        <v>20</v>
      </c>
      <c r="K15" s="28">
        <f t="shared" ref="K15:K23" si="28">J15+E$15</f>
        <v>170</v>
      </c>
      <c r="L15" s="28">
        <f t="shared" si="1"/>
        <v>210</v>
      </c>
      <c r="M15" s="8">
        <v>1.5</v>
      </c>
      <c r="N15" s="8">
        <v>30</v>
      </c>
      <c r="O15" s="8">
        <f t="shared" si="2"/>
        <v>30</v>
      </c>
      <c r="P15" s="28">
        <f t="shared" si="3"/>
        <v>226.15384615384613</v>
      </c>
      <c r="Q15" s="28">
        <f t="shared" si="4"/>
        <v>121.2435565298214</v>
      </c>
      <c r="R15" s="33">
        <f t="shared" si="5"/>
        <v>1.7320508075688772</v>
      </c>
      <c r="S15" s="50">
        <f t="shared" si="6"/>
        <v>46.188021535170058</v>
      </c>
      <c r="T15" s="50">
        <f t="shared" si="7"/>
        <v>91.487811886971457</v>
      </c>
      <c r="U15" s="50">
        <f t="shared" si="8"/>
        <v>54.182102185487956</v>
      </c>
      <c r="V15" s="28">
        <f t="shared" si="9"/>
        <v>23.094010767585029</v>
      </c>
      <c r="W15" s="28">
        <f t="shared" si="10"/>
        <v>21.538461538461537</v>
      </c>
      <c r="X15" s="23">
        <f t="shared" si="11"/>
        <v>3.7527767497325675</v>
      </c>
      <c r="Y15" s="30">
        <f t="shared" si="12"/>
        <v>1.2954407693840149</v>
      </c>
      <c r="Z15" s="30">
        <f t="shared" si="13"/>
        <v>1.4800896097126808</v>
      </c>
      <c r="AA15" s="54">
        <v>30</v>
      </c>
      <c r="AB15" s="31">
        <f t="shared" si="14"/>
        <v>30</v>
      </c>
      <c r="AC15" s="50">
        <f t="shared" si="15"/>
        <v>226.15384615384613</v>
      </c>
      <c r="AD15" s="28">
        <f t="shared" si="16"/>
        <v>121.2435565298214</v>
      </c>
      <c r="AE15" s="33">
        <f t="shared" si="17"/>
        <v>1.7320508075688772</v>
      </c>
      <c r="AF15" s="50">
        <f t="shared" si="18"/>
        <v>46.188021535170058</v>
      </c>
      <c r="AG15" s="50">
        <f t="shared" si="19"/>
        <v>91.487811886971457</v>
      </c>
      <c r="AH15" s="50">
        <f t="shared" si="20"/>
        <v>54.182102185487956</v>
      </c>
      <c r="AI15" s="28">
        <f t="shared" si="21"/>
        <v>23.094010767585029</v>
      </c>
      <c r="AJ15" s="28">
        <f t="shared" si="22"/>
        <v>21.538461538461537</v>
      </c>
      <c r="AK15" s="32">
        <f t="shared" si="23"/>
        <v>3.7527767497325675</v>
      </c>
      <c r="AL15" s="30">
        <f t="shared" si="24"/>
        <v>1.2954407693840149</v>
      </c>
      <c r="AM15" s="30">
        <f t="shared" si="25"/>
        <v>1.4800896097126808</v>
      </c>
      <c r="AN15" s="33">
        <f t="shared" si="26"/>
        <v>2.2784458748504997</v>
      </c>
      <c r="AO15" s="34">
        <f t="shared" si="27"/>
        <v>2.3604650481708473</v>
      </c>
    </row>
    <row r="16" spans="1:41" s="1" customFormat="1" ht="20.100000000000001" hidden="1" customHeight="1" x14ac:dyDescent="0.15">
      <c r="A16" s="18"/>
      <c r="B16" s="174"/>
      <c r="C16" s="170"/>
      <c r="D16" s="92"/>
      <c r="E16" s="170"/>
      <c r="F16" s="8" t="s">
        <v>62</v>
      </c>
      <c r="G16" s="8">
        <v>0</v>
      </c>
      <c r="H16" s="8"/>
      <c r="I16" s="8"/>
      <c r="J16" s="8">
        <v>20</v>
      </c>
      <c r="K16" s="28">
        <f t="shared" si="28"/>
        <v>170</v>
      </c>
      <c r="L16" s="28">
        <f t="shared" si="1"/>
        <v>210</v>
      </c>
      <c r="M16" s="8">
        <v>1.5</v>
      </c>
      <c r="N16" s="8">
        <v>30</v>
      </c>
      <c r="O16" s="8">
        <f t="shared" si="2"/>
        <v>30</v>
      </c>
      <c r="P16" s="28">
        <f t="shared" si="3"/>
        <v>226.15384615384613</v>
      </c>
      <c r="Q16" s="28">
        <f t="shared" si="4"/>
        <v>121.2435565298214</v>
      </c>
      <c r="R16" s="33">
        <f t="shared" si="5"/>
        <v>1.7320508075688772</v>
      </c>
      <c r="S16" s="50">
        <f t="shared" si="6"/>
        <v>46.188021535170058</v>
      </c>
      <c r="T16" s="50">
        <f t="shared" si="7"/>
        <v>91.487811886971457</v>
      </c>
      <c r="U16" s="50">
        <f t="shared" si="8"/>
        <v>54.182102185487956</v>
      </c>
      <c r="V16" s="28">
        <f t="shared" si="9"/>
        <v>23.094010767585029</v>
      </c>
      <c r="W16" s="28">
        <f t="shared" si="10"/>
        <v>21.538461538461537</v>
      </c>
      <c r="X16" s="23">
        <f t="shared" si="11"/>
        <v>3.7527767497325675</v>
      </c>
      <c r="Y16" s="30">
        <f t="shared" si="12"/>
        <v>1.2954407693840149</v>
      </c>
      <c r="Z16" s="30">
        <f t="shared" si="13"/>
        <v>1.4800896097126808</v>
      </c>
      <c r="AA16" s="54">
        <v>30</v>
      </c>
      <c r="AB16" s="31">
        <f t="shared" si="14"/>
        <v>30</v>
      </c>
      <c r="AC16" s="50">
        <f t="shared" si="15"/>
        <v>226.15384615384613</v>
      </c>
      <c r="AD16" s="28">
        <f t="shared" si="16"/>
        <v>121.2435565298214</v>
      </c>
      <c r="AE16" s="33">
        <f t="shared" si="17"/>
        <v>1.7320508075688772</v>
      </c>
      <c r="AF16" s="50">
        <f t="shared" si="18"/>
        <v>46.188021535170058</v>
      </c>
      <c r="AG16" s="50">
        <f t="shared" si="19"/>
        <v>91.487811886971457</v>
      </c>
      <c r="AH16" s="50">
        <f t="shared" si="20"/>
        <v>54.182102185487956</v>
      </c>
      <c r="AI16" s="28">
        <f t="shared" si="21"/>
        <v>23.094010767585029</v>
      </c>
      <c r="AJ16" s="28">
        <f t="shared" si="22"/>
        <v>21.538461538461537</v>
      </c>
      <c r="AK16" s="32">
        <f t="shared" si="23"/>
        <v>3.7527767497325675</v>
      </c>
      <c r="AL16" s="30">
        <f t="shared" si="24"/>
        <v>1.2954407693840149</v>
      </c>
      <c r="AM16" s="30">
        <f t="shared" si="25"/>
        <v>1.4800896097126808</v>
      </c>
      <c r="AN16" s="33">
        <f t="shared" si="26"/>
        <v>1.0184458748504999</v>
      </c>
      <c r="AO16" s="34">
        <f t="shared" si="27"/>
        <v>1.7604650481708473</v>
      </c>
    </row>
    <row r="17" spans="1:41" s="1" customFormat="1" ht="20.100000000000001" hidden="1" customHeight="1" x14ac:dyDescent="0.15">
      <c r="A17" s="18"/>
      <c r="B17" s="174"/>
      <c r="C17" s="170"/>
      <c r="D17" s="92"/>
      <c r="E17" s="170"/>
      <c r="F17" s="8" t="s">
        <v>63</v>
      </c>
      <c r="G17" s="8">
        <v>0</v>
      </c>
      <c r="H17" s="8"/>
      <c r="I17" s="8"/>
      <c r="J17" s="8">
        <v>30</v>
      </c>
      <c r="K17" s="28">
        <f t="shared" si="28"/>
        <v>180</v>
      </c>
      <c r="L17" s="28">
        <f t="shared" si="1"/>
        <v>225</v>
      </c>
      <c r="M17" s="8">
        <v>1.5</v>
      </c>
      <c r="N17" s="8">
        <v>30</v>
      </c>
      <c r="O17" s="8">
        <f t="shared" si="2"/>
        <v>30</v>
      </c>
      <c r="P17" s="28">
        <f t="shared" si="3"/>
        <v>242.30769230769232</v>
      </c>
      <c r="Q17" s="28">
        <f t="shared" si="4"/>
        <v>129.9038105676658</v>
      </c>
      <c r="R17" s="33">
        <f t="shared" si="5"/>
        <v>1.7320508075688772</v>
      </c>
      <c r="S17" s="50">
        <f t="shared" si="6"/>
        <v>46.188021535170058</v>
      </c>
      <c r="T17" s="50">
        <f t="shared" si="7"/>
        <v>94.152505437077423</v>
      </c>
      <c r="U17" s="50">
        <f t="shared" si="8"/>
        <v>54.182102185487956</v>
      </c>
      <c r="V17" s="28">
        <f t="shared" si="9"/>
        <v>23.094010767585029</v>
      </c>
      <c r="W17" s="28">
        <f t="shared" si="10"/>
        <v>21.53846153846154</v>
      </c>
      <c r="X17" s="23">
        <f t="shared" si="11"/>
        <v>3.7527767497325675</v>
      </c>
      <c r="Y17" s="30">
        <f t="shared" si="12"/>
        <v>1.4779056602275207</v>
      </c>
      <c r="Z17" s="30">
        <f t="shared" si="13"/>
        <v>1.6037969775839453</v>
      </c>
      <c r="AA17" s="54">
        <v>30</v>
      </c>
      <c r="AB17" s="31">
        <f t="shared" si="14"/>
        <v>30</v>
      </c>
      <c r="AC17" s="50">
        <f t="shared" si="15"/>
        <v>242.30769230769232</v>
      </c>
      <c r="AD17" s="28">
        <f t="shared" si="16"/>
        <v>129.9038105676658</v>
      </c>
      <c r="AE17" s="33">
        <f t="shared" si="17"/>
        <v>1.7320508075688772</v>
      </c>
      <c r="AF17" s="50">
        <f t="shared" si="18"/>
        <v>46.188021535170058</v>
      </c>
      <c r="AG17" s="50">
        <f t="shared" si="19"/>
        <v>94.152505437077423</v>
      </c>
      <c r="AH17" s="50">
        <f t="shared" si="20"/>
        <v>54.182102185487956</v>
      </c>
      <c r="AI17" s="28">
        <f t="shared" si="21"/>
        <v>23.094010767585029</v>
      </c>
      <c r="AJ17" s="28">
        <f t="shared" si="22"/>
        <v>21.53846153846154</v>
      </c>
      <c r="AK17" s="32">
        <f t="shared" si="23"/>
        <v>3.7527767497325675</v>
      </c>
      <c r="AL17" s="30">
        <f t="shared" si="24"/>
        <v>1.4779056602275207</v>
      </c>
      <c r="AM17" s="30">
        <f t="shared" si="25"/>
        <v>1.6037969775839453</v>
      </c>
      <c r="AN17" s="33">
        <f t="shared" si="26"/>
        <v>1.1691342951089922</v>
      </c>
      <c r="AO17" s="34">
        <f t="shared" si="27"/>
        <v>1.8297470804736029</v>
      </c>
    </row>
    <row r="18" spans="1:41" s="1" customFormat="1" ht="20.100000000000001" hidden="1" customHeight="1" x14ac:dyDescent="0.15">
      <c r="A18" s="18"/>
      <c r="B18" s="174"/>
      <c r="C18" s="170"/>
      <c r="D18" s="92"/>
      <c r="E18" s="170"/>
      <c r="F18" s="8" t="s">
        <v>64</v>
      </c>
      <c r="G18" s="8">
        <v>0</v>
      </c>
      <c r="H18" s="8"/>
      <c r="I18" s="8"/>
      <c r="J18" s="8">
        <v>30</v>
      </c>
      <c r="K18" s="28">
        <f t="shared" si="28"/>
        <v>180</v>
      </c>
      <c r="L18" s="28">
        <f t="shared" si="1"/>
        <v>225</v>
      </c>
      <c r="M18" s="8">
        <v>1.5</v>
      </c>
      <c r="N18" s="8">
        <v>30</v>
      </c>
      <c r="O18" s="8">
        <f t="shared" si="2"/>
        <v>30</v>
      </c>
      <c r="P18" s="28">
        <f t="shared" si="3"/>
        <v>242.30769230769232</v>
      </c>
      <c r="Q18" s="28">
        <f t="shared" si="4"/>
        <v>129.9038105676658</v>
      </c>
      <c r="R18" s="33">
        <f t="shared" si="5"/>
        <v>1.7320508075688772</v>
      </c>
      <c r="S18" s="50">
        <f t="shared" si="6"/>
        <v>46.188021535170058</v>
      </c>
      <c r="T18" s="50">
        <f t="shared" si="7"/>
        <v>94.152505437077423</v>
      </c>
      <c r="U18" s="50">
        <f t="shared" si="8"/>
        <v>54.182102185487956</v>
      </c>
      <c r="V18" s="28">
        <f t="shared" si="9"/>
        <v>23.094010767585029</v>
      </c>
      <c r="W18" s="28">
        <f t="shared" si="10"/>
        <v>21.53846153846154</v>
      </c>
      <c r="X18" s="23">
        <f t="shared" si="11"/>
        <v>3.7527767497325675</v>
      </c>
      <c r="Y18" s="30">
        <f t="shared" si="12"/>
        <v>1.4779056602275207</v>
      </c>
      <c r="Z18" s="30">
        <f t="shared" si="13"/>
        <v>1.6037969775839453</v>
      </c>
      <c r="AA18" s="54">
        <v>30</v>
      </c>
      <c r="AB18" s="31">
        <f t="shared" si="14"/>
        <v>30</v>
      </c>
      <c r="AC18" s="50">
        <f t="shared" si="15"/>
        <v>242.30769230769232</v>
      </c>
      <c r="AD18" s="28">
        <f t="shared" si="16"/>
        <v>129.9038105676658</v>
      </c>
      <c r="AE18" s="33">
        <f t="shared" si="17"/>
        <v>1.7320508075688772</v>
      </c>
      <c r="AF18" s="50">
        <f t="shared" si="18"/>
        <v>46.188021535170058</v>
      </c>
      <c r="AG18" s="50">
        <f t="shared" si="19"/>
        <v>94.152505437077423</v>
      </c>
      <c r="AH18" s="50">
        <f t="shared" si="20"/>
        <v>54.182102185487956</v>
      </c>
      <c r="AI18" s="28">
        <f t="shared" si="21"/>
        <v>23.094010767585029</v>
      </c>
      <c r="AJ18" s="28">
        <f t="shared" si="22"/>
        <v>21.53846153846154</v>
      </c>
      <c r="AK18" s="32">
        <f t="shared" si="23"/>
        <v>3.7527767497325675</v>
      </c>
      <c r="AL18" s="30">
        <f t="shared" si="24"/>
        <v>1.4779056602275207</v>
      </c>
      <c r="AM18" s="30">
        <f t="shared" si="25"/>
        <v>1.6037969775839453</v>
      </c>
      <c r="AN18" s="33">
        <f t="shared" si="26"/>
        <v>1.1691342951089922</v>
      </c>
      <c r="AO18" s="34">
        <f t="shared" si="27"/>
        <v>1.8297470804736029</v>
      </c>
    </row>
    <row r="19" spans="1:41" s="1" customFormat="1" ht="20.100000000000001" hidden="1" customHeight="1" x14ac:dyDescent="0.15">
      <c r="A19" s="18"/>
      <c r="B19" s="174"/>
      <c r="C19" s="170"/>
      <c r="D19" s="92"/>
      <c r="E19" s="170"/>
      <c r="F19" s="8" t="s">
        <v>65</v>
      </c>
      <c r="G19" s="8">
        <v>0</v>
      </c>
      <c r="H19" s="8"/>
      <c r="I19" s="8"/>
      <c r="J19" s="8">
        <v>35</v>
      </c>
      <c r="K19" s="28">
        <f t="shared" si="28"/>
        <v>185</v>
      </c>
      <c r="L19" s="28">
        <f t="shared" si="1"/>
        <v>271.25</v>
      </c>
      <c r="M19" s="8">
        <v>1.75</v>
      </c>
      <c r="N19" s="8">
        <v>30</v>
      </c>
      <c r="O19" s="8">
        <f t="shared" si="2"/>
        <v>30</v>
      </c>
      <c r="P19" s="28">
        <f t="shared" si="3"/>
        <v>294.56042265143594</v>
      </c>
      <c r="Q19" s="28">
        <f t="shared" si="4"/>
        <v>156.60626051768597</v>
      </c>
      <c r="R19" s="33">
        <f t="shared" si="5"/>
        <v>2.0207259421636898</v>
      </c>
      <c r="S19" s="50">
        <f t="shared" si="6"/>
        <v>46.188021535170058</v>
      </c>
      <c r="T19" s="50">
        <f t="shared" si="7"/>
        <v>96.032594775207741</v>
      </c>
      <c r="U19" s="50">
        <f t="shared" si="8"/>
        <v>54.270925303824818</v>
      </c>
      <c r="V19" s="28">
        <f t="shared" si="9"/>
        <v>23.094010767585029</v>
      </c>
      <c r="W19" s="28">
        <f t="shared" si="10"/>
        <v>21.718740840658871</v>
      </c>
      <c r="X19" s="23">
        <f t="shared" si="11"/>
        <v>3.7115374447904514</v>
      </c>
      <c r="Y19" s="30">
        <f t="shared" si="12"/>
        <v>1.8422551462954122</v>
      </c>
      <c r="Z19" s="30">
        <f t="shared" si="13"/>
        <v>1.9524224270672965</v>
      </c>
      <c r="AA19" s="54">
        <v>30</v>
      </c>
      <c r="AB19" s="31">
        <f t="shared" si="14"/>
        <v>30</v>
      </c>
      <c r="AC19" s="50">
        <f t="shared" si="15"/>
        <v>294.56042265143594</v>
      </c>
      <c r="AD19" s="28">
        <f t="shared" si="16"/>
        <v>156.60626051768597</v>
      </c>
      <c r="AE19" s="33">
        <f t="shared" si="17"/>
        <v>2.0207259421636898</v>
      </c>
      <c r="AF19" s="50">
        <f t="shared" si="18"/>
        <v>46.188021535170058</v>
      </c>
      <c r="AG19" s="50">
        <f t="shared" si="19"/>
        <v>96.032594775207741</v>
      </c>
      <c r="AH19" s="50">
        <f t="shared" si="20"/>
        <v>54.270925303824818</v>
      </c>
      <c r="AI19" s="28">
        <f t="shared" si="21"/>
        <v>23.094010767585029</v>
      </c>
      <c r="AJ19" s="28">
        <f t="shared" si="22"/>
        <v>21.718740840658871</v>
      </c>
      <c r="AK19" s="32">
        <f t="shared" si="23"/>
        <v>3.7115374447904514</v>
      </c>
      <c r="AL19" s="30">
        <f t="shared" si="24"/>
        <v>1.8422551462954122</v>
      </c>
      <c r="AM19" s="30">
        <f t="shared" si="25"/>
        <v>1.9524224270672965</v>
      </c>
      <c r="AN19" s="33">
        <f t="shared" si="26"/>
        <v>1.6991779266168932</v>
      </c>
      <c r="AO19" s="34">
        <f t="shared" si="27"/>
        <v>2.0455194994380377</v>
      </c>
    </row>
    <row r="20" spans="1:41" s="1" customFormat="1" ht="20.100000000000001" hidden="1" customHeight="1" x14ac:dyDescent="0.15">
      <c r="A20" s="18"/>
      <c r="B20" s="174"/>
      <c r="C20" s="170"/>
      <c r="D20" s="92"/>
      <c r="E20" s="170"/>
      <c r="F20" s="8" t="s">
        <v>66</v>
      </c>
      <c r="G20" s="8">
        <v>0</v>
      </c>
      <c r="H20" s="8"/>
      <c r="I20" s="8"/>
      <c r="J20" s="8">
        <v>35</v>
      </c>
      <c r="K20" s="28">
        <f t="shared" si="28"/>
        <v>185</v>
      </c>
      <c r="L20" s="28">
        <f t="shared" si="1"/>
        <v>271.25</v>
      </c>
      <c r="M20" s="8">
        <v>1.75</v>
      </c>
      <c r="N20" s="8">
        <v>30</v>
      </c>
      <c r="O20" s="8">
        <f t="shared" si="2"/>
        <v>30</v>
      </c>
      <c r="P20" s="28">
        <f t="shared" si="3"/>
        <v>294.56042265143594</v>
      </c>
      <c r="Q20" s="28">
        <f t="shared" si="4"/>
        <v>156.60626051768597</v>
      </c>
      <c r="R20" s="33">
        <f t="shared" si="5"/>
        <v>2.0207259421636898</v>
      </c>
      <c r="S20" s="50">
        <f t="shared" si="6"/>
        <v>46.188021535170058</v>
      </c>
      <c r="T20" s="50">
        <f t="shared" si="7"/>
        <v>96.032594775207741</v>
      </c>
      <c r="U20" s="50">
        <f t="shared" si="8"/>
        <v>54.270925303824818</v>
      </c>
      <c r="V20" s="28">
        <f t="shared" si="9"/>
        <v>23.094010767585029</v>
      </c>
      <c r="W20" s="28">
        <f t="shared" si="10"/>
        <v>21.718740840658871</v>
      </c>
      <c r="X20" s="23">
        <f t="shared" si="11"/>
        <v>3.7115374447904514</v>
      </c>
      <c r="Y20" s="30">
        <f t="shared" si="12"/>
        <v>1.8422551462954122</v>
      </c>
      <c r="Z20" s="30">
        <f t="shared" si="13"/>
        <v>1.9524224270672965</v>
      </c>
      <c r="AA20" s="54">
        <v>30</v>
      </c>
      <c r="AB20" s="31">
        <f t="shared" si="14"/>
        <v>30</v>
      </c>
      <c r="AC20" s="50">
        <f t="shared" si="15"/>
        <v>294.56042265143594</v>
      </c>
      <c r="AD20" s="28">
        <f t="shared" si="16"/>
        <v>156.60626051768597</v>
      </c>
      <c r="AE20" s="33">
        <f t="shared" si="17"/>
        <v>2.0207259421636898</v>
      </c>
      <c r="AF20" s="50">
        <f t="shared" si="18"/>
        <v>46.188021535170058</v>
      </c>
      <c r="AG20" s="50">
        <f t="shared" si="19"/>
        <v>96.032594775207741</v>
      </c>
      <c r="AH20" s="50">
        <f t="shared" si="20"/>
        <v>54.270925303824818</v>
      </c>
      <c r="AI20" s="28">
        <f t="shared" si="21"/>
        <v>23.094010767585029</v>
      </c>
      <c r="AJ20" s="28">
        <f t="shared" si="22"/>
        <v>21.718740840658871</v>
      </c>
      <c r="AK20" s="32">
        <f t="shared" si="23"/>
        <v>3.7115374447904514</v>
      </c>
      <c r="AL20" s="30">
        <f t="shared" si="24"/>
        <v>1.8422551462954122</v>
      </c>
      <c r="AM20" s="30">
        <f t="shared" si="25"/>
        <v>1.9524224270672965</v>
      </c>
      <c r="AN20" s="33">
        <f t="shared" si="26"/>
        <v>1.6991779266168932</v>
      </c>
      <c r="AO20" s="34">
        <f t="shared" si="27"/>
        <v>2.0455194994380377</v>
      </c>
    </row>
    <row r="21" spans="1:41" s="1" customFormat="1" ht="20.100000000000001" hidden="1" customHeight="1" x14ac:dyDescent="0.15">
      <c r="A21" s="18"/>
      <c r="B21" s="174"/>
      <c r="C21" s="170"/>
      <c r="D21" s="92"/>
      <c r="E21" s="170"/>
      <c r="F21" s="8" t="s">
        <v>67</v>
      </c>
      <c r="G21" s="8">
        <v>0</v>
      </c>
      <c r="H21" s="8"/>
      <c r="I21" s="8"/>
      <c r="J21" s="8">
        <v>40</v>
      </c>
      <c r="K21" s="28">
        <f t="shared" si="28"/>
        <v>190</v>
      </c>
      <c r="L21" s="28">
        <f t="shared" si="1"/>
        <v>280</v>
      </c>
      <c r="M21" s="8">
        <v>1.75</v>
      </c>
      <c r="N21" s="8">
        <v>30</v>
      </c>
      <c r="O21" s="8">
        <f t="shared" si="2"/>
        <v>30</v>
      </c>
      <c r="P21" s="28">
        <f t="shared" si="3"/>
        <v>304.06237176922423</v>
      </c>
      <c r="Q21" s="28">
        <f t="shared" si="4"/>
        <v>161.65807537309522</v>
      </c>
      <c r="R21" s="33">
        <f t="shared" si="5"/>
        <v>2.0207259421636898</v>
      </c>
      <c r="S21" s="50">
        <f t="shared" si="6"/>
        <v>46.188021535170058</v>
      </c>
      <c r="T21" s="50">
        <f t="shared" si="7"/>
        <v>97.379745403316875</v>
      </c>
      <c r="U21" s="50">
        <f t="shared" si="8"/>
        <v>54.270925303824818</v>
      </c>
      <c r="V21" s="28">
        <f t="shared" si="9"/>
        <v>23.094010767585029</v>
      </c>
      <c r="W21" s="28">
        <f t="shared" si="10"/>
        <v>21.718740840658874</v>
      </c>
      <c r="X21" s="23">
        <f t="shared" si="11"/>
        <v>3.7115374447904514</v>
      </c>
      <c r="Y21" s="30">
        <f t="shared" si="12"/>
        <v>1.9594754936056618</v>
      </c>
      <c r="Z21" s="30">
        <f t="shared" si="13"/>
        <v>2.0267198609584876</v>
      </c>
      <c r="AA21" s="54">
        <v>30</v>
      </c>
      <c r="AB21" s="31">
        <f t="shared" si="14"/>
        <v>30</v>
      </c>
      <c r="AC21" s="50">
        <f t="shared" si="15"/>
        <v>304.06237176922423</v>
      </c>
      <c r="AD21" s="28">
        <f t="shared" si="16"/>
        <v>161.65807537309522</v>
      </c>
      <c r="AE21" s="33">
        <f t="shared" si="17"/>
        <v>2.0207259421636898</v>
      </c>
      <c r="AF21" s="50">
        <f t="shared" si="18"/>
        <v>46.188021535170058</v>
      </c>
      <c r="AG21" s="50">
        <f t="shared" si="19"/>
        <v>97.379745403316875</v>
      </c>
      <c r="AH21" s="50">
        <f t="shared" si="20"/>
        <v>54.270925303824818</v>
      </c>
      <c r="AI21" s="28">
        <f t="shared" si="21"/>
        <v>23.094010767585029</v>
      </c>
      <c r="AJ21" s="28">
        <f t="shared" si="22"/>
        <v>21.718740840658874</v>
      </c>
      <c r="AK21" s="32">
        <f t="shared" si="23"/>
        <v>3.7115374447904514</v>
      </c>
      <c r="AL21" s="30">
        <f t="shared" si="24"/>
        <v>1.9594754936056618</v>
      </c>
      <c r="AM21" s="30">
        <f t="shared" si="25"/>
        <v>2.0267198609584876</v>
      </c>
      <c r="AN21" s="33">
        <f t="shared" si="26"/>
        <v>1.8105704441786665</v>
      </c>
      <c r="AO21" s="34">
        <f t="shared" si="27"/>
        <v>2.0859340182813115</v>
      </c>
    </row>
    <row r="22" spans="1:41" s="1" customFormat="1" ht="20.100000000000001" hidden="1" customHeight="1" x14ac:dyDescent="0.15">
      <c r="A22" s="18"/>
      <c r="B22" s="174"/>
      <c r="C22" s="170"/>
      <c r="D22" s="92"/>
      <c r="E22" s="170"/>
      <c r="F22" s="8" t="s">
        <v>68</v>
      </c>
      <c r="G22" s="8">
        <v>0</v>
      </c>
      <c r="H22" s="8"/>
      <c r="I22" s="8"/>
      <c r="J22" s="8">
        <v>40</v>
      </c>
      <c r="K22" s="28">
        <f t="shared" si="28"/>
        <v>190</v>
      </c>
      <c r="L22" s="28">
        <f t="shared" si="1"/>
        <v>280</v>
      </c>
      <c r="M22" s="8">
        <v>1.75</v>
      </c>
      <c r="N22" s="8">
        <v>30</v>
      </c>
      <c r="O22" s="8">
        <f t="shared" si="2"/>
        <v>30</v>
      </c>
      <c r="P22" s="28">
        <f t="shared" si="3"/>
        <v>304.06237176922423</v>
      </c>
      <c r="Q22" s="28">
        <f t="shared" si="4"/>
        <v>161.65807537309522</v>
      </c>
      <c r="R22" s="33">
        <f t="shared" si="5"/>
        <v>2.0207259421636898</v>
      </c>
      <c r="S22" s="50">
        <f t="shared" si="6"/>
        <v>46.188021535170058</v>
      </c>
      <c r="T22" s="50">
        <f t="shared" si="7"/>
        <v>97.379745403316875</v>
      </c>
      <c r="U22" s="50">
        <f t="shared" si="8"/>
        <v>54.270925303824818</v>
      </c>
      <c r="V22" s="28">
        <f t="shared" si="9"/>
        <v>23.094010767585029</v>
      </c>
      <c r="W22" s="28">
        <f t="shared" si="10"/>
        <v>21.718740840658874</v>
      </c>
      <c r="X22" s="23">
        <f t="shared" si="11"/>
        <v>3.7115374447904514</v>
      </c>
      <c r="Y22" s="30">
        <f t="shared" si="12"/>
        <v>1.9594754936056618</v>
      </c>
      <c r="Z22" s="30">
        <f t="shared" si="13"/>
        <v>2.0267198609584876</v>
      </c>
      <c r="AA22" s="54">
        <v>30</v>
      </c>
      <c r="AB22" s="31">
        <f t="shared" si="14"/>
        <v>30</v>
      </c>
      <c r="AC22" s="50">
        <f t="shared" si="15"/>
        <v>304.06237176922423</v>
      </c>
      <c r="AD22" s="28">
        <f t="shared" si="16"/>
        <v>161.65807537309522</v>
      </c>
      <c r="AE22" s="33">
        <f t="shared" si="17"/>
        <v>2.0207259421636898</v>
      </c>
      <c r="AF22" s="50">
        <f t="shared" si="18"/>
        <v>46.188021535170058</v>
      </c>
      <c r="AG22" s="50">
        <f t="shared" si="19"/>
        <v>97.379745403316875</v>
      </c>
      <c r="AH22" s="50">
        <f t="shared" si="20"/>
        <v>54.270925303824818</v>
      </c>
      <c r="AI22" s="28">
        <f t="shared" si="21"/>
        <v>23.094010767585029</v>
      </c>
      <c r="AJ22" s="28">
        <f t="shared" si="22"/>
        <v>21.718740840658874</v>
      </c>
      <c r="AK22" s="32">
        <f t="shared" si="23"/>
        <v>3.7115374447904514</v>
      </c>
      <c r="AL22" s="30">
        <f t="shared" si="24"/>
        <v>1.9594754936056618</v>
      </c>
      <c r="AM22" s="30">
        <f t="shared" si="25"/>
        <v>2.0267198609584876</v>
      </c>
      <c r="AN22" s="33">
        <f t="shared" si="26"/>
        <v>1.8105704441786665</v>
      </c>
      <c r="AO22" s="34">
        <f t="shared" si="27"/>
        <v>2.0859340182813115</v>
      </c>
    </row>
    <row r="23" spans="1:41" s="1" customFormat="1" ht="20.100000000000001" hidden="1" customHeight="1" x14ac:dyDescent="0.15">
      <c r="A23" s="18"/>
      <c r="B23" s="175"/>
      <c r="C23" s="171"/>
      <c r="D23" s="93"/>
      <c r="E23" s="171"/>
      <c r="F23" s="8" t="s">
        <v>69</v>
      </c>
      <c r="G23" s="8">
        <v>0</v>
      </c>
      <c r="H23" s="8"/>
      <c r="I23" s="8"/>
      <c r="J23" s="8">
        <v>45</v>
      </c>
      <c r="K23" s="28">
        <f t="shared" si="28"/>
        <v>195</v>
      </c>
      <c r="L23" s="28">
        <f t="shared" si="1"/>
        <v>288.75</v>
      </c>
      <c r="M23" s="8">
        <v>1.75</v>
      </c>
      <c r="N23" s="8">
        <v>30</v>
      </c>
      <c r="O23" s="8">
        <f t="shared" si="2"/>
        <v>30</v>
      </c>
      <c r="P23" s="28">
        <f t="shared" si="3"/>
        <v>313.56432088701246</v>
      </c>
      <c r="Q23" s="28">
        <f t="shared" si="4"/>
        <v>166.70989022850443</v>
      </c>
      <c r="R23" s="33">
        <f t="shared" si="5"/>
        <v>2.0207259421636898</v>
      </c>
      <c r="S23" s="50">
        <f t="shared" si="6"/>
        <v>46.188021535170058</v>
      </c>
      <c r="T23" s="50">
        <f t="shared" si="7"/>
        <v>98.726896031426008</v>
      </c>
      <c r="U23" s="50">
        <f t="shared" si="8"/>
        <v>54.270925303824818</v>
      </c>
      <c r="V23" s="28">
        <f t="shared" si="9"/>
        <v>23.094010767585029</v>
      </c>
      <c r="W23" s="28">
        <f t="shared" si="10"/>
        <v>21.718740840658871</v>
      </c>
      <c r="X23" s="23">
        <f t="shared" si="11"/>
        <v>3.7115374447904514</v>
      </c>
      <c r="Y23" s="30">
        <f t="shared" si="12"/>
        <v>2.0809562047773067</v>
      </c>
      <c r="Z23" s="30">
        <f t="shared" si="13"/>
        <v>2.1017245489294356</v>
      </c>
      <c r="AA23" s="54">
        <v>30</v>
      </c>
      <c r="AB23" s="31">
        <f t="shared" si="14"/>
        <v>30</v>
      </c>
      <c r="AC23" s="50">
        <f t="shared" si="15"/>
        <v>313.56432088701246</v>
      </c>
      <c r="AD23" s="28">
        <f t="shared" si="16"/>
        <v>166.70989022850443</v>
      </c>
      <c r="AE23" s="33">
        <f t="shared" si="17"/>
        <v>2.0207259421636898</v>
      </c>
      <c r="AF23" s="50">
        <f t="shared" si="18"/>
        <v>46.188021535170058</v>
      </c>
      <c r="AG23" s="50">
        <f t="shared" si="19"/>
        <v>98.726896031426008</v>
      </c>
      <c r="AH23" s="50">
        <f t="shared" si="20"/>
        <v>54.270925303824818</v>
      </c>
      <c r="AI23" s="28">
        <f t="shared" si="21"/>
        <v>23.094010767585029</v>
      </c>
      <c r="AJ23" s="28">
        <f t="shared" si="22"/>
        <v>21.718740840658871</v>
      </c>
      <c r="AK23" s="32">
        <f t="shared" si="23"/>
        <v>3.7115374447904514</v>
      </c>
      <c r="AL23" s="30">
        <f t="shared" si="24"/>
        <v>2.0809562047773067</v>
      </c>
      <c r="AM23" s="30">
        <f t="shared" si="25"/>
        <v>2.1017245489294356</v>
      </c>
      <c r="AN23" s="33">
        <f t="shared" si="26"/>
        <v>1.9254992321392264</v>
      </c>
      <c r="AO23" s="34">
        <f t="shared" si="27"/>
        <v>2.1263485371245854</v>
      </c>
    </row>
    <row r="24" spans="1:41" s="1" customFormat="1" ht="20.100000000000001" hidden="1" customHeight="1" x14ac:dyDescent="0.15">
      <c r="A24" s="18"/>
      <c r="B24" s="173">
        <f>C24+20*2</f>
        <v>190</v>
      </c>
      <c r="C24" s="169">
        <v>150</v>
      </c>
      <c r="D24" s="97"/>
      <c r="E24" s="169">
        <v>200</v>
      </c>
      <c r="F24" s="8" t="s">
        <v>25</v>
      </c>
      <c r="G24" s="8">
        <v>0</v>
      </c>
      <c r="H24" s="8"/>
      <c r="I24" s="8"/>
      <c r="J24" s="8">
        <v>20</v>
      </c>
      <c r="K24" s="28">
        <f t="shared" ref="K24:K32" si="29">J24+E$24</f>
        <v>220</v>
      </c>
      <c r="L24" s="28">
        <f t="shared" si="1"/>
        <v>285</v>
      </c>
      <c r="M24" s="8">
        <v>1.5</v>
      </c>
      <c r="N24" s="8">
        <v>30</v>
      </c>
      <c r="O24" s="8">
        <f t="shared" si="2"/>
        <v>30</v>
      </c>
      <c r="P24" s="28">
        <f t="shared" si="3"/>
        <v>306.92307692307691</v>
      </c>
      <c r="Q24" s="28">
        <f t="shared" si="4"/>
        <v>164.54482671904333</v>
      </c>
      <c r="R24" s="33">
        <f t="shared" si="5"/>
        <v>1.7320508075688772</v>
      </c>
      <c r="S24" s="50">
        <f t="shared" si="6"/>
        <v>46.188021535170058</v>
      </c>
      <c r="T24" s="50">
        <f t="shared" si="7"/>
        <v>104.81127963750129</v>
      </c>
      <c r="U24" s="50">
        <f t="shared" si="8"/>
        <v>54.182102185487956</v>
      </c>
      <c r="V24" s="28">
        <f t="shared" si="9"/>
        <v>23.094010767585029</v>
      </c>
      <c r="W24" s="28">
        <f t="shared" si="10"/>
        <v>21.538461538461537</v>
      </c>
      <c r="X24" s="23">
        <f t="shared" si="11"/>
        <v>3.7527767497325675</v>
      </c>
      <c r="Y24" s="30">
        <f t="shared" si="12"/>
        <v>2.3529910220823194</v>
      </c>
      <c r="Z24" s="30">
        <f t="shared" si="13"/>
        <v>2.1226086910199542</v>
      </c>
      <c r="AA24" s="54">
        <v>30</v>
      </c>
      <c r="AB24" s="31">
        <f t="shared" si="14"/>
        <v>30</v>
      </c>
      <c r="AC24" s="50">
        <f t="shared" si="15"/>
        <v>306.92307692307691</v>
      </c>
      <c r="AD24" s="28">
        <f t="shared" si="16"/>
        <v>164.54482671904333</v>
      </c>
      <c r="AE24" s="33">
        <f t="shared" si="17"/>
        <v>1.7320508075688772</v>
      </c>
      <c r="AF24" s="50">
        <f t="shared" si="18"/>
        <v>46.188021535170058</v>
      </c>
      <c r="AG24" s="50">
        <f t="shared" si="19"/>
        <v>104.81127963750129</v>
      </c>
      <c r="AH24" s="50">
        <f t="shared" si="20"/>
        <v>54.182102185487956</v>
      </c>
      <c r="AI24" s="28">
        <f t="shared" si="21"/>
        <v>23.094010767585029</v>
      </c>
      <c r="AJ24" s="28">
        <f t="shared" si="22"/>
        <v>21.538461538461537</v>
      </c>
      <c r="AK24" s="32">
        <f t="shared" si="23"/>
        <v>3.7527767497325675</v>
      </c>
      <c r="AL24" s="30">
        <f t="shared" si="24"/>
        <v>2.3529910220823194</v>
      </c>
      <c r="AM24" s="30">
        <f t="shared" si="25"/>
        <v>2.1226086910199542</v>
      </c>
      <c r="AN24" s="33">
        <f t="shared" si="26"/>
        <v>3.5858110245970942</v>
      </c>
      <c r="AO24" s="34">
        <f t="shared" si="27"/>
        <v>2.7068752096846231</v>
      </c>
    </row>
    <row r="25" spans="1:41" s="1" customFormat="1" ht="20.100000000000001" hidden="1" customHeight="1" x14ac:dyDescent="0.15">
      <c r="A25" s="18"/>
      <c r="B25" s="174"/>
      <c r="C25" s="170"/>
      <c r="D25" s="92"/>
      <c r="E25" s="170"/>
      <c r="F25" s="8" t="s">
        <v>62</v>
      </c>
      <c r="G25" s="8">
        <v>0</v>
      </c>
      <c r="H25" s="8"/>
      <c r="I25" s="8"/>
      <c r="J25" s="8">
        <v>20</v>
      </c>
      <c r="K25" s="28">
        <f t="shared" si="29"/>
        <v>220</v>
      </c>
      <c r="L25" s="28">
        <f t="shared" si="1"/>
        <v>285</v>
      </c>
      <c r="M25" s="8">
        <v>1.5</v>
      </c>
      <c r="N25" s="8">
        <v>30</v>
      </c>
      <c r="O25" s="8">
        <f t="shared" si="2"/>
        <v>30</v>
      </c>
      <c r="P25" s="28">
        <f t="shared" si="3"/>
        <v>306.92307692307691</v>
      </c>
      <c r="Q25" s="28">
        <f t="shared" si="4"/>
        <v>164.54482671904333</v>
      </c>
      <c r="R25" s="33">
        <f t="shared" si="5"/>
        <v>1.7320508075688772</v>
      </c>
      <c r="S25" s="50">
        <f t="shared" si="6"/>
        <v>46.188021535170058</v>
      </c>
      <c r="T25" s="50">
        <f t="shared" si="7"/>
        <v>104.81127963750129</v>
      </c>
      <c r="U25" s="50">
        <f t="shared" si="8"/>
        <v>54.182102185487956</v>
      </c>
      <c r="V25" s="28">
        <f t="shared" si="9"/>
        <v>23.094010767585029</v>
      </c>
      <c r="W25" s="28">
        <f t="shared" si="10"/>
        <v>21.538461538461537</v>
      </c>
      <c r="X25" s="23">
        <f t="shared" si="11"/>
        <v>3.7527767497325675</v>
      </c>
      <c r="Y25" s="30">
        <f t="shared" si="12"/>
        <v>2.3529910220823194</v>
      </c>
      <c r="Z25" s="30">
        <f t="shared" si="13"/>
        <v>2.1226086910199542</v>
      </c>
      <c r="AA25" s="54">
        <v>30</v>
      </c>
      <c r="AB25" s="31">
        <f t="shared" si="14"/>
        <v>30</v>
      </c>
      <c r="AC25" s="50">
        <f t="shared" si="15"/>
        <v>306.92307692307691</v>
      </c>
      <c r="AD25" s="28">
        <f t="shared" si="16"/>
        <v>164.54482671904333</v>
      </c>
      <c r="AE25" s="33">
        <f t="shared" si="17"/>
        <v>1.7320508075688772</v>
      </c>
      <c r="AF25" s="50">
        <f t="shared" si="18"/>
        <v>46.188021535170058</v>
      </c>
      <c r="AG25" s="50">
        <f t="shared" si="19"/>
        <v>104.81127963750129</v>
      </c>
      <c r="AH25" s="50">
        <f t="shared" si="20"/>
        <v>54.182102185487956</v>
      </c>
      <c r="AI25" s="28">
        <f t="shared" si="21"/>
        <v>23.094010767585029</v>
      </c>
      <c r="AJ25" s="28">
        <f t="shared" si="22"/>
        <v>21.538461538461537</v>
      </c>
      <c r="AK25" s="32">
        <f t="shared" si="23"/>
        <v>3.7527767497325675</v>
      </c>
      <c r="AL25" s="30">
        <f t="shared" si="24"/>
        <v>2.3529910220823194</v>
      </c>
      <c r="AM25" s="30">
        <f t="shared" si="25"/>
        <v>2.1226086910199542</v>
      </c>
      <c r="AN25" s="33">
        <f t="shared" si="26"/>
        <v>1.875811024597094</v>
      </c>
      <c r="AO25" s="34">
        <f t="shared" si="27"/>
        <v>2.1068752096846231</v>
      </c>
    </row>
    <row r="26" spans="1:41" s="1" customFormat="1" ht="20.100000000000001" hidden="1" customHeight="1" x14ac:dyDescent="0.15">
      <c r="A26" s="18"/>
      <c r="B26" s="174"/>
      <c r="C26" s="170"/>
      <c r="D26" s="92"/>
      <c r="E26" s="170"/>
      <c r="F26" s="8" t="s">
        <v>63</v>
      </c>
      <c r="G26" s="8">
        <v>0</v>
      </c>
      <c r="H26" s="8"/>
      <c r="I26" s="8"/>
      <c r="J26" s="8">
        <v>30</v>
      </c>
      <c r="K26" s="28">
        <f t="shared" si="29"/>
        <v>230</v>
      </c>
      <c r="L26" s="28">
        <f t="shared" si="1"/>
        <v>300</v>
      </c>
      <c r="M26" s="8">
        <v>1.5</v>
      </c>
      <c r="N26" s="8">
        <v>30</v>
      </c>
      <c r="O26" s="8">
        <f t="shared" si="2"/>
        <v>30</v>
      </c>
      <c r="P26" s="28">
        <f t="shared" si="3"/>
        <v>323.07692307692304</v>
      </c>
      <c r="Q26" s="28">
        <f t="shared" si="4"/>
        <v>173.20508075688772</v>
      </c>
      <c r="R26" s="33">
        <f t="shared" si="5"/>
        <v>1.7320508075688772</v>
      </c>
      <c r="S26" s="50">
        <f t="shared" si="6"/>
        <v>46.188021535170058</v>
      </c>
      <c r="T26" s="50">
        <f t="shared" si="7"/>
        <v>107.47597318760725</v>
      </c>
      <c r="U26" s="50">
        <f t="shared" si="8"/>
        <v>54.182102185487956</v>
      </c>
      <c r="V26" s="28">
        <f t="shared" si="9"/>
        <v>23.094010767585029</v>
      </c>
      <c r="W26" s="28">
        <f t="shared" si="10"/>
        <v>21.538461538461537</v>
      </c>
      <c r="X26" s="23">
        <f t="shared" si="11"/>
        <v>3.7527767497325675</v>
      </c>
      <c r="Y26" s="30">
        <f t="shared" si="12"/>
        <v>2.6100673323287928</v>
      </c>
      <c r="Z26" s="30">
        <f t="shared" si="13"/>
        <v>2.2583071798666947</v>
      </c>
      <c r="AA26" s="54">
        <v>30</v>
      </c>
      <c r="AB26" s="31">
        <f t="shared" si="14"/>
        <v>30</v>
      </c>
      <c r="AC26" s="50">
        <f t="shared" si="15"/>
        <v>323.07692307692304</v>
      </c>
      <c r="AD26" s="28">
        <f t="shared" si="16"/>
        <v>173.20508075688772</v>
      </c>
      <c r="AE26" s="33">
        <f t="shared" si="17"/>
        <v>1.7320508075688772</v>
      </c>
      <c r="AF26" s="50">
        <f t="shared" si="18"/>
        <v>46.188021535170058</v>
      </c>
      <c r="AG26" s="50">
        <f t="shared" si="19"/>
        <v>107.47597318760725</v>
      </c>
      <c r="AH26" s="50">
        <f t="shared" si="20"/>
        <v>54.182102185487956</v>
      </c>
      <c r="AI26" s="28">
        <f t="shared" si="21"/>
        <v>23.094010767585029</v>
      </c>
      <c r="AJ26" s="28">
        <f t="shared" si="22"/>
        <v>21.538461538461537</v>
      </c>
      <c r="AK26" s="32">
        <f t="shared" si="23"/>
        <v>3.7527767497325675</v>
      </c>
      <c r="AL26" s="30">
        <f t="shared" si="24"/>
        <v>2.6100673323287928</v>
      </c>
      <c r="AM26" s="30">
        <f t="shared" si="25"/>
        <v>2.2583071798666947</v>
      </c>
      <c r="AN26" s="33">
        <f t="shared" si="26"/>
        <v>2.0784609690826525</v>
      </c>
      <c r="AO26" s="34">
        <f t="shared" si="27"/>
        <v>2.1761572419873776</v>
      </c>
    </row>
    <row r="27" spans="1:41" s="1" customFormat="1" ht="20.100000000000001" hidden="1" customHeight="1" x14ac:dyDescent="0.15">
      <c r="A27" s="18"/>
      <c r="B27" s="174"/>
      <c r="C27" s="170"/>
      <c r="D27" s="92"/>
      <c r="E27" s="170"/>
      <c r="F27" s="8" t="s">
        <v>64</v>
      </c>
      <c r="G27" s="8">
        <v>0</v>
      </c>
      <c r="H27" s="8"/>
      <c r="I27" s="8"/>
      <c r="J27" s="8">
        <v>30</v>
      </c>
      <c r="K27" s="28">
        <f t="shared" si="29"/>
        <v>230</v>
      </c>
      <c r="L27" s="28">
        <f t="shared" si="1"/>
        <v>300</v>
      </c>
      <c r="M27" s="8">
        <v>1.5</v>
      </c>
      <c r="N27" s="8">
        <v>30</v>
      </c>
      <c r="O27" s="8">
        <f t="shared" si="2"/>
        <v>30</v>
      </c>
      <c r="P27" s="28">
        <f t="shared" si="3"/>
        <v>323.07692307692304</v>
      </c>
      <c r="Q27" s="28">
        <f t="shared" si="4"/>
        <v>173.20508075688772</v>
      </c>
      <c r="R27" s="33">
        <f t="shared" si="5"/>
        <v>1.7320508075688772</v>
      </c>
      <c r="S27" s="50">
        <f t="shared" si="6"/>
        <v>46.188021535170058</v>
      </c>
      <c r="T27" s="50">
        <f t="shared" si="7"/>
        <v>107.47597318760725</v>
      </c>
      <c r="U27" s="50">
        <f t="shared" si="8"/>
        <v>54.182102185487956</v>
      </c>
      <c r="V27" s="28">
        <f t="shared" si="9"/>
        <v>23.094010767585029</v>
      </c>
      <c r="W27" s="28">
        <f t="shared" si="10"/>
        <v>21.538461538461537</v>
      </c>
      <c r="X27" s="23">
        <f t="shared" si="11"/>
        <v>3.7527767497325675</v>
      </c>
      <c r="Y27" s="30">
        <f t="shared" si="12"/>
        <v>2.6100673323287928</v>
      </c>
      <c r="Z27" s="30">
        <f t="shared" si="13"/>
        <v>2.2583071798666947</v>
      </c>
      <c r="AA27" s="54">
        <v>30</v>
      </c>
      <c r="AB27" s="31">
        <f t="shared" si="14"/>
        <v>30</v>
      </c>
      <c r="AC27" s="50">
        <f t="shared" si="15"/>
        <v>323.07692307692304</v>
      </c>
      <c r="AD27" s="28">
        <f t="shared" si="16"/>
        <v>173.20508075688772</v>
      </c>
      <c r="AE27" s="33">
        <f t="shared" si="17"/>
        <v>1.7320508075688772</v>
      </c>
      <c r="AF27" s="50">
        <f t="shared" si="18"/>
        <v>46.188021535170058</v>
      </c>
      <c r="AG27" s="50">
        <f t="shared" si="19"/>
        <v>107.47597318760725</v>
      </c>
      <c r="AH27" s="50">
        <f t="shared" si="20"/>
        <v>54.182102185487956</v>
      </c>
      <c r="AI27" s="28">
        <f t="shared" si="21"/>
        <v>23.094010767585029</v>
      </c>
      <c r="AJ27" s="28">
        <f t="shared" si="22"/>
        <v>21.538461538461537</v>
      </c>
      <c r="AK27" s="32">
        <f t="shared" si="23"/>
        <v>3.7527767497325675</v>
      </c>
      <c r="AL27" s="30">
        <f t="shared" si="24"/>
        <v>2.6100673323287928</v>
      </c>
      <c r="AM27" s="30">
        <f t="shared" si="25"/>
        <v>2.2583071798666947</v>
      </c>
      <c r="AN27" s="33">
        <f t="shared" si="26"/>
        <v>2.0784609690826525</v>
      </c>
      <c r="AO27" s="34">
        <f t="shared" si="27"/>
        <v>2.1761572419873776</v>
      </c>
    </row>
    <row r="28" spans="1:41" s="1" customFormat="1" ht="20.100000000000001" hidden="1" customHeight="1" x14ac:dyDescent="0.15">
      <c r="A28" s="18"/>
      <c r="B28" s="174"/>
      <c r="C28" s="170"/>
      <c r="D28" s="92"/>
      <c r="E28" s="170"/>
      <c r="F28" s="8" t="s">
        <v>65</v>
      </c>
      <c r="G28" s="8">
        <v>0</v>
      </c>
      <c r="H28" s="8"/>
      <c r="I28" s="8"/>
      <c r="J28" s="8">
        <v>35</v>
      </c>
      <c r="K28" s="28">
        <f t="shared" si="29"/>
        <v>235</v>
      </c>
      <c r="L28" s="28">
        <f t="shared" si="1"/>
        <v>358.75</v>
      </c>
      <c r="M28" s="8">
        <v>1.75</v>
      </c>
      <c r="N28" s="8">
        <v>30</v>
      </c>
      <c r="O28" s="8">
        <f t="shared" si="2"/>
        <v>30</v>
      </c>
      <c r="P28" s="28">
        <f t="shared" si="3"/>
        <v>389.57991382931857</v>
      </c>
      <c r="Q28" s="28">
        <f t="shared" si="4"/>
        <v>207.12440907177822</v>
      </c>
      <c r="R28" s="33">
        <f t="shared" si="5"/>
        <v>2.0207259421636898</v>
      </c>
      <c r="S28" s="50">
        <f t="shared" si="6"/>
        <v>46.188021535170058</v>
      </c>
      <c r="T28" s="50">
        <f t="shared" si="7"/>
        <v>109.50410105629902</v>
      </c>
      <c r="U28" s="50">
        <f t="shared" si="8"/>
        <v>54.270925303824818</v>
      </c>
      <c r="V28" s="28">
        <f t="shared" si="9"/>
        <v>23.094010767585029</v>
      </c>
      <c r="W28" s="28">
        <f t="shared" si="10"/>
        <v>21.718740840658874</v>
      </c>
      <c r="X28" s="23">
        <f t="shared" si="11"/>
        <v>3.7115374447904514</v>
      </c>
      <c r="Y28" s="30">
        <f t="shared" si="12"/>
        <v>3.213247533958262</v>
      </c>
      <c r="Z28" s="30">
        <f t="shared" si="13"/>
        <v>2.7272231995682827</v>
      </c>
      <c r="AA28" s="54">
        <v>30</v>
      </c>
      <c r="AB28" s="31">
        <f t="shared" si="14"/>
        <v>30</v>
      </c>
      <c r="AC28" s="50">
        <f t="shared" si="15"/>
        <v>389.57991382931857</v>
      </c>
      <c r="AD28" s="28">
        <f t="shared" si="16"/>
        <v>207.12440907177822</v>
      </c>
      <c r="AE28" s="33">
        <f t="shared" si="17"/>
        <v>2.0207259421636898</v>
      </c>
      <c r="AF28" s="50">
        <f t="shared" si="18"/>
        <v>46.188021535170058</v>
      </c>
      <c r="AG28" s="50">
        <f t="shared" si="19"/>
        <v>109.50410105629902</v>
      </c>
      <c r="AH28" s="50">
        <f t="shared" si="20"/>
        <v>54.270925303824818</v>
      </c>
      <c r="AI28" s="28">
        <f t="shared" si="21"/>
        <v>23.094010767585029</v>
      </c>
      <c r="AJ28" s="28">
        <f t="shared" si="22"/>
        <v>21.718740840658874</v>
      </c>
      <c r="AK28" s="32">
        <f t="shared" si="23"/>
        <v>3.7115374447904514</v>
      </c>
      <c r="AL28" s="30">
        <f t="shared" si="24"/>
        <v>3.213247533958262</v>
      </c>
      <c r="AM28" s="30">
        <f t="shared" si="25"/>
        <v>2.7272231995682827</v>
      </c>
      <c r="AN28" s="33">
        <f t="shared" si="26"/>
        <v>2.9722352701800179</v>
      </c>
      <c r="AO28" s="34">
        <f t="shared" si="27"/>
        <v>2.4496646878707753</v>
      </c>
    </row>
    <row r="29" spans="1:41" s="1" customFormat="1" ht="20.100000000000001" hidden="1" customHeight="1" x14ac:dyDescent="0.15">
      <c r="A29" s="18"/>
      <c r="B29" s="174"/>
      <c r="C29" s="170"/>
      <c r="D29" s="92"/>
      <c r="E29" s="170"/>
      <c r="F29" s="8" t="s">
        <v>66</v>
      </c>
      <c r="G29" s="8">
        <v>0</v>
      </c>
      <c r="H29" s="8"/>
      <c r="I29" s="8"/>
      <c r="J29" s="8">
        <v>35</v>
      </c>
      <c r="K29" s="28">
        <f t="shared" si="29"/>
        <v>235</v>
      </c>
      <c r="L29" s="28">
        <f t="shared" si="1"/>
        <v>358.75</v>
      </c>
      <c r="M29" s="8">
        <v>1.75</v>
      </c>
      <c r="N29" s="8">
        <v>30</v>
      </c>
      <c r="O29" s="8">
        <f t="shared" si="2"/>
        <v>30</v>
      </c>
      <c r="P29" s="28">
        <f t="shared" si="3"/>
        <v>389.57991382931857</v>
      </c>
      <c r="Q29" s="28">
        <f t="shared" si="4"/>
        <v>207.12440907177822</v>
      </c>
      <c r="R29" s="33">
        <f t="shared" si="5"/>
        <v>2.0207259421636898</v>
      </c>
      <c r="S29" s="50">
        <f t="shared" si="6"/>
        <v>46.188021535170058</v>
      </c>
      <c r="T29" s="50">
        <f t="shared" si="7"/>
        <v>109.50410105629902</v>
      </c>
      <c r="U29" s="50">
        <f t="shared" si="8"/>
        <v>54.270925303824818</v>
      </c>
      <c r="V29" s="28">
        <f t="shared" si="9"/>
        <v>23.094010767585029</v>
      </c>
      <c r="W29" s="28">
        <f t="shared" si="10"/>
        <v>21.718740840658874</v>
      </c>
      <c r="X29" s="23">
        <f t="shared" si="11"/>
        <v>3.7115374447904514</v>
      </c>
      <c r="Y29" s="30">
        <f t="shared" si="12"/>
        <v>3.213247533958262</v>
      </c>
      <c r="Z29" s="30">
        <f t="shared" si="13"/>
        <v>2.7272231995682827</v>
      </c>
      <c r="AA29" s="54">
        <v>30</v>
      </c>
      <c r="AB29" s="31">
        <f t="shared" si="14"/>
        <v>30</v>
      </c>
      <c r="AC29" s="50">
        <f t="shared" si="15"/>
        <v>389.57991382931857</v>
      </c>
      <c r="AD29" s="28">
        <f t="shared" si="16"/>
        <v>207.12440907177822</v>
      </c>
      <c r="AE29" s="33">
        <f t="shared" si="17"/>
        <v>2.0207259421636898</v>
      </c>
      <c r="AF29" s="50">
        <f t="shared" si="18"/>
        <v>46.188021535170058</v>
      </c>
      <c r="AG29" s="50">
        <f t="shared" si="19"/>
        <v>109.50410105629902</v>
      </c>
      <c r="AH29" s="50">
        <f t="shared" si="20"/>
        <v>54.270925303824818</v>
      </c>
      <c r="AI29" s="28">
        <f t="shared" si="21"/>
        <v>23.094010767585029</v>
      </c>
      <c r="AJ29" s="28">
        <f t="shared" si="22"/>
        <v>21.718740840658874</v>
      </c>
      <c r="AK29" s="32">
        <f t="shared" si="23"/>
        <v>3.7115374447904514</v>
      </c>
      <c r="AL29" s="30">
        <f t="shared" si="24"/>
        <v>3.213247533958262</v>
      </c>
      <c r="AM29" s="30">
        <f t="shared" si="25"/>
        <v>2.7272231995682827</v>
      </c>
      <c r="AN29" s="33">
        <f t="shared" si="26"/>
        <v>2.9722352701800179</v>
      </c>
      <c r="AO29" s="34">
        <f t="shared" si="27"/>
        <v>2.4496646878707753</v>
      </c>
    </row>
    <row r="30" spans="1:41" s="1" customFormat="1" ht="20.100000000000001" hidden="1" customHeight="1" x14ac:dyDescent="0.15">
      <c r="A30" s="18"/>
      <c r="B30" s="174"/>
      <c r="C30" s="170"/>
      <c r="D30" s="92"/>
      <c r="E30" s="170"/>
      <c r="F30" s="8" t="s">
        <v>67</v>
      </c>
      <c r="G30" s="8">
        <v>0</v>
      </c>
      <c r="H30" s="8"/>
      <c r="I30" s="8"/>
      <c r="J30" s="8">
        <v>40</v>
      </c>
      <c r="K30" s="28">
        <f t="shared" si="29"/>
        <v>240</v>
      </c>
      <c r="L30" s="28">
        <f t="shared" si="1"/>
        <v>367.5</v>
      </c>
      <c r="M30" s="8">
        <v>1.75</v>
      </c>
      <c r="N30" s="8">
        <v>30</v>
      </c>
      <c r="O30" s="8">
        <f t="shared" si="2"/>
        <v>30</v>
      </c>
      <c r="P30" s="28">
        <f t="shared" si="3"/>
        <v>399.0818629471068</v>
      </c>
      <c r="Q30" s="28">
        <f t="shared" si="4"/>
        <v>212.17622392718746</v>
      </c>
      <c r="R30" s="33">
        <f t="shared" si="5"/>
        <v>2.0207259421636898</v>
      </c>
      <c r="S30" s="50">
        <f t="shared" si="6"/>
        <v>46.188021535170058</v>
      </c>
      <c r="T30" s="50">
        <f t="shared" si="7"/>
        <v>110.85125168440814</v>
      </c>
      <c r="U30" s="50">
        <f t="shared" si="8"/>
        <v>54.270925303824818</v>
      </c>
      <c r="V30" s="28">
        <f t="shared" si="9"/>
        <v>23.094010767585029</v>
      </c>
      <c r="W30" s="28">
        <f t="shared" si="10"/>
        <v>21.718740840658874</v>
      </c>
      <c r="X30" s="23">
        <f t="shared" si="11"/>
        <v>3.7115374447904514</v>
      </c>
      <c r="Y30" s="30">
        <f t="shared" si="12"/>
        <v>3.3757237226815522</v>
      </c>
      <c r="Z30" s="30">
        <f t="shared" si="13"/>
        <v>2.8085931742570467</v>
      </c>
      <c r="AA30" s="54">
        <v>30</v>
      </c>
      <c r="AB30" s="31">
        <f t="shared" si="14"/>
        <v>30</v>
      </c>
      <c r="AC30" s="50">
        <f t="shared" si="15"/>
        <v>399.0818629471068</v>
      </c>
      <c r="AD30" s="28">
        <f t="shared" si="16"/>
        <v>212.17622392718746</v>
      </c>
      <c r="AE30" s="33">
        <f t="shared" si="17"/>
        <v>2.0207259421636898</v>
      </c>
      <c r="AF30" s="50">
        <f t="shared" si="18"/>
        <v>46.188021535170058</v>
      </c>
      <c r="AG30" s="50">
        <f t="shared" si="19"/>
        <v>110.85125168440814</v>
      </c>
      <c r="AH30" s="50">
        <f t="shared" si="20"/>
        <v>54.270925303824818</v>
      </c>
      <c r="AI30" s="28">
        <f t="shared" si="21"/>
        <v>23.094010767585029</v>
      </c>
      <c r="AJ30" s="28">
        <f t="shared" si="22"/>
        <v>21.718740840658874</v>
      </c>
      <c r="AK30" s="32">
        <f t="shared" si="23"/>
        <v>3.7115374447904514</v>
      </c>
      <c r="AL30" s="30">
        <f t="shared" si="24"/>
        <v>3.3757237226815522</v>
      </c>
      <c r="AM30" s="30">
        <f t="shared" si="25"/>
        <v>2.8085931742570467</v>
      </c>
      <c r="AN30" s="33">
        <f t="shared" si="26"/>
        <v>3.1189904917296563</v>
      </c>
      <c r="AO30" s="34">
        <f t="shared" si="27"/>
        <v>2.4900792067140491</v>
      </c>
    </row>
    <row r="31" spans="1:41" s="1" customFormat="1" ht="20.100000000000001" hidden="1" customHeight="1" x14ac:dyDescent="0.15">
      <c r="A31" s="18"/>
      <c r="B31" s="174"/>
      <c r="C31" s="170"/>
      <c r="D31" s="92"/>
      <c r="E31" s="170"/>
      <c r="F31" s="8" t="s">
        <v>68</v>
      </c>
      <c r="G31" s="8">
        <v>0</v>
      </c>
      <c r="H31" s="8"/>
      <c r="I31" s="8"/>
      <c r="J31" s="8">
        <v>40</v>
      </c>
      <c r="K31" s="28">
        <f t="shared" si="29"/>
        <v>240</v>
      </c>
      <c r="L31" s="28">
        <f t="shared" si="1"/>
        <v>367.5</v>
      </c>
      <c r="M31" s="8">
        <v>1.75</v>
      </c>
      <c r="N31" s="8">
        <v>30</v>
      </c>
      <c r="O31" s="8">
        <f t="shared" si="2"/>
        <v>30</v>
      </c>
      <c r="P31" s="28">
        <f t="shared" si="3"/>
        <v>399.0818629471068</v>
      </c>
      <c r="Q31" s="28">
        <f t="shared" si="4"/>
        <v>212.17622392718746</v>
      </c>
      <c r="R31" s="33">
        <f t="shared" si="5"/>
        <v>2.0207259421636898</v>
      </c>
      <c r="S31" s="50">
        <f t="shared" si="6"/>
        <v>46.188021535170058</v>
      </c>
      <c r="T31" s="50">
        <f t="shared" si="7"/>
        <v>110.85125168440814</v>
      </c>
      <c r="U31" s="50">
        <f t="shared" si="8"/>
        <v>54.270925303824818</v>
      </c>
      <c r="V31" s="28">
        <f t="shared" si="9"/>
        <v>23.094010767585029</v>
      </c>
      <c r="W31" s="28">
        <f t="shared" si="10"/>
        <v>21.718740840658874</v>
      </c>
      <c r="X31" s="23">
        <f t="shared" si="11"/>
        <v>3.7115374447904514</v>
      </c>
      <c r="Y31" s="30">
        <f t="shared" si="12"/>
        <v>3.3757237226815522</v>
      </c>
      <c r="Z31" s="30">
        <f t="shared" si="13"/>
        <v>2.8085931742570467</v>
      </c>
      <c r="AA31" s="54">
        <v>30</v>
      </c>
      <c r="AB31" s="31">
        <f t="shared" si="14"/>
        <v>30</v>
      </c>
      <c r="AC31" s="50">
        <f t="shared" si="15"/>
        <v>399.0818629471068</v>
      </c>
      <c r="AD31" s="28">
        <f t="shared" si="16"/>
        <v>212.17622392718746</v>
      </c>
      <c r="AE31" s="33">
        <f t="shared" si="17"/>
        <v>2.0207259421636898</v>
      </c>
      <c r="AF31" s="50">
        <f t="shared" si="18"/>
        <v>46.188021535170058</v>
      </c>
      <c r="AG31" s="50">
        <f t="shared" si="19"/>
        <v>110.85125168440814</v>
      </c>
      <c r="AH31" s="50">
        <f t="shared" si="20"/>
        <v>54.270925303824818</v>
      </c>
      <c r="AI31" s="28">
        <f t="shared" si="21"/>
        <v>23.094010767585029</v>
      </c>
      <c r="AJ31" s="28">
        <f t="shared" si="22"/>
        <v>21.718740840658874</v>
      </c>
      <c r="AK31" s="32">
        <f t="shared" si="23"/>
        <v>3.7115374447904514</v>
      </c>
      <c r="AL31" s="30">
        <f t="shared" si="24"/>
        <v>3.3757237226815522</v>
      </c>
      <c r="AM31" s="30">
        <f t="shared" si="25"/>
        <v>2.8085931742570467</v>
      </c>
      <c r="AN31" s="33">
        <f t="shared" si="26"/>
        <v>3.1189904917296563</v>
      </c>
      <c r="AO31" s="34">
        <f t="shared" si="27"/>
        <v>2.4900792067140491</v>
      </c>
    </row>
    <row r="32" spans="1:41" s="1" customFormat="1" ht="20.100000000000001" hidden="1" customHeight="1" thickBot="1" x14ac:dyDescent="0.2">
      <c r="A32" s="18"/>
      <c r="B32" s="176"/>
      <c r="C32" s="172"/>
      <c r="D32" s="98"/>
      <c r="E32" s="172"/>
      <c r="F32" s="35" t="s">
        <v>69</v>
      </c>
      <c r="G32" s="35">
        <v>0</v>
      </c>
      <c r="H32" s="35"/>
      <c r="I32" s="35"/>
      <c r="J32" s="35">
        <v>45</v>
      </c>
      <c r="K32" s="36">
        <f t="shared" si="29"/>
        <v>245</v>
      </c>
      <c r="L32" s="36">
        <f t="shared" si="1"/>
        <v>376.25</v>
      </c>
      <c r="M32" s="35">
        <v>1.75</v>
      </c>
      <c r="N32" s="35">
        <v>30</v>
      </c>
      <c r="O32" s="35">
        <f t="shared" si="2"/>
        <v>30</v>
      </c>
      <c r="P32" s="36">
        <f t="shared" si="3"/>
        <v>408.58381206489508</v>
      </c>
      <c r="Q32" s="36">
        <f t="shared" si="4"/>
        <v>217.22803878259668</v>
      </c>
      <c r="R32" s="40">
        <f t="shared" si="5"/>
        <v>2.0207259421636898</v>
      </c>
      <c r="S32" s="51">
        <f t="shared" si="6"/>
        <v>46.188021535170058</v>
      </c>
      <c r="T32" s="51">
        <f t="shared" si="7"/>
        <v>112.19840231251726</v>
      </c>
      <c r="U32" s="51">
        <f t="shared" si="8"/>
        <v>54.270925303824818</v>
      </c>
      <c r="V32" s="36">
        <f t="shared" si="9"/>
        <v>23.094010767585029</v>
      </c>
      <c r="W32" s="36">
        <f t="shared" si="10"/>
        <v>21.718740840658874</v>
      </c>
      <c r="X32" s="55">
        <f t="shared" si="11"/>
        <v>3.7115374447904514</v>
      </c>
      <c r="Y32" s="37">
        <f t="shared" si="12"/>
        <v>3.5430496536660363</v>
      </c>
      <c r="Z32" s="37">
        <f t="shared" si="13"/>
        <v>2.8906704030255677</v>
      </c>
      <c r="AA32" s="56">
        <v>30</v>
      </c>
      <c r="AB32" s="38">
        <f t="shared" si="14"/>
        <v>30</v>
      </c>
      <c r="AC32" s="51">
        <f t="shared" si="15"/>
        <v>408.58381206489508</v>
      </c>
      <c r="AD32" s="36">
        <f t="shared" si="16"/>
        <v>217.22803878259668</v>
      </c>
      <c r="AE32" s="40">
        <f t="shared" si="17"/>
        <v>2.0207259421636898</v>
      </c>
      <c r="AF32" s="51">
        <f t="shared" si="18"/>
        <v>46.188021535170058</v>
      </c>
      <c r="AG32" s="51">
        <f t="shared" si="19"/>
        <v>112.19840231251726</v>
      </c>
      <c r="AH32" s="51">
        <f t="shared" si="20"/>
        <v>54.270925303824818</v>
      </c>
      <c r="AI32" s="36">
        <f t="shared" si="21"/>
        <v>23.094010767585029</v>
      </c>
      <c r="AJ32" s="36">
        <f t="shared" si="22"/>
        <v>21.718740840658874</v>
      </c>
      <c r="AK32" s="39">
        <f t="shared" si="23"/>
        <v>3.7115374447904514</v>
      </c>
      <c r="AL32" s="37">
        <f t="shared" si="24"/>
        <v>3.5430496536660363</v>
      </c>
      <c r="AM32" s="37">
        <f t="shared" si="25"/>
        <v>2.8906704030255677</v>
      </c>
      <c r="AN32" s="40">
        <f t="shared" si="26"/>
        <v>3.2692819836780802</v>
      </c>
      <c r="AO32" s="41">
        <f t="shared" si="27"/>
        <v>2.5304937255573234</v>
      </c>
    </row>
    <row r="33" spans="1:41" s="6" customFormat="1" ht="20.100000000000001" hidden="1" customHeight="1" x14ac:dyDescent="0.15">
      <c r="A33" s="18"/>
      <c r="B33" s="18"/>
      <c r="C33" s="18"/>
      <c r="D33" s="99"/>
      <c r="E33" s="18"/>
      <c r="F33" s="18"/>
      <c r="G33" s="18"/>
      <c r="H33" s="18"/>
      <c r="I33" s="18"/>
      <c r="J33" s="18"/>
      <c r="K33" s="42"/>
      <c r="L33" s="42"/>
      <c r="M33" s="18"/>
      <c r="N33" s="18"/>
      <c r="O33" s="18"/>
      <c r="P33" s="42"/>
      <c r="Q33" s="42"/>
      <c r="R33" s="47"/>
      <c r="S33" s="52"/>
      <c r="T33" s="52"/>
      <c r="U33" s="52"/>
      <c r="V33" s="42"/>
      <c r="W33" s="42"/>
      <c r="X33" s="46"/>
      <c r="Y33" s="43"/>
      <c r="Z33" s="43"/>
      <c r="AA33" s="44"/>
      <c r="AB33" s="45"/>
      <c r="AC33" s="52"/>
      <c r="AD33" s="42"/>
      <c r="AE33" s="47"/>
      <c r="AF33" s="52"/>
      <c r="AG33" s="52"/>
      <c r="AH33" s="52"/>
      <c r="AI33" s="42"/>
      <c r="AJ33" s="42"/>
      <c r="AK33" s="46"/>
      <c r="AL33" s="43"/>
      <c r="AM33" s="43"/>
      <c r="AN33" s="47"/>
      <c r="AO33" s="47"/>
    </row>
    <row r="34" spans="1:41" s="6" customFormat="1" ht="20.100000000000001" hidden="1" customHeight="1" x14ac:dyDescent="0.15">
      <c r="A34" s="18"/>
      <c r="B34" s="18"/>
      <c r="C34" s="18"/>
      <c r="D34" s="99"/>
      <c r="E34" s="18"/>
      <c r="F34" s="18"/>
      <c r="G34" s="18"/>
      <c r="H34" s="18"/>
      <c r="I34" s="18"/>
      <c r="J34" s="18"/>
      <c r="K34" s="42"/>
      <c r="L34" s="42"/>
      <c r="M34" s="18"/>
      <c r="N34" s="18"/>
      <c r="O34" s="18"/>
      <c r="P34" s="42"/>
      <c r="Q34" s="42"/>
      <c r="R34" s="47"/>
      <c r="S34" s="52"/>
      <c r="T34" s="52"/>
      <c r="U34" s="52"/>
      <c r="V34" s="42"/>
      <c r="W34" s="42"/>
      <c r="X34" s="46"/>
      <c r="Y34" s="43"/>
      <c r="Z34" s="43"/>
      <c r="AA34" s="44"/>
      <c r="AB34" s="45"/>
      <c r="AC34" s="52"/>
      <c r="AD34" s="42"/>
      <c r="AE34" s="47"/>
      <c r="AF34" s="52"/>
      <c r="AG34" s="52"/>
      <c r="AH34" s="52"/>
      <c r="AI34" s="42"/>
      <c r="AJ34" s="42"/>
      <c r="AK34" s="46"/>
      <c r="AL34" s="43"/>
      <c r="AM34" s="43"/>
      <c r="AN34" s="47"/>
      <c r="AO34" s="47"/>
    </row>
    <row r="35" spans="1:41" s="6" customFormat="1" ht="20.100000000000001" customHeight="1" x14ac:dyDescent="0.15">
      <c r="A35" s="18"/>
      <c r="B35" s="18"/>
      <c r="C35" s="18"/>
      <c r="D35" s="99"/>
      <c r="E35" s="18"/>
      <c r="F35" s="18"/>
      <c r="G35" s="18"/>
      <c r="H35" s="18"/>
      <c r="I35" s="18"/>
      <c r="J35" s="18"/>
      <c r="K35" s="42"/>
      <c r="L35" s="42"/>
      <c r="M35" s="18"/>
      <c r="N35" s="18"/>
      <c r="O35" s="18"/>
      <c r="P35" s="42"/>
      <c r="Q35" s="42"/>
      <c r="R35" s="47"/>
      <c r="S35" s="52"/>
      <c r="T35" s="52"/>
      <c r="U35" s="52"/>
      <c r="V35" s="42"/>
      <c r="W35" s="42"/>
      <c r="X35" s="46"/>
      <c r="Y35" s="43"/>
      <c r="Z35" s="43"/>
      <c r="AA35" s="44"/>
      <c r="AB35" s="45"/>
      <c r="AC35" s="52"/>
      <c r="AD35" s="42"/>
      <c r="AE35" s="47"/>
      <c r="AF35" s="52"/>
      <c r="AG35" s="52"/>
      <c r="AH35" s="52"/>
      <c r="AI35" s="42"/>
      <c r="AJ35" s="42"/>
      <c r="AK35" s="46"/>
      <c r="AL35" s="43"/>
      <c r="AM35" s="43"/>
      <c r="AN35" s="47"/>
      <c r="AO35" s="47"/>
    </row>
    <row r="36" spans="1:41" s="1" customFormat="1" ht="20.100000000000001" customHeight="1" x14ac:dyDescent="0.15">
      <c r="A36" s="17"/>
      <c r="B36" s="164" t="s">
        <v>317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</row>
    <row r="37" spans="1:41" s="1" customFormat="1" ht="20.100000000000001" customHeight="1" thickBot="1" x14ac:dyDescent="0.2">
      <c r="D37" s="96"/>
      <c r="H37" s="105"/>
      <c r="I37" s="105"/>
      <c r="K37" s="2"/>
      <c r="L37" s="2"/>
      <c r="P37" s="2"/>
      <c r="Q37" s="113"/>
      <c r="R37" s="87"/>
      <c r="S37" s="13"/>
      <c r="T37" s="13"/>
      <c r="U37" s="122"/>
      <c r="V37" s="2"/>
      <c r="W37" s="113"/>
      <c r="X37" s="5"/>
      <c r="AA37" s="3"/>
      <c r="AB37" s="4"/>
      <c r="AC37" s="13"/>
      <c r="AD37" s="113"/>
      <c r="AE37" s="87"/>
      <c r="AF37" s="13"/>
      <c r="AG37" s="13"/>
      <c r="AH37" s="122"/>
      <c r="AI37" s="2"/>
      <c r="AJ37" s="113"/>
      <c r="AK37" s="5"/>
      <c r="AN37" s="4" t="s">
        <v>77</v>
      </c>
      <c r="AO37" s="4"/>
    </row>
    <row r="38" spans="1:41" s="1" customFormat="1" ht="32.25" customHeight="1" x14ac:dyDescent="0.15">
      <c r="A38" s="18"/>
      <c r="B38" s="19" t="s">
        <v>29</v>
      </c>
      <c r="C38" s="15" t="s">
        <v>30</v>
      </c>
      <c r="D38" s="91" t="s">
        <v>30</v>
      </c>
      <c r="E38" s="15" t="s">
        <v>315</v>
      </c>
      <c r="F38" s="68" t="s">
        <v>24</v>
      </c>
      <c r="G38" s="165" t="s">
        <v>71</v>
      </c>
      <c r="H38" s="146" t="s">
        <v>316</v>
      </c>
      <c r="I38" s="167" t="s">
        <v>316</v>
      </c>
      <c r="J38" s="68" t="s">
        <v>27</v>
      </c>
      <c r="K38" s="151" t="s">
        <v>72</v>
      </c>
      <c r="L38" s="151" t="s">
        <v>1</v>
      </c>
      <c r="M38" s="153" t="s">
        <v>3</v>
      </c>
      <c r="N38" s="153" t="s">
        <v>32</v>
      </c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 t="s">
        <v>33</v>
      </c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03" t="s">
        <v>16</v>
      </c>
      <c r="AO38" s="155" t="s">
        <v>87</v>
      </c>
    </row>
    <row r="39" spans="1:41" s="1" customFormat="1" ht="33.75" customHeight="1" x14ac:dyDescent="0.15">
      <c r="A39" s="18"/>
      <c r="B39" s="20" t="s">
        <v>34</v>
      </c>
      <c r="C39" s="16" t="s">
        <v>35</v>
      </c>
      <c r="D39" s="92" t="s">
        <v>35</v>
      </c>
      <c r="E39" s="16" t="s">
        <v>70</v>
      </c>
      <c r="F39" s="69" t="s">
        <v>73</v>
      </c>
      <c r="G39" s="166"/>
      <c r="H39" s="143"/>
      <c r="I39" s="168"/>
      <c r="J39" s="69" t="s">
        <v>74</v>
      </c>
      <c r="K39" s="152"/>
      <c r="L39" s="152"/>
      <c r="M39" s="154"/>
      <c r="N39" s="103" t="s">
        <v>39</v>
      </c>
      <c r="O39" s="103" t="s">
        <v>40</v>
      </c>
      <c r="P39" s="103" t="s">
        <v>0</v>
      </c>
      <c r="Q39" s="119" t="s">
        <v>2</v>
      </c>
      <c r="R39" s="162" t="s">
        <v>17</v>
      </c>
      <c r="S39" s="103" t="s">
        <v>4</v>
      </c>
      <c r="T39" s="103" t="s">
        <v>19</v>
      </c>
      <c r="U39" s="119" t="s">
        <v>21</v>
      </c>
      <c r="V39" s="7" t="s">
        <v>5</v>
      </c>
      <c r="W39" s="119" t="s">
        <v>6</v>
      </c>
      <c r="X39" s="157" t="s">
        <v>7</v>
      </c>
      <c r="Y39" s="70" t="s">
        <v>37</v>
      </c>
      <c r="Z39" s="70" t="s">
        <v>38</v>
      </c>
      <c r="AA39" s="103" t="s">
        <v>41</v>
      </c>
      <c r="AB39" s="103" t="s">
        <v>42</v>
      </c>
      <c r="AC39" s="103" t="s">
        <v>18</v>
      </c>
      <c r="AD39" s="119" t="s">
        <v>13</v>
      </c>
      <c r="AE39" s="162" t="s">
        <v>14</v>
      </c>
      <c r="AF39" s="103" t="s">
        <v>8</v>
      </c>
      <c r="AG39" s="103" t="s">
        <v>20</v>
      </c>
      <c r="AH39" s="119" t="s">
        <v>22</v>
      </c>
      <c r="AI39" s="103" t="s">
        <v>9</v>
      </c>
      <c r="AJ39" s="119" t="s">
        <v>10</v>
      </c>
      <c r="AK39" s="157" t="s">
        <v>11</v>
      </c>
      <c r="AL39" s="70" t="s">
        <v>37</v>
      </c>
      <c r="AM39" s="70" t="s">
        <v>38</v>
      </c>
      <c r="AN39" s="71" t="s">
        <v>314</v>
      </c>
      <c r="AO39" s="156"/>
    </row>
    <row r="40" spans="1:41" s="1" customFormat="1" ht="52.5" customHeight="1" x14ac:dyDescent="0.15">
      <c r="A40" s="18"/>
      <c r="B40" s="25" t="s">
        <v>57</v>
      </c>
      <c r="C40" s="24" t="s">
        <v>57</v>
      </c>
      <c r="D40" s="93" t="s">
        <v>57</v>
      </c>
      <c r="E40" s="71" t="s">
        <v>15</v>
      </c>
      <c r="F40" s="71" t="s">
        <v>58</v>
      </c>
      <c r="G40" s="71" t="s">
        <v>59</v>
      </c>
      <c r="H40" s="108" t="s">
        <v>15</v>
      </c>
      <c r="I40" s="93" t="s">
        <v>15</v>
      </c>
      <c r="J40" s="71" t="s">
        <v>15</v>
      </c>
      <c r="K40" s="73" t="s">
        <v>57</v>
      </c>
      <c r="L40" s="73" t="s">
        <v>57</v>
      </c>
      <c r="M40" s="154"/>
      <c r="N40" s="71" t="s">
        <v>59</v>
      </c>
      <c r="O40" s="71" t="s">
        <v>59</v>
      </c>
      <c r="P40" s="71" t="s">
        <v>57</v>
      </c>
      <c r="Q40" s="120" t="s">
        <v>57</v>
      </c>
      <c r="R40" s="163"/>
      <c r="S40" s="71" t="s">
        <v>57</v>
      </c>
      <c r="T40" s="71" t="s">
        <v>57</v>
      </c>
      <c r="U40" s="120" t="s">
        <v>57</v>
      </c>
      <c r="V40" s="24" t="s">
        <v>57</v>
      </c>
      <c r="W40" s="120" t="s">
        <v>57</v>
      </c>
      <c r="X40" s="157"/>
      <c r="Y40" s="158" t="s">
        <v>75</v>
      </c>
      <c r="Z40" s="158"/>
      <c r="AA40" s="71" t="s">
        <v>59</v>
      </c>
      <c r="AB40" s="71" t="s">
        <v>59</v>
      </c>
      <c r="AC40" s="71" t="s">
        <v>57</v>
      </c>
      <c r="AD40" s="120" t="s">
        <v>57</v>
      </c>
      <c r="AE40" s="163"/>
      <c r="AF40" s="71" t="s">
        <v>57</v>
      </c>
      <c r="AG40" s="71" t="s">
        <v>57</v>
      </c>
      <c r="AH40" s="120" t="s">
        <v>57</v>
      </c>
      <c r="AI40" s="71" t="s">
        <v>57</v>
      </c>
      <c r="AJ40" s="120" t="s">
        <v>57</v>
      </c>
      <c r="AK40" s="157"/>
      <c r="AL40" s="159" t="s">
        <v>75</v>
      </c>
      <c r="AM40" s="160"/>
      <c r="AN40" s="158" t="s">
        <v>52</v>
      </c>
      <c r="AO40" s="161"/>
    </row>
    <row r="41" spans="1:41" s="1" customFormat="1" ht="24.75" customHeight="1" x14ac:dyDescent="0.15">
      <c r="A41" s="18"/>
      <c r="B41" s="147">
        <f>C41+20*2</f>
        <v>190</v>
      </c>
      <c r="C41" s="149">
        <v>150</v>
      </c>
      <c r="D41" s="100">
        <f>C41</f>
        <v>150</v>
      </c>
      <c r="E41" s="149">
        <f>C41</f>
        <v>150</v>
      </c>
      <c r="F41" s="94" t="s">
        <v>117</v>
      </c>
      <c r="G41" s="8">
        <v>25</v>
      </c>
      <c r="H41" s="142">
        <f>C41/COS(G41/180*PI())</f>
        <v>165.50668784437377</v>
      </c>
      <c r="I41" s="97">
        <f>D41/COS(G41/180*PI())</f>
        <v>165.50668784437377</v>
      </c>
      <c r="J41" s="8">
        <v>20</v>
      </c>
      <c r="K41" s="28">
        <f>J41+E$41</f>
        <v>170</v>
      </c>
      <c r="L41" s="58">
        <f>(K41-40)*M41</f>
        <v>195</v>
      </c>
      <c r="M41" s="8">
        <v>1.5</v>
      </c>
      <c r="N41" s="67">
        <v>25</v>
      </c>
      <c r="O41" s="8">
        <f>N41-G41</f>
        <v>0</v>
      </c>
      <c r="P41" s="28">
        <f>L41/COS(ATAN((Q41+U41-T41)/L41))</f>
        <v>202.07441387122407</v>
      </c>
      <c r="Q41" s="116">
        <f>L41*TAN(N41*PI()/180)</f>
        <v>90.929993340224726</v>
      </c>
      <c r="R41" s="33">
        <f>M41/COS(N41*PI()/180)</f>
        <v>1.6550668784437377</v>
      </c>
      <c r="S41" s="89">
        <f>55/COS(N41*PI()/180)</f>
        <v>60.685785542937047</v>
      </c>
      <c r="T41" s="50">
        <f>K41/X41+S41</f>
        <v>110.2856980265768</v>
      </c>
      <c r="U41" s="128">
        <f>40/X41+S41</f>
        <v>72.356353186146407</v>
      </c>
      <c r="V41" s="58">
        <f>50/COS(N41*PI()/180)</f>
        <v>55.168895948124586</v>
      </c>
      <c r="W41" s="116">
        <f>20/COS(ATAN((Q41+U41-T41)/L41))</f>
        <v>20.725580909869134</v>
      </c>
      <c r="X41" s="59">
        <f>(3.5+SIN(N41*PI()/180)/M41)*COS(N41*PI()/180)</f>
        <v>3.4274254023346011</v>
      </c>
      <c r="Y41" s="60">
        <f>(S41*M41*(K41^2-40^2)/2+M41*(K41^3-40^3)/(6*X41))/1000000</f>
        <v>1.5962325996286497</v>
      </c>
      <c r="Z41" s="60">
        <f>(M41*(S41+V41+W41)*(K41-40)*60+M41*(K41^2-40^2)*60/(2*X41)+(V41+W41+U41)*0*60)/1000000</f>
        <v>1.956421378832957</v>
      </c>
      <c r="AA41" s="67">
        <v>0</v>
      </c>
      <c r="AB41" s="31">
        <f t="shared" ref="AB41:AB49" si="30">AA41+G41</f>
        <v>25</v>
      </c>
      <c r="AC41" s="50">
        <f>IF(AA41&gt;0,L41/COS(ATAN((AD41+AH41-AG41)/L41)),L41/COS(ATAN((AD41+AG41-AH41)/L41)))</f>
        <v>198.50589874543954</v>
      </c>
      <c r="AD41" s="116">
        <f>L41*TAN(ABS(AA41)*PI()/180)</f>
        <v>0</v>
      </c>
      <c r="AE41" s="33">
        <f>M41/COS(AA41*PI()/180)</f>
        <v>1.5</v>
      </c>
      <c r="AF41" s="89">
        <f>55/COS(AA41*PI()/180)</f>
        <v>55</v>
      </c>
      <c r="AG41" s="50">
        <f t="shared" ref="AG41:AG49" si="31">K41/AK41+AF41</f>
        <v>103.57142857142857</v>
      </c>
      <c r="AH41" s="128">
        <f>40/AK41+AF41</f>
        <v>66.428571428571431</v>
      </c>
      <c r="AI41" s="58">
        <f>50/COS(AA41*PI()/180)</f>
        <v>50</v>
      </c>
      <c r="AJ41" s="116">
        <f>IF(AA41&gt;0,20/COS(ATAN((AD41+AH41-AG41)/L41)),20/COS(ATAN((AD41-AH41+AG41)/L41)))</f>
        <v>20.359579358506618</v>
      </c>
      <c r="AK41" s="61">
        <f>(3.5+SIN(ABS(AA41)*PI()/180)/M41)*COS(AA41*PI()/180)</f>
        <v>3.5</v>
      </c>
      <c r="AL41" s="60">
        <f>(AF41*M41*(K41^2-40^2)/2+M41*(K41^3-40^3)/(6*AK41))/1000000</f>
        <v>1.4724821428571426</v>
      </c>
      <c r="AM41" s="60">
        <f>(M41*(AF41+AI41+AJ41)*(K41-40)*60+M41*(K41^2-40^2)*60/(2*AK41)+(AI41+AJ41+AH41)*0*60)/1000000</f>
        <v>1.8177070784945275</v>
      </c>
      <c r="AN41" s="62">
        <f>IF(AA41&gt;0,((I41+I41+Q41+AD41)*L41/2+200*(I41+Q41+AD41+U41+W41+AH41+AJ41))/10000*0.4-(AI41+V41)*L41/10000*0.4,((I41+I41+Q41-AD41)*L41/2+200*(I41+Q41-AD41+U41+W41+AH41+AJ41))/10000*0.4-(AI41+V41)*L41/10000*0.4)</f>
        <v>4.3157158793591561</v>
      </c>
      <c r="AO41" s="63">
        <f>IF(AA41&gt;0,0.8*0.4*(Q41+U41+W41+I41+AD41+AH41+AJ41)/100,0.8*0.4*(Q41+U41+W41+I41-AD41+AH41+AJ41)/100)</f>
        <v>1.396181651416615</v>
      </c>
    </row>
    <row r="42" spans="1:41" s="1" customFormat="1" ht="20.100000000000001" customHeight="1" x14ac:dyDescent="0.15">
      <c r="A42" s="18"/>
      <c r="B42" s="147"/>
      <c r="C42" s="149"/>
      <c r="D42" s="100">
        <f>D41</f>
        <v>150</v>
      </c>
      <c r="E42" s="149"/>
      <c r="F42" s="94" t="s">
        <v>118</v>
      </c>
      <c r="G42" s="8">
        <f t="shared" ref="G42:G49" si="32">G41</f>
        <v>25</v>
      </c>
      <c r="H42" s="143"/>
      <c r="I42" s="97">
        <f t="shared" ref="I42:I48" si="33">D42/COS(G42/180*PI())</f>
        <v>165.50668784437377</v>
      </c>
      <c r="J42" s="8">
        <v>20</v>
      </c>
      <c r="K42" s="28">
        <f t="shared" ref="K42:K49" si="34">J42+E$41</f>
        <v>170</v>
      </c>
      <c r="L42" s="58">
        <f t="shared" ref="L42:L48" si="35">(K42-40)*M42</f>
        <v>195</v>
      </c>
      <c r="M42" s="8">
        <v>1.5</v>
      </c>
      <c r="N42" s="67">
        <f t="shared" ref="N42:N49" si="36">N41</f>
        <v>25</v>
      </c>
      <c r="O42" s="8">
        <f>N42-G42</f>
        <v>0</v>
      </c>
      <c r="P42" s="28">
        <f t="shared" ref="P42:P48" si="37">L42/COS(ATAN((Q42+U42-T42)/L42))</f>
        <v>202.07441387122407</v>
      </c>
      <c r="Q42" s="116">
        <f t="shared" ref="Q42:Q49" si="38">L42*TAN(N42*PI()/180)</f>
        <v>90.929993340224726</v>
      </c>
      <c r="R42" s="33">
        <f t="shared" ref="R42:R49" si="39">M42/COS(N42*PI()/180)</f>
        <v>1.6550668784437377</v>
      </c>
      <c r="S42" s="89">
        <f t="shared" ref="S42:S48" si="40">55/COS(N42*PI()/180)</f>
        <v>60.685785542937047</v>
      </c>
      <c r="T42" s="50">
        <f t="shared" ref="T42:T49" si="41">K42/X42+S42</f>
        <v>110.2856980265768</v>
      </c>
      <c r="U42" s="128">
        <f t="shared" ref="U42:U49" si="42">40/X42+S42</f>
        <v>72.356353186146407</v>
      </c>
      <c r="V42" s="58">
        <f t="shared" ref="V42:V49" si="43">50/COS(N42*PI()/180)</f>
        <v>55.168895948124586</v>
      </c>
      <c r="W42" s="116">
        <f t="shared" ref="W42:W49" si="44">20/COS(ATAN((Q42+U42-T42)/L42))</f>
        <v>20.725580909869134</v>
      </c>
      <c r="X42" s="59">
        <f t="shared" ref="X42:X49" si="45">(3.5+SIN(N42*PI()/180)/M42)*COS(N42*PI()/180)</f>
        <v>3.4274254023346011</v>
      </c>
      <c r="Y42" s="60">
        <f t="shared" ref="Y42:Y49" si="46">(S42*M42*(K42^2-40^2)/2+M42*(K42^3-40^3)/(6*X42))/1000000</f>
        <v>1.5962325996286497</v>
      </c>
      <c r="Z42" s="60">
        <f t="shared" ref="Z42:Z49" si="47">(M42*(S42+V42+W42)*(K42-40)*60+M42*(K42^2-40^2)*60/(2*X42)+(V42+W42+U42)*0*60)/1000000</f>
        <v>1.956421378832957</v>
      </c>
      <c r="AA42" s="67">
        <f>AA41</f>
        <v>0</v>
      </c>
      <c r="AB42" s="31">
        <f t="shared" si="30"/>
        <v>25</v>
      </c>
      <c r="AC42" s="50">
        <f t="shared" ref="AC42:AC49" si="48">IF(AA42&gt;0,L42/COS(ATAN((AD42+AH42-AG42)/L42)),L42/COS(ATAN((AD42+AG42-AH42)/L42)))</f>
        <v>198.50589874543954</v>
      </c>
      <c r="AD42" s="116">
        <f t="shared" ref="AD42:AD48" si="49">L42*TAN(ABS(AA42)*PI()/180)</f>
        <v>0</v>
      </c>
      <c r="AE42" s="33">
        <f t="shared" ref="AE42:AE49" si="50">M42/COS(AA42*PI()/180)</f>
        <v>1.5</v>
      </c>
      <c r="AF42" s="89">
        <f t="shared" ref="AF42:AF49" si="51">55/COS(AA42*PI()/180)</f>
        <v>55</v>
      </c>
      <c r="AG42" s="50">
        <f t="shared" si="31"/>
        <v>103.57142857142857</v>
      </c>
      <c r="AH42" s="128">
        <f t="shared" ref="AH42:AH49" si="52">40/AK42+AF42</f>
        <v>66.428571428571431</v>
      </c>
      <c r="AI42" s="58">
        <f>50/COS(AA42*PI()/180)</f>
        <v>50</v>
      </c>
      <c r="AJ42" s="116">
        <f t="shared" ref="AJ42:AJ49" si="53">IF(AA42&gt;0,20/COS(ATAN((AD42+AH42-AG42)/L42)),20/COS(ATAN((AD42-AH42+AG42)/L42)))</f>
        <v>20.359579358506618</v>
      </c>
      <c r="AK42" s="61">
        <f t="shared" ref="AK42:AK49" si="54">(3.5+SIN(ABS(AA42)*PI()/180)/M42)*COS(AA42*PI()/180)</f>
        <v>3.5</v>
      </c>
      <c r="AL42" s="60">
        <f t="shared" ref="AL42:AL49" si="55">(AF42*M42*(K42^2-40^2)/2+M42*(K42^3-40^3)/(6*AK42))/1000000</f>
        <v>1.4724821428571426</v>
      </c>
      <c r="AM42" s="60">
        <f t="shared" ref="AM42:AM48" si="56">(M42*(AF42+AI42+AJ42)*(K42-40)*60+M42*(K42^2-40^2)*60/(2*AK42)+(AI42+AJ42+AH42)*0*60)/1000000</f>
        <v>1.8177070784945275</v>
      </c>
      <c r="AN42" s="62">
        <f t="shared" ref="AN42:AN49" si="57">IF(AA42&gt;0,((I42+I42+Q42+AD42)*L42/2+200*(I42+Q42+AD42+U42+W42+AH42+AJ42))/10000*0.4-(AI42+V42)*L42/10000*0.4,((I42+I42+Q42-AD42)*L42/2+200*(I42+Q42-AD42+U42+W42+AH42+AJ42))/10000*0.4-(AI42+V42)*L42/10000*0.4)</f>
        <v>4.3157158793591561</v>
      </c>
      <c r="AO42" s="63">
        <f t="shared" ref="AO42:AO48" si="58">IF(AA42&gt;0,0.8*0.4*(Q42+U42+W42+I42+AD42+AH42+AJ42)/100,0.8*0.4*(Q42+U42+W42+I42-AD42+AH42+AJ42)/100)</f>
        <v>1.396181651416615</v>
      </c>
    </row>
    <row r="43" spans="1:41" s="1" customFormat="1" ht="20.100000000000001" customHeight="1" x14ac:dyDescent="0.15">
      <c r="A43" s="18"/>
      <c r="B43" s="147"/>
      <c r="C43" s="149"/>
      <c r="D43" s="100">
        <f t="shared" ref="D43:D49" si="59">D42</f>
        <v>150</v>
      </c>
      <c r="E43" s="149"/>
      <c r="F43" s="94" t="s">
        <v>119</v>
      </c>
      <c r="G43" s="8">
        <f t="shared" si="32"/>
        <v>25</v>
      </c>
      <c r="H43" s="143"/>
      <c r="I43" s="97">
        <f t="shared" si="33"/>
        <v>165.50668784437377</v>
      </c>
      <c r="J43" s="8">
        <v>30</v>
      </c>
      <c r="K43" s="28">
        <f t="shared" si="34"/>
        <v>180</v>
      </c>
      <c r="L43" s="58">
        <f t="shared" si="35"/>
        <v>210</v>
      </c>
      <c r="M43" s="8">
        <v>1.5</v>
      </c>
      <c r="N43" s="67">
        <f t="shared" si="36"/>
        <v>25</v>
      </c>
      <c r="O43" s="8">
        <f t="shared" ref="O43:O49" si="60">N43-G43</f>
        <v>0</v>
      </c>
      <c r="P43" s="28">
        <f t="shared" si="37"/>
        <v>217.61859955362593</v>
      </c>
      <c r="Q43" s="116">
        <f t="shared" si="38"/>
        <v>97.9246082125497</v>
      </c>
      <c r="R43" s="33">
        <f t="shared" si="39"/>
        <v>1.6550668784437377</v>
      </c>
      <c r="S43" s="89">
        <f t="shared" si="40"/>
        <v>60.685785542937047</v>
      </c>
      <c r="T43" s="50">
        <f t="shared" si="41"/>
        <v>113.20333993737914</v>
      </c>
      <c r="U43" s="128">
        <f t="shared" si="42"/>
        <v>72.356353186146407</v>
      </c>
      <c r="V43" s="58">
        <f t="shared" si="43"/>
        <v>55.168895948124586</v>
      </c>
      <c r="W43" s="116">
        <f t="shared" si="44"/>
        <v>20.725580909869134</v>
      </c>
      <c r="X43" s="59">
        <f t="shared" si="45"/>
        <v>3.4274254023346011</v>
      </c>
      <c r="Y43" s="60">
        <f t="shared" si="46"/>
        <v>1.8225656095795428</v>
      </c>
      <c r="Z43" s="60">
        <f t="shared" si="47"/>
        <v>2.1252964750889318</v>
      </c>
      <c r="AA43" s="67">
        <f t="shared" ref="AA43:AA48" si="61">AA42</f>
        <v>0</v>
      </c>
      <c r="AB43" s="31">
        <f t="shared" si="30"/>
        <v>25</v>
      </c>
      <c r="AC43" s="50">
        <f t="shared" si="48"/>
        <v>213.77558326431949</v>
      </c>
      <c r="AD43" s="116">
        <f t="shared" si="49"/>
        <v>0</v>
      </c>
      <c r="AE43" s="33">
        <f t="shared" si="50"/>
        <v>1.5</v>
      </c>
      <c r="AF43" s="89">
        <f t="shared" si="51"/>
        <v>55</v>
      </c>
      <c r="AG43" s="50">
        <f t="shared" si="31"/>
        <v>106.42857142857143</v>
      </c>
      <c r="AH43" s="128">
        <f t="shared" si="52"/>
        <v>66.428571428571431</v>
      </c>
      <c r="AI43" s="58">
        <f t="shared" ref="AI43:AI48" si="62">50/COS(AA43*PI()/180)</f>
        <v>50</v>
      </c>
      <c r="AJ43" s="116">
        <f t="shared" si="53"/>
        <v>20.359579358506618</v>
      </c>
      <c r="AK43" s="61">
        <f t="shared" si="54"/>
        <v>3.5</v>
      </c>
      <c r="AL43" s="60">
        <f t="shared" si="55"/>
        <v>1.6825000000000001</v>
      </c>
      <c r="AM43" s="60">
        <f t="shared" si="56"/>
        <v>1.9755306999171836</v>
      </c>
      <c r="AN43" s="62">
        <f t="shared" si="57"/>
        <v>4.4645318539413381</v>
      </c>
      <c r="AO43" s="63">
        <f t="shared" si="58"/>
        <v>1.4185644190080549</v>
      </c>
    </row>
    <row r="44" spans="1:41" s="1" customFormat="1" ht="20.100000000000001" customHeight="1" x14ac:dyDescent="0.15">
      <c r="A44" s="18"/>
      <c r="B44" s="147"/>
      <c r="C44" s="149"/>
      <c r="D44" s="100">
        <f t="shared" si="59"/>
        <v>150</v>
      </c>
      <c r="E44" s="149"/>
      <c r="F44" s="94" t="s">
        <v>120</v>
      </c>
      <c r="G44" s="8">
        <f t="shared" si="32"/>
        <v>25</v>
      </c>
      <c r="H44" s="143"/>
      <c r="I44" s="97">
        <f t="shared" si="33"/>
        <v>165.50668784437377</v>
      </c>
      <c r="J44" s="8">
        <v>30</v>
      </c>
      <c r="K44" s="28">
        <f t="shared" si="34"/>
        <v>180</v>
      </c>
      <c r="L44" s="58">
        <f t="shared" si="35"/>
        <v>210</v>
      </c>
      <c r="M44" s="8">
        <v>1.5</v>
      </c>
      <c r="N44" s="67">
        <f t="shared" si="36"/>
        <v>25</v>
      </c>
      <c r="O44" s="8">
        <f t="shared" si="60"/>
        <v>0</v>
      </c>
      <c r="P44" s="28">
        <f t="shared" si="37"/>
        <v>217.61859955362593</v>
      </c>
      <c r="Q44" s="116">
        <f t="shared" si="38"/>
        <v>97.9246082125497</v>
      </c>
      <c r="R44" s="33">
        <f t="shared" si="39"/>
        <v>1.6550668784437377</v>
      </c>
      <c r="S44" s="89">
        <f t="shared" si="40"/>
        <v>60.685785542937047</v>
      </c>
      <c r="T44" s="50">
        <f t="shared" si="41"/>
        <v>113.20333993737914</v>
      </c>
      <c r="U44" s="128">
        <f t="shared" si="42"/>
        <v>72.356353186146407</v>
      </c>
      <c r="V44" s="58">
        <f t="shared" si="43"/>
        <v>55.168895948124586</v>
      </c>
      <c r="W44" s="116">
        <f t="shared" si="44"/>
        <v>20.725580909869134</v>
      </c>
      <c r="X44" s="59">
        <f t="shared" si="45"/>
        <v>3.4274254023346011</v>
      </c>
      <c r="Y44" s="60">
        <f t="shared" si="46"/>
        <v>1.8225656095795428</v>
      </c>
      <c r="Z44" s="60">
        <f t="shared" si="47"/>
        <v>2.1252964750889318</v>
      </c>
      <c r="AA44" s="67">
        <f t="shared" si="61"/>
        <v>0</v>
      </c>
      <c r="AB44" s="31">
        <f t="shared" si="30"/>
        <v>25</v>
      </c>
      <c r="AC44" s="50">
        <f t="shared" si="48"/>
        <v>213.77558326431949</v>
      </c>
      <c r="AD44" s="116">
        <f t="shared" si="49"/>
        <v>0</v>
      </c>
      <c r="AE44" s="33">
        <f t="shared" si="50"/>
        <v>1.5</v>
      </c>
      <c r="AF44" s="89">
        <f t="shared" si="51"/>
        <v>55</v>
      </c>
      <c r="AG44" s="50">
        <f t="shared" si="31"/>
        <v>106.42857142857143</v>
      </c>
      <c r="AH44" s="128">
        <f t="shared" si="52"/>
        <v>66.428571428571431</v>
      </c>
      <c r="AI44" s="58">
        <f t="shared" si="62"/>
        <v>50</v>
      </c>
      <c r="AJ44" s="116">
        <f t="shared" si="53"/>
        <v>20.359579358506618</v>
      </c>
      <c r="AK44" s="61">
        <f t="shared" si="54"/>
        <v>3.5</v>
      </c>
      <c r="AL44" s="60">
        <f t="shared" si="55"/>
        <v>1.6825000000000001</v>
      </c>
      <c r="AM44" s="60">
        <f t="shared" si="56"/>
        <v>1.9755306999171836</v>
      </c>
      <c r="AN44" s="62">
        <f t="shared" si="57"/>
        <v>4.4645318539413381</v>
      </c>
      <c r="AO44" s="63">
        <f t="shared" si="58"/>
        <v>1.4185644190080549</v>
      </c>
    </row>
    <row r="45" spans="1:41" s="1" customFormat="1" ht="20.100000000000001" customHeight="1" x14ac:dyDescent="0.15">
      <c r="A45" s="18"/>
      <c r="B45" s="147"/>
      <c r="C45" s="149"/>
      <c r="D45" s="100">
        <f t="shared" si="59"/>
        <v>150</v>
      </c>
      <c r="E45" s="149"/>
      <c r="F45" s="94" t="s">
        <v>121</v>
      </c>
      <c r="G45" s="8">
        <f t="shared" si="32"/>
        <v>25</v>
      </c>
      <c r="H45" s="143"/>
      <c r="I45" s="97">
        <f t="shared" si="33"/>
        <v>165.50668784437377</v>
      </c>
      <c r="J45" s="8">
        <v>30</v>
      </c>
      <c r="K45" s="28">
        <f t="shared" si="34"/>
        <v>180</v>
      </c>
      <c r="L45" s="58">
        <f t="shared" si="35"/>
        <v>245</v>
      </c>
      <c r="M45" s="8">
        <v>1.75</v>
      </c>
      <c r="N45" s="67">
        <f t="shared" si="36"/>
        <v>25</v>
      </c>
      <c r="O45" s="8">
        <f t="shared" si="60"/>
        <v>0</v>
      </c>
      <c r="P45" s="28">
        <f>L45/COS(ATAN((Q45+U45-T45)/L45))</f>
        <v>255.63257252581479</v>
      </c>
      <c r="Q45" s="116">
        <f>L45*TAN(N45*PI()/180)</f>
        <v>114.24537624797465</v>
      </c>
      <c r="R45" s="33">
        <f t="shared" si="39"/>
        <v>1.9309113581843607</v>
      </c>
      <c r="S45" s="89">
        <f t="shared" si="40"/>
        <v>60.685785542937047</v>
      </c>
      <c r="T45" s="50">
        <f t="shared" si="41"/>
        <v>113.76830052461898</v>
      </c>
      <c r="U45" s="128">
        <f t="shared" si="42"/>
        <v>72.481899983310811</v>
      </c>
      <c r="V45" s="58">
        <f t="shared" si="43"/>
        <v>55.168895948124586</v>
      </c>
      <c r="W45" s="116">
        <f>20/COS(ATAN((Q45+U45-T45)/L45))</f>
        <v>20.867965104148144</v>
      </c>
      <c r="X45" s="59">
        <f t="shared" si="45"/>
        <v>3.3909470955194112</v>
      </c>
      <c r="Y45" s="60">
        <f t="shared" si="46"/>
        <v>2.1316068335535401</v>
      </c>
      <c r="Z45" s="60">
        <f t="shared" si="47"/>
        <v>2.486680831201693</v>
      </c>
      <c r="AA45" s="67">
        <f t="shared" si="61"/>
        <v>0</v>
      </c>
      <c r="AB45" s="31">
        <f t="shared" si="30"/>
        <v>25</v>
      </c>
      <c r="AC45" s="50">
        <f t="shared" si="48"/>
        <v>248.24383174612817</v>
      </c>
      <c r="AD45" s="116">
        <f t="shared" si="49"/>
        <v>0</v>
      </c>
      <c r="AE45" s="33">
        <f t="shared" si="50"/>
        <v>1.75</v>
      </c>
      <c r="AF45" s="89">
        <f t="shared" si="51"/>
        <v>55</v>
      </c>
      <c r="AG45" s="50">
        <f t="shared" si="31"/>
        <v>106.42857142857143</v>
      </c>
      <c r="AH45" s="128">
        <f t="shared" si="52"/>
        <v>66.428571428571431</v>
      </c>
      <c r="AI45" s="58">
        <f t="shared" si="62"/>
        <v>50</v>
      </c>
      <c r="AJ45" s="116">
        <f>IF(AA45&gt;0,20/COS(ATAN((AD45+AH45-AG45)/L45)),20/COS(ATAN((AD45-AH45+AG45)/L45)))</f>
        <v>20.264802591520667</v>
      </c>
      <c r="AK45" s="61">
        <f t="shared" si="54"/>
        <v>3.5</v>
      </c>
      <c r="AL45" s="60">
        <f t="shared" si="55"/>
        <v>1.9629166666666666</v>
      </c>
      <c r="AM45" s="60">
        <f t="shared" si="56"/>
        <v>2.3033925980953538</v>
      </c>
      <c r="AN45" s="62">
        <f t="shared" si="57"/>
        <v>4.8294751297975136</v>
      </c>
      <c r="AO45" s="63">
        <f t="shared" si="58"/>
        <v>1.4713449702396786</v>
      </c>
    </row>
    <row r="46" spans="1:41" s="1" customFormat="1" ht="20.100000000000001" customHeight="1" x14ac:dyDescent="0.15">
      <c r="A46" s="18"/>
      <c r="B46" s="147"/>
      <c r="C46" s="149"/>
      <c r="D46" s="100">
        <f t="shared" si="59"/>
        <v>150</v>
      </c>
      <c r="E46" s="149"/>
      <c r="F46" s="94" t="s">
        <v>122</v>
      </c>
      <c r="G46" s="8">
        <f t="shared" si="32"/>
        <v>25</v>
      </c>
      <c r="H46" s="143"/>
      <c r="I46" s="97">
        <f t="shared" si="33"/>
        <v>165.50668784437377</v>
      </c>
      <c r="J46" s="8">
        <v>30</v>
      </c>
      <c r="K46" s="28">
        <f t="shared" si="34"/>
        <v>180</v>
      </c>
      <c r="L46" s="58">
        <f t="shared" si="35"/>
        <v>245</v>
      </c>
      <c r="M46" s="8">
        <v>1.75</v>
      </c>
      <c r="N46" s="67">
        <f t="shared" si="36"/>
        <v>25</v>
      </c>
      <c r="O46" s="8">
        <f t="shared" si="60"/>
        <v>0</v>
      </c>
      <c r="P46" s="28">
        <f t="shared" si="37"/>
        <v>255.63257252581479</v>
      </c>
      <c r="Q46" s="116">
        <f t="shared" si="38"/>
        <v>114.24537624797465</v>
      </c>
      <c r="R46" s="33">
        <f t="shared" si="39"/>
        <v>1.9309113581843607</v>
      </c>
      <c r="S46" s="89">
        <f t="shared" si="40"/>
        <v>60.685785542937047</v>
      </c>
      <c r="T46" s="50">
        <f t="shared" si="41"/>
        <v>113.76830052461898</v>
      </c>
      <c r="U46" s="128">
        <f t="shared" si="42"/>
        <v>72.481899983310811</v>
      </c>
      <c r="V46" s="58">
        <f t="shared" si="43"/>
        <v>55.168895948124586</v>
      </c>
      <c r="W46" s="116">
        <f t="shared" si="44"/>
        <v>20.867965104148144</v>
      </c>
      <c r="X46" s="59">
        <f t="shared" si="45"/>
        <v>3.3909470955194112</v>
      </c>
      <c r="Y46" s="60">
        <f t="shared" si="46"/>
        <v>2.1316068335535401</v>
      </c>
      <c r="Z46" s="60">
        <f t="shared" si="47"/>
        <v>2.486680831201693</v>
      </c>
      <c r="AA46" s="67">
        <f t="shared" si="61"/>
        <v>0</v>
      </c>
      <c r="AB46" s="31">
        <f t="shared" si="30"/>
        <v>25</v>
      </c>
      <c r="AC46" s="50">
        <f t="shared" si="48"/>
        <v>248.24383174612817</v>
      </c>
      <c r="AD46" s="116">
        <f t="shared" si="49"/>
        <v>0</v>
      </c>
      <c r="AE46" s="33">
        <f t="shared" si="50"/>
        <v>1.75</v>
      </c>
      <c r="AF46" s="89">
        <f t="shared" si="51"/>
        <v>55</v>
      </c>
      <c r="AG46" s="50">
        <f t="shared" si="31"/>
        <v>106.42857142857143</v>
      </c>
      <c r="AH46" s="128">
        <f t="shared" si="52"/>
        <v>66.428571428571431</v>
      </c>
      <c r="AI46" s="58">
        <f t="shared" si="62"/>
        <v>50</v>
      </c>
      <c r="AJ46" s="116">
        <f t="shared" si="53"/>
        <v>20.264802591520667</v>
      </c>
      <c r="AK46" s="61">
        <f t="shared" si="54"/>
        <v>3.5</v>
      </c>
      <c r="AL46" s="60">
        <f t="shared" si="55"/>
        <v>1.9629166666666666</v>
      </c>
      <c r="AM46" s="60">
        <f t="shared" si="56"/>
        <v>2.3033925980953538</v>
      </c>
      <c r="AN46" s="62">
        <f t="shared" si="57"/>
        <v>4.8294751297975136</v>
      </c>
      <c r="AO46" s="63">
        <f t="shared" si="58"/>
        <v>1.4713449702396786</v>
      </c>
    </row>
    <row r="47" spans="1:41" s="1" customFormat="1" ht="20.100000000000001" customHeight="1" x14ac:dyDescent="0.15">
      <c r="A47" s="18"/>
      <c r="B47" s="147"/>
      <c r="C47" s="149"/>
      <c r="D47" s="100">
        <f t="shared" si="59"/>
        <v>150</v>
      </c>
      <c r="E47" s="149"/>
      <c r="F47" s="94" t="s">
        <v>123</v>
      </c>
      <c r="G47" s="8">
        <f t="shared" si="32"/>
        <v>25</v>
      </c>
      <c r="H47" s="143"/>
      <c r="I47" s="97">
        <f t="shared" si="33"/>
        <v>165.50668784437377</v>
      </c>
      <c r="J47" s="8">
        <v>35</v>
      </c>
      <c r="K47" s="28">
        <f t="shared" si="34"/>
        <v>185</v>
      </c>
      <c r="L47" s="58">
        <f>(K47-40)*M47</f>
        <v>253.75</v>
      </c>
      <c r="M47" s="8">
        <v>1.75</v>
      </c>
      <c r="N47" s="67">
        <f t="shared" si="36"/>
        <v>25</v>
      </c>
      <c r="O47" s="8">
        <f t="shared" si="60"/>
        <v>0</v>
      </c>
      <c r="P47" s="28">
        <f t="shared" si="37"/>
        <v>264.76230725887962</v>
      </c>
      <c r="Q47" s="116">
        <f t="shared" si="38"/>
        <v>118.32556825683089</v>
      </c>
      <c r="R47" s="33">
        <f t="shared" si="39"/>
        <v>1.9309113581843607</v>
      </c>
      <c r="S47" s="89">
        <f t="shared" si="40"/>
        <v>60.685785542937047</v>
      </c>
      <c r="T47" s="50">
        <f t="shared" si="41"/>
        <v>115.2428148296657</v>
      </c>
      <c r="U47" s="128">
        <f t="shared" si="42"/>
        <v>72.481899983310811</v>
      </c>
      <c r="V47" s="58">
        <f t="shared" si="43"/>
        <v>55.168895948124586</v>
      </c>
      <c r="W47" s="116">
        <f t="shared" si="44"/>
        <v>20.867965104148144</v>
      </c>
      <c r="X47" s="59">
        <f t="shared" si="45"/>
        <v>3.3909470955194112</v>
      </c>
      <c r="Y47" s="60">
        <f t="shared" si="46"/>
        <v>2.271488859572524</v>
      </c>
      <c r="Z47" s="60">
        <f t="shared" si="47"/>
        <v>2.5867156010346362</v>
      </c>
      <c r="AA47" s="67">
        <f t="shared" si="61"/>
        <v>0</v>
      </c>
      <c r="AB47" s="31">
        <f t="shared" si="30"/>
        <v>25</v>
      </c>
      <c r="AC47" s="50">
        <f t="shared" si="48"/>
        <v>257.10968287991847</v>
      </c>
      <c r="AD47" s="116">
        <f t="shared" si="49"/>
        <v>0</v>
      </c>
      <c r="AE47" s="33">
        <f>M47/COS(AA47*PI()/180)</f>
        <v>1.75</v>
      </c>
      <c r="AF47" s="89">
        <f t="shared" si="51"/>
        <v>55</v>
      </c>
      <c r="AG47" s="50">
        <f t="shared" si="31"/>
        <v>107.85714285714286</v>
      </c>
      <c r="AH47" s="128">
        <f t="shared" si="52"/>
        <v>66.428571428571431</v>
      </c>
      <c r="AI47" s="58">
        <f t="shared" si="62"/>
        <v>50</v>
      </c>
      <c r="AJ47" s="116">
        <f t="shared" si="53"/>
        <v>20.264802591520667</v>
      </c>
      <c r="AK47" s="61">
        <f t="shared" si="54"/>
        <v>3.5</v>
      </c>
      <c r="AL47" s="60">
        <f t="shared" si="55"/>
        <v>2.0923802083333332</v>
      </c>
      <c r="AM47" s="60">
        <f t="shared" si="56"/>
        <v>2.3965316194559021</v>
      </c>
      <c r="AN47" s="62">
        <f t="shared" si="57"/>
        <v>4.923934808320392</v>
      </c>
      <c r="AO47" s="63">
        <f t="shared" si="58"/>
        <v>1.4844015846680185</v>
      </c>
    </row>
    <row r="48" spans="1:41" s="1" customFormat="1" ht="20.100000000000001" customHeight="1" x14ac:dyDescent="0.15">
      <c r="A48" s="18"/>
      <c r="B48" s="147"/>
      <c r="C48" s="149"/>
      <c r="D48" s="100">
        <f t="shared" si="59"/>
        <v>150</v>
      </c>
      <c r="E48" s="149"/>
      <c r="F48" s="94" t="s">
        <v>124</v>
      </c>
      <c r="G48" s="8">
        <f t="shared" si="32"/>
        <v>25</v>
      </c>
      <c r="H48" s="143"/>
      <c r="I48" s="97">
        <f t="shared" si="33"/>
        <v>165.50668784437377</v>
      </c>
      <c r="J48" s="8">
        <v>35</v>
      </c>
      <c r="K48" s="28">
        <f t="shared" si="34"/>
        <v>185</v>
      </c>
      <c r="L48" s="58">
        <f t="shared" si="35"/>
        <v>253.75</v>
      </c>
      <c r="M48" s="8">
        <v>1.75</v>
      </c>
      <c r="N48" s="67">
        <f t="shared" si="36"/>
        <v>25</v>
      </c>
      <c r="O48" s="8">
        <f t="shared" si="60"/>
        <v>0</v>
      </c>
      <c r="P48" s="28">
        <f t="shared" si="37"/>
        <v>264.76230725887962</v>
      </c>
      <c r="Q48" s="116">
        <f t="shared" si="38"/>
        <v>118.32556825683089</v>
      </c>
      <c r="R48" s="33">
        <f t="shared" si="39"/>
        <v>1.9309113581843607</v>
      </c>
      <c r="S48" s="89">
        <f t="shared" si="40"/>
        <v>60.685785542937047</v>
      </c>
      <c r="T48" s="50">
        <f t="shared" si="41"/>
        <v>115.2428148296657</v>
      </c>
      <c r="U48" s="128">
        <f t="shared" si="42"/>
        <v>72.481899983310811</v>
      </c>
      <c r="V48" s="58">
        <f t="shared" si="43"/>
        <v>55.168895948124586</v>
      </c>
      <c r="W48" s="116">
        <f t="shared" si="44"/>
        <v>20.867965104148144</v>
      </c>
      <c r="X48" s="59">
        <f t="shared" si="45"/>
        <v>3.3909470955194112</v>
      </c>
      <c r="Y48" s="60">
        <f t="shared" si="46"/>
        <v>2.271488859572524</v>
      </c>
      <c r="Z48" s="60">
        <f t="shared" si="47"/>
        <v>2.5867156010346362</v>
      </c>
      <c r="AA48" s="67">
        <f t="shared" si="61"/>
        <v>0</v>
      </c>
      <c r="AB48" s="31">
        <f t="shared" si="30"/>
        <v>25</v>
      </c>
      <c r="AC48" s="50">
        <f t="shared" si="48"/>
        <v>257.10968287991847</v>
      </c>
      <c r="AD48" s="116">
        <f t="shared" si="49"/>
        <v>0</v>
      </c>
      <c r="AE48" s="33">
        <f t="shared" si="50"/>
        <v>1.75</v>
      </c>
      <c r="AF48" s="89">
        <f t="shared" si="51"/>
        <v>55</v>
      </c>
      <c r="AG48" s="50">
        <f t="shared" si="31"/>
        <v>107.85714285714286</v>
      </c>
      <c r="AH48" s="128">
        <f t="shared" si="52"/>
        <v>66.428571428571431</v>
      </c>
      <c r="AI48" s="58">
        <f t="shared" si="62"/>
        <v>50</v>
      </c>
      <c r="AJ48" s="116">
        <f t="shared" si="53"/>
        <v>20.264802591520667</v>
      </c>
      <c r="AK48" s="61">
        <f t="shared" si="54"/>
        <v>3.5</v>
      </c>
      <c r="AL48" s="60">
        <f t="shared" si="55"/>
        <v>2.0923802083333332</v>
      </c>
      <c r="AM48" s="60">
        <f t="shared" si="56"/>
        <v>2.3965316194559021</v>
      </c>
      <c r="AN48" s="62">
        <f t="shared" si="57"/>
        <v>4.923934808320392</v>
      </c>
      <c r="AO48" s="63">
        <f t="shared" si="58"/>
        <v>1.4844015846680185</v>
      </c>
    </row>
    <row r="49" spans="1:41" s="1" customFormat="1" ht="20.100000000000001" customHeight="1" thickBot="1" x14ac:dyDescent="0.2">
      <c r="A49" s="18"/>
      <c r="B49" s="148"/>
      <c r="C49" s="150"/>
      <c r="D49" s="100">
        <f t="shared" si="59"/>
        <v>150</v>
      </c>
      <c r="E49" s="150"/>
      <c r="F49" s="95" t="s">
        <v>125</v>
      </c>
      <c r="G49" s="35">
        <f t="shared" si="32"/>
        <v>25</v>
      </c>
      <c r="H49" s="144"/>
      <c r="I49" s="97">
        <f>D49/COS(G49/180*PI())</f>
        <v>165.50668784437377</v>
      </c>
      <c r="J49" s="35">
        <v>40</v>
      </c>
      <c r="K49" s="28">
        <f t="shared" si="34"/>
        <v>190</v>
      </c>
      <c r="L49" s="66">
        <f>(K49-40)*M49</f>
        <v>262.5</v>
      </c>
      <c r="M49" s="35">
        <v>1.75</v>
      </c>
      <c r="N49" s="83">
        <f t="shared" si="36"/>
        <v>25</v>
      </c>
      <c r="O49" s="35">
        <f t="shared" si="60"/>
        <v>0</v>
      </c>
      <c r="P49" s="36">
        <f>L49/COS(ATAN((Q49+U49-T49)/L49))</f>
        <v>273.89204199194438</v>
      </c>
      <c r="Q49" s="117">
        <f t="shared" si="38"/>
        <v>122.40576026568712</v>
      </c>
      <c r="R49" s="40">
        <f t="shared" si="39"/>
        <v>1.9309113581843607</v>
      </c>
      <c r="S49" s="90">
        <f>55/COS(N49*PI()/180)</f>
        <v>60.685785542937047</v>
      </c>
      <c r="T49" s="51">
        <f t="shared" si="41"/>
        <v>116.71732913471243</v>
      </c>
      <c r="U49" s="129">
        <f t="shared" si="42"/>
        <v>72.481899983310811</v>
      </c>
      <c r="V49" s="58">
        <f t="shared" si="43"/>
        <v>55.168895948124586</v>
      </c>
      <c r="W49" s="117">
        <f t="shared" si="44"/>
        <v>20.867965104148144</v>
      </c>
      <c r="X49" s="84">
        <f t="shared" si="45"/>
        <v>3.3909470955194112</v>
      </c>
      <c r="Y49" s="85">
        <f t="shared" si="46"/>
        <v>2.4164127587403059</v>
      </c>
      <c r="Z49" s="60">
        <f t="shared" si="47"/>
        <v>2.687524490877728</v>
      </c>
      <c r="AA49" s="83">
        <f>AA48</f>
        <v>0</v>
      </c>
      <c r="AB49" s="38">
        <f t="shared" si="30"/>
        <v>25</v>
      </c>
      <c r="AC49" s="51">
        <f t="shared" si="48"/>
        <v>265.97553401370874</v>
      </c>
      <c r="AD49" s="117">
        <f>L49*TAN(ABS(AA49)*PI()/180)</f>
        <v>0</v>
      </c>
      <c r="AE49" s="40">
        <f t="shared" si="50"/>
        <v>1.75</v>
      </c>
      <c r="AF49" s="90">
        <f t="shared" si="51"/>
        <v>55</v>
      </c>
      <c r="AG49" s="51">
        <f t="shared" si="31"/>
        <v>109.28571428571428</v>
      </c>
      <c r="AH49" s="129">
        <f t="shared" si="52"/>
        <v>66.428571428571431</v>
      </c>
      <c r="AI49" s="66">
        <f>50/COS(AA49*PI()/180)</f>
        <v>50</v>
      </c>
      <c r="AJ49" s="117">
        <f t="shared" si="53"/>
        <v>20.264802591520667</v>
      </c>
      <c r="AK49" s="86">
        <f t="shared" si="54"/>
        <v>3.5</v>
      </c>
      <c r="AL49" s="85">
        <f t="shared" si="55"/>
        <v>2.2265625</v>
      </c>
      <c r="AM49" s="85">
        <f>(M49*(AF49+AI49+AJ49)*(K49-40)*60+M49*(K49^2-40^2)*60/(2*AK49)+(AI49+AJ49+AH49)*0*60)/1000000</f>
        <v>2.49042064081645</v>
      </c>
      <c r="AN49" s="62">
        <f t="shared" si="57"/>
        <v>5.0198225540463692</v>
      </c>
      <c r="AO49" s="63">
        <f>IF(AA49&gt;0,0.8*0.4*(Q49+U49+W49+I49+AD49+AH49+AJ49)/100,0.8*0.4*(Q49+U49+W49+I49-AD49+AH49+AJ49)/100)</f>
        <v>1.4974581990963582</v>
      </c>
    </row>
    <row r="50" spans="1:41" s="1" customFormat="1" ht="20.100000000000001" customHeight="1" x14ac:dyDescent="0.15">
      <c r="A50" s="17"/>
      <c r="B50" s="188" t="s">
        <v>55</v>
      </c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</row>
    <row r="51" spans="1:41" s="1" customFormat="1" ht="20.100000000000001" customHeight="1" thickBot="1" x14ac:dyDescent="0.2">
      <c r="D51" s="96"/>
      <c r="K51" s="2"/>
      <c r="L51" s="2"/>
      <c r="P51" s="2"/>
      <c r="Q51" s="2"/>
      <c r="R51" s="87"/>
      <c r="S51" s="13"/>
      <c r="T51" s="13"/>
      <c r="U51" s="13"/>
      <c r="V51" s="2"/>
      <c r="W51" s="2"/>
      <c r="X51" s="5"/>
      <c r="AA51" s="3"/>
      <c r="AB51" s="4"/>
      <c r="AC51" s="13"/>
      <c r="AD51" s="2"/>
      <c r="AE51" s="87"/>
      <c r="AF51" s="13"/>
      <c r="AG51" s="13"/>
      <c r="AH51" s="13"/>
      <c r="AI51" s="2"/>
      <c r="AJ51" s="2"/>
      <c r="AK51" s="5"/>
      <c r="AN51" s="4" t="s">
        <v>77</v>
      </c>
      <c r="AO51" s="4"/>
    </row>
    <row r="52" spans="1:41" s="1" customFormat="1" ht="24.75" customHeight="1" x14ac:dyDescent="0.15">
      <c r="A52" s="18"/>
      <c r="B52" s="19" t="s">
        <v>29</v>
      </c>
      <c r="C52" s="15" t="s">
        <v>30</v>
      </c>
      <c r="D52" s="91" t="s">
        <v>30</v>
      </c>
      <c r="E52" s="15" t="s">
        <v>315</v>
      </c>
      <c r="F52" s="68" t="s">
        <v>24</v>
      </c>
      <c r="G52" s="165" t="s">
        <v>71</v>
      </c>
      <c r="H52" s="146" t="s">
        <v>316</v>
      </c>
      <c r="I52" s="167" t="s">
        <v>316</v>
      </c>
      <c r="J52" s="68" t="s">
        <v>27</v>
      </c>
      <c r="K52" s="151" t="s">
        <v>72</v>
      </c>
      <c r="L52" s="151" t="s">
        <v>1</v>
      </c>
      <c r="M52" s="153" t="s">
        <v>3</v>
      </c>
      <c r="N52" s="153" t="s">
        <v>32</v>
      </c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 t="s">
        <v>33</v>
      </c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03" t="s">
        <v>16</v>
      </c>
      <c r="AO52" s="155" t="s">
        <v>87</v>
      </c>
    </row>
    <row r="53" spans="1:41" s="1" customFormat="1" ht="34.5" customHeight="1" x14ac:dyDescent="0.15">
      <c r="A53" s="18"/>
      <c r="B53" s="20" t="s">
        <v>34</v>
      </c>
      <c r="C53" s="16" t="s">
        <v>35</v>
      </c>
      <c r="D53" s="92" t="s">
        <v>35</v>
      </c>
      <c r="E53" s="16" t="s">
        <v>70</v>
      </c>
      <c r="F53" s="69" t="s">
        <v>73</v>
      </c>
      <c r="G53" s="166"/>
      <c r="H53" s="143"/>
      <c r="I53" s="168"/>
      <c r="J53" s="69" t="s">
        <v>74</v>
      </c>
      <c r="K53" s="152"/>
      <c r="L53" s="152"/>
      <c r="M53" s="154"/>
      <c r="N53" s="103" t="s">
        <v>39</v>
      </c>
      <c r="O53" s="103" t="s">
        <v>40</v>
      </c>
      <c r="P53" s="103" t="s">
        <v>0</v>
      </c>
      <c r="Q53" s="103" t="s">
        <v>2</v>
      </c>
      <c r="R53" s="162" t="s">
        <v>17</v>
      </c>
      <c r="S53" s="103" t="s">
        <v>4</v>
      </c>
      <c r="T53" s="103" t="s">
        <v>19</v>
      </c>
      <c r="U53" s="103" t="s">
        <v>21</v>
      </c>
      <c r="V53" s="103" t="s">
        <v>5</v>
      </c>
      <c r="W53" s="103" t="s">
        <v>6</v>
      </c>
      <c r="X53" s="157" t="s">
        <v>7</v>
      </c>
      <c r="Y53" s="70" t="s">
        <v>37</v>
      </c>
      <c r="Z53" s="70" t="s">
        <v>38</v>
      </c>
      <c r="AA53" s="103" t="s">
        <v>41</v>
      </c>
      <c r="AB53" s="103" t="s">
        <v>42</v>
      </c>
      <c r="AC53" s="103" t="s">
        <v>18</v>
      </c>
      <c r="AD53" s="103" t="s">
        <v>13</v>
      </c>
      <c r="AE53" s="162" t="s">
        <v>14</v>
      </c>
      <c r="AF53" s="103" t="s">
        <v>8</v>
      </c>
      <c r="AG53" s="103" t="s">
        <v>20</v>
      </c>
      <c r="AH53" s="103" t="s">
        <v>22</v>
      </c>
      <c r="AI53" s="103" t="s">
        <v>9</v>
      </c>
      <c r="AJ53" s="103" t="s">
        <v>10</v>
      </c>
      <c r="AK53" s="157" t="s">
        <v>11</v>
      </c>
      <c r="AL53" s="70" t="s">
        <v>37</v>
      </c>
      <c r="AM53" s="70" t="s">
        <v>38</v>
      </c>
      <c r="AN53" s="71" t="s">
        <v>314</v>
      </c>
      <c r="AO53" s="156"/>
    </row>
    <row r="54" spans="1:41" s="1" customFormat="1" ht="51" customHeight="1" x14ac:dyDescent="0.15">
      <c r="A54" s="18"/>
      <c r="B54" s="25" t="s">
        <v>57</v>
      </c>
      <c r="C54" s="24" t="s">
        <v>57</v>
      </c>
      <c r="D54" s="93" t="s">
        <v>57</v>
      </c>
      <c r="E54" s="71" t="s">
        <v>15</v>
      </c>
      <c r="F54" s="71" t="s">
        <v>58</v>
      </c>
      <c r="G54" s="71" t="s">
        <v>59</v>
      </c>
      <c r="H54" s="108" t="s">
        <v>15</v>
      </c>
      <c r="I54" s="93" t="s">
        <v>15</v>
      </c>
      <c r="J54" s="71" t="s">
        <v>15</v>
      </c>
      <c r="K54" s="73" t="s">
        <v>57</v>
      </c>
      <c r="L54" s="73" t="s">
        <v>57</v>
      </c>
      <c r="M54" s="154"/>
      <c r="N54" s="71" t="s">
        <v>59</v>
      </c>
      <c r="O54" s="71" t="s">
        <v>59</v>
      </c>
      <c r="P54" s="71" t="s">
        <v>57</v>
      </c>
      <c r="Q54" s="71" t="s">
        <v>57</v>
      </c>
      <c r="R54" s="163"/>
      <c r="S54" s="71" t="s">
        <v>57</v>
      </c>
      <c r="T54" s="71" t="s">
        <v>57</v>
      </c>
      <c r="U54" s="71" t="s">
        <v>57</v>
      </c>
      <c r="V54" s="71" t="s">
        <v>57</v>
      </c>
      <c r="W54" s="71" t="s">
        <v>57</v>
      </c>
      <c r="X54" s="157"/>
      <c r="Y54" s="158" t="s">
        <v>75</v>
      </c>
      <c r="Z54" s="158"/>
      <c r="AA54" s="71" t="s">
        <v>59</v>
      </c>
      <c r="AB54" s="71" t="s">
        <v>59</v>
      </c>
      <c r="AC54" s="71" t="s">
        <v>57</v>
      </c>
      <c r="AD54" s="71" t="s">
        <v>57</v>
      </c>
      <c r="AE54" s="163"/>
      <c r="AF54" s="71" t="s">
        <v>57</v>
      </c>
      <c r="AG54" s="71" t="s">
        <v>57</v>
      </c>
      <c r="AH54" s="71" t="s">
        <v>57</v>
      </c>
      <c r="AI54" s="71" t="s">
        <v>57</v>
      </c>
      <c r="AJ54" s="71" t="s">
        <v>57</v>
      </c>
      <c r="AK54" s="157"/>
      <c r="AL54" s="159" t="s">
        <v>75</v>
      </c>
      <c r="AM54" s="160"/>
      <c r="AN54" s="158" t="s">
        <v>52</v>
      </c>
      <c r="AO54" s="161"/>
    </row>
    <row r="55" spans="1:41" s="1" customFormat="1" ht="24.75" customHeight="1" x14ac:dyDescent="0.15">
      <c r="A55" s="18"/>
      <c r="B55" s="147">
        <f>C55+20*2</f>
        <v>240</v>
      </c>
      <c r="C55" s="149">
        <v>200</v>
      </c>
      <c r="D55" s="100">
        <v>200</v>
      </c>
      <c r="E55" s="149">
        <v>200</v>
      </c>
      <c r="F55" s="64" t="s">
        <v>43</v>
      </c>
      <c r="G55" s="8">
        <v>25</v>
      </c>
      <c r="H55" s="186">
        <f>C55/COS(G55/180*PI())</f>
        <v>220.67558379249834</v>
      </c>
      <c r="I55" s="97">
        <f>D55/COS(G55/180*PI())</f>
        <v>220.67558379249834</v>
      </c>
      <c r="J55" s="8">
        <v>25</v>
      </c>
      <c r="K55" s="28">
        <f t="shared" ref="K55:K63" si="63">J55+E$55</f>
        <v>225</v>
      </c>
      <c r="L55" s="58">
        <f t="shared" ref="L55:L63" si="64">(K55-40)*M55</f>
        <v>277.5</v>
      </c>
      <c r="M55" s="8">
        <v>1.5</v>
      </c>
      <c r="N55" s="67">
        <v>25</v>
      </c>
      <c r="O55" s="8">
        <f t="shared" ref="O55:O63" si="65">N55-G55</f>
        <v>0</v>
      </c>
      <c r="P55" s="28">
        <f t="shared" ref="P55:P63" si="66">L55/COS(ATAN((Q55+U55-T55)/L55))</f>
        <v>287.56743512443427</v>
      </c>
      <c r="Q55" s="28">
        <f t="shared" ref="Q55:Q63" si="67">L55*TAN(N55*PI()/180)</f>
        <v>129.40037513801209</v>
      </c>
      <c r="R55" s="33">
        <f t="shared" ref="R55:R63" si="68">M55/COS(N55*PI()/180)</f>
        <v>1.6550668784437377</v>
      </c>
      <c r="S55" s="89">
        <f t="shared" ref="S55:S63" si="69">55/COS(N55*PI()/180)</f>
        <v>60.685785542937047</v>
      </c>
      <c r="T55" s="50">
        <f t="shared" ref="T55:T63" si="70">K55/X55+S55</f>
        <v>126.33272853598967</v>
      </c>
      <c r="U55" s="89">
        <f t="shared" ref="U55:U63" si="71">40/X55+S55</f>
        <v>72.356353186146407</v>
      </c>
      <c r="V55" s="58">
        <f>50/COS(N55*PI()/180)</f>
        <v>55.168895948124586</v>
      </c>
      <c r="W55" s="28">
        <f t="shared" ref="W55:W63" si="72">20/COS(ATAN((Q55+U55-T55)/L55))</f>
        <v>20.725580909869134</v>
      </c>
      <c r="X55" s="59">
        <f t="shared" ref="X55:X63" si="73">(3.5+SIN(N55*PI()/180)/M55)*COS(N55*PI()/180)</f>
        <v>3.4274254023346011</v>
      </c>
      <c r="Y55" s="60">
        <f t="shared" ref="Y55:Y63" si="74">(S55*M55*(K55^2-40^2)/2+M55*(K55^3-40^3)/(6*X55))/1000000</f>
        <v>3.0575163723804049</v>
      </c>
      <c r="Z55" s="60">
        <f t="shared" ref="Z55:Z63" si="75">(M55*(S55+V55+W55)*(K55-40)*60+M55*(K55^2-40^2)*60/(2*X55)+(V55+W55+U55)*0*60)/1000000</f>
        <v>2.9177296450223782</v>
      </c>
      <c r="AA55" s="67">
        <v>0</v>
      </c>
      <c r="AB55" s="31">
        <f t="shared" ref="AB55:AB63" si="76">AA55+G55</f>
        <v>25</v>
      </c>
      <c r="AC55" s="50">
        <f t="shared" ref="AC55:AC63" si="77">IF(AA55&gt;0,L55/COS(ATAN((AD55+AH55-AG55)/L55)),L55/COS(ATAN((AD55+AG55-AH55)/L55)))</f>
        <v>282.48916359927932</v>
      </c>
      <c r="AD55" s="28">
        <f t="shared" ref="AD55:AD63" si="78">L55*TAN(ABS(AA55)*PI()/180)</f>
        <v>0</v>
      </c>
      <c r="AE55" s="33">
        <f t="shared" ref="AE55:AE63" si="79">M55/COS(AA55*PI()/180)</f>
        <v>1.5</v>
      </c>
      <c r="AF55" s="89">
        <f t="shared" ref="AF55:AF63" si="80">55/COS(AA55*PI()/180)</f>
        <v>55</v>
      </c>
      <c r="AG55" s="50">
        <f t="shared" ref="AG55:AG63" si="81">K55/AK55+AF55</f>
        <v>119.28571428571429</v>
      </c>
      <c r="AH55" s="89">
        <f t="shared" ref="AH55:AH63" si="82">40/AK55+AF55</f>
        <v>66.428571428571431</v>
      </c>
      <c r="AI55" s="58">
        <f t="shared" ref="AI55:AI63" si="83">50/COS(AA55*PI()/180)</f>
        <v>50</v>
      </c>
      <c r="AJ55" s="28">
        <f t="shared" ref="AJ55:AJ63" si="84">IF(AA55&gt;0,20/COS(ATAN((AD55+AH55-AG55)/L55)),20/COS(ATAN((AD55-AH55+AG55)/L55)))</f>
        <v>20.359579358506618</v>
      </c>
      <c r="AK55" s="61">
        <f t="shared" ref="AK55:AK63" si="85">(3.5+SIN(ABS(AA55)*PI()/180)/M55)*COS(AA55*PI()/180)</f>
        <v>3.5</v>
      </c>
      <c r="AL55" s="60">
        <f t="shared" ref="AL55:AL63" si="86">(AF55*M55*(K55^2-40^2)/2+M55*(K55^3-40^3)/(6*AK55))/1000000</f>
        <v>2.8313258928571425</v>
      </c>
      <c r="AM55" s="60">
        <f t="shared" ref="AM55:AM63" si="87">(M55*(AF55+AI55+AJ55)*(K55-40)*60+M55*(K55^2-40^2)*60/(2*AK55)+(AI55+AJ55+AH55)*0*60)/1000000</f>
        <v>2.717558424890564</v>
      </c>
      <c r="AN55" s="62">
        <f>IF(AA55&gt;0,((I55+I55+Q55+AD55)*L55/2+200*(I55+Q55+AD55+U55+W55+AH55+AJ55))/10000*0.4-(AI55+V55)*L55/10000*0.4,((I55+I55+Q55-AD55)*L55/2+200*(I55+Q55-AD55+U55+W55+AH55+AJ55))/10000*0.4-(AI55+V55)*L55/10000*0.4)</f>
        <v>6.2398646675973488</v>
      </c>
      <c r="AO55" s="63">
        <f>IF(AA55&gt;0,0.8*0.4*(Q55+U55+W55+I55+AD55+AH55+AJ55)/100,0.8*0.4*(Q55+U55+W55+I55-AD55+AH55+AJ55)/100)</f>
        <v>1.6958273402035333</v>
      </c>
    </row>
    <row r="56" spans="1:41" s="1" customFormat="1" ht="20.100000000000001" customHeight="1" x14ac:dyDescent="0.15">
      <c r="A56" s="18"/>
      <c r="B56" s="147"/>
      <c r="C56" s="149"/>
      <c r="D56" s="100">
        <v>200</v>
      </c>
      <c r="E56" s="149"/>
      <c r="F56" s="64" t="s">
        <v>44</v>
      </c>
      <c r="G56" s="8">
        <f t="shared" ref="G56:G63" si="88">G55</f>
        <v>25</v>
      </c>
      <c r="H56" s="186"/>
      <c r="I56" s="97">
        <f t="shared" ref="I56:I63" si="89">D56/COS(G56/180*PI())</f>
        <v>220.67558379249834</v>
      </c>
      <c r="J56" s="8">
        <v>25</v>
      </c>
      <c r="K56" s="28">
        <f t="shared" si="63"/>
        <v>225</v>
      </c>
      <c r="L56" s="58">
        <f t="shared" si="64"/>
        <v>277.5</v>
      </c>
      <c r="M56" s="8">
        <v>1.5</v>
      </c>
      <c r="N56" s="67">
        <f t="shared" ref="N56:N63" si="90">N55</f>
        <v>25</v>
      </c>
      <c r="O56" s="8">
        <f t="shared" si="65"/>
        <v>0</v>
      </c>
      <c r="P56" s="28">
        <f t="shared" si="66"/>
        <v>287.56743512443427</v>
      </c>
      <c r="Q56" s="28">
        <f t="shared" si="67"/>
        <v>129.40037513801209</v>
      </c>
      <c r="R56" s="33">
        <f t="shared" si="68"/>
        <v>1.6550668784437377</v>
      </c>
      <c r="S56" s="89">
        <f t="shared" si="69"/>
        <v>60.685785542937047</v>
      </c>
      <c r="T56" s="50">
        <f t="shared" si="70"/>
        <v>126.33272853598967</v>
      </c>
      <c r="U56" s="89">
        <f t="shared" si="71"/>
        <v>72.356353186146407</v>
      </c>
      <c r="V56" s="58">
        <f t="shared" ref="V56:V63" si="91">50/COS(N56*PI()/180)</f>
        <v>55.168895948124586</v>
      </c>
      <c r="W56" s="28">
        <f t="shared" si="72"/>
        <v>20.725580909869134</v>
      </c>
      <c r="X56" s="59">
        <f t="shared" si="73"/>
        <v>3.4274254023346011</v>
      </c>
      <c r="Y56" s="60">
        <f t="shared" si="74"/>
        <v>3.0575163723804049</v>
      </c>
      <c r="Z56" s="60">
        <f t="shared" si="75"/>
        <v>2.9177296450223782</v>
      </c>
      <c r="AA56" s="67">
        <f t="shared" ref="AA56:AA63" si="92">AA55</f>
        <v>0</v>
      </c>
      <c r="AB56" s="31">
        <f t="shared" si="76"/>
        <v>25</v>
      </c>
      <c r="AC56" s="50">
        <f t="shared" si="77"/>
        <v>282.48916359927932</v>
      </c>
      <c r="AD56" s="28">
        <f t="shared" si="78"/>
        <v>0</v>
      </c>
      <c r="AE56" s="33">
        <f t="shared" si="79"/>
        <v>1.5</v>
      </c>
      <c r="AF56" s="89">
        <f t="shared" si="80"/>
        <v>55</v>
      </c>
      <c r="AG56" s="50">
        <f t="shared" si="81"/>
        <v>119.28571428571429</v>
      </c>
      <c r="AH56" s="89">
        <f t="shared" si="82"/>
        <v>66.428571428571431</v>
      </c>
      <c r="AI56" s="58">
        <f t="shared" si="83"/>
        <v>50</v>
      </c>
      <c r="AJ56" s="28">
        <f t="shared" si="84"/>
        <v>20.359579358506618</v>
      </c>
      <c r="AK56" s="61">
        <f t="shared" si="85"/>
        <v>3.5</v>
      </c>
      <c r="AL56" s="60">
        <f t="shared" si="86"/>
        <v>2.8313258928571425</v>
      </c>
      <c r="AM56" s="60">
        <f t="shared" si="87"/>
        <v>2.717558424890564</v>
      </c>
      <c r="AN56" s="62">
        <f t="shared" ref="AN56:AN63" si="93">IF(AA56&gt;0,((I56+I56+Q56+AD56)*L56/2+200*(I56+Q56+AD56+U56+W56+AH56+AJ56))/10000*0.4-(AI56+V56)*L56/10000*0.4,((I56+I56+Q56-AD56)*L56/2+200*(I56+Q56-AD56+U56+W56+AH56+AJ56))/10000*0.4-(AI56+V56)*L56/10000*0.4)</f>
        <v>6.2398646675973488</v>
      </c>
      <c r="AO56" s="63">
        <f t="shared" ref="AO56:AO62" si="94">IF(AA56&gt;0,0.8*0.4*(Q56+U56+W56+I56+AD56+AH56+AJ56)/100,0.8*0.4*(Q56+U56+W56+I56-AD56+AH56+AJ56)/100)</f>
        <v>1.6958273402035333</v>
      </c>
    </row>
    <row r="57" spans="1:41" s="1" customFormat="1" ht="20.100000000000001" customHeight="1" x14ac:dyDescent="0.15">
      <c r="A57" s="18"/>
      <c r="B57" s="147"/>
      <c r="C57" s="149"/>
      <c r="D57" s="100">
        <v>200</v>
      </c>
      <c r="E57" s="149"/>
      <c r="F57" s="64" t="s">
        <v>45</v>
      </c>
      <c r="G57" s="8">
        <f t="shared" si="88"/>
        <v>25</v>
      </c>
      <c r="H57" s="186"/>
      <c r="I57" s="97">
        <f t="shared" si="89"/>
        <v>220.67558379249834</v>
      </c>
      <c r="J57" s="8">
        <v>35</v>
      </c>
      <c r="K57" s="28">
        <f t="shared" si="63"/>
        <v>235</v>
      </c>
      <c r="L57" s="58">
        <f t="shared" si="64"/>
        <v>292.5</v>
      </c>
      <c r="M57" s="8">
        <v>1.5</v>
      </c>
      <c r="N57" s="67">
        <f t="shared" si="90"/>
        <v>25</v>
      </c>
      <c r="O57" s="8">
        <f t="shared" si="65"/>
        <v>0</v>
      </c>
      <c r="P57" s="28">
        <f t="shared" si="66"/>
        <v>303.11162080683613</v>
      </c>
      <c r="Q57" s="28">
        <f t="shared" si="67"/>
        <v>136.3949900103371</v>
      </c>
      <c r="R57" s="33">
        <f t="shared" si="68"/>
        <v>1.6550668784437377</v>
      </c>
      <c r="S57" s="89">
        <f t="shared" si="69"/>
        <v>60.685785542937047</v>
      </c>
      <c r="T57" s="50">
        <f t="shared" si="70"/>
        <v>129.250370446792</v>
      </c>
      <c r="U57" s="89">
        <f t="shared" si="71"/>
        <v>72.356353186146407</v>
      </c>
      <c r="V57" s="58">
        <f t="shared" si="91"/>
        <v>55.168895948124586</v>
      </c>
      <c r="W57" s="28">
        <f t="shared" si="72"/>
        <v>20.725580909869134</v>
      </c>
      <c r="X57" s="59">
        <f t="shared" si="73"/>
        <v>3.4274254023346011</v>
      </c>
      <c r="Y57" s="60">
        <f t="shared" si="74"/>
        <v>3.3826580105765629</v>
      </c>
      <c r="Z57" s="60">
        <f t="shared" si="75"/>
        <v>3.1010470687368241</v>
      </c>
      <c r="AA57" s="67">
        <f t="shared" si="92"/>
        <v>0</v>
      </c>
      <c r="AB57" s="31">
        <f t="shared" si="76"/>
        <v>25</v>
      </c>
      <c r="AC57" s="50">
        <f t="shared" si="77"/>
        <v>297.75884811815928</v>
      </c>
      <c r="AD57" s="28">
        <f t="shared" si="78"/>
        <v>0</v>
      </c>
      <c r="AE57" s="33">
        <f t="shared" si="79"/>
        <v>1.5</v>
      </c>
      <c r="AF57" s="89">
        <f t="shared" si="80"/>
        <v>55</v>
      </c>
      <c r="AG57" s="50">
        <f t="shared" si="81"/>
        <v>122.14285714285714</v>
      </c>
      <c r="AH57" s="89">
        <f t="shared" si="82"/>
        <v>66.428571428571431</v>
      </c>
      <c r="AI57" s="58">
        <f t="shared" si="83"/>
        <v>50</v>
      </c>
      <c r="AJ57" s="28">
        <f t="shared" si="84"/>
        <v>20.359579358506618</v>
      </c>
      <c r="AK57" s="61">
        <f t="shared" si="85"/>
        <v>3.5</v>
      </c>
      <c r="AL57" s="60">
        <f t="shared" si="86"/>
        <v>3.1344508928571426</v>
      </c>
      <c r="AM57" s="60">
        <f t="shared" si="87"/>
        <v>2.8895249034560768</v>
      </c>
      <c r="AN57" s="62">
        <f t="shared" si="93"/>
        <v>6.4448642088270764</v>
      </c>
      <c r="AO57" s="63">
        <f t="shared" si="94"/>
        <v>1.7182101077949732</v>
      </c>
    </row>
    <row r="58" spans="1:41" s="1" customFormat="1" ht="20.100000000000001" customHeight="1" x14ac:dyDescent="0.15">
      <c r="A58" s="18"/>
      <c r="B58" s="147"/>
      <c r="C58" s="149"/>
      <c r="D58" s="100">
        <v>200</v>
      </c>
      <c r="E58" s="149"/>
      <c r="F58" s="64" t="s">
        <v>46</v>
      </c>
      <c r="G58" s="8">
        <f t="shared" si="88"/>
        <v>25</v>
      </c>
      <c r="H58" s="186"/>
      <c r="I58" s="97">
        <f t="shared" si="89"/>
        <v>220.67558379249834</v>
      </c>
      <c r="J58" s="8">
        <v>35</v>
      </c>
      <c r="K58" s="28">
        <f t="shared" si="63"/>
        <v>235</v>
      </c>
      <c r="L58" s="58">
        <f t="shared" si="64"/>
        <v>292.5</v>
      </c>
      <c r="M58" s="8">
        <v>1.5</v>
      </c>
      <c r="N58" s="67">
        <f t="shared" si="90"/>
        <v>25</v>
      </c>
      <c r="O58" s="8">
        <f t="shared" si="65"/>
        <v>0</v>
      </c>
      <c r="P58" s="28">
        <f t="shared" si="66"/>
        <v>303.11162080683613</v>
      </c>
      <c r="Q58" s="28">
        <f t="shared" si="67"/>
        <v>136.3949900103371</v>
      </c>
      <c r="R58" s="33">
        <f t="shared" si="68"/>
        <v>1.6550668784437377</v>
      </c>
      <c r="S58" s="89">
        <f t="shared" si="69"/>
        <v>60.685785542937047</v>
      </c>
      <c r="T58" s="50">
        <f t="shared" si="70"/>
        <v>129.250370446792</v>
      </c>
      <c r="U58" s="89">
        <f t="shared" si="71"/>
        <v>72.356353186146407</v>
      </c>
      <c r="V58" s="58">
        <f t="shared" si="91"/>
        <v>55.168895948124586</v>
      </c>
      <c r="W58" s="28">
        <f t="shared" si="72"/>
        <v>20.725580909869134</v>
      </c>
      <c r="X58" s="59">
        <f t="shared" si="73"/>
        <v>3.4274254023346011</v>
      </c>
      <c r="Y58" s="60">
        <f t="shared" si="74"/>
        <v>3.3826580105765629</v>
      </c>
      <c r="Z58" s="60">
        <f t="shared" si="75"/>
        <v>3.1010470687368241</v>
      </c>
      <c r="AA58" s="67">
        <f t="shared" si="92"/>
        <v>0</v>
      </c>
      <c r="AB58" s="31">
        <f t="shared" si="76"/>
        <v>25</v>
      </c>
      <c r="AC58" s="50">
        <f t="shared" si="77"/>
        <v>297.75884811815928</v>
      </c>
      <c r="AD58" s="28">
        <f t="shared" si="78"/>
        <v>0</v>
      </c>
      <c r="AE58" s="33">
        <f t="shared" si="79"/>
        <v>1.5</v>
      </c>
      <c r="AF58" s="89">
        <f t="shared" si="80"/>
        <v>55</v>
      </c>
      <c r="AG58" s="50">
        <f t="shared" si="81"/>
        <v>122.14285714285714</v>
      </c>
      <c r="AH58" s="89">
        <f t="shared" si="82"/>
        <v>66.428571428571431</v>
      </c>
      <c r="AI58" s="58">
        <f t="shared" si="83"/>
        <v>50</v>
      </c>
      <c r="AJ58" s="28">
        <f t="shared" si="84"/>
        <v>20.359579358506618</v>
      </c>
      <c r="AK58" s="61">
        <f t="shared" si="85"/>
        <v>3.5</v>
      </c>
      <c r="AL58" s="60">
        <f t="shared" si="86"/>
        <v>3.1344508928571426</v>
      </c>
      <c r="AM58" s="60">
        <f t="shared" si="87"/>
        <v>2.8895249034560768</v>
      </c>
      <c r="AN58" s="62">
        <f t="shared" si="93"/>
        <v>6.4448642088270764</v>
      </c>
      <c r="AO58" s="63">
        <f t="shared" si="94"/>
        <v>1.7182101077949732</v>
      </c>
    </row>
    <row r="59" spans="1:41" s="1" customFormat="1" ht="20.100000000000001" customHeight="1" x14ac:dyDescent="0.15">
      <c r="A59" s="18"/>
      <c r="B59" s="147"/>
      <c r="C59" s="149"/>
      <c r="D59" s="100">
        <v>200</v>
      </c>
      <c r="E59" s="149"/>
      <c r="F59" s="64" t="s">
        <v>47</v>
      </c>
      <c r="G59" s="8">
        <f t="shared" si="88"/>
        <v>25</v>
      </c>
      <c r="H59" s="186"/>
      <c r="I59" s="97">
        <f t="shared" si="89"/>
        <v>220.67558379249834</v>
      </c>
      <c r="J59" s="8">
        <v>40</v>
      </c>
      <c r="K59" s="28">
        <f t="shared" si="63"/>
        <v>240</v>
      </c>
      <c r="L59" s="58">
        <f t="shared" si="64"/>
        <v>350</v>
      </c>
      <c r="M59" s="8">
        <v>1.75</v>
      </c>
      <c r="N59" s="67">
        <f t="shared" si="90"/>
        <v>25</v>
      </c>
      <c r="O59" s="8">
        <f t="shared" si="65"/>
        <v>0</v>
      </c>
      <c r="P59" s="28">
        <f t="shared" si="66"/>
        <v>365.18938932259255</v>
      </c>
      <c r="Q59" s="28">
        <f t="shared" si="67"/>
        <v>163.2076803542495</v>
      </c>
      <c r="R59" s="33">
        <f t="shared" si="68"/>
        <v>1.9309113581843607</v>
      </c>
      <c r="S59" s="89">
        <f t="shared" si="69"/>
        <v>60.685785542937047</v>
      </c>
      <c r="T59" s="50">
        <f t="shared" si="70"/>
        <v>131.46247218517962</v>
      </c>
      <c r="U59" s="89">
        <f t="shared" si="71"/>
        <v>72.481899983310811</v>
      </c>
      <c r="V59" s="58">
        <f t="shared" si="91"/>
        <v>55.168895948124586</v>
      </c>
      <c r="W59" s="28">
        <f t="shared" si="72"/>
        <v>20.867965104148144</v>
      </c>
      <c r="X59" s="59">
        <f t="shared" si="73"/>
        <v>3.3909470955194112</v>
      </c>
      <c r="Y59" s="60">
        <f t="shared" si="74"/>
        <v>4.157146973788084</v>
      </c>
      <c r="Z59" s="60">
        <f t="shared" si="75"/>
        <v>3.7381899898668771</v>
      </c>
      <c r="AA59" s="67">
        <f t="shared" si="92"/>
        <v>0</v>
      </c>
      <c r="AB59" s="31">
        <f t="shared" si="76"/>
        <v>25</v>
      </c>
      <c r="AC59" s="50">
        <f t="shared" si="77"/>
        <v>354.63404535161169</v>
      </c>
      <c r="AD59" s="28">
        <f t="shared" si="78"/>
        <v>0</v>
      </c>
      <c r="AE59" s="33">
        <f t="shared" si="79"/>
        <v>1.75</v>
      </c>
      <c r="AF59" s="89">
        <f t="shared" si="80"/>
        <v>55</v>
      </c>
      <c r="AG59" s="50">
        <f t="shared" si="81"/>
        <v>123.57142857142857</v>
      </c>
      <c r="AH59" s="89">
        <f t="shared" si="82"/>
        <v>66.428571428571431</v>
      </c>
      <c r="AI59" s="58">
        <f t="shared" si="83"/>
        <v>50</v>
      </c>
      <c r="AJ59" s="28">
        <f t="shared" si="84"/>
        <v>20.264802591520667</v>
      </c>
      <c r="AK59" s="61">
        <f t="shared" si="85"/>
        <v>3.5</v>
      </c>
      <c r="AL59" s="60">
        <f t="shared" si="86"/>
        <v>3.8416666666666668</v>
      </c>
      <c r="AM59" s="60">
        <f t="shared" si="87"/>
        <v>3.4705608544219335</v>
      </c>
      <c r="AN59" s="62">
        <f t="shared" si="93"/>
        <v>7.2709594183353712</v>
      </c>
      <c r="AO59" s="63">
        <f t="shared" si="94"/>
        <v>1.804564810413757</v>
      </c>
    </row>
    <row r="60" spans="1:41" s="1" customFormat="1" ht="20.100000000000001" customHeight="1" x14ac:dyDescent="0.15">
      <c r="A60" s="18"/>
      <c r="B60" s="147"/>
      <c r="C60" s="149"/>
      <c r="D60" s="100">
        <v>200</v>
      </c>
      <c r="E60" s="149"/>
      <c r="F60" s="64" t="s">
        <v>48</v>
      </c>
      <c r="G60" s="8">
        <f t="shared" si="88"/>
        <v>25</v>
      </c>
      <c r="H60" s="186"/>
      <c r="I60" s="97">
        <f t="shared" si="89"/>
        <v>220.67558379249834</v>
      </c>
      <c r="J60" s="8">
        <v>40</v>
      </c>
      <c r="K60" s="28">
        <f t="shared" si="63"/>
        <v>240</v>
      </c>
      <c r="L60" s="58">
        <f t="shared" si="64"/>
        <v>350</v>
      </c>
      <c r="M60" s="8">
        <v>1.75</v>
      </c>
      <c r="N60" s="67">
        <f t="shared" si="90"/>
        <v>25</v>
      </c>
      <c r="O60" s="8">
        <f t="shared" si="65"/>
        <v>0</v>
      </c>
      <c r="P60" s="28">
        <f t="shared" si="66"/>
        <v>365.18938932259255</v>
      </c>
      <c r="Q60" s="28">
        <f t="shared" si="67"/>
        <v>163.2076803542495</v>
      </c>
      <c r="R60" s="33">
        <f t="shared" si="68"/>
        <v>1.9309113581843607</v>
      </c>
      <c r="S60" s="89">
        <f t="shared" si="69"/>
        <v>60.685785542937047</v>
      </c>
      <c r="T60" s="50">
        <f t="shared" si="70"/>
        <v>131.46247218517962</v>
      </c>
      <c r="U60" s="89">
        <f t="shared" si="71"/>
        <v>72.481899983310811</v>
      </c>
      <c r="V60" s="58">
        <f t="shared" si="91"/>
        <v>55.168895948124586</v>
      </c>
      <c r="W60" s="28">
        <f t="shared" si="72"/>
        <v>20.867965104148144</v>
      </c>
      <c r="X60" s="59">
        <f t="shared" si="73"/>
        <v>3.3909470955194112</v>
      </c>
      <c r="Y60" s="60">
        <f t="shared" si="74"/>
        <v>4.157146973788084</v>
      </c>
      <c r="Z60" s="60">
        <f t="shared" si="75"/>
        <v>3.7381899898668771</v>
      </c>
      <c r="AA60" s="67">
        <f t="shared" si="92"/>
        <v>0</v>
      </c>
      <c r="AB60" s="31">
        <f t="shared" si="76"/>
        <v>25</v>
      </c>
      <c r="AC60" s="50">
        <f t="shared" si="77"/>
        <v>354.63404535161169</v>
      </c>
      <c r="AD60" s="28">
        <f t="shared" si="78"/>
        <v>0</v>
      </c>
      <c r="AE60" s="33">
        <f t="shared" si="79"/>
        <v>1.75</v>
      </c>
      <c r="AF60" s="89">
        <f t="shared" si="80"/>
        <v>55</v>
      </c>
      <c r="AG60" s="50">
        <f t="shared" si="81"/>
        <v>123.57142857142857</v>
      </c>
      <c r="AH60" s="89">
        <f t="shared" si="82"/>
        <v>66.428571428571431</v>
      </c>
      <c r="AI60" s="58">
        <f t="shared" si="83"/>
        <v>50</v>
      </c>
      <c r="AJ60" s="28">
        <f t="shared" si="84"/>
        <v>20.264802591520667</v>
      </c>
      <c r="AK60" s="61">
        <f t="shared" si="85"/>
        <v>3.5</v>
      </c>
      <c r="AL60" s="60">
        <f t="shared" si="86"/>
        <v>3.8416666666666668</v>
      </c>
      <c r="AM60" s="60">
        <f t="shared" si="87"/>
        <v>3.4705608544219335</v>
      </c>
      <c r="AN60" s="62">
        <f t="shared" si="93"/>
        <v>7.2709594183353712</v>
      </c>
      <c r="AO60" s="63">
        <f t="shared" si="94"/>
        <v>1.804564810413757</v>
      </c>
    </row>
    <row r="61" spans="1:41" s="1" customFormat="1" ht="20.100000000000001" customHeight="1" x14ac:dyDescent="0.15">
      <c r="A61" s="18"/>
      <c r="B61" s="147"/>
      <c r="C61" s="149"/>
      <c r="D61" s="100">
        <v>200</v>
      </c>
      <c r="E61" s="149"/>
      <c r="F61" s="64" t="s">
        <v>49</v>
      </c>
      <c r="G61" s="8">
        <f t="shared" si="88"/>
        <v>25</v>
      </c>
      <c r="H61" s="186"/>
      <c r="I61" s="97">
        <f t="shared" si="89"/>
        <v>220.67558379249834</v>
      </c>
      <c r="J61" s="8">
        <v>45</v>
      </c>
      <c r="K61" s="28">
        <f t="shared" si="63"/>
        <v>245</v>
      </c>
      <c r="L61" s="58">
        <f t="shared" si="64"/>
        <v>358.75</v>
      </c>
      <c r="M61" s="8">
        <v>1.75</v>
      </c>
      <c r="N61" s="67">
        <f t="shared" si="90"/>
        <v>25</v>
      </c>
      <c r="O61" s="8">
        <f t="shared" si="65"/>
        <v>0</v>
      </c>
      <c r="P61" s="28">
        <f t="shared" si="66"/>
        <v>374.31912405565737</v>
      </c>
      <c r="Q61" s="28">
        <f t="shared" si="67"/>
        <v>167.28787236310575</v>
      </c>
      <c r="R61" s="33">
        <f t="shared" si="68"/>
        <v>1.9309113581843607</v>
      </c>
      <c r="S61" s="89">
        <f t="shared" si="69"/>
        <v>60.685785542937047</v>
      </c>
      <c r="T61" s="50">
        <f t="shared" si="70"/>
        <v>132.93698649022636</v>
      </c>
      <c r="U61" s="89">
        <f t="shared" si="71"/>
        <v>72.481899983310811</v>
      </c>
      <c r="V61" s="58">
        <f t="shared" si="91"/>
        <v>55.168895948124586</v>
      </c>
      <c r="W61" s="28">
        <f t="shared" si="72"/>
        <v>20.867965104148144</v>
      </c>
      <c r="X61" s="59">
        <f t="shared" si="73"/>
        <v>3.3909470955194112</v>
      </c>
      <c r="Y61" s="60">
        <f t="shared" si="74"/>
        <v>4.3617891376484641</v>
      </c>
      <c r="Z61" s="60">
        <f t="shared" si="75"/>
        <v>3.8475141998216138</v>
      </c>
      <c r="AA61" s="67">
        <f t="shared" si="92"/>
        <v>0</v>
      </c>
      <c r="AB61" s="31">
        <f t="shared" si="76"/>
        <v>25</v>
      </c>
      <c r="AC61" s="50">
        <f t="shared" si="77"/>
        <v>363.49989648540196</v>
      </c>
      <c r="AD61" s="28">
        <f t="shared" si="78"/>
        <v>0</v>
      </c>
      <c r="AE61" s="33">
        <f t="shared" si="79"/>
        <v>1.75</v>
      </c>
      <c r="AF61" s="89">
        <f t="shared" si="80"/>
        <v>55</v>
      </c>
      <c r="AG61" s="50">
        <f t="shared" si="81"/>
        <v>125</v>
      </c>
      <c r="AH61" s="89">
        <f t="shared" si="82"/>
        <v>66.428571428571431</v>
      </c>
      <c r="AI61" s="58">
        <f t="shared" si="83"/>
        <v>50</v>
      </c>
      <c r="AJ61" s="28">
        <f t="shared" si="84"/>
        <v>20.264802591520667</v>
      </c>
      <c r="AK61" s="61">
        <f t="shared" si="85"/>
        <v>3.5</v>
      </c>
      <c r="AL61" s="60">
        <f t="shared" si="86"/>
        <v>4.0318802083333329</v>
      </c>
      <c r="AM61" s="60">
        <f t="shared" si="87"/>
        <v>3.5726998757824822</v>
      </c>
      <c r="AN61" s="62">
        <f t="shared" si="93"/>
        <v>7.4018650168772888</v>
      </c>
      <c r="AO61" s="63">
        <f t="shared" si="94"/>
        <v>1.8176214248420968</v>
      </c>
    </row>
    <row r="62" spans="1:41" s="1" customFormat="1" ht="20.100000000000001" customHeight="1" x14ac:dyDescent="0.15">
      <c r="A62" s="18"/>
      <c r="B62" s="147"/>
      <c r="C62" s="149"/>
      <c r="D62" s="100">
        <v>200</v>
      </c>
      <c r="E62" s="149"/>
      <c r="F62" s="64" t="s">
        <v>50</v>
      </c>
      <c r="G62" s="8">
        <f t="shared" si="88"/>
        <v>25</v>
      </c>
      <c r="H62" s="186"/>
      <c r="I62" s="97">
        <f t="shared" si="89"/>
        <v>220.67558379249834</v>
      </c>
      <c r="J62" s="8">
        <v>45</v>
      </c>
      <c r="K62" s="28">
        <f t="shared" si="63"/>
        <v>245</v>
      </c>
      <c r="L62" s="58">
        <f t="shared" si="64"/>
        <v>358.75</v>
      </c>
      <c r="M62" s="8">
        <v>1.75</v>
      </c>
      <c r="N62" s="67">
        <f t="shared" si="90"/>
        <v>25</v>
      </c>
      <c r="O62" s="8">
        <f t="shared" si="65"/>
        <v>0</v>
      </c>
      <c r="P62" s="28">
        <f t="shared" si="66"/>
        <v>374.31912405565737</v>
      </c>
      <c r="Q62" s="28">
        <f t="shared" si="67"/>
        <v>167.28787236310575</v>
      </c>
      <c r="R62" s="33">
        <f t="shared" si="68"/>
        <v>1.9309113581843607</v>
      </c>
      <c r="S62" s="89">
        <f t="shared" si="69"/>
        <v>60.685785542937047</v>
      </c>
      <c r="T62" s="50">
        <f t="shared" si="70"/>
        <v>132.93698649022636</v>
      </c>
      <c r="U62" s="89">
        <f t="shared" si="71"/>
        <v>72.481899983310811</v>
      </c>
      <c r="V62" s="58">
        <f t="shared" si="91"/>
        <v>55.168895948124586</v>
      </c>
      <c r="W62" s="28">
        <f t="shared" si="72"/>
        <v>20.867965104148144</v>
      </c>
      <c r="X62" s="59">
        <f t="shared" si="73"/>
        <v>3.3909470955194112</v>
      </c>
      <c r="Y62" s="60">
        <f t="shared" si="74"/>
        <v>4.3617891376484641</v>
      </c>
      <c r="Z62" s="60">
        <f t="shared" si="75"/>
        <v>3.8475141998216138</v>
      </c>
      <c r="AA62" s="67">
        <f t="shared" si="92"/>
        <v>0</v>
      </c>
      <c r="AB62" s="31">
        <f t="shared" si="76"/>
        <v>25</v>
      </c>
      <c r="AC62" s="50">
        <f t="shared" si="77"/>
        <v>363.49989648540196</v>
      </c>
      <c r="AD62" s="28">
        <f t="shared" si="78"/>
        <v>0</v>
      </c>
      <c r="AE62" s="33">
        <f t="shared" si="79"/>
        <v>1.75</v>
      </c>
      <c r="AF62" s="89">
        <f t="shared" si="80"/>
        <v>55</v>
      </c>
      <c r="AG62" s="50">
        <f t="shared" si="81"/>
        <v>125</v>
      </c>
      <c r="AH62" s="89">
        <f t="shared" si="82"/>
        <v>66.428571428571431</v>
      </c>
      <c r="AI62" s="58">
        <f t="shared" si="83"/>
        <v>50</v>
      </c>
      <c r="AJ62" s="28">
        <f t="shared" si="84"/>
        <v>20.264802591520667</v>
      </c>
      <c r="AK62" s="61">
        <f t="shared" si="85"/>
        <v>3.5</v>
      </c>
      <c r="AL62" s="60">
        <f t="shared" si="86"/>
        <v>4.0318802083333329</v>
      </c>
      <c r="AM62" s="60">
        <f t="shared" si="87"/>
        <v>3.5726998757824822</v>
      </c>
      <c r="AN62" s="62">
        <f t="shared" si="93"/>
        <v>7.4018650168772888</v>
      </c>
      <c r="AO62" s="63">
        <f t="shared" si="94"/>
        <v>1.8176214248420968</v>
      </c>
    </row>
    <row r="63" spans="1:41" s="1" customFormat="1" ht="20.100000000000001" customHeight="1" thickBot="1" x14ac:dyDescent="0.2">
      <c r="A63" s="18"/>
      <c r="B63" s="148"/>
      <c r="C63" s="150"/>
      <c r="D63" s="101">
        <v>200</v>
      </c>
      <c r="E63" s="150"/>
      <c r="F63" s="65" t="s">
        <v>51</v>
      </c>
      <c r="G63" s="35">
        <f t="shared" si="88"/>
        <v>25</v>
      </c>
      <c r="H63" s="187"/>
      <c r="I63" s="97">
        <f t="shared" si="89"/>
        <v>220.67558379249834</v>
      </c>
      <c r="J63" s="35">
        <v>50</v>
      </c>
      <c r="K63" s="36">
        <f t="shared" si="63"/>
        <v>250</v>
      </c>
      <c r="L63" s="66">
        <f t="shared" si="64"/>
        <v>367.5</v>
      </c>
      <c r="M63" s="35">
        <v>1.75</v>
      </c>
      <c r="N63" s="83">
        <f t="shared" si="90"/>
        <v>25</v>
      </c>
      <c r="O63" s="35">
        <f t="shared" si="65"/>
        <v>0</v>
      </c>
      <c r="P63" s="36">
        <f t="shared" si="66"/>
        <v>383.44885878872219</v>
      </c>
      <c r="Q63" s="36">
        <f t="shared" si="67"/>
        <v>171.36806437196199</v>
      </c>
      <c r="R63" s="40">
        <f t="shared" si="68"/>
        <v>1.9309113581843607</v>
      </c>
      <c r="S63" s="90">
        <f t="shared" si="69"/>
        <v>60.685785542937047</v>
      </c>
      <c r="T63" s="51">
        <f t="shared" si="70"/>
        <v>134.41150079527307</v>
      </c>
      <c r="U63" s="90">
        <f t="shared" si="71"/>
        <v>72.481899983310811</v>
      </c>
      <c r="V63" s="58">
        <f t="shared" si="91"/>
        <v>55.168895948124586</v>
      </c>
      <c r="W63" s="36">
        <f t="shared" si="72"/>
        <v>20.867965104148144</v>
      </c>
      <c r="X63" s="84">
        <f t="shared" si="73"/>
        <v>3.3909470955194112</v>
      </c>
      <c r="Y63" s="85">
        <f t="shared" si="74"/>
        <v>4.5722472946677923</v>
      </c>
      <c r="Z63" s="85">
        <f t="shared" si="75"/>
        <v>3.9576125297865006</v>
      </c>
      <c r="AA63" s="83">
        <f t="shared" si="92"/>
        <v>0</v>
      </c>
      <c r="AB63" s="38">
        <f t="shared" si="76"/>
        <v>25</v>
      </c>
      <c r="AC63" s="51">
        <f t="shared" si="77"/>
        <v>372.36574761919223</v>
      </c>
      <c r="AD63" s="36">
        <f t="shared" si="78"/>
        <v>0</v>
      </c>
      <c r="AE63" s="40">
        <f t="shared" si="79"/>
        <v>1.75</v>
      </c>
      <c r="AF63" s="90">
        <f t="shared" si="80"/>
        <v>55</v>
      </c>
      <c r="AG63" s="51">
        <f t="shared" si="81"/>
        <v>126.42857142857143</v>
      </c>
      <c r="AH63" s="90">
        <f t="shared" si="82"/>
        <v>66.428571428571431</v>
      </c>
      <c r="AI63" s="66">
        <f t="shared" si="83"/>
        <v>50</v>
      </c>
      <c r="AJ63" s="36">
        <f t="shared" si="84"/>
        <v>20.264802591520667</v>
      </c>
      <c r="AK63" s="86">
        <f t="shared" si="85"/>
        <v>3.5</v>
      </c>
      <c r="AL63" s="85">
        <f t="shared" si="86"/>
        <v>4.2275625000000003</v>
      </c>
      <c r="AM63" s="85">
        <f t="shared" si="87"/>
        <v>3.6755888971430304</v>
      </c>
      <c r="AN63" s="62">
        <f t="shared" si="93"/>
        <v>7.5341986826223071</v>
      </c>
      <c r="AO63" s="63">
        <f>IF(AA63&gt;0,0.8*0.4*(Q63+U63+W63+I63+AD63+AH63+AJ63)/100,0.8*0.4*(Q63+U63+W63+I63-AD63+AH63+AJ63)/100)</f>
        <v>1.8306780392704369</v>
      </c>
    </row>
    <row r="64" spans="1:41" s="6" customFormat="1" ht="20.100000000000001" customHeight="1" x14ac:dyDescent="0.15">
      <c r="A64" s="18"/>
      <c r="B64" s="18"/>
      <c r="C64" s="18"/>
      <c r="D64" s="99"/>
      <c r="E64" s="18"/>
      <c r="F64" s="18"/>
      <c r="G64" s="18"/>
      <c r="H64" s="18"/>
      <c r="I64" s="18"/>
      <c r="J64" s="18"/>
      <c r="K64" s="42"/>
      <c r="L64" s="42"/>
      <c r="M64" s="18"/>
      <c r="N64" s="18"/>
      <c r="O64" s="18"/>
      <c r="P64" s="42"/>
      <c r="Q64" s="42"/>
      <c r="R64" s="47"/>
      <c r="S64" s="52"/>
      <c r="T64" s="52"/>
      <c r="U64" s="52"/>
      <c r="V64" s="42"/>
      <c r="W64" s="42"/>
      <c r="X64" s="46"/>
      <c r="Y64" s="43"/>
      <c r="Z64" s="43"/>
      <c r="AA64" s="44"/>
      <c r="AB64" s="45"/>
      <c r="AC64" s="52"/>
      <c r="AD64" s="42"/>
      <c r="AE64" s="47"/>
      <c r="AF64" s="52"/>
      <c r="AG64" s="52"/>
      <c r="AH64" s="52"/>
      <c r="AI64" s="42"/>
      <c r="AJ64" s="42"/>
      <c r="AK64" s="46"/>
      <c r="AL64" s="43"/>
      <c r="AM64" s="43"/>
      <c r="AN64" s="47"/>
      <c r="AO64" s="47"/>
    </row>
    <row r="65" spans="1:41" s="6" customFormat="1" ht="20.100000000000001" customHeight="1" x14ac:dyDescent="0.15">
      <c r="A65" s="18"/>
      <c r="B65" s="18"/>
      <c r="C65" s="18"/>
      <c r="D65" s="99"/>
      <c r="E65" s="18"/>
      <c r="F65" s="18"/>
      <c r="G65" s="18"/>
      <c r="H65" s="18"/>
      <c r="I65" s="18"/>
      <c r="J65" s="18"/>
      <c r="K65" s="42"/>
      <c r="L65" s="42"/>
      <c r="M65" s="18"/>
      <c r="N65" s="18"/>
      <c r="O65" s="18"/>
      <c r="P65" s="42"/>
      <c r="Q65" s="42"/>
      <c r="R65" s="47"/>
      <c r="S65" s="52"/>
      <c r="T65" s="52"/>
      <c r="U65" s="52"/>
      <c r="V65" s="42"/>
      <c r="W65" s="42"/>
      <c r="X65" s="46"/>
      <c r="Y65" s="43"/>
      <c r="Z65" s="43"/>
      <c r="AA65" s="44"/>
      <c r="AB65" s="45"/>
      <c r="AC65" s="52"/>
      <c r="AD65" s="42"/>
      <c r="AE65" s="47"/>
      <c r="AF65" s="52"/>
      <c r="AG65" s="52"/>
      <c r="AH65" s="52"/>
      <c r="AI65" s="42"/>
      <c r="AJ65" s="42"/>
      <c r="AK65" s="46"/>
      <c r="AL65" s="43"/>
      <c r="AM65" s="43"/>
      <c r="AN65" s="47"/>
      <c r="AO65" s="47"/>
    </row>
    <row r="66" spans="1:41" s="6" customFormat="1" ht="20.100000000000001" customHeight="1" x14ac:dyDescent="0.15">
      <c r="A66" s="18"/>
      <c r="B66" s="18"/>
      <c r="C66" s="18"/>
      <c r="D66" s="99"/>
      <c r="E66" s="18"/>
      <c r="F66" s="18"/>
      <c r="G66" s="18"/>
      <c r="H66" s="18"/>
      <c r="I66" s="18"/>
      <c r="J66" s="18"/>
      <c r="K66" s="42"/>
      <c r="L66" s="42"/>
      <c r="M66" s="18"/>
      <c r="N66" s="18"/>
      <c r="O66" s="18"/>
      <c r="P66" s="42"/>
      <c r="Q66" s="42"/>
      <c r="R66" s="47"/>
      <c r="S66" s="52"/>
      <c r="T66" s="52"/>
      <c r="U66" s="52"/>
      <c r="V66" s="42"/>
      <c r="W66" s="42"/>
      <c r="X66" s="46"/>
      <c r="Y66" s="43"/>
      <c r="Z66" s="43"/>
      <c r="AA66" s="44"/>
      <c r="AB66" s="45"/>
      <c r="AC66" s="52"/>
      <c r="AD66" s="42"/>
      <c r="AE66" s="47"/>
      <c r="AF66" s="52"/>
      <c r="AG66" s="52"/>
      <c r="AH66" s="52"/>
      <c r="AI66" s="42"/>
      <c r="AJ66" s="42"/>
      <c r="AK66" s="46"/>
      <c r="AL66" s="43"/>
      <c r="AM66" s="43"/>
      <c r="AN66" s="47"/>
      <c r="AO66" s="47"/>
    </row>
    <row r="67" spans="1:41" s="1" customFormat="1" ht="20.100000000000001" customHeight="1" x14ac:dyDescent="0.15">
      <c r="A67" s="17"/>
      <c r="B67" s="164" t="s">
        <v>318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64"/>
      <c r="AN67" s="164"/>
      <c r="AO67" s="164"/>
    </row>
    <row r="68" spans="1:41" s="1" customFormat="1" ht="20.100000000000001" customHeight="1" thickBot="1" x14ac:dyDescent="0.2">
      <c r="D68" s="96"/>
      <c r="H68" s="105"/>
      <c r="I68" s="105"/>
      <c r="K68" s="2"/>
      <c r="L68" s="2"/>
      <c r="P68" s="2"/>
      <c r="Q68" s="113"/>
      <c r="R68" s="87"/>
      <c r="S68" s="13"/>
      <c r="T68" s="13"/>
      <c r="U68" s="122"/>
      <c r="V68" s="2"/>
      <c r="W68" s="113"/>
      <c r="X68" s="5"/>
      <c r="AA68" s="3"/>
      <c r="AB68" s="4"/>
      <c r="AC68" s="13"/>
      <c r="AD68" s="113"/>
      <c r="AE68" s="87"/>
      <c r="AF68" s="13"/>
      <c r="AG68" s="13"/>
      <c r="AH68" s="122"/>
      <c r="AI68" s="2"/>
      <c r="AJ68" s="113"/>
      <c r="AK68" s="5"/>
      <c r="AN68" s="4" t="s">
        <v>77</v>
      </c>
      <c r="AO68" s="4"/>
    </row>
    <row r="69" spans="1:41" s="1" customFormat="1" ht="29.25" customHeight="1" x14ac:dyDescent="0.15">
      <c r="A69" s="18"/>
      <c r="B69" s="19" t="s">
        <v>29</v>
      </c>
      <c r="C69" s="15" t="s">
        <v>30</v>
      </c>
      <c r="D69" s="91" t="s">
        <v>30</v>
      </c>
      <c r="E69" s="15" t="s">
        <v>315</v>
      </c>
      <c r="F69" s="68" t="s">
        <v>24</v>
      </c>
      <c r="G69" s="165" t="s">
        <v>71</v>
      </c>
      <c r="H69" s="146" t="s">
        <v>316</v>
      </c>
      <c r="I69" s="167" t="s">
        <v>316</v>
      </c>
      <c r="J69" s="68" t="s">
        <v>27</v>
      </c>
      <c r="K69" s="151" t="s">
        <v>72</v>
      </c>
      <c r="L69" s="151" t="s">
        <v>1</v>
      </c>
      <c r="M69" s="153" t="s">
        <v>3</v>
      </c>
      <c r="N69" s="153" t="s">
        <v>32</v>
      </c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 t="s">
        <v>33</v>
      </c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03" t="s">
        <v>16</v>
      </c>
      <c r="AO69" s="155" t="s">
        <v>87</v>
      </c>
    </row>
    <row r="70" spans="1:41" s="1" customFormat="1" ht="34.5" customHeight="1" x14ac:dyDescent="0.15">
      <c r="A70" s="18"/>
      <c r="B70" s="20" t="s">
        <v>34</v>
      </c>
      <c r="C70" s="16" t="s">
        <v>35</v>
      </c>
      <c r="D70" s="92" t="s">
        <v>35</v>
      </c>
      <c r="E70" s="16" t="s">
        <v>70</v>
      </c>
      <c r="F70" s="69" t="s">
        <v>73</v>
      </c>
      <c r="G70" s="166"/>
      <c r="H70" s="143"/>
      <c r="I70" s="168"/>
      <c r="J70" s="69" t="s">
        <v>74</v>
      </c>
      <c r="K70" s="152"/>
      <c r="L70" s="152"/>
      <c r="M70" s="154"/>
      <c r="N70" s="103" t="s">
        <v>39</v>
      </c>
      <c r="O70" s="103" t="s">
        <v>40</v>
      </c>
      <c r="P70" s="103" t="s">
        <v>0</v>
      </c>
      <c r="Q70" s="119" t="s">
        <v>2</v>
      </c>
      <c r="R70" s="162" t="s">
        <v>17</v>
      </c>
      <c r="S70" s="103" t="s">
        <v>4</v>
      </c>
      <c r="T70" s="103" t="s">
        <v>19</v>
      </c>
      <c r="U70" s="119" t="s">
        <v>21</v>
      </c>
      <c r="V70" s="7" t="s">
        <v>5</v>
      </c>
      <c r="W70" s="119" t="s">
        <v>6</v>
      </c>
      <c r="X70" s="157" t="s">
        <v>7</v>
      </c>
      <c r="Y70" s="70" t="s">
        <v>37</v>
      </c>
      <c r="Z70" s="70" t="s">
        <v>38</v>
      </c>
      <c r="AA70" s="103" t="s">
        <v>41</v>
      </c>
      <c r="AB70" s="103" t="s">
        <v>42</v>
      </c>
      <c r="AC70" s="103" t="s">
        <v>18</v>
      </c>
      <c r="AD70" s="119" t="s">
        <v>13</v>
      </c>
      <c r="AE70" s="162" t="s">
        <v>14</v>
      </c>
      <c r="AF70" s="103" t="s">
        <v>8</v>
      </c>
      <c r="AG70" s="103" t="s">
        <v>20</v>
      </c>
      <c r="AH70" s="119" t="s">
        <v>22</v>
      </c>
      <c r="AI70" s="103" t="s">
        <v>9</v>
      </c>
      <c r="AJ70" s="119" t="s">
        <v>10</v>
      </c>
      <c r="AK70" s="157" t="s">
        <v>11</v>
      </c>
      <c r="AL70" s="70" t="s">
        <v>37</v>
      </c>
      <c r="AM70" s="70" t="s">
        <v>38</v>
      </c>
      <c r="AN70" s="71" t="s">
        <v>314</v>
      </c>
      <c r="AO70" s="156"/>
    </row>
    <row r="71" spans="1:41" s="1" customFormat="1" ht="59.25" customHeight="1" x14ac:dyDescent="0.15">
      <c r="A71" s="18"/>
      <c r="B71" s="25" t="s">
        <v>57</v>
      </c>
      <c r="C71" s="24" t="s">
        <v>57</v>
      </c>
      <c r="D71" s="93" t="s">
        <v>57</v>
      </c>
      <c r="E71" s="71" t="s">
        <v>15</v>
      </c>
      <c r="F71" s="71" t="s">
        <v>58</v>
      </c>
      <c r="G71" s="71" t="s">
        <v>59</v>
      </c>
      <c r="H71" s="108" t="s">
        <v>15</v>
      </c>
      <c r="I71" s="93" t="s">
        <v>15</v>
      </c>
      <c r="J71" s="71" t="s">
        <v>15</v>
      </c>
      <c r="K71" s="73" t="s">
        <v>57</v>
      </c>
      <c r="L71" s="73" t="s">
        <v>57</v>
      </c>
      <c r="M71" s="154"/>
      <c r="N71" s="71" t="s">
        <v>59</v>
      </c>
      <c r="O71" s="71" t="s">
        <v>59</v>
      </c>
      <c r="P71" s="71" t="s">
        <v>57</v>
      </c>
      <c r="Q71" s="120" t="s">
        <v>57</v>
      </c>
      <c r="R71" s="163"/>
      <c r="S71" s="71" t="s">
        <v>57</v>
      </c>
      <c r="T71" s="71" t="s">
        <v>57</v>
      </c>
      <c r="U71" s="120" t="s">
        <v>57</v>
      </c>
      <c r="V71" s="24" t="s">
        <v>57</v>
      </c>
      <c r="W71" s="120" t="s">
        <v>57</v>
      </c>
      <c r="X71" s="157"/>
      <c r="Y71" s="158" t="s">
        <v>75</v>
      </c>
      <c r="Z71" s="158"/>
      <c r="AA71" s="71" t="s">
        <v>59</v>
      </c>
      <c r="AB71" s="71" t="s">
        <v>59</v>
      </c>
      <c r="AC71" s="71" t="s">
        <v>57</v>
      </c>
      <c r="AD71" s="120" t="s">
        <v>57</v>
      </c>
      <c r="AE71" s="163"/>
      <c r="AF71" s="71" t="s">
        <v>57</v>
      </c>
      <c r="AG71" s="71" t="s">
        <v>57</v>
      </c>
      <c r="AH71" s="120" t="s">
        <v>57</v>
      </c>
      <c r="AI71" s="71" t="s">
        <v>57</v>
      </c>
      <c r="AJ71" s="120" t="s">
        <v>57</v>
      </c>
      <c r="AK71" s="157"/>
      <c r="AL71" s="159" t="s">
        <v>75</v>
      </c>
      <c r="AM71" s="160"/>
      <c r="AN71" s="158" t="s">
        <v>52</v>
      </c>
      <c r="AO71" s="161"/>
    </row>
    <row r="72" spans="1:41" s="1" customFormat="1" ht="20.100000000000001" customHeight="1" x14ac:dyDescent="0.15">
      <c r="A72" s="18"/>
      <c r="B72" s="147">
        <v>350</v>
      </c>
      <c r="C72" s="149">
        <v>300</v>
      </c>
      <c r="D72" s="100">
        <f>C72</f>
        <v>300</v>
      </c>
      <c r="E72" s="149">
        <v>250</v>
      </c>
      <c r="F72" s="94" t="s">
        <v>117</v>
      </c>
      <c r="G72" s="8">
        <v>25</v>
      </c>
      <c r="H72" s="142">
        <f>C72/COS(G72/180*PI())</f>
        <v>331.01337568874754</v>
      </c>
      <c r="I72" s="97">
        <f>D72/COS(G72/180*PI())</f>
        <v>331.01337568874754</v>
      </c>
      <c r="J72" s="8">
        <v>35</v>
      </c>
      <c r="K72" s="28">
        <f>J72+E$72</f>
        <v>285</v>
      </c>
      <c r="L72" s="58">
        <f>(K72-40)*M72</f>
        <v>367.5</v>
      </c>
      <c r="M72" s="8">
        <v>1.5</v>
      </c>
      <c r="N72" s="67">
        <v>25</v>
      </c>
      <c r="O72" s="8">
        <f>N72-G72</f>
        <v>0</v>
      </c>
      <c r="P72" s="28">
        <f>L72/COS(ATAN((Q72+U72-T72)/L72))</f>
        <v>380.83254921884537</v>
      </c>
      <c r="Q72" s="116">
        <f>L72*TAN(N72*PI()/180)</f>
        <v>171.36806437196199</v>
      </c>
      <c r="R72" s="33">
        <f>M72/COS(N72*PI()/180)</f>
        <v>1.6550668784437377</v>
      </c>
      <c r="S72" s="89">
        <f>55/COS(N72*PI()/180)</f>
        <v>60.685785542937047</v>
      </c>
      <c r="T72" s="50">
        <f>K72/X72+S72</f>
        <v>143.83858000080369</v>
      </c>
      <c r="U72" s="128">
        <f>40/X72+S72</f>
        <v>72.356353186146407</v>
      </c>
      <c r="V72" s="58">
        <f>50/COS(N72*PI()/180)</f>
        <v>55.168895948124586</v>
      </c>
      <c r="W72" s="116">
        <f>20/COS(ATAN((Q72+U72-T72)/L72))</f>
        <v>20.725580909869134</v>
      </c>
      <c r="X72" s="59">
        <f>(3.5+SIN(N72*PI()/180)/M72)*COS(N72*PI()/180)</f>
        <v>3.4274254023346011</v>
      </c>
      <c r="Y72" s="60">
        <f>(S72*M72*(K72^2-40^2)/2+M72*(K72^3-40^3)/(6*X72))/1000000</f>
        <v>5.3079324607950422</v>
      </c>
      <c r="Z72" s="60">
        <f>(M72*(S72+V72+W72)*(K72-40)*60+M72*(K72^2-40^2)*60/(2*X72)+(V72+W72+U72)*0*60)/1000000</f>
        <v>4.0570223531048857</v>
      </c>
      <c r="AA72" s="67">
        <v>0</v>
      </c>
      <c r="AB72" s="31">
        <f>AA72+G72</f>
        <v>25</v>
      </c>
      <c r="AC72" s="50">
        <f>IF(AA72&gt;0,L72/COS(ATAN((AD72+AH72-AG72)/L72)),L72/COS(ATAN((AD72+AG72-AH72)/L72)))</f>
        <v>374.10727071255911</v>
      </c>
      <c r="AD72" s="116">
        <f>L72*TAN(ABS(AA72)*PI()/180)</f>
        <v>0</v>
      </c>
      <c r="AE72" s="33">
        <f>M72/COS(AA72*PI()/180)</f>
        <v>1.5</v>
      </c>
      <c r="AF72" s="89">
        <f>55/COS(AA72*PI()/180)</f>
        <v>55</v>
      </c>
      <c r="AG72" s="50">
        <f>K72/AK72+AF72</f>
        <v>136.42857142857144</v>
      </c>
      <c r="AH72" s="128">
        <f>40/AK72+AF72</f>
        <v>66.428571428571431</v>
      </c>
      <c r="AI72" s="58">
        <f>50/COS(AA72*PI()/180)</f>
        <v>50</v>
      </c>
      <c r="AJ72" s="116">
        <f>IF(AA72&gt;0,20/COS(ATAN((AD72+AH72-AG72)/L72)),20/COS(ATAN((AD72-AH72+AG72)/L72)))</f>
        <v>20.359579358506618</v>
      </c>
      <c r="AK72" s="61">
        <f>(3.5+SIN(ABS(AA72)*PI()/180)/M72)*COS(AA72*PI()/180)</f>
        <v>3.5</v>
      </c>
      <c r="AL72" s="60">
        <f>(AF72*M72*(K72^2-40^2)/2+M72*(K72^3-40^3)/(6*AK72))/1000000</f>
        <v>4.9334687500000003</v>
      </c>
      <c r="AM72" s="60">
        <f>(M72*(AF72+AI72+AJ72)*(K72-40)*60+M72*(K72^2-40^2)*60/(2*AK72)+(AI72+AJ72+AH72)*0*60)/1000000</f>
        <v>3.7879287248550715</v>
      </c>
      <c r="AN72" s="62">
        <f>IF(AA72&gt;0,((I72+I72+Q72+AD72)*L72/2+200*(I72+Q72+AD72+U72+W72+AH72+AJ72))/10000*0.4-(AI72+V72)*L72/10000*0.4,((I72+I72+Q72-AD72)*L72/2+200*(I72+Q72-AD72+U72+W72+AH72+AJ72))/10000*0.4-(AI72+V72)*L72/10000*0.4)</f>
        <v>10.037481324871504</v>
      </c>
      <c r="AO72" s="63">
        <f>IF(AA72&gt;0,0.8*0.4*(Q72+U72+W72+I72+AD72+AH72+AJ72)/100,0.8*0.4*(Q72+U72+W72+I72-AD72+AH72+AJ72)/100)</f>
        <v>2.1832048798201704</v>
      </c>
    </row>
    <row r="73" spans="1:41" s="1" customFormat="1" ht="20.100000000000001" customHeight="1" x14ac:dyDescent="0.15">
      <c r="A73" s="18"/>
      <c r="B73" s="147"/>
      <c r="C73" s="149"/>
      <c r="D73" s="100">
        <f>D72</f>
        <v>300</v>
      </c>
      <c r="E73" s="149"/>
      <c r="F73" s="94" t="s">
        <v>118</v>
      </c>
      <c r="G73" s="8">
        <f t="shared" ref="G73:G80" si="95">G72</f>
        <v>25</v>
      </c>
      <c r="H73" s="143"/>
      <c r="I73" s="97">
        <f t="shared" ref="I73:I89" si="96">D73/COS(G73/180*PI())</f>
        <v>331.01337568874754</v>
      </c>
      <c r="J73" s="8">
        <v>35</v>
      </c>
      <c r="K73" s="28">
        <f t="shared" ref="K73:K89" si="97">J73+E$72</f>
        <v>285</v>
      </c>
      <c r="L73" s="58">
        <f t="shared" ref="L73:L89" si="98">(K73-40)*M73</f>
        <v>367.5</v>
      </c>
      <c r="M73" s="8">
        <v>1.5</v>
      </c>
      <c r="N73" s="67">
        <f>N72</f>
        <v>25</v>
      </c>
      <c r="O73" s="8">
        <f t="shared" ref="O73:O89" si="99">N73-G73</f>
        <v>0</v>
      </c>
      <c r="P73" s="28">
        <f t="shared" ref="P73:P89" si="100">L73/COS(ATAN((Q73+U73-T73)/L73))</f>
        <v>380.83254921884537</v>
      </c>
      <c r="Q73" s="116">
        <f t="shared" ref="Q73:Q89" si="101">L73*TAN(N73*PI()/180)</f>
        <v>171.36806437196199</v>
      </c>
      <c r="R73" s="33">
        <f t="shared" ref="R73:R89" si="102">M73/COS(N73*PI()/180)</f>
        <v>1.6550668784437377</v>
      </c>
      <c r="S73" s="89">
        <f t="shared" ref="S73:S89" si="103">55/COS(N73*PI()/180)</f>
        <v>60.685785542937047</v>
      </c>
      <c r="T73" s="50">
        <f t="shared" ref="T73:T89" si="104">K73/X73+S73</f>
        <v>143.83858000080369</v>
      </c>
      <c r="U73" s="128">
        <f t="shared" ref="U73:U89" si="105">40/X73+S73</f>
        <v>72.356353186146407</v>
      </c>
      <c r="V73" s="58">
        <f t="shared" ref="V73:V89" si="106">50/COS(N73*PI()/180)</f>
        <v>55.168895948124586</v>
      </c>
      <c r="W73" s="116">
        <f t="shared" ref="W73:W89" si="107">20/COS(ATAN((Q73+U73-T73)/L73))</f>
        <v>20.725580909869134</v>
      </c>
      <c r="X73" s="59">
        <f t="shared" ref="X73:X89" si="108">(3.5+SIN(N73*PI()/180)/M73)*COS(N73*PI()/180)</f>
        <v>3.4274254023346011</v>
      </c>
      <c r="Y73" s="60">
        <f t="shared" ref="Y73:Y89" si="109">(S73*M73*(K73^2-40^2)/2+M73*(K73^3-40^3)/(6*X73))/1000000</f>
        <v>5.3079324607950422</v>
      </c>
      <c r="Z73" s="60">
        <f t="shared" ref="Z73:Z89" si="110">(M73*(S73+V73+W73)*(K73-40)*60+M73*(K73^2-40^2)*60/(2*X73)+(V73+W73+U73)*0*60)/1000000</f>
        <v>4.0570223531048857</v>
      </c>
      <c r="AA73" s="67">
        <f>AA72</f>
        <v>0</v>
      </c>
      <c r="AB73" s="31">
        <f t="shared" ref="AB73:AB89" si="111">AA73+G73</f>
        <v>25</v>
      </c>
      <c r="AC73" s="50">
        <f t="shared" ref="AC73:AC89" si="112">IF(AA73&gt;0,L73/COS(ATAN((AD73+AH73-AG73)/L73)),L73/COS(ATAN((AD73+AG73-AH73)/L73)))</f>
        <v>374.10727071255911</v>
      </c>
      <c r="AD73" s="116">
        <f t="shared" ref="AD73:AD89" si="113">L73*TAN(ABS(AA73)*PI()/180)</f>
        <v>0</v>
      </c>
      <c r="AE73" s="33">
        <f t="shared" ref="AE73:AE89" si="114">M73/COS(AA73*PI()/180)</f>
        <v>1.5</v>
      </c>
      <c r="AF73" s="89">
        <f t="shared" ref="AF73:AF89" si="115">55/COS(AA73*PI()/180)</f>
        <v>55</v>
      </c>
      <c r="AG73" s="50">
        <f t="shared" ref="AG73:AG89" si="116">K73/AK73+AF73</f>
        <v>136.42857142857144</v>
      </c>
      <c r="AH73" s="128">
        <f t="shared" ref="AH73:AH89" si="117">40/AK73+AF73</f>
        <v>66.428571428571431</v>
      </c>
      <c r="AI73" s="58">
        <f t="shared" ref="AI73:AI89" si="118">50/COS(AA73*PI()/180)</f>
        <v>50</v>
      </c>
      <c r="AJ73" s="116">
        <f t="shared" ref="AJ73:AJ89" si="119">IF(AA73&gt;0,20/COS(ATAN((AD73+AH73-AG73)/L73)),20/COS(ATAN((AD73-AH73+AG73)/L73)))</f>
        <v>20.359579358506618</v>
      </c>
      <c r="AK73" s="61">
        <f t="shared" ref="AK73:AK89" si="120">(3.5+SIN(ABS(AA73)*PI()/180)/M73)*COS(AA73*PI()/180)</f>
        <v>3.5</v>
      </c>
      <c r="AL73" s="60">
        <f t="shared" ref="AL73:AL89" si="121">(AF73*M73*(K73^2-40^2)/2+M73*(K73^3-40^3)/(6*AK73))/1000000</f>
        <v>4.9334687500000003</v>
      </c>
      <c r="AM73" s="60">
        <f t="shared" ref="AM73:AM89" si="122">(M73*(AF73+AI73+AJ73)*(K73-40)*60+M73*(K73^2-40^2)*60/(2*AK73)+(AI73+AJ73+AH73)*0*60)/1000000</f>
        <v>3.7879287248550715</v>
      </c>
      <c r="AN73" s="62">
        <f t="shared" ref="AN73:AN89" si="123">IF(AA73&gt;0,((I73+I73+Q73+AD73)*L73/2+200*(I73+Q73+AD73+U73+W73+AH73+AJ73))/10000*0.4-(AI73+V73)*L73/10000*0.4,((I73+I73+Q73-AD73)*L73/2+200*(I73+Q73-AD73+U73+W73+AH73+AJ73))/10000*0.4-(AI73+V73)*L73/10000*0.4)</f>
        <v>10.037481324871504</v>
      </c>
      <c r="AO73" s="63">
        <f t="shared" ref="AO73:AO89" si="124">IF(AA73&gt;0,0.8*0.4*(Q73+U73+W73+I73+AD73+AH73+AJ73)/100,0.8*0.4*(Q73+U73+W73+I73-AD73+AH73+AJ73)/100)</f>
        <v>2.1832048798201704</v>
      </c>
    </row>
    <row r="74" spans="1:41" s="1" customFormat="1" ht="20.100000000000001" customHeight="1" x14ac:dyDescent="0.15">
      <c r="A74" s="18"/>
      <c r="B74" s="147"/>
      <c r="C74" s="149"/>
      <c r="D74" s="100">
        <f t="shared" ref="D74:D80" si="125">D73</f>
        <v>300</v>
      </c>
      <c r="E74" s="149"/>
      <c r="F74" s="94" t="s">
        <v>119</v>
      </c>
      <c r="G74" s="8">
        <f t="shared" si="95"/>
        <v>25</v>
      </c>
      <c r="H74" s="143"/>
      <c r="I74" s="97">
        <f>D74/COS(G74/180*PI())</f>
        <v>331.01337568874754</v>
      </c>
      <c r="J74" s="8">
        <v>45</v>
      </c>
      <c r="K74" s="28">
        <f t="shared" si="97"/>
        <v>295</v>
      </c>
      <c r="L74" s="58">
        <f t="shared" si="98"/>
        <v>382.5</v>
      </c>
      <c r="M74" s="8">
        <v>1.5</v>
      </c>
      <c r="N74" s="67">
        <f t="shared" ref="N74:N88" si="126">N73</f>
        <v>25</v>
      </c>
      <c r="O74" s="8">
        <f t="shared" si="99"/>
        <v>0</v>
      </c>
      <c r="P74" s="28">
        <f t="shared" si="100"/>
        <v>396.37673490124723</v>
      </c>
      <c r="Q74" s="116">
        <f t="shared" si="101"/>
        <v>178.36267924428697</v>
      </c>
      <c r="R74" s="33">
        <f t="shared" si="102"/>
        <v>1.6550668784437377</v>
      </c>
      <c r="S74" s="89">
        <f t="shared" si="103"/>
        <v>60.685785542937047</v>
      </c>
      <c r="T74" s="50">
        <f t="shared" si="104"/>
        <v>146.75622191160605</v>
      </c>
      <c r="U74" s="128">
        <f t="shared" si="105"/>
        <v>72.356353186146407</v>
      </c>
      <c r="V74" s="58">
        <f t="shared" si="106"/>
        <v>55.168895948124586</v>
      </c>
      <c r="W74" s="116">
        <f t="shared" si="107"/>
        <v>20.725580909869134</v>
      </c>
      <c r="X74" s="59">
        <f t="shared" si="108"/>
        <v>3.4274254023346011</v>
      </c>
      <c r="Y74" s="60">
        <f t="shared" si="109"/>
        <v>5.7559641266926196</v>
      </c>
      <c r="Z74" s="60">
        <f t="shared" si="110"/>
        <v>4.2560950431376652</v>
      </c>
      <c r="AA74" s="67">
        <f t="shared" ref="AA74:AA88" si="127">AA73</f>
        <v>0</v>
      </c>
      <c r="AB74" s="31">
        <f t="shared" si="111"/>
        <v>25</v>
      </c>
      <c r="AC74" s="50">
        <f t="shared" si="112"/>
        <v>389.37695523143907</v>
      </c>
      <c r="AD74" s="116">
        <f t="shared" si="113"/>
        <v>0</v>
      </c>
      <c r="AE74" s="33">
        <f t="shared" si="114"/>
        <v>1.5</v>
      </c>
      <c r="AF74" s="89">
        <f t="shared" si="115"/>
        <v>55</v>
      </c>
      <c r="AG74" s="50">
        <f t="shared" si="116"/>
        <v>139.28571428571428</v>
      </c>
      <c r="AH74" s="128">
        <f t="shared" si="117"/>
        <v>66.428571428571431</v>
      </c>
      <c r="AI74" s="58">
        <f t="shared" si="118"/>
        <v>50</v>
      </c>
      <c r="AJ74" s="116">
        <f t="shared" si="119"/>
        <v>20.359579358506618</v>
      </c>
      <c r="AK74" s="61">
        <f t="shared" si="120"/>
        <v>3.5</v>
      </c>
      <c r="AL74" s="60">
        <f t="shared" si="121"/>
        <v>5.3529508928571428</v>
      </c>
      <c r="AM74" s="60">
        <f t="shared" si="122"/>
        <v>3.9753237748491554</v>
      </c>
      <c r="AN74" s="62">
        <f t="shared" si="123"/>
        <v>10.333864154779352</v>
      </c>
      <c r="AO74" s="63">
        <f t="shared" si="124"/>
        <v>2.2055876474116105</v>
      </c>
    </row>
    <row r="75" spans="1:41" s="1" customFormat="1" ht="20.100000000000001" customHeight="1" x14ac:dyDescent="0.15">
      <c r="A75" s="18"/>
      <c r="B75" s="147"/>
      <c r="C75" s="149"/>
      <c r="D75" s="100">
        <f t="shared" si="125"/>
        <v>300</v>
      </c>
      <c r="E75" s="149"/>
      <c r="F75" s="94" t="s">
        <v>120</v>
      </c>
      <c r="G75" s="8">
        <f t="shared" si="95"/>
        <v>25</v>
      </c>
      <c r="H75" s="143"/>
      <c r="I75" s="97">
        <f t="shared" si="96"/>
        <v>331.01337568874754</v>
      </c>
      <c r="J75" s="8">
        <v>45</v>
      </c>
      <c r="K75" s="28">
        <f t="shared" si="97"/>
        <v>295</v>
      </c>
      <c r="L75" s="58">
        <f t="shared" si="98"/>
        <v>382.5</v>
      </c>
      <c r="M75" s="8">
        <v>1.5</v>
      </c>
      <c r="N75" s="67">
        <f t="shared" si="126"/>
        <v>25</v>
      </c>
      <c r="O75" s="8">
        <f t="shared" si="99"/>
        <v>0</v>
      </c>
      <c r="P75" s="28">
        <f t="shared" si="100"/>
        <v>396.37673490124723</v>
      </c>
      <c r="Q75" s="116">
        <f t="shared" si="101"/>
        <v>178.36267924428697</v>
      </c>
      <c r="R75" s="33">
        <f t="shared" si="102"/>
        <v>1.6550668784437377</v>
      </c>
      <c r="S75" s="89">
        <f t="shared" si="103"/>
        <v>60.685785542937047</v>
      </c>
      <c r="T75" s="50">
        <f t="shared" si="104"/>
        <v>146.75622191160605</v>
      </c>
      <c r="U75" s="128">
        <f t="shared" si="105"/>
        <v>72.356353186146407</v>
      </c>
      <c r="V75" s="58">
        <f t="shared" si="106"/>
        <v>55.168895948124586</v>
      </c>
      <c r="W75" s="116">
        <f t="shared" si="107"/>
        <v>20.725580909869134</v>
      </c>
      <c r="X75" s="59">
        <f t="shared" si="108"/>
        <v>3.4274254023346011</v>
      </c>
      <c r="Y75" s="60">
        <f t="shared" si="109"/>
        <v>5.7559641266926196</v>
      </c>
      <c r="Z75" s="60">
        <f t="shared" si="110"/>
        <v>4.2560950431376652</v>
      </c>
      <c r="AA75" s="67">
        <f t="shared" si="127"/>
        <v>0</v>
      </c>
      <c r="AB75" s="31">
        <f t="shared" si="111"/>
        <v>25</v>
      </c>
      <c r="AC75" s="50">
        <f t="shared" si="112"/>
        <v>389.37695523143907</v>
      </c>
      <c r="AD75" s="116">
        <f t="shared" si="113"/>
        <v>0</v>
      </c>
      <c r="AE75" s="33">
        <f t="shared" si="114"/>
        <v>1.5</v>
      </c>
      <c r="AF75" s="89">
        <f t="shared" si="115"/>
        <v>55</v>
      </c>
      <c r="AG75" s="50">
        <f t="shared" si="116"/>
        <v>139.28571428571428</v>
      </c>
      <c r="AH75" s="128">
        <f t="shared" si="117"/>
        <v>66.428571428571431</v>
      </c>
      <c r="AI75" s="58">
        <f t="shared" si="118"/>
        <v>50</v>
      </c>
      <c r="AJ75" s="116">
        <f t="shared" si="119"/>
        <v>20.359579358506618</v>
      </c>
      <c r="AK75" s="61">
        <f t="shared" si="120"/>
        <v>3.5</v>
      </c>
      <c r="AL75" s="60">
        <f t="shared" si="121"/>
        <v>5.3529508928571428</v>
      </c>
      <c r="AM75" s="60">
        <f t="shared" si="122"/>
        <v>3.9753237748491554</v>
      </c>
      <c r="AN75" s="62">
        <f t="shared" si="123"/>
        <v>10.333864154779352</v>
      </c>
      <c r="AO75" s="63">
        <f t="shared" si="124"/>
        <v>2.2055876474116105</v>
      </c>
    </row>
    <row r="76" spans="1:41" s="1" customFormat="1" ht="20.100000000000001" customHeight="1" x14ac:dyDescent="0.15">
      <c r="A76" s="18"/>
      <c r="B76" s="147"/>
      <c r="C76" s="149"/>
      <c r="D76" s="100">
        <f t="shared" si="125"/>
        <v>300</v>
      </c>
      <c r="E76" s="149"/>
      <c r="F76" s="94" t="s">
        <v>121</v>
      </c>
      <c r="G76" s="8">
        <f t="shared" si="95"/>
        <v>25</v>
      </c>
      <c r="H76" s="143"/>
      <c r="I76" s="97">
        <f t="shared" si="96"/>
        <v>331.01337568874754</v>
      </c>
      <c r="J76" s="8">
        <v>55</v>
      </c>
      <c r="K76" s="28">
        <f t="shared" si="97"/>
        <v>305</v>
      </c>
      <c r="L76" s="58">
        <f t="shared" si="98"/>
        <v>463.75</v>
      </c>
      <c r="M76" s="8">
        <v>1.75</v>
      </c>
      <c r="N76" s="67">
        <f t="shared" si="126"/>
        <v>25</v>
      </c>
      <c r="O76" s="8">
        <f t="shared" si="99"/>
        <v>0</v>
      </c>
      <c r="P76" s="28">
        <f t="shared" si="100"/>
        <v>483.87594085243506</v>
      </c>
      <c r="Q76" s="116">
        <f t="shared" si="101"/>
        <v>216.25017646938059</v>
      </c>
      <c r="R76" s="33">
        <f t="shared" si="102"/>
        <v>1.9309113581843607</v>
      </c>
      <c r="S76" s="89">
        <f t="shared" si="103"/>
        <v>60.685785542937047</v>
      </c>
      <c r="T76" s="50">
        <f t="shared" si="104"/>
        <v>150.631158150787</v>
      </c>
      <c r="U76" s="128">
        <f t="shared" si="105"/>
        <v>72.481899983310811</v>
      </c>
      <c r="V76" s="58">
        <f t="shared" si="106"/>
        <v>55.168895948124586</v>
      </c>
      <c r="W76" s="116">
        <f t="shared" si="107"/>
        <v>20.867965104148144</v>
      </c>
      <c r="X76" s="59">
        <f t="shared" si="108"/>
        <v>3.3909470955194112</v>
      </c>
      <c r="Y76" s="60">
        <f t="shared" si="109"/>
        <v>7.2895924306128306</v>
      </c>
      <c r="Z76" s="60">
        <f t="shared" si="110"/>
        <v>5.2197860800701239</v>
      </c>
      <c r="AA76" s="67">
        <f t="shared" si="127"/>
        <v>0</v>
      </c>
      <c r="AB76" s="31">
        <f t="shared" si="111"/>
        <v>25</v>
      </c>
      <c r="AC76" s="50">
        <f t="shared" si="112"/>
        <v>469.89011009088546</v>
      </c>
      <c r="AD76" s="116">
        <f t="shared" si="113"/>
        <v>0</v>
      </c>
      <c r="AE76" s="33">
        <f t="shared" si="114"/>
        <v>1.75</v>
      </c>
      <c r="AF76" s="89">
        <f t="shared" si="115"/>
        <v>55</v>
      </c>
      <c r="AG76" s="50">
        <f t="shared" si="116"/>
        <v>142.14285714285714</v>
      </c>
      <c r="AH76" s="128">
        <f t="shared" si="117"/>
        <v>66.428571428571431</v>
      </c>
      <c r="AI76" s="58">
        <f t="shared" si="118"/>
        <v>50</v>
      </c>
      <c r="AJ76" s="116">
        <f t="shared" si="119"/>
        <v>20.264802591520667</v>
      </c>
      <c r="AK76" s="61">
        <f t="shared" si="120"/>
        <v>3.5</v>
      </c>
      <c r="AL76" s="60">
        <f t="shared" si="121"/>
        <v>6.7588802083333341</v>
      </c>
      <c r="AM76" s="60">
        <f t="shared" si="122"/>
        <v>4.8568681321090628</v>
      </c>
      <c r="AN76" s="62">
        <f t="shared" si="123"/>
        <v>12.013589816067496</v>
      </c>
      <c r="AO76" s="63">
        <f t="shared" si="124"/>
        <v>2.3273817320501737</v>
      </c>
    </row>
    <row r="77" spans="1:41" s="1" customFormat="1" ht="20.100000000000001" customHeight="1" x14ac:dyDescent="0.15">
      <c r="A77" s="18"/>
      <c r="B77" s="147"/>
      <c r="C77" s="149"/>
      <c r="D77" s="100">
        <f t="shared" si="125"/>
        <v>300</v>
      </c>
      <c r="E77" s="149"/>
      <c r="F77" s="94" t="s">
        <v>122</v>
      </c>
      <c r="G77" s="8">
        <f t="shared" si="95"/>
        <v>25</v>
      </c>
      <c r="H77" s="143"/>
      <c r="I77" s="97">
        <f t="shared" si="96"/>
        <v>331.01337568874754</v>
      </c>
      <c r="J77" s="8">
        <v>55</v>
      </c>
      <c r="K77" s="28">
        <f t="shared" si="97"/>
        <v>305</v>
      </c>
      <c r="L77" s="58">
        <f t="shared" si="98"/>
        <v>463.75</v>
      </c>
      <c r="M77" s="8">
        <v>1.75</v>
      </c>
      <c r="N77" s="67">
        <f t="shared" si="126"/>
        <v>25</v>
      </c>
      <c r="O77" s="8">
        <f t="shared" si="99"/>
        <v>0</v>
      </c>
      <c r="P77" s="28">
        <f t="shared" si="100"/>
        <v>483.87594085243506</v>
      </c>
      <c r="Q77" s="116">
        <f t="shared" si="101"/>
        <v>216.25017646938059</v>
      </c>
      <c r="R77" s="33">
        <f t="shared" si="102"/>
        <v>1.9309113581843607</v>
      </c>
      <c r="S77" s="89">
        <f t="shared" si="103"/>
        <v>60.685785542937047</v>
      </c>
      <c r="T77" s="50">
        <f t="shared" si="104"/>
        <v>150.631158150787</v>
      </c>
      <c r="U77" s="128">
        <f t="shared" si="105"/>
        <v>72.481899983310811</v>
      </c>
      <c r="V77" s="58">
        <f t="shared" si="106"/>
        <v>55.168895948124586</v>
      </c>
      <c r="W77" s="116">
        <f t="shared" si="107"/>
        <v>20.867965104148144</v>
      </c>
      <c r="X77" s="59">
        <f t="shared" si="108"/>
        <v>3.3909470955194112</v>
      </c>
      <c r="Y77" s="60">
        <f t="shared" si="109"/>
        <v>7.2895924306128306</v>
      </c>
      <c r="Z77" s="60">
        <f t="shared" si="110"/>
        <v>5.2197860800701239</v>
      </c>
      <c r="AA77" s="67">
        <f t="shared" si="127"/>
        <v>0</v>
      </c>
      <c r="AB77" s="31">
        <f t="shared" si="111"/>
        <v>25</v>
      </c>
      <c r="AC77" s="50">
        <f t="shared" si="112"/>
        <v>469.89011009088546</v>
      </c>
      <c r="AD77" s="116">
        <f t="shared" si="113"/>
        <v>0</v>
      </c>
      <c r="AE77" s="33">
        <f t="shared" si="114"/>
        <v>1.75</v>
      </c>
      <c r="AF77" s="89">
        <f t="shared" si="115"/>
        <v>55</v>
      </c>
      <c r="AG77" s="50">
        <f t="shared" si="116"/>
        <v>142.14285714285714</v>
      </c>
      <c r="AH77" s="128">
        <f t="shared" si="117"/>
        <v>66.428571428571431</v>
      </c>
      <c r="AI77" s="58">
        <f t="shared" si="118"/>
        <v>50</v>
      </c>
      <c r="AJ77" s="116">
        <f t="shared" si="119"/>
        <v>20.264802591520667</v>
      </c>
      <c r="AK77" s="61">
        <f t="shared" si="120"/>
        <v>3.5</v>
      </c>
      <c r="AL77" s="60">
        <f t="shared" si="121"/>
        <v>6.7588802083333341</v>
      </c>
      <c r="AM77" s="60">
        <f t="shared" si="122"/>
        <v>4.8568681321090628</v>
      </c>
      <c r="AN77" s="62">
        <f t="shared" si="123"/>
        <v>12.013589816067496</v>
      </c>
      <c r="AO77" s="63">
        <f t="shared" si="124"/>
        <v>2.3273817320501737</v>
      </c>
    </row>
    <row r="78" spans="1:41" s="1" customFormat="1" ht="20.100000000000001" customHeight="1" x14ac:dyDescent="0.15">
      <c r="A78" s="18"/>
      <c r="B78" s="147"/>
      <c r="C78" s="149"/>
      <c r="D78" s="100">
        <f t="shared" si="125"/>
        <v>300</v>
      </c>
      <c r="E78" s="149"/>
      <c r="F78" s="94" t="s">
        <v>123</v>
      </c>
      <c r="G78" s="8">
        <f t="shared" si="95"/>
        <v>25</v>
      </c>
      <c r="H78" s="143"/>
      <c r="I78" s="97">
        <f t="shared" si="96"/>
        <v>331.01337568874754</v>
      </c>
      <c r="J78" s="8">
        <v>65</v>
      </c>
      <c r="K78" s="28">
        <f t="shared" si="97"/>
        <v>315</v>
      </c>
      <c r="L78" s="58">
        <f t="shared" si="98"/>
        <v>481.25</v>
      </c>
      <c r="M78" s="8">
        <v>1.75</v>
      </c>
      <c r="N78" s="67">
        <f t="shared" si="126"/>
        <v>25</v>
      </c>
      <c r="O78" s="8">
        <f t="shared" si="99"/>
        <v>0</v>
      </c>
      <c r="P78" s="28">
        <f t="shared" si="100"/>
        <v>502.13541031856471</v>
      </c>
      <c r="Q78" s="116">
        <f t="shared" si="101"/>
        <v>224.41056048709308</v>
      </c>
      <c r="R78" s="33">
        <f t="shared" si="102"/>
        <v>1.9309113581843607</v>
      </c>
      <c r="S78" s="89">
        <f t="shared" si="103"/>
        <v>60.685785542937047</v>
      </c>
      <c r="T78" s="50">
        <f t="shared" si="104"/>
        <v>153.58018676088045</v>
      </c>
      <c r="U78" s="128">
        <f t="shared" si="105"/>
        <v>72.481899983310811</v>
      </c>
      <c r="V78" s="58">
        <f t="shared" si="106"/>
        <v>55.168895948124586</v>
      </c>
      <c r="W78" s="116">
        <f t="shared" si="107"/>
        <v>20.867965104148144</v>
      </c>
      <c r="X78" s="59">
        <f t="shared" si="108"/>
        <v>3.3909470955194112</v>
      </c>
      <c r="Y78" s="60">
        <f t="shared" si="109"/>
        <v>7.8668107637681102</v>
      </c>
      <c r="Z78" s="60">
        <f t="shared" si="110"/>
        <v>5.4593357402536364</v>
      </c>
      <c r="AA78" s="67">
        <f t="shared" si="127"/>
        <v>0</v>
      </c>
      <c r="AB78" s="31">
        <f t="shared" si="111"/>
        <v>25</v>
      </c>
      <c r="AC78" s="50">
        <f t="shared" si="112"/>
        <v>487.62181235846606</v>
      </c>
      <c r="AD78" s="116">
        <f t="shared" si="113"/>
        <v>0</v>
      </c>
      <c r="AE78" s="33">
        <f t="shared" si="114"/>
        <v>1.75</v>
      </c>
      <c r="AF78" s="89">
        <f t="shared" si="115"/>
        <v>55</v>
      </c>
      <c r="AG78" s="50">
        <f t="shared" si="116"/>
        <v>145</v>
      </c>
      <c r="AH78" s="128">
        <f t="shared" si="117"/>
        <v>66.428571428571431</v>
      </c>
      <c r="AI78" s="58">
        <f t="shared" si="118"/>
        <v>50</v>
      </c>
      <c r="AJ78" s="116">
        <f t="shared" si="119"/>
        <v>20.264802591520667</v>
      </c>
      <c r="AK78" s="61">
        <f t="shared" si="120"/>
        <v>3.5</v>
      </c>
      <c r="AL78" s="60">
        <f t="shared" si="121"/>
        <v>7.2975260416666661</v>
      </c>
      <c r="AM78" s="60">
        <f t="shared" si="122"/>
        <v>5.081396174830159</v>
      </c>
      <c r="AN78" s="62">
        <f t="shared" si="123"/>
        <v>12.391195281962398</v>
      </c>
      <c r="AO78" s="63">
        <f t="shared" si="124"/>
        <v>2.3534949609068541</v>
      </c>
    </row>
    <row r="79" spans="1:41" s="1" customFormat="1" ht="20.100000000000001" customHeight="1" x14ac:dyDescent="0.15">
      <c r="A79" s="18"/>
      <c r="B79" s="147"/>
      <c r="C79" s="149"/>
      <c r="D79" s="100">
        <f t="shared" si="125"/>
        <v>300</v>
      </c>
      <c r="E79" s="149"/>
      <c r="F79" s="94" t="s">
        <v>124</v>
      </c>
      <c r="G79" s="8">
        <f t="shared" si="95"/>
        <v>25</v>
      </c>
      <c r="H79" s="143"/>
      <c r="I79" s="97">
        <f t="shared" si="96"/>
        <v>331.01337568874754</v>
      </c>
      <c r="J79" s="8">
        <v>65</v>
      </c>
      <c r="K79" s="28">
        <f t="shared" si="97"/>
        <v>315</v>
      </c>
      <c r="L79" s="58">
        <f t="shared" si="98"/>
        <v>481.25</v>
      </c>
      <c r="M79" s="8">
        <v>1.75</v>
      </c>
      <c r="N79" s="67">
        <f t="shared" si="126"/>
        <v>25</v>
      </c>
      <c r="O79" s="8">
        <f t="shared" si="99"/>
        <v>0</v>
      </c>
      <c r="P79" s="28">
        <f t="shared" si="100"/>
        <v>502.13541031856471</v>
      </c>
      <c r="Q79" s="116">
        <f t="shared" si="101"/>
        <v>224.41056048709308</v>
      </c>
      <c r="R79" s="33">
        <f t="shared" si="102"/>
        <v>1.9309113581843607</v>
      </c>
      <c r="S79" s="89">
        <f t="shared" si="103"/>
        <v>60.685785542937047</v>
      </c>
      <c r="T79" s="50">
        <f t="shared" si="104"/>
        <v>153.58018676088045</v>
      </c>
      <c r="U79" s="128">
        <f t="shared" si="105"/>
        <v>72.481899983310811</v>
      </c>
      <c r="V79" s="58">
        <f t="shared" si="106"/>
        <v>55.168895948124586</v>
      </c>
      <c r="W79" s="116">
        <f t="shared" si="107"/>
        <v>20.867965104148144</v>
      </c>
      <c r="X79" s="59">
        <f t="shared" si="108"/>
        <v>3.3909470955194112</v>
      </c>
      <c r="Y79" s="60">
        <f t="shared" si="109"/>
        <v>7.8668107637681102</v>
      </c>
      <c r="Z79" s="60">
        <f t="shared" si="110"/>
        <v>5.4593357402536364</v>
      </c>
      <c r="AA79" s="67">
        <f t="shared" si="127"/>
        <v>0</v>
      </c>
      <c r="AB79" s="31">
        <f t="shared" si="111"/>
        <v>25</v>
      </c>
      <c r="AC79" s="50">
        <f t="shared" si="112"/>
        <v>487.62181235846606</v>
      </c>
      <c r="AD79" s="116">
        <f t="shared" si="113"/>
        <v>0</v>
      </c>
      <c r="AE79" s="33">
        <f t="shared" si="114"/>
        <v>1.75</v>
      </c>
      <c r="AF79" s="89">
        <f t="shared" si="115"/>
        <v>55</v>
      </c>
      <c r="AG79" s="50">
        <f t="shared" si="116"/>
        <v>145</v>
      </c>
      <c r="AH79" s="128">
        <f t="shared" si="117"/>
        <v>66.428571428571431</v>
      </c>
      <c r="AI79" s="58">
        <f t="shared" si="118"/>
        <v>50</v>
      </c>
      <c r="AJ79" s="116">
        <f t="shared" si="119"/>
        <v>20.264802591520667</v>
      </c>
      <c r="AK79" s="61">
        <f t="shared" si="120"/>
        <v>3.5</v>
      </c>
      <c r="AL79" s="60">
        <f t="shared" si="121"/>
        <v>7.2975260416666661</v>
      </c>
      <c r="AM79" s="60">
        <f t="shared" si="122"/>
        <v>5.081396174830159</v>
      </c>
      <c r="AN79" s="62">
        <f t="shared" si="123"/>
        <v>12.391195281962398</v>
      </c>
      <c r="AO79" s="63">
        <f t="shared" si="124"/>
        <v>2.3534949609068541</v>
      </c>
    </row>
    <row r="80" spans="1:41" s="1" customFormat="1" ht="20.100000000000001" customHeight="1" thickBot="1" x14ac:dyDescent="0.2">
      <c r="A80" s="18"/>
      <c r="B80" s="147"/>
      <c r="C80" s="149"/>
      <c r="D80" s="100">
        <f t="shared" si="125"/>
        <v>300</v>
      </c>
      <c r="E80" s="149"/>
      <c r="F80" s="94" t="s">
        <v>125</v>
      </c>
      <c r="G80" s="35">
        <f t="shared" si="95"/>
        <v>25</v>
      </c>
      <c r="H80" s="145"/>
      <c r="I80" s="97">
        <f t="shared" si="96"/>
        <v>331.01337568874754</v>
      </c>
      <c r="J80" s="8">
        <v>70</v>
      </c>
      <c r="K80" s="28">
        <f t="shared" si="97"/>
        <v>320</v>
      </c>
      <c r="L80" s="58">
        <f t="shared" si="98"/>
        <v>490</v>
      </c>
      <c r="M80" s="8">
        <v>1.75</v>
      </c>
      <c r="N80" s="67">
        <f t="shared" si="126"/>
        <v>25</v>
      </c>
      <c r="O80" s="8">
        <f t="shared" si="99"/>
        <v>0</v>
      </c>
      <c r="P80" s="28">
        <f t="shared" si="100"/>
        <v>511.26514505162953</v>
      </c>
      <c r="Q80" s="116">
        <f t="shared" si="101"/>
        <v>228.49075249594929</v>
      </c>
      <c r="R80" s="33">
        <f t="shared" si="102"/>
        <v>1.9309113581843607</v>
      </c>
      <c r="S80" s="89">
        <f t="shared" si="103"/>
        <v>60.685785542937047</v>
      </c>
      <c r="T80" s="50">
        <f t="shared" si="104"/>
        <v>155.05470106592716</v>
      </c>
      <c r="U80" s="128">
        <f t="shared" si="105"/>
        <v>72.481899983310811</v>
      </c>
      <c r="V80" s="58">
        <f t="shared" si="106"/>
        <v>55.168895948124586</v>
      </c>
      <c r="W80" s="116">
        <f t="shared" si="107"/>
        <v>20.867965104148144</v>
      </c>
      <c r="X80" s="59">
        <f t="shared" si="108"/>
        <v>3.3909470955194112</v>
      </c>
      <c r="Y80" s="60">
        <f t="shared" si="109"/>
        <v>8.1654663751015111</v>
      </c>
      <c r="Z80" s="60">
        <f t="shared" si="110"/>
        <v>5.5802717503606161</v>
      </c>
      <c r="AA80" s="67">
        <f t="shared" si="127"/>
        <v>0</v>
      </c>
      <c r="AB80" s="31">
        <f t="shared" si="111"/>
        <v>25</v>
      </c>
      <c r="AC80" s="50">
        <f t="shared" si="112"/>
        <v>496.48766349225633</v>
      </c>
      <c r="AD80" s="116">
        <f t="shared" si="113"/>
        <v>0</v>
      </c>
      <c r="AE80" s="33">
        <f t="shared" si="114"/>
        <v>1.75</v>
      </c>
      <c r="AF80" s="89">
        <f t="shared" si="115"/>
        <v>55</v>
      </c>
      <c r="AG80" s="50">
        <f t="shared" si="116"/>
        <v>146.42857142857144</v>
      </c>
      <c r="AH80" s="128">
        <f t="shared" si="117"/>
        <v>66.428571428571431</v>
      </c>
      <c r="AI80" s="58">
        <f t="shared" si="118"/>
        <v>50</v>
      </c>
      <c r="AJ80" s="116">
        <f t="shared" si="119"/>
        <v>20.264802591520667</v>
      </c>
      <c r="AK80" s="61">
        <f t="shared" si="120"/>
        <v>3.5</v>
      </c>
      <c r="AL80" s="60">
        <f t="shared" si="121"/>
        <v>7.5763333333333343</v>
      </c>
      <c r="AM80" s="60">
        <f t="shared" si="122"/>
        <v>5.1947851961907077</v>
      </c>
      <c r="AN80" s="62">
        <f t="shared" si="123"/>
        <v>12.582140115714497</v>
      </c>
      <c r="AO80" s="63">
        <f t="shared" si="124"/>
        <v>2.366551575335194</v>
      </c>
    </row>
    <row r="81" spans="1:41" s="1" customFormat="1" ht="20.100000000000001" customHeight="1" x14ac:dyDescent="0.15">
      <c r="A81" s="18"/>
      <c r="B81" s="147">
        <v>350</v>
      </c>
      <c r="C81" s="149">
        <v>300</v>
      </c>
      <c r="D81" s="100">
        <f>C81</f>
        <v>300</v>
      </c>
      <c r="E81" s="149">
        <v>300</v>
      </c>
      <c r="F81" s="94" t="s">
        <v>117</v>
      </c>
      <c r="G81" s="8">
        <f t="shared" ref="G81:G89" si="128">G80</f>
        <v>25</v>
      </c>
      <c r="H81" s="140">
        <f>C81/COS(G81/180*PI())</f>
        <v>331.01337568874754</v>
      </c>
      <c r="I81" s="97">
        <f t="shared" si="96"/>
        <v>331.01337568874754</v>
      </c>
      <c r="J81" s="8">
        <v>35</v>
      </c>
      <c r="K81" s="28">
        <f t="shared" si="97"/>
        <v>285</v>
      </c>
      <c r="L81" s="58">
        <f t="shared" si="98"/>
        <v>367.5</v>
      </c>
      <c r="M81" s="8">
        <v>1.5</v>
      </c>
      <c r="N81" s="67">
        <f t="shared" si="126"/>
        <v>25</v>
      </c>
      <c r="O81" s="8">
        <f t="shared" si="99"/>
        <v>0</v>
      </c>
      <c r="P81" s="28">
        <f t="shared" si="100"/>
        <v>380.83254921884537</v>
      </c>
      <c r="Q81" s="116">
        <f t="shared" si="101"/>
        <v>171.36806437196199</v>
      </c>
      <c r="R81" s="33">
        <f t="shared" si="102"/>
        <v>1.6550668784437377</v>
      </c>
      <c r="S81" s="89">
        <f t="shared" si="103"/>
        <v>60.685785542937047</v>
      </c>
      <c r="T81" s="50">
        <f t="shared" si="104"/>
        <v>143.83858000080369</v>
      </c>
      <c r="U81" s="128">
        <f t="shared" si="105"/>
        <v>72.356353186146407</v>
      </c>
      <c r="V81" s="58">
        <f t="shared" si="106"/>
        <v>55.168895948124586</v>
      </c>
      <c r="W81" s="116">
        <f t="shared" si="107"/>
        <v>20.725580909869134</v>
      </c>
      <c r="X81" s="59">
        <f t="shared" si="108"/>
        <v>3.4274254023346011</v>
      </c>
      <c r="Y81" s="60">
        <f t="shared" si="109"/>
        <v>5.3079324607950422</v>
      </c>
      <c r="Z81" s="60">
        <f t="shared" si="110"/>
        <v>4.0570223531048857</v>
      </c>
      <c r="AA81" s="67">
        <f t="shared" si="127"/>
        <v>0</v>
      </c>
      <c r="AB81" s="31">
        <f t="shared" si="111"/>
        <v>25</v>
      </c>
      <c r="AC81" s="50">
        <f t="shared" si="112"/>
        <v>374.10727071255911</v>
      </c>
      <c r="AD81" s="116">
        <f t="shared" si="113"/>
        <v>0</v>
      </c>
      <c r="AE81" s="33">
        <f t="shared" si="114"/>
        <v>1.5</v>
      </c>
      <c r="AF81" s="89">
        <f t="shared" si="115"/>
        <v>55</v>
      </c>
      <c r="AG81" s="50">
        <f t="shared" si="116"/>
        <v>136.42857142857144</v>
      </c>
      <c r="AH81" s="128">
        <f t="shared" si="117"/>
        <v>66.428571428571431</v>
      </c>
      <c r="AI81" s="58">
        <f t="shared" si="118"/>
        <v>50</v>
      </c>
      <c r="AJ81" s="116">
        <f t="shared" si="119"/>
        <v>20.359579358506618</v>
      </c>
      <c r="AK81" s="61">
        <f t="shared" si="120"/>
        <v>3.5</v>
      </c>
      <c r="AL81" s="60">
        <f t="shared" si="121"/>
        <v>4.9334687500000003</v>
      </c>
      <c r="AM81" s="60">
        <f t="shared" si="122"/>
        <v>3.7879287248550715</v>
      </c>
      <c r="AN81" s="62">
        <f t="shared" si="123"/>
        <v>10.037481324871504</v>
      </c>
      <c r="AO81" s="63">
        <f t="shared" si="124"/>
        <v>2.1832048798201704</v>
      </c>
    </row>
    <row r="82" spans="1:41" s="1" customFormat="1" ht="20.100000000000001" customHeight="1" x14ac:dyDescent="0.15">
      <c r="A82" s="18"/>
      <c r="B82" s="147"/>
      <c r="C82" s="149"/>
      <c r="D82" s="100">
        <f>D81</f>
        <v>300</v>
      </c>
      <c r="E82" s="149"/>
      <c r="F82" s="94" t="s">
        <v>118</v>
      </c>
      <c r="G82" s="8">
        <f t="shared" si="128"/>
        <v>25</v>
      </c>
      <c r="H82" s="140"/>
      <c r="I82" s="97">
        <f t="shared" si="96"/>
        <v>331.01337568874754</v>
      </c>
      <c r="J82" s="8">
        <v>35</v>
      </c>
      <c r="K82" s="28">
        <f t="shared" si="97"/>
        <v>285</v>
      </c>
      <c r="L82" s="58">
        <f t="shared" si="98"/>
        <v>367.5</v>
      </c>
      <c r="M82" s="8">
        <v>1.5</v>
      </c>
      <c r="N82" s="67">
        <f t="shared" si="126"/>
        <v>25</v>
      </c>
      <c r="O82" s="8">
        <f t="shared" si="99"/>
        <v>0</v>
      </c>
      <c r="P82" s="28">
        <f t="shared" si="100"/>
        <v>380.83254921884537</v>
      </c>
      <c r="Q82" s="116">
        <f t="shared" si="101"/>
        <v>171.36806437196199</v>
      </c>
      <c r="R82" s="33">
        <f t="shared" si="102"/>
        <v>1.6550668784437377</v>
      </c>
      <c r="S82" s="89">
        <f t="shared" si="103"/>
        <v>60.685785542937047</v>
      </c>
      <c r="T82" s="50">
        <f t="shared" si="104"/>
        <v>143.83858000080369</v>
      </c>
      <c r="U82" s="128">
        <f t="shared" si="105"/>
        <v>72.356353186146407</v>
      </c>
      <c r="V82" s="58">
        <f t="shared" si="106"/>
        <v>55.168895948124586</v>
      </c>
      <c r="W82" s="116">
        <f t="shared" si="107"/>
        <v>20.725580909869134</v>
      </c>
      <c r="X82" s="59">
        <f t="shared" si="108"/>
        <v>3.4274254023346011</v>
      </c>
      <c r="Y82" s="60">
        <f t="shared" si="109"/>
        <v>5.3079324607950422</v>
      </c>
      <c r="Z82" s="60">
        <f t="shared" si="110"/>
        <v>4.0570223531048857</v>
      </c>
      <c r="AA82" s="67">
        <f t="shared" si="127"/>
        <v>0</v>
      </c>
      <c r="AB82" s="31">
        <f t="shared" si="111"/>
        <v>25</v>
      </c>
      <c r="AC82" s="50">
        <f t="shared" si="112"/>
        <v>374.10727071255911</v>
      </c>
      <c r="AD82" s="116">
        <f t="shared" si="113"/>
        <v>0</v>
      </c>
      <c r="AE82" s="33">
        <f t="shared" si="114"/>
        <v>1.5</v>
      </c>
      <c r="AF82" s="89">
        <f t="shared" si="115"/>
        <v>55</v>
      </c>
      <c r="AG82" s="50">
        <f t="shared" si="116"/>
        <v>136.42857142857144</v>
      </c>
      <c r="AH82" s="128">
        <f t="shared" si="117"/>
        <v>66.428571428571431</v>
      </c>
      <c r="AI82" s="58">
        <f t="shared" si="118"/>
        <v>50</v>
      </c>
      <c r="AJ82" s="116">
        <f t="shared" si="119"/>
        <v>20.359579358506618</v>
      </c>
      <c r="AK82" s="61">
        <f t="shared" si="120"/>
        <v>3.5</v>
      </c>
      <c r="AL82" s="60">
        <f t="shared" si="121"/>
        <v>4.9334687500000003</v>
      </c>
      <c r="AM82" s="60">
        <f t="shared" si="122"/>
        <v>3.7879287248550715</v>
      </c>
      <c r="AN82" s="62">
        <f t="shared" si="123"/>
        <v>10.037481324871504</v>
      </c>
      <c r="AO82" s="63">
        <f t="shared" si="124"/>
        <v>2.1832048798201704</v>
      </c>
    </row>
    <row r="83" spans="1:41" s="1" customFormat="1" ht="20.100000000000001" customHeight="1" x14ac:dyDescent="0.15">
      <c r="A83" s="18"/>
      <c r="B83" s="147"/>
      <c r="C83" s="149"/>
      <c r="D83" s="100">
        <f t="shared" ref="D83:D89" si="129">D82</f>
        <v>300</v>
      </c>
      <c r="E83" s="149"/>
      <c r="F83" s="94" t="s">
        <v>119</v>
      </c>
      <c r="G83" s="8">
        <f t="shared" si="128"/>
        <v>25</v>
      </c>
      <c r="H83" s="140"/>
      <c r="I83" s="97">
        <f t="shared" si="96"/>
        <v>331.01337568874754</v>
      </c>
      <c r="J83" s="8">
        <v>45</v>
      </c>
      <c r="K83" s="28">
        <f t="shared" si="97"/>
        <v>295</v>
      </c>
      <c r="L83" s="58">
        <f t="shared" si="98"/>
        <v>382.5</v>
      </c>
      <c r="M83" s="8">
        <v>1.5</v>
      </c>
      <c r="N83" s="67">
        <f t="shared" si="126"/>
        <v>25</v>
      </c>
      <c r="O83" s="8">
        <f t="shared" si="99"/>
        <v>0</v>
      </c>
      <c r="P83" s="28">
        <f t="shared" si="100"/>
        <v>396.37673490124723</v>
      </c>
      <c r="Q83" s="116">
        <f t="shared" si="101"/>
        <v>178.36267924428697</v>
      </c>
      <c r="R83" s="33">
        <f t="shared" si="102"/>
        <v>1.6550668784437377</v>
      </c>
      <c r="S83" s="89">
        <f t="shared" si="103"/>
        <v>60.685785542937047</v>
      </c>
      <c r="T83" s="50">
        <f t="shared" si="104"/>
        <v>146.75622191160605</v>
      </c>
      <c r="U83" s="128">
        <f t="shared" si="105"/>
        <v>72.356353186146407</v>
      </c>
      <c r="V83" s="58">
        <f t="shared" si="106"/>
        <v>55.168895948124586</v>
      </c>
      <c r="W83" s="116">
        <f t="shared" si="107"/>
        <v>20.725580909869134</v>
      </c>
      <c r="X83" s="59">
        <f t="shared" si="108"/>
        <v>3.4274254023346011</v>
      </c>
      <c r="Y83" s="60">
        <f t="shared" si="109"/>
        <v>5.7559641266926196</v>
      </c>
      <c r="Z83" s="60">
        <f t="shared" si="110"/>
        <v>4.2560950431376652</v>
      </c>
      <c r="AA83" s="67">
        <f t="shared" si="127"/>
        <v>0</v>
      </c>
      <c r="AB83" s="31">
        <f t="shared" si="111"/>
        <v>25</v>
      </c>
      <c r="AC83" s="50">
        <f t="shared" si="112"/>
        <v>389.37695523143907</v>
      </c>
      <c r="AD83" s="116">
        <f t="shared" si="113"/>
        <v>0</v>
      </c>
      <c r="AE83" s="33">
        <f t="shared" si="114"/>
        <v>1.5</v>
      </c>
      <c r="AF83" s="89">
        <f t="shared" si="115"/>
        <v>55</v>
      </c>
      <c r="AG83" s="50">
        <f t="shared" si="116"/>
        <v>139.28571428571428</v>
      </c>
      <c r="AH83" s="128">
        <f t="shared" si="117"/>
        <v>66.428571428571431</v>
      </c>
      <c r="AI83" s="58">
        <f t="shared" si="118"/>
        <v>50</v>
      </c>
      <c r="AJ83" s="116">
        <f t="shared" si="119"/>
        <v>20.359579358506618</v>
      </c>
      <c r="AK83" s="61">
        <f t="shared" si="120"/>
        <v>3.5</v>
      </c>
      <c r="AL83" s="60">
        <f t="shared" si="121"/>
        <v>5.3529508928571428</v>
      </c>
      <c r="AM83" s="60">
        <f t="shared" si="122"/>
        <v>3.9753237748491554</v>
      </c>
      <c r="AN83" s="62">
        <f t="shared" si="123"/>
        <v>10.333864154779352</v>
      </c>
      <c r="AO83" s="63">
        <f t="shared" si="124"/>
        <v>2.2055876474116105</v>
      </c>
    </row>
    <row r="84" spans="1:41" s="1" customFormat="1" ht="20.100000000000001" customHeight="1" x14ac:dyDescent="0.15">
      <c r="A84" s="18"/>
      <c r="B84" s="147"/>
      <c r="C84" s="149"/>
      <c r="D84" s="100">
        <f t="shared" si="129"/>
        <v>300</v>
      </c>
      <c r="E84" s="149"/>
      <c r="F84" s="94" t="s">
        <v>120</v>
      </c>
      <c r="G84" s="8">
        <f t="shared" si="128"/>
        <v>25</v>
      </c>
      <c r="H84" s="140"/>
      <c r="I84" s="97">
        <f t="shared" si="96"/>
        <v>331.01337568874754</v>
      </c>
      <c r="J84" s="8">
        <v>45</v>
      </c>
      <c r="K84" s="28">
        <f t="shared" si="97"/>
        <v>295</v>
      </c>
      <c r="L84" s="58">
        <f t="shared" si="98"/>
        <v>382.5</v>
      </c>
      <c r="M84" s="8">
        <v>1.5</v>
      </c>
      <c r="N84" s="67">
        <f t="shared" si="126"/>
        <v>25</v>
      </c>
      <c r="O84" s="8">
        <f t="shared" si="99"/>
        <v>0</v>
      </c>
      <c r="P84" s="28">
        <f t="shared" si="100"/>
        <v>396.37673490124723</v>
      </c>
      <c r="Q84" s="116">
        <f t="shared" si="101"/>
        <v>178.36267924428697</v>
      </c>
      <c r="R84" s="33">
        <f t="shared" si="102"/>
        <v>1.6550668784437377</v>
      </c>
      <c r="S84" s="89">
        <f t="shared" si="103"/>
        <v>60.685785542937047</v>
      </c>
      <c r="T84" s="50">
        <f t="shared" si="104"/>
        <v>146.75622191160605</v>
      </c>
      <c r="U84" s="128">
        <f t="shared" si="105"/>
        <v>72.356353186146407</v>
      </c>
      <c r="V84" s="58">
        <f t="shared" si="106"/>
        <v>55.168895948124586</v>
      </c>
      <c r="W84" s="116">
        <f t="shared" si="107"/>
        <v>20.725580909869134</v>
      </c>
      <c r="X84" s="59">
        <f t="shared" si="108"/>
        <v>3.4274254023346011</v>
      </c>
      <c r="Y84" s="60">
        <f t="shared" si="109"/>
        <v>5.7559641266926196</v>
      </c>
      <c r="Z84" s="60">
        <f t="shared" si="110"/>
        <v>4.2560950431376652</v>
      </c>
      <c r="AA84" s="67">
        <f t="shared" si="127"/>
        <v>0</v>
      </c>
      <c r="AB84" s="31">
        <f t="shared" si="111"/>
        <v>25</v>
      </c>
      <c r="AC84" s="50">
        <f t="shared" si="112"/>
        <v>389.37695523143907</v>
      </c>
      <c r="AD84" s="116">
        <f t="shared" si="113"/>
        <v>0</v>
      </c>
      <c r="AE84" s="33">
        <f t="shared" si="114"/>
        <v>1.5</v>
      </c>
      <c r="AF84" s="89">
        <f t="shared" si="115"/>
        <v>55</v>
      </c>
      <c r="AG84" s="50">
        <f t="shared" si="116"/>
        <v>139.28571428571428</v>
      </c>
      <c r="AH84" s="128">
        <f t="shared" si="117"/>
        <v>66.428571428571431</v>
      </c>
      <c r="AI84" s="58">
        <f t="shared" si="118"/>
        <v>50</v>
      </c>
      <c r="AJ84" s="116">
        <f t="shared" si="119"/>
        <v>20.359579358506618</v>
      </c>
      <c r="AK84" s="61">
        <f t="shared" si="120"/>
        <v>3.5</v>
      </c>
      <c r="AL84" s="60">
        <f t="shared" si="121"/>
        <v>5.3529508928571428</v>
      </c>
      <c r="AM84" s="60">
        <f t="shared" si="122"/>
        <v>3.9753237748491554</v>
      </c>
      <c r="AN84" s="62">
        <f t="shared" si="123"/>
        <v>10.333864154779352</v>
      </c>
      <c r="AO84" s="63">
        <f t="shared" si="124"/>
        <v>2.2055876474116105</v>
      </c>
    </row>
    <row r="85" spans="1:41" s="1" customFormat="1" ht="20.100000000000001" customHeight="1" x14ac:dyDescent="0.15">
      <c r="A85" s="18"/>
      <c r="B85" s="147"/>
      <c r="C85" s="149"/>
      <c r="D85" s="100">
        <f t="shared" si="129"/>
        <v>300</v>
      </c>
      <c r="E85" s="149"/>
      <c r="F85" s="94" t="s">
        <v>121</v>
      </c>
      <c r="G85" s="8">
        <f t="shared" si="128"/>
        <v>25</v>
      </c>
      <c r="H85" s="140"/>
      <c r="I85" s="97">
        <f t="shared" si="96"/>
        <v>331.01337568874754</v>
      </c>
      <c r="J85" s="8">
        <v>55</v>
      </c>
      <c r="K85" s="28">
        <f t="shared" si="97"/>
        <v>305</v>
      </c>
      <c r="L85" s="58">
        <f t="shared" si="98"/>
        <v>463.75</v>
      </c>
      <c r="M85" s="8">
        <v>1.75</v>
      </c>
      <c r="N85" s="67">
        <f t="shared" si="126"/>
        <v>25</v>
      </c>
      <c r="O85" s="8">
        <f t="shared" si="99"/>
        <v>0</v>
      </c>
      <c r="P85" s="28">
        <f t="shared" si="100"/>
        <v>483.87594085243506</v>
      </c>
      <c r="Q85" s="116">
        <f t="shared" si="101"/>
        <v>216.25017646938059</v>
      </c>
      <c r="R85" s="33">
        <f t="shared" si="102"/>
        <v>1.9309113581843607</v>
      </c>
      <c r="S85" s="89">
        <f t="shared" si="103"/>
        <v>60.685785542937047</v>
      </c>
      <c r="T85" s="50">
        <f t="shared" si="104"/>
        <v>150.631158150787</v>
      </c>
      <c r="U85" s="128">
        <f t="shared" si="105"/>
        <v>72.481899983310811</v>
      </c>
      <c r="V85" s="58">
        <f t="shared" si="106"/>
        <v>55.168895948124586</v>
      </c>
      <c r="W85" s="116">
        <f t="shared" si="107"/>
        <v>20.867965104148144</v>
      </c>
      <c r="X85" s="59">
        <f t="shared" si="108"/>
        <v>3.3909470955194112</v>
      </c>
      <c r="Y85" s="60">
        <f t="shared" si="109"/>
        <v>7.2895924306128306</v>
      </c>
      <c r="Z85" s="60">
        <f t="shared" si="110"/>
        <v>5.2197860800701239</v>
      </c>
      <c r="AA85" s="67">
        <f t="shared" si="127"/>
        <v>0</v>
      </c>
      <c r="AB85" s="31">
        <f t="shared" si="111"/>
        <v>25</v>
      </c>
      <c r="AC85" s="50">
        <f t="shared" si="112"/>
        <v>469.89011009088546</v>
      </c>
      <c r="AD85" s="116">
        <f t="shared" si="113"/>
        <v>0</v>
      </c>
      <c r="AE85" s="33">
        <f t="shared" si="114"/>
        <v>1.75</v>
      </c>
      <c r="AF85" s="89">
        <f t="shared" si="115"/>
        <v>55</v>
      </c>
      <c r="AG85" s="50">
        <f t="shared" si="116"/>
        <v>142.14285714285714</v>
      </c>
      <c r="AH85" s="128">
        <f t="shared" si="117"/>
        <v>66.428571428571431</v>
      </c>
      <c r="AI85" s="58">
        <f t="shared" si="118"/>
        <v>50</v>
      </c>
      <c r="AJ85" s="116">
        <f t="shared" si="119"/>
        <v>20.264802591520667</v>
      </c>
      <c r="AK85" s="61">
        <f t="shared" si="120"/>
        <v>3.5</v>
      </c>
      <c r="AL85" s="60">
        <f t="shared" si="121"/>
        <v>6.7588802083333341</v>
      </c>
      <c r="AM85" s="60">
        <f t="shared" si="122"/>
        <v>4.8568681321090628</v>
      </c>
      <c r="AN85" s="62">
        <f t="shared" si="123"/>
        <v>12.013589816067496</v>
      </c>
      <c r="AO85" s="63">
        <f t="shared" si="124"/>
        <v>2.3273817320501737</v>
      </c>
    </row>
    <row r="86" spans="1:41" s="1" customFormat="1" ht="20.100000000000001" customHeight="1" x14ac:dyDescent="0.15">
      <c r="A86" s="18"/>
      <c r="B86" s="147"/>
      <c r="C86" s="149"/>
      <c r="D86" s="100">
        <f t="shared" si="129"/>
        <v>300</v>
      </c>
      <c r="E86" s="149"/>
      <c r="F86" s="94" t="s">
        <v>122</v>
      </c>
      <c r="G86" s="8">
        <f t="shared" si="128"/>
        <v>25</v>
      </c>
      <c r="H86" s="140"/>
      <c r="I86" s="97">
        <f t="shared" si="96"/>
        <v>331.01337568874754</v>
      </c>
      <c r="J86" s="8">
        <v>55</v>
      </c>
      <c r="K86" s="28">
        <f t="shared" si="97"/>
        <v>305</v>
      </c>
      <c r="L86" s="58">
        <f t="shared" si="98"/>
        <v>463.75</v>
      </c>
      <c r="M86" s="8">
        <v>1.75</v>
      </c>
      <c r="N86" s="67">
        <f t="shared" si="126"/>
        <v>25</v>
      </c>
      <c r="O86" s="8">
        <f t="shared" si="99"/>
        <v>0</v>
      </c>
      <c r="P86" s="28">
        <f t="shared" si="100"/>
        <v>483.87594085243506</v>
      </c>
      <c r="Q86" s="116">
        <f t="shared" si="101"/>
        <v>216.25017646938059</v>
      </c>
      <c r="R86" s="33">
        <f t="shared" si="102"/>
        <v>1.9309113581843607</v>
      </c>
      <c r="S86" s="89">
        <f t="shared" si="103"/>
        <v>60.685785542937047</v>
      </c>
      <c r="T86" s="50">
        <f t="shared" si="104"/>
        <v>150.631158150787</v>
      </c>
      <c r="U86" s="128">
        <f t="shared" si="105"/>
        <v>72.481899983310811</v>
      </c>
      <c r="V86" s="58">
        <f t="shared" si="106"/>
        <v>55.168895948124586</v>
      </c>
      <c r="W86" s="116">
        <f t="shared" si="107"/>
        <v>20.867965104148144</v>
      </c>
      <c r="X86" s="59">
        <f t="shared" si="108"/>
        <v>3.3909470955194112</v>
      </c>
      <c r="Y86" s="60">
        <f t="shared" si="109"/>
        <v>7.2895924306128306</v>
      </c>
      <c r="Z86" s="60">
        <f t="shared" si="110"/>
        <v>5.2197860800701239</v>
      </c>
      <c r="AA86" s="67">
        <f t="shared" si="127"/>
        <v>0</v>
      </c>
      <c r="AB86" s="31">
        <f t="shared" si="111"/>
        <v>25</v>
      </c>
      <c r="AC86" s="50">
        <f t="shared" si="112"/>
        <v>469.89011009088546</v>
      </c>
      <c r="AD86" s="116">
        <f t="shared" si="113"/>
        <v>0</v>
      </c>
      <c r="AE86" s="33">
        <f t="shared" si="114"/>
        <v>1.75</v>
      </c>
      <c r="AF86" s="89">
        <f t="shared" si="115"/>
        <v>55</v>
      </c>
      <c r="AG86" s="50">
        <f t="shared" si="116"/>
        <v>142.14285714285714</v>
      </c>
      <c r="AH86" s="128">
        <f t="shared" si="117"/>
        <v>66.428571428571431</v>
      </c>
      <c r="AI86" s="58">
        <f t="shared" si="118"/>
        <v>50</v>
      </c>
      <c r="AJ86" s="116">
        <f t="shared" si="119"/>
        <v>20.264802591520667</v>
      </c>
      <c r="AK86" s="61">
        <f t="shared" si="120"/>
        <v>3.5</v>
      </c>
      <c r="AL86" s="60">
        <f t="shared" si="121"/>
        <v>6.7588802083333341</v>
      </c>
      <c r="AM86" s="60">
        <f t="shared" si="122"/>
        <v>4.8568681321090628</v>
      </c>
      <c r="AN86" s="62">
        <f t="shared" si="123"/>
        <v>12.013589816067496</v>
      </c>
      <c r="AO86" s="63">
        <f t="shared" si="124"/>
        <v>2.3273817320501737</v>
      </c>
    </row>
    <row r="87" spans="1:41" s="1" customFormat="1" ht="20.100000000000001" customHeight="1" x14ac:dyDescent="0.15">
      <c r="A87" s="18"/>
      <c r="B87" s="147"/>
      <c r="C87" s="149"/>
      <c r="D87" s="100">
        <f t="shared" si="129"/>
        <v>300</v>
      </c>
      <c r="E87" s="149"/>
      <c r="F87" s="94" t="s">
        <v>123</v>
      </c>
      <c r="G87" s="8">
        <f t="shared" si="128"/>
        <v>25</v>
      </c>
      <c r="H87" s="140"/>
      <c r="I87" s="97">
        <f t="shared" si="96"/>
        <v>331.01337568874754</v>
      </c>
      <c r="J87" s="8">
        <v>65</v>
      </c>
      <c r="K87" s="28">
        <f t="shared" si="97"/>
        <v>315</v>
      </c>
      <c r="L87" s="58">
        <f t="shared" si="98"/>
        <v>481.25</v>
      </c>
      <c r="M87" s="8">
        <v>1.75</v>
      </c>
      <c r="N87" s="67">
        <f t="shared" si="126"/>
        <v>25</v>
      </c>
      <c r="O87" s="8">
        <f t="shared" si="99"/>
        <v>0</v>
      </c>
      <c r="P87" s="28">
        <f t="shared" si="100"/>
        <v>502.13541031856471</v>
      </c>
      <c r="Q87" s="116">
        <f t="shared" si="101"/>
        <v>224.41056048709308</v>
      </c>
      <c r="R87" s="33">
        <f t="shared" si="102"/>
        <v>1.9309113581843607</v>
      </c>
      <c r="S87" s="89">
        <f t="shared" si="103"/>
        <v>60.685785542937047</v>
      </c>
      <c r="T87" s="50">
        <f t="shared" si="104"/>
        <v>153.58018676088045</v>
      </c>
      <c r="U87" s="128">
        <f t="shared" si="105"/>
        <v>72.481899983310811</v>
      </c>
      <c r="V87" s="58">
        <f t="shared" si="106"/>
        <v>55.168895948124586</v>
      </c>
      <c r="W87" s="116">
        <f t="shared" si="107"/>
        <v>20.867965104148144</v>
      </c>
      <c r="X87" s="59">
        <f t="shared" si="108"/>
        <v>3.3909470955194112</v>
      </c>
      <c r="Y87" s="60">
        <f t="shared" si="109"/>
        <v>7.8668107637681102</v>
      </c>
      <c r="Z87" s="60">
        <f t="shared" si="110"/>
        <v>5.4593357402536364</v>
      </c>
      <c r="AA87" s="67">
        <f t="shared" si="127"/>
        <v>0</v>
      </c>
      <c r="AB87" s="31">
        <f t="shared" si="111"/>
        <v>25</v>
      </c>
      <c r="AC87" s="50">
        <f t="shared" si="112"/>
        <v>487.62181235846606</v>
      </c>
      <c r="AD87" s="116">
        <f t="shared" si="113"/>
        <v>0</v>
      </c>
      <c r="AE87" s="33">
        <f t="shared" si="114"/>
        <v>1.75</v>
      </c>
      <c r="AF87" s="89">
        <f t="shared" si="115"/>
        <v>55</v>
      </c>
      <c r="AG87" s="50">
        <f t="shared" si="116"/>
        <v>145</v>
      </c>
      <c r="AH87" s="128">
        <f t="shared" si="117"/>
        <v>66.428571428571431</v>
      </c>
      <c r="AI87" s="58">
        <f t="shared" si="118"/>
        <v>50</v>
      </c>
      <c r="AJ87" s="116">
        <f t="shared" si="119"/>
        <v>20.264802591520667</v>
      </c>
      <c r="AK87" s="61">
        <f t="shared" si="120"/>
        <v>3.5</v>
      </c>
      <c r="AL87" s="60">
        <f t="shared" si="121"/>
        <v>7.2975260416666661</v>
      </c>
      <c r="AM87" s="60">
        <f t="shared" si="122"/>
        <v>5.081396174830159</v>
      </c>
      <c r="AN87" s="62">
        <f t="shared" si="123"/>
        <v>12.391195281962398</v>
      </c>
      <c r="AO87" s="63">
        <f t="shared" si="124"/>
        <v>2.3534949609068541</v>
      </c>
    </row>
    <row r="88" spans="1:41" s="1" customFormat="1" ht="20.100000000000001" customHeight="1" x14ac:dyDescent="0.15">
      <c r="A88" s="18"/>
      <c r="B88" s="147"/>
      <c r="C88" s="149"/>
      <c r="D88" s="100">
        <f t="shared" si="129"/>
        <v>300</v>
      </c>
      <c r="E88" s="149"/>
      <c r="F88" s="94" t="s">
        <v>124</v>
      </c>
      <c r="G88" s="8">
        <f t="shared" si="128"/>
        <v>25</v>
      </c>
      <c r="H88" s="140"/>
      <c r="I88" s="97">
        <f t="shared" si="96"/>
        <v>331.01337568874754</v>
      </c>
      <c r="J88" s="8">
        <v>65</v>
      </c>
      <c r="K88" s="28">
        <f t="shared" si="97"/>
        <v>315</v>
      </c>
      <c r="L88" s="58">
        <f t="shared" si="98"/>
        <v>481.25</v>
      </c>
      <c r="M88" s="8">
        <v>1.75</v>
      </c>
      <c r="N88" s="67">
        <f t="shared" si="126"/>
        <v>25</v>
      </c>
      <c r="O88" s="8">
        <f t="shared" si="99"/>
        <v>0</v>
      </c>
      <c r="P88" s="28">
        <f t="shared" si="100"/>
        <v>502.13541031856471</v>
      </c>
      <c r="Q88" s="116">
        <f t="shared" si="101"/>
        <v>224.41056048709308</v>
      </c>
      <c r="R88" s="33">
        <f t="shared" si="102"/>
        <v>1.9309113581843607</v>
      </c>
      <c r="S88" s="89">
        <f t="shared" si="103"/>
        <v>60.685785542937047</v>
      </c>
      <c r="T88" s="50">
        <f t="shared" si="104"/>
        <v>153.58018676088045</v>
      </c>
      <c r="U88" s="128">
        <f t="shared" si="105"/>
        <v>72.481899983310811</v>
      </c>
      <c r="V88" s="58">
        <f t="shared" si="106"/>
        <v>55.168895948124586</v>
      </c>
      <c r="W88" s="116">
        <f t="shared" si="107"/>
        <v>20.867965104148144</v>
      </c>
      <c r="X88" s="59">
        <f t="shared" si="108"/>
        <v>3.3909470955194112</v>
      </c>
      <c r="Y88" s="60">
        <f t="shared" si="109"/>
        <v>7.8668107637681102</v>
      </c>
      <c r="Z88" s="60">
        <f t="shared" si="110"/>
        <v>5.4593357402536364</v>
      </c>
      <c r="AA88" s="67">
        <f t="shared" si="127"/>
        <v>0</v>
      </c>
      <c r="AB88" s="31">
        <f t="shared" si="111"/>
        <v>25</v>
      </c>
      <c r="AC88" s="50">
        <f t="shared" si="112"/>
        <v>487.62181235846606</v>
      </c>
      <c r="AD88" s="116">
        <f t="shared" si="113"/>
        <v>0</v>
      </c>
      <c r="AE88" s="33">
        <f t="shared" si="114"/>
        <v>1.75</v>
      </c>
      <c r="AF88" s="89">
        <f t="shared" si="115"/>
        <v>55</v>
      </c>
      <c r="AG88" s="50">
        <f t="shared" si="116"/>
        <v>145</v>
      </c>
      <c r="AH88" s="128">
        <f t="shared" si="117"/>
        <v>66.428571428571431</v>
      </c>
      <c r="AI88" s="58">
        <f t="shared" si="118"/>
        <v>50</v>
      </c>
      <c r="AJ88" s="116">
        <f t="shared" si="119"/>
        <v>20.264802591520667</v>
      </c>
      <c r="AK88" s="61">
        <f t="shared" si="120"/>
        <v>3.5</v>
      </c>
      <c r="AL88" s="60">
        <f t="shared" si="121"/>
        <v>7.2975260416666661</v>
      </c>
      <c r="AM88" s="60">
        <f t="shared" si="122"/>
        <v>5.081396174830159</v>
      </c>
      <c r="AN88" s="62">
        <f t="shared" si="123"/>
        <v>12.391195281962398</v>
      </c>
      <c r="AO88" s="63">
        <f t="shared" si="124"/>
        <v>2.3534949609068541</v>
      </c>
    </row>
    <row r="89" spans="1:41" s="1" customFormat="1" ht="20.100000000000001" customHeight="1" thickBot="1" x14ac:dyDescent="0.2">
      <c r="A89" s="18"/>
      <c r="B89" s="148"/>
      <c r="C89" s="150"/>
      <c r="D89" s="100">
        <f t="shared" si="129"/>
        <v>300</v>
      </c>
      <c r="E89" s="150"/>
      <c r="F89" s="95" t="s">
        <v>125</v>
      </c>
      <c r="G89" s="35">
        <f t="shared" si="128"/>
        <v>25</v>
      </c>
      <c r="H89" s="141"/>
      <c r="I89" s="97">
        <f t="shared" si="96"/>
        <v>331.01337568874754</v>
      </c>
      <c r="J89" s="8">
        <v>70</v>
      </c>
      <c r="K89" s="28">
        <f t="shared" si="97"/>
        <v>320</v>
      </c>
      <c r="L89" s="66">
        <f t="shared" si="98"/>
        <v>490</v>
      </c>
      <c r="M89" s="35">
        <v>1.75</v>
      </c>
      <c r="N89" s="83">
        <f>N88</f>
        <v>25</v>
      </c>
      <c r="O89" s="35">
        <f t="shared" si="99"/>
        <v>0</v>
      </c>
      <c r="P89" s="36">
        <f t="shared" si="100"/>
        <v>511.26514505162953</v>
      </c>
      <c r="Q89" s="117">
        <f t="shared" si="101"/>
        <v>228.49075249594929</v>
      </c>
      <c r="R89" s="40">
        <f t="shared" si="102"/>
        <v>1.9309113581843607</v>
      </c>
      <c r="S89" s="90">
        <f t="shared" si="103"/>
        <v>60.685785542937047</v>
      </c>
      <c r="T89" s="51">
        <f t="shared" si="104"/>
        <v>155.05470106592716</v>
      </c>
      <c r="U89" s="129">
        <f t="shared" si="105"/>
        <v>72.481899983310811</v>
      </c>
      <c r="V89" s="66">
        <f t="shared" si="106"/>
        <v>55.168895948124586</v>
      </c>
      <c r="W89" s="117">
        <f t="shared" si="107"/>
        <v>20.867965104148144</v>
      </c>
      <c r="X89" s="84">
        <f t="shared" si="108"/>
        <v>3.3909470955194112</v>
      </c>
      <c r="Y89" s="85">
        <f t="shared" si="109"/>
        <v>8.1654663751015111</v>
      </c>
      <c r="Z89" s="85">
        <f t="shared" si="110"/>
        <v>5.5802717503606161</v>
      </c>
      <c r="AA89" s="83">
        <f>AA88</f>
        <v>0</v>
      </c>
      <c r="AB89" s="38">
        <f t="shared" si="111"/>
        <v>25</v>
      </c>
      <c r="AC89" s="51">
        <f t="shared" si="112"/>
        <v>496.48766349225633</v>
      </c>
      <c r="AD89" s="117">
        <f t="shared" si="113"/>
        <v>0</v>
      </c>
      <c r="AE89" s="40">
        <f t="shared" si="114"/>
        <v>1.75</v>
      </c>
      <c r="AF89" s="90">
        <f t="shared" si="115"/>
        <v>55</v>
      </c>
      <c r="AG89" s="51">
        <f t="shared" si="116"/>
        <v>146.42857142857144</v>
      </c>
      <c r="AH89" s="129">
        <f t="shared" si="117"/>
        <v>66.428571428571431</v>
      </c>
      <c r="AI89" s="66">
        <f t="shared" si="118"/>
        <v>50</v>
      </c>
      <c r="AJ89" s="117">
        <f t="shared" si="119"/>
        <v>20.264802591520667</v>
      </c>
      <c r="AK89" s="86">
        <f t="shared" si="120"/>
        <v>3.5</v>
      </c>
      <c r="AL89" s="85">
        <f t="shared" si="121"/>
        <v>7.5763333333333343</v>
      </c>
      <c r="AM89" s="85">
        <f t="shared" si="122"/>
        <v>5.1947851961907077</v>
      </c>
      <c r="AN89" s="62">
        <f t="shared" si="123"/>
        <v>12.582140115714497</v>
      </c>
      <c r="AO89" s="63">
        <f t="shared" si="124"/>
        <v>2.366551575335194</v>
      </c>
    </row>
    <row r="90" spans="1:41" s="6" customFormat="1" ht="20.100000000000001" customHeight="1" x14ac:dyDescent="0.15">
      <c r="A90" s="18"/>
      <c r="B90" s="18"/>
      <c r="C90" s="18"/>
      <c r="D90" s="99"/>
      <c r="E90" s="18"/>
      <c r="F90" s="18"/>
      <c r="G90" s="18"/>
      <c r="H90" s="18"/>
      <c r="I90" s="18"/>
      <c r="J90" s="18"/>
      <c r="K90" s="42"/>
      <c r="L90" s="42"/>
      <c r="M90" s="18"/>
      <c r="N90" s="18"/>
      <c r="O90" s="18"/>
      <c r="P90" s="42"/>
      <c r="Q90" s="42"/>
      <c r="R90" s="47"/>
      <c r="S90" s="52"/>
      <c r="T90" s="52"/>
      <c r="U90" s="52"/>
      <c r="V90" s="42"/>
      <c r="W90" s="42"/>
      <c r="X90" s="46"/>
      <c r="Y90" s="43"/>
      <c r="Z90" s="43"/>
      <c r="AA90" s="44"/>
      <c r="AB90" s="45"/>
      <c r="AC90" s="52"/>
      <c r="AD90" s="42"/>
      <c r="AE90" s="47"/>
      <c r="AF90" s="52"/>
      <c r="AG90" s="52"/>
      <c r="AH90" s="52"/>
      <c r="AI90" s="42"/>
      <c r="AJ90" s="42"/>
      <c r="AK90" s="46"/>
      <c r="AL90" s="43"/>
      <c r="AM90" s="43"/>
      <c r="AN90" s="47"/>
      <c r="AO90" s="47"/>
    </row>
    <row r="91" spans="1:41" s="6" customFormat="1" ht="20.100000000000001" customHeight="1" x14ac:dyDescent="0.15">
      <c r="A91" s="18"/>
      <c r="B91" s="18"/>
      <c r="C91" s="18"/>
      <c r="D91" s="99"/>
      <c r="E91" s="18"/>
      <c r="F91" s="18"/>
      <c r="G91" s="18"/>
      <c r="H91" s="18"/>
      <c r="I91" s="18"/>
      <c r="J91" s="18"/>
      <c r="K91" s="42"/>
      <c r="L91" s="42"/>
      <c r="M91" s="18"/>
      <c r="N91" s="18"/>
      <c r="O91" s="18"/>
      <c r="P91" s="42"/>
      <c r="Q91" s="42"/>
      <c r="R91" s="47"/>
      <c r="S91" s="52"/>
      <c r="T91" s="52"/>
      <c r="U91" s="52"/>
      <c r="V91" s="42"/>
      <c r="W91" s="42"/>
      <c r="X91" s="46"/>
      <c r="Y91" s="43"/>
      <c r="Z91" s="43"/>
      <c r="AA91" s="44"/>
      <c r="AB91" s="45"/>
      <c r="AC91" s="52"/>
      <c r="AD91" s="42"/>
      <c r="AE91" s="47"/>
      <c r="AF91" s="52"/>
      <c r="AG91" s="52"/>
      <c r="AH91" s="52"/>
      <c r="AI91" s="42"/>
      <c r="AJ91" s="42"/>
      <c r="AK91" s="46"/>
      <c r="AL91" s="43"/>
      <c r="AM91" s="43"/>
      <c r="AN91" s="47"/>
      <c r="AO91" s="47"/>
    </row>
    <row r="92" spans="1:41" s="6" customFormat="1" ht="20.100000000000001" customHeight="1" x14ac:dyDescent="0.15">
      <c r="A92" s="18"/>
      <c r="B92" s="18"/>
      <c r="C92" s="18"/>
      <c r="D92" s="99"/>
      <c r="E92" s="18"/>
      <c r="F92" s="18"/>
      <c r="G92" s="18"/>
      <c r="H92" s="18"/>
      <c r="I92" s="18"/>
      <c r="J92" s="18"/>
      <c r="K92" s="42"/>
      <c r="L92" s="42"/>
      <c r="M92" s="18"/>
      <c r="N92" s="18"/>
      <c r="O92" s="18"/>
      <c r="P92" s="42"/>
      <c r="Q92" s="42"/>
      <c r="R92" s="47"/>
      <c r="S92" s="52"/>
      <c r="T92" s="52"/>
      <c r="U92" s="52"/>
      <c r="V92" s="42"/>
      <c r="W92" s="42"/>
      <c r="X92" s="46"/>
      <c r="Y92" s="43"/>
      <c r="Z92" s="43"/>
      <c r="AA92" s="44"/>
      <c r="AB92" s="45"/>
      <c r="AC92" s="52"/>
      <c r="AD92" s="42"/>
      <c r="AE92" s="47"/>
      <c r="AF92" s="52"/>
      <c r="AG92" s="52"/>
      <c r="AH92" s="52"/>
      <c r="AI92" s="42"/>
      <c r="AJ92" s="42"/>
      <c r="AK92" s="46"/>
      <c r="AL92" s="43"/>
      <c r="AM92" s="43"/>
      <c r="AN92" s="47"/>
      <c r="AO92" s="47"/>
    </row>
    <row r="93" spans="1:41" s="1" customFormat="1" ht="20.100000000000001" customHeight="1" x14ac:dyDescent="0.15">
      <c r="A93" s="17"/>
      <c r="B93" s="188" t="s">
        <v>54</v>
      </c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  <c r="Z93" s="188"/>
      <c r="AA93" s="188"/>
      <c r="AB93" s="188"/>
      <c r="AC93" s="188"/>
      <c r="AD93" s="188"/>
      <c r="AE93" s="188"/>
      <c r="AF93" s="188"/>
      <c r="AG93" s="188"/>
      <c r="AH93" s="188"/>
      <c r="AI93" s="188"/>
      <c r="AJ93" s="188"/>
      <c r="AK93" s="188"/>
      <c r="AL93" s="188"/>
      <c r="AM93" s="188"/>
      <c r="AN93" s="188"/>
      <c r="AO93" s="188"/>
    </row>
    <row r="94" spans="1:41" s="1" customFormat="1" ht="20.100000000000001" customHeight="1" thickBot="1" x14ac:dyDescent="0.2">
      <c r="D94" s="96"/>
      <c r="K94" s="2"/>
      <c r="L94" s="2"/>
      <c r="P94" s="2"/>
      <c r="Q94" s="2"/>
      <c r="R94" s="87"/>
      <c r="S94" s="13"/>
      <c r="T94" s="13"/>
      <c r="U94" s="13"/>
      <c r="V94" s="2"/>
      <c r="W94" s="2"/>
      <c r="X94" s="5"/>
      <c r="AA94" s="3"/>
      <c r="AB94" s="4"/>
      <c r="AC94" s="13"/>
      <c r="AD94" s="2"/>
      <c r="AE94" s="87"/>
      <c r="AF94" s="13"/>
      <c r="AG94" s="13"/>
      <c r="AH94" s="13"/>
      <c r="AI94" s="2"/>
      <c r="AJ94" s="2"/>
      <c r="AK94" s="5"/>
      <c r="AN94" s="4" t="s">
        <v>144</v>
      </c>
      <c r="AO94" s="4"/>
    </row>
    <row r="95" spans="1:41" s="1" customFormat="1" ht="28.5" customHeight="1" x14ac:dyDescent="0.15">
      <c r="A95" s="18"/>
      <c r="B95" s="19" t="s">
        <v>29</v>
      </c>
      <c r="C95" s="15" t="s">
        <v>30</v>
      </c>
      <c r="D95" s="91" t="s">
        <v>30</v>
      </c>
      <c r="E95" s="15" t="s">
        <v>315</v>
      </c>
      <c r="F95" s="68" t="s">
        <v>24</v>
      </c>
      <c r="G95" s="165" t="s">
        <v>71</v>
      </c>
      <c r="H95" s="146" t="s">
        <v>316</v>
      </c>
      <c r="I95" s="167" t="s">
        <v>316</v>
      </c>
      <c r="J95" s="68" t="s">
        <v>27</v>
      </c>
      <c r="K95" s="151" t="s">
        <v>72</v>
      </c>
      <c r="L95" s="151" t="s">
        <v>1</v>
      </c>
      <c r="M95" s="153" t="s">
        <v>3</v>
      </c>
      <c r="N95" s="153" t="s">
        <v>32</v>
      </c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  <c r="AA95" s="153" t="s">
        <v>33</v>
      </c>
      <c r="AB95" s="153"/>
      <c r="AC95" s="153"/>
      <c r="AD95" s="153"/>
      <c r="AE95" s="153"/>
      <c r="AF95" s="153"/>
      <c r="AG95" s="153"/>
      <c r="AH95" s="153"/>
      <c r="AI95" s="153"/>
      <c r="AJ95" s="153"/>
      <c r="AK95" s="153"/>
      <c r="AL95" s="153"/>
      <c r="AM95" s="153"/>
      <c r="AN95" s="103" t="s">
        <v>16</v>
      </c>
      <c r="AO95" s="155" t="s">
        <v>145</v>
      </c>
    </row>
    <row r="96" spans="1:41" s="1" customFormat="1" ht="31.5" customHeight="1" x14ac:dyDescent="0.15">
      <c r="A96" s="18"/>
      <c r="B96" s="20" t="s">
        <v>34</v>
      </c>
      <c r="C96" s="16" t="s">
        <v>35</v>
      </c>
      <c r="D96" s="92" t="s">
        <v>35</v>
      </c>
      <c r="E96" s="16" t="s">
        <v>70</v>
      </c>
      <c r="F96" s="69" t="s">
        <v>73</v>
      </c>
      <c r="G96" s="166"/>
      <c r="H96" s="143"/>
      <c r="I96" s="168"/>
      <c r="J96" s="69" t="s">
        <v>74</v>
      </c>
      <c r="K96" s="152"/>
      <c r="L96" s="152"/>
      <c r="M96" s="154"/>
      <c r="N96" s="103" t="s">
        <v>39</v>
      </c>
      <c r="O96" s="103" t="s">
        <v>40</v>
      </c>
      <c r="P96" s="103" t="s">
        <v>0</v>
      </c>
      <c r="Q96" s="103" t="s">
        <v>2</v>
      </c>
      <c r="R96" s="162" t="s">
        <v>17</v>
      </c>
      <c r="S96" s="103" t="s">
        <v>4</v>
      </c>
      <c r="T96" s="103" t="s">
        <v>19</v>
      </c>
      <c r="U96" s="103" t="s">
        <v>21</v>
      </c>
      <c r="V96" s="103" t="s">
        <v>5</v>
      </c>
      <c r="W96" s="103" t="s">
        <v>6</v>
      </c>
      <c r="X96" s="157" t="s">
        <v>7</v>
      </c>
      <c r="Y96" s="70" t="s">
        <v>37</v>
      </c>
      <c r="Z96" s="70" t="s">
        <v>38</v>
      </c>
      <c r="AA96" s="103" t="s">
        <v>41</v>
      </c>
      <c r="AB96" s="103" t="s">
        <v>42</v>
      </c>
      <c r="AC96" s="103" t="s">
        <v>18</v>
      </c>
      <c r="AD96" s="103" t="s">
        <v>13</v>
      </c>
      <c r="AE96" s="162" t="s">
        <v>14</v>
      </c>
      <c r="AF96" s="103" t="s">
        <v>8</v>
      </c>
      <c r="AG96" s="103" t="s">
        <v>20</v>
      </c>
      <c r="AH96" s="103" t="s">
        <v>22</v>
      </c>
      <c r="AI96" s="103" t="s">
        <v>9</v>
      </c>
      <c r="AJ96" s="103" t="s">
        <v>10</v>
      </c>
      <c r="AK96" s="157" t="s">
        <v>11</v>
      </c>
      <c r="AL96" s="70" t="s">
        <v>311</v>
      </c>
      <c r="AM96" s="70" t="s">
        <v>312</v>
      </c>
      <c r="AN96" s="71" t="s">
        <v>314</v>
      </c>
      <c r="AO96" s="156"/>
    </row>
    <row r="97" spans="1:41" s="1" customFormat="1" ht="54.75" customHeight="1" x14ac:dyDescent="0.15">
      <c r="A97" s="18"/>
      <c r="B97" s="25" t="s">
        <v>57</v>
      </c>
      <c r="C97" s="24" t="s">
        <v>57</v>
      </c>
      <c r="D97" s="93" t="s">
        <v>57</v>
      </c>
      <c r="E97" s="71" t="s">
        <v>15</v>
      </c>
      <c r="F97" s="71" t="s">
        <v>58</v>
      </c>
      <c r="G97" s="71" t="s">
        <v>59</v>
      </c>
      <c r="H97" s="108" t="s">
        <v>15</v>
      </c>
      <c r="I97" s="93" t="s">
        <v>15</v>
      </c>
      <c r="J97" s="71" t="s">
        <v>15</v>
      </c>
      <c r="K97" s="73" t="s">
        <v>57</v>
      </c>
      <c r="L97" s="73" t="s">
        <v>57</v>
      </c>
      <c r="M97" s="154"/>
      <c r="N97" s="71" t="s">
        <v>59</v>
      </c>
      <c r="O97" s="71" t="s">
        <v>59</v>
      </c>
      <c r="P97" s="71" t="s">
        <v>57</v>
      </c>
      <c r="Q97" s="71" t="s">
        <v>57</v>
      </c>
      <c r="R97" s="163"/>
      <c r="S97" s="71" t="s">
        <v>57</v>
      </c>
      <c r="T97" s="71" t="s">
        <v>57</v>
      </c>
      <c r="U97" s="71" t="s">
        <v>57</v>
      </c>
      <c r="V97" s="71" t="s">
        <v>57</v>
      </c>
      <c r="W97" s="71" t="s">
        <v>57</v>
      </c>
      <c r="X97" s="157"/>
      <c r="Y97" s="158" t="s">
        <v>75</v>
      </c>
      <c r="Z97" s="158"/>
      <c r="AA97" s="71" t="s">
        <v>59</v>
      </c>
      <c r="AB97" s="71" t="s">
        <v>59</v>
      </c>
      <c r="AC97" s="71" t="s">
        <v>57</v>
      </c>
      <c r="AD97" s="71" t="s">
        <v>57</v>
      </c>
      <c r="AE97" s="163"/>
      <c r="AF97" s="71" t="s">
        <v>57</v>
      </c>
      <c r="AG97" s="71" t="s">
        <v>57</v>
      </c>
      <c r="AH97" s="71" t="s">
        <v>57</v>
      </c>
      <c r="AI97" s="71" t="s">
        <v>57</v>
      </c>
      <c r="AJ97" s="71" t="s">
        <v>57</v>
      </c>
      <c r="AK97" s="157"/>
      <c r="AL97" s="159" t="s">
        <v>313</v>
      </c>
      <c r="AM97" s="160"/>
      <c r="AN97" s="158" t="s">
        <v>52</v>
      </c>
      <c r="AO97" s="161"/>
    </row>
    <row r="98" spans="1:41" s="1" customFormat="1" ht="20.100000000000001" customHeight="1" x14ac:dyDescent="0.15">
      <c r="A98" s="18"/>
      <c r="B98" s="147">
        <f>C98+30*2</f>
        <v>460</v>
      </c>
      <c r="C98" s="149">
        <v>400</v>
      </c>
      <c r="D98" s="100">
        <v>400</v>
      </c>
      <c r="E98" s="149">
        <v>300</v>
      </c>
      <c r="F98" s="64" t="s">
        <v>43</v>
      </c>
      <c r="G98" s="8">
        <v>25</v>
      </c>
      <c r="H98" s="186">
        <f>C98/COS(G98/180*PI())</f>
        <v>441.35116758499669</v>
      </c>
      <c r="I98" s="97">
        <f>D98/COS(G98/180*PI())</f>
        <v>441.35116758499669</v>
      </c>
      <c r="J98" s="8">
        <v>45</v>
      </c>
      <c r="K98" s="28">
        <f t="shared" ref="K98:K106" si="130">J98+E$98</f>
        <v>345</v>
      </c>
      <c r="L98" s="58">
        <f t="shared" ref="L98:L115" si="131">(K98-40)*M98</f>
        <v>457.5</v>
      </c>
      <c r="M98" s="8">
        <v>1.5</v>
      </c>
      <c r="N98" s="67">
        <v>25</v>
      </c>
      <c r="O98" s="8">
        <f t="shared" ref="O98:O115" si="132">N98-G98</f>
        <v>0</v>
      </c>
      <c r="P98" s="28">
        <f t="shared" ref="P98:P115" si="133">L98/COS(ATAN((Q98+U98-T98)/L98))</f>
        <v>474.09766331325648</v>
      </c>
      <c r="Q98" s="28">
        <f t="shared" ref="Q98:Q115" si="134">L98*TAN(N98*PI()/180)</f>
        <v>213.33575360591186</v>
      </c>
      <c r="R98" s="33">
        <f t="shared" ref="R98:R115" si="135">M98/COS(N98*PI()/180)</f>
        <v>1.6550668784437377</v>
      </c>
      <c r="S98" s="89">
        <f t="shared" ref="S98:S115" si="136">55/COS(N98*PI()/180)</f>
        <v>60.685785542937047</v>
      </c>
      <c r="T98" s="50">
        <f t="shared" ref="T98:T115" si="137">K98/X98+S98</f>
        <v>161.34443146561773</v>
      </c>
      <c r="U98" s="89">
        <f t="shared" ref="U98:U115" si="138">40/X98+S98</f>
        <v>72.356353186146407</v>
      </c>
      <c r="V98" s="58">
        <f t="shared" ref="V98:V115" si="139">50/COS(N98*PI()/180)</f>
        <v>55.168895948124586</v>
      </c>
      <c r="W98" s="28">
        <f t="shared" ref="W98:W115" si="140">20/COS(ATAN((Q98+U98-T98)/L98))</f>
        <v>20.725580909869134</v>
      </c>
      <c r="X98" s="59">
        <f t="shared" ref="X98:X115" si="141">(3.5+SIN(N98*PI()/180)/M98)*COS(N98*PI()/180)</f>
        <v>3.4274254023346011</v>
      </c>
      <c r="Y98" s="60">
        <f t="shared" ref="Y98:Y115" si="142">(S98*M98*(K98^2-40^2)/2+M98*(K98^3-40^3)/(6*X98))/1000000</f>
        <v>8.3350768812140199</v>
      </c>
      <c r="Z98" s="60">
        <f t="shared" ref="Z98:Z115" si="143">(M98*(S98+V98+W98)*(K98-40)*60+M98*(K98^2-40^2)*60/(2*X98)+(V98+W98+U98)*0*60)/1000000</f>
        <v>5.2908466590973902</v>
      </c>
      <c r="AA98" s="67">
        <v>0</v>
      </c>
      <c r="AB98" s="31">
        <f t="shared" ref="AB98:AB115" si="144">AA98+G98</f>
        <v>25</v>
      </c>
      <c r="AC98" s="50">
        <f t="shared" ref="AC98:AC115" si="145">IF(AA98&gt;0,L98/COS(ATAN((AD98+AH98-AG98)/L98)),L98/COS(ATAN((AD98+AG98-AH98)/L98)))</f>
        <v>465.7253778258389</v>
      </c>
      <c r="AD98" s="28">
        <f t="shared" ref="AD98:AD115" si="146">L98*TAN(ABS(AA98)*PI()/180)</f>
        <v>0</v>
      </c>
      <c r="AE98" s="33">
        <f t="shared" ref="AE98:AE115" si="147">M98/COS(AA98*PI()/180)</f>
        <v>1.5</v>
      </c>
      <c r="AF98" s="89">
        <f t="shared" ref="AF98:AF115" si="148">55/COS(AA98*PI()/180)</f>
        <v>55</v>
      </c>
      <c r="AG98" s="50">
        <f t="shared" ref="AG98:AG115" si="149">K98/AK98+AF98</f>
        <v>153.57142857142856</v>
      </c>
      <c r="AH98" s="89">
        <f t="shared" ref="AH98:AH115" si="150">40/AK98+AF98</f>
        <v>66.428571428571431</v>
      </c>
      <c r="AI98" s="58">
        <f t="shared" ref="AI98:AI115" si="151">50/COS(AA98*PI()/180)</f>
        <v>50</v>
      </c>
      <c r="AJ98" s="28">
        <f t="shared" ref="AJ98:AJ115" si="152">IF(AA98&gt;0,20/COS(ATAN((AD98+AH98-AG98)/L98)),20/COS(ATAN((AD98-AH98+AG98)/L98)))</f>
        <v>20.359579358506618</v>
      </c>
      <c r="AK98" s="61">
        <f t="shared" ref="AK98:AK115" si="153">(3.5+SIN(ABS(AA98)*PI()/180)/M98)*COS(AA98*PI()/180)</f>
        <v>3.5</v>
      </c>
      <c r="AL98" s="60">
        <f t="shared" ref="AL98:AL115" si="154">(AF98*M98*(K98^2-40^2)/2+M98*(K98^3-40^3)/(6*AK98))/1000000</f>
        <v>7.7723258928571424</v>
      </c>
      <c r="AM98" s="60">
        <f t="shared" ref="AM98:AM115" si="155">(M98*(AF98+AI98+AJ98)*(K98-40)*60+M98*(K98^2-40^2)*60/(2*AK98)+(AI98+AJ98+AH98)*0*60)/1000000</f>
        <v>4.9508704533910066</v>
      </c>
      <c r="AN98" s="62">
        <f>IF(AA98&gt;0,((I98+I98+Q98+AD98)*L98/2+200*(I98+Q98+AD98+U98+W98+AH98+AJ98))/10000*0.4-(AI98+V98)*L98/10000*0.4,((I98+I98+Q98-AD98)*L98/2+200*(I98+Q98-AD98+U98+W98+AH98+AJ98))/10000*0.4-(AI98+V98)*L98/10000*0.4)</f>
        <v>14.780613765040869</v>
      </c>
      <c r="AO98" s="63">
        <f>IF(AA98&gt;0,0.8*0.4*(Q98+U98+W98+I98+AD98+AH98+AJ98)/100,0.8*0.4*(Q98+U98+W98+I98-AD98+AH98+AJ98)/100)</f>
        <v>2.6705824194368066</v>
      </c>
    </row>
    <row r="99" spans="1:41" s="1" customFormat="1" ht="20.100000000000001" customHeight="1" x14ac:dyDescent="0.15">
      <c r="A99" s="18"/>
      <c r="B99" s="147"/>
      <c r="C99" s="149"/>
      <c r="D99" s="100">
        <v>400</v>
      </c>
      <c r="E99" s="149"/>
      <c r="F99" s="64" t="s">
        <v>44</v>
      </c>
      <c r="G99" s="8">
        <f t="shared" ref="G99:G115" si="156">G98</f>
        <v>25</v>
      </c>
      <c r="H99" s="186"/>
      <c r="I99" s="97">
        <f t="shared" ref="I99:I115" si="157">D99/COS(G99/180*PI())</f>
        <v>441.35116758499669</v>
      </c>
      <c r="J99" s="8">
        <v>45</v>
      </c>
      <c r="K99" s="28">
        <f t="shared" si="130"/>
        <v>345</v>
      </c>
      <c r="L99" s="58">
        <f t="shared" si="131"/>
        <v>457.5</v>
      </c>
      <c r="M99" s="8">
        <v>1.5</v>
      </c>
      <c r="N99" s="67">
        <f t="shared" ref="N99:N115" si="158">N98</f>
        <v>25</v>
      </c>
      <c r="O99" s="8">
        <f t="shared" si="132"/>
        <v>0</v>
      </c>
      <c r="P99" s="28">
        <f t="shared" si="133"/>
        <v>474.09766331325648</v>
      </c>
      <c r="Q99" s="28">
        <f t="shared" si="134"/>
        <v>213.33575360591186</v>
      </c>
      <c r="R99" s="33">
        <f t="shared" si="135"/>
        <v>1.6550668784437377</v>
      </c>
      <c r="S99" s="89">
        <f t="shared" si="136"/>
        <v>60.685785542937047</v>
      </c>
      <c r="T99" s="50">
        <f t="shared" si="137"/>
        <v>161.34443146561773</v>
      </c>
      <c r="U99" s="89">
        <f t="shared" si="138"/>
        <v>72.356353186146407</v>
      </c>
      <c r="V99" s="58">
        <f t="shared" si="139"/>
        <v>55.168895948124586</v>
      </c>
      <c r="W99" s="28">
        <f t="shared" si="140"/>
        <v>20.725580909869134</v>
      </c>
      <c r="X99" s="59">
        <f t="shared" si="141"/>
        <v>3.4274254023346011</v>
      </c>
      <c r="Y99" s="60">
        <f t="shared" si="142"/>
        <v>8.3350768812140199</v>
      </c>
      <c r="Z99" s="60">
        <f t="shared" si="143"/>
        <v>5.2908466590973902</v>
      </c>
      <c r="AA99" s="67">
        <f t="shared" ref="AA99:AA115" si="159">AA98</f>
        <v>0</v>
      </c>
      <c r="AB99" s="31">
        <f t="shared" si="144"/>
        <v>25</v>
      </c>
      <c r="AC99" s="50">
        <f t="shared" si="145"/>
        <v>465.7253778258389</v>
      </c>
      <c r="AD99" s="28">
        <f t="shared" si="146"/>
        <v>0</v>
      </c>
      <c r="AE99" s="33">
        <f t="shared" si="147"/>
        <v>1.5</v>
      </c>
      <c r="AF99" s="89">
        <f t="shared" si="148"/>
        <v>55</v>
      </c>
      <c r="AG99" s="50">
        <f t="shared" si="149"/>
        <v>153.57142857142856</v>
      </c>
      <c r="AH99" s="89">
        <f t="shared" si="150"/>
        <v>66.428571428571431</v>
      </c>
      <c r="AI99" s="58">
        <f t="shared" si="151"/>
        <v>50</v>
      </c>
      <c r="AJ99" s="28">
        <f t="shared" si="152"/>
        <v>20.359579358506618</v>
      </c>
      <c r="AK99" s="61">
        <f t="shared" si="153"/>
        <v>3.5</v>
      </c>
      <c r="AL99" s="60">
        <f t="shared" si="154"/>
        <v>7.7723258928571424</v>
      </c>
      <c r="AM99" s="60">
        <f t="shared" si="155"/>
        <v>4.9508704533910066</v>
      </c>
      <c r="AN99" s="62">
        <f t="shared" ref="AN99:AN115" si="160">IF(AA99&gt;0,((I99+I99+Q99+AD99)*L99/2+200*(I99+Q99+AD99+U99+W99+AH99+AJ99))/10000*0.4-(AI99+V99)*L99/10000*0.4,((I99+I99+Q99-AD99)*L99/2+200*(I99+Q99-AD99+U99+W99+AH99+AJ99))/10000*0.4-(AI99+V99)*L99/10000*0.4)</f>
        <v>14.780613765040869</v>
      </c>
      <c r="AO99" s="63">
        <f t="shared" ref="AO99:AO115" si="161">IF(AA99&gt;0,0.8*0.4*(Q99+U99+W99+I99+AD99+AH99+AJ99)/100,0.8*0.4*(Q99+U99+W99+I99-AD99+AH99+AJ99)/100)</f>
        <v>2.6705824194368066</v>
      </c>
    </row>
    <row r="100" spans="1:41" s="1" customFormat="1" ht="20.100000000000001" customHeight="1" x14ac:dyDescent="0.15">
      <c r="A100" s="18"/>
      <c r="B100" s="147"/>
      <c r="C100" s="149"/>
      <c r="D100" s="100">
        <v>400</v>
      </c>
      <c r="E100" s="149"/>
      <c r="F100" s="64" t="s">
        <v>45</v>
      </c>
      <c r="G100" s="8">
        <f t="shared" si="156"/>
        <v>25</v>
      </c>
      <c r="H100" s="186"/>
      <c r="I100" s="97">
        <f t="shared" si="157"/>
        <v>441.35116758499669</v>
      </c>
      <c r="J100" s="8">
        <v>55</v>
      </c>
      <c r="K100" s="28">
        <f t="shared" si="130"/>
        <v>355</v>
      </c>
      <c r="L100" s="58">
        <f t="shared" si="131"/>
        <v>472.5</v>
      </c>
      <c r="M100" s="8">
        <v>1.5</v>
      </c>
      <c r="N100" s="67">
        <f t="shared" si="158"/>
        <v>25</v>
      </c>
      <c r="O100" s="8">
        <f t="shared" si="132"/>
        <v>0</v>
      </c>
      <c r="P100" s="28">
        <f t="shared" si="133"/>
        <v>489.64184899565834</v>
      </c>
      <c r="Q100" s="28">
        <f t="shared" si="134"/>
        <v>220.33036847823684</v>
      </c>
      <c r="R100" s="33">
        <f t="shared" si="135"/>
        <v>1.6550668784437377</v>
      </c>
      <c r="S100" s="89">
        <f t="shared" si="136"/>
        <v>60.685785542937047</v>
      </c>
      <c r="T100" s="50">
        <f t="shared" si="137"/>
        <v>164.26207337642006</v>
      </c>
      <c r="U100" s="89">
        <f t="shared" si="138"/>
        <v>72.356353186146407</v>
      </c>
      <c r="V100" s="58">
        <f t="shared" si="139"/>
        <v>55.168895948124586</v>
      </c>
      <c r="W100" s="28">
        <f t="shared" si="140"/>
        <v>20.725580909869134</v>
      </c>
      <c r="X100" s="59">
        <f t="shared" si="141"/>
        <v>3.4274254023346011</v>
      </c>
      <c r="Y100" s="60">
        <f t="shared" si="142"/>
        <v>8.9217538411313466</v>
      </c>
      <c r="Z100" s="60">
        <f t="shared" si="143"/>
        <v>5.505674615448501</v>
      </c>
      <c r="AA100" s="67">
        <f t="shared" si="159"/>
        <v>0</v>
      </c>
      <c r="AB100" s="31">
        <f t="shared" si="144"/>
        <v>25</v>
      </c>
      <c r="AC100" s="50">
        <f t="shared" si="145"/>
        <v>480.99506234471886</v>
      </c>
      <c r="AD100" s="28">
        <f t="shared" si="146"/>
        <v>0</v>
      </c>
      <c r="AE100" s="33">
        <f t="shared" si="147"/>
        <v>1.5</v>
      </c>
      <c r="AF100" s="89">
        <f t="shared" si="148"/>
        <v>55</v>
      </c>
      <c r="AG100" s="50">
        <f t="shared" si="149"/>
        <v>156.42857142857144</v>
      </c>
      <c r="AH100" s="89">
        <f t="shared" si="150"/>
        <v>66.428571428571431</v>
      </c>
      <c r="AI100" s="58">
        <f t="shared" si="151"/>
        <v>50</v>
      </c>
      <c r="AJ100" s="28">
        <f t="shared" si="152"/>
        <v>20.359579358506618</v>
      </c>
      <c r="AK100" s="61">
        <f t="shared" si="153"/>
        <v>3.5</v>
      </c>
      <c r="AL100" s="60">
        <f t="shared" si="154"/>
        <v>8.3235937500000006</v>
      </c>
      <c r="AM100" s="60">
        <f t="shared" si="155"/>
        <v>5.1536940748136626</v>
      </c>
      <c r="AN100" s="62">
        <f t="shared" si="160"/>
        <v>15.168379883626839</v>
      </c>
      <c r="AO100" s="63">
        <f t="shared" si="161"/>
        <v>2.6929651870282472</v>
      </c>
    </row>
    <row r="101" spans="1:41" s="1" customFormat="1" ht="20.100000000000001" customHeight="1" x14ac:dyDescent="0.15">
      <c r="A101" s="18"/>
      <c r="B101" s="147"/>
      <c r="C101" s="149"/>
      <c r="D101" s="100">
        <v>400</v>
      </c>
      <c r="E101" s="149"/>
      <c r="F101" s="64" t="s">
        <v>46</v>
      </c>
      <c r="G101" s="8">
        <f t="shared" si="156"/>
        <v>25</v>
      </c>
      <c r="H101" s="186"/>
      <c r="I101" s="97">
        <f t="shared" si="157"/>
        <v>441.35116758499669</v>
      </c>
      <c r="J101" s="8">
        <v>55</v>
      </c>
      <c r="K101" s="28">
        <f t="shared" si="130"/>
        <v>355</v>
      </c>
      <c r="L101" s="58">
        <f t="shared" si="131"/>
        <v>472.5</v>
      </c>
      <c r="M101" s="8">
        <v>1.5</v>
      </c>
      <c r="N101" s="67">
        <f t="shared" si="158"/>
        <v>25</v>
      </c>
      <c r="O101" s="8">
        <f t="shared" si="132"/>
        <v>0</v>
      </c>
      <c r="P101" s="28">
        <f t="shared" si="133"/>
        <v>489.64184899565834</v>
      </c>
      <c r="Q101" s="28">
        <f t="shared" si="134"/>
        <v>220.33036847823684</v>
      </c>
      <c r="R101" s="33">
        <f t="shared" si="135"/>
        <v>1.6550668784437377</v>
      </c>
      <c r="S101" s="89">
        <f t="shared" si="136"/>
        <v>60.685785542937047</v>
      </c>
      <c r="T101" s="50">
        <f t="shared" si="137"/>
        <v>164.26207337642006</v>
      </c>
      <c r="U101" s="89">
        <f t="shared" si="138"/>
        <v>72.356353186146407</v>
      </c>
      <c r="V101" s="58">
        <f t="shared" si="139"/>
        <v>55.168895948124586</v>
      </c>
      <c r="W101" s="28">
        <f t="shared" si="140"/>
        <v>20.725580909869134</v>
      </c>
      <c r="X101" s="59">
        <f t="shared" si="141"/>
        <v>3.4274254023346011</v>
      </c>
      <c r="Y101" s="60">
        <f t="shared" si="142"/>
        <v>8.9217538411313466</v>
      </c>
      <c r="Z101" s="60">
        <f t="shared" si="143"/>
        <v>5.505674615448501</v>
      </c>
      <c r="AA101" s="67">
        <f t="shared" si="159"/>
        <v>0</v>
      </c>
      <c r="AB101" s="31">
        <f t="shared" si="144"/>
        <v>25</v>
      </c>
      <c r="AC101" s="50">
        <f t="shared" si="145"/>
        <v>480.99506234471886</v>
      </c>
      <c r="AD101" s="28">
        <f t="shared" si="146"/>
        <v>0</v>
      </c>
      <c r="AE101" s="33">
        <f t="shared" si="147"/>
        <v>1.5</v>
      </c>
      <c r="AF101" s="89">
        <f t="shared" si="148"/>
        <v>55</v>
      </c>
      <c r="AG101" s="50">
        <f t="shared" si="149"/>
        <v>156.42857142857144</v>
      </c>
      <c r="AH101" s="89">
        <f t="shared" si="150"/>
        <v>66.428571428571431</v>
      </c>
      <c r="AI101" s="58">
        <f t="shared" si="151"/>
        <v>50</v>
      </c>
      <c r="AJ101" s="28">
        <f t="shared" si="152"/>
        <v>20.359579358506618</v>
      </c>
      <c r="AK101" s="61">
        <f t="shared" si="153"/>
        <v>3.5</v>
      </c>
      <c r="AL101" s="60">
        <f t="shared" si="154"/>
        <v>8.3235937500000006</v>
      </c>
      <c r="AM101" s="60">
        <f t="shared" si="155"/>
        <v>5.1536940748136626</v>
      </c>
      <c r="AN101" s="62">
        <f t="shared" si="160"/>
        <v>15.168379883626839</v>
      </c>
      <c r="AO101" s="63">
        <f t="shared" si="161"/>
        <v>2.6929651870282472</v>
      </c>
    </row>
    <row r="102" spans="1:41" s="1" customFormat="1" ht="20.100000000000001" customHeight="1" x14ac:dyDescent="0.15">
      <c r="A102" s="18"/>
      <c r="B102" s="147"/>
      <c r="C102" s="149"/>
      <c r="D102" s="100">
        <v>400</v>
      </c>
      <c r="E102" s="149"/>
      <c r="F102" s="64" t="s">
        <v>47</v>
      </c>
      <c r="G102" s="8">
        <f t="shared" si="156"/>
        <v>25</v>
      </c>
      <c r="H102" s="186"/>
      <c r="I102" s="97">
        <f t="shared" si="157"/>
        <v>441.35116758499669</v>
      </c>
      <c r="J102" s="8">
        <v>70</v>
      </c>
      <c r="K102" s="28">
        <f t="shared" si="130"/>
        <v>370</v>
      </c>
      <c r="L102" s="58">
        <f t="shared" si="131"/>
        <v>577.5</v>
      </c>
      <c r="M102" s="8">
        <v>1.75</v>
      </c>
      <c r="N102" s="67">
        <f t="shared" si="158"/>
        <v>25</v>
      </c>
      <c r="O102" s="8">
        <f t="shared" si="132"/>
        <v>0</v>
      </c>
      <c r="P102" s="28">
        <f t="shared" si="133"/>
        <v>602.5624923822777</v>
      </c>
      <c r="Q102" s="28">
        <f t="shared" si="134"/>
        <v>269.29267258451171</v>
      </c>
      <c r="R102" s="33">
        <f t="shared" si="135"/>
        <v>1.9309113581843607</v>
      </c>
      <c r="S102" s="89">
        <f t="shared" si="136"/>
        <v>60.685785542937047</v>
      </c>
      <c r="T102" s="50">
        <f t="shared" si="137"/>
        <v>169.79984411639435</v>
      </c>
      <c r="U102" s="89">
        <f t="shared" si="138"/>
        <v>72.481899983310811</v>
      </c>
      <c r="V102" s="58">
        <f t="shared" si="139"/>
        <v>55.168895948124586</v>
      </c>
      <c r="W102" s="28">
        <f t="shared" si="140"/>
        <v>20.867965104148144</v>
      </c>
      <c r="X102" s="59">
        <f t="shared" si="141"/>
        <v>3.3909470955194112</v>
      </c>
      <c r="Y102" s="60">
        <f t="shared" si="142"/>
        <v>11.53576701301496</v>
      </c>
      <c r="Z102" s="60">
        <f t="shared" si="143"/>
        <v>6.8322084519886408</v>
      </c>
      <c r="AA102" s="67">
        <f t="shared" si="159"/>
        <v>0</v>
      </c>
      <c r="AB102" s="31">
        <f t="shared" si="144"/>
        <v>25</v>
      </c>
      <c r="AC102" s="50">
        <f t="shared" si="145"/>
        <v>585.14617483015923</v>
      </c>
      <c r="AD102" s="28">
        <f t="shared" si="146"/>
        <v>0</v>
      </c>
      <c r="AE102" s="33">
        <f t="shared" si="147"/>
        <v>1.75</v>
      </c>
      <c r="AF102" s="89">
        <f t="shared" si="148"/>
        <v>55</v>
      </c>
      <c r="AG102" s="50">
        <f t="shared" si="149"/>
        <v>160.71428571428572</v>
      </c>
      <c r="AH102" s="89">
        <f t="shared" si="150"/>
        <v>66.428571428571431</v>
      </c>
      <c r="AI102" s="58">
        <f t="shared" si="151"/>
        <v>50</v>
      </c>
      <c r="AJ102" s="28">
        <f t="shared" si="152"/>
        <v>20.264802591520667</v>
      </c>
      <c r="AK102" s="61">
        <f t="shared" si="153"/>
        <v>3.5</v>
      </c>
      <c r="AL102" s="60">
        <f t="shared" si="154"/>
        <v>10.727062500000001</v>
      </c>
      <c r="AM102" s="60">
        <f t="shared" si="155"/>
        <v>6.3699254097961902</v>
      </c>
      <c r="AN102" s="62">
        <f t="shared" si="160"/>
        <v>18.001637477379333</v>
      </c>
      <c r="AO102" s="63">
        <f t="shared" si="161"/>
        <v>2.8501986536865913</v>
      </c>
    </row>
    <row r="103" spans="1:41" s="1" customFormat="1" ht="20.100000000000001" customHeight="1" x14ac:dyDescent="0.15">
      <c r="A103" s="18"/>
      <c r="B103" s="147"/>
      <c r="C103" s="149"/>
      <c r="D103" s="100">
        <v>400</v>
      </c>
      <c r="E103" s="149"/>
      <c r="F103" s="64" t="s">
        <v>48</v>
      </c>
      <c r="G103" s="8">
        <f t="shared" si="156"/>
        <v>25</v>
      </c>
      <c r="H103" s="186"/>
      <c r="I103" s="97">
        <f t="shared" si="157"/>
        <v>441.35116758499669</v>
      </c>
      <c r="J103" s="8">
        <v>70</v>
      </c>
      <c r="K103" s="28">
        <f t="shared" si="130"/>
        <v>370</v>
      </c>
      <c r="L103" s="58">
        <f t="shared" si="131"/>
        <v>577.5</v>
      </c>
      <c r="M103" s="8">
        <v>1.75</v>
      </c>
      <c r="N103" s="67">
        <f t="shared" si="158"/>
        <v>25</v>
      </c>
      <c r="O103" s="8">
        <f t="shared" si="132"/>
        <v>0</v>
      </c>
      <c r="P103" s="28">
        <f t="shared" si="133"/>
        <v>602.5624923822777</v>
      </c>
      <c r="Q103" s="28">
        <f t="shared" si="134"/>
        <v>269.29267258451171</v>
      </c>
      <c r="R103" s="33">
        <f t="shared" si="135"/>
        <v>1.9309113581843607</v>
      </c>
      <c r="S103" s="89">
        <f t="shared" si="136"/>
        <v>60.685785542937047</v>
      </c>
      <c r="T103" s="50">
        <f t="shared" si="137"/>
        <v>169.79984411639435</v>
      </c>
      <c r="U103" s="89">
        <f t="shared" si="138"/>
        <v>72.481899983310811</v>
      </c>
      <c r="V103" s="58">
        <f t="shared" si="139"/>
        <v>55.168895948124586</v>
      </c>
      <c r="W103" s="28">
        <f t="shared" si="140"/>
        <v>20.867965104148144</v>
      </c>
      <c r="X103" s="59">
        <f t="shared" si="141"/>
        <v>3.3909470955194112</v>
      </c>
      <c r="Y103" s="60">
        <f t="shared" si="142"/>
        <v>11.53576701301496</v>
      </c>
      <c r="Z103" s="60">
        <f t="shared" si="143"/>
        <v>6.8322084519886408</v>
      </c>
      <c r="AA103" s="67">
        <f t="shared" si="159"/>
        <v>0</v>
      </c>
      <c r="AB103" s="31">
        <f t="shared" si="144"/>
        <v>25</v>
      </c>
      <c r="AC103" s="50">
        <f t="shared" si="145"/>
        <v>585.14617483015923</v>
      </c>
      <c r="AD103" s="28">
        <f t="shared" si="146"/>
        <v>0</v>
      </c>
      <c r="AE103" s="33">
        <f t="shared" si="147"/>
        <v>1.75</v>
      </c>
      <c r="AF103" s="89">
        <f t="shared" si="148"/>
        <v>55</v>
      </c>
      <c r="AG103" s="50">
        <f t="shared" si="149"/>
        <v>160.71428571428572</v>
      </c>
      <c r="AH103" s="89">
        <f t="shared" si="150"/>
        <v>66.428571428571431</v>
      </c>
      <c r="AI103" s="58">
        <f t="shared" si="151"/>
        <v>50</v>
      </c>
      <c r="AJ103" s="28">
        <f t="shared" si="152"/>
        <v>20.264802591520667</v>
      </c>
      <c r="AK103" s="61">
        <f t="shared" si="153"/>
        <v>3.5</v>
      </c>
      <c r="AL103" s="60">
        <f t="shared" si="154"/>
        <v>10.727062500000001</v>
      </c>
      <c r="AM103" s="60">
        <f t="shared" si="155"/>
        <v>6.3699254097961902</v>
      </c>
      <c r="AN103" s="62">
        <f t="shared" si="160"/>
        <v>18.001637477379333</v>
      </c>
      <c r="AO103" s="63">
        <f t="shared" si="161"/>
        <v>2.8501986536865913</v>
      </c>
    </row>
    <row r="104" spans="1:41" s="1" customFormat="1" ht="20.100000000000001" customHeight="1" x14ac:dyDescent="0.15">
      <c r="A104" s="18"/>
      <c r="B104" s="147"/>
      <c r="C104" s="149"/>
      <c r="D104" s="100">
        <v>400</v>
      </c>
      <c r="E104" s="149"/>
      <c r="F104" s="64" t="s">
        <v>49</v>
      </c>
      <c r="G104" s="8">
        <f t="shared" si="156"/>
        <v>25</v>
      </c>
      <c r="H104" s="186"/>
      <c r="I104" s="97">
        <f t="shared" si="157"/>
        <v>441.35116758499669</v>
      </c>
      <c r="J104" s="8">
        <v>80</v>
      </c>
      <c r="K104" s="28">
        <f t="shared" si="130"/>
        <v>380</v>
      </c>
      <c r="L104" s="58">
        <f t="shared" si="131"/>
        <v>595</v>
      </c>
      <c r="M104" s="8">
        <v>1.75</v>
      </c>
      <c r="N104" s="67">
        <f t="shared" si="158"/>
        <v>25</v>
      </c>
      <c r="O104" s="8">
        <f t="shared" si="132"/>
        <v>0</v>
      </c>
      <c r="P104" s="28">
        <f t="shared" si="133"/>
        <v>620.82196184840734</v>
      </c>
      <c r="Q104" s="28">
        <f t="shared" si="134"/>
        <v>277.45305660222414</v>
      </c>
      <c r="R104" s="33">
        <f t="shared" si="135"/>
        <v>1.9309113581843607</v>
      </c>
      <c r="S104" s="89">
        <f t="shared" si="136"/>
        <v>60.685785542937047</v>
      </c>
      <c r="T104" s="50">
        <f t="shared" si="137"/>
        <v>172.7488727264878</v>
      </c>
      <c r="U104" s="89">
        <f t="shared" si="138"/>
        <v>72.481899983310811</v>
      </c>
      <c r="V104" s="58">
        <f t="shared" si="139"/>
        <v>55.168895948124586</v>
      </c>
      <c r="W104" s="28">
        <f t="shared" si="140"/>
        <v>20.867965104148144</v>
      </c>
      <c r="X104" s="59">
        <f t="shared" si="141"/>
        <v>3.3909470955194112</v>
      </c>
      <c r="Y104" s="60">
        <f t="shared" si="142"/>
        <v>12.29690773873169</v>
      </c>
      <c r="Z104" s="60">
        <f t="shared" si="143"/>
        <v>7.0918852324360415</v>
      </c>
      <c r="AA104" s="67">
        <f t="shared" si="159"/>
        <v>0</v>
      </c>
      <c r="AB104" s="31">
        <f t="shared" si="144"/>
        <v>25</v>
      </c>
      <c r="AC104" s="50">
        <f t="shared" si="145"/>
        <v>602.87787709773988</v>
      </c>
      <c r="AD104" s="28">
        <f t="shared" si="146"/>
        <v>0</v>
      </c>
      <c r="AE104" s="33">
        <f t="shared" si="147"/>
        <v>1.75</v>
      </c>
      <c r="AF104" s="89">
        <f t="shared" si="148"/>
        <v>55</v>
      </c>
      <c r="AG104" s="50">
        <f t="shared" si="149"/>
        <v>163.57142857142856</v>
      </c>
      <c r="AH104" s="89">
        <f t="shared" si="150"/>
        <v>66.428571428571431</v>
      </c>
      <c r="AI104" s="58">
        <f t="shared" si="151"/>
        <v>50</v>
      </c>
      <c r="AJ104" s="28">
        <f t="shared" si="152"/>
        <v>20.264802591520667</v>
      </c>
      <c r="AK104" s="61">
        <f t="shared" si="153"/>
        <v>3.5</v>
      </c>
      <c r="AL104" s="60">
        <f t="shared" si="154"/>
        <v>11.439583333333331</v>
      </c>
      <c r="AM104" s="60">
        <f t="shared" si="155"/>
        <v>6.6139534525172881</v>
      </c>
      <c r="AN104" s="62">
        <f t="shared" si="160"/>
        <v>18.4936091448822</v>
      </c>
      <c r="AO104" s="63">
        <f t="shared" si="161"/>
        <v>2.8763118825432707</v>
      </c>
    </row>
    <row r="105" spans="1:41" s="1" customFormat="1" ht="20.100000000000001" customHeight="1" x14ac:dyDescent="0.15">
      <c r="A105" s="18"/>
      <c r="B105" s="147"/>
      <c r="C105" s="149"/>
      <c r="D105" s="100">
        <v>400</v>
      </c>
      <c r="E105" s="149"/>
      <c r="F105" s="64" t="s">
        <v>50</v>
      </c>
      <c r="G105" s="8">
        <f t="shared" si="156"/>
        <v>25</v>
      </c>
      <c r="H105" s="186"/>
      <c r="I105" s="97">
        <f t="shared" si="157"/>
        <v>441.35116758499669</v>
      </c>
      <c r="J105" s="8">
        <v>80</v>
      </c>
      <c r="K105" s="28">
        <f t="shared" si="130"/>
        <v>380</v>
      </c>
      <c r="L105" s="58">
        <f t="shared" si="131"/>
        <v>595</v>
      </c>
      <c r="M105" s="8">
        <v>1.75</v>
      </c>
      <c r="N105" s="67">
        <f t="shared" si="158"/>
        <v>25</v>
      </c>
      <c r="O105" s="8">
        <f t="shared" si="132"/>
        <v>0</v>
      </c>
      <c r="P105" s="28">
        <f t="shared" si="133"/>
        <v>620.82196184840734</v>
      </c>
      <c r="Q105" s="28">
        <f t="shared" si="134"/>
        <v>277.45305660222414</v>
      </c>
      <c r="R105" s="33">
        <f t="shared" si="135"/>
        <v>1.9309113581843607</v>
      </c>
      <c r="S105" s="89">
        <f t="shared" si="136"/>
        <v>60.685785542937047</v>
      </c>
      <c r="T105" s="50">
        <f t="shared" si="137"/>
        <v>172.7488727264878</v>
      </c>
      <c r="U105" s="89">
        <f t="shared" si="138"/>
        <v>72.481899983310811</v>
      </c>
      <c r="V105" s="58">
        <f t="shared" si="139"/>
        <v>55.168895948124586</v>
      </c>
      <c r="W105" s="28">
        <f t="shared" si="140"/>
        <v>20.867965104148144</v>
      </c>
      <c r="X105" s="59">
        <f t="shared" si="141"/>
        <v>3.3909470955194112</v>
      </c>
      <c r="Y105" s="60">
        <f t="shared" si="142"/>
        <v>12.29690773873169</v>
      </c>
      <c r="Z105" s="60">
        <f t="shared" si="143"/>
        <v>7.0918852324360415</v>
      </c>
      <c r="AA105" s="67">
        <f t="shared" si="159"/>
        <v>0</v>
      </c>
      <c r="AB105" s="31">
        <f t="shared" si="144"/>
        <v>25</v>
      </c>
      <c r="AC105" s="50">
        <f t="shared" si="145"/>
        <v>602.87787709773988</v>
      </c>
      <c r="AD105" s="28">
        <f t="shared" si="146"/>
        <v>0</v>
      </c>
      <c r="AE105" s="33">
        <f t="shared" si="147"/>
        <v>1.75</v>
      </c>
      <c r="AF105" s="89">
        <f t="shared" si="148"/>
        <v>55</v>
      </c>
      <c r="AG105" s="50">
        <f t="shared" si="149"/>
        <v>163.57142857142856</v>
      </c>
      <c r="AH105" s="89">
        <f t="shared" si="150"/>
        <v>66.428571428571431</v>
      </c>
      <c r="AI105" s="58">
        <f t="shared" si="151"/>
        <v>50</v>
      </c>
      <c r="AJ105" s="28">
        <f t="shared" si="152"/>
        <v>20.264802591520667</v>
      </c>
      <c r="AK105" s="61">
        <f t="shared" si="153"/>
        <v>3.5</v>
      </c>
      <c r="AL105" s="60">
        <f t="shared" si="154"/>
        <v>11.439583333333331</v>
      </c>
      <c r="AM105" s="60">
        <f t="shared" si="155"/>
        <v>6.6139534525172881</v>
      </c>
      <c r="AN105" s="62">
        <f t="shared" si="160"/>
        <v>18.4936091448822</v>
      </c>
      <c r="AO105" s="63">
        <f t="shared" si="161"/>
        <v>2.8763118825432707</v>
      </c>
    </row>
    <row r="106" spans="1:41" s="1" customFormat="1" ht="20.100000000000001" customHeight="1" x14ac:dyDescent="0.15">
      <c r="A106" s="18"/>
      <c r="B106" s="147"/>
      <c r="C106" s="149"/>
      <c r="D106" s="100">
        <v>400</v>
      </c>
      <c r="E106" s="149"/>
      <c r="F106" s="64" t="s">
        <v>51</v>
      </c>
      <c r="G106" s="8">
        <f t="shared" si="156"/>
        <v>25</v>
      </c>
      <c r="H106" s="186"/>
      <c r="I106" s="97">
        <f t="shared" si="157"/>
        <v>441.35116758499669</v>
      </c>
      <c r="J106" s="8">
        <v>90</v>
      </c>
      <c r="K106" s="28">
        <f t="shared" si="130"/>
        <v>390</v>
      </c>
      <c r="L106" s="58">
        <f t="shared" si="131"/>
        <v>612.5</v>
      </c>
      <c r="M106" s="8">
        <v>1.75</v>
      </c>
      <c r="N106" s="67">
        <f t="shared" si="158"/>
        <v>25</v>
      </c>
      <c r="O106" s="8">
        <f t="shared" si="132"/>
        <v>0</v>
      </c>
      <c r="P106" s="28">
        <f t="shared" si="133"/>
        <v>639.08143131453699</v>
      </c>
      <c r="Q106" s="28">
        <f t="shared" si="134"/>
        <v>285.61344061993663</v>
      </c>
      <c r="R106" s="33">
        <f t="shared" si="135"/>
        <v>1.9309113581843607</v>
      </c>
      <c r="S106" s="89">
        <f t="shared" si="136"/>
        <v>60.685785542937047</v>
      </c>
      <c r="T106" s="50">
        <f t="shared" si="137"/>
        <v>175.69790133658125</v>
      </c>
      <c r="U106" s="89">
        <f t="shared" si="138"/>
        <v>72.481899983310811</v>
      </c>
      <c r="V106" s="58">
        <f t="shared" si="139"/>
        <v>55.168895948124586</v>
      </c>
      <c r="W106" s="28">
        <f t="shared" si="140"/>
        <v>20.867965104148144</v>
      </c>
      <c r="X106" s="59">
        <f t="shared" si="141"/>
        <v>3.3909470955194112</v>
      </c>
      <c r="Y106" s="60">
        <f t="shared" si="142"/>
        <v>13.088279517175556</v>
      </c>
      <c r="Z106" s="60">
        <f t="shared" si="143"/>
        <v>7.3546584929240399</v>
      </c>
      <c r="AA106" s="67">
        <f t="shared" si="159"/>
        <v>0</v>
      </c>
      <c r="AB106" s="31">
        <f t="shared" si="144"/>
        <v>25</v>
      </c>
      <c r="AC106" s="50">
        <f t="shared" si="145"/>
        <v>620.60957936532043</v>
      </c>
      <c r="AD106" s="28">
        <f t="shared" si="146"/>
        <v>0</v>
      </c>
      <c r="AE106" s="33">
        <f t="shared" si="147"/>
        <v>1.75</v>
      </c>
      <c r="AF106" s="89">
        <f t="shared" si="148"/>
        <v>55</v>
      </c>
      <c r="AG106" s="50">
        <f t="shared" si="149"/>
        <v>166.42857142857144</v>
      </c>
      <c r="AH106" s="89">
        <f t="shared" si="150"/>
        <v>66.428571428571431</v>
      </c>
      <c r="AI106" s="58">
        <f t="shared" si="151"/>
        <v>50</v>
      </c>
      <c r="AJ106" s="28">
        <f t="shared" si="152"/>
        <v>20.264802591520667</v>
      </c>
      <c r="AK106" s="61">
        <f t="shared" si="153"/>
        <v>3.5</v>
      </c>
      <c r="AL106" s="60">
        <f t="shared" si="154"/>
        <v>12.180729166666667</v>
      </c>
      <c r="AM106" s="60">
        <f t="shared" si="155"/>
        <v>6.8609814952383843</v>
      </c>
      <c r="AN106" s="62">
        <f t="shared" si="160"/>
        <v>18.991293081197469</v>
      </c>
      <c r="AO106" s="63">
        <f t="shared" si="161"/>
        <v>2.9024251113999511</v>
      </c>
    </row>
    <row r="107" spans="1:41" s="1" customFormat="1" ht="20.100000000000001" customHeight="1" x14ac:dyDescent="0.15">
      <c r="A107" s="18"/>
      <c r="B107" s="147">
        <f>C107+30*2</f>
        <v>460</v>
      </c>
      <c r="C107" s="149">
        <v>400</v>
      </c>
      <c r="D107" s="100">
        <v>400</v>
      </c>
      <c r="E107" s="149">
        <v>400</v>
      </c>
      <c r="F107" s="64" t="s">
        <v>43</v>
      </c>
      <c r="G107" s="8">
        <f t="shared" si="156"/>
        <v>25</v>
      </c>
      <c r="H107" s="186">
        <f>C107/COS(G107/180*PI())</f>
        <v>441.35116758499669</v>
      </c>
      <c r="I107" s="97">
        <f t="shared" si="157"/>
        <v>441.35116758499669</v>
      </c>
      <c r="J107" s="8">
        <v>45</v>
      </c>
      <c r="K107" s="28">
        <f t="shared" ref="K107:K115" si="162">J107+E$107</f>
        <v>445</v>
      </c>
      <c r="L107" s="58">
        <f t="shared" si="131"/>
        <v>607.5</v>
      </c>
      <c r="M107" s="8">
        <v>1.5</v>
      </c>
      <c r="N107" s="67">
        <f t="shared" si="158"/>
        <v>25</v>
      </c>
      <c r="O107" s="8">
        <f t="shared" si="132"/>
        <v>0</v>
      </c>
      <c r="P107" s="28">
        <f t="shared" si="133"/>
        <v>629.53952013727496</v>
      </c>
      <c r="Q107" s="28">
        <f t="shared" si="134"/>
        <v>283.28190232916165</v>
      </c>
      <c r="R107" s="33">
        <f t="shared" si="135"/>
        <v>1.6550668784437377</v>
      </c>
      <c r="S107" s="89">
        <f t="shared" si="136"/>
        <v>60.685785542937047</v>
      </c>
      <c r="T107" s="50">
        <f t="shared" si="137"/>
        <v>190.52085057364113</v>
      </c>
      <c r="U107" s="89">
        <f t="shared" si="138"/>
        <v>72.356353186146407</v>
      </c>
      <c r="V107" s="58">
        <f t="shared" si="139"/>
        <v>55.168895948124586</v>
      </c>
      <c r="W107" s="28">
        <f t="shared" si="140"/>
        <v>20.725580909869134</v>
      </c>
      <c r="X107" s="59">
        <f t="shared" si="141"/>
        <v>3.4274254023346011</v>
      </c>
      <c r="Y107" s="60">
        <f t="shared" si="142"/>
        <v>15.363133030072566</v>
      </c>
      <c r="Z107" s="60">
        <f t="shared" si="143"/>
        <v>7.557290719995998</v>
      </c>
      <c r="AA107" s="67">
        <f t="shared" si="159"/>
        <v>0</v>
      </c>
      <c r="AB107" s="31">
        <f t="shared" si="144"/>
        <v>25</v>
      </c>
      <c r="AC107" s="50">
        <f t="shared" si="145"/>
        <v>618.42222301463858</v>
      </c>
      <c r="AD107" s="28">
        <f t="shared" si="146"/>
        <v>0</v>
      </c>
      <c r="AE107" s="33">
        <f t="shared" si="147"/>
        <v>1.5</v>
      </c>
      <c r="AF107" s="89">
        <f t="shared" si="148"/>
        <v>55</v>
      </c>
      <c r="AG107" s="50">
        <f t="shared" si="149"/>
        <v>182.14285714285714</v>
      </c>
      <c r="AH107" s="89">
        <f t="shared" si="150"/>
        <v>66.428571428571431</v>
      </c>
      <c r="AI107" s="58">
        <f t="shared" si="151"/>
        <v>50</v>
      </c>
      <c r="AJ107" s="28">
        <f t="shared" si="152"/>
        <v>20.359579358506618</v>
      </c>
      <c r="AK107" s="61">
        <f t="shared" si="153"/>
        <v>3.5</v>
      </c>
      <c r="AL107" s="60">
        <f t="shared" si="154"/>
        <v>14.392325892857142</v>
      </c>
      <c r="AM107" s="60">
        <f t="shared" si="155"/>
        <v>7.094820953331852</v>
      </c>
      <c r="AN107" s="62">
        <f t="shared" si="160"/>
        <v>18.847129552453321</v>
      </c>
      <c r="AO107" s="63">
        <f t="shared" si="161"/>
        <v>2.8944100953512066</v>
      </c>
    </row>
    <row r="108" spans="1:41" s="1" customFormat="1" ht="20.100000000000001" customHeight="1" x14ac:dyDescent="0.15">
      <c r="A108" s="18"/>
      <c r="B108" s="147"/>
      <c r="C108" s="149"/>
      <c r="D108" s="100">
        <v>400</v>
      </c>
      <c r="E108" s="149"/>
      <c r="F108" s="64" t="s">
        <v>44</v>
      </c>
      <c r="G108" s="8">
        <f t="shared" si="156"/>
        <v>25</v>
      </c>
      <c r="H108" s="186"/>
      <c r="I108" s="97">
        <f t="shared" si="157"/>
        <v>441.35116758499669</v>
      </c>
      <c r="J108" s="8">
        <v>45</v>
      </c>
      <c r="K108" s="28">
        <f t="shared" si="162"/>
        <v>445</v>
      </c>
      <c r="L108" s="58">
        <f t="shared" si="131"/>
        <v>607.5</v>
      </c>
      <c r="M108" s="8">
        <v>1.5</v>
      </c>
      <c r="N108" s="67">
        <f t="shared" si="158"/>
        <v>25</v>
      </c>
      <c r="O108" s="8">
        <f t="shared" si="132"/>
        <v>0</v>
      </c>
      <c r="P108" s="28">
        <f t="shared" si="133"/>
        <v>629.53952013727496</v>
      </c>
      <c r="Q108" s="28">
        <f t="shared" si="134"/>
        <v>283.28190232916165</v>
      </c>
      <c r="R108" s="33">
        <f t="shared" si="135"/>
        <v>1.6550668784437377</v>
      </c>
      <c r="S108" s="89">
        <f t="shared" si="136"/>
        <v>60.685785542937047</v>
      </c>
      <c r="T108" s="50">
        <f t="shared" si="137"/>
        <v>190.52085057364113</v>
      </c>
      <c r="U108" s="89">
        <f t="shared" si="138"/>
        <v>72.356353186146407</v>
      </c>
      <c r="V108" s="58">
        <f t="shared" si="139"/>
        <v>55.168895948124586</v>
      </c>
      <c r="W108" s="28">
        <f t="shared" si="140"/>
        <v>20.725580909869134</v>
      </c>
      <c r="X108" s="59">
        <f t="shared" si="141"/>
        <v>3.4274254023346011</v>
      </c>
      <c r="Y108" s="60">
        <f t="shared" si="142"/>
        <v>15.363133030072566</v>
      </c>
      <c r="Z108" s="60">
        <f t="shared" si="143"/>
        <v>7.557290719995998</v>
      </c>
      <c r="AA108" s="67">
        <f t="shared" si="159"/>
        <v>0</v>
      </c>
      <c r="AB108" s="31">
        <f t="shared" si="144"/>
        <v>25</v>
      </c>
      <c r="AC108" s="50">
        <f t="shared" si="145"/>
        <v>618.42222301463858</v>
      </c>
      <c r="AD108" s="28">
        <f t="shared" si="146"/>
        <v>0</v>
      </c>
      <c r="AE108" s="33">
        <f t="shared" si="147"/>
        <v>1.5</v>
      </c>
      <c r="AF108" s="89">
        <f t="shared" si="148"/>
        <v>55</v>
      </c>
      <c r="AG108" s="50">
        <f t="shared" si="149"/>
        <v>182.14285714285714</v>
      </c>
      <c r="AH108" s="89">
        <f t="shared" si="150"/>
        <v>66.428571428571431</v>
      </c>
      <c r="AI108" s="58">
        <f t="shared" si="151"/>
        <v>50</v>
      </c>
      <c r="AJ108" s="28">
        <f t="shared" si="152"/>
        <v>20.359579358506618</v>
      </c>
      <c r="AK108" s="61">
        <f t="shared" si="153"/>
        <v>3.5</v>
      </c>
      <c r="AL108" s="60">
        <f t="shared" si="154"/>
        <v>14.392325892857142</v>
      </c>
      <c r="AM108" s="60">
        <f t="shared" si="155"/>
        <v>7.094820953331852</v>
      </c>
      <c r="AN108" s="62">
        <f t="shared" si="160"/>
        <v>18.847129552453321</v>
      </c>
      <c r="AO108" s="63">
        <f t="shared" si="161"/>
        <v>2.8944100953512066</v>
      </c>
    </row>
    <row r="109" spans="1:41" s="1" customFormat="1" ht="20.100000000000001" customHeight="1" x14ac:dyDescent="0.15">
      <c r="A109" s="18"/>
      <c r="B109" s="147"/>
      <c r="C109" s="149"/>
      <c r="D109" s="100">
        <v>400</v>
      </c>
      <c r="E109" s="149"/>
      <c r="F109" s="64" t="s">
        <v>45</v>
      </c>
      <c r="G109" s="8">
        <f t="shared" si="156"/>
        <v>25</v>
      </c>
      <c r="H109" s="186"/>
      <c r="I109" s="97">
        <f t="shared" si="157"/>
        <v>441.35116758499669</v>
      </c>
      <c r="J109" s="8">
        <v>55</v>
      </c>
      <c r="K109" s="28">
        <f t="shared" si="162"/>
        <v>455</v>
      </c>
      <c r="L109" s="58">
        <f t="shared" si="131"/>
        <v>622.5</v>
      </c>
      <c r="M109" s="8">
        <v>1.5</v>
      </c>
      <c r="N109" s="67">
        <f t="shared" si="158"/>
        <v>25</v>
      </c>
      <c r="O109" s="8">
        <f t="shared" si="132"/>
        <v>0</v>
      </c>
      <c r="P109" s="28">
        <f t="shared" si="133"/>
        <v>645.08370581967688</v>
      </c>
      <c r="Q109" s="28">
        <f t="shared" si="134"/>
        <v>290.27651720148663</v>
      </c>
      <c r="R109" s="33">
        <f t="shared" si="135"/>
        <v>1.6550668784437377</v>
      </c>
      <c r="S109" s="89">
        <f t="shared" si="136"/>
        <v>60.685785542937047</v>
      </c>
      <c r="T109" s="50">
        <f t="shared" si="137"/>
        <v>193.43849248444346</v>
      </c>
      <c r="U109" s="89">
        <f t="shared" si="138"/>
        <v>72.356353186146407</v>
      </c>
      <c r="V109" s="58">
        <f t="shared" si="139"/>
        <v>55.168895948124586</v>
      </c>
      <c r="W109" s="28">
        <f t="shared" si="140"/>
        <v>20.725580909869134</v>
      </c>
      <c r="X109" s="59">
        <f t="shared" si="141"/>
        <v>3.4274254023346011</v>
      </c>
      <c r="Y109" s="60">
        <f t="shared" si="142"/>
        <v>16.215897182952439</v>
      </c>
      <c r="Z109" s="60">
        <f t="shared" si="143"/>
        <v>7.7983774535443295</v>
      </c>
      <c r="AA109" s="67">
        <f t="shared" si="159"/>
        <v>0</v>
      </c>
      <c r="AB109" s="31">
        <f t="shared" si="144"/>
        <v>25</v>
      </c>
      <c r="AC109" s="50">
        <f t="shared" si="145"/>
        <v>633.69190753351847</v>
      </c>
      <c r="AD109" s="28">
        <f t="shared" si="146"/>
        <v>0</v>
      </c>
      <c r="AE109" s="33">
        <f t="shared" si="147"/>
        <v>1.5</v>
      </c>
      <c r="AF109" s="89">
        <f t="shared" si="148"/>
        <v>55</v>
      </c>
      <c r="AG109" s="50">
        <f t="shared" si="149"/>
        <v>185</v>
      </c>
      <c r="AH109" s="89">
        <f t="shared" si="150"/>
        <v>66.428571428571431</v>
      </c>
      <c r="AI109" s="58">
        <f t="shared" si="151"/>
        <v>50</v>
      </c>
      <c r="AJ109" s="28">
        <f t="shared" si="152"/>
        <v>20.359579358506618</v>
      </c>
      <c r="AK109" s="61">
        <f t="shared" si="153"/>
        <v>3.5</v>
      </c>
      <c r="AL109" s="60">
        <f t="shared" si="154"/>
        <v>15.19752232142857</v>
      </c>
      <c r="AM109" s="60">
        <f t="shared" si="155"/>
        <v>7.3233588604687938</v>
      </c>
      <c r="AN109" s="62">
        <f t="shared" si="160"/>
        <v>19.276863360273243</v>
      </c>
      <c r="AO109" s="63">
        <f t="shared" si="161"/>
        <v>2.9167928629426467</v>
      </c>
    </row>
    <row r="110" spans="1:41" s="1" customFormat="1" ht="20.100000000000001" customHeight="1" x14ac:dyDescent="0.15">
      <c r="A110" s="18"/>
      <c r="B110" s="147"/>
      <c r="C110" s="149"/>
      <c r="D110" s="100">
        <v>400</v>
      </c>
      <c r="E110" s="149"/>
      <c r="F110" s="64" t="s">
        <v>46</v>
      </c>
      <c r="G110" s="8">
        <f t="shared" si="156"/>
        <v>25</v>
      </c>
      <c r="H110" s="186"/>
      <c r="I110" s="97">
        <f t="shared" si="157"/>
        <v>441.35116758499669</v>
      </c>
      <c r="J110" s="8">
        <v>55</v>
      </c>
      <c r="K110" s="28">
        <f t="shared" si="162"/>
        <v>455</v>
      </c>
      <c r="L110" s="58">
        <f t="shared" si="131"/>
        <v>622.5</v>
      </c>
      <c r="M110" s="8">
        <v>1.5</v>
      </c>
      <c r="N110" s="67">
        <f t="shared" si="158"/>
        <v>25</v>
      </c>
      <c r="O110" s="8">
        <f t="shared" si="132"/>
        <v>0</v>
      </c>
      <c r="P110" s="28">
        <f t="shared" si="133"/>
        <v>645.08370581967688</v>
      </c>
      <c r="Q110" s="28">
        <f t="shared" si="134"/>
        <v>290.27651720148663</v>
      </c>
      <c r="R110" s="33">
        <f t="shared" si="135"/>
        <v>1.6550668784437377</v>
      </c>
      <c r="S110" s="89">
        <f t="shared" si="136"/>
        <v>60.685785542937047</v>
      </c>
      <c r="T110" s="50">
        <f t="shared" si="137"/>
        <v>193.43849248444346</v>
      </c>
      <c r="U110" s="89">
        <f t="shared" si="138"/>
        <v>72.356353186146407</v>
      </c>
      <c r="V110" s="58">
        <f t="shared" si="139"/>
        <v>55.168895948124586</v>
      </c>
      <c r="W110" s="28">
        <f t="shared" si="140"/>
        <v>20.725580909869134</v>
      </c>
      <c r="X110" s="59">
        <f t="shared" si="141"/>
        <v>3.4274254023346011</v>
      </c>
      <c r="Y110" s="60">
        <f t="shared" si="142"/>
        <v>16.215897182952439</v>
      </c>
      <c r="Z110" s="60">
        <f t="shared" si="143"/>
        <v>7.7983774535443295</v>
      </c>
      <c r="AA110" s="67">
        <f t="shared" si="159"/>
        <v>0</v>
      </c>
      <c r="AB110" s="31">
        <f t="shared" si="144"/>
        <v>25</v>
      </c>
      <c r="AC110" s="50">
        <f t="shared" si="145"/>
        <v>633.69190753351847</v>
      </c>
      <c r="AD110" s="28">
        <f t="shared" si="146"/>
        <v>0</v>
      </c>
      <c r="AE110" s="33">
        <f t="shared" si="147"/>
        <v>1.5</v>
      </c>
      <c r="AF110" s="89">
        <f t="shared" si="148"/>
        <v>55</v>
      </c>
      <c r="AG110" s="50">
        <f t="shared" si="149"/>
        <v>185</v>
      </c>
      <c r="AH110" s="89">
        <f t="shared" si="150"/>
        <v>66.428571428571431</v>
      </c>
      <c r="AI110" s="58">
        <f t="shared" si="151"/>
        <v>50</v>
      </c>
      <c r="AJ110" s="28">
        <f t="shared" si="152"/>
        <v>20.359579358506618</v>
      </c>
      <c r="AK110" s="61">
        <f t="shared" si="153"/>
        <v>3.5</v>
      </c>
      <c r="AL110" s="60">
        <f t="shared" si="154"/>
        <v>15.19752232142857</v>
      </c>
      <c r="AM110" s="60">
        <f t="shared" si="155"/>
        <v>7.3233588604687938</v>
      </c>
      <c r="AN110" s="62">
        <f t="shared" si="160"/>
        <v>19.276863360273243</v>
      </c>
      <c r="AO110" s="63">
        <f t="shared" si="161"/>
        <v>2.9167928629426467</v>
      </c>
    </row>
    <row r="111" spans="1:41" s="1" customFormat="1" ht="20.100000000000001" customHeight="1" x14ac:dyDescent="0.15">
      <c r="A111" s="18"/>
      <c r="B111" s="147"/>
      <c r="C111" s="149"/>
      <c r="D111" s="100">
        <v>400</v>
      </c>
      <c r="E111" s="149"/>
      <c r="F111" s="64" t="s">
        <v>47</v>
      </c>
      <c r="G111" s="8">
        <f t="shared" si="156"/>
        <v>25</v>
      </c>
      <c r="H111" s="186"/>
      <c r="I111" s="97">
        <f t="shared" si="157"/>
        <v>441.35116758499669</v>
      </c>
      <c r="J111" s="8">
        <v>70</v>
      </c>
      <c r="K111" s="28">
        <f t="shared" si="162"/>
        <v>470</v>
      </c>
      <c r="L111" s="58">
        <f t="shared" si="131"/>
        <v>752.5</v>
      </c>
      <c r="M111" s="8">
        <v>1.75</v>
      </c>
      <c r="N111" s="67">
        <f t="shared" si="158"/>
        <v>25</v>
      </c>
      <c r="O111" s="8">
        <f t="shared" si="132"/>
        <v>0</v>
      </c>
      <c r="P111" s="28">
        <f t="shared" si="133"/>
        <v>785.15718704357403</v>
      </c>
      <c r="Q111" s="28">
        <f t="shared" si="134"/>
        <v>350.89651276163642</v>
      </c>
      <c r="R111" s="33">
        <f t="shared" si="135"/>
        <v>1.9309113581843607</v>
      </c>
      <c r="S111" s="89">
        <f t="shared" si="136"/>
        <v>60.685785542937047</v>
      </c>
      <c r="T111" s="50">
        <f t="shared" si="137"/>
        <v>199.29013021732879</v>
      </c>
      <c r="U111" s="89">
        <f t="shared" si="138"/>
        <v>72.481899983310811</v>
      </c>
      <c r="V111" s="58">
        <f t="shared" si="139"/>
        <v>55.168895948124586</v>
      </c>
      <c r="W111" s="28">
        <f t="shared" si="140"/>
        <v>20.867965104148144</v>
      </c>
      <c r="X111" s="59">
        <f t="shared" si="141"/>
        <v>3.3909470955194112</v>
      </c>
      <c r="Y111" s="60">
        <f t="shared" si="142"/>
        <v>20.569501243715322</v>
      </c>
      <c r="Z111" s="60">
        <f t="shared" si="143"/>
        <v>9.5683178582895518</v>
      </c>
      <c r="AA111" s="67">
        <f t="shared" si="159"/>
        <v>0</v>
      </c>
      <c r="AB111" s="31">
        <f t="shared" si="144"/>
        <v>25</v>
      </c>
      <c r="AC111" s="50">
        <f t="shared" si="145"/>
        <v>762.46319750596513</v>
      </c>
      <c r="AD111" s="28">
        <f t="shared" si="146"/>
        <v>0</v>
      </c>
      <c r="AE111" s="33">
        <f t="shared" si="147"/>
        <v>1.75</v>
      </c>
      <c r="AF111" s="89">
        <f t="shared" si="148"/>
        <v>55</v>
      </c>
      <c r="AG111" s="50">
        <f t="shared" si="149"/>
        <v>189.28571428571428</v>
      </c>
      <c r="AH111" s="89">
        <f t="shared" si="150"/>
        <v>66.428571428571431</v>
      </c>
      <c r="AI111" s="58">
        <f t="shared" si="151"/>
        <v>50</v>
      </c>
      <c r="AJ111" s="28">
        <f t="shared" si="152"/>
        <v>20.264802591520667</v>
      </c>
      <c r="AK111" s="61">
        <f t="shared" si="153"/>
        <v>3.5</v>
      </c>
      <c r="AL111" s="60">
        <f t="shared" si="154"/>
        <v>19.200395833333335</v>
      </c>
      <c r="AM111" s="60">
        <f t="shared" si="155"/>
        <v>8.9452058370071583</v>
      </c>
      <c r="AN111" s="62">
        <f t="shared" si="160"/>
        <v>23.178406248965949</v>
      </c>
      <c r="AO111" s="63">
        <f t="shared" si="161"/>
        <v>3.1113309422533906</v>
      </c>
    </row>
    <row r="112" spans="1:41" s="1" customFormat="1" ht="20.100000000000001" customHeight="1" x14ac:dyDescent="0.15">
      <c r="A112" s="18"/>
      <c r="B112" s="147"/>
      <c r="C112" s="149"/>
      <c r="D112" s="100">
        <v>400</v>
      </c>
      <c r="E112" s="149"/>
      <c r="F112" s="64" t="s">
        <v>48</v>
      </c>
      <c r="G112" s="8">
        <f t="shared" si="156"/>
        <v>25</v>
      </c>
      <c r="H112" s="186"/>
      <c r="I112" s="97">
        <f t="shared" si="157"/>
        <v>441.35116758499669</v>
      </c>
      <c r="J112" s="8">
        <v>70</v>
      </c>
      <c r="K112" s="28">
        <f t="shared" si="162"/>
        <v>470</v>
      </c>
      <c r="L112" s="58">
        <f t="shared" si="131"/>
        <v>752.5</v>
      </c>
      <c r="M112" s="8">
        <v>1.75</v>
      </c>
      <c r="N112" s="67">
        <f t="shared" si="158"/>
        <v>25</v>
      </c>
      <c r="O112" s="8">
        <f t="shared" si="132"/>
        <v>0</v>
      </c>
      <c r="P112" s="28">
        <f t="shared" si="133"/>
        <v>785.15718704357403</v>
      </c>
      <c r="Q112" s="28">
        <f t="shared" si="134"/>
        <v>350.89651276163642</v>
      </c>
      <c r="R112" s="33">
        <f t="shared" si="135"/>
        <v>1.9309113581843607</v>
      </c>
      <c r="S112" s="89">
        <f t="shared" si="136"/>
        <v>60.685785542937047</v>
      </c>
      <c r="T112" s="50">
        <f t="shared" si="137"/>
        <v>199.29013021732879</v>
      </c>
      <c r="U112" s="89">
        <f t="shared" si="138"/>
        <v>72.481899983310811</v>
      </c>
      <c r="V112" s="58">
        <f t="shared" si="139"/>
        <v>55.168895948124586</v>
      </c>
      <c r="W112" s="28">
        <f t="shared" si="140"/>
        <v>20.867965104148144</v>
      </c>
      <c r="X112" s="59">
        <f t="shared" si="141"/>
        <v>3.3909470955194112</v>
      </c>
      <c r="Y112" s="60">
        <f t="shared" si="142"/>
        <v>20.569501243715322</v>
      </c>
      <c r="Z112" s="60">
        <f t="shared" si="143"/>
        <v>9.5683178582895518</v>
      </c>
      <c r="AA112" s="67">
        <f t="shared" si="159"/>
        <v>0</v>
      </c>
      <c r="AB112" s="31">
        <f t="shared" si="144"/>
        <v>25</v>
      </c>
      <c r="AC112" s="50">
        <f t="shared" si="145"/>
        <v>762.46319750596513</v>
      </c>
      <c r="AD112" s="28">
        <f t="shared" si="146"/>
        <v>0</v>
      </c>
      <c r="AE112" s="33">
        <f t="shared" si="147"/>
        <v>1.75</v>
      </c>
      <c r="AF112" s="89">
        <f t="shared" si="148"/>
        <v>55</v>
      </c>
      <c r="AG112" s="50">
        <f t="shared" si="149"/>
        <v>189.28571428571428</v>
      </c>
      <c r="AH112" s="89">
        <f t="shared" si="150"/>
        <v>66.428571428571431</v>
      </c>
      <c r="AI112" s="58">
        <f t="shared" si="151"/>
        <v>50</v>
      </c>
      <c r="AJ112" s="28">
        <f t="shared" si="152"/>
        <v>20.264802591520667</v>
      </c>
      <c r="AK112" s="61">
        <f t="shared" si="153"/>
        <v>3.5</v>
      </c>
      <c r="AL112" s="60">
        <f t="shared" si="154"/>
        <v>19.200395833333335</v>
      </c>
      <c r="AM112" s="60">
        <f t="shared" si="155"/>
        <v>8.9452058370071583</v>
      </c>
      <c r="AN112" s="62">
        <f t="shared" si="160"/>
        <v>23.178406248965949</v>
      </c>
      <c r="AO112" s="63">
        <f t="shared" si="161"/>
        <v>3.1113309422533906</v>
      </c>
    </row>
    <row r="113" spans="1:41" s="1" customFormat="1" ht="20.100000000000001" customHeight="1" x14ac:dyDescent="0.15">
      <c r="A113" s="18"/>
      <c r="B113" s="147"/>
      <c r="C113" s="149"/>
      <c r="D113" s="100">
        <v>400</v>
      </c>
      <c r="E113" s="149"/>
      <c r="F113" s="64" t="s">
        <v>49</v>
      </c>
      <c r="G113" s="8">
        <f t="shared" si="156"/>
        <v>25</v>
      </c>
      <c r="H113" s="186"/>
      <c r="I113" s="97">
        <f t="shared" si="157"/>
        <v>441.35116758499669</v>
      </c>
      <c r="J113" s="8">
        <v>80</v>
      </c>
      <c r="K113" s="28">
        <f t="shared" si="162"/>
        <v>480</v>
      </c>
      <c r="L113" s="58">
        <f t="shared" si="131"/>
        <v>770</v>
      </c>
      <c r="M113" s="8">
        <v>1.75</v>
      </c>
      <c r="N113" s="67">
        <f t="shared" si="158"/>
        <v>25</v>
      </c>
      <c r="O113" s="8">
        <f t="shared" si="132"/>
        <v>0</v>
      </c>
      <c r="P113" s="28">
        <f t="shared" si="133"/>
        <v>803.41665650970356</v>
      </c>
      <c r="Q113" s="28">
        <f t="shared" si="134"/>
        <v>359.0568967793489</v>
      </c>
      <c r="R113" s="33">
        <f t="shared" si="135"/>
        <v>1.9309113581843607</v>
      </c>
      <c r="S113" s="89">
        <f t="shared" si="136"/>
        <v>60.685785542937047</v>
      </c>
      <c r="T113" s="50">
        <f t="shared" si="137"/>
        <v>202.23915882742222</v>
      </c>
      <c r="U113" s="89">
        <f t="shared" si="138"/>
        <v>72.481899983310811</v>
      </c>
      <c r="V113" s="58">
        <f t="shared" si="139"/>
        <v>55.168895948124586</v>
      </c>
      <c r="W113" s="28">
        <f t="shared" si="140"/>
        <v>20.867965104148144</v>
      </c>
      <c r="X113" s="59">
        <f t="shared" si="141"/>
        <v>3.3909470955194112</v>
      </c>
      <c r="Y113" s="60">
        <f t="shared" si="142"/>
        <v>21.656176097007894</v>
      </c>
      <c r="Z113" s="60">
        <f t="shared" si="143"/>
        <v>9.8589594391429323</v>
      </c>
      <c r="AA113" s="67">
        <f t="shared" si="159"/>
        <v>0</v>
      </c>
      <c r="AB113" s="31">
        <f t="shared" si="144"/>
        <v>25</v>
      </c>
      <c r="AC113" s="50">
        <f t="shared" si="145"/>
        <v>780.19489977354567</v>
      </c>
      <c r="AD113" s="28">
        <f t="shared" si="146"/>
        <v>0</v>
      </c>
      <c r="AE113" s="33">
        <f t="shared" si="147"/>
        <v>1.75</v>
      </c>
      <c r="AF113" s="89">
        <f t="shared" si="148"/>
        <v>55</v>
      </c>
      <c r="AG113" s="50">
        <f t="shared" si="149"/>
        <v>192.14285714285714</v>
      </c>
      <c r="AH113" s="89">
        <f t="shared" si="150"/>
        <v>66.428571428571431</v>
      </c>
      <c r="AI113" s="58">
        <f t="shared" si="151"/>
        <v>50</v>
      </c>
      <c r="AJ113" s="28">
        <f t="shared" si="152"/>
        <v>20.264802591520667</v>
      </c>
      <c r="AK113" s="61">
        <f t="shared" si="153"/>
        <v>3.5</v>
      </c>
      <c r="AL113" s="60">
        <f t="shared" si="154"/>
        <v>20.221666666666664</v>
      </c>
      <c r="AM113" s="60">
        <f t="shared" si="155"/>
        <v>9.2192338797282538</v>
      </c>
      <c r="AN113" s="62">
        <f t="shared" si="160"/>
        <v>23.727500604592812</v>
      </c>
      <c r="AO113" s="63">
        <f t="shared" si="161"/>
        <v>3.13744417111007</v>
      </c>
    </row>
    <row r="114" spans="1:41" s="1" customFormat="1" ht="20.100000000000001" customHeight="1" x14ac:dyDescent="0.15">
      <c r="A114" s="18"/>
      <c r="B114" s="147"/>
      <c r="C114" s="149"/>
      <c r="D114" s="100">
        <v>400</v>
      </c>
      <c r="E114" s="149"/>
      <c r="F114" s="64" t="s">
        <v>50</v>
      </c>
      <c r="G114" s="8">
        <f t="shared" si="156"/>
        <v>25</v>
      </c>
      <c r="H114" s="186"/>
      <c r="I114" s="97">
        <f t="shared" si="157"/>
        <v>441.35116758499669</v>
      </c>
      <c r="J114" s="8">
        <v>80</v>
      </c>
      <c r="K114" s="28">
        <f t="shared" si="162"/>
        <v>480</v>
      </c>
      <c r="L114" s="58">
        <f t="shared" si="131"/>
        <v>770</v>
      </c>
      <c r="M114" s="8">
        <v>1.75</v>
      </c>
      <c r="N114" s="67">
        <f t="shared" si="158"/>
        <v>25</v>
      </c>
      <c r="O114" s="8">
        <f t="shared" si="132"/>
        <v>0</v>
      </c>
      <c r="P114" s="28">
        <f t="shared" si="133"/>
        <v>803.41665650970356</v>
      </c>
      <c r="Q114" s="28">
        <f t="shared" si="134"/>
        <v>359.0568967793489</v>
      </c>
      <c r="R114" s="33">
        <f t="shared" si="135"/>
        <v>1.9309113581843607</v>
      </c>
      <c r="S114" s="89">
        <f t="shared" si="136"/>
        <v>60.685785542937047</v>
      </c>
      <c r="T114" s="50">
        <f t="shared" si="137"/>
        <v>202.23915882742222</v>
      </c>
      <c r="U114" s="89">
        <f t="shared" si="138"/>
        <v>72.481899983310811</v>
      </c>
      <c r="V114" s="58">
        <f t="shared" si="139"/>
        <v>55.168895948124586</v>
      </c>
      <c r="W114" s="28">
        <f t="shared" si="140"/>
        <v>20.867965104148144</v>
      </c>
      <c r="X114" s="59">
        <f t="shared" si="141"/>
        <v>3.3909470955194112</v>
      </c>
      <c r="Y114" s="60">
        <f t="shared" si="142"/>
        <v>21.656176097007894</v>
      </c>
      <c r="Z114" s="60">
        <f t="shared" si="143"/>
        <v>9.8589594391429323</v>
      </c>
      <c r="AA114" s="67">
        <f t="shared" si="159"/>
        <v>0</v>
      </c>
      <c r="AB114" s="31">
        <f t="shared" si="144"/>
        <v>25</v>
      </c>
      <c r="AC114" s="50">
        <f t="shared" si="145"/>
        <v>780.19489977354567</v>
      </c>
      <c r="AD114" s="28">
        <f t="shared" si="146"/>
        <v>0</v>
      </c>
      <c r="AE114" s="33">
        <f t="shared" si="147"/>
        <v>1.75</v>
      </c>
      <c r="AF114" s="89">
        <f t="shared" si="148"/>
        <v>55</v>
      </c>
      <c r="AG114" s="50">
        <f t="shared" si="149"/>
        <v>192.14285714285714</v>
      </c>
      <c r="AH114" s="89">
        <f t="shared" si="150"/>
        <v>66.428571428571431</v>
      </c>
      <c r="AI114" s="58">
        <f t="shared" si="151"/>
        <v>50</v>
      </c>
      <c r="AJ114" s="28">
        <f t="shared" si="152"/>
        <v>20.264802591520667</v>
      </c>
      <c r="AK114" s="61">
        <f t="shared" si="153"/>
        <v>3.5</v>
      </c>
      <c r="AL114" s="60">
        <f t="shared" si="154"/>
        <v>20.221666666666664</v>
      </c>
      <c r="AM114" s="60">
        <f t="shared" si="155"/>
        <v>9.2192338797282538</v>
      </c>
      <c r="AN114" s="62">
        <f t="shared" si="160"/>
        <v>23.727500604592812</v>
      </c>
      <c r="AO114" s="63">
        <f t="shared" si="161"/>
        <v>3.13744417111007</v>
      </c>
    </row>
    <row r="115" spans="1:41" s="1" customFormat="1" ht="20.100000000000001" customHeight="1" thickBot="1" x14ac:dyDescent="0.2">
      <c r="A115" s="18"/>
      <c r="B115" s="148"/>
      <c r="C115" s="150"/>
      <c r="D115" s="101">
        <v>400</v>
      </c>
      <c r="E115" s="150"/>
      <c r="F115" s="65" t="s">
        <v>51</v>
      </c>
      <c r="G115" s="35">
        <f t="shared" si="156"/>
        <v>25</v>
      </c>
      <c r="H115" s="187"/>
      <c r="I115" s="97">
        <f t="shared" si="157"/>
        <v>441.35116758499669</v>
      </c>
      <c r="J115" s="35">
        <v>90</v>
      </c>
      <c r="K115" s="36">
        <f t="shared" si="162"/>
        <v>490</v>
      </c>
      <c r="L115" s="66">
        <f t="shared" si="131"/>
        <v>787.5</v>
      </c>
      <c r="M115" s="35">
        <v>1.75</v>
      </c>
      <c r="N115" s="83">
        <f t="shared" si="158"/>
        <v>25</v>
      </c>
      <c r="O115" s="35">
        <f t="shared" si="132"/>
        <v>0</v>
      </c>
      <c r="P115" s="36">
        <f t="shared" si="133"/>
        <v>821.6761259758332</v>
      </c>
      <c r="Q115" s="36">
        <f t="shared" si="134"/>
        <v>367.21728079706139</v>
      </c>
      <c r="R115" s="40">
        <f t="shared" si="135"/>
        <v>1.9309113581843607</v>
      </c>
      <c r="S115" s="90">
        <f t="shared" si="136"/>
        <v>60.685785542937047</v>
      </c>
      <c r="T115" s="51">
        <f t="shared" si="137"/>
        <v>205.18818743751567</v>
      </c>
      <c r="U115" s="90">
        <f t="shared" si="138"/>
        <v>72.481899983310811</v>
      </c>
      <c r="V115" s="66">
        <f t="shared" si="139"/>
        <v>55.168895948124586</v>
      </c>
      <c r="W115" s="36">
        <f t="shared" si="140"/>
        <v>20.867965104148144</v>
      </c>
      <c r="X115" s="84">
        <f t="shared" si="141"/>
        <v>3.3909470955194112</v>
      </c>
      <c r="Y115" s="85">
        <f t="shared" si="142"/>
        <v>22.778242803095264</v>
      </c>
      <c r="Z115" s="85">
        <f t="shared" si="143"/>
        <v>10.15269750003691</v>
      </c>
      <c r="AA115" s="83">
        <f t="shared" si="159"/>
        <v>0</v>
      </c>
      <c r="AB115" s="38">
        <f t="shared" si="144"/>
        <v>25</v>
      </c>
      <c r="AC115" s="51">
        <f t="shared" si="145"/>
        <v>797.92660204112622</v>
      </c>
      <c r="AD115" s="36">
        <f t="shared" si="146"/>
        <v>0</v>
      </c>
      <c r="AE115" s="40">
        <f t="shared" si="147"/>
        <v>1.75</v>
      </c>
      <c r="AF115" s="90">
        <f t="shared" si="148"/>
        <v>55</v>
      </c>
      <c r="AG115" s="51">
        <f t="shared" si="149"/>
        <v>195</v>
      </c>
      <c r="AH115" s="90">
        <f t="shared" si="150"/>
        <v>66.428571428571431</v>
      </c>
      <c r="AI115" s="66">
        <f t="shared" si="151"/>
        <v>50</v>
      </c>
      <c r="AJ115" s="36">
        <f t="shared" si="152"/>
        <v>20.264802591520667</v>
      </c>
      <c r="AK115" s="86">
        <f t="shared" si="153"/>
        <v>3.5</v>
      </c>
      <c r="AL115" s="85">
        <f t="shared" si="154"/>
        <v>21.276562500000001</v>
      </c>
      <c r="AM115" s="85">
        <f t="shared" si="155"/>
        <v>9.4962619224493512</v>
      </c>
      <c r="AN115" s="62">
        <f t="shared" si="160"/>
        <v>24.28230722903206</v>
      </c>
      <c r="AO115" s="63">
        <f t="shared" si="161"/>
        <v>3.1635573999667499</v>
      </c>
    </row>
    <row r="116" spans="1:41" s="6" customFormat="1" ht="20.100000000000001" customHeight="1" x14ac:dyDescent="0.15">
      <c r="A116" s="18"/>
      <c r="B116" s="18"/>
      <c r="C116" s="18"/>
      <c r="D116" s="99"/>
      <c r="E116" s="18"/>
      <c r="F116" s="18"/>
      <c r="G116" s="18"/>
      <c r="H116" s="18"/>
      <c r="I116" s="18"/>
      <c r="J116" s="18"/>
      <c r="K116" s="42"/>
      <c r="L116" s="42"/>
      <c r="M116" s="18"/>
      <c r="N116" s="18"/>
      <c r="O116" s="18"/>
      <c r="P116" s="42"/>
      <c r="Q116" s="42"/>
      <c r="R116" s="47"/>
      <c r="S116" s="52"/>
      <c r="T116" s="52"/>
      <c r="U116" s="52"/>
      <c r="V116" s="42"/>
      <c r="W116" s="42"/>
      <c r="X116" s="46"/>
      <c r="Y116" s="43"/>
      <c r="Z116" s="43"/>
      <c r="AA116" s="44"/>
      <c r="AB116" s="45"/>
      <c r="AC116" s="52"/>
      <c r="AD116" s="42"/>
      <c r="AE116" s="47"/>
      <c r="AF116" s="52"/>
      <c r="AG116" s="52"/>
      <c r="AH116" s="52"/>
      <c r="AI116" s="42"/>
      <c r="AJ116" s="42"/>
      <c r="AK116" s="46"/>
      <c r="AL116" s="43"/>
      <c r="AM116" s="43"/>
      <c r="AN116" s="47"/>
    </row>
    <row r="117" spans="1:41" s="6" customFormat="1" ht="20.100000000000001" customHeight="1" x14ac:dyDescent="0.15">
      <c r="A117" s="18"/>
      <c r="B117" s="18"/>
      <c r="C117" s="18"/>
      <c r="D117" s="99"/>
      <c r="E117" s="18"/>
      <c r="F117" s="18"/>
      <c r="G117" s="18"/>
      <c r="H117" s="18"/>
      <c r="I117" s="18"/>
      <c r="J117" s="18"/>
      <c r="K117" s="42"/>
      <c r="L117" s="42"/>
      <c r="M117" s="18"/>
      <c r="N117" s="18"/>
      <c r="O117" s="18"/>
      <c r="P117" s="42"/>
      <c r="Q117" s="42"/>
      <c r="R117" s="47"/>
      <c r="S117" s="52"/>
      <c r="T117" s="52"/>
      <c r="U117" s="52"/>
      <c r="V117" s="42"/>
      <c r="W117" s="42"/>
      <c r="X117" s="46"/>
      <c r="Y117" s="43"/>
      <c r="Z117" s="43"/>
      <c r="AA117" s="44"/>
      <c r="AB117" s="45"/>
      <c r="AC117" s="52"/>
      <c r="AD117" s="42"/>
      <c r="AE117" s="47"/>
      <c r="AF117" s="52"/>
      <c r="AG117" s="52"/>
      <c r="AH117" s="52"/>
      <c r="AI117" s="42"/>
      <c r="AJ117" s="42"/>
      <c r="AK117" s="46"/>
      <c r="AL117" s="43"/>
      <c r="AM117" s="43"/>
      <c r="AN117" s="47"/>
      <c r="AO117" s="47"/>
    </row>
    <row r="118" spans="1:41" s="1" customFormat="1" ht="20.100000000000001" customHeight="1" x14ac:dyDescent="0.15">
      <c r="A118" s="17"/>
      <c r="B118" s="164" t="s">
        <v>53</v>
      </c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  <c r="AH118" s="164"/>
      <c r="AI118" s="164"/>
      <c r="AJ118" s="164"/>
      <c r="AK118" s="164"/>
      <c r="AL118" s="164"/>
      <c r="AM118" s="164"/>
      <c r="AN118" s="164"/>
      <c r="AO118" s="164"/>
    </row>
    <row r="119" spans="1:41" s="1" customFormat="1" ht="20.100000000000001" customHeight="1" thickBot="1" x14ac:dyDescent="0.2">
      <c r="D119" s="96"/>
      <c r="K119" s="2"/>
      <c r="L119" s="2"/>
      <c r="P119" s="2"/>
      <c r="Q119" s="2"/>
      <c r="R119" s="87"/>
      <c r="S119" s="13"/>
      <c r="T119" s="13"/>
      <c r="U119" s="13"/>
      <c r="V119" s="2"/>
      <c r="W119" s="2"/>
      <c r="X119" s="5"/>
      <c r="AA119" s="3"/>
      <c r="AB119" s="4"/>
      <c r="AC119" s="13"/>
      <c r="AD119" s="2"/>
      <c r="AE119" s="87"/>
      <c r="AF119" s="13"/>
      <c r="AG119" s="13"/>
      <c r="AH119" s="13"/>
      <c r="AI119" s="2"/>
      <c r="AJ119" s="2"/>
      <c r="AK119" s="5"/>
      <c r="AN119" s="4" t="s">
        <v>144</v>
      </c>
      <c r="AO119" s="4"/>
    </row>
    <row r="120" spans="1:41" s="1" customFormat="1" ht="30" customHeight="1" x14ac:dyDescent="0.15">
      <c r="A120" s="18"/>
      <c r="B120" s="19" t="s">
        <v>29</v>
      </c>
      <c r="C120" s="15" t="s">
        <v>30</v>
      </c>
      <c r="D120" s="91" t="s">
        <v>30</v>
      </c>
      <c r="E120" s="15" t="s">
        <v>315</v>
      </c>
      <c r="F120" s="68" t="s">
        <v>24</v>
      </c>
      <c r="G120" s="165" t="s">
        <v>71</v>
      </c>
      <c r="H120" s="146" t="s">
        <v>316</v>
      </c>
      <c r="I120" s="167" t="s">
        <v>316</v>
      </c>
      <c r="J120" s="68" t="s">
        <v>27</v>
      </c>
      <c r="K120" s="151" t="s">
        <v>72</v>
      </c>
      <c r="L120" s="151" t="s">
        <v>1</v>
      </c>
      <c r="M120" s="153" t="s">
        <v>3</v>
      </c>
      <c r="N120" s="153" t="s">
        <v>32</v>
      </c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  <c r="AA120" s="153" t="s">
        <v>33</v>
      </c>
      <c r="AB120" s="153"/>
      <c r="AC120" s="153"/>
      <c r="AD120" s="153"/>
      <c r="AE120" s="153"/>
      <c r="AF120" s="153"/>
      <c r="AG120" s="153"/>
      <c r="AH120" s="153"/>
      <c r="AI120" s="153"/>
      <c r="AJ120" s="153"/>
      <c r="AK120" s="153"/>
      <c r="AL120" s="153"/>
      <c r="AM120" s="153"/>
      <c r="AN120" s="103" t="s">
        <v>16</v>
      </c>
      <c r="AO120" s="155" t="s">
        <v>145</v>
      </c>
    </row>
    <row r="121" spans="1:41" s="1" customFormat="1" ht="33" customHeight="1" x14ac:dyDescent="0.15">
      <c r="A121" s="18"/>
      <c r="B121" s="20" t="s">
        <v>34</v>
      </c>
      <c r="C121" s="16" t="s">
        <v>35</v>
      </c>
      <c r="D121" s="92" t="s">
        <v>35</v>
      </c>
      <c r="E121" s="16" t="s">
        <v>70</v>
      </c>
      <c r="F121" s="69" t="s">
        <v>73</v>
      </c>
      <c r="G121" s="166"/>
      <c r="H121" s="143"/>
      <c r="I121" s="168"/>
      <c r="J121" s="69" t="s">
        <v>74</v>
      </c>
      <c r="K121" s="152"/>
      <c r="L121" s="152"/>
      <c r="M121" s="154"/>
      <c r="N121" s="103" t="s">
        <v>39</v>
      </c>
      <c r="O121" s="103" t="s">
        <v>40</v>
      </c>
      <c r="P121" s="103" t="s">
        <v>0</v>
      </c>
      <c r="Q121" s="103" t="s">
        <v>2</v>
      </c>
      <c r="R121" s="162" t="s">
        <v>17</v>
      </c>
      <c r="S121" s="103" t="s">
        <v>4</v>
      </c>
      <c r="T121" s="103" t="s">
        <v>19</v>
      </c>
      <c r="U121" s="103" t="s">
        <v>21</v>
      </c>
      <c r="V121" s="103" t="s">
        <v>5</v>
      </c>
      <c r="W121" s="103" t="s">
        <v>6</v>
      </c>
      <c r="X121" s="157" t="s">
        <v>7</v>
      </c>
      <c r="Y121" s="70" t="s">
        <v>37</v>
      </c>
      <c r="Z121" s="70" t="s">
        <v>38</v>
      </c>
      <c r="AA121" s="103" t="s">
        <v>41</v>
      </c>
      <c r="AB121" s="103" t="s">
        <v>42</v>
      </c>
      <c r="AC121" s="103" t="s">
        <v>18</v>
      </c>
      <c r="AD121" s="103" t="s">
        <v>13</v>
      </c>
      <c r="AE121" s="162" t="s">
        <v>14</v>
      </c>
      <c r="AF121" s="103" t="s">
        <v>8</v>
      </c>
      <c r="AG121" s="103" t="s">
        <v>20</v>
      </c>
      <c r="AH121" s="103" t="s">
        <v>22</v>
      </c>
      <c r="AI121" s="103" t="s">
        <v>9</v>
      </c>
      <c r="AJ121" s="103" t="s">
        <v>10</v>
      </c>
      <c r="AK121" s="157" t="s">
        <v>11</v>
      </c>
      <c r="AL121" s="70" t="s">
        <v>311</v>
      </c>
      <c r="AM121" s="70" t="s">
        <v>312</v>
      </c>
      <c r="AN121" s="71" t="s">
        <v>314</v>
      </c>
      <c r="AO121" s="156"/>
    </row>
    <row r="122" spans="1:41" s="1" customFormat="1" ht="61.5" customHeight="1" x14ac:dyDescent="0.15">
      <c r="A122" s="18"/>
      <c r="B122" s="25" t="s">
        <v>57</v>
      </c>
      <c r="C122" s="24" t="s">
        <v>57</v>
      </c>
      <c r="D122" s="93" t="s">
        <v>57</v>
      </c>
      <c r="E122" s="71" t="s">
        <v>15</v>
      </c>
      <c r="F122" s="71" t="s">
        <v>58</v>
      </c>
      <c r="G122" s="71" t="s">
        <v>59</v>
      </c>
      <c r="H122" s="108" t="s">
        <v>15</v>
      </c>
      <c r="I122" s="93" t="s">
        <v>15</v>
      </c>
      <c r="J122" s="71" t="s">
        <v>15</v>
      </c>
      <c r="K122" s="73" t="s">
        <v>57</v>
      </c>
      <c r="L122" s="73" t="s">
        <v>57</v>
      </c>
      <c r="M122" s="154"/>
      <c r="N122" s="71" t="s">
        <v>59</v>
      </c>
      <c r="O122" s="71" t="s">
        <v>59</v>
      </c>
      <c r="P122" s="71" t="s">
        <v>57</v>
      </c>
      <c r="Q122" s="71" t="s">
        <v>57</v>
      </c>
      <c r="R122" s="163"/>
      <c r="S122" s="71" t="s">
        <v>57</v>
      </c>
      <c r="T122" s="71" t="s">
        <v>57</v>
      </c>
      <c r="U122" s="71" t="s">
        <v>57</v>
      </c>
      <c r="V122" s="71" t="s">
        <v>57</v>
      </c>
      <c r="W122" s="71" t="s">
        <v>57</v>
      </c>
      <c r="X122" s="157"/>
      <c r="Y122" s="158" t="s">
        <v>75</v>
      </c>
      <c r="Z122" s="158"/>
      <c r="AA122" s="71" t="s">
        <v>59</v>
      </c>
      <c r="AB122" s="71" t="s">
        <v>59</v>
      </c>
      <c r="AC122" s="71" t="s">
        <v>57</v>
      </c>
      <c r="AD122" s="71" t="s">
        <v>57</v>
      </c>
      <c r="AE122" s="163"/>
      <c r="AF122" s="71" t="s">
        <v>57</v>
      </c>
      <c r="AG122" s="71" t="s">
        <v>57</v>
      </c>
      <c r="AH122" s="71" t="s">
        <v>57</v>
      </c>
      <c r="AI122" s="71" t="s">
        <v>57</v>
      </c>
      <c r="AJ122" s="71" t="s">
        <v>57</v>
      </c>
      <c r="AK122" s="157"/>
      <c r="AL122" s="159" t="s">
        <v>313</v>
      </c>
      <c r="AM122" s="160"/>
      <c r="AN122" s="158" t="s">
        <v>52</v>
      </c>
      <c r="AO122" s="161"/>
    </row>
    <row r="123" spans="1:41" s="1" customFormat="1" ht="20.100000000000001" customHeight="1" x14ac:dyDescent="0.15">
      <c r="A123" s="18"/>
      <c r="B123" s="147">
        <f>C123+30*2</f>
        <v>660</v>
      </c>
      <c r="C123" s="149">
        <v>600</v>
      </c>
      <c r="D123" s="100">
        <v>600</v>
      </c>
      <c r="E123" s="149">
        <v>300</v>
      </c>
      <c r="F123" s="94" t="s">
        <v>222</v>
      </c>
      <c r="G123" s="8">
        <v>25</v>
      </c>
      <c r="H123" s="140">
        <f>C123/COS(G123/180*PI())</f>
        <v>662.02675137749509</v>
      </c>
      <c r="I123" s="97">
        <f>D123/COS(G123/180*PI())</f>
        <v>662.02675137749509</v>
      </c>
      <c r="J123" s="8">
        <v>60</v>
      </c>
      <c r="K123" s="28">
        <f t="shared" ref="K123:K131" si="163">J123+E$123</f>
        <v>360</v>
      </c>
      <c r="L123" s="58">
        <f t="shared" ref="L123:L158" si="164">(K123-40)*M123</f>
        <v>480</v>
      </c>
      <c r="M123" s="8">
        <v>1.5</v>
      </c>
      <c r="N123" s="67">
        <v>25</v>
      </c>
      <c r="O123" s="8">
        <f t="shared" ref="O123:O158" si="165">N123-G123</f>
        <v>0</v>
      </c>
      <c r="P123" s="28">
        <f t="shared" ref="P123:P158" si="166">L123/COS(ATAN((Q123+U123-T123)/L123))</f>
        <v>497.41394183685924</v>
      </c>
      <c r="Q123" s="28">
        <f t="shared" ref="Q123:Q158" si="167">L123*TAN(N123*PI()/180)</f>
        <v>223.82767591439932</v>
      </c>
      <c r="R123" s="33">
        <f t="shared" ref="R123:R158" si="168">M123/COS(N123*PI()/180)</f>
        <v>1.6550668784437377</v>
      </c>
      <c r="S123" s="89">
        <f t="shared" ref="S123:S158" si="169">55/COS(N123*PI()/180)</f>
        <v>60.685785542937047</v>
      </c>
      <c r="T123" s="50">
        <f t="shared" ref="T123:T158" si="170">K123/X123+S123</f>
        <v>165.72089433182123</v>
      </c>
      <c r="U123" s="89">
        <f t="shared" ref="U123:U158" si="171">40/X123+S123</f>
        <v>72.356353186146407</v>
      </c>
      <c r="V123" s="58">
        <f t="shared" ref="V123:V158" si="172">50/COS(N123*PI()/180)</f>
        <v>55.168895948124586</v>
      </c>
      <c r="W123" s="28">
        <f t="shared" ref="W123:W158" si="173">20/COS(ATAN((Q123+U123-T123)/L123))</f>
        <v>20.725580909869134</v>
      </c>
      <c r="X123" s="59">
        <f t="shared" ref="X123:X158" si="174">(3.5+SIN(N123*PI()/180)/M123)*COS(N123*PI()/180)</f>
        <v>3.4274254023346011</v>
      </c>
      <c r="Y123" s="60">
        <f t="shared" ref="Y123:Y158" si="175">(S123*M123*(K123^2-40^2)/2+M123*(K123^3-40^3)/(6*X123))/1000000</f>
        <v>9.224304709824521</v>
      </c>
      <c r="Z123" s="60">
        <f t="shared" ref="Z123:Z158" si="176">(M123*(S123+V123+W123)*(K123-40)*60+M123*(K123^2-40^2)*60/(2*X123)+(V123+W123+U123)*0*60)/1000000</f>
        <v>5.6140732977689529</v>
      </c>
      <c r="AA123" s="67">
        <v>0</v>
      </c>
      <c r="AB123" s="31">
        <f t="shared" ref="AB123:AB158" si="177">AA123+G123</f>
        <v>25</v>
      </c>
      <c r="AC123" s="50">
        <f t="shared" ref="AC123:AC158" si="178">IF(AA123&gt;0,L123/COS(ATAN((AD123+AH123-AG123)/L123)),L123/COS(ATAN((AD123+AG123-AH123)/L123)))</f>
        <v>488.62990460415887</v>
      </c>
      <c r="AD123" s="28">
        <f t="shared" ref="AD123:AD158" si="179">L123*TAN(ABS(AA123)*PI()/180)</f>
        <v>0</v>
      </c>
      <c r="AE123" s="33">
        <f t="shared" ref="AE123:AE158" si="180">M123/COS(AA123*PI()/180)</f>
        <v>1.5</v>
      </c>
      <c r="AF123" s="89">
        <f t="shared" ref="AF123:AF158" si="181">55/COS(AA123*PI()/180)</f>
        <v>55</v>
      </c>
      <c r="AG123" s="50">
        <f t="shared" ref="AG123:AG158" si="182">K123/AK123+AF123</f>
        <v>157.85714285714286</v>
      </c>
      <c r="AH123" s="89">
        <f t="shared" ref="AH123:AH158" si="183">40/AK123+AF123</f>
        <v>66.428571428571431</v>
      </c>
      <c r="AI123" s="58">
        <f t="shared" ref="AI123:AI158" si="184">50/COS(AA123*PI()/180)</f>
        <v>50</v>
      </c>
      <c r="AJ123" s="28">
        <f t="shared" ref="AJ123:AJ158" si="185">IF(AA123&gt;0,20/COS(ATAN((AD123+AH123-AG123)/L123)),20/COS(ATAN((AD123-AH123+AG123)/L123)))</f>
        <v>20.359579358506618</v>
      </c>
      <c r="AK123" s="61">
        <f t="shared" ref="AK123:AK158" si="186">(3.5+SIN(ABS(AA123)*PI()/180)/M123)*COS(AA123*PI()/180)</f>
        <v>3.5</v>
      </c>
      <c r="AL123" s="60">
        <f t="shared" ref="AL123:AL158" si="187">(AF123*M123*(K123^2-40^2)/2+M123*(K123^3-40^3)/(6*AK123))/1000000</f>
        <v>8.6080000000000005</v>
      </c>
      <c r="AM123" s="60">
        <f t="shared" ref="AM123:AM158" si="188">(M123*(AF123+AI123+AJ123)*(K123-40)*60+M123*(K123^2-40^2)*60/(2*AK123)+(AI123+AJ123+AH123)*0*60)/1000000</f>
        <v>5.2560701712392763</v>
      </c>
      <c r="AN123" s="62">
        <f>IF(AA123&gt;0,((I123+I123+Q123+AD123)*L123/2+200*(I123+Q123+AD123+U123+W123+AH123+AJ123))/10000*0.4-(AI123+V123)*L123/10000*0.4,((I123+I123+Q123-AD123)*L123/2+200*(I123+Q123-AD123+U123+W123+AH123+AJ123))/10000*0.4-(AI123+V123)*L123/10000*0.4)</f>
        <v>21.366212610422053</v>
      </c>
      <c r="AO123" s="63">
        <f>IF(AA123&gt;0,0.8*0.4*(Q123+U123+W123+I123+AD123+AH123+AJ123)/100,0.8*0.4*(Q123+U123+W123+I123-AD123+AH123+AJ123)/100)</f>
        <v>3.4103184389599619</v>
      </c>
    </row>
    <row r="124" spans="1:41" s="1" customFormat="1" ht="20.100000000000001" customHeight="1" x14ac:dyDescent="0.15">
      <c r="A124" s="18"/>
      <c r="B124" s="147"/>
      <c r="C124" s="149"/>
      <c r="D124" s="100">
        <v>600</v>
      </c>
      <c r="E124" s="149"/>
      <c r="F124" s="94" t="s">
        <v>223</v>
      </c>
      <c r="G124" s="8">
        <f t="shared" ref="G124:G158" si="189">G123</f>
        <v>25</v>
      </c>
      <c r="H124" s="140"/>
      <c r="I124" s="97">
        <f t="shared" ref="I124:I158" si="190">D124/COS(G124/180*PI())</f>
        <v>662.02675137749509</v>
      </c>
      <c r="J124" s="29">
        <v>60</v>
      </c>
      <c r="K124" s="28">
        <f t="shared" si="163"/>
        <v>360</v>
      </c>
      <c r="L124" s="58">
        <f t="shared" si="164"/>
        <v>480</v>
      </c>
      <c r="M124" s="8">
        <v>1.5</v>
      </c>
      <c r="N124" s="67">
        <f t="shared" ref="N124:N158" si="191">N123</f>
        <v>25</v>
      </c>
      <c r="O124" s="8">
        <f t="shared" si="165"/>
        <v>0</v>
      </c>
      <c r="P124" s="28">
        <f t="shared" si="166"/>
        <v>497.41394183685924</v>
      </c>
      <c r="Q124" s="28">
        <f t="shared" si="167"/>
        <v>223.82767591439932</v>
      </c>
      <c r="R124" s="33">
        <f t="shared" si="168"/>
        <v>1.6550668784437377</v>
      </c>
      <c r="S124" s="89">
        <f t="shared" si="169"/>
        <v>60.685785542937047</v>
      </c>
      <c r="T124" s="50">
        <f t="shared" si="170"/>
        <v>165.72089433182123</v>
      </c>
      <c r="U124" s="89">
        <f t="shared" si="171"/>
        <v>72.356353186146407</v>
      </c>
      <c r="V124" s="58">
        <f t="shared" si="172"/>
        <v>55.168895948124586</v>
      </c>
      <c r="W124" s="28">
        <f t="shared" si="173"/>
        <v>20.725580909869134</v>
      </c>
      <c r="X124" s="59">
        <f t="shared" si="174"/>
        <v>3.4274254023346011</v>
      </c>
      <c r="Y124" s="60">
        <f t="shared" si="175"/>
        <v>9.224304709824521</v>
      </c>
      <c r="Z124" s="60">
        <f t="shared" si="176"/>
        <v>5.6140732977689529</v>
      </c>
      <c r="AA124" s="67">
        <f t="shared" ref="AA124:AA158" si="192">AA123</f>
        <v>0</v>
      </c>
      <c r="AB124" s="31">
        <f t="shared" si="177"/>
        <v>25</v>
      </c>
      <c r="AC124" s="50">
        <f t="shared" si="178"/>
        <v>488.62990460415887</v>
      </c>
      <c r="AD124" s="28">
        <f t="shared" si="179"/>
        <v>0</v>
      </c>
      <c r="AE124" s="33">
        <f t="shared" si="180"/>
        <v>1.5</v>
      </c>
      <c r="AF124" s="89">
        <f t="shared" si="181"/>
        <v>55</v>
      </c>
      <c r="AG124" s="50">
        <f t="shared" si="182"/>
        <v>157.85714285714286</v>
      </c>
      <c r="AH124" s="89">
        <f t="shared" si="183"/>
        <v>66.428571428571431</v>
      </c>
      <c r="AI124" s="58">
        <f t="shared" si="184"/>
        <v>50</v>
      </c>
      <c r="AJ124" s="28">
        <f t="shared" si="185"/>
        <v>20.359579358506618</v>
      </c>
      <c r="AK124" s="61">
        <f t="shared" si="186"/>
        <v>3.5</v>
      </c>
      <c r="AL124" s="60">
        <f t="shared" si="187"/>
        <v>8.6080000000000005</v>
      </c>
      <c r="AM124" s="60">
        <f t="shared" si="188"/>
        <v>5.2560701712392763</v>
      </c>
      <c r="AN124" s="62">
        <f t="shared" ref="AN124:AN141" si="193">IF(AA124&gt;0,((I124+I124+Q124+AD124)*L124/2+200*(I124+Q124+AD124+U124+W124+AH124+AJ124))/10000*0.4-(AI124+V124)*L124/10000*0.4,((I124+I124+Q124-AD124)*L124/2+200*(I124+Q124-AD124+U124+W124+AH124+AJ124))/10000*0.4-(AI124+V124)*L124/10000*0.4)</f>
        <v>21.366212610422053</v>
      </c>
      <c r="AO124" s="63">
        <f t="shared" ref="AO124:AO141" si="194">IF(AA124&gt;0,0.8*0.4*(Q124+U124+W124+I124+AD124+AH124+AJ124)/100,0.8*0.4*(Q124+U124+W124+I124-AD124+AH124+AJ124)/100)</f>
        <v>3.4103184389599619</v>
      </c>
    </row>
    <row r="125" spans="1:41" s="1" customFormat="1" ht="20.100000000000001" customHeight="1" x14ac:dyDescent="0.15">
      <c r="A125" s="18"/>
      <c r="B125" s="147"/>
      <c r="C125" s="149"/>
      <c r="D125" s="100">
        <v>600</v>
      </c>
      <c r="E125" s="149"/>
      <c r="F125" s="94" t="s">
        <v>224</v>
      </c>
      <c r="G125" s="8">
        <f t="shared" si="189"/>
        <v>25</v>
      </c>
      <c r="H125" s="140"/>
      <c r="I125" s="97">
        <f t="shared" si="190"/>
        <v>662.02675137749509</v>
      </c>
      <c r="J125" s="29">
        <v>80</v>
      </c>
      <c r="K125" s="28">
        <f t="shared" si="163"/>
        <v>380</v>
      </c>
      <c r="L125" s="58">
        <f t="shared" si="164"/>
        <v>510</v>
      </c>
      <c r="M125" s="8">
        <v>1.5</v>
      </c>
      <c r="N125" s="67">
        <f t="shared" si="191"/>
        <v>25</v>
      </c>
      <c r="O125" s="8">
        <f t="shared" si="165"/>
        <v>0</v>
      </c>
      <c r="P125" s="28">
        <f t="shared" si="166"/>
        <v>528.5023132016629</v>
      </c>
      <c r="Q125" s="28">
        <f t="shared" si="167"/>
        <v>237.81690565904927</v>
      </c>
      <c r="R125" s="33">
        <f t="shared" si="168"/>
        <v>1.6550668784437377</v>
      </c>
      <c r="S125" s="89">
        <f t="shared" si="169"/>
        <v>60.685785542937047</v>
      </c>
      <c r="T125" s="50">
        <f t="shared" si="170"/>
        <v>171.55617815342592</v>
      </c>
      <c r="U125" s="89">
        <f t="shared" si="171"/>
        <v>72.356353186146407</v>
      </c>
      <c r="V125" s="58">
        <f t="shared" si="172"/>
        <v>55.168895948124586</v>
      </c>
      <c r="W125" s="28">
        <f t="shared" si="173"/>
        <v>20.725580909869134</v>
      </c>
      <c r="X125" s="59">
        <f t="shared" si="174"/>
        <v>3.4274254023346011</v>
      </c>
      <c r="Y125" s="60">
        <f t="shared" si="175"/>
        <v>10.497200577829922</v>
      </c>
      <c r="Z125" s="60">
        <f t="shared" si="176"/>
        <v>6.0542327213500648</v>
      </c>
      <c r="AA125" s="67">
        <f t="shared" si="192"/>
        <v>0</v>
      </c>
      <c r="AB125" s="31">
        <f t="shared" si="177"/>
        <v>25</v>
      </c>
      <c r="AC125" s="50">
        <f t="shared" si="178"/>
        <v>519.16927364191883</v>
      </c>
      <c r="AD125" s="28">
        <f t="shared" si="179"/>
        <v>0</v>
      </c>
      <c r="AE125" s="33">
        <f t="shared" si="180"/>
        <v>1.5</v>
      </c>
      <c r="AF125" s="89">
        <f t="shared" si="181"/>
        <v>55</v>
      </c>
      <c r="AG125" s="50">
        <f t="shared" si="182"/>
        <v>163.57142857142856</v>
      </c>
      <c r="AH125" s="89">
        <f t="shared" si="183"/>
        <v>66.428571428571431</v>
      </c>
      <c r="AI125" s="58">
        <f t="shared" si="184"/>
        <v>50</v>
      </c>
      <c r="AJ125" s="28">
        <f t="shared" si="185"/>
        <v>20.359579358506618</v>
      </c>
      <c r="AK125" s="61">
        <f t="shared" si="186"/>
        <v>3.5</v>
      </c>
      <c r="AL125" s="60">
        <f t="shared" si="187"/>
        <v>9.805357142857142</v>
      </c>
      <c r="AM125" s="60">
        <f t="shared" si="188"/>
        <v>5.672003128370303</v>
      </c>
      <c r="AN125" s="62">
        <f t="shared" si="193"/>
        <v>22.423342623838568</v>
      </c>
      <c r="AO125" s="63">
        <f t="shared" si="194"/>
        <v>3.4550839741428416</v>
      </c>
    </row>
    <row r="126" spans="1:41" s="1" customFormat="1" ht="20.100000000000001" customHeight="1" x14ac:dyDescent="0.15">
      <c r="A126" s="18"/>
      <c r="B126" s="147"/>
      <c r="C126" s="149"/>
      <c r="D126" s="100">
        <v>600</v>
      </c>
      <c r="E126" s="149"/>
      <c r="F126" s="94" t="s">
        <v>225</v>
      </c>
      <c r="G126" s="8">
        <f t="shared" si="189"/>
        <v>25</v>
      </c>
      <c r="H126" s="140"/>
      <c r="I126" s="97">
        <f t="shared" si="190"/>
        <v>662.02675137749509</v>
      </c>
      <c r="J126" s="29">
        <v>80</v>
      </c>
      <c r="K126" s="28">
        <f t="shared" si="163"/>
        <v>380</v>
      </c>
      <c r="L126" s="58">
        <f t="shared" si="164"/>
        <v>510</v>
      </c>
      <c r="M126" s="8">
        <v>1.5</v>
      </c>
      <c r="N126" s="67">
        <f t="shared" si="191"/>
        <v>25</v>
      </c>
      <c r="O126" s="8">
        <f t="shared" si="165"/>
        <v>0</v>
      </c>
      <c r="P126" s="28">
        <f t="shared" si="166"/>
        <v>528.5023132016629</v>
      </c>
      <c r="Q126" s="28">
        <f t="shared" si="167"/>
        <v>237.81690565904927</v>
      </c>
      <c r="R126" s="33">
        <f t="shared" si="168"/>
        <v>1.6550668784437377</v>
      </c>
      <c r="S126" s="89">
        <f t="shared" si="169"/>
        <v>60.685785542937047</v>
      </c>
      <c r="T126" s="50">
        <f t="shared" si="170"/>
        <v>171.55617815342592</v>
      </c>
      <c r="U126" s="89">
        <f t="shared" si="171"/>
        <v>72.356353186146407</v>
      </c>
      <c r="V126" s="58">
        <f t="shared" si="172"/>
        <v>55.168895948124586</v>
      </c>
      <c r="W126" s="28">
        <f t="shared" si="173"/>
        <v>20.725580909869134</v>
      </c>
      <c r="X126" s="59">
        <f t="shared" si="174"/>
        <v>3.4274254023346011</v>
      </c>
      <c r="Y126" s="60">
        <f t="shared" si="175"/>
        <v>10.497200577829922</v>
      </c>
      <c r="Z126" s="60">
        <f t="shared" si="176"/>
        <v>6.0542327213500648</v>
      </c>
      <c r="AA126" s="67">
        <f t="shared" si="192"/>
        <v>0</v>
      </c>
      <c r="AB126" s="31">
        <f t="shared" si="177"/>
        <v>25</v>
      </c>
      <c r="AC126" s="50">
        <f t="shared" si="178"/>
        <v>519.16927364191883</v>
      </c>
      <c r="AD126" s="28">
        <f t="shared" si="179"/>
        <v>0</v>
      </c>
      <c r="AE126" s="33">
        <f t="shared" si="180"/>
        <v>1.5</v>
      </c>
      <c r="AF126" s="89">
        <f t="shared" si="181"/>
        <v>55</v>
      </c>
      <c r="AG126" s="50">
        <f t="shared" si="182"/>
        <v>163.57142857142856</v>
      </c>
      <c r="AH126" s="89">
        <f t="shared" si="183"/>
        <v>66.428571428571431</v>
      </c>
      <c r="AI126" s="58">
        <f t="shared" si="184"/>
        <v>50</v>
      </c>
      <c r="AJ126" s="28">
        <f t="shared" si="185"/>
        <v>20.359579358506618</v>
      </c>
      <c r="AK126" s="61">
        <f t="shared" si="186"/>
        <v>3.5</v>
      </c>
      <c r="AL126" s="60">
        <f t="shared" si="187"/>
        <v>9.805357142857142</v>
      </c>
      <c r="AM126" s="60">
        <f t="shared" si="188"/>
        <v>5.672003128370303</v>
      </c>
      <c r="AN126" s="62">
        <f t="shared" si="193"/>
        <v>22.423342623838568</v>
      </c>
      <c r="AO126" s="63">
        <f t="shared" si="194"/>
        <v>3.4550839741428416</v>
      </c>
    </row>
    <row r="127" spans="1:41" s="1" customFormat="1" ht="20.100000000000001" customHeight="1" x14ac:dyDescent="0.15">
      <c r="A127" s="18"/>
      <c r="B127" s="147"/>
      <c r="C127" s="149"/>
      <c r="D127" s="100">
        <v>600</v>
      </c>
      <c r="E127" s="149"/>
      <c r="F127" s="94" t="s">
        <v>226</v>
      </c>
      <c r="G127" s="8">
        <f t="shared" si="189"/>
        <v>25</v>
      </c>
      <c r="H127" s="140"/>
      <c r="I127" s="97">
        <f t="shared" si="190"/>
        <v>662.02675137749509</v>
      </c>
      <c r="J127" s="29">
        <v>90</v>
      </c>
      <c r="K127" s="28">
        <f t="shared" si="163"/>
        <v>390</v>
      </c>
      <c r="L127" s="58">
        <f t="shared" si="164"/>
        <v>612.5</v>
      </c>
      <c r="M127" s="8">
        <v>1.75</v>
      </c>
      <c r="N127" s="67">
        <f t="shared" si="191"/>
        <v>25</v>
      </c>
      <c r="O127" s="8">
        <f t="shared" si="165"/>
        <v>0</v>
      </c>
      <c r="P127" s="28">
        <f t="shared" si="166"/>
        <v>639.08143131453699</v>
      </c>
      <c r="Q127" s="28">
        <f t="shared" si="167"/>
        <v>285.61344061993663</v>
      </c>
      <c r="R127" s="33">
        <f t="shared" si="168"/>
        <v>1.9309113581843607</v>
      </c>
      <c r="S127" s="89">
        <f t="shared" si="169"/>
        <v>60.685785542937047</v>
      </c>
      <c r="T127" s="50">
        <f t="shared" si="170"/>
        <v>175.69790133658125</v>
      </c>
      <c r="U127" s="89">
        <f t="shared" si="171"/>
        <v>72.481899983310811</v>
      </c>
      <c r="V127" s="58">
        <f t="shared" si="172"/>
        <v>55.168895948124586</v>
      </c>
      <c r="W127" s="28">
        <f t="shared" si="173"/>
        <v>20.867965104148144</v>
      </c>
      <c r="X127" s="59">
        <f t="shared" si="174"/>
        <v>3.3909470955194112</v>
      </c>
      <c r="Y127" s="60">
        <f t="shared" si="175"/>
        <v>13.088279517175556</v>
      </c>
      <c r="Z127" s="60">
        <f t="shared" si="176"/>
        <v>7.3546584929240399</v>
      </c>
      <c r="AA127" s="67">
        <f t="shared" si="192"/>
        <v>0</v>
      </c>
      <c r="AB127" s="31">
        <f t="shared" si="177"/>
        <v>25</v>
      </c>
      <c r="AC127" s="50">
        <f t="shared" si="178"/>
        <v>620.60957936532043</v>
      </c>
      <c r="AD127" s="28">
        <f t="shared" si="179"/>
        <v>0</v>
      </c>
      <c r="AE127" s="33">
        <f t="shared" si="180"/>
        <v>1.75</v>
      </c>
      <c r="AF127" s="89">
        <f t="shared" si="181"/>
        <v>55</v>
      </c>
      <c r="AG127" s="50">
        <f t="shared" si="182"/>
        <v>166.42857142857144</v>
      </c>
      <c r="AH127" s="89">
        <f t="shared" si="183"/>
        <v>66.428571428571431</v>
      </c>
      <c r="AI127" s="58">
        <f t="shared" si="184"/>
        <v>50</v>
      </c>
      <c r="AJ127" s="28">
        <f t="shared" si="185"/>
        <v>20.264802591520667</v>
      </c>
      <c r="AK127" s="61">
        <f t="shared" si="186"/>
        <v>3.5</v>
      </c>
      <c r="AL127" s="60">
        <f t="shared" si="187"/>
        <v>12.180729166666667</v>
      </c>
      <c r="AM127" s="60">
        <f t="shared" si="188"/>
        <v>6.8609814952383843</v>
      </c>
      <c r="AN127" s="62">
        <f t="shared" si="193"/>
        <v>26.163249554453671</v>
      </c>
      <c r="AO127" s="63">
        <f t="shared" si="194"/>
        <v>3.6085869795359451</v>
      </c>
    </row>
    <row r="128" spans="1:41" s="1" customFormat="1" ht="20.100000000000001" customHeight="1" x14ac:dyDescent="0.15">
      <c r="A128" s="18"/>
      <c r="B128" s="147"/>
      <c r="C128" s="149"/>
      <c r="D128" s="100">
        <v>600</v>
      </c>
      <c r="E128" s="149"/>
      <c r="F128" s="94" t="s">
        <v>227</v>
      </c>
      <c r="G128" s="8">
        <f t="shared" si="189"/>
        <v>25</v>
      </c>
      <c r="H128" s="140"/>
      <c r="I128" s="97">
        <f t="shared" si="190"/>
        <v>662.02675137749509</v>
      </c>
      <c r="J128" s="29">
        <v>90</v>
      </c>
      <c r="K128" s="28">
        <f t="shared" si="163"/>
        <v>390</v>
      </c>
      <c r="L128" s="58">
        <f t="shared" si="164"/>
        <v>612.5</v>
      </c>
      <c r="M128" s="8">
        <v>1.75</v>
      </c>
      <c r="N128" s="67">
        <f t="shared" si="191"/>
        <v>25</v>
      </c>
      <c r="O128" s="8">
        <f t="shared" si="165"/>
        <v>0</v>
      </c>
      <c r="P128" s="28">
        <f t="shared" si="166"/>
        <v>639.08143131453699</v>
      </c>
      <c r="Q128" s="28">
        <f t="shared" si="167"/>
        <v>285.61344061993663</v>
      </c>
      <c r="R128" s="33">
        <f t="shared" si="168"/>
        <v>1.9309113581843607</v>
      </c>
      <c r="S128" s="89">
        <f t="shared" si="169"/>
        <v>60.685785542937047</v>
      </c>
      <c r="T128" s="50">
        <f t="shared" si="170"/>
        <v>175.69790133658125</v>
      </c>
      <c r="U128" s="89">
        <f t="shared" si="171"/>
        <v>72.481899983310811</v>
      </c>
      <c r="V128" s="58">
        <f t="shared" si="172"/>
        <v>55.168895948124586</v>
      </c>
      <c r="W128" s="28">
        <f t="shared" si="173"/>
        <v>20.867965104148144</v>
      </c>
      <c r="X128" s="59">
        <f t="shared" si="174"/>
        <v>3.3909470955194112</v>
      </c>
      <c r="Y128" s="60">
        <f t="shared" si="175"/>
        <v>13.088279517175556</v>
      </c>
      <c r="Z128" s="60">
        <f t="shared" si="176"/>
        <v>7.3546584929240399</v>
      </c>
      <c r="AA128" s="67">
        <f t="shared" si="192"/>
        <v>0</v>
      </c>
      <c r="AB128" s="31">
        <f t="shared" si="177"/>
        <v>25</v>
      </c>
      <c r="AC128" s="50">
        <f t="shared" si="178"/>
        <v>620.60957936532043</v>
      </c>
      <c r="AD128" s="28">
        <f t="shared" si="179"/>
        <v>0</v>
      </c>
      <c r="AE128" s="33">
        <f t="shared" si="180"/>
        <v>1.75</v>
      </c>
      <c r="AF128" s="89">
        <f t="shared" si="181"/>
        <v>55</v>
      </c>
      <c r="AG128" s="50">
        <f t="shared" si="182"/>
        <v>166.42857142857144</v>
      </c>
      <c r="AH128" s="89">
        <f t="shared" si="183"/>
        <v>66.428571428571431</v>
      </c>
      <c r="AI128" s="58">
        <f t="shared" si="184"/>
        <v>50</v>
      </c>
      <c r="AJ128" s="28">
        <f t="shared" si="185"/>
        <v>20.264802591520667</v>
      </c>
      <c r="AK128" s="61">
        <f t="shared" si="186"/>
        <v>3.5</v>
      </c>
      <c r="AL128" s="60">
        <f t="shared" si="187"/>
        <v>12.180729166666667</v>
      </c>
      <c r="AM128" s="60">
        <f t="shared" si="188"/>
        <v>6.8609814952383843</v>
      </c>
      <c r="AN128" s="62">
        <f t="shared" si="193"/>
        <v>26.163249554453671</v>
      </c>
      <c r="AO128" s="63">
        <f t="shared" si="194"/>
        <v>3.6085869795359451</v>
      </c>
    </row>
    <row r="129" spans="1:41" s="1" customFormat="1" ht="20.100000000000001" customHeight="1" x14ac:dyDescent="0.15">
      <c r="A129" s="18"/>
      <c r="B129" s="147"/>
      <c r="C129" s="149"/>
      <c r="D129" s="100">
        <v>600</v>
      </c>
      <c r="E129" s="149"/>
      <c r="F129" s="94" t="s">
        <v>228</v>
      </c>
      <c r="G129" s="8">
        <f t="shared" si="189"/>
        <v>25</v>
      </c>
      <c r="H129" s="140"/>
      <c r="I129" s="97">
        <f t="shared" si="190"/>
        <v>662.02675137749509</v>
      </c>
      <c r="J129" s="29">
        <v>110</v>
      </c>
      <c r="K129" s="28">
        <f t="shared" si="163"/>
        <v>410</v>
      </c>
      <c r="L129" s="58">
        <f t="shared" si="164"/>
        <v>647.5</v>
      </c>
      <c r="M129" s="8">
        <v>1.75</v>
      </c>
      <c r="N129" s="67">
        <f t="shared" si="191"/>
        <v>25</v>
      </c>
      <c r="O129" s="8">
        <f t="shared" si="165"/>
        <v>0</v>
      </c>
      <c r="P129" s="28">
        <f t="shared" si="166"/>
        <v>675.60037024679627</v>
      </c>
      <c r="Q129" s="28">
        <f t="shared" si="167"/>
        <v>301.9342086553616</v>
      </c>
      <c r="R129" s="33">
        <f t="shared" si="168"/>
        <v>1.9309113581843607</v>
      </c>
      <c r="S129" s="89">
        <f t="shared" si="169"/>
        <v>60.685785542937047</v>
      </c>
      <c r="T129" s="50">
        <f t="shared" si="170"/>
        <v>181.59595855676812</v>
      </c>
      <c r="U129" s="89">
        <f t="shared" si="171"/>
        <v>72.481899983310811</v>
      </c>
      <c r="V129" s="58">
        <f t="shared" si="172"/>
        <v>55.168895948124586</v>
      </c>
      <c r="W129" s="28">
        <f t="shared" si="173"/>
        <v>20.867965104148144</v>
      </c>
      <c r="X129" s="59">
        <f t="shared" si="174"/>
        <v>3.3909470955194112</v>
      </c>
      <c r="Y129" s="60">
        <f t="shared" si="175"/>
        <v>14.763780552271761</v>
      </c>
      <c r="Z129" s="60">
        <f t="shared" si="176"/>
        <v>7.8894944540218281</v>
      </c>
      <c r="AA129" s="67">
        <f t="shared" si="192"/>
        <v>0</v>
      </c>
      <c r="AB129" s="31">
        <f t="shared" si="177"/>
        <v>25</v>
      </c>
      <c r="AC129" s="50">
        <f t="shared" si="178"/>
        <v>656.07298390048163</v>
      </c>
      <c r="AD129" s="28">
        <f t="shared" si="179"/>
        <v>0</v>
      </c>
      <c r="AE129" s="33">
        <f t="shared" si="180"/>
        <v>1.75</v>
      </c>
      <c r="AF129" s="89">
        <f t="shared" si="181"/>
        <v>55</v>
      </c>
      <c r="AG129" s="50">
        <f t="shared" si="182"/>
        <v>172.14285714285714</v>
      </c>
      <c r="AH129" s="89">
        <f t="shared" si="183"/>
        <v>66.428571428571431</v>
      </c>
      <c r="AI129" s="58">
        <f t="shared" si="184"/>
        <v>50</v>
      </c>
      <c r="AJ129" s="28">
        <f t="shared" si="185"/>
        <v>20.264802591520667</v>
      </c>
      <c r="AK129" s="61">
        <f t="shared" si="186"/>
        <v>3.5</v>
      </c>
      <c r="AL129" s="60">
        <f t="shared" si="187"/>
        <v>13.750895833333333</v>
      </c>
      <c r="AM129" s="60">
        <f t="shared" si="188"/>
        <v>7.3640375806805771</v>
      </c>
      <c r="AN129" s="62">
        <f t="shared" si="193"/>
        <v>27.484700050830888</v>
      </c>
      <c r="AO129" s="63">
        <f t="shared" si="194"/>
        <v>3.6608134372493053</v>
      </c>
    </row>
    <row r="130" spans="1:41" s="1" customFormat="1" ht="20.100000000000001" customHeight="1" x14ac:dyDescent="0.15">
      <c r="A130" s="18"/>
      <c r="B130" s="147"/>
      <c r="C130" s="149"/>
      <c r="D130" s="100">
        <v>600</v>
      </c>
      <c r="E130" s="149"/>
      <c r="F130" s="94" t="s">
        <v>229</v>
      </c>
      <c r="G130" s="8">
        <f t="shared" si="189"/>
        <v>25</v>
      </c>
      <c r="H130" s="140"/>
      <c r="I130" s="97">
        <f t="shared" si="190"/>
        <v>662.02675137749509</v>
      </c>
      <c r="J130" s="29">
        <v>110</v>
      </c>
      <c r="K130" s="28">
        <f t="shared" si="163"/>
        <v>410</v>
      </c>
      <c r="L130" s="58">
        <f t="shared" si="164"/>
        <v>647.5</v>
      </c>
      <c r="M130" s="8">
        <v>1.75</v>
      </c>
      <c r="N130" s="67">
        <f t="shared" si="191"/>
        <v>25</v>
      </c>
      <c r="O130" s="8">
        <f t="shared" si="165"/>
        <v>0</v>
      </c>
      <c r="P130" s="28">
        <f t="shared" si="166"/>
        <v>675.60037024679627</v>
      </c>
      <c r="Q130" s="28">
        <f t="shared" si="167"/>
        <v>301.9342086553616</v>
      </c>
      <c r="R130" s="33">
        <f t="shared" si="168"/>
        <v>1.9309113581843607</v>
      </c>
      <c r="S130" s="89">
        <f t="shared" si="169"/>
        <v>60.685785542937047</v>
      </c>
      <c r="T130" s="50">
        <f t="shared" si="170"/>
        <v>181.59595855676812</v>
      </c>
      <c r="U130" s="89">
        <f t="shared" si="171"/>
        <v>72.481899983310811</v>
      </c>
      <c r="V130" s="58">
        <f t="shared" si="172"/>
        <v>55.168895948124586</v>
      </c>
      <c r="W130" s="28">
        <f t="shared" si="173"/>
        <v>20.867965104148144</v>
      </c>
      <c r="X130" s="59">
        <f t="shared" si="174"/>
        <v>3.3909470955194112</v>
      </c>
      <c r="Y130" s="60">
        <f t="shared" si="175"/>
        <v>14.763780552271761</v>
      </c>
      <c r="Z130" s="60">
        <f t="shared" si="176"/>
        <v>7.8894944540218281</v>
      </c>
      <c r="AA130" s="67">
        <f t="shared" si="192"/>
        <v>0</v>
      </c>
      <c r="AB130" s="31">
        <f t="shared" si="177"/>
        <v>25</v>
      </c>
      <c r="AC130" s="50">
        <f t="shared" si="178"/>
        <v>656.07298390048163</v>
      </c>
      <c r="AD130" s="28">
        <f t="shared" si="179"/>
        <v>0</v>
      </c>
      <c r="AE130" s="33">
        <f t="shared" si="180"/>
        <v>1.75</v>
      </c>
      <c r="AF130" s="89">
        <f t="shared" si="181"/>
        <v>55</v>
      </c>
      <c r="AG130" s="50">
        <f t="shared" si="182"/>
        <v>172.14285714285714</v>
      </c>
      <c r="AH130" s="89">
        <f t="shared" si="183"/>
        <v>66.428571428571431</v>
      </c>
      <c r="AI130" s="58">
        <f t="shared" si="184"/>
        <v>50</v>
      </c>
      <c r="AJ130" s="28">
        <f t="shared" si="185"/>
        <v>20.264802591520667</v>
      </c>
      <c r="AK130" s="61">
        <f t="shared" si="186"/>
        <v>3.5</v>
      </c>
      <c r="AL130" s="60">
        <f t="shared" si="187"/>
        <v>13.750895833333333</v>
      </c>
      <c r="AM130" s="60">
        <f t="shared" si="188"/>
        <v>7.3640375806805771</v>
      </c>
      <c r="AN130" s="62">
        <f t="shared" si="193"/>
        <v>27.484700050830888</v>
      </c>
      <c r="AO130" s="63">
        <f t="shared" si="194"/>
        <v>3.6608134372493053</v>
      </c>
    </row>
    <row r="131" spans="1:41" s="1" customFormat="1" ht="20.100000000000001" customHeight="1" thickBot="1" x14ac:dyDescent="0.2">
      <c r="A131" s="18"/>
      <c r="B131" s="147"/>
      <c r="C131" s="149"/>
      <c r="D131" s="100">
        <v>600</v>
      </c>
      <c r="E131" s="149"/>
      <c r="F131" s="94" t="s">
        <v>230</v>
      </c>
      <c r="G131" s="8">
        <f t="shared" si="189"/>
        <v>25</v>
      </c>
      <c r="H131" s="140"/>
      <c r="I131" s="97">
        <f t="shared" si="190"/>
        <v>662.02675137749509</v>
      </c>
      <c r="J131" s="104">
        <v>120</v>
      </c>
      <c r="K131" s="28">
        <f t="shared" si="163"/>
        <v>420</v>
      </c>
      <c r="L131" s="58">
        <f t="shared" si="164"/>
        <v>665</v>
      </c>
      <c r="M131" s="8">
        <v>1.75</v>
      </c>
      <c r="N131" s="67">
        <f t="shared" si="191"/>
        <v>25</v>
      </c>
      <c r="O131" s="8">
        <f t="shared" si="165"/>
        <v>0</v>
      </c>
      <c r="P131" s="28">
        <f t="shared" si="166"/>
        <v>693.8598397129258</v>
      </c>
      <c r="Q131" s="28">
        <f t="shared" si="167"/>
        <v>310.09459267307403</v>
      </c>
      <c r="R131" s="33">
        <f t="shared" si="168"/>
        <v>1.9309113581843607</v>
      </c>
      <c r="S131" s="89">
        <f t="shared" si="169"/>
        <v>60.685785542937047</v>
      </c>
      <c r="T131" s="50">
        <f t="shared" si="170"/>
        <v>184.54498716686157</v>
      </c>
      <c r="U131" s="89">
        <f t="shared" si="171"/>
        <v>72.481899983310811</v>
      </c>
      <c r="V131" s="58">
        <f t="shared" si="172"/>
        <v>55.168895948124586</v>
      </c>
      <c r="W131" s="28">
        <f t="shared" si="173"/>
        <v>20.867965104148144</v>
      </c>
      <c r="X131" s="59">
        <f t="shared" si="174"/>
        <v>3.3909470955194112</v>
      </c>
      <c r="Y131" s="60">
        <f t="shared" si="175"/>
        <v>15.648941968937631</v>
      </c>
      <c r="Z131" s="60">
        <f t="shared" si="176"/>
        <v>8.1615571546316197</v>
      </c>
      <c r="AA131" s="67">
        <f t="shared" si="192"/>
        <v>0</v>
      </c>
      <c r="AB131" s="31">
        <f t="shared" si="177"/>
        <v>25</v>
      </c>
      <c r="AC131" s="50">
        <f t="shared" si="178"/>
        <v>673.80468616806218</v>
      </c>
      <c r="AD131" s="28">
        <f t="shared" si="179"/>
        <v>0</v>
      </c>
      <c r="AE131" s="33">
        <f t="shared" si="180"/>
        <v>1.75</v>
      </c>
      <c r="AF131" s="89">
        <f t="shared" si="181"/>
        <v>55</v>
      </c>
      <c r="AG131" s="50">
        <f t="shared" si="182"/>
        <v>175</v>
      </c>
      <c r="AH131" s="89">
        <f t="shared" si="183"/>
        <v>66.428571428571431</v>
      </c>
      <c r="AI131" s="58">
        <f t="shared" si="184"/>
        <v>50</v>
      </c>
      <c r="AJ131" s="28">
        <f t="shared" si="185"/>
        <v>20.264802591520667</v>
      </c>
      <c r="AK131" s="61">
        <f t="shared" si="186"/>
        <v>3.5</v>
      </c>
      <c r="AL131" s="60">
        <f t="shared" si="187"/>
        <v>14.580916666666669</v>
      </c>
      <c r="AM131" s="60">
        <f t="shared" si="188"/>
        <v>7.6200656234016746</v>
      </c>
      <c r="AN131" s="62">
        <f t="shared" si="193"/>
        <v>28.153993702238107</v>
      </c>
      <c r="AO131" s="63">
        <f t="shared" si="194"/>
        <v>3.6869266661059852</v>
      </c>
    </row>
    <row r="132" spans="1:41" s="1" customFormat="1" ht="20.100000000000001" customHeight="1" x14ac:dyDescent="0.15">
      <c r="A132" s="18"/>
      <c r="B132" s="147">
        <f>C132+30*2</f>
        <v>660</v>
      </c>
      <c r="C132" s="149">
        <v>600</v>
      </c>
      <c r="D132" s="100">
        <v>600</v>
      </c>
      <c r="E132" s="149">
        <v>400</v>
      </c>
      <c r="F132" s="94" t="s">
        <v>222</v>
      </c>
      <c r="G132" s="8">
        <f t="shared" si="189"/>
        <v>25</v>
      </c>
      <c r="H132" s="140">
        <f>C132/COS(G132/180*PI())</f>
        <v>662.02675137749509</v>
      </c>
      <c r="I132" s="97">
        <f t="shared" si="190"/>
        <v>662.02675137749509</v>
      </c>
      <c r="J132" s="8">
        <v>60</v>
      </c>
      <c r="K132" s="28">
        <f t="shared" ref="K132:K140" si="195">J132+E$132</f>
        <v>460</v>
      </c>
      <c r="L132" s="58">
        <f t="shared" si="164"/>
        <v>630</v>
      </c>
      <c r="M132" s="8">
        <v>1.5</v>
      </c>
      <c r="N132" s="67">
        <f t="shared" si="191"/>
        <v>25</v>
      </c>
      <c r="O132" s="8">
        <f t="shared" si="165"/>
        <v>0</v>
      </c>
      <c r="P132" s="28">
        <f t="shared" si="166"/>
        <v>652.85579866087778</v>
      </c>
      <c r="Q132" s="28">
        <f t="shared" si="167"/>
        <v>293.77382463764911</v>
      </c>
      <c r="R132" s="33">
        <f t="shared" si="168"/>
        <v>1.6550668784437377</v>
      </c>
      <c r="S132" s="89">
        <f t="shared" si="169"/>
        <v>60.685785542937047</v>
      </c>
      <c r="T132" s="50">
        <f t="shared" si="170"/>
        <v>194.89731343984462</v>
      </c>
      <c r="U132" s="89">
        <f t="shared" si="171"/>
        <v>72.356353186146407</v>
      </c>
      <c r="V132" s="58">
        <f t="shared" si="172"/>
        <v>55.168895948124586</v>
      </c>
      <c r="W132" s="28">
        <f t="shared" si="173"/>
        <v>20.725580909869134</v>
      </c>
      <c r="X132" s="59">
        <f t="shared" si="174"/>
        <v>3.4274254023346011</v>
      </c>
      <c r="Y132" s="60">
        <f t="shared" si="175"/>
        <v>16.653132821701714</v>
      </c>
      <c r="Z132" s="60">
        <f t="shared" si="176"/>
        <v>7.9199055244633927</v>
      </c>
      <c r="AA132" s="67">
        <f t="shared" si="192"/>
        <v>0</v>
      </c>
      <c r="AB132" s="31">
        <f t="shared" si="177"/>
        <v>25</v>
      </c>
      <c r="AC132" s="50">
        <f t="shared" si="178"/>
        <v>641.32674979295848</v>
      </c>
      <c r="AD132" s="28">
        <f t="shared" si="179"/>
        <v>0</v>
      </c>
      <c r="AE132" s="33">
        <f t="shared" si="180"/>
        <v>1.5</v>
      </c>
      <c r="AF132" s="89">
        <f t="shared" si="181"/>
        <v>55</v>
      </c>
      <c r="AG132" s="50">
        <f t="shared" si="182"/>
        <v>186.42857142857142</v>
      </c>
      <c r="AH132" s="89">
        <f t="shared" si="183"/>
        <v>66.428571428571431</v>
      </c>
      <c r="AI132" s="58">
        <f t="shared" si="184"/>
        <v>50</v>
      </c>
      <c r="AJ132" s="28">
        <f t="shared" si="185"/>
        <v>20.359579358506618</v>
      </c>
      <c r="AK132" s="61">
        <f t="shared" si="186"/>
        <v>3.5</v>
      </c>
      <c r="AL132" s="60">
        <f t="shared" si="187"/>
        <v>15.6105</v>
      </c>
      <c r="AM132" s="60">
        <f t="shared" si="188"/>
        <v>7.43859209975155</v>
      </c>
      <c r="AN132" s="62">
        <f t="shared" si="193"/>
        <v>26.819733434440415</v>
      </c>
      <c r="AO132" s="63">
        <f t="shared" si="194"/>
        <v>3.634146114874361</v>
      </c>
    </row>
    <row r="133" spans="1:41" s="1" customFormat="1" ht="20.100000000000001" customHeight="1" x14ac:dyDescent="0.15">
      <c r="A133" s="18"/>
      <c r="B133" s="147"/>
      <c r="C133" s="149"/>
      <c r="D133" s="100">
        <v>600</v>
      </c>
      <c r="E133" s="149"/>
      <c r="F133" s="94" t="s">
        <v>223</v>
      </c>
      <c r="G133" s="8">
        <f t="shared" si="189"/>
        <v>25</v>
      </c>
      <c r="H133" s="140"/>
      <c r="I133" s="97">
        <f t="shared" si="190"/>
        <v>662.02675137749509</v>
      </c>
      <c r="J133" s="29">
        <v>60</v>
      </c>
      <c r="K133" s="28">
        <f t="shared" si="195"/>
        <v>460</v>
      </c>
      <c r="L133" s="58">
        <f t="shared" si="164"/>
        <v>630</v>
      </c>
      <c r="M133" s="8">
        <v>1.5</v>
      </c>
      <c r="N133" s="67">
        <f t="shared" si="191"/>
        <v>25</v>
      </c>
      <c r="O133" s="8">
        <f t="shared" si="165"/>
        <v>0</v>
      </c>
      <c r="P133" s="28">
        <f t="shared" si="166"/>
        <v>652.85579866087778</v>
      </c>
      <c r="Q133" s="28">
        <f t="shared" si="167"/>
        <v>293.77382463764911</v>
      </c>
      <c r="R133" s="33">
        <f t="shared" si="168"/>
        <v>1.6550668784437377</v>
      </c>
      <c r="S133" s="89">
        <f t="shared" si="169"/>
        <v>60.685785542937047</v>
      </c>
      <c r="T133" s="50">
        <f t="shared" si="170"/>
        <v>194.89731343984462</v>
      </c>
      <c r="U133" s="89">
        <f t="shared" si="171"/>
        <v>72.356353186146407</v>
      </c>
      <c r="V133" s="58">
        <f t="shared" si="172"/>
        <v>55.168895948124586</v>
      </c>
      <c r="W133" s="28">
        <f t="shared" si="173"/>
        <v>20.725580909869134</v>
      </c>
      <c r="X133" s="59">
        <f t="shared" si="174"/>
        <v>3.4274254023346011</v>
      </c>
      <c r="Y133" s="60">
        <f t="shared" si="175"/>
        <v>16.653132821701714</v>
      </c>
      <c r="Z133" s="60">
        <f t="shared" si="176"/>
        <v>7.9199055244633927</v>
      </c>
      <c r="AA133" s="67">
        <f t="shared" si="192"/>
        <v>0</v>
      </c>
      <c r="AB133" s="31">
        <f t="shared" si="177"/>
        <v>25</v>
      </c>
      <c r="AC133" s="50">
        <f t="shared" si="178"/>
        <v>641.32674979295848</v>
      </c>
      <c r="AD133" s="28">
        <f t="shared" si="179"/>
        <v>0</v>
      </c>
      <c r="AE133" s="33">
        <f t="shared" si="180"/>
        <v>1.5</v>
      </c>
      <c r="AF133" s="89">
        <f t="shared" si="181"/>
        <v>55</v>
      </c>
      <c r="AG133" s="50">
        <f t="shared" si="182"/>
        <v>186.42857142857142</v>
      </c>
      <c r="AH133" s="89">
        <f t="shared" si="183"/>
        <v>66.428571428571431</v>
      </c>
      <c r="AI133" s="58">
        <f t="shared" si="184"/>
        <v>50</v>
      </c>
      <c r="AJ133" s="28">
        <f t="shared" si="185"/>
        <v>20.359579358506618</v>
      </c>
      <c r="AK133" s="61">
        <f t="shared" si="186"/>
        <v>3.5</v>
      </c>
      <c r="AL133" s="60">
        <f t="shared" si="187"/>
        <v>15.6105</v>
      </c>
      <c r="AM133" s="60">
        <f t="shared" si="188"/>
        <v>7.43859209975155</v>
      </c>
      <c r="AN133" s="62">
        <f t="shared" si="193"/>
        <v>26.819733434440415</v>
      </c>
      <c r="AO133" s="63">
        <f t="shared" si="194"/>
        <v>3.634146114874361</v>
      </c>
    </row>
    <row r="134" spans="1:41" s="1" customFormat="1" ht="20.100000000000001" customHeight="1" x14ac:dyDescent="0.15">
      <c r="A134" s="18"/>
      <c r="B134" s="147"/>
      <c r="C134" s="149"/>
      <c r="D134" s="100">
        <v>600</v>
      </c>
      <c r="E134" s="149"/>
      <c r="F134" s="94" t="s">
        <v>224</v>
      </c>
      <c r="G134" s="8">
        <f t="shared" si="189"/>
        <v>25</v>
      </c>
      <c r="H134" s="140"/>
      <c r="I134" s="97">
        <f t="shared" si="190"/>
        <v>662.02675137749509</v>
      </c>
      <c r="J134" s="29">
        <v>80</v>
      </c>
      <c r="K134" s="28">
        <f t="shared" si="195"/>
        <v>480</v>
      </c>
      <c r="L134" s="58">
        <f t="shared" si="164"/>
        <v>660</v>
      </c>
      <c r="M134" s="8">
        <v>1.5</v>
      </c>
      <c r="N134" s="67">
        <f t="shared" si="191"/>
        <v>25</v>
      </c>
      <c r="O134" s="8">
        <f t="shared" si="165"/>
        <v>0</v>
      </c>
      <c r="P134" s="28">
        <f t="shared" si="166"/>
        <v>683.9441700256815</v>
      </c>
      <c r="Q134" s="28">
        <f t="shared" si="167"/>
        <v>307.76305438229906</v>
      </c>
      <c r="R134" s="33">
        <f t="shared" si="168"/>
        <v>1.6550668784437377</v>
      </c>
      <c r="S134" s="89">
        <f t="shared" si="169"/>
        <v>60.685785542937047</v>
      </c>
      <c r="T134" s="50">
        <f t="shared" si="170"/>
        <v>200.73259726144931</v>
      </c>
      <c r="U134" s="89">
        <f t="shared" si="171"/>
        <v>72.356353186146407</v>
      </c>
      <c r="V134" s="58">
        <f t="shared" si="172"/>
        <v>55.168895948124586</v>
      </c>
      <c r="W134" s="28">
        <f t="shared" si="173"/>
        <v>20.725580909869134</v>
      </c>
      <c r="X134" s="59">
        <f t="shared" si="174"/>
        <v>3.4274254023346011</v>
      </c>
      <c r="Y134" s="60">
        <f t="shared" si="175"/>
        <v>18.475708927097021</v>
      </c>
      <c r="Z134" s="60">
        <f t="shared" si="176"/>
        <v>8.412582502438946</v>
      </c>
      <c r="AA134" s="67">
        <f t="shared" si="192"/>
        <v>0</v>
      </c>
      <c r="AB134" s="31">
        <f t="shared" si="177"/>
        <v>25</v>
      </c>
      <c r="AC134" s="50">
        <f t="shared" si="178"/>
        <v>671.86611883071839</v>
      </c>
      <c r="AD134" s="28">
        <f t="shared" si="179"/>
        <v>0</v>
      </c>
      <c r="AE134" s="33">
        <f t="shared" si="180"/>
        <v>1.5</v>
      </c>
      <c r="AF134" s="89">
        <f t="shared" si="181"/>
        <v>55</v>
      </c>
      <c r="AG134" s="50">
        <f t="shared" si="182"/>
        <v>192.14285714285714</v>
      </c>
      <c r="AH134" s="89">
        <f t="shared" si="183"/>
        <v>66.428571428571431</v>
      </c>
      <c r="AI134" s="58">
        <f t="shared" si="184"/>
        <v>50</v>
      </c>
      <c r="AJ134" s="28">
        <f t="shared" si="185"/>
        <v>20.359579358506618</v>
      </c>
      <c r="AK134" s="61">
        <f t="shared" si="186"/>
        <v>3.5</v>
      </c>
      <c r="AL134" s="60">
        <f t="shared" si="187"/>
        <v>17.33285714285714</v>
      </c>
      <c r="AM134" s="60">
        <f t="shared" si="188"/>
        <v>7.9059536283111482</v>
      </c>
      <c r="AN134" s="62">
        <f t="shared" si="193"/>
        <v>27.960798826324833</v>
      </c>
      <c r="AO134" s="63">
        <f t="shared" si="194"/>
        <v>3.6789116500572407</v>
      </c>
    </row>
    <row r="135" spans="1:41" s="1" customFormat="1" ht="20.100000000000001" customHeight="1" x14ac:dyDescent="0.15">
      <c r="A135" s="18"/>
      <c r="B135" s="147"/>
      <c r="C135" s="149"/>
      <c r="D135" s="100">
        <v>600</v>
      </c>
      <c r="E135" s="149"/>
      <c r="F135" s="94" t="s">
        <v>225</v>
      </c>
      <c r="G135" s="8">
        <f t="shared" si="189"/>
        <v>25</v>
      </c>
      <c r="H135" s="140"/>
      <c r="I135" s="97">
        <f t="shared" si="190"/>
        <v>662.02675137749509</v>
      </c>
      <c r="J135" s="29">
        <v>80</v>
      </c>
      <c r="K135" s="28">
        <f t="shared" si="195"/>
        <v>480</v>
      </c>
      <c r="L135" s="58">
        <f t="shared" si="164"/>
        <v>660</v>
      </c>
      <c r="M135" s="8">
        <v>1.5</v>
      </c>
      <c r="N135" s="67">
        <f t="shared" si="191"/>
        <v>25</v>
      </c>
      <c r="O135" s="8">
        <f t="shared" si="165"/>
        <v>0</v>
      </c>
      <c r="P135" s="28">
        <f t="shared" si="166"/>
        <v>683.9441700256815</v>
      </c>
      <c r="Q135" s="28">
        <f t="shared" si="167"/>
        <v>307.76305438229906</v>
      </c>
      <c r="R135" s="33">
        <f t="shared" si="168"/>
        <v>1.6550668784437377</v>
      </c>
      <c r="S135" s="89">
        <f t="shared" si="169"/>
        <v>60.685785542937047</v>
      </c>
      <c r="T135" s="50">
        <f t="shared" si="170"/>
        <v>200.73259726144931</v>
      </c>
      <c r="U135" s="89">
        <f t="shared" si="171"/>
        <v>72.356353186146407</v>
      </c>
      <c r="V135" s="58">
        <f t="shared" si="172"/>
        <v>55.168895948124586</v>
      </c>
      <c r="W135" s="28">
        <f t="shared" si="173"/>
        <v>20.725580909869134</v>
      </c>
      <c r="X135" s="59">
        <f t="shared" si="174"/>
        <v>3.4274254023346011</v>
      </c>
      <c r="Y135" s="60">
        <f t="shared" si="175"/>
        <v>18.475708927097021</v>
      </c>
      <c r="Z135" s="60">
        <f t="shared" si="176"/>
        <v>8.412582502438946</v>
      </c>
      <c r="AA135" s="67">
        <f t="shared" si="192"/>
        <v>0</v>
      </c>
      <c r="AB135" s="31">
        <f t="shared" si="177"/>
        <v>25</v>
      </c>
      <c r="AC135" s="50">
        <f t="shared" si="178"/>
        <v>671.86611883071839</v>
      </c>
      <c r="AD135" s="28">
        <f t="shared" si="179"/>
        <v>0</v>
      </c>
      <c r="AE135" s="33">
        <f t="shared" si="180"/>
        <v>1.5</v>
      </c>
      <c r="AF135" s="89">
        <f t="shared" si="181"/>
        <v>55</v>
      </c>
      <c r="AG135" s="50">
        <f t="shared" si="182"/>
        <v>192.14285714285714</v>
      </c>
      <c r="AH135" s="89">
        <f t="shared" si="183"/>
        <v>66.428571428571431</v>
      </c>
      <c r="AI135" s="58">
        <f t="shared" si="184"/>
        <v>50</v>
      </c>
      <c r="AJ135" s="28">
        <f t="shared" si="185"/>
        <v>20.359579358506618</v>
      </c>
      <c r="AK135" s="61">
        <f t="shared" si="186"/>
        <v>3.5</v>
      </c>
      <c r="AL135" s="60">
        <f t="shared" si="187"/>
        <v>17.33285714285714</v>
      </c>
      <c r="AM135" s="60">
        <f t="shared" si="188"/>
        <v>7.9059536283111482</v>
      </c>
      <c r="AN135" s="62">
        <f t="shared" si="193"/>
        <v>27.960798826324833</v>
      </c>
      <c r="AO135" s="63">
        <f t="shared" si="194"/>
        <v>3.6789116500572407</v>
      </c>
    </row>
    <row r="136" spans="1:41" s="1" customFormat="1" ht="20.100000000000001" customHeight="1" x14ac:dyDescent="0.15">
      <c r="A136" s="18"/>
      <c r="B136" s="147"/>
      <c r="C136" s="149"/>
      <c r="D136" s="100">
        <v>600</v>
      </c>
      <c r="E136" s="149"/>
      <c r="F136" s="94" t="s">
        <v>226</v>
      </c>
      <c r="G136" s="8">
        <f t="shared" si="189"/>
        <v>25</v>
      </c>
      <c r="H136" s="140"/>
      <c r="I136" s="97">
        <f t="shared" si="190"/>
        <v>662.02675137749509</v>
      </c>
      <c r="J136" s="29">
        <v>90</v>
      </c>
      <c r="K136" s="28">
        <f t="shared" si="195"/>
        <v>490</v>
      </c>
      <c r="L136" s="58">
        <f t="shared" si="164"/>
        <v>787.5</v>
      </c>
      <c r="M136" s="8">
        <v>1.75</v>
      </c>
      <c r="N136" s="67">
        <f t="shared" si="191"/>
        <v>25</v>
      </c>
      <c r="O136" s="8">
        <f t="shared" si="165"/>
        <v>0</v>
      </c>
      <c r="P136" s="28">
        <f t="shared" si="166"/>
        <v>821.6761259758332</v>
      </c>
      <c r="Q136" s="28">
        <f t="shared" si="167"/>
        <v>367.21728079706139</v>
      </c>
      <c r="R136" s="33">
        <f t="shared" si="168"/>
        <v>1.9309113581843607</v>
      </c>
      <c r="S136" s="89">
        <f t="shared" si="169"/>
        <v>60.685785542937047</v>
      </c>
      <c r="T136" s="50">
        <f t="shared" si="170"/>
        <v>205.18818743751567</v>
      </c>
      <c r="U136" s="89">
        <f t="shared" si="171"/>
        <v>72.481899983310811</v>
      </c>
      <c r="V136" s="58">
        <f t="shared" si="172"/>
        <v>55.168895948124586</v>
      </c>
      <c r="W136" s="28">
        <f t="shared" si="173"/>
        <v>20.867965104148144</v>
      </c>
      <c r="X136" s="59">
        <f t="shared" si="174"/>
        <v>3.3909470955194112</v>
      </c>
      <c r="Y136" s="60">
        <f t="shared" si="175"/>
        <v>22.778242803095264</v>
      </c>
      <c r="Z136" s="60">
        <f t="shared" si="176"/>
        <v>10.15269750003691</v>
      </c>
      <c r="AA136" s="67">
        <f t="shared" si="192"/>
        <v>0</v>
      </c>
      <c r="AB136" s="31">
        <f t="shared" si="177"/>
        <v>25</v>
      </c>
      <c r="AC136" s="50">
        <f t="shared" si="178"/>
        <v>797.92660204112622</v>
      </c>
      <c r="AD136" s="28">
        <f t="shared" si="179"/>
        <v>0</v>
      </c>
      <c r="AE136" s="33">
        <f t="shared" si="180"/>
        <v>1.75</v>
      </c>
      <c r="AF136" s="89">
        <f t="shared" si="181"/>
        <v>55</v>
      </c>
      <c r="AG136" s="50">
        <f t="shared" si="182"/>
        <v>195</v>
      </c>
      <c r="AH136" s="89">
        <f t="shared" si="183"/>
        <v>66.428571428571431</v>
      </c>
      <c r="AI136" s="58">
        <f t="shared" si="184"/>
        <v>50</v>
      </c>
      <c r="AJ136" s="28">
        <f t="shared" si="185"/>
        <v>20.264802591520667</v>
      </c>
      <c r="AK136" s="61">
        <f t="shared" si="186"/>
        <v>3.5</v>
      </c>
      <c r="AL136" s="60">
        <f t="shared" si="187"/>
        <v>21.276562500000001</v>
      </c>
      <c r="AM136" s="60">
        <f t="shared" si="188"/>
        <v>9.4962619224493512</v>
      </c>
      <c r="AN136" s="62">
        <f t="shared" si="193"/>
        <v>32.998992788835757</v>
      </c>
      <c r="AO136" s="63">
        <f t="shared" si="194"/>
        <v>3.8697192681027444</v>
      </c>
    </row>
    <row r="137" spans="1:41" s="1" customFormat="1" ht="20.100000000000001" customHeight="1" x14ac:dyDescent="0.15">
      <c r="A137" s="18"/>
      <c r="B137" s="147"/>
      <c r="C137" s="149"/>
      <c r="D137" s="100">
        <v>600</v>
      </c>
      <c r="E137" s="149"/>
      <c r="F137" s="94" t="s">
        <v>227</v>
      </c>
      <c r="G137" s="8">
        <f t="shared" si="189"/>
        <v>25</v>
      </c>
      <c r="H137" s="140"/>
      <c r="I137" s="97">
        <f t="shared" si="190"/>
        <v>662.02675137749509</v>
      </c>
      <c r="J137" s="29">
        <v>90</v>
      </c>
      <c r="K137" s="28">
        <f t="shared" si="195"/>
        <v>490</v>
      </c>
      <c r="L137" s="58">
        <f t="shared" si="164"/>
        <v>787.5</v>
      </c>
      <c r="M137" s="8">
        <v>1.75</v>
      </c>
      <c r="N137" s="67">
        <f t="shared" si="191"/>
        <v>25</v>
      </c>
      <c r="O137" s="8">
        <f t="shared" si="165"/>
        <v>0</v>
      </c>
      <c r="P137" s="28">
        <f t="shared" si="166"/>
        <v>821.6761259758332</v>
      </c>
      <c r="Q137" s="28">
        <f t="shared" si="167"/>
        <v>367.21728079706139</v>
      </c>
      <c r="R137" s="33">
        <f t="shared" si="168"/>
        <v>1.9309113581843607</v>
      </c>
      <c r="S137" s="89">
        <f t="shared" si="169"/>
        <v>60.685785542937047</v>
      </c>
      <c r="T137" s="50">
        <f t="shared" si="170"/>
        <v>205.18818743751567</v>
      </c>
      <c r="U137" s="89">
        <f t="shared" si="171"/>
        <v>72.481899983310811</v>
      </c>
      <c r="V137" s="58">
        <f t="shared" si="172"/>
        <v>55.168895948124586</v>
      </c>
      <c r="W137" s="28">
        <f t="shared" si="173"/>
        <v>20.867965104148144</v>
      </c>
      <c r="X137" s="59">
        <f t="shared" si="174"/>
        <v>3.3909470955194112</v>
      </c>
      <c r="Y137" s="60">
        <f t="shared" si="175"/>
        <v>22.778242803095264</v>
      </c>
      <c r="Z137" s="60">
        <f t="shared" si="176"/>
        <v>10.15269750003691</v>
      </c>
      <c r="AA137" s="67">
        <f t="shared" si="192"/>
        <v>0</v>
      </c>
      <c r="AB137" s="31">
        <f t="shared" si="177"/>
        <v>25</v>
      </c>
      <c r="AC137" s="50">
        <f t="shared" si="178"/>
        <v>797.92660204112622</v>
      </c>
      <c r="AD137" s="28">
        <f t="shared" si="179"/>
        <v>0</v>
      </c>
      <c r="AE137" s="33">
        <f t="shared" si="180"/>
        <v>1.75</v>
      </c>
      <c r="AF137" s="89">
        <f t="shared" si="181"/>
        <v>55</v>
      </c>
      <c r="AG137" s="50">
        <f t="shared" si="182"/>
        <v>195</v>
      </c>
      <c r="AH137" s="89">
        <f t="shared" si="183"/>
        <v>66.428571428571431</v>
      </c>
      <c r="AI137" s="58">
        <f t="shared" si="184"/>
        <v>50</v>
      </c>
      <c r="AJ137" s="28">
        <f t="shared" si="185"/>
        <v>20.264802591520667</v>
      </c>
      <c r="AK137" s="61">
        <f t="shared" si="186"/>
        <v>3.5</v>
      </c>
      <c r="AL137" s="60">
        <f t="shared" si="187"/>
        <v>21.276562500000001</v>
      </c>
      <c r="AM137" s="60">
        <f t="shared" si="188"/>
        <v>9.4962619224493512</v>
      </c>
      <c r="AN137" s="62">
        <f t="shared" si="193"/>
        <v>32.998992788835757</v>
      </c>
      <c r="AO137" s="63">
        <f t="shared" si="194"/>
        <v>3.8697192681027444</v>
      </c>
    </row>
    <row r="138" spans="1:41" s="1" customFormat="1" ht="20.100000000000001" customHeight="1" x14ac:dyDescent="0.15">
      <c r="A138" s="18"/>
      <c r="B138" s="147"/>
      <c r="C138" s="149"/>
      <c r="D138" s="100">
        <v>600</v>
      </c>
      <c r="E138" s="149"/>
      <c r="F138" s="94" t="s">
        <v>228</v>
      </c>
      <c r="G138" s="8">
        <f t="shared" si="189"/>
        <v>25</v>
      </c>
      <c r="H138" s="140"/>
      <c r="I138" s="97">
        <f t="shared" si="190"/>
        <v>662.02675137749509</v>
      </c>
      <c r="J138" s="29">
        <v>110</v>
      </c>
      <c r="K138" s="28">
        <f t="shared" si="195"/>
        <v>510</v>
      </c>
      <c r="L138" s="58">
        <f t="shared" si="164"/>
        <v>822.5</v>
      </c>
      <c r="M138" s="8">
        <v>1.75</v>
      </c>
      <c r="N138" s="67">
        <f t="shared" si="191"/>
        <v>25</v>
      </c>
      <c r="O138" s="8">
        <f t="shared" si="165"/>
        <v>0</v>
      </c>
      <c r="P138" s="28">
        <f t="shared" si="166"/>
        <v>858.19506490809249</v>
      </c>
      <c r="Q138" s="28">
        <f t="shared" si="167"/>
        <v>383.53804883248631</v>
      </c>
      <c r="R138" s="33">
        <f t="shared" si="168"/>
        <v>1.9309113581843607</v>
      </c>
      <c r="S138" s="89">
        <f t="shared" si="169"/>
        <v>60.685785542937047</v>
      </c>
      <c r="T138" s="50">
        <f t="shared" si="170"/>
        <v>211.08624465770254</v>
      </c>
      <c r="U138" s="89">
        <f t="shared" si="171"/>
        <v>72.481899983310811</v>
      </c>
      <c r="V138" s="58">
        <f t="shared" si="172"/>
        <v>55.168895948124586</v>
      </c>
      <c r="W138" s="28">
        <f t="shared" si="173"/>
        <v>20.867965104148144</v>
      </c>
      <c r="X138" s="59">
        <f t="shared" si="174"/>
        <v>3.3909470955194112</v>
      </c>
      <c r="Y138" s="60">
        <f t="shared" si="175"/>
        <v>25.130616093681461</v>
      </c>
      <c r="Z138" s="60">
        <f t="shared" si="176"/>
        <v>10.749463061946663</v>
      </c>
      <c r="AA138" s="67">
        <f t="shared" si="192"/>
        <v>0</v>
      </c>
      <c r="AB138" s="31">
        <f t="shared" si="177"/>
        <v>25</v>
      </c>
      <c r="AC138" s="50">
        <f t="shared" si="178"/>
        <v>833.39000657628742</v>
      </c>
      <c r="AD138" s="28">
        <f t="shared" si="179"/>
        <v>0</v>
      </c>
      <c r="AE138" s="33">
        <f t="shared" si="180"/>
        <v>1.75</v>
      </c>
      <c r="AF138" s="89">
        <f t="shared" si="181"/>
        <v>55</v>
      </c>
      <c r="AG138" s="50">
        <f t="shared" si="182"/>
        <v>200.71428571428572</v>
      </c>
      <c r="AH138" s="89">
        <f t="shared" si="183"/>
        <v>66.428571428571431</v>
      </c>
      <c r="AI138" s="58">
        <f t="shared" si="184"/>
        <v>50</v>
      </c>
      <c r="AJ138" s="28">
        <f t="shared" si="185"/>
        <v>20.264802591520667</v>
      </c>
      <c r="AK138" s="61">
        <f t="shared" si="186"/>
        <v>3.5</v>
      </c>
      <c r="AL138" s="60">
        <f t="shared" si="187"/>
        <v>23.489229166666664</v>
      </c>
      <c r="AM138" s="60">
        <f t="shared" si="188"/>
        <v>10.059318007891543</v>
      </c>
      <c r="AN138" s="62">
        <f t="shared" si="193"/>
        <v>34.434688661460953</v>
      </c>
      <c r="AO138" s="63">
        <f t="shared" si="194"/>
        <v>3.921945725816105</v>
      </c>
    </row>
    <row r="139" spans="1:41" s="1" customFormat="1" ht="20.100000000000001" customHeight="1" x14ac:dyDescent="0.15">
      <c r="A139" s="18"/>
      <c r="B139" s="147"/>
      <c r="C139" s="149"/>
      <c r="D139" s="100">
        <v>600</v>
      </c>
      <c r="E139" s="149"/>
      <c r="F139" s="94" t="s">
        <v>229</v>
      </c>
      <c r="G139" s="8">
        <f t="shared" si="189"/>
        <v>25</v>
      </c>
      <c r="H139" s="140"/>
      <c r="I139" s="97">
        <f t="shared" si="190"/>
        <v>662.02675137749509</v>
      </c>
      <c r="J139" s="29">
        <v>110</v>
      </c>
      <c r="K139" s="28">
        <f t="shared" si="195"/>
        <v>510</v>
      </c>
      <c r="L139" s="58">
        <f t="shared" si="164"/>
        <v>822.5</v>
      </c>
      <c r="M139" s="8">
        <v>1.75</v>
      </c>
      <c r="N139" s="67">
        <f t="shared" si="191"/>
        <v>25</v>
      </c>
      <c r="O139" s="8">
        <f t="shared" si="165"/>
        <v>0</v>
      </c>
      <c r="P139" s="28">
        <f t="shared" si="166"/>
        <v>858.19506490809249</v>
      </c>
      <c r="Q139" s="28">
        <f t="shared" si="167"/>
        <v>383.53804883248631</v>
      </c>
      <c r="R139" s="33">
        <f t="shared" si="168"/>
        <v>1.9309113581843607</v>
      </c>
      <c r="S139" s="89">
        <f t="shared" si="169"/>
        <v>60.685785542937047</v>
      </c>
      <c r="T139" s="50">
        <f t="shared" si="170"/>
        <v>211.08624465770254</v>
      </c>
      <c r="U139" s="89">
        <f t="shared" si="171"/>
        <v>72.481899983310811</v>
      </c>
      <c r="V139" s="58">
        <f t="shared" si="172"/>
        <v>55.168895948124586</v>
      </c>
      <c r="W139" s="28">
        <f t="shared" si="173"/>
        <v>20.867965104148144</v>
      </c>
      <c r="X139" s="59">
        <f t="shared" si="174"/>
        <v>3.3909470955194112</v>
      </c>
      <c r="Y139" s="60">
        <f t="shared" si="175"/>
        <v>25.130616093681461</v>
      </c>
      <c r="Z139" s="60">
        <f t="shared" si="176"/>
        <v>10.749463061946663</v>
      </c>
      <c r="AA139" s="67">
        <f t="shared" si="192"/>
        <v>0</v>
      </c>
      <c r="AB139" s="31">
        <f t="shared" si="177"/>
        <v>25</v>
      </c>
      <c r="AC139" s="50">
        <f t="shared" si="178"/>
        <v>833.39000657628742</v>
      </c>
      <c r="AD139" s="28">
        <f t="shared" si="179"/>
        <v>0</v>
      </c>
      <c r="AE139" s="33">
        <f t="shared" si="180"/>
        <v>1.75</v>
      </c>
      <c r="AF139" s="89">
        <f t="shared" si="181"/>
        <v>55</v>
      </c>
      <c r="AG139" s="50">
        <f t="shared" si="182"/>
        <v>200.71428571428572</v>
      </c>
      <c r="AH139" s="89">
        <f t="shared" si="183"/>
        <v>66.428571428571431</v>
      </c>
      <c r="AI139" s="58">
        <f t="shared" si="184"/>
        <v>50</v>
      </c>
      <c r="AJ139" s="28">
        <f t="shared" si="185"/>
        <v>20.264802591520667</v>
      </c>
      <c r="AK139" s="61">
        <f t="shared" si="186"/>
        <v>3.5</v>
      </c>
      <c r="AL139" s="60">
        <f t="shared" si="187"/>
        <v>23.489229166666664</v>
      </c>
      <c r="AM139" s="60">
        <f t="shared" si="188"/>
        <v>10.059318007891543</v>
      </c>
      <c r="AN139" s="62">
        <f t="shared" si="193"/>
        <v>34.434688661460953</v>
      </c>
      <c r="AO139" s="63">
        <f t="shared" si="194"/>
        <v>3.921945725816105</v>
      </c>
    </row>
    <row r="140" spans="1:41" s="1" customFormat="1" ht="20.100000000000001" customHeight="1" thickBot="1" x14ac:dyDescent="0.2">
      <c r="A140" s="18"/>
      <c r="B140" s="147"/>
      <c r="C140" s="149"/>
      <c r="D140" s="100">
        <v>600</v>
      </c>
      <c r="E140" s="149"/>
      <c r="F140" s="94" t="s">
        <v>230</v>
      </c>
      <c r="G140" s="8">
        <f t="shared" si="189"/>
        <v>25</v>
      </c>
      <c r="H140" s="140"/>
      <c r="I140" s="97">
        <f t="shared" si="190"/>
        <v>662.02675137749509</v>
      </c>
      <c r="J140" s="104">
        <v>120</v>
      </c>
      <c r="K140" s="28">
        <f t="shared" si="195"/>
        <v>520</v>
      </c>
      <c r="L140" s="58">
        <f t="shared" si="164"/>
        <v>840</v>
      </c>
      <c r="M140" s="8">
        <v>1.75</v>
      </c>
      <c r="N140" s="67">
        <f t="shared" si="191"/>
        <v>25</v>
      </c>
      <c r="O140" s="8">
        <f t="shared" si="165"/>
        <v>0</v>
      </c>
      <c r="P140" s="28">
        <f t="shared" si="166"/>
        <v>876.45453437422213</v>
      </c>
      <c r="Q140" s="28">
        <f t="shared" si="167"/>
        <v>391.6984328501988</v>
      </c>
      <c r="R140" s="33">
        <f t="shared" si="168"/>
        <v>1.9309113581843607</v>
      </c>
      <c r="S140" s="89">
        <f t="shared" si="169"/>
        <v>60.685785542937047</v>
      </c>
      <c r="T140" s="50">
        <f t="shared" si="170"/>
        <v>214.03527326779599</v>
      </c>
      <c r="U140" s="89">
        <f t="shared" si="171"/>
        <v>72.481899983310811</v>
      </c>
      <c r="V140" s="58">
        <f t="shared" si="172"/>
        <v>55.168895948124586</v>
      </c>
      <c r="W140" s="28">
        <f t="shared" si="173"/>
        <v>20.867965104148144</v>
      </c>
      <c r="X140" s="59">
        <f t="shared" si="174"/>
        <v>3.3909470955194112</v>
      </c>
      <c r="Y140" s="60">
        <f t="shared" si="175"/>
        <v>26.361954838193828</v>
      </c>
      <c r="Z140" s="60">
        <f t="shared" si="176"/>
        <v>11.052490562962435</v>
      </c>
      <c r="AA140" s="67">
        <f t="shared" si="192"/>
        <v>0</v>
      </c>
      <c r="AB140" s="31">
        <f t="shared" si="177"/>
        <v>25</v>
      </c>
      <c r="AC140" s="50">
        <f t="shared" si="178"/>
        <v>851.12170884386808</v>
      </c>
      <c r="AD140" s="28">
        <f t="shared" si="179"/>
        <v>0</v>
      </c>
      <c r="AE140" s="33">
        <f t="shared" si="180"/>
        <v>1.75</v>
      </c>
      <c r="AF140" s="89">
        <f t="shared" si="181"/>
        <v>55</v>
      </c>
      <c r="AG140" s="50">
        <f t="shared" si="182"/>
        <v>203.57142857142858</v>
      </c>
      <c r="AH140" s="89">
        <f t="shared" si="183"/>
        <v>66.428571428571431</v>
      </c>
      <c r="AI140" s="58">
        <f t="shared" si="184"/>
        <v>50</v>
      </c>
      <c r="AJ140" s="28">
        <f t="shared" si="185"/>
        <v>20.264802591520667</v>
      </c>
      <c r="AK140" s="61">
        <f t="shared" si="186"/>
        <v>3.5</v>
      </c>
      <c r="AL140" s="60">
        <f t="shared" si="187"/>
        <v>24.648</v>
      </c>
      <c r="AM140" s="60">
        <f t="shared" si="188"/>
        <v>10.34534605061264</v>
      </c>
      <c r="AN140" s="62">
        <f t="shared" si="193"/>
        <v>35.161105000992151</v>
      </c>
      <c r="AO140" s="63">
        <f t="shared" si="194"/>
        <v>3.9480589546727844</v>
      </c>
    </row>
    <row r="141" spans="1:41" s="1" customFormat="1" ht="20.100000000000001" customHeight="1" x14ac:dyDescent="0.15">
      <c r="A141" s="18"/>
      <c r="B141" s="147">
        <f>C141+30*2</f>
        <v>660</v>
      </c>
      <c r="C141" s="149">
        <v>600</v>
      </c>
      <c r="D141" s="100">
        <v>600</v>
      </c>
      <c r="E141" s="149">
        <v>450</v>
      </c>
      <c r="F141" s="94" t="s">
        <v>222</v>
      </c>
      <c r="G141" s="8">
        <f t="shared" si="189"/>
        <v>25</v>
      </c>
      <c r="H141" s="140">
        <f>C141/COS(G141/180*PI())</f>
        <v>662.02675137749509</v>
      </c>
      <c r="I141" s="97">
        <f t="shared" si="190"/>
        <v>662.02675137749509</v>
      </c>
      <c r="J141" s="8">
        <v>60</v>
      </c>
      <c r="K141" s="28">
        <f t="shared" ref="K141:K149" si="196">J141+E$141</f>
        <v>510</v>
      </c>
      <c r="L141" s="58">
        <f t="shared" si="164"/>
        <v>705</v>
      </c>
      <c r="M141" s="8">
        <v>1.5</v>
      </c>
      <c r="N141" s="67">
        <f t="shared" si="191"/>
        <v>25</v>
      </c>
      <c r="O141" s="8">
        <f t="shared" si="165"/>
        <v>0</v>
      </c>
      <c r="P141" s="28">
        <f t="shared" si="166"/>
        <v>730.57672707288702</v>
      </c>
      <c r="Q141" s="28">
        <f t="shared" si="167"/>
        <v>328.74689899927398</v>
      </c>
      <c r="R141" s="33">
        <f t="shared" si="168"/>
        <v>1.6550668784437377</v>
      </c>
      <c r="S141" s="89">
        <f t="shared" si="169"/>
        <v>60.685785542937047</v>
      </c>
      <c r="T141" s="50">
        <f t="shared" si="170"/>
        <v>209.48552299385634</v>
      </c>
      <c r="U141" s="89">
        <f t="shared" si="171"/>
        <v>72.356353186146407</v>
      </c>
      <c r="V141" s="58">
        <f t="shared" si="172"/>
        <v>55.168895948124586</v>
      </c>
      <c r="W141" s="28">
        <f t="shared" si="173"/>
        <v>20.725580909869134</v>
      </c>
      <c r="X141" s="59">
        <f t="shared" si="174"/>
        <v>3.4274254023346011</v>
      </c>
      <c r="Y141" s="60">
        <f t="shared" si="175"/>
        <v>21.43649137282566</v>
      </c>
      <c r="Z141" s="60">
        <f t="shared" si="176"/>
        <v>9.1712920523001902</v>
      </c>
      <c r="AA141" s="67">
        <f t="shared" si="192"/>
        <v>0</v>
      </c>
      <c r="AB141" s="31">
        <f t="shared" si="177"/>
        <v>25</v>
      </c>
      <c r="AC141" s="50">
        <f t="shared" si="178"/>
        <v>717.67517238735832</v>
      </c>
      <c r="AD141" s="28">
        <f t="shared" si="179"/>
        <v>0</v>
      </c>
      <c r="AE141" s="33">
        <f t="shared" si="180"/>
        <v>1.5</v>
      </c>
      <c r="AF141" s="89">
        <f t="shared" si="181"/>
        <v>55</v>
      </c>
      <c r="AG141" s="50">
        <f t="shared" si="182"/>
        <v>200.71428571428572</v>
      </c>
      <c r="AH141" s="89">
        <f t="shared" si="183"/>
        <v>66.428571428571431</v>
      </c>
      <c r="AI141" s="58">
        <f t="shared" si="184"/>
        <v>50</v>
      </c>
      <c r="AJ141" s="28">
        <f t="shared" si="185"/>
        <v>20.359579358506618</v>
      </c>
      <c r="AK141" s="61">
        <f t="shared" si="186"/>
        <v>3.5</v>
      </c>
      <c r="AL141" s="60">
        <f t="shared" si="187"/>
        <v>20.133624999999999</v>
      </c>
      <c r="AM141" s="60">
        <f t="shared" si="188"/>
        <v>8.6262816354362588</v>
      </c>
      <c r="AN141" s="62">
        <f t="shared" si="193"/>
        <v>29.703872681076916</v>
      </c>
      <c r="AO141" s="63">
        <f t="shared" si="194"/>
        <v>3.7460599528315606</v>
      </c>
    </row>
    <row r="142" spans="1:41" s="1" customFormat="1" ht="20.100000000000001" customHeight="1" x14ac:dyDescent="0.15">
      <c r="A142" s="18"/>
      <c r="B142" s="147"/>
      <c r="C142" s="149"/>
      <c r="D142" s="100">
        <v>600</v>
      </c>
      <c r="E142" s="149"/>
      <c r="F142" s="94" t="s">
        <v>223</v>
      </c>
      <c r="G142" s="8">
        <f t="shared" si="189"/>
        <v>25</v>
      </c>
      <c r="H142" s="140"/>
      <c r="I142" s="97">
        <f t="shared" si="190"/>
        <v>662.02675137749509</v>
      </c>
      <c r="J142" s="29">
        <v>60</v>
      </c>
      <c r="K142" s="28">
        <f t="shared" si="196"/>
        <v>510</v>
      </c>
      <c r="L142" s="58">
        <f t="shared" si="164"/>
        <v>705</v>
      </c>
      <c r="M142" s="8">
        <v>1.5</v>
      </c>
      <c r="N142" s="67">
        <f t="shared" si="191"/>
        <v>25</v>
      </c>
      <c r="O142" s="8">
        <f t="shared" si="165"/>
        <v>0</v>
      </c>
      <c r="P142" s="28">
        <f t="shared" si="166"/>
        <v>730.57672707288702</v>
      </c>
      <c r="Q142" s="28">
        <f t="shared" si="167"/>
        <v>328.74689899927398</v>
      </c>
      <c r="R142" s="33">
        <f t="shared" si="168"/>
        <v>1.6550668784437377</v>
      </c>
      <c r="S142" s="89">
        <f t="shared" si="169"/>
        <v>60.685785542937047</v>
      </c>
      <c r="T142" s="50">
        <f t="shared" si="170"/>
        <v>209.48552299385634</v>
      </c>
      <c r="U142" s="89">
        <f t="shared" si="171"/>
        <v>72.356353186146407</v>
      </c>
      <c r="V142" s="58">
        <f t="shared" si="172"/>
        <v>55.168895948124586</v>
      </c>
      <c r="W142" s="28">
        <f t="shared" si="173"/>
        <v>20.725580909869134</v>
      </c>
      <c r="X142" s="59">
        <f t="shared" si="174"/>
        <v>3.4274254023346011</v>
      </c>
      <c r="Y142" s="60">
        <f t="shared" si="175"/>
        <v>21.43649137282566</v>
      </c>
      <c r="Z142" s="60">
        <f t="shared" si="176"/>
        <v>9.1712920523001902</v>
      </c>
      <c r="AA142" s="67">
        <f t="shared" si="192"/>
        <v>0</v>
      </c>
      <c r="AB142" s="31">
        <f t="shared" si="177"/>
        <v>25</v>
      </c>
      <c r="AC142" s="50">
        <f t="shared" si="178"/>
        <v>717.67517238735832</v>
      </c>
      <c r="AD142" s="28">
        <f t="shared" si="179"/>
        <v>0</v>
      </c>
      <c r="AE142" s="33">
        <f t="shared" si="180"/>
        <v>1.5</v>
      </c>
      <c r="AF142" s="89">
        <f t="shared" si="181"/>
        <v>55</v>
      </c>
      <c r="AG142" s="50">
        <f t="shared" si="182"/>
        <v>200.71428571428572</v>
      </c>
      <c r="AH142" s="89">
        <f t="shared" si="183"/>
        <v>66.428571428571431</v>
      </c>
      <c r="AI142" s="58">
        <f t="shared" si="184"/>
        <v>50</v>
      </c>
      <c r="AJ142" s="28">
        <f t="shared" si="185"/>
        <v>20.359579358506618</v>
      </c>
      <c r="AK142" s="61">
        <f t="shared" si="186"/>
        <v>3.5</v>
      </c>
      <c r="AL142" s="60">
        <f t="shared" si="187"/>
        <v>20.133624999999999</v>
      </c>
      <c r="AM142" s="60">
        <f t="shared" si="188"/>
        <v>8.6262816354362588</v>
      </c>
      <c r="AN142" s="62">
        <f t="shared" ref="AN142:AN158" si="197">IF(AA142&gt;0,((I142+I142+Q142+AD142)*L142/2+200*(I142+Q142+AD142+U142+W142+AH142+AJ142))/10000*0.4-(AI142+V142)*L142/10000*0.4,((I142+I142+Q142-AD142)*L142/2+200*(I142+Q142-AD142+U142+W142+AH142+AJ142))/10000*0.4-(AI142+V142)*L142/10000*0.4)</f>
        <v>29.703872681076916</v>
      </c>
      <c r="AO142" s="63">
        <f t="shared" ref="AO142:AO157" si="198">IF(AA142&gt;0,0.8*0.4*(Q142+U142+W142+I142+AD142+AH142+AJ142)/100,0.8*0.4*(Q142+U142+W142+I142-AD142+AH142+AJ142)/100)</f>
        <v>3.7460599528315606</v>
      </c>
    </row>
    <row r="143" spans="1:41" s="1" customFormat="1" ht="20.100000000000001" customHeight="1" x14ac:dyDescent="0.15">
      <c r="A143" s="18"/>
      <c r="B143" s="147"/>
      <c r="C143" s="149"/>
      <c r="D143" s="100">
        <v>600</v>
      </c>
      <c r="E143" s="149"/>
      <c r="F143" s="94" t="s">
        <v>224</v>
      </c>
      <c r="G143" s="8">
        <f t="shared" si="189"/>
        <v>25</v>
      </c>
      <c r="H143" s="140"/>
      <c r="I143" s="97">
        <f t="shared" si="190"/>
        <v>662.02675137749509</v>
      </c>
      <c r="J143" s="29">
        <v>80</v>
      </c>
      <c r="K143" s="28">
        <f t="shared" si="196"/>
        <v>530</v>
      </c>
      <c r="L143" s="58">
        <f t="shared" si="164"/>
        <v>735</v>
      </c>
      <c r="M143" s="8">
        <v>1.5</v>
      </c>
      <c r="N143" s="67">
        <f t="shared" si="191"/>
        <v>25</v>
      </c>
      <c r="O143" s="8">
        <f t="shared" si="165"/>
        <v>0</v>
      </c>
      <c r="P143" s="28">
        <f t="shared" si="166"/>
        <v>761.66509843769074</v>
      </c>
      <c r="Q143" s="28">
        <f t="shared" si="167"/>
        <v>342.73612874392398</v>
      </c>
      <c r="R143" s="33">
        <f t="shared" si="168"/>
        <v>1.6550668784437377</v>
      </c>
      <c r="S143" s="89">
        <f t="shared" si="169"/>
        <v>60.685785542937047</v>
      </c>
      <c r="T143" s="50">
        <f t="shared" si="170"/>
        <v>215.320806815461</v>
      </c>
      <c r="U143" s="89">
        <f t="shared" si="171"/>
        <v>72.356353186146407</v>
      </c>
      <c r="V143" s="58">
        <f t="shared" si="172"/>
        <v>55.168895948124586</v>
      </c>
      <c r="W143" s="28">
        <f t="shared" si="173"/>
        <v>20.725580909869134</v>
      </c>
      <c r="X143" s="59">
        <f t="shared" si="174"/>
        <v>3.4274254023346011</v>
      </c>
      <c r="Y143" s="60">
        <f t="shared" si="175"/>
        <v>23.566731068412444</v>
      </c>
      <c r="Z143" s="60">
        <f t="shared" si="176"/>
        <v>9.6902278074729651</v>
      </c>
      <c r="AA143" s="67">
        <f t="shared" si="192"/>
        <v>0</v>
      </c>
      <c r="AB143" s="31">
        <f t="shared" si="177"/>
        <v>25</v>
      </c>
      <c r="AC143" s="50">
        <f t="shared" si="178"/>
        <v>748.21454142511823</v>
      </c>
      <c r="AD143" s="28">
        <f t="shared" si="179"/>
        <v>0</v>
      </c>
      <c r="AE143" s="33">
        <f t="shared" si="180"/>
        <v>1.5</v>
      </c>
      <c r="AF143" s="89">
        <f t="shared" si="181"/>
        <v>55</v>
      </c>
      <c r="AG143" s="50">
        <f t="shared" si="182"/>
        <v>206.42857142857142</v>
      </c>
      <c r="AH143" s="89">
        <f t="shared" si="183"/>
        <v>66.428571428571431</v>
      </c>
      <c r="AI143" s="58">
        <f t="shared" si="184"/>
        <v>50</v>
      </c>
      <c r="AJ143" s="28">
        <f t="shared" si="185"/>
        <v>20.359579358506618</v>
      </c>
      <c r="AK143" s="61">
        <f t="shared" si="186"/>
        <v>3.5</v>
      </c>
      <c r="AL143" s="60">
        <f t="shared" si="187"/>
        <v>22.150625000000002</v>
      </c>
      <c r="AM143" s="60">
        <f t="shared" si="188"/>
        <v>9.1193574497101419</v>
      </c>
      <c r="AN143" s="62">
        <f t="shared" si="197"/>
        <v>30.88690576219528</v>
      </c>
      <c r="AO143" s="63">
        <f t="shared" si="198"/>
        <v>3.7908254880144407</v>
      </c>
    </row>
    <row r="144" spans="1:41" s="1" customFormat="1" ht="20.100000000000001" customHeight="1" x14ac:dyDescent="0.15">
      <c r="A144" s="18"/>
      <c r="B144" s="147"/>
      <c r="C144" s="149"/>
      <c r="D144" s="100">
        <v>600</v>
      </c>
      <c r="E144" s="149"/>
      <c r="F144" s="94" t="s">
        <v>225</v>
      </c>
      <c r="G144" s="8">
        <f t="shared" si="189"/>
        <v>25</v>
      </c>
      <c r="H144" s="140"/>
      <c r="I144" s="97">
        <f t="shared" si="190"/>
        <v>662.02675137749509</v>
      </c>
      <c r="J144" s="29">
        <v>80</v>
      </c>
      <c r="K144" s="28">
        <f t="shared" si="196"/>
        <v>530</v>
      </c>
      <c r="L144" s="58">
        <f t="shared" si="164"/>
        <v>735</v>
      </c>
      <c r="M144" s="8">
        <v>1.5</v>
      </c>
      <c r="N144" s="67">
        <f t="shared" si="191"/>
        <v>25</v>
      </c>
      <c r="O144" s="8">
        <f t="shared" si="165"/>
        <v>0</v>
      </c>
      <c r="P144" s="28">
        <f t="shared" si="166"/>
        <v>761.66509843769074</v>
      </c>
      <c r="Q144" s="28">
        <f t="shared" si="167"/>
        <v>342.73612874392398</v>
      </c>
      <c r="R144" s="33">
        <f t="shared" si="168"/>
        <v>1.6550668784437377</v>
      </c>
      <c r="S144" s="89">
        <f t="shared" si="169"/>
        <v>60.685785542937047</v>
      </c>
      <c r="T144" s="50">
        <f t="shared" si="170"/>
        <v>215.320806815461</v>
      </c>
      <c r="U144" s="89">
        <f t="shared" si="171"/>
        <v>72.356353186146407</v>
      </c>
      <c r="V144" s="58">
        <f t="shared" si="172"/>
        <v>55.168895948124586</v>
      </c>
      <c r="W144" s="28">
        <f t="shared" si="173"/>
        <v>20.725580909869134</v>
      </c>
      <c r="X144" s="59">
        <f t="shared" si="174"/>
        <v>3.4274254023346011</v>
      </c>
      <c r="Y144" s="60">
        <f t="shared" si="175"/>
        <v>23.566731068412444</v>
      </c>
      <c r="Z144" s="60">
        <f t="shared" si="176"/>
        <v>9.6902278074729651</v>
      </c>
      <c r="AA144" s="67">
        <f t="shared" si="192"/>
        <v>0</v>
      </c>
      <c r="AB144" s="31">
        <f t="shared" si="177"/>
        <v>25</v>
      </c>
      <c r="AC144" s="50">
        <f t="shared" si="178"/>
        <v>748.21454142511823</v>
      </c>
      <c r="AD144" s="28">
        <f t="shared" si="179"/>
        <v>0</v>
      </c>
      <c r="AE144" s="33">
        <f t="shared" si="180"/>
        <v>1.5</v>
      </c>
      <c r="AF144" s="89">
        <f t="shared" si="181"/>
        <v>55</v>
      </c>
      <c r="AG144" s="50">
        <f t="shared" si="182"/>
        <v>206.42857142857142</v>
      </c>
      <c r="AH144" s="89">
        <f t="shared" si="183"/>
        <v>66.428571428571431</v>
      </c>
      <c r="AI144" s="58">
        <f t="shared" si="184"/>
        <v>50</v>
      </c>
      <c r="AJ144" s="28">
        <f t="shared" si="185"/>
        <v>20.359579358506618</v>
      </c>
      <c r="AK144" s="61">
        <f t="shared" si="186"/>
        <v>3.5</v>
      </c>
      <c r="AL144" s="60">
        <f t="shared" si="187"/>
        <v>22.150625000000002</v>
      </c>
      <c r="AM144" s="60">
        <f t="shared" si="188"/>
        <v>9.1193574497101419</v>
      </c>
      <c r="AN144" s="62">
        <f t="shared" si="197"/>
        <v>30.88690576219528</v>
      </c>
      <c r="AO144" s="63">
        <f t="shared" si="198"/>
        <v>3.7908254880144407</v>
      </c>
    </row>
    <row r="145" spans="1:41" s="1" customFormat="1" ht="20.100000000000001" customHeight="1" x14ac:dyDescent="0.15">
      <c r="A145" s="18"/>
      <c r="B145" s="147"/>
      <c r="C145" s="149"/>
      <c r="D145" s="100">
        <v>600</v>
      </c>
      <c r="E145" s="149"/>
      <c r="F145" s="94" t="s">
        <v>226</v>
      </c>
      <c r="G145" s="8">
        <f t="shared" si="189"/>
        <v>25</v>
      </c>
      <c r="H145" s="140"/>
      <c r="I145" s="97">
        <f t="shared" si="190"/>
        <v>662.02675137749509</v>
      </c>
      <c r="J145" s="29">
        <v>90</v>
      </c>
      <c r="K145" s="28">
        <f t="shared" si="196"/>
        <v>540</v>
      </c>
      <c r="L145" s="58">
        <f t="shared" si="164"/>
        <v>875</v>
      </c>
      <c r="M145" s="8">
        <v>1.75</v>
      </c>
      <c r="N145" s="67">
        <f t="shared" si="191"/>
        <v>25</v>
      </c>
      <c r="O145" s="8">
        <f t="shared" si="165"/>
        <v>0</v>
      </c>
      <c r="P145" s="28">
        <f t="shared" si="166"/>
        <v>912.97347330648142</v>
      </c>
      <c r="Q145" s="28">
        <f t="shared" si="167"/>
        <v>408.01920088562377</v>
      </c>
      <c r="R145" s="33">
        <f t="shared" si="168"/>
        <v>1.9309113581843607</v>
      </c>
      <c r="S145" s="89">
        <f t="shared" si="169"/>
        <v>60.685785542937047</v>
      </c>
      <c r="T145" s="50">
        <f t="shared" si="170"/>
        <v>219.93333048798286</v>
      </c>
      <c r="U145" s="89">
        <f t="shared" si="171"/>
        <v>72.481899983310811</v>
      </c>
      <c r="V145" s="58">
        <f t="shared" si="172"/>
        <v>55.168895948124586</v>
      </c>
      <c r="W145" s="28">
        <f t="shared" si="173"/>
        <v>20.867965104148144</v>
      </c>
      <c r="X145" s="59">
        <f t="shared" si="174"/>
        <v>3.3909470955194112</v>
      </c>
      <c r="Y145" s="60">
        <f t="shared" si="175"/>
        <v>28.937516925690915</v>
      </c>
      <c r="Z145" s="60">
        <f t="shared" si="176"/>
        <v>11.667835005115776</v>
      </c>
      <c r="AA145" s="67">
        <f t="shared" si="192"/>
        <v>0</v>
      </c>
      <c r="AB145" s="31">
        <f t="shared" si="177"/>
        <v>25</v>
      </c>
      <c r="AC145" s="50">
        <f t="shared" si="178"/>
        <v>886.58511337902917</v>
      </c>
      <c r="AD145" s="28">
        <f t="shared" si="179"/>
        <v>0</v>
      </c>
      <c r="AE145" s="33">
        <f t="shared" si="180"/>
        <v>1.75</v>
      </c>
      <c r="AF145" s="89">
        <f t="shared" si="181"/>
        <v>55</v>
      </c>
      <c r="AG145" s="50">
        <f t="shared" si="182"/>
        <v>209.28571428571428</v>
      </c>
      <c r="AH145" s="89">
        <f t="shared" si="183"/>
        <v>66.428571428571431</v>
      </c>
      <c r="AI145" s="58">
        <f t="shared" si="184"/>
        <v>50</v>
      </c>
      <c r="AJ145" s="28">
        <f t="shared" si="185"/>
        <v>20.264802591520667</v>
      </c>
      <c r="AK145" s="61">
        <f t="shared" si="186"/>
        <v>3.5</v>
      </c>
      <c r="AL145" s="60">
        <f t="shared" si="187"/>
        <v>27.072916666666664</v>
      </c>
      <c r="AM145" s="60">
        <f t="shared" si="188"/>
        <v>10.926402136054834</v>
      </c>
      <c r="AN145" s="62">
        <f t="shared" si="197"/>
        <v>36.631074486491748</v>
      </c>
      <c r="AO145" s="63">
        <f t="shared" si="198"/>
        <v>4.0002854123861447</v>
      </c>
    </row>
    <row r="146" spans="1:41" s="1" customFormat="1" ht="20.100000000000001" customHeight="1" x14ac:dyDescent="0.15">
      <c r="A146" s="18"/>
      <c r="B146" s="147"/>
      <c r="C146" s="149"/>
      <c r="D146" s="100">
        <v>600</v>
      </c>
      <c r="E146" s="149"/>
      <c r="F146" s="94" t="s">
        <v>227</v>
      </c>
      <c r="G146" s="8">
        <f t="shared" si="189"/>
        <v>25</v>
      </c>
      <c r="H146" s="140"/>
      <c r="I146" s="97">
        <f t="shared" si="190"/>
        <v>662.02675137749509</v>
      </c>
      <c r="J146" s="29">
        <v>90</v>
      </c>
      <c r="K146" s="28">
        <f t="shared" si="196"/>
        <v>540</v>
      </c>
      <c r="L146" s="58">
        <f t="shared" si="164"/>
        <v>875</v>
      </c>
      <c r="M146" s="8">
        <v>1.75</v>
      </c>
      <c r="N146" s="67">
        <f t="shared" si="191"/>
        <v>25</v>
      </c>
      <c r="O146" s="8">
        <f t="shared" si="165"/>
        <v>0</v>
      </c>
      <c r="P146" s="28">
        <f t="shared" si="166"/>
        <v>912.97347330648142</v>
      </c>
      <c r="Q146" s="28">
        <f t="shared" si="167"/>
        <v>408.01920088562377</v>
      </c>
      <c r="R146" s="33">
        <f t="shared" si="168"/>
        <v>1.9309113581843607</v>
      </c>
      <c r="S146" s="89">
        <f t="shared" si="169"/>
        <v>60.685785542937047</v>
      </c>
      <c r="T146" s="50">
        <f t="shared" si="170"/>
        <v>219.93333048798286</v>
      </c>
      <c r="U146" s="89">
        <f t="shared" si="171"/>
        <v>72.481899983310811</v>
      </c>
      <c r="V146" s="58">
        <f t="shared" si="172"/>
        <v>55.168895948124586</v>
      </c>
      <c r="W146" s="28">
        <f t="shared" si="173"/>
        <v>20.867965104148144</v>
      </c>
      <c r="X146" s="59">
        <f t="shared" si="174"/>
        <v>3.3909470955194112</v>
      </c>
      <c r="Y146" s="60">
        <f t="shared" si="175"/>
        <v>28.937516925690915</v>
      </c>
      <c r="Z146" s="60">
        <f t="shared" si="176"/>
        <v>11.667835005115776</v>
      </c>
      <c r="AA146" s="67">
        <f t="shared" si="192"/>
        <v>0</v>
      </c>
      <c r="AB146" s="31">
        <f t="shared" si="177"/>
        <v>25</v>
      </c>
      <c r="AC146" s="50">
        <f t="shared" si="178"/>
        <v>886.58511337902917</v>
      </c>
      <c r="AD146" s="28">
        <f t="shared" si="179"/>
        <v>0</v>
      </c>
      <c r="AE146" s="33">
        <f t="shared" si="180"/>
        <v>1.75</v>
      </c>
      <c r="AF146" s="89">
        <f t="shared" si="181"/>
        <v>55</v>
      </c>
      <c r="AG146" s="50">
        <f t="shared" si="182"/>
        <v>209.28571428571428</v>
      </c>
      <c r="AH146" s="89">
        <f t="shared" si="183"/>
        <v>66.428571428571431</v>
      </c>
      <c r="AI146" s="58">
        <f t="shared" si="184"/>
        <v>50</v>
      </c>
      <c r="AJ146" s="28">
        <f t="shared" si="185"/>
        <v>20.264802591520667</v>
      </c>
      <c r="AK146" s="61">
        <f t="shared" si="186"/>
        <v>3.5</v>
      </c>
      <c r="AL146" s="60">
        <f t="shared" si="187"/>
        <v>27.072916666666664</v>
      </c>
      <c r="AM146" s="60">
        <f t="shared" si="188"/>
        <v>10.926402136054834</v>
      </c>
      <c r="AN146" s="62">
        <f t="shared" si="197"/>
        <v>36.631074486491748</v>
      </c>
      <c r="AO146" s="63">
        <f t="shared" si="198"/>
        <v>4.0002854123861447</v>
      </c>
    </row>
    <row r="147" spans="1:41" s="1" customFormat="1" ht="20.100000000000001" customHeight="1" x14ac:dyDescent="0.15">
      <c r="A147" s="18"/>
      <c r="B147" s="147"/>
      <c r="C147" s="149"/>
      <c r="D147" s="100">
        <v>600</v>
      </c>
      <c r="E147" s="149"/>
      <c r="F147" s="94" t="s">
        <v>228</v>
      </c>
      <c r="G147" s="8">
        <f t="shared" si="189"/>
        <v>25</v>
      </c>
      <c r="H147" s="140"/>
      <c r="I147" s="97">
        <f t="shared" si="190"/>
        <v>662.02675137749509</v>
      </c>
      <c r="J147" s="29">
        <v>110</v>
      </c>
      <c r="K147" s="28">
        <f t="shared" si="196"/>
        <v>560</v>
      </c>
      <c r="L147" s="58">
        <f t="shared" si="164"/>
        <v>910</v>
      </c>
      <c r="M147" s="8">
        <v>1.75</v>
      </c>
      <c r="N147" s="67">
        <f t="shared" si="191"/>
        <v>25</v>
      </c>
      <c r="O147" s="8">
        <f t="shared" si="165"/>
        <v>0</v>
      </c>
      <c r="P147" s="28">
        <f t="shared" si="166"/>
        <v>949.4924122387406</v>
      </c>
      <c r="Q147" s="28">
        <f t="shared" si="167"/>
        <v>424.33996892104869</v>
      </c>
      <c r="R147" s="33">
        <f t="shared" si="168"/>
        <v>1.9309113581843607</v>
      </c>
      <c r="S147" s="89">
        <f t="shared" si="169"/>
        <v>60.685785542937047</v>
      </c>
      <c r="T147" s="50">
        <f t="shared" si="170"/>
        <v>225.83138770816976</v>
      </c>
      <c r="U147" s="89">
        <f t="shared" si="171"/>
        <v>72.481899983310811</v>
      </c>
      <c r="V147" s="58">
        <f t="shared" si="172"/>
        <v>55.168895948124586</v>
      </c>
      <c r="W147" s="28">
        <f t="shared" si="173"/>
        <v>20.867965104148144</v>
      </c>
      <c r="X147" s="59">
        <f t="shared" si="174"/>
        <v>3.3909470955194112</v>
      </c>
      <c r="Y147" s="60">
        <f t="shared" si="175"/>
        <v>31.667032344529591</v>
      </c>
      <c r="Z147" s="60">
        <f t="shared" si="176"/>
        <v>12.295565367431511</v>
      </c>
      <c r="AA147" s="67">
        <f t="shared" si="192"/>
        <v>0</v>
      </c>
      <c r="AB147" s="31">
        <f t="shared" si="177"/>
        <v>25</v>
      </c>
      <c r="AC147" s="50">
        <f t="shared" si="178"/>
        <v>922.04851791419037</v>
      </c>
      <c r="AD147" s="28">
        <f t="shared" si="179"/>
        <v>0</v>
      </c>
      <c r="AE147" s="33">
        <f t="shared" si="180"/>
        <v>1.75</v>
      </c>
      <c r="AF147" s="89">
        <f t="shared" si="181"/>
        <v>55</v>
      </c>
      <c r="AG147" s="50">
        <f t="shared" si="182"/>
        <v>215</v>
      </c>
      <c r="AH147" s="89">
        <f t="shared" si="183"/>
        <v>66.428571428571431</v>
      </c>
      <c r="AI147" s="58">
        <f t="shared" si="184"/>
        <v>50</v>
      </c>
      <c r="AJ147" s="28">
        <f t="shared" si="185"/>
        <v>20.264802591520667</v>
      </c>
      <c r="AK147" s="61">
        <f t="shared" si="186"/>
        <v>3.5</v>
      </c>
      <c r="AL147" s="60">
        <f t="shared" si="187"/>
        <v>29.644333333333336</v>
      </c>
      <c r="AM147" s="60">
        <f t="shared" si="188"/>
        <v>11.519458221497029</v>
      </c>
      <c r="AN147" s="62">
        <f t="shared" si="197"/>
        <v>38.123893047240934</v>
      </c>
      <c r="AO147" s="63">
        <f t="shared" si="198"/>
        <v>4.0525118700995044</v>
      </c>
    </row>
    <row r="148" spans="1:41" s="1" customFormat="1" ht="20.100000000000001" customHeight="1" x14ac:dyDescent="0.15">
      <c r="A148" s="18"/>
      <c r="B148" s="147"/>
      <c r="C148" s="149"/>
      <c r="D148" s="100">
        <v>600</v>
      </c>
      <c r="E148" s="149"/>
      <c r="F148" s="94" t="s">
        <v>229</v>
      </c>
      <c r="G148" s="8">
        <f t="shared" si="189"/>
        <v>25</v>
      </c>
      <c r="H148" s="140"/>
      <c r="I148" s="97">
        <f t="shared" si="190"/>
        <v>662.02675137749509</v>
      </c>
      <c r="J148" s="29">
        <v>110</v>
      </c>
      <c r="K148" s="28">
        <f t="shared" si="196"/>
        <v>560</v>
      </c>
      <c r="L148" s="58">
        <f t="shared" si="164"/>
        <v>910</v>
      </c>
      <c r="M148" s="8">
        <v>1.75</v>
      </c>
      <c r="N148" s="67">
        <f t="shared" si="191"/>
        <v>25</v>
      </c>
      <c r="O148" s="8">
        <f t="shared" si="165"/>
        <v>0</v>
      </c>
      <c r="P148" s="28">
        <f t="shared" si="166"/>
        <v>949.4924122387406</v>
      </c>
      <c r="Q148" s="28">
        <f t="shared" si="167"/>
        <v>424.33996892104869</v>
      </c>
      <c r="R148" s="33">
        <f t="shared" si="168"/>
        <v>1.9309113581843607</v>
      </c>
      <c r="S148" s="89">
        <f t="shared" si="169"/>
        <v>60.685785542937047</v>
      </c>
      <c r="T148" s="50">
        <f t="shared" si="170"/>
        <v>225.83138770816976</v>
      </c>
      <c r="U148" s="89">
        <f t="shared" si="171"/>
        <v>72.481899983310811</v>
      </c>
      <c r="V148" s="58">
        <f t="shared" si="172"/>
        <v>55.168895948124586</v>
      </c>
      <c r="W148" s="28">
        <f t="shared" si="173"/>
        <v>20.867965104148144</v>
      </c>
      <c r="X148" s="59">
        <f t="shared" si="174"/>
        <v>3.3909470955194112</v>
      </c>
      <c r="Y148" s="60">
        <f t="shared" si="175"/>
        <v>31.667032344529591</v>
      </c>
      <c r="Z148" s="60">
        <f t="shared" si="176"/>
        <v>12.295565367431511</v>
      </c>
      <c r="AA148" s="67">
        <f t="shared" si="192"/>
        <v>0</v>
      </c>
      <c r="AB148" s="31">
        <f t="shared" si="177"/>
        <v>25</v>
      </c>
      <c r="AC148" s="50">
        <f t="shared" si="178"/>
        <v>922.04851791419037</v>
      </c>
      <c r="AD148" s="28">
        <f t="shared" si="179"/>
        <v>0</v>
      </c>
      <c r="AE148" s="33">
        <f t="shared" si="180"/>
        <v>1.75</v>
      </c>
      <c r="AF148" s="89">
        <f t="shared" si="181"/>
        <v>55</v>
      </c>
      <c r="AG148" s="50">
        <f t="shared" si="182"/>
        <v>215</v>
      </c>
      <c r="AH148" s="89">
        <f t="shared" si="183"/>
        <v>66.428571428571431</v>
      </c>
      <c r="AI148" s="58">
        <f t="shared" si="184"/>
        <v>50</v>
      </c>
      <c r="AJ148" s="28">
        <f t="shared" si="185"/>
        <v>20.264802591520667</v>
      </c>
      <c r="AK148" s="61">
        <f t="shared" si="186"/>
        <v>3.5</v>
      </c>
      <c r="AL148" s="60">
        <f t="shared" si="187"/>
        <v>29.644333333333336</v>
      </c>
      <c r="AM148" s="60">
        <f t="shared" si="188"/>
        <v>11.519458221497029</v>
      </c>
      <c r="AN148" s="62">
        <f t="shared" si="197"/>
        <v>38.123893047240934</v>
      </c>
      <c r="AO148" s="63">
        <f t="shared" si="198"/>
        <v>4.0525118700995044</v>
      </c>
    </row>
    <row r="149" spans="1:41" s="1" customFormat="1" ht="20.100000000000001" customHeight="1" thickBot="1" x14ac:dyDescent="0.2">
      <c r="A149" s="18"/>
      <c r="B149" s="147"/>
      <c r="C149" s="149"/>
      <c r="D149" s="100">
        <v>600</v>
      </c>
      <c r="E149" s="149"/>
      <c r="F149" s="94" t="s">
        <v>230</v>
      </c>
      <c r="G149" s="8">
        <f t="shared" si="189"/>
        <v>25</v>
      </c>
      <c r="H149" s="142"/>
      <c r="I149" s="97">
        <f t="shared" si="190"/>
        <v>662.02675137749509</v>
      </c>
      <c r="J149" s="104">
        <v>120</v>
      </c>
      <c r="K149" s="28">
        <f t="shared" si="196"/>
        <v>570</v>
      </c>
      <c r="L149" s="58">
        <f t="shared" si="164"/>
        <v>927.5</v>
      </c>
      <c r="M149" s="8">
        <v>1.75</v>
      </c>
      <c r="N149" s="67">
        <f t="shared" si="191"/>
        <v>25</v>
      </c>
      <c r="O149" s="8">
        <f t="shared" si="165"/>
        <v>0</v>
      </c>
      <c r="P149" s="28">
        <f t="shared" si="166"/>
        <v>967.75188170487024</v>
      </c>
      <c r="Q149" s="28">
        <f t="shared" si="167"/>
        <v>432.50035293876118</v>
      </c>
      <c r="R149" s="33">
        <f t="shared" si="168"/>
        <v>1.9309113581843607</v>
      </c>
      <c r="S149" s="89">
        <f t="shared" si="169"/>
        <v>60.685785542937047</v>
      </c>
      <c r="T149" s="50">
        <f t="shared" si="170"/>
        <v>228.78041631826321</v>
      </c>
      <c r="U149" s="89">
        <f t="shared" si="171"/>
        <v>72.481899983310811</v>
      </c>
      <c r="V149" s="58">
        <f t="shared" si="172"/>
        <v>55.168895948124586</v>
      </c>
      <c r="W149" s="28">
        <f t="shared" si="173"/>
        <v>20.867965104148144</v>
      </c>
      <c r="X149" s="59">
        <f t="shared" si="174"/>
        <v>3.3909470955194112</v>
      </c>
      <c r="Y149" s="60">
        <f t="shared" si="175"/>
        <v>33.090812753218941</v>
      </c>
      <c r="Z149" s="60">
        <f t="shared" si="176"/>
        <v>12.614075268650273</v>
      </c>
      <c r="AA149" s="67">
        <f t="shared" si="192"/>
        <v>0</v>
      </c>
      <c r="AB149" s="31">
        <f t="shared" si="177"/>
        <v>25</v>
      </c>
      <c r="AC149" s="50">
        <f t="shared" si="178"/>
        <v>939.78022018177091</v>
      </c>
      <c r="AD149" s="28">
        <f t="shared" si="179"/>
        <v>0</v>
      </c>
      <c r="AE149" s="33">
        <f t="shared" si="180"/>
        <v>1.75</v>
      </c>
      <c r="AF149" s="89">
        <f t="shared" si="181"/>
        <v>55</v>
      </c>
      <c r="AG149" s="50">
        <f t="shared" si="182"/>
        <v>217.85714285714286</v>
      </c>
      <c r="AH149" s="89">
        <f t="shared" si="183"/>
        <v>66.428571428571431</v>
      </c>
      <c r="AI149" s="58">
        <f t="shared" si="184"/>
        <v>50</v>
      </c>
      <c r="AJ149" s="28">
        <f t="shared" si="185"/>
        <v>20.264802591520667</v>
      </c>
      <c r="AK149" s="61">
        <f t="shared" si="186"/>
        <v>3.5</v>
      </c>
      <c r="AL149" s="60">
        <f t="shared" si="187"/>
        <v>30.986229166666664</v>
      </c>
      <c r="AM149" s="60">
        <f t="shared" si="188"/>
        <v>11.820486264218125</v>
      </c>
      <c r="AN149" s="62">
        <f t="shared" si="197"/>
        <v>38.878870730834123</v>
      </c>
      <c r="AO149" s="63">
        <f t="shared" si="198"/>
        <v>4.0786250989561843</v>
      </c>
    </row>
    <row r="150" spans="1:41" s="1" customFormat="1" ht="20.100000000000001" customHeight="1" x14ac:dyDescent="0.15">
      <c r="A150" s="18"/>
      <c r="B150" s="147">
        <f>C150+30*2</f>
        <v>660</v>
      </c>
      <c r="C150" s="149">
        <v>600</v>
      </c>
      <c r="D150" s="100">
        <v>600</v>
      </c>
      <c r="E150" s="149">
        <v>500</v>
      </c>
      <c r="F150" s="94" t="s">
        <v>222</v>
      </c>
      <c r="G150" s="8">
        <f t="shared" si="189"/>
        <v>25</v>
      </c>
      <c r="H150" s="140">
        <f>C150/COS(G150/180*PI())</f>
        <v>662.02675137749509</v>
      </c>
      <c r="I150" s="97">
        <f t="shared" si="190"/>
        <v>662.02675137749509</v>
      </c>
      <c r="J150" s="8">
        <v>60</v>
      </c>
      <c r="K150" s="28">
        <f t="shared" ref="K150:K158" si="199">J150+E$150</f>
        <v>560</v>
      </c>
      <c r="L150" s="58">
        <f t="shared" si="164"/>
        <v>780</v>
      </c>
      <c r="M150" s="8">
        <v>1.5</v>
      </c>
      <c r="N150" s="67">
        <f t="shared" si="191"/>
        <v>25</v>
      </c>
      <c r="O150" s="8">
        <f t="shared" si="165"/>
        <v>0</v>
      </c>
      <c r="P150" s="28">
        <f t="shared" si="166"/>
        <v>808.29765548489627</v>
      </c>
      <c r="Q150" s="28">
        <f t="shared" si="167"/>
        <v>363.7199733608989</v>
      </c>
      <c r="R150" s="33">
        <f t="shared" si="168"/>
        <v>1.6550668784437377</v>
      </c>
      <c r="S150" s="89">
        <f t="shared" si="169"/>
        <v>60.685785542937047</v>
      </c>
      <c r="T150" s="50">
        <f t="shared" si="170"/>
        <v>224.07373254786802</v>
      </c>
      <c r="U150" s="89">
        <f t="shared" si="171"/>
        <v>72.356353186146407</v>
      </c>
      <c r="V150" s="58">
        <f t="shared" si="172"/>
        <v>55.168895948124586</v>
      </c>
      <c r="W150" s="28">
        <f t="shared" si="173"/>
        <v>20.725580909869134</v>
      </c>
      <c r="X150" s="59">
        <f t="shared" si="174"/>
        <v>3.4274254023346011</v>
      </c>
      <c r="Y150" s="60">
        <f t="shared" si="175"/>
        <v>27.00542063517657</v>
      </c>
      <c r="Z150" s="60">
        <f t="shared" si="176"/>
        <v>10.488325523130042</v>
      </c>
      <c r="AA150" s="67">
        <f t="shared" si="192"/>
        <v>0</v>
      </c>
      <c r="AB150" s="31">
        <f t="shared" si="177"/>
        <v>25</v>
      </c>
      <c r="AC150" s="50">
        <f t="shared" si="178"/>
        <v>794.02359498175815</v>
      </c>
      <c r="AD150" s="28">
        <f t="shared" si="179"/>
        <v>0</v>
      </c>
      <c r="AE150" s="33">
        <f t="shared" si="180"/>
        <v>1.5</v>
      </c>
      <c r="AF150" s="89">
        <f t="shared" si="181"/>
        <v>55</v>
      </c>
      <c r="AG150" s="50">
        <f t="shared" si="182"/>
        <v>215</v>
      </c>
      <c r="AH150" s="89">
        <f t="shared" si="183"/>
        <v>66.428571428571431</v>
      </c>
      <c r="AI150" s="58">
        <f t="shared" si="184"/>
        <v>50</v>
      </c>
      <c r="AJ150" s="28">
        <f t="shared" si="185"/>
        <v>20.359579358506618</v>
      </c>
      <c r="AK150" s="61">
        <f t="shared" si="186"/>
        <v>3.5</v>
      </c>
      <c r="AL150" s="60">
        <f t="shared" si="187"/>
        <v>25.40942857142857</v>
      </c>
      <c r="AM150" s="60">
        <f t="shared" si="188"/>
        <v>9.8782568854066817</v>
      </c>
      <c r="AN150" s="62">
        <f t="shared" si="197"/>
        <v>32.69293115079828</v>
      </c>
      <c r="AO150" s="63">
        <f t="shared" si="198"/>
        <v>3.8579737907887601</v>
      </c>
    </row>
    <row r="151" spans="1:41" s="1" customFormat="1" ht="20.100000000000001" customHeight="1" x14ac:dyDescent="0.15">
      <c r="A151" s="18"/>
      <c r="B151" s="147"/>
      <c r="C151" s="149"/>
      <c r="D151" s="100">
        <v>600</v>
      </c>
      <c r="E151" s="149"/>
      <c r="F151" s="94" t="s">
        <v>223</v>
      </c>
      <c r="G151" s="8">
        <f t="shared" si="189"/>
        <v>25</v>
      </c>
      <c r="H151" s="140"/>
      <c r="I151" s="97">
        <f t="shared" si="190"/>
        <v>662.02675137749509</v>
      </c>
      <c r="J151" s="29">
        <v>60</v>
      </c>
      <c r="K151" s="28">
        <f t="shared" si="199"/>
        <v>560</v>
      </c>
      <c r="L151" s="58">
        <f t="shared" si="164"/>
        <v>780</v>
      </c>
      <c r="M151" s="8">
        <v>1.5</v>
      </c>
      <c r="N151" s="67">
        <f t="shared" si="191"/>
        <v>25</v>
      </c>
      <c r="O151" s="8">
        <f t="shared" si="165"/>
        <v>0</v>
      </c>
      <c r="P151" s="28">
        <f t="shared" si="166"/>
        <v>808.29765548489627</v>
      </c>
      <c r="Q151" s="28">
        <f t="shared" si="167"/>
        <v>363.7199733608989</v>
      </c>
      <c r="R151" s="33">
        <f t="shared" si="168"/>
        <v>1.6550668784437377</v>
      </c>
      <c r="S151" s="89">
        <f t="shared" si="169"/>
        <v>60.685785542937047</v>
      </c>
      <c r="T151" s="50">
        <f t="shared" si="170"/>
        <v>224.07373254786802</v>
      </c>
      <c r="U151" s="89">
        <f t="shared" si="171"/>
        <v>72.356353186146407</v>
      </c>
      <c r="V151" s="58">
        <f t="shared" si="172"/>
        <v>55.168895948124586</v>
      </c>
      <c r="W151" s="28">
        <f t="shared" si="173"/>
        <v>20.725580909869134</v>
      </c>
      <c r="X151" s="59">
        <f t="shared" si="174"/>
        <v>3.4274254023346011</v>
      </c>
      <c r="Y151" s="60">
        <f t="shared" si="175"/>
        <v>27.00542063517657</v>
      </c>
      <c r="Z151" s="60">
        <f t="shared" si="176"/>
        <v>10.488325523130042</v>
      </c>
      <c r="AA151" s="67">
        <f t="shared" si="192"/>
        <v>0</v>
      </c>
      <c r="AB151" s="31">
        <f t="shared" si="177"/>
        <v>25</v>
      </c>
      <c r="AC151" s="50">
        <f t="shared" si="178"/>
        <v>794.02359498175815</v>
      </c>
      <c r="AD151" s="28">
        <f t="shared" si="179"/>
        <v>0</v>
      </c>
      <c r="AE151" s="33">
        <f t="shared" si="180"/>
        <v>1.5</v>
      </c>
      <c r="AF151" s="89">
        <f t="shared" si="181"/>
        <v>55</v>
      </c>
      <c r="AG151" s="50">
        <f t="shared" si="182"/>
        <v>215</v>
      </c>
      <c r="AH151" s="89">
        <f t="shared" si="183"/>
        <v>66.428571428571431</v>
      </c>
      <c r="AI151" s="58">
        <f t="shared" si="184"/>
        <v>50</v>
      </c>
      <c r="AJ151" s="28">
        <f t="shared" si="185"/>
        <v>20.359579358506618</v>
      </c>
      <c r="AK151" s="61">
        <f t="shared" si="186"/>
        <v>3.5</v>
      </c>
      <c r="AL151" s="60">
        <f t="shared" si="187"/>
        <v>25.40942857142857</v>
      </c>
      <c r="AM151" s="60">
        <f t="shared" si="188"/>
        <v>9.8782568854066817</v>
      </c>
      <c r="AN151" s="62">
        <f t="shared" si="197"/>
        <v>32.69293115079828</v>
      </c>
      <c r="AO151" s="63">
        <f t="shared" si="198"/>
        <v>3.8579737907887601</v>
      </c>
    </row>
    <row r="152" spans="1:41" s="1" customFormat="1" ht="20.100000000000001" customHeight="1" x14ac:dyDescent="0.15">
      <c r="A152" s="18"/>
      <c r="B152" s="147"/>
      <c r="C152" s="149"/>
      <c r="D152" s="100">
        <v>600</v>
      </c>
      <c r="E152" s="149"/>
      <c r="F152" s="94" t="s">
        <v>224</v>
      </c>
      <c r="G152" s="8">
        <f t="shared" si="189"/>
        <v>25</v>
      </c>
      <c r="H152" s="140"/>
      <c r="I152" s="97">
        <f t="shared" si="190"/>
        <v>662.02675137749509</v>
      </c>
      <c r="J152" s="29">
        <v>80</v>
      </c>
      <c r="K152" s="28">
        <f t="shared" si="199"/>
        <v>580</v>
      </c>
      <c r="L152" s="58">
        <f t="shared" si="164"/>
        <v>810</v>
      </c>
      <c r="M152" s="8">
        <v>1.5</v>
      </c>
      <c r="N152" s="67">
        <f t="shared" si="191"/>
        <v>25</v>
      </c>
      <c r="O152" s="8">
        <f t="shared" si="165"/>
        <v>0</v>
      </c>
      <c r="P152" s="28">
        <f t="shared" si="166"/>
        <v>839.38602684969999</v>
      </c>
      <c r="Q152" s="28">
        <f t="shared" si="167"/>
        <v>377.70920310554885</v>
      </c>
      <c r="R152" s="33">
        <f t="shared" si="168"/>
        <v>1.6550668784437377</v>
      </c>
      <c r="S152" s="89">
        <f t="shared" si="169"/>
        <v>60.685785542937047</v>
      </c>
      <c r="T152" s="50">
        <f t="shared" si="170"/>
        <v>229.90901636947271</v>
      </c>
      <c r="U152" s="89">
        <f t="shared" si="171"/>
        <v>72.356353186146407</v>
      </c>
      <c r="V152" s="58">
        <f t="shared" si="172"/>
        <v>55.168895948124586</v>
      </c>
      <c r="W152" s="28">
        <f t="shared" si="173"/>
        <v>20.725580909869134</v>
      </c>
      <c r="X152" s="59">
        <f t="shared" si="174"/>
        <v>3.4274254023346011</v>
      </c>
      <c r="Y152" s="60">
        <f t="shared" si="175"/>
        <v>29.465206235285855</v>
      </c>
      <c r="Z152" s="60">
        <f t="shared" si="176"/>
        <v>11.033520055500038</v>
      </c>
      <c r="AA152" s="67">
        <f t="shared" si="192"/>
        <v>0</v>
      </c>
      <c r="AB152" s="31">
        <f t="shared" si="177"/>
        <v>25</v>
      </c>
      <c r="AC152" s="50">
        <f t="shared" si="178"/>
        <v>824.56296401951806</v>
      </c>
      <c r="AD152" s="28">
        <f t="shared" si="179"/>
        <v>0</v>
      </c>
      <c r="AE152" s="33">
        <f t="shared" si="180"/>
        <v>1.5</v>
      </c>
      <c r="AF152" s="89">
        <f t="shared" si="181"/>
        <v>55</v>
      </c>
      <c r="AG152" s="50">
        <f t="shared" si="182"/>
        <v>220.71428571428572</v>
      </c>
      <c r="AH152" s="89">
        <f t="shared" si="183"/>
        <v>66.428571428571431</v>
      </c>
      <c r="AI152" s="58">
        <f t="shared" si="184"/>
        <v>50</v>
      </c>
      <c r="AJ152" s="28">
        <f t="shared" si="185"/>
        <v>20.359579358506618</v>
      </c>
      <c r="AK152" s="61">
        <f t="shared" si="186"/>
        <v>3.5</v>
      </c>
      <c r="AL152" s="60">
        <f t="shared" si="187"/>
        <v>27.7425</v>
      </c>
      <c r="AM152" s="60">
        <f t="shared" si="188"/>
        <v>10.39704698539485</v>
      </c>
      <c r="AN152" s="62">
        <f t="shared" si="197"/>
        <v>33.917931921150597</v>
      </c>
      <c r="AO152" s="63">
        <f t="shared" si="198"/>
        <v>3.9027393259716403</v>
      </c>
    </row>
    <row r="153" spans="1:41" s="1" customFormat="1" ht="20.100000000000001" customHeight="1" x14ac:dyDescent="0.15">
      <c r="A153" s="18"/>
      <c r="B153" s="147"/>
      <c r="C153" s="149"/>
      <c r="D153" s="100">
        <v>600</v>
      </c>
      <c r="E153" s="149"/>
      <c r="F153" s="94" t="s">
        <v>225</v>
      </c>
      <c r="G153" s="8">
        <f t="shared" si="189"/>
        <v>25</v>
      </c>
      <c r="H153" s="140"/>
      <c r="I153" s="97">
        <f t="shared" si="190"/>
        <v>662.02675137749509</v>
      </c>
      <c r="J153" s="29">
        <v>80</v>
      </c>
      <c r="K153" s="28">
        <f t="shared" si="199"/>
        <v>580</v>
      </c>
      <c r="L153" s="58">
        <f t="shared" si="164"/>
        <v>810</v>
      </c>
      <c r="M153" s="8">
        <v>1.5</v>
      </c>
      <c r="N153" s="67">
        <f t="shared" si="191"/>
        <v>25</v>
      </c>
      <c r="O153" s="8">
        <f t="shared" si="165"/>
        <v>0</v>
      </c>
      <c r="P153" s="28">
        <f t="shared" si="166"/>
        <v>839.38602684969999</v>
      </c>
      <c r="Q153" s="28">
        <f t="shared" si="167"/>
        <v>377.70920310554885</v>
      </c>
      <c r="R153" s="33">
        <f t="shared" si="168"/>
        <v>1.6550668784437377</v>
      </c>
      <c r="S153" s="89">
        <f t="shared" si="169"/>
        <v>60.685785542937047</v>
      </c>
      <c r="T153" s="50">
        <f t="shared" si="170"/>
        <v>229.90901636947271</v>
      </c>
      <c r="U153" s="89">
        <f t="shared" si="171"/>
        <v>72.356353186146407</v>
      </c>
      <c r="V153" s="58">
        <f t="shared" si="172"/>
        <v>55.168895948124586</v>
      </c>
      <c r="W153" s="28">
        <f t="shared" si="173"/>
        <v>20.725580909869134</v>
      </c>
      <c r="X153" s="59">
        <f t="shared" si="174"/>
        <v>3.4274254023346011</v>
      </c>
      <c r="Y153" s="60">
        <f t="shared" si="175"/>
        <v>29.465206235285855</v>
      </c>
      <c r="Z153" s="60">
        <f t="shared" si="176"/>
        <v>11.033520055500038</v>
      </c>
      <c r="AA153" s="67">
        <f t="shared" si="192"/>
        <v>0</v>
      </c>
      <c r="AB153" s="31">
        <f t="shared" si="177"/>
        <v>25</v>
      </c>
      <c r="AC153" s="50">
        <f t="shared" si="178"/>
        <v>824.56296401951806</v>
      </c>
      <c r="AD153" s="28">
        <f t="shared" si="179"/>
        <v>0</v>
      </c>
      <c r="AE153" s="33">
        <f t="shared" si="180"/>
        <v>1.5</v>
      </c>
      <c r="AF153" s="89">
        <f t="shared" si="181"/>
        <v>55</v>
      </c>
      <c r="AG153" s="50">
        <f t="shared" si="182"/>
        <v>220.71428571428572</v>
      </c>
      <c r="AH153" s="89">
        <f t="shared" si="183"/>
        <v>66.428571428571431</v>
      </c>
      <c r="AI153" s="58">
        <f t="shared" si="184"/>
        <v>50</v>
      </c>
      <c r="AJ153" s="28">
        <f t="shared" si="185"/>
        <v>20.359579358506618</v>
      </c>
      <c r="AK153" s="61">
        <f t="shared" si="186"/>
        <v>3.5</v>
      </c>
      <c r="AL153" s="60">
        <f t="shared" si="187"/>
        <v>27.7425</v>
      </c>
      <c r="AM153" s="60">
        <f t="shared" si="188"/>
        <v>10.39704698539485</v>
      </c>
      <c r="AN153" s="62">
        <f t="shared" si="197"/>
        <v>33.917931921150597</v>
      </c>
      <c r="AO153" s="63">
        <f t="shared" si="198"/>
        <v>3.9027393259716403</v>
      </c>
    </row>
    <row r="154" spans="1:41" s="1" customFormat="1" ht="20.100000000000001" customHeight="1" x14ac:dyDescent="0.15">
      <c r="A154" s="18"/>
      <c r="B154" s="147"/>
      <c r="C154" s="149"/>
      <c r="D154" s="100">
        <v>600</v>
      </c>
      <c r="E154" s="149"/>
      <c r="F154" s="94" t="s">
        <v>226</v>
      </c>
      <c r="G154" s="8">
        <f t="shared" si="189"/>
        <v>25</v>
      </c>
      <c r="H154" s="140"/>
      <c r="I154" s="97">
        <f t="shared" si="190"/>
        <v>662.02675137749509</v>
      </c>
      <c r="J154" s="29">
        <v>90</v>
      </c>
      <c r="K154" s="28">
        <f t="shared" si="199"/>
        <v>590</v>
      </c>
      <c r="L154" s="58">
        <f t="shared" si="164"/>
        <v>962.5</v>
      </c>
      <c r="M154" s="8">
        <v>1.75</v>
      </c>
      <c r="N154" s="67">
        <f t="shared" si="191"/>
        <v>25</v>
      </c>
      <c r="O154" s="8">
        <f t="shared" si="165"/>
        <v>0</v>
      </c>
      <c r="P154" s="28">
        <f t="shared" si="166"/>
        <v>1004.2708206371295</v>
      </c>
      <c r="Q154" s="28">
        <f t="shared" si="167"/>
        <v>448.82112097418616</v>
      </c>
      <c r="R154" s="33">
        <f t="shared" si="168"/>
        <v>1.9309113581843607</v>
      </c>
      <c r="S154" s="89">
        <f t="shared" si="169"/>
        <v>60.685785542937047</v>
      </c>
      <c r="T154" s="50">
        <f t="shared" si="170"/>
        <v>234.67847353845008</v>
      </c>
      <c r="U154" s="89">
        <f t="shared" si="171"/>
        <v>72.481899983310811</v>
      </c>
      <c r="V154" s="58">
        <f t="shared" si="172"/>
        <v>55.168895948124586</v>
      </c>
      <c r="W154" s="28">
        <f t="shared" si="173"/>
        <v>20.867965104148144</v>
      </c>
      <c r="X154" s="59">
        <f t="shared" si="174"/>
        <v>3.3909470955194112</v>
      </c>
      <c r="Y154" s="60">
        <f t="shared" si="175"/>
        <v>36.058999369171502</v>
      </c>
      <c r="Z154" s="60">
        <f t="shared" si="176"/>
        <v>13.260384511209596</v>
      </c>
      <c r="AA154" s="67">
        <f t="shared" si="192"/>
        <v>0</v>
      </c>
      <c r="AB154" s="31">
        <f t="shared" si="177"/>
        <v>25</v>
      </c>
      <c r="AC154" s="50">
        <f t="shared" si="178"/>
        <v>975.24362471693212</v>
      </c>
      <c r="AD154" s="28">
        <f t="shared" si="179"/>
        <v>0</v>
      </c>
      <c r="AE154" s="33">
        <f t="shared" si="180"/>
        <v>1.75</v>
      </c>
      <c r="AF154" s="89">
        <f t="shared" si="181"/>
        <v>55</v>
      </c>
      <c r="AG154" s="50">
        <f t="shared" si="182"/>
        <v>223.57142857142858</v>
      </c>
      <c r="AH154" s="89">
        <f t="shared" si="183"/>
        <v>66.428571428571431</v>
      </c>
      <c r="AI154" s="58">
        <f t="shared" si="184"/>
        <v>50</v>
      </c>
      <c r="AJ154" s="28">
        <f t="shared" si="185"/>
        <v>20.264802591520667</v>
      </c>
      <c r="AK154" s="61">
        <f t="shared" si="186"/>
        <v>3.5</v>
      </c>
      <c r="AL154" s="60">
        <f t="shared" si="187"/>
        <v>33.78489583333333</v>
      </c>
      <c r="AM154" s="60">
        <f t="shared" si="188"/>
        <v>12.431542349660319</v>
      </c>
      <c r="AN154" s="62">
        <f t="shared" si="197"/>
        <v>40.405962904457709</v>
      </c>
      <c r="AO154" s="63">
        <f t="shared" si="198"/>
        <v>4.1308515566695441</v>
      </c>
    </row>
    <row r="155" spans="1:41" s="1" customFormat="1" ht="20.100000000000001" customHeight="1" x14ac:dyDescent="0.15">
      <c r="A155" s="18"/>
      <c r="B155" s="147"/>
      <c r="C155" s="149"/>
      <c r="D155" s="100">
        <v>600</v>
      </c>
      <c r="E155" s="149"/>
      <c r="F155" s="94" t="s">
        <v>227</v>
      </c>
      <c r="G155" s="8">
        <f t="shared" si="189"/>
        <v>25</v>
      </c>
      <c r="H155" s="140"/>
      <c r="I155" s="97">
        <f t="shared" si="190"/>
        <v>662.02675137749509</v>
      </c>
      <c r="J155" s="29">
        <v>90</v>
      </c>
      <c r="K155" s="28">
        <f t="shared" si="199"/>
        <v>590</v>
      </c>
      <c r="L155" s="58">
        <f t="shared" si="164"/>
        <v>962.5</v>
      </c>
      <c r="M155" s="8">
        <v>1.75</v>
      </c>
      <c r="N155" s="67">
        <f t="shared" si="191"/>
        <v>25</v>
      </c>
      <c r="O155" s="8">
        <f t="shared" si="165"/>
        <v>0</v>
      </c>
      <c r="P155" s="28">
        <f t="shared" si="166"/>
        <v>1004.2708206371295</v>
      </c>
      <c r="Q155" s="28">
        <f t="shared" si="167"/>
        <v>448.82112097418616</v>
      </c>
      <c r="R155" s="33">
        <f t="shared" si="168"/>
        <v>1.9309113581843607</v>
      </c>
      <c r="S155" s="89">
        <f t="shared" si="169"/>
        <v>60.685785542937047</v>
      </c>
      <c r="T155" s="50">
        <f t="shared" si="170"/>
        <v>234.67847353845008</v>
      </c>
      <c r="U155" s="89">
        <f t="shared" si="171"/>
        <v>72.481899983310811</v>
      </c>
      <c r="V155" s="58">
        <f t="shared" si="172"/>
        <v>55.168895948124586</v>
      </c>
      <c r="W155" s="28">
        <f t="shared" si="173"/>
        <v>20.867965104148144</v>
      </c>
      <c r="X155" s="59">
        <f t="shared" si="174"/>
        <v>3.3909470955194112</v>
      </c>
      <c r="Y155" s="60">
        <f t="shared" si="175"/>
        <v>36.058999369171502</v>
      </c>
      <c r="Z155" s="60">
        <f t="shared" si="176"/>
        <v>13.260384511209596</v>
      </c>
      <c r="AA155" s="67">
        <f t="shared" si="192"/>
        <v>0</v>
      </c>
      <c r="AB155" s="31">
        <f t="shared" si="177"/>
        <v>25</v>
      </c>
      <c r="AC155" s="50">
        <f t="shared" si="178"/>
        <v>975.24362471693212</v>
      </c>
      <c r="AD155" s="28">
        <f t="shared" si="179"/>
        <v>0</v>
      </c>
      <c r="AE155" s="33">
        <f t="shared" si="180"/>
        <v>1.75</v>
      </c>
      <c r="AF155" s="89">
        <f t="shared" si="181"/>
        <v>55</v>
      </c>
      <c r="AG155" s="50">
        <f t="shared" si="182"/>
        <v>223.57142857142858</v>
      </c>
      <c r="AH155" s="89">
        <f t="shared" si="183"/>
        <v>66.428571428571431</v>
      </c>
      <c r="AI155" s="58">
        <f t="shared" si="184"/>
        <v>50</v>
      </c>
      <c r="AJ155" s="28">
        <f t="shared" si="185"/>
        <v>20.264802591520667</v>
      </c>
      <c r="AK155" s="61">
        <f t="shared" si="186"/>
        <v>3.5</v>
      </c>
      <c r="AL155" s="60">
        <f t="shared" si="187"/>
        <v>33.78489583333333</v>
      </c>
      <c r="AM155" s="60">
        <f t="shared" si="188"/>
        <v>12.431542349660319</v>
      </c>
      <c r="AN155" s="62">
        <f t="shared" si="197"/>
        <v>40.405962904457709</v>
      </c>
      <c r="AO155" s="63">
        <f t="shared" si="198"/>
        <v>4.1308515566695441</v>
      </c>
    </row>
    <row r="156" spans="1:41" s="1" customFormat="1" ht="20.100000000000001" customHeight="1" x14ac:dyDescent="0.15">
      <c r="A156" s="18"/>
      <c r="B156" s="147"/>
      <c r="C156" s="149"/>
      <c r="D156" s="100">
        <v>600</v>
      </c>
      <c r="E156" s="149"/>
      <c r="F156" s="94" t="s">
        <v>228</v>
      </c>
      <c r="G156" s="8">
        <f t="shared" si="189"/>
        <v>25</v>
      </c>
      <c r="H156" s="140"/>
      <c r="I156" s="97">
        <f t="shared" si="190"/>
        <v>662.02675137749509</v>
      </c>
      <c r="J156" s="29">
        <v>110</v>
      </c>
      <c r="K156" s="28">
        <f t="shared" si="199"/>
        <v>610</v>
      </c>
      <c r="L156" s="58">
        <f t="shared" si="164"/>
        <v>997.5</v>
      </c>
      <c r="M156" s="8">
        <v>1.75</v>
      </c>
      <c r="N156" s="67">
        <f t="shared" si="191"/>
        <v>25</v>
      </c>
      <c r="O156" s="8">
        <f t="shared" si="165"/>
        <v>0</v>
      </c>
      <c r="P156" s="28">
        <f t="shared" si="166"/>
        <v>1040.7897595693887</v>
      </c>
      <c r="Q156" s="28">
        <f t="shared" si="167"/>
        <v>465.14188900961108</v>
      </c>
      <c r="R156" s="33">
        <f t="shared" si="168"/>
        <v>1.9309113581843607</v>
      </c>
      <c r="S156" s="89">
        <f t="shared" si="169"/>
        <v>60.685785542937047</v>
      </c>
      <c r="T156" s="50">
        <f t="shared" si="170"/>
        <v>240.57653075863695</v>
      </c>
      <c r="U156" s="89">
        <f t="shared" si="171"/>
        <v>72.481899983310811</v>
      </c>
      <c r="V156" s="58">
        <f t="shared" si="172"/>
        <v>55.168895948124586</v>
      </c>
      <c r="W156" s="28">
        <f t="shared" si="173"/>
        <v>20.867965104148144</v>
      </c>
      <c r="X156" s="59">
        <f t="shared" si="174"/>
        <v>3.3909470955194112</v>
      </c>
      <c r="Y156" s="60">
        <f t="shared" si="175"/>
        <v>39.19146091660096</v>
      </c>
      <c r="Z156" s="60">
        <f t="shared" si="176"/>
        <v>13.919079673931311</v>
      </c>
      <c r="AA156" s="67">
        <f t="shared" si="192"/>
        <v>0</v>
      </c>
      <c r="AB156" s="31">
        <f t="shared" si="177"/>
        <v>25</v>
      </c>
      <c r="AC156" s="50">
        <f t="shared" si="178"/>
        <v>1010.7070292520933</v>
      </c>
      <c r="AD156" s="28">
        <f t="shared" si="179"/>
        <v>0</v>
      </c>
      <c r="AE156" s="33">
        <f t="shared" si="180"/>
        <v>1.75</v>
      </c>
      <c r="AF156" s="89">
        <f t="shared" si="181"/>
        <v>55</v>
      </c>
      <c r="AG156" s="50">
        <f t="shared" si="182"/>
        <v>229.28571428571428</v>
      </c>
      <c r="AH156" s="89">
        <f t="shared" si="183"/>
        <v>66.428571428571431</v>
      </c>
      <c r="AI156" s="58">
        <f t="shared" si="184"/>
        <v>50</v>
      </c>
      <c r="AJ156" s="28">
        <f t="shared" si="185"/>
        <v>20.264802591520667</v>
      </c>
      <c r="AK156" s="61">
        <f t="shared" si="186"/>
        <v>3.5</v>
      </c>
      <c r="AL156" s="60">
        <f t="shared" si="187"/>
        <v>36.740062500000001</v>
      </c>
      <c r="AM156" s="60">
        <f t="shared" si="188"/>
        <v>13.054598435102511</v>
      </c>
      <c r="AN156" s="62">
        <f t="shared" si="197"/>
        <v>41.955904153330891</v>
      </c>
      <c r="AO156" s="63">
        <f t="shared" si="198"/>
        <v>4.1830780143829038</v>
      </c>
    </row>
    <row r="157" spans="1:41" s="1" customFormat="1" ht="20.100000000000001" customHeight="1" x14ac:dyDescent="0.15">
      <c r="A157" s="18"/>
      <c r="B157" s="147"/>
      <c r="C157" s="149"/>
      <c r="D157" s="100">
        <v>600</v>
      </c>
      <c r="E157" s="149"/>
      <c r="F157" s="94" t="s">
        <v>229</v>
      </c>
      <c r="G157" s="8">
        <f t="shared" si="189"/>
        <v>25</v>
      </c>
      <c r="H157" s="140"/>
      <c r="I157" s="97">
        <f t="shared" si="190"/>
        <v>662.02675137749509</v>
      </c>
      <c r="J157" s="29">
        <v>110</v>
      </c>
      <c r="K157" s="28">
        <f t="shared" si="199"/>
        <v>610</v>
      </c>
      <c r="L157" s="58">
        <f t="shared" si="164"/>
        <v>997.5</v>
      </c>
      <c r="M157" s="8">
        <v>1.75</v>
      </c>
      <c r="N157" s="67">
        <f t="shared" si="191"/>
        <v>25</v>
      </c>
      <c r="O157" s="8">
        <f t="shared" si="165"/>
        <v>0</v>
      </c>
      <c r="P157" s="28">
        <f t="shared" si="166"/>
        <v>1040.7897595693887</v>
      </c>
      <c r="Q157" s="28">
        <f t="shared" si="167"/>
        <v>465.14188900961108</v>
      </c>
      <c r="R157" s="33">
        <f t="shared" si="168"/>
        <v>1.9309113581843607</v>
      </c>
      <c r="S157" s="89">
        <f t="shared" si="169"/>
        <v>60.685785542937047</v>
      </c>
      <c r="T157" s="50">
        <f t="shared" si="170"/>
        <v>240.57653075863695</v>
      </c>
      <c r="U157" s="89">
        <f t="shared" si="171"/>
        <v>72.481899983310811</v>
      </c>
      <c r="V157" s="58">
        <f t="shared" si="172"/>
        <v>55.168895948124586</v>
      </c>
      <c r="W157" s="28">
        <f t="shared" si="173"/>
        <v>20.867965104148144</v>
      </c>
      <c r="X157" s="59">
        <f t="shared" si="174"/>
        <v>3.3909470955194112</v>
      </c>
      <c r="Y157" s="60">
        <f t="shared" si="175"/>
        <v>39.19146091660096</v>
      </c>
      <c r="Z157" s="60">
        <f t="shared" si="176"/>
        <v>13.919079673931311</v>
      </c>
      <c r="AA157" s="67">
        <f t="shared" si="192"/>
        <v>0</v>
      </c>
      <c r="AB157" s="31">
        <f t="shared" si="177"/>
        <v>25</v>
      </c>
      <c r="AC157" s="50">
        <f t="shared" si="178"/>
        <v>1010.7070292520933</v>
      </c>
      <c r="AD157" s="28">
        <f t="shared" si="179"/>
        <v>0</v>
      </c>
      <c r="AE157" s="33">
        <f t="shared" si="180"/>
        <v>1.75</v>
      </c>
      <c r="AF157" s="89">
        <f t="shared" si="181"/>
        <v>55</v>
      </c>
      <c r="AG157" s="50">
        <f t="shared" si="182"/>
        <v>229.28571428571428</v>
      </c>
      <c r="AH157" s="89">
        <f t="shared" si="183"/>
        <v>66.428571428571431</v>
      </c>
      <c r="AI157" s="58">
        <f t="shared" si="184"/>
        <v>50</v>
      </c>
      <c r="AJ157" s="28">
        <f t="shared" si="185"/>
        <v>20.264802591520667</v>
      </c>
      <c r="AK157" s="61">
        <f t="shared" si="186"/>
        <v>3.5</v>
      </c>
      <c r="AL157" s="60">
        <f t="shared" si="187"/>
        <v>36.740062500000001</v>
      </c>
      <c r="AM157" s="60">
        <f t="shared" si="188"/>
        <v>13.054598435102511</v>
      </c>
      <c r="AN157" s="62">
        <f t="shared" si="197"/>
        <v>41.955904153330891</v>
      </c>
      <c r="AO157" s="63">
        <f t="shared" si="198"/>
        <v>4.1830780143829038</v>
      </c>
    </row>
    <row r="158" spans="1:41" s="1" customFormat="1" ht="20.100000000000001" customHeight="1" thickBot="1" x14ac:dyDescent="0.2">
      <c r="A158" s="18"/>
      <c r="B158" s="148"/>
      <c r="C158" s="150"/>
      <c r="D158" s="101">
        <v>600</v>
      </c>
      <c r="E158" s="150"/>
      <c r="F158" s="95" t="s">
        <v>230</v>
      </c>
      <c r="G158" s="35">
        <f t="shared" si="189"/>
        <v>25</v>
      </c>
      <c r="H158" s="141"/>
      <c r="I158" s="97">
        <f t="shared" si="190"/>
        <v>662.02675137749509</v>
      </c>
      <c r="J158" s="104">
        <v>120</v>
      </c>
      <c r="K158" s="36">
        <f t="shared" si="199"/>
        <v>620</v>
      </c>
      <c r="L158" s="66">
        <f t="shared" si="164"/>
        <v>1015</v>
      </c>
      <c r="M158" s="35">
        <v>1.75</v>
      </c>
      <c r="N158" s="83">
        <f t="shared" si="191"/>
        <v>25</v>
      </c>
      <c r="O158" s="35">
        <f t="shared" si="165"/>
        <v>0</v>
      </c>
      <c r="P158" s="36">
        <f t="shared" si="166"/>
        <v>1059.0492290355185</v>
      </c>
      <c r="Q158" s="36">
        <f t="shared" si="167"/>
        <v>473.30227302732357</v>
      </c>
      <c r="R158" s="40">
        <f t="shared" si="168"/>
        <v>1.9309113581843607</v>
      </c>
      <c r="S158" s="90">
        <f t="shared" si="169"/>
        <v>60.685785542937047</v>
      </c>
      <c r="T158" s="51">
        <f t="shared" si="170"/>
        <v>243.5255593687304</v>
      </c>
      <c r="U158" s="90">
        <f t="shared" si="171"/>
        <v>72.481899983310811</v>
      </c>
      <c r="V158" s="66">
        <f t="shared" si="172"/>
        <v>55.168895948124586</v>
      </c>
      <c r="W158" s="36">
        <f t="shared" si="173"/>
        <v>20.867965104148144</v>
      </c>
      <c r="X158" s="84">
        <f t="shared" si="174"/>
        <v>3.3909470955194112</v>
      </c>
      <c r="Y158" s="85">
        <f t="shared" si="175"/>
        <v>40.820584989636458</v>
      </c>
      <c r="Z158" s="85">
        <f t="shared" si="176"/>
        <v>14.253071975353064</v>
      </c>
      <c r="AA158" s="83">
        <f t="shared" si="192"/>
        <v>0</v>
      </c>
      <c r="AB158" s="38">
        <f t="shared" si="177"/>
        <v>25</v>
      </c>
      <c r="AC158" s="51">
        <f t="shared" si="178"/>
        <v>1028.4387315196739</v>
      </c>
      <c r="AD158" s="36">
        <f t="shared" si="179"/>
        <v>0</v>
      </c>
      <c r="AE158" s="40">
        <f t="shared" si="180"/>
        <v>1.75</v>
      </c>
      <c r="AF158" s="90">
        <f t="shared" si="181"/>
        <v>55</v>
      </c>
      <c r="AG158" s="51">
        <f t="shared" si="182"/>
        <v>232.14285714285714</v>
      </c>
      <c r="AH158" s="90">
        <f t="shared" si="183"/>
        <v>66.428571428571431</v>
      </c>
      <c r="AI158" s="66">
        <f t="shared" si="184"/>
        <v>50</v>
      </c>
      <c r="AJ158" s="36">
        <f t="shared" si="185"/>
        <v>20.264802591520667</v>
      </c>
      <c r="AK158" s="86">
        <f t="shared" si="186"/>
        <v>3.5</v>
      </c>
      <c r="AL158" s="85">
        <f t="shared" si="187"/>
        <v>38.277583333333325</v>
      </c>
      <c r="AM158" s="85">
        <f t="shared" si="188"/>
        <v>13.370626477823608</v>
      </c>
      <c r="AN158" s="62">
        <f t="shared" si="197"/>
        <v>42.739443180986072</v>
      </c>
      <c r="AO158" s="63">
        <f>IF(AA158&gt;0,0.8*0.4*(Q158+U158+W158+I158+AD158+AH158+AJ158)/100,0.8*0.4*(Q158+U158+W158+I158-AD158+AH158+AJ158)/100)</f>
        <v>4.2091912432395837</v>
      </c>
    </row>
  </sheetData>
  <mergeCells count="147">
    <mergeCell ref="B72:B80"/>
    <mergeCell ref="C72:C80"/>
    <mergeCell ref="E72:E80"/>
    <mergeCell ref="H72:H80"/>
    <mergeCell ref="B81:B89"/>
    <mergeCell ref="C81:C89"/>
    <mergeCell ref="E81:E89"/>
    <mergeCell ref="H81:H89"/>
    <mergeCell ref="N69:Z69"/>
    <mergeCell ref="AA69:AM69"/>
    <mergeCell ref="AO69:AO70"/>
    <mergeCell ref="R70:R71"/>
    <mergeCell ref="X70:X71"/>
    <mergeCell ref="AE70:AE71"/>
    <mergeCell ref="AK70:AK71"/>
    <mergeCell ref="Y71:Z71"/>
    <mergeCell ref="AL71:AM71"/>
    <mergeCell ref="AN71:AO71"/>
    <mergeCell ref="G69:G70"/>
    <mergeCell ref="H69:H70"/>
    <mergeCell ref="I69:I70"/>
    <mergeCell ref="K69:K70"/>
    <mergeCell ref="L69:L70"/>
    <mergeCell ref="M69:M71"/>
    <mergeCell ref="AN54:AO54"/>
    <mergeCell ref="B55:B63"/>
    <mergeCell ref="C55:C63"/>
    <mergeCell ref="E55:E63"/>
    <mergeCell ref="H55:H63"/>
    <mergeCell ref="B67:AO67"/>
    <mergeCell ref="M52:M54"/>
    <mergeCell ref="N52:Z52"/>
    <mergeCell ref="AA52:AM52"/>
    <mergeCell ref="AO52:AO53"/>
    <mergeCell ref="R53:R54"/>
    <mergeCell ref="X53:X54"/>
    <mergeCell ref="AE53:AE54"/>
    <mergeCell ref="AK53:AK54"/>
    <mergeCell ref="Y54:Z54"/>
    <mergeCell ref="AL54:AM54"/>
    <mergeCell ref="B41:B49"/>
    <mergeCell ref="C41:C49"/>
    <mergeCell ref="E41:E49"/>
    <mergeCell ref="H41:H49"/>
    <mergeCell ref="B50:AO50"/>
    <mergeCell ref="G52:G53"/>
    <mergeCell ref="H52:H53"/>
    <mergeCell ref="I52:I53"/>
    <mergeCell ref="K52:K53"/>
    <mergeCell ref="L52:L53"/>
    <mergeCell ref="N38:Z38"/>
    <mergeCell ref="AA38:AM38"/>
    <mergeCell ref="AO38:AO39"/>
    <mergeCell ref="R39:R40"/>
    <mergeCell ref="X39:X40"/>
    <mergeCell ref="AE39:AE40"/>
    <mergeCell ref="AK39:AK40"/>
    <mergeCell ref="Y40:Z40"/>
    <mergeCell ref="AL40:AM40"/>
    <mergeCell ref="AN40:AO40"/>
    <mergeCell ref="G38:G39"/>
    <mergeCell ref="H38:H39"/>
    <mergeCell ref="I38:I39"/>
    <mergeCell ref="K38:K39"/>
    <mergeCell ref="L38:L39"/>
    <mergeCell ref="M38:M40"/>
    <mergeCell ref="I95:I96"/>
    <mergeCell ref="I120:I121"/>
    <mergeCell ref="B150:B158"/>
    <mergeCell ref="C150:C158"/>
    <mergeCell ref="E150:E158"/>
    <mergeCell ref="B132:B140"/>
    <mergeCell ref="C132:C140"/>
    <mergeCell ref="E132:E140"/>
    <mergeCell ref="B141:B149"/>
    <mergeCell ref="C141:C149"/>
    <mergeCell ref="E141:E149"/>
    <mergeCell ref="B123:B131"/>
    <mergeCell ref="C123:C131"/>
    <mergeCell ref="E123:E131"/>
    <mergeCell ref="AK121:AK122"/>
    <mergeCell ref="Y122:Z122"/>
    <mergeCell ref="R121:R122"/>
    <mergeCell ref="AE121:AE122"/>
    <mergeCell ref="X121:X122"/>
    <mergeCell ref="H120:H121"/>
    <mergeCell ref="H123:H131"/>
    <mergeCell ref="AL122:AM122"/>
    <mergeCell ref="AN122:AO122"/>
    <mergeCell ref="B107:B115"/>
    <mergeCell ref="C107:C115"/>
    <mergeCell ref="B118:AO118"/>
    <mergeCell ref="G120:G121"/>
    <mergeCell ref="K120:K121"/>
    <mergeCell ref="L120:L121"/>
    <mergeCell ref="M120:M122"/>
    <mergeCell ref="N120:Z120"/>
    <mergeCell ref="AA120:AM120"/>
    <mergeCell ref="AO120:AO121"/>
    <mergeCell ref="B98:B106"/>
    <mergeCell ref="C98:C106"/>
    <mergeCell ref="E98:E106"/>
    <mergeCell ref="E107:E115"/>
    <mergeCell ref="E24:E32"/>
    <mergeCell ref="B6:B14"/>
    <mergeCell ref="C6:C14"/>
    <mergeCell ref="B15:B23"/>
    <mergeCell ref="C15:C23"/>
    <mergeCell ref="E6:E14"/>
    <mergeCell ref="E15:E23"/>
    <mergeCell ref="N3:Z3"/>
    <mergeCell ref="AA3:AM3"/>
    <mergeCell ref="B1:AO1"/>
    <mergeCell ref="G3:G4"/>
    <mergeCell ref="K3:K4"/>
    <mergeCell ref="L3:L4"/>
    <mergeCell ref="M3:M5"/>
    <mergeCell ref="X96:X97"/>
    <mergeCell ref="AK96:AK97"/>
    <mergeCell ref="Y97:Z97"/>
    <mergeCell ref="AE96:AE97"/>
    <mergeCell ref="AN5:AO5"/>
    <mergeCell ref="AK4:AK5"/>
    <mergeCell ref="B36:AO36"/>
    <mergeCell ref="G95:G96"/>
    <mergeCell ref="B24:B32"/>
    <mergeCell ref="C24:C32"/>
    <mergeCell ref="H132:H140"/>
    <mergeCell ref="H141:H149"/>
    <mergeCell ref="AO3:AO4"/>
    <mergeCell ref="X4:X5"/>
    <mergeCell ref="Y5:Z5"/>
    <mergeCell ref="M95:M97"/>
    <mergeCell ref="N95:Z95"/>
    <mergeCell ref="AA95:AM95"/>
    <mergeCell ref="AL5:AM5"/>
    <mergeCell ref="R96:R97"/>
    <mergeCell ref="H150:H158"/>
    <mergeCell ref="H95:H96"/>
    <mergeCell ref="H98:H106"/>
    <mergeCell ref="H107:H115"/>
    <mergeCell ref="B93:AO93"/>
    <mergeCell ref="K95:K96"/>
    <mergeCell ref="L95:L96"/>
    <mergeCell ref="AL97:AM97"/>
    <mergeCell ref="AN97:AO97"/>
    <mergeCell ref="AO95:AO96"/>
  </mergeCells>
  <phoneticPr fontId="1" type="noConversion"/>
  <pageMargins left="1.07" right="0.23" top="1.0900000000000001" bottom="0.88" header="0.51181102362204722" footer="0.65"/>
  <pageSetup paperSize="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</sheetPr>
  <dimension ref="A1:AO157"/>
  <sheetViews>
    <sheetView showGridLines="0" topLeftCell="B65" zoomScale="85" zoomScaleNormal="100" zoomScaleSheetLayoutView="100" workbookViewId="0">
      <selection activeCell="B36" sqref="A36:IV89"/>
    </sheetView>
  </sheetViews>
  <sheetFormatPr defaultColWidth="8.75" defaultRowHeight="20.100000000000001" customHeight="1" x14ac:dyDescent="0.15"/>
  <cols>
    <col min="1" max="1" width="1.125" style="9" customWidth="1"/>
    <col min="2" max="2" width="5.125" style="9" customWidth="1"/>
    <col min="3" max="3" width="6.75" style="9" customWidth="1"/>
    <col min="4" max="4" width="7.875" style="102" hidden="1" customWidth="1"/>
    <col min="5" max="5" width="5.875" style="9" bestFit="1" customWidth="1"/>
    <col min="6" max="6" width="15.125" style="9" customWidth="1"/>
    <col min="7" max="7" width="5.875" style="9" bestFit="1" customWidth="1"/>
    <col min="8" max="8" width="5.875" style="9" customWidth="1"/>
    <col min="9" max="9" width="5.875" style="9" hidden="1" customWidth="1"/>
    <col min="10" max="10" width="5.875" style="9" bestFit="1" customWidth="1"/>
    <col min="11" max="11" width="7.875" style="10" bestFit="1" customWidth="1"/>
    <col min="12" max="12" width="9" style="10" bestFit="1" customWidth="1"/>
    <col min="13" max="15" width="5.875" style="9" bestFit="1" customWidth="1"/>
    <col min="16" max="16" width="9" style="10" bestFit="1" customWidth="1"/>
    <col min="17" max="17" width="8.125" style="10" customWidth="1"/>
    <col min="18" max="18" width="8.375" style="88" customWidth="1"/>
    <col min="19" max="19" width="6.5" style="14" bestFit="1" customWidth="1"/>
    <col min="20" max="20" width="7.5" style="14" bestFit="1" customWidth="1"/>
    <col min="21" max="21" width="6.5" style="14" bestFit="1" customWidth="1"/>
    <col min="22" max="23" width="6.875" style="10" bestFit="1" customWidth="1"/>
    <col min="24" max="24" width="6.875" style="11" bestFit="1" customWidth="1"/>
    <col min="25" max="26" width="6.875" style="9" bestFit="1" customWidth="1"/>
    <col min="27" max="27" width="5.875" style="3" bestFit="1" customWidth="1"/>
    <col min="28" max="28" width="5.875" style="4" bestFit="1" customWidth="1"/>
    <col min="29" max="29" width="8.25" style="14" customWidth="1"/>
    <col min="30" max="30" width="8.25" style="10" customWidth="1"/>
    <col min="31" max="31" width="8.125" style="88" customWidth="1"/>
    <col min="32" max="32" width="6.875" style="14" bestFit="1" customWidth="1"/>
    <col min="33" max="33" width="7.875" style="14" bestFit="1" customWidth="1"/>
    <col min="34" max="34" width="6.875" style="14" bestFit="1" customWidth="1"/>
    <col min="35" max="36" width="6.875" style="10" bestFit="1" customWidth="1"/>
    <col min="37" max="37" width="6.875" style="11" bestFit="1" customWidth="1"/>
    <col min="38" max="39" width="6.875" style="9" bestFit="1" customWidth="1"/>
    <col min="40" max="40" width="8.5" style="12" bestFit="1" customWidth="1"/>
    <col min="41" max="41" width="7.875" style="12" bestFit="1" customWidth="1"/>
    <col min="42" max="42" width="1.125" style="9" customWidth="1"/>
    <col min="43" max="16384" width="8.75" style="9"/>
  </cols>
  <sheetData>
    <row r="1" spans="1:41" s="1" customFormat="1" ht="20.100000000000001" hidden="1" customHeight="1" x14ac:dyDescent="0.15">
      <c r="A1" s="17"/>
      <c r="B1" s="164" t="s">
        <v>56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</row>
    <row r="2" spans="1:41" s="1" customFormat="1" ht="20.100000000000001" hidden="1" customHeight="1" thickBot="1" x14ac:dyDescent="0.2">
      <c r="D2" s="96"/>
      <c r="K2" s="2"/>
      <c r="L2" s="2"/>
      <c r="P2" s="2"/>
      <c r="Q2" s="2"/>
      <c r="R2" s="87"/>
      <c r="S2" s="13"/>
      <c r="T2" s="13"/>
      <c r="U2" s="13"/>
      <c r="V2" s="2"/>
      <c r="W2" s="2"/>
      <c r="X2" s="5"/>
      <c r="AA2" s="3"/>
      <c r="AB2" s="4"/>
      <c r="AC2" s="13"/>
      <c r="AD2" s="2"/>
      <c r="AE2" s="87"/>
      <c r="AF2" s="13"/>
      <c r="AG2" s="13"/>
      <c r="AH2" s="13"/>
      <c r="AI2" s="2"/>
      <c r="AJ2" s="2"/>
      <c r="AK2" s="5"/>
      <c r="AN2" s="4" t="s">
        <v>77</v>
      </c>
      <c r="AO2" s="4"/>
    </row>
    <row r="3" spans="1:41" s="1" customFormat="1" ht="20.100000000000001" hidden="1" customHeight="1" x14ac:dyDescent="0.15">
      <c r="A3" s="18"/>
      <c r="B3" s="19" t="s">
        <v>29</v>
      </c>
      <c r="C3" s="15" t="s">
        <v>30</v>
      </c>
      <c r="D3" s="91"/>
      <c r="E3" s="15"/>
      <c r="F3" s="15" t="s">
        <v>24</v>
      </c>
      <c r="G3" s="181" t="s">
        <v>26</v>
      </c>
      <c r="H3" s="15"/>
      <c r="I3" s="15"/>
      <c r="J3" s="15" t="s">
        <v>27</v>
      </c>
      <c r="K3" s="182" t="s">
        <v>31</v>
      </c>
      <c r="L3" s="182" t="s">
        <v>1</v>
      </c>
      <c r="M3" s="181" t="s">
        <v>3</v>
      </c>
      <c r="N3" s="181" t="s">
        <v>32</v>
      </c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 t="s">
        <v>33</v>
      </c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5" t="s">
        <v>86</v>
      </c>
      <c r="AO3" s="184" t="s">
        <v>87</v>
      </c>
    </row>
    <row r="4" spans="1:41" s="1" customFormat="1" ht="20.100000000000001" hidden="1" customHeight="1" x14ac:dyDescent="0.15">
      <c r="A4" s="18"/>
      <c r="B4" s="20" t="s">
        <v>34</v>
      </c>
      <c r="C4" s="16" t="s">
        <v>35</v>
      </c>
      <c r="D4" s="92"/>
      <c r="E4" s="16" t="s">
        <v>36</v>
      </c>
      <c r="F4" s="16" t="s">
        <v>23</v>
      </c>
      <c r="G4" s="169"/>
      <c r="H4" s="16"/>
      <c r="I4" s="16"/>
      <c r="J4" s="16" t="s">
        <v>28</v>
      </c>
      <c r="K4" s="183"/>
      <c r="L4" s="183"/>
      <c r="M4" s="149"/>
      <c r="N4" s="7" t="s">
        <v>39</v>
      </c>
      <c r="O4" s="7" t="s">
        <v>40</v>
      </c>
      <c r="P4" s="21" t="s">
        <v>0</v>
      </c>
      <c r="Q4" s="21" t="s">
        <v>2</v>
      </c>
      <c r="R4" s="57" t="s">
        <v>17</v>
      </c>
      <c r="S4" s="48" t="s">
        <v>4</v>
      </c>
      <c r="T4" s="48" t="s">
        <v>19</v>
      </c>
      <c r="U4" s="48" t="s">
        <v>21</v>
      </c>
      <c r="V4" s="21" t="s">
        <v>5</v>
      </c>
      <c r="W4" s="21" t="s">
        <v>6</v>
      </c>
      <c r="X4" s="180" t="s">
        <v>7</v>
      </c>
      <c r="Y4" s="8" t="s">
        <v>37</v>
      </c>
      <c r="Z4" s="8" t="s">
        <v>38</v>
      </c>
      <c r="AA4" s="22" t="s">
        <v>41</v>
      </c>
      <c r="AB4" s="7" t="s">
        <v>42</v>
      </c>
      <c r="AC4" s="48" t="s">
        <v>18</v>
      </c>
      <c r="AD4" s="21" t="s">
        <v>13</v>
      </c>
      <c r="AE4" s="57" t="s">
        <v>14</v>
      </c>
      <c r="AF4" s="48" t="s">
        <v>8</v>
      </c>
      <c r="AG4" s="48" t="s">
        <v>20</v>
      </c>
      <c r="AH4" s="48" t="s">
        <v>22</v>
      </c>
      <c r="AI4" s="21" t="s">
        <v>9</v>
      </c>
      <c r="AJ4" s="21" t="s">
        <v>10</v>
      </c>
      <c r="AK4" s="180" t="s">
        <v>11</v>
      </c>
      <c r="AL4" s="8" t="s">
        <v>37</v>
      </c>
      <c r="AM4" s="8" t="s">
        <v>38</v>
      </c>
      <c r="AN4" s="24" t="s">
        <v>12</v>
      </c>
      <c r="AO4" s="185"/>
    </row>
    <row r="5" spans="1:41" s="1" customFormat="1" ht="20.100000000000001" hidden="1" customHeight="1" x14ac:dyDescent="0.15">
      <c r="A5" s="18"/>
      <c r="B5" s="25" t="s">
        <v>57</v>
      </c>
      <c r="C5" s="24" t="s">
        <v>57</v>
      </c>
      <c r="D5" s="93"/>
      <c r="E5" s="24" t="s">
        <v>15</v>
      </c>
      <c r="F5" s="24" t="s">
        <v>58</v>
      </c>
      <c r="G5" s="24" t="s">
        <v>59</v>
      </c>
      <c r="H5" s="24"/>
      <c r="I5" s="24"/>
      <c r="J5" s="24" t="s">
        <v>15</v>
      </c>
      <c r="K5" s="26" t="s">
        <v>57</v>
      </c>
      <c r="L5" s="26" t="s">
        <v>57</v>
      </c>
      <c r="M5" s="149"/>
      <c r="N5" s="24" t="s">
        <v>59</v>
      </c>
      <c r="O5" s="24" t="s">
        <v>59</v>
      </c>
      <c r="P5" s="26" t="s">
        <v>57</v>
      </c>
      <c r="Q5" s="26" t="s">
        <v>57</v>
      </c>
      <c r="R5" s="53" t="s">
        <v>57</v>
      </c>
      <c r="S5" s="49" t="s">
        <v>57</v>
      </c>
      <c r="T5" s="49" t="s">
        <v>57</v>
      </c>
      <c r="U5" s="49" t="s">
        <v>57</v>
      </c>
      <c r="V5" s="26" t="s">
        <v>57</v>
      </c>
      <c r="W5" s="26" t="s">
        <v>57</v>
      </c>
      <c r="X5" s="180"/>
      <c r="Y5" s="177" t="s">
        <v>60</v>
      </c>
      <c r="Z5" s="178"/>
      <c r="AA5" s="27" t="s">
        <v>59</v>
      </c>
      <c r="AB5" s="24" t="s">
        <v>59</v>
      </c>
      <c r="AC5" s="49" t="s">
        <v>57</v>
      </c>
      <c r="AD5" s="26" t="s">
        <v>57</v>
      </c>
      <c r="AE5" s="53" t="s">
        <v>57</v>
      </c>
      <c r="AF5" s="49" t="s">
        <v>57</v>
      </c>
      <c r="AG5" s="49" t="s">
        <v>57</v>
      </c>
      <c r="AH5" s="49" t="s">
        <v>57</v>
      </c>
      <c r="AI5" s="26" t="s">
        <v>57</v>
      </c>
      <c r="AJ5" s="26" t="s">
        <v>57</v>
      </c>
      <c r="AK5" s="180"/>
      <c r="AL5" s="177" t="s">
        <v>60</v>
      </c>
      <c r="AM5" s="178"/>
      <c r="AN5" s="177" t="s">
        <v>61</v>
      </c>
      <c r="AO5" s="179"/>
    </row>
    <row r="6" spans="1:41" s="1" customFormat="1" ht="20.100000000000001" hidden="1" customHeight="1" x14ac:dyDescent="0.15">
      <c r="A6" s="18"/>
      <c r="B6" s="173">
        <f>C6+20*2</f>
        <v>190</v>
      </c>
      <c r="C6" s="169">
        <v>150</v>
      </c>
      <c r="D6" s="97"/>
      <c r="E6" s="169">
        <v>100</v>
      </c>
      <c r="F6" s="8" t="s">
        <v>25</v>
      </c>
      <c r="G6" s="8">
        <v>0</v>
      </c>
      <c r="H6" s="8"/>
      <c r="I6" s="8"/>
      <c r="J6" s="8">
        <v>20</v>
      </c>
      <c r="K6" s="28">
        <f t="shared" ref="K6:K14" si="0">J6+E$6</f>
        <v>120</v>
      </c>
      <c r="L6" s="28">
        <f t="shared" ref="L6:L32" si="1">(K6-30)*M6</f>
        <v>135</v>
      </c>
      <c r="M6" s="8">
        <v>1.5</v>
      </c>
      <c r="N6" s="8">
        <v>30</v>
      </c>
      <c r="O6" s="8">
        <f t="shared" ref="O6:O32" si="2">N6-G6</f>
        <v>30</v>
      </c>
      <c r="P6" s="28">
        <f t="shared" ref="P6:P32" si="3">L6/COS(ATAN((Q6+U6-T6)/L6))</f>
        <v>145.38461538461539</v>
      </c>
      <c r="Q6" s="28">
        <f t="shared" ref="Q6:Q32" si="4">L6*TAN(N6*PI()/180)</f>
        <v>77.94228634059948</v>
      </c>
      <c r="R6" s="33">
        <f t="shared" ref="R6:R32" si="5">M6/COS(N6*PI()/180)</f>
        <v>1.7320508075688772</v>
      </c>
      <c r="S6" s="50">
        <f t="shared" ref="S6:S32" si="6">40/COS(N6*PI()/180)</f>
        <v>46.188021535170058</v>
      </c>
      <c r="T6" s="50">
        <f t="shared" ref="T6:T32" si="7">K6/X6+S6</f>
        <v>78.164344136441642</v>
      </c>
      <c r="U6" s="50">
        <f t="shared" ref="U6:U32" si="8">30/X6+S6</f>
        <v>54.182102185487956</v>
      </c>
      <c r="V6" s="28">
        <f t="shared" ref="V6:V32" si="9">20/COS(N6*PI()/180)</f>
        <v>23.094010767585029</v>
      </c>
      <c r="W6" s="28">
        <f t="shared" ref="W6:W32" si="10">20/COS(ATAN((Q6+U6-T6)/L6))</f>
        <v>21.538461538461537</v>
      </c>
      <c r="X6" s="23">
        <f t="shared" ref="X6:X32" si="11">(4+SIN(N6*PI()/180)/M6)*COS(N6*PI()/180)</f>
        <v>3.7527767497325675</v>
      </c>
      <c r="Y6" s="30">
        <f t="shared" ref="Y6:Y32" si="12">(S6*M6*(K6^2-30^2)/2+M6*(K6^3-30^3)/(6*X6))/1000000</f>
        <v>0.58096981126185299</v>
      </c>
      <c r="Z6" s="30">
        <f t="shared" ref="Z6:Z32" si="13">(M6*(S6+V6+W6)*(K6-30)*60+M6*(K6^2-30^2)*60/(2*X6)+(V6+W6+U6)*0*60)/1000000</f>
        <v>0.89752613328279207</v>
      </c>
      <c r="AA6" s="54">
        <v>30</v>
      </c>
      <c r="AB6" s="31">
        <f t="shared" ref="AB6:AB32" si="14">AA6+G6</f>
        <v>30</v>
      </c>
      <c r="AC6" s="50">
        <f t="shared" ref="AC6:AC32" si="15">IF(AA6&gt;0,L6/COS(ATAN((AD6+AH6-AG6)/L6)),L6/COS(ATAN((AD6+AG6-AH6)/L6)))</f>
        <v>145.38461538461539</v>
      </c>
      <c r="AD6" s="28">
        <f t="shared" ref="AD6:AD32" si="16">L6*TAN(ABS(AA6)*PI()/180)</f>
        <v>77.94228634059948</v>
      </c>
      <c r="AE6" s="33">
        <f t="shared" ref="AE6:AE32" si="17">M6/COS(AA6*PI()/180)</f>
        <v>1.7320508075688772</v>
      </c>
      <c r="AF6" s="50">
        <f t="shared" ref="AF6:AF32" si="18">40/COS(AA6*PI()/180)</f>
        <v>46.188021535170058</v>
      </c>
      <c r="AG6" s="50">
        <f t="shared" ref="AG6:AG32" si="19">K6/AK6+AF6</f>
        <v>78.164344136441642</v>
      </c>
      <c r="AH6" s="50">
        <f t="shared" ref="AH6:AH32" si="20">30/AK6+AF6</f>
        <v>54.182102185487956</v>
      </c>
      <c r="AI6" s="28">
        <f t="shared" ref="AI6:AI32" si="21">20/COS(AA6*PI()/180)</f>
        <v>23.094010767585029</v>
      </c>
      <c r="AJ6" s="28">
        <f t="shared" ref="AJ6:AJ32" si="22">IF(AA6&gt;0,20/COS(ATAN((AD6+AH6-AG6)/L6)),20/COS(ATAN((AD6-AH6+AG6)/L6)))</f>
        <v>21.538461538461537</v>
      </c>
      <c r="AK6" s="32">
        <f t="shared" ref="AK6:AK32" si="23">(4+SIN(ABS(AA6)*PI()/180)/M6)*COS(AA6*PI()/180)</f>
        <v>3.7527767497325675</v>
      </c>
      <c r="AL6" s="30">
        <f t="shared" ref="AL6:AL32" si="24">(AF6*M6*(K6^2-30^2)/2+M6*(K6^3-30^3)/(6*AK6))/1000000</f>
        <v>0.58096981126185299</v>
      </c>
      <c r="AM6" s="30">
        <f t="shared" ref="AM6:AM32" si="25">(M6*(AF6+AI6+AJ6)*(K6-30)*60+M6*(K6^2-30^2)*60/(2*AK6)+(AI6+AJ6+AH6)*0*60)/1000000</f>
        <v>0.89752613328279207</v>
      </c>
      <c r="AN6" s="33">
        <f t="shared" ref="AN6:AN32" si="26">IF(AA6&gt;0,(C6+C6+Q6+AD6)*L6/2/10000*0.4,(C6+C6+Q6-AD6)*L6/2/10000*0.4)</f>
        <v>1.2308883462392373</v>
      </c>
      <c r="AO6" s="34">
        <f t="shared" ref="AO6:AO32" si="27">IF(Z6&gt;0,1*0.4*(V6+U6+W6+Q6+C6/2+AI6+AH6+AJ6+(C6/2+AD6))/100,1*0.4*(V6+U6+W6+Q6+C6/2+AI6+AH6+AJ6+(C6/2-AD6))/100)</f>
        <v>2.0140548866570724</v>
      </c>
    </row>
    <row r="7" spans="1:41" s="1" customFormat="1" ht="20.100000000000001" hidden="1" customHeight="1" x14ac:dyDescent="0.15">
      <c r="A7" s="18"/>
      <c r="B7" s="174"/>
      <c r="C7" s="170"/>
      <c r="D7" s="92"/>
      <c r="E7" s="170"/>
      <c r="F7" s="8" t="s">
        <v>62</v>
      </c>
      <c r="G7" s="8">
        <v>0</v>
      </c>
      <c r="H7" s="8"/>
      <c r="I7" s="8"/>
      <c r="J7" s="8">
        <v>20</v>
      </c>
      <c r="K7" s="28">
        <f t="shared" si="0"/>
        <v>120</v>
      </c>
      <c r="L7" s="28">
        <f t="shared" si="1"/>
        <v>135</v>
      </c>
      <c r="M7" s="8">
        <v>1.5</v>
      </c>
      <c r="N7" s="8">
        <v>30</v>
      </c>
      <c r="O7" s="8">
        <f t="shared" si="2"/>
        <v>30</v>
      </c>
      <c r="P7" s="28">
        <f t="shared" si="3"/>
        <v>145.38461538461539</v>
      </c>
      <c r="Q7" s="28">
        <f t="shared" si="4"/>
        <v>77.94228634059948</v>
      </c>
      <c r="R7" s="33">
        <f t="shared" si="5"/>
        <v>1.7320508075688772</v>
      </c>
      <c r="S7" s="50">
        <f t="shared" si="6"/>
        <v>46.188021535170058</v>
      </c>
      <c r="T7" s="50">
        <f t="shared" si="7"/>
        <v>78.164344136441642</v>
      </c>
      <c r="U7" s="50">
        <f t="shared" si="8"/>
        <v>54.182102185487956</v>
      </c>
      <c r="V7" s="28">
        <f t="shared" si="9"/>
        <v>23.094010767585029</v>
      </c>
      <c r="W7" s="28">
        <f t="shared" si="10"/>
        <v>21.538461538461537</v>
      </c>
      <c r="X7" s="23">
        <f t="shared" si="11"/>
        <v>3.7527767497325675</v>
      </c>
      <c r="Y7" s="30">
        <f t="shared" si="12"/>
        <v>0.58096981126185299</v>
      </c>
      <c r="Z7" s="30">
        <f t="shared" si="13"/>
        <v>0.89752613328279207</v>
      </c>
      <c r="AA7" s="54">
        <v>30</v>
      </c>
      <c r="AB7" s="31">
        <f t="shared" si="14"/>
        <v>30</v>
      </c>
      <c r="AC7" s="50">
        <f t="shared" si="15"/>
        <v>145.38461538461539</v>
      </c>
      <c r="AD7" s="28">
        <f t="shared" si="16"/>
        <v>77.94228634059948</v>
      </c>
      <c r="AE7" s="33">
        <f t="shared" si="17"/>
        <v>1.7320508075688772</v>
      </c>
      <c r="AF7" s="50">
        <f t="shared" si="18"/>
        <v>46.188021535170058</v>
      </c>
      <c r="AG7" s="50">
        <f t="shared" si="19"/>
        <v>78.164344136441642</v>
      </c>
      <c r="AH7" s="50">
        <f t="shared" si="20"/>
        <v>54.182102185487956</v>
      </c>
      <c r="AI7" s="28">
        <f t="shared" si="21"/>
        <v>23.094010767585029</v>
      </c>
      <c r="AJ7" s="28">
        <f t="shared" si="22"/>
        <v>21.538461538461537</v>
      </c>
      <c r="AK7" s="32">
        <f t="shared" si="23"/>
        <v>3.7527767497325675</v>
      </c>
      <c r="AL7" s="30">
        <f t="shared" si="24"/>
        <v>0.58096981126185299</v>
      </c>
      <c r="AM7" s="30">
        <f t="shared" si="25"/>
        <v>0.89752613328279207</v>
      </c>
      <c r="AN7" s="33">
        <f t="shared" si="26"/>
        <v>0.42088834623923727</v>
      </c>
      <c r="AO7" s="34">
        <f t="shared" si="27"/>
        <v>1.4140548866570724</v>
      </c>
    </row>
    <row r="8" spans="1:41" s="1" customFormat="1" ht="20.100000000000001" hidden="1" customHeight="1" x14ac:dyDescent="0.15">
      <c r="A8" s="18"/>
      <c r="B8" s="174"/>
      <c r="C8" s="170"/>
      <c r="D8" s="92"/>
      <c r="E8" s="170"/>
      <c r="F8" s="8" t="s">
        <v>63</v>
      </c>
      <c r="G8" s="8">
        <v>0</v>
      </c>
      <c r="H8" s="8"/>
      <c r="I8" s="8"/>
      <c r="J8" s="8">
        <v>30</v>
      </c>
      <c r="K8" s="28">
        <f t="shared" si="0"/>
        <v>130</v>
      </c>
      <c r="L8" s="28">
        <f t="shared" si="1"/>
        <v>150</v>
      </c>
      <c r="M8" s="8">
        <v>1.5</v>
      </c>
      <c r="N8" s="8">
        <v>30</v>
      </c>
      <c r="O8" s="8">
        <f t="shared" si="2"/>
        <v>30</v>
      </c>
      <c r="P8" s="28">
        <f t="shared" si="3"/>
        <v>161.53846153846152</v>
      </c>
      <c r="Q8" s="28">
        <f t="shared" si="4"/>
        <v>86.602540378443862</v>
      </c>
      <c r="R8" s="33">
        <f t="shared" si="5"/>
        <v>1.7320508075688772</v>
      </c>
      <c r="S8" s="50">
        <f t="shared" si="6"/>
        <v>46.188021535170058</v>
      </c>
      <c r="T8" s="50">
        <f t="shared" si="7"/>
        <v>80.829037686547608</v>
      </c>
      <c r="U8" s="50">
        <f t="shared" si="8"/>
        <v>54.182102185487956</v>
      </c>
      <c r="V8" s="28">
        <f t="shared" si="9"/>
        <v>23.094010767585029</v>
      </c>
      <c r="W8" s="28">
        <f t="shared" si="10"/>
        <v>21.538461538461537</v>
      </c>
      <c r="X8" s="23">
        <f t="shared" si="11"/>
        <v>3.7527767497325675</v>
      </c>
      <c r="Y8" s="30">
        <f t="shared" si="12"/>
        <v>0.69881588351528934</v>
      </c>
      <c r="Z8" s="30">
        <f t="shared" si="13"/>
        <v>1.009242380178579</v>
      </c>
      <c r="AA8" s="54">
        <v>30</v>
      </c>
      <c r="AB8" s="31">
        <f t="shared" si="14"/>
        <v>30</v>
      </c>
      <c r="AC8" s="50">
        <f t="shared" si="15"/>
        <v>161.53846153846152</v>
      </c>
      <c r="AD8" s="28">
        <f t="shared" si="16"/>
        <v>86.602540378443862</v>
      </c>
      <c r="AE8" s="33">
        <f t="shared" si="17"/>
        <v>1.7320508075688772</v>
      </c>
      <c r="AF8" s="50">
        <f t="shared" si="18"/>
        <v>46.188021535170058</v>
      </c>
      <c r="AG8" s="50">
        <f t="shared" si="19"/>
        <v>80.829037686547608</v>
      </c>
      <c r="AH8" s="50">
        <f t="shared" si="20"/>
        <v>54.182102185487956</v>
      </c>
      <c r="AI8" s="28">
        <f t="shared" si="21"/>
        <v>23.094010767585029</v>
      </c>
      <c r="AJ8" s="28">
        <f t="shared" si="22"/>
        <v>21.538461538461537</v>
      </c>
      <c r="AK8" s="32">
        <f t="shared" si="23"/>
        <v>3.7527767497325675</v>
      </c>
      <c r="AL8" s="30">
        <f t="shared" si="24"/>
        <v>0.69881588351528934</v>
      </c>
      <c r="AM8" s="30">
        <f t="shared" si="25"/>
        <v>1.009242380178579</v>
      </c>
      <c r="AN8" s="33">
        <f t="shared" si="26"/>
        <v>0.51961524227066314</v>
      </c>
      <c r="AO8" s="34">
        <f t="shared" si="27"/>
        <v>1.4833369189598269</v>
      </c>
    </row>
    <row r="9" spans="1:41" s="1" customFormat="1" ht="20.100000000000001" hidden="1" customHeight="1" x14ac:dyDescent="0.15">
      <c r="A9" s="18"/>
      <c r="B9" s="174"/>
      <c r="C9" s="170"/>
      <c r="D9" s="92"/>
      <c r="E9" s="170"/>
      <c r="F9" s="8" t="s">
        <v>64</v>
      </c>
      <c r="G9" s="8">
        <v>0</v>
      </c>
      <c r="H9" s="8"/>
      <c r="I9" s="8"/>
      <c r="J9" s="8">
        <v>30</v>
      </c>
      <c r="K9" s="28">
        <f t="shared" si="0"/>
        <v>130</v>
      </c>
      <c r="L9" s="28">
        <f t="shared" si="1"/>
        <v>150</v>
      </c>
      <c r="M9" s="8">
        <v>1.5</v>
      </c>
      <c r="N9" s="8">
        <v>30</v>
      </c>
      <c r="O9" s="8">
        <f t="shared" si="2"/>
        <v>30</v>
      </c>
      <c r="P9" s="28">
        <f t="shared" si="3"/>
        <v>161.53846153846152</v>
      </c>
      <c r="Q9" s="28">
        <f t="shared" si="4"/>
        <v>86.602540378443862</v>
      </c>
      <c r="R9" s="33">
        <f t="shared" si="5"/>
        <v>1.7320508075688772</v>
      </c>
      <c r="S9" s="50">
        <f t="shared" si="6"/>
        <v>46.188021535170058</v>
      </c>
      <c r="T9" s="50">
        <f t="shared" si="7"/>
        <v>80.829037686547608</v>
      </c>
      <c r="U9" s="50">
        <f t="shared" si="8"/>
        <v>54.182102185487956</v>
      </c>
      <c r="V9" s="28">
        <f t="shared" si="9"/>
        <v>23.094010767585029</v>
      </c>
      <c r="W9" s="28">
        <f t="shared" si="10"/>
        <v>21.538461538461537</v>
      </c>
      <c r="X9" s="23">
        <f t="shared" si="11"/>
        <v>3.7527767497325675</v>
      </c>
      <c r="Y9" s="30">
        <f t="shared" si="12"/>
        <v>0.69881588351528934</v>
      </c>
      <c r="Z9" s="30">
        <f t="shared" si="13"/>
        <v>1.009242380178579</v>
      </c>
      <c r="AA9" s="54">
        <v>30</v>
      </c>
      <c r="AB9" s="31">
        <f t="shared" si="14"/>
        <v>30</v>
      </c>
      <c r="AC9" s="50">
        <f t="shared" si="15"/>
        <v>161.53846153846152</v>
      </c>
      <c r="AD9" s="28">
        <f t="shared" si="16"/>
        <v>86.602540378443862</v>
      </c>
      <c r="AE9" s="33">
        <f t="shared" si="17"/>
        <v>1.7320508075688772</v>
      </c>
      <c r="AF9" s="50">
        <f t="shared" si="18"/>
        <v>46.188021535170058</v>
      </c>
      <c r="AG9" s="50">
        <f t="shared" si="19"/>
        <v>80.829037686547608</v>
      </c>
      <c r="AH9" s="50">
        <f t="shared" si="20"/>
        <v>54.182102185487956</v>
      </c>
      <c r="AI9" s="28">
        <f t="shared" si="21"/>
        <v>23.094010767585029</v>
      </c>
      <c r="AJ9" s="28">
        <f t="shared" si="22"/>
        <v>21.538461538461537</v>
      </c>
      <c r="AK9" s="32">
        <f t="shared" si="23"/>
        <v>3.7527767497325675</v>
      </c>
      <c r="AL9" s="30">
        <f t="shared" si="24"/>
        <v>0.69881588351528934</v>
      </c>
      <c r="AM9" s="30">
        <f t="shared" si="25"/>
        <v>1.009242380178579</v>
      </c>
      <c r="AN9" s="33">
        <f t="shared" si="26"/>
        <v>0.51961524227066314</v>
      </c>
      <c r="AO9" s="34">
        <f t="shared" si="27"/>
        <v>1.4833369189598269</v>
      </c>
    </row>
    <row r="10" spans="1:41" s="1" customFormat="1" ht="20.100000000000001" hidden="1" customHeight="1" x14ac:dyDescent="0.15">
      <c r="A10" s="18"/>
      <c r="B10" s="174"/>
      <c r="C10" s="170"/>
      <c r="D10" s="92"/>
      <c r="E10" s="170"/>
      <c r="F10" s="8" t="s">
        <v>65</v>
      </c>
      <c r="G10" s="8">
        <v>0</v>
      </c>
      <c r="H10" s="8"/>
      <c r="I10" s="8"/>
      <c r="J10" s="8">
        <v>35</v>
      </c>
      <c r="K10" s="28">
        <f t="shared" si="0"/>
        <v>135</v>
      </c>
      <c r="L10" s="28">
        <f t="shared" si="1"/>
        <v>183.75</v>
      </c>
      <c r="M10" s="8">
        <v>1.75</v>
      </c>
      <c r="N10" s="8">
        <v>30</v>
      </c>
      <c r="O10" s="8">
        <f t="shared" si="2"/>
        <v>30</v>
      </c>
      <c r="P10" s="28">
        <f t="shared" si="3"/>
        <v>199.5409314735534</v>
      </c>
      <c r="Q10" s="28">
        <f t="shared" si="4"/>
        <v>106.08811196359373</v>
      </c>
      <c r="R10" s="33">
        <f t="shared" si="5"/>
        <v>2.0207259421636898</v>
      </c>
      <c r="S10" s="50">
        <f t="shared" si="6"/>
        <v>46.188021535170058</v>
      </c>
      <c r="T10" s="50">
        <f t="shared" si="7"/>
        <v>82.56108849411649</v>
      </c>
      <c r="U10" s="50">
        <f t="shared" si="8"/>
        <v>54.270925303824818</v>
      </c>
      <c r="V10" s="28">
        <f t="shared" si="9"/>
        <v>23.094010767585029</v>
      </c>
      <c r="W10" s="28">
        <f t="shared" si="10"/>
        <v>21.718740840658874</v>
      </c>
      <c r="X10" s="23">
        <f t="shared" si="11"/>
        <v>3.7115374447904514</v>
      </c>
      <c r="Y10" s="30">
        <f t="shared" si="12"/>
        <v>0.89140536077409638</v>
      </c>
      <c r="Z10" s="30">
        <f t="shared" si="13"/>
        <v>1.2483470625420403</v>
      </c>
      <c r="AA10" s="54">
        <v>30</v>
      </c>
      <c r="AB10" s="31">
        <f t="shared" si="14"/>
        <v>30</v>
      </c>
      <c r="AC10" s="50">
        <f t="shared" si="15"/>
        <v>199.5409314735534</v>
      </c>
      <c r="AD10" s="28">
        <f t="shared" si="16"/>
        <v>106.08811196359373</v>
      </c>
      <c r="AE10" s="33">
        <f t="shared" si="17"/>
        <v>2.0207259421636898</v>
      </c>
      <c r="AF10" s="50">
        <f t="shared" si="18"/>
        <v>46.188021535170058</v>
      </c>
      <c r="AG10" s="50">
        <f t="shared" si="19"/>
        <v>82.56108849411649</v>
      </c>
      <c r="AH10" s="50">
        <f t="shared" si="20"/>
        <v>54.270925303824818</v>
      </c>
      <c r="AI10" s="28">
        <f t="shared" si="21"/>
        <v>23.094010767585029</v>
      </c>
      <c r="AJ10" s="28">
        <f t="shared" si="22"/>
        <v>21.718740840658874</v>
      </c>
      <c r="AK10" s="32">
        <f t="shared" si="23"/>
        <v>3.7115374447904514</v>
      </c>
      <c r="AL10" s="30">
        <f t="shared" si="24"/>
        <v>0.89140536077409638</v>
      </c>
      <c r="AM10" s="30">
        <f t="shared" si="25"/>
        <v>1.2483470625420403</v>
      </c>
      <c r="AN10" s="33">
        <f t="shared" si="26"/>
        <v>0.77974762293241406</v>
      </c>
      <c r="AO10" s="34">
        <f t="shared" si="27"/>
        <v>1.6413743110052996</v>
      </c>
    </row>
    <row r="11" spans="1:41" s="1" customFormat="1" ht="20.100000000000001" hidden="1" customHeight="1" x14ac:dyDescent="0.15">
      <c r="A11" s="18"/>
      <c r="B11" s="174"/>
      <c r="C11" s="170"/>
      <c r="D11" s="92"/>
      <c r="E11" s="170"/>
      <c r="F11" s="8" t="s">
        <v>66</v>
      </c>
      <c r="G11" s="8">
        <v>0</v>
      </c>
      <c r="H11" s="8"/>
      <c r="I11" s="8"/>
      <c r="J11" s="8">
        <v>35</v>
      </c>
      <c r="K11" s="28">
        <f t="shared" si="0"/>
        <v>135</v>
      </c>
      <c r="L11" s="28">
        <f t="shared" si="1"/>
        <v>183.75</v>
      </c>
      <c r="M11" s="8">
        <v>1.75</v>
      </c>
      <c r="N11" s="8">
        <v>30</v>
      </c>
      <c r="O11" s="8">
        <f t="shared" si="2"/>
        <v>30</v>
      </c>
      <c r="P11" s="28">
        <f t="shared" si="3"/>
        <v>199.5409314735534</v>
      </c>
      <c r="Q11" s="28">
        <f t="shared" si="4"/>
        <v>106.08811196359373</v>
      </c>
      <c r="R11" s="33">
        <f t="shared" si="5"/>
        <v>2.0207259421636898</v>
      </c>
      <c r="S11" s="50">
        <f t="shared" si="6"/>
        <v>46.188021535170058</v>
      </c>
      <c r="T11" s="50">
        <f t="shared" si="7"/>
        <v>82.56108849411649</v>
      </c>
      <c r="U11" s="50">
        <f t="shared" si="8"/>
        <v>54.270925303824818</v>
      </c>
      <c r="V11" s="28">
        <f t="shared" si="9"/>
        <v>23.094010767585029</v>
      </c>
      <c r="W11" s="28">
        <f t="shared" si="10"/>
        <v>21.718740840658874</v>
      </c>
      <c r="X11" s="23">
        <f t="shared" si="11"/>
        <v>3.7115374447904514</v>
      </c>
      <c r="Y11" s="30">
        <f t="shared" si="12"/>
        <v>0.89140536077409638</v>
      </c>
      <c r="Z11" s="30">
        <f t="shared" si="13"/>
        <v>1.2483470625420403</v>
      </c>
      <c r="AA11" s="54">
        <v>30</v>
      </c>
      <c r="AB11" s="31">
        <f t="shared" si="14"/>
        <v>30</v>
      </c>
      <c r="AC11" s="50">
        <f t="shared" si="15"/>
        <v>199.5409314735534</v>
      </c>
      <c r="AD11" s="28">
        <f t="shared" si="16"/>
        <v>106.08811196359373</v>
      </c>
      <c r="AE11" s="33">
        <f t="shared" si="17"/>
        <v>2.0207259421636898</v>
      </c>
      <c r="AF11" s="50">
        <f t="shared" si="18"/>
        <v>46.188021535170058</v>
      </c>
      <c r="AG11" s="50">
        <f t="shared" si="19"/>
        <v>82.56108849411649</v>
      </c>
      <c r="AH11" s="50">
        <f t="shared" si="20"/>
        <v>54.270925303824818</v>
      </c>
      <c r="AI11" s="28">
        <f t="shared" si="21"/>
        <v>23.094010767585029</v>
      </c>
      <c r="AJ11" s="28">
        <f t="shared" si="22"/>
        <v>21.718740840658874</v>
      </c>
      <c r="AK11" s="32">
        <f t="shared" si="23"/>
        <v>3.7115374447904514</v>
      </c>
      <c r="AL11" s="30">
        <f t="shared" si="24"/>
        <v>0.89140536077409638</v>
      </c>
      <c r="AM11" s="30">
        <f t="shared" si="25"/>
        <v>1.2483470625420403</v>
      </c>
      <c r="AN11" s="33">
        <f t="shared" si="26"/>
        <v>0.77974762293241406</v>
      </c>
      <c r="AO11" s="34">
        <f t="shared" si="27"/>
        <v>1.6413743110052996</v>
      </c>
    </row>
    <row r="12" spans="1:41" s="1" customFormat="1" ht="20.100000000000001" hidden="1" customHeight="1" x14ac:dyDescent="0.15">
      <c r="A12" s="18"/>
      <c r="B12" s="174"/>
      <c r="C12" s="170"/>
      <c r="D12" s="92"/>
      <c r="E12" s="170"/>
      <c r="F12" s="8" t="s">
        <v>67</v>
      </c>
      <c r="G12" s="8">
        <v>0</v>
      </c>
      <c r="H12" s="8"/>
      <c r="I12" s="8"/>
      <c r="J12" s="8">
        <v>40</v>
      </c>
      <c r="K12" s="28">
        <f t="shared" si="0"/>
        <v>140</v>
      </c>
      <c r="L12" s="28">
        <f t="shared" si="1"/>
        <v>192.5</v>
      </c>
      <c r="M12" s="8">
        <v>1.75</v>
      </c>
      <c r="N12" s="8">
        <v>30</v>
      </c>
      <c r="O12" s="8">
        <f t="shared" si="2"/>
        <v>30</v>
      </c>
      <c r="P12" s="28">
        <f t="shared" si="3"/>
        <v>209.04288059134166</v>
      </c>
      <c r="Q12" s="28">
        <f t="shared" si="4"/>
        <v>111.13992681900295</v>
      </c>
      <c r="R12" s="33">
        <f t="shared" si="5"/>
        <v>2.0207259421636898</v>
      </c>
      <c r="S12" s="50">
        <f t="shared" si="6"/>
        <v>46.188021535170058</v>
      </c>
      <c r="T12" s="50">
        <f t="shared" si="7"/>
        <v>83.908239122225609</v>
      </c>
      <c r="U12" s="50">
        <f t="shared" si="8"/>
        <v>54.270925303824818</v>
      </c>
      <c r="V12" s="28">
        <f t="shared" si="9"/>
        <v>23.094010767585029</v>
      </c>
      <c r="W12" s="28">
        <f t="shared" si="10"/>
        <v>21.718740840658874</v>
      </c>
      <c r="X12" s="23">
        <f t="shared" si="11"/>
        <v>3.7115374447904514</v>
      </c>
      <c r="Y12" s="30">
        <f t="shared" si="12"/>
        <v>0.96926365066928255</v>
      </c>
      <c r="Z12" s="30">
        <f t="shared" si="13"/>
        <v>1.3155719556356584</v>
      </c>
      <c r="AA12" s="54">
        <v>30</v>
      </c>
      <c r="AB12" s="31">
        <f t="shared" si="14"/>
        <v>30</v>
      </c>
      <c r="AC12" s="50">
        <f t="shared" si="15"/>
        <v>209.04288059134166</v>
      </c>
      <c r="AD12" s="28">
        <f t="shared" si="16"/>
        <v>111.13992681900295</v>
      </c>
      <c r="AE12" s="33">
        <f t="shared" si="17"/>
        <v>2.0207259421636898</v>
      </c>
      <c r="AF12" s="50">
        <f t="shared" si="18"/>
        <v>46.188021535170058</v>
      </c>
      <c r="AG12" s="50">
        <f t="shared" si="19"/>
        <v>83.908239122225609</v>
      </c>
      <c r="AH12" s="50">
        <f t="shared" si="20"/>
        <v>54.270925303824818</v>
      </c>
      <c r="AI12" s="28">
        <f t="shared" si="21"/>
        <v>23.094010767585029</v>
      </c>
      <c r="AJ12" s="28">
        <f t="shared" si="22"/>
        <v>21.718740840658874</v>
      </c>
      <c r="AK12" s="32">
        <f t="shared" si="23"/>
        <v>3.7115374447904514</v>
      </c>
      <c r="AL12" s="30">
        <f t="shared" si="24"/>
        <v>0.96926365066928255</v>
      </c>
      <c r="AM12" s="30">
        <f t="shared" si="25"/>
        <v>1.3155719556356584</v>
      </c>
      <c r="AN12" s="33">
        <f t="shared" si="26"/>
        <v>0.85577743650632287</v>
      </c>
      <c r="AO12" s="34">
        <f t="shared" si="27"/>
        <v>1.6817888298485733</v>
      </c>
    </row>
    <row r="13" spans="1:41" s="1" customFormat="1" ht="20.100000000000001" hidden="1" customHeight="1" x14ac:dyDescent="0.15">
      <c r="A13" s="18"/>
      <c r="B13" s="174"/>
      <c r="C13" s="170"/>
      <c r="D13" s="92"/>
      <c r="E13" s="170"/>
      <c r="F13" s="8" t="s">
        <v>68</v>
      </c>
      <c r="G13" s="8">
        <v>0</v>
      </c>
      <c r="H13" s="8"/>
      <c r="I13" s="8"/>
      <c r="J13" s="8">
        <v>40</v>
      </c>
      <c r="K13" s="28">
        <f t="shared" si="0"/>
        <v>140</v>
      </c>
      <c r="L13" s="28">
        <f t="shared" si="1"/>
        <v>192.5</v>
      </c>
      <c r="M13" s="8">
        <v>1.75</v>
      </c>
      <c r="N13" s="8">
        <v>30</v>
      </c>
      <c r="O13" s="8">
        <f t="shared" si="2"/>
        <v>30</v>
      </c>
      <c r="P13" s="28">
        <f t="shared" si="3"/>
        <v>209.04288059134166</v>
      </c>
      <c r="Q13" s="28">
        <f t="shared" si="4"/>
        <v>111.13992681900295</v>
      </c>
      <c r="R13" s="33">
        <f t="shared" si="5"/>
        <v>2.0207259421636898</v>
      </c>
      <c r="S13" s="50">
        <f t="shared" si="6"/>
        <v>46.188021535170058</v>
      </c>
      <c r="T13" s="50">
        <f t="shared" si="7"/>
        <v>83.908239122225609</v>
      </c>
      <c r="U13" s="50">
        <f t="shared" si="8"/>
        <v>54.270925303824818</v>
      </c>
      <c r="V13" s="28">
        <f t="shared" si="9"/>
        <v>23.094010767585029</v>
      </c>
      <c r="W13" s="28">
        <f t="shared" si="10"/>
        <v>21.718740840658874</v>
      </c>
      <c r="X13" s="23">
        <f t="shared" si="11"/>
        <v>3.7115374447904514</v>
      </c>
      <c r="Y13" s="30">
        <f t="shared" si="12"/>
        <v>0.96926365066928255</v>
      </c>
      <c r="Z13" s="30">
        <f t="shared" si="13"/>
        <v>1.3155719556356584</v>
      </c>
      <c r="AA13" s="54">
        <v>30</v>
      </c>
      <c r="AB13" s="31">
        <f t="shared" si="14"/>
        <v>30</v>
      </c>
      <c r="AC13" s="50">
        <f t="shared" si="15"/>
        <v>209.04288059134166</v>
      </c>
      <c r="AD13" s="28">
        <f t="shared" si="16"/>
        <v>111.13992681900295</v>
      </c>
      <c r="AE13" s="33">
        <f t="shared" si="17"/>
        <v>2.0207259421636898</v>
      </c>
      <c r="AF13" s="50">
        <f t="shared" si="18"/>
        <v>46.188021535170058</v>
      </c>
      <c r="AG13" s="50">
        <f t="shared" si="19"/>
        <v>83.908239122225609</v>
      </c>
      <c r="AH13" s="50">
        <f t="shared" si="20"/>
        <v>54.270925303824818</v>
      </c>
      <c r="AI13" s="28">
        <f t="shared" si="21"/>
        <v>23.094010767585029</v>
      </c>
      <c r="AJ13" s="28">
        <f t="shared" si="22"/>
        <v>21.718740840658874</v>
      </c>
      <c r="AK13" s="32">
        <f t="shared" si="23"/>
        <v>3.7115374447904514</v>
      </c>
      <c r="AL13" s="30">
        <f t="shared" si="24"/>
        <v>0.96926365066928255</v>
      </c>
      <c r="AM13" s="30">
        <f t="shared" si="25"/>
        <v>1.3155719556356584</v>
      </c>
      <c r="AN13" s="33">
        <f t="shared" si="26"/>
        <v>0.85577743650632287</v>
      </c>
      <c r="AO13" s="34">
        <f t="shared" si="27"/>
        <v>1.6817888298485733</v>
      </c>
    </row>
    <row r="14" spans="1:41" s="1" customFormat="1" ht="20.100000000000001" hidden="1" customHeight="1" x14ac:dyDescent="0.15">
      <c r="A14" s="18"/>
      <c r="B14" s="175"/>
      <c r="C14" s="171"/>
      <c r="D14" s="93"/>
      <c r="E14" s="171"/>
      <c r="F14" s="8" t="s">
        <v>69</v>
      </c>
      <c r="G14" s="8">
        <v>0</v>
      </c>
      <c r="H14" s="8"/>
      <c r="I14" s="8"/>
      <c r="J14" s="8">
        <v>45</v>
      </c>
      <c r="K14" s="28">
        <f t="shared" si="0"/>
        <v>145</v>
      </c>
      <c r="L14" s="28">
        <f t="shared" si="1"/>
        <v>201.25</v>
      </c>
      <c r="M14" s="8">
        <v>1.75</v>
      </c>
      <c r="N14" s="8">
        <v>30</v>
      </c>
      <c r="O14" s="8">
        <f t="shared" si="2"/>
        <v>30</v>
      </c>
      <c r="P14" s="28">
        <f t="shared" si="3"/>
        <v>218.54482970912991</v>
      </c>
      <c r="Q14" s="28">
        <f t="shared" si="4"/>
        <v>116.19174167441219</v>
      </c>
      <c r="R14" s="33">
        <f t="shared" si="5"/>
        <v>2.0207259421636898</v>
      </c>
      <c r="S14" s="50">
        <f t="shared" si="6"/>
        <v>46.188021535170058</v>
      </c>
      <c r="T14" s="50">
        <f t="shared" si="7"/>
        <v>85.255389750334729</v>
      </c>
      <c r="U14" s="50">
        <f t="shared" si="8"/>
        <v>54.270925303824818</v>
      </c>
      <c r="V14" s="28">
        <f t="shared" si="9"/>
        <v>23.094010767585029</v>
      </c>
      <c r="W14" s="28">
        <f t="shared" si="10"/>
        <v>21.718740840658874</v>
      </c>
      <c r="X14" s="23">
        <f t="shared" si="11"/>
        <v>3.7115374447904514</v>
      </c>
      <c r="Y14" s="30">
        <f t="shared" si="12"/>
        <v>1.050792926026066</v>
      </c>
      <c r="Z14" s="30">
        <f t="shared" si="13"/>
        <v>1.3835041028090334</v>
      </c>
      <c r="AA14" s="54">
        <v>30</v>
      </c>
      <c r="AB14" s="31">
        <f t="shared" si="14"/>
        <v>30</v>
      </c>
      <c r="AC14" s="50">
        <f t="shared" si="15"/>
        <v>218.54482970912991</v>
      </c>
      <c r="AD14" s="28">
        <f t="shared" si="16"/>
        <v>116.19174167441219</v>
      </c>
      <c r="AE14" s="33">
        <f t="shared" si="17"/>
        <v>2.0207259421636898</v>
      </c>
      <c r="AF14" s="50">
        <f t="shared" si="18"/>
        <v>46.188021535170058</v>
      </c>
      <c r="AG14" s="50">
        <f t="shared" si="19"/>
        <v>85.255389750334729</v>
      </c>
      <c r="AH14" s="50">
        <f t="shared" si="20"/>
        <v>54.270925303824818</v>
      </c>
      <c r="AI14" s="28">
        <f t="shared" si="21"/>
        <v>23.094010767585029</v>
      </c>
      <c r="AJ14" s="28">
        <f t="shared" si="22"/>
        <v>21.718740840658874</v>
      </c>
      <c r="AK14" s="32">
        <f t="shared" si="23"/>
        <v>3.7115374447904514</v>
      </c>
      <c r="AL14" s="30">
        <f t="shared" si="24"/>
        <v>1.050792926026066</v>
      </c>
      <c r="AM14" s="30">
        <f t="shared" si="25"/>
        <v>1.3835041028090334</v>
      </c>
      <c r="AN14" s="33">
        <f t="shared" si="26"/>
        <v>0.93534352047901814</v>
      </c>
      <c r="AO14" s="34">
        <f t="shared" si="27"/>
        <v>1.7222033486918473</v>
      </c>
    </row>
    <row r="15" spans="1:41" s="1" customFormat="1" ht="20.100000000000001" hidden="1" customHeight="1" x14ac:dyDescent="0.15">
      <c r="A15" s="18"/>
      <c r="B15" s="173">
        <f>C15+20*2</f>
        <v>190</v>
      </c>
      <c r="C15" s="169">
        <v>150</v>
      </c>
      <c r="D15" s="97"/>
      <c r="E15" s="169">
        <v>150</v>
      </c>
      <c r="F15" s="8" t="s">
        <v>25</v>
      </c>
      <c r="G15" s="8">
        <v>0</v>
      </c>
      <c r="H15" s="8"/>
      <c r="I15" s="8"/>
      <c r="J15" s="8">
        <v>20</v>
      </c>
      <c r="K15" s="28">
        <f t="shared" ref="K15:K23" si="28">J15+E$15</f>
        <v>170</v>
      </c>
      <c r="L15" s="28">
        <f t="shared" si="1"/>
        <v>210</v>
      </c>
      <c r="M15" s="8">
        <v>1.5</v>
      </c>
      <c r="N15" s="8">
        <v>30</v>
      </c>
      <c r="O15" s="8">
        <f t="shared" si="2"/>
        <v>30</v>
      </c>
      <c r="P15" s="28">
        <f t="shared" si="3"/>
        <v>226.15384615384613</v>
      </c>
      <c r="Q15" s="28">
        <f t="shared" si="4"/>
        <v>121.2435565298214</v>
      </c>
      <c r="R15" s="33">
        <f t="shared" si="5"/>
        <v>1.7320508075688772</v>
      </c>
      <c r="S15" s="50">
        <f t="shared" si="6"/>
        <v>46.188021535170058</v>
      </c>
      <c r="T15" s="50">
        <f t="shared" si="7"/>
        <v>91.487811886971457</v>
      </c>
      <c r="U15" s="50">
        <f t="shared" si="8"/>
        <v>54.182102185487956</v>
      </c>
      <c r="V15" s="28">
        <f t="shared" si="9"/>
        <v>23.094010767585029</v>
      </c>
      <c r="W15" s="28">
        <f t="shared" si="10"/>
        <v>21.538461538461537</v>
      </c>
      <c r="X15" s="23">
        <f t="shared" si="11"/>
        <v>3.7527767497325675</v>
      </c>
      <c r="Y15" s="30">
        <f t="shared" si="12"/>
        <v>1.2954407693840149</v>
      </c>
      <c r="Z15" s="30">
        <f t="shared" si="13"/>
        <v>1.4800896097126808</v>
      </c>
      <c r="AA15" s="54">
        <v>30</v>
      </c>
      <c r="AB15" s="31">
        <f t="shared" si="14"/>
        <v>30</v>
      </c>
      <c r="AC15" s="50">
        <f t="shared" si="15"/>
        <v>226.15384615384613</v>
      </c>
      <c r="AD15" s="28">
        <f t="shared" si="16"/>
        <v>121.2435565298214</v>
      </c>
      <c r="AE15" s="33">
        <f t="shared" si="17"/>
        <v>1.7320508075688772</v>
      </c>
      <c r="AF15" s="50">
        <f t="shared" si="18"/>
        <v>46.188021535170058</v>
      </c>
      <c r="AG15" s="50">
        <f t="shared" si="19"/>
        <v>91.487811886971457</v>
      </c>
      <c r="AH15" s="50">
        <f t="shared" si="20"/>
        <v>54.182102185487956</v>
      </c>
      <c r="AI15" s="28">
        <f t="shared" si="21"/>
        <v>23.094010767585029</v>
      </c>
      <c r="AJ15" s="28">
        <f t="shared" si="22"/>
        <v>21.538461538461537</v>
      </c>
      <c r="AK15" s="32">
        <f t="shared" si="23"/>
        <v>3.7527767497325675</v>
      </c>
      <c r="AL15" s="30">
        <f t="shared" si="24"/>
        <v>1.2954407693840149</v>
      </c>
      <c r="AM15" s="30">
        <f t="shared" si="25"/>
        <v>1.4800896097126808</v>
      </c>
      <c r="AN15" s="33">
        <f t="shared" si="26"/>
        <v>2.2784458748504997</v>
      </c>
      <c r="AO15" s="34">
        <f t="shared" si="27"/>
        <v>2.3604650481708473</v>
      </c>
    </row>
    <row r="16" spans="1:41" s="1" customFormat="1" ht="20.100000000000001" hidden="1" customHeight="1" x14ac:dyDescent="0.15">
      <c r="A16" s="18"/>
      <c r="B16" s="174"/>
      <c r="C16" s="170"/>
      <c r="D16" s="92"/>
      <c r="E16" s="170"/>
      <c r="F16" s="8" t="s">
        <v>62</v>
      </c>
      <c r="G16" s="8">
        <v>0</v>
      </c>
      <c r="H16" s="8"/>
      <c r="I16" s="8"/>
      <c r="J16" s="8">
        <v>20</v>
      </c>
      <c r="K16" s="28">
        <f t="shared" si="28"/>
        <v>170</v>
      </c>
      <c r="L16" s="28">
        <f t="shared" si="1"/>
        <v>210</v>
      </c>
      <c r="M16" s="8">
        <v>1.5</v>
      </c>
      <c r="N16" s="8">
        <v>30</v>
      </c>
      <c r="O16" s="8">
        <f t="shared" si="2"/>
        <v>30</v>
      </c>
      <c r="P16" s="28">
        <f t="shared" si="3"/>
        <v>226.15384615384613</v>
      </c>
      <c r="Q16" s="28">
        <f t="shared" si="4"/>
        <v>121.2435565298214</v>
      </c>
      <c r="R16" s="33">
        <f t="shared" si="5"/>
        <v>1.7320508075688772</v>
      </c>
      <c r="S16" s="50">
        <f t="shared" si="6"/>
        <v>46.188021535170058</v>
      </c>
      <c r="T16" s="50">
        <f t="shared" si="7"/>
        <v>91.487811886971457</v>
      </c>
      <c r="U16" s="50">
        <f t="shared" si="8"/>
        <v>54.182102185487956</v>
      </c>
      <c r="V16" s="28">
        <f t="shared" si="9"/>
        <v>23.094010767585029</v>
      </c>
      <c r="W16" s="28">
        <f t="shared" si="10"/>
        <v>21.538461538461537</v>
      </c>
      <c r="X16" s="23">
        <f t="shared" si="11"/>
        <v>3.7527767497325675</v>
      </c>
      <c r="Y16" s="30">
        <f t="shared" si="12"/>
        <v>1.2954407693840149</v>
      </c>
      <c r="Z16" s="30">
        <f t="shared" si="13"/>
        <v>1.4800896097126808</v>
      </c>
      <c r="AA16" s="54">
        <v>30</v>
      </c>
      <c r="AB16" s="31">
        <f t="shared" si="14"/>
        <v>30</v>
      </c>
      <c r="AC16" s="50">
        <f t="shared" si="15"/>
        <v>226.15384615384613</v>
      </c>
      <c r="AD16" s="28">
        <f t="shared" si="16"/>
        <v>121.2435565298214</v>
      </c>
      <c r="AE16" s="33">
        <f t="shared" si="17"/>
        <v>1.7320508075688772</v>
      </c>
      <c r="AF16" s="50">
        <f t="shared" si="18"/>
        <v>46.188021535170058</v>
      </c>
      <c r="AG16" s="50">
        <f t="shared" si="19"/>
        <v>91.487811886971457</v>
      </c>
      <c r="AH16" s="50">
        <f t="shared" si="20"/>
        <v>54.182102185487956</v>
      </c>
      <c r="AI16" s="28">
        <f t="shared" si="21"/>
        <v>23.094010767585029</v>
      </c>
      <c r="AJ16" s="28">
        <f t="shared" si="22"/>
        <v>21.538461538461537</v>
      </c>
      <c r="AK16" s="32">
        <f t="shared" si="23"/>
        <v>3.7527767497325675</v>
      </c>
      <c r="AL16" s="30">
        <f t="shared" si="24"/>
        <v>1.2954407693840149</v>
      </c>
      <c r="AM16" s="30">
        <f t="shared" si="25"/>
        <v>1.4800896097126808</v>
      </c>
      <c r="AN16" s="33">
        <f t="shared" si="26"/>
        <v>1.0184458748504999</v>
      </c>
      <c r="AO16" s="34">
        <f t="shared" si="27"/>
        <v>1.7604650481708473</v>
      </c>
    </row>
    <row r="17" spans="1:41" s="1" customFormat="1" ht="20.100000000000001" hidden="1" customHeight="1" x14ac:dyDescent="0.15">
      <c r="A17" s="18"/>
      <c r="B17" s="174"/>
      <c r="C17" s="170"/>
      <c r="D17" s="92"/>
      <c r="E17" s="170"/>
      <c r="F17" s="8" t="s">
        <v>63</v>
      </c>
      <c r="G17" s="8">
        <v>0</v>
      </c>
      <c r="H17" s="8"/>
      <c r="I17" s="8"/>
      <c r="J17" s="8">
        <v>30</v>
      </c>
      <c r="K17" s="28">
        <f t="shared" si="28"/>
        <v>180</v>
      </c>
      <c r="L17" s="28">
        <f t="shared" si="1"/>
        <v>225</v>
      </c>
      <c r="M17" s="8">
        <v>1.5</v>
      </c>
      <c r="N17" s="8">
        <v>30</v>
      </c>
      <c r="O17" s="8">
        <f t="shared" si="2"/>
        <v>30</v>
      </c>
      <c r="P17" s="28">
        <f t="shared" si="3"/>
        <v>242.30769230769232</v>
      </c>
      <c r="Q17" s="28">
        <f t="shared" si="4"/>
        <v>129.9038105676658</v>
      </c>
      <c r="R17" s="33">
        <f t="shared" si="5"/>
        <v>1.7320508075688772</v>
      </c>
      <c r="S17" s="50">
        <f t="shared" si="6"/>
        <v>46.188021535170058</v>
      </c>
      <c r="T17" s="50">
        <f t="shared" si="7"/>
        <v>94.152505437077423</v>
      </c>
      <c r="U17" s="50">
        <f t="shared" si="8"/>
        <v>54.182102185487956</v>
      </c>
      <c r="V17" s="28">
        <f t="shared" si="9"/>
        <v>23.094010767585029</v>
      </c>
      <c r="W17" s="28">
        <f t="shared" si="10"/>
        <v>21.53846153846154</v>
      </c>
      <c r="X17" s="23">
        <f t="shared" si="11"/>
        <v>3.7527767497325675</v>
      </c>
      <c r="Y17" s="30">
        <f t="shared" si="12"/>
        <v>1.4779056602275207</v>
      </c>
      <c r="Z17" s="30">
        <f t="shared" si="13"/>
        <v>1.6037969775839453</v>
      </c>
      <c r="AA17" s="54">
        <v>30</v>
      </c>
      <c r="AB17" s="31">
        <f t="shared" si="14"/>
        <v>30</v>
      </c>
      <c r="AC17" s="50">
        <f t="shared" si="15"/>
        <v>242.30769230769232</v>
      </c>
      <c r="AD17" s="28">
        <f t="shared" si="16"/>
        <v>129.9038105676658</v>
      </c>
      <c r="AE17" s="33">
        <f t="shared" si="17"/>
        <v>1.7320508075688772</v>
      </c>
      <c r="AF17" s="50">
        <f t="shared" si="18"/>
        <v>46.188021535170058</v>
      </c>
      <c r="AG17" s="50">
        <f t="shared" si="19"/>
        <v>94.152505437077423</v>
      </c>
      <c r="AH17" s="50">
        <f t="shared" si="20"/>
        <v>54.182102185487956</v>
      </c>
      <c r="AI17" s="28">
        <f t="shared" si="21"/>
        <v>23.094010767585029</v>
      </c>
      <c r="AJ17" s="28">
        <f t="shared" si="22"/>
        <v>21.53846153846154</v>
      </c>
      <c r="AK17" s="32">
        <f t="shared" si="23"/>
        <v>3.7527767497325675</v>
      </c>
      <c r="AL17" s="30">
        <f t="shared" si="24"/>
        <v>1.4779056602275207</v>
      </c>
      <c r="AM17" s="30">
        <f t="shared" si="25"/>
        <v>1.6037969775839453</v>
      </c>
      <c r="AN17" s="33">
        <f t="shared" si="26"/>
        <v>1.1691342951089922</v>
      </c>
      <c r="AO17" s="34">
        <f t="shared" si="27"/>
        <v>1.8297470804736029</v>
      </c>
    </row>
    <row r="18" spans="1:41" s="1" customFormat="1" ht="20.100000000000001" hidden="1" customHeight="1" x14ac:dyDescent="0.15">
      <c r="A18" s="18"/>
      <c r="B18" s="174"/>
      <c r="C18" s="170"/>
      <c r="D18" s="92"/>
      <c r="E18" s="170"/>
      <c r="F18" s="8" t="s">
        <v>64</v>
      </c>
      <c r="G18" s="8">
        <v>0</v>
      </c>
      <c r="H18" s="8"/>
      <c r="I18" s="8"/>
      <c r="J18" s="8">
        <v>30</v>
      </c>
      <c r="K18" s="28">
        <f t="shared" si="28"/>
        <v>180</v>
      </c>
      <c r="L18" s="28">
        <f t="shared" si="1"/>
        <v>225</v>
      </c>
      <c r="M18" s="8">
        <v>1.5</v>
      </c>
      <c r="N18" s="8">
        <v>30</v>
      </c>
      <c r="O18" s="8">
        <f t="shared" si="2"/>
        <v>30</v>
      </c>
      <c r="P18" s="28">
        <f t="shared" si="3"/>
        <v>242.30769230769232</v>
      </c>
      <c r="Q18" s="28">
        <f t="shared" si="4"/>
        <v>129.9038105676658</v>
      </c>
      <c r="R18" s="33">
        <f t="shared" si="5"/>
        <v>1.7320508075688772</v>
      </c>
      <c r="S18" s="50">
        <f t="shared" si="6"/>
        <v>46.188021535170058</v>
      </c>
      <c r="T18" s="50">
        <f t="shared" si="7"/>
        <v>94.152505437077423</v>
      </c>
      <c r="U18" s="50">
        <f t="shared" si="8"/>
        <v>54.182102185487956</v>
      </c>
      <c r="V18" s="28">
        <f t="shared" si="9"/>
        <v>23.094010767585029</v>
      </c>
      <c r="W18" s="28">
        <f t="shared" si="10"/>
        <v>21.53846153846154</v>
      </c>
      <c r="X18" s="23">
        <f t="shared" si="11"/>
        <v>3.7527767497325675</v>
      </c>
      <c r="Y18" s="30">
        <f t="shared" si="12"/>
        <v>1.4779056602275207</v>
      </c>
      <c r="Z18" s="30">
        <f t="shared" si="13"/>
        <v>1.6037969775839453</v>
      </c>
      <c r="AA18" s="54">
        <v>30</v>
      </c>
      <c r="AB18" s="31">
        <f t="shared" si="14"/>
        <v>30</v>
      </c>
      <c r="AC18" s="50">
        <f t="shared" si="15"/>
        <v>242.30769230769232</v>
      </c>
      <c r="AD18" s="28">
        <f t="shared" si="16"/>
        <v>129.9038105676658</v>
      </c>
      <c r="AE18" s="33">
        <f t="shared" si="17"/>
        <v>1.7320508075688772</v>
      </c>
      <c r="AF18" s="50">
        <f t="shared" si="18"/>
        <v>46.188021535170058</v>
      </c>
      <c r="AG18" s="50">
        <f t="shared" si="19"/>
        <v>94.152505437077423</v>
      </c>
      <c r="AH18" s="50">
        <f t="shared" si="20"/>
        <v>54.182102185487956</v>
      </c>
      <c r="AI18" s="28">
        <f t="shared" si="21"/>
        <v>23.094010767585029</v>
      </c>
      <c r="AJ18" s="28">
        <f t="shared" si="22"/>
        <v>21.53846153846154</v>
      </c>
      <c r="AK18" s="32">
        <f t="shared" si="23"/>
        <v>3.7527767497325675</v>
      </c>
      <c r="AL18" s="30">
        <f t="shared" si="24"/>
        <v>1.4779056602275207</v>
      </c>
      <c r="AM18" s="30">
        <f t="shared" si="25"/>
        <v>1.6037969775839453</v>
      </c>
      <c r="AN18" s="33">
        <f t="shared" si="26"/>
        <v>1.1691342951089922</v>
      </c>
      <c r="AO18" s="34">
        <f t="shared" si="27"/>
        <v>1.8297470804736029</v>
      </c>
    </row>
    <row r="19" spans="1:41" s="1" customFormat="1" ht="20.100000000000001" hidden="1" customHeight="1" x14ac:dyDescent="0.15">
      <c r="A19" s="18"/>
      <c r="B19" s="174"/>
      <c r="C19" s="170"/>
      <c r="D19" s="92"/>
      <c r="E19" s="170"/>
      <c r="F19" s="8" t="s">
        <v>65</v>
      </c>
      <c r="G19" s="8">
        <v>0</v>
      </c>
      <c r="H19" s="8"/>
      <c r="I19" s="8"/>
      <c r="J19" s="8">
        <v>35</v>
      </c>
      <c r="K19" s="28">
        <f t="shared" si="28"/>
        <v>185</v>
      </c>
      <c r="L19" s="28">
        <f t="shared" si="1"/>
        <v>271.25</v>
      </c>
      <c r="M19" s="8">
        <v>1.75</v>
      </c>
      <c r="N19" s="8">
        <v>30</v>
      </c>
      <c r="O19" s="8">
        <f t="shared" si="2"/>
        <v>30</v>
      </c>
      <c r="P19" s="28">
        <f t="shared" si="3"/>
        <v>294.56042265143594</v>
      </c>
      <c r="Q19" s="28">
        <f t="shared" si="4"/>
        <v>156.60626051768597</v>
      </c>
      <c r="R19" s="33">
        <f t="shared" si="5"/>
        <v>2.0207259421636898</v>
      </c>
      <c r="S19" s="50">
        <f t="shared" si="6"/>
        <v>46.188021535170058</v>
      </c>
      <c r="T19" s="50">
        <f t="shared" si="7"/>
        <v>96.032594775207741</v>
      </c>
      <c r="U19" s="50">
        <f t="shared" si="8"/>
        <v>54.270925303824818</v>
      </c>
      <c r="V19" s="28">
        <f t="shared" si="9"/>
        <v>23.094010767585029</v>
      </c>
      <c r="W19" s="28">
        <f t="shared" si="10"/>
        <v>21.718740840658871</v>
      </c>
      <c r="X19" s="23">
        <f t="shared" si="11"/>
        <v>3.7115374447904514</v>
      </c>
      <c r="Y19" s="30">
        <f t="shared" si="12"/>
        <v>1.8422551462954122</v>
      </c>
      <c r="Z19" s="30">
        <f t="shared" si="13"/>
        <v>1.9524224270672965</v>
      </c>
      <c r="AA19" s="54">
        <v>30</v>
      </c>
      <c r="AB19" s="31">
        <f t="shared" si="14"/>
        <v>30</v>
      </c>
      <c r="AC19" s="50">
        <f t="shared" si="15"/>
        <v>294.56042265143594</v>
      </c>
      <c r="AD19" s="28">
        <f t="shared" si="16"/>
        <v>156.60626051768597</v>
      </c>
      <c r="AE19" s="33">
        <f t="shared" si="17"/>
        <v>2.0207259421636898</v>
      </c>
      <c r="AF19" s="50">
        <f t="shared" si="18"/>
        <v>46.188021535170058</v>
      </c>
      <c r="AG19" s="50">
        <f t="shared" si="19"/>
        <v>96.032594775207741</v>
      </c>
      <c r="AH19" s="50">
        <f t="shared" si="20"/>
        <v>54.270925303824818</v>
      </c>
      <c r="AI19" s="28">
        <f t="shared" si="21"/>
        <v>23.094010767585029</v>
      </c>
      <c r="AJ19" s="28">
        <f t="shared" si="22"/>
        <v>21.718740840658871</v>
      </c>
      <c r="AK19" s="32">
        <f t="shared" si="23"/>
        <v>3.7115374447904514</v>
      </c>
      <c r="AL19" s="30">
        <f t="shared" si="24"/>
        <v>1.8422551462954122</v>
      </c>
      <c r="AM19" s="30">
        <f t="shared" si="25"/>
        <v>1.9524224270672965</v>
      </c>
      <c r="AN19" s="33">
        <f t="shared" si="26"/>
        <v>1.6991779266168932</v>
      </c>
      <c r="AO19" s="34">
        <f t="shared" si="27"/>
        <v>2.0455194994380377</v>
      </c>
    </row>
    <row r="20" spans="1:41" s="1" customFormat="1" ht="20.100000000000001" hidden="1" customHeight="1" x14ac:dyDescent="0.15">
      <c r="A20" s="18"/>
      <c r="B20" s="174"/>
      <c r="C20" s="170"/>
      <c r="D20" s="92"/>
      <c r="E20" s="170"/>
      <c r="F20" s="8" t="s">
        <v>66</v>
      </c>
      <c r="G20" s="8">
        <v>0</v>
      </c>
      <c r="H20" s="8"/>
      <c r="I20" s="8"/>
      <c r="J20" s="8">
        <v>35</v>
      </c>
      <c r="K20" s="28">
        <f t="shared" si="28"/>
        <v>185</v>
      </c>
      <c r="L20" s="28">
        <f t="shared" si="1"/>
        <v>271.25</v>
      </c>
      <c r="M20" s="8">
        <v>1.75</v>
      </c>
      <c r="N20" s="8">
        <v>30</v>
      </c>
      <c r="O20" s="8">
        <f t="shared" si="2"/>
        <v>30</v>
      </c>
      <c r="P20" s="28">
        <f t="shared" si="3"/>
        <v>294.56042265143594</v>
      </c>
      <c r="Q20" s="28">
        <f t="shared" si="4"/>
        <v>156.60626051768597</v>
      </c>
      <c r="R20" s="33">
        <f t="shared" si="5"/>
        <v>2.0207259421636898</v>
      </c>
      <c r="S20" s="50">
        <f t="shared" si="6"/>
        <v>46.188021535170058</v>
      </c>
      <c r="T20" s="50">
        <f t="shared" si="7"/>
        <v>96.032594775207741</v>
      </c>
      <c r="U20" s="50">
        <f t="shared" si="8"/>
        <v>54.270925303824818</v>
      </c>
      <c r="V20" s="28">
        <f t="shared" si="9"/>
        <v>23.094010767585029</v>
      </c>
      <c r="W20" s="28">
        <f t="shared" si="10"/>
        <v>21.718740840658871</v>
      </c>
      <c r="X20" s="23">
        <f t="shared" si="11"/>
        <v>3.7115374447904514</v>
      </c>
      <c r="Y20" s="30">
        <f t="shared" si="12"/>
        <v>1.8422551462954122</v>
      </c>
      <c r="Z20" s="30">
        <f t="shared" si="13"/>
        <v>1.9524224270672965</v>
      </c>
      <c r="AA20" s="54">
        <v>30</v>
      </c>
      <c r="AB20" s="31">
        <f t="shared" si="14"/>
        <v>30</v>
      </c>
      <c r="AC20" s="50">
        <f t="shared" si="15"/>
        <v>294.56042265143594</v>
      </c>
      <c r="AD20" s="28">
        <f t="shared" si="16"/>
        <v>156.60626051768597</v>
      </c>
      <c r="AE20" s="33">
        <f t="shared" si="17"/>
        <v>2.0207259421636898</v>
      </c>
      <c r="AF20" s="50">
        <f t="shared" si="18"/>
        <v>46.188021535170058</v>
      </c>
      <c r="AG20" s="50">
        <f t="shared" si="19"/>
        <v>96.032594775207741</v>
      </c>
      <c r="AH20" s="50">
        <f t="shared" si="20"/>
        <v>54.270925303824818</v>
      </c>
      <c r="AI20" s="28">
        <f t="shared" si="21"/>
        <v>23.094010767585029</v>
      </c>
      <c r="AJ20" s="28">
        <f t="shared" si="22"/>
        <v>21.718740840658871</v>
      </c>
      <c r="AK20" s="32">
        <f t="shared" si="23"/>
        <v>3.7115374447904514</v>
      </c>
      <c r="AL20" s="30">
        <f t="shared" si="24"/>
        <v>1.8422551462954122</v>
      </c>
      <c r="AM20" s="30">
        <f t="shared" si="25"/>
        <v>1.9524224270672965</v>
      </c>
      <c r="AN20" s="33">
        <f t="shared" si="26"/>
        <v>1.6991779266168932</v>
      </c>
      <c r="AO20" s="34">
        <f t="shared" si="27"/>
        <v>2.0455194994380377</v>
      </c>
    </row>
    <row r="21" spans="1:41" s="1" customFormat="1" ht="20.100000000000001" hidden="1" customHeight="1" x14ac:dyDescent="0.15">
      <c r="A21" s="18"/>
      <c r="B21" s="174"/>
      <c r="C21" s="170"/>
      <c r="D21" s="92"/>
      <c r="E21" s="170"/>
      <c r="F21" s="8" t="s">
        <v>67</v>
      </c>
      <c r="G21" s="8">
        <v>0</v>
      </c>
      <c r="H21" s="8"/>
      <c r="I21" s="8"/>
      <c r="J21" s="8">
        <v>40</v>
      </c>
      <c r="K21" s="28">
        <f t="shared" si="28"/>
        <v>190</v>
      </c>
      <c r="L21" s="28">
        <f t="shared" si="1"/>
        <v>280</v>
      </c>
      <c r="M21" s="8">
        <v>1.75</v>
      </c>
      <c r="N21" s="8">
        <v>30</v>
      </c>
      <c r="O21" s="8">
        <f t="shared" si="2"/>
        <v>30</v>
      </c>
      <c r="P21" s="28">
        <f t="shared" si="3"/>
        <v>304.06237176922423</v>
      </c>
      <c r="Q21" s="28">
        <f t="shared" si="4"/>
        <v>161.65807537309522</v>
      </c>
      <c r="R21" s="33">
        <f t="shared" si="5"/>
        <v>2.0207259421636898</v>
      </c>
      <c r="S21" s="50">
        <f t="shared" si="6"/>
        <v>46.188021535170058</v>
      </c>
      <c r="T21" s="50">
        <f t="shared" si="7"/>
        <v>97.379745403316875</v>
      </c>
      <c r="U21" s="50">
        <f t="shared" si="8"/>
        <v>54.270925303824818</v>
      </c>
      <c r="V21" s="28">
        <f t="shared" si="9"/>
        <v>23.094010767585029</v>
      </c>
      <c r="W21" s="28">
        <f t="shared" si="10"/>
        <v>21.718740840658874</v>
      </c>
      <c r="X21" s="23">
        <f t="shared" si="11"/>
        <v>3.7115374447904514</v>
      </c>
      <c r="Y21" s="30">
        <f t="shared" si="12"/>
        <v>1.9594754936056618</v>
      </c>
      <c r="Z21" s="30">
        <f t="shared" si="13"/>
        <v>2.0267198609584876</v>
      </c>
      <c r="AA21" s="54">
        <v>30</v>
      </c>
      <c r="AB21" s="31">
        <f t="shared" si="14"/>
        <v>30</v>
      </c>
      <c r="AC21" s="50">
        <f t="shared" si="15"/>
        <v>304.06237176922423</v>
      </c>
      <c r="AD21" s="28">
        <f t="shared" si="16"/>
        <v>161.65807537309522</v>
      </c>
      <c r="AE21" s="33">
        <f t="shared" si="17"/>
        <v>2.0207259421636898</v>
      </c>
      <c r="AF21" s="50">
        <f t="shared" si="18"/>
        <v>46.188021535170058</v>
      </c>
      <c r="AG21" s="50">
        <f t="shared" si="19"/>
        <v>97.379745403316875</v>
      </c>
      <c r="AH21" s="50">
        <f t="shared" si="20"/>
        <v>54.270925303824818</v>
      </c>
      <c r="AI21" s="28">
        <f t="shared" si="21"/>
        <v>23.094010767585029</v>
      </c>
      <c r="AJ21" s="28">
        <f t="shared" si="22"/>
        <v>21.718740840658874</v>
      </c>
      <c r="AK21" s="32">
        <f t="shared" si="23"/>
        <v>3.7115374447904514</v>
      </c>
      <c r="AL21" s="30">
        <f t="shared" si="24"/>
        <v>1.9594754936056618</v>
      </c>
      <c r="AM21" s="30">
        <f t="shared" si="25"/>
        <v>2.0267198609584876</v>
      </c>
      <c r="AN21" s="33">
        <f t="shared" si="26"/>
        <v>1.8105704441786665</v>
      </c>
      <c r="AO21" s="34">
        <f t="shared" si="27"/>
        <v>2.0859340182813115</v>
      </c>
    </row>
    <row r="22" spans="1:41" s="1" customFormat="1" ht="20.100000000000001" hidden="1" customHeight="1" x14ac:dyDescent="0.15">
      <c r="A22" s="18"/>
      <c r="B22" s="174"/>
      <c r="C22" s="170"/>
      <c r="D22" s="92"/>
      <c r="E22" s="170"/>
      <c r="F22" s="8" t="s">
        <v>68</v>
      </c>
      <c r="G22" s="8">
        <v>0</v>
      </c>
      <c r="H22" s="8"/>
      <c r="I22" s="8"/>
      <c r="J22" s="8">
        <v>40</v>
      </c>
      <c r="K22" s="28">
        <f t="shared" si="28"/>
        <v>190</v>
      </c>
      <c r="L22" s="28">
        <f t="shared" si="1"/>
        <v>280</v>
      </c>
      <c r="M22" s="8">
        <v>1.75</v>
      </c>
      <c r="N22" s="8">
        <v>30</v>
      </c>
      <c r="O22" s="8">
        <f t="shared" si="2"/>
        <v>30</v>
      </c>
      <c r="P22" s="28">
        <f t="shared" si="3"/>
        <v>304.06237176922423</v>
      </c>
      <c r="Q22" s="28">
        <f t="shared" si="4"/>
        <v>161.65807537309522</v>
      </c>
      <c r="R22" s="33">
        <f t="shared" si="5"/>
        <v>2.0207259421636898</v>
      </c>
      <c r="S22" s="50">
        <f t="shared" si="6"/>
        <v>46.188021535170058</v>
      </c>
      <c r="T22" s="50">
        <f t="shared" si="7"/>
        <v>97.379745403316875</v>
      </c>
      <c r="U22" s="50">
        <f t="shared" si="8"/>
        <v>54.270925303824818</v>
      </c>
      <c r="V22" s="28">
        <f t="shared" si="9"/>
        <v>23.094010767585029</v>
      </c>
      <c r="W22" s="28">
        <f t="shared" si="10"/>
        <v>21.718740840658874</v>
      </c>
      <c r="X22" s="23">
        <f t="shared" si="11"/>
        <v>3.7115374447904514</v>
      </c>
      <c r="Y22" s="30">
        <f t="shared" si="12"/>
        <v>1.9594754936056618</v>
      </c>
      <c r="Z22" s="30">
        <f t="shared" si="13"/>
        <v>2.0267198609584876</v>
      </c>
      <c r="AA22" s="54">
        <v>30</v>
      </c>
      <c r="AB22" s="31">
        <f t="shared" si="14"/>
        <v>30</v>
      </c>
      <c r="AC22" s="50">
        <f t="shared" si="15"/>
        <v>304.06237176922423</v>
      </c>
      <c r="AD22" s="28">
        <f t="shared" si="16"/>
        <v>161.65807537309522</v>
      </c>
      <c r="AE22" s="33">
        <f t="shared" si="17"/>
        <v>2.0207259421636898</v>
      </c>
      <c r="AF22" s="50">
        <f t="shared" si="18"/>
        <v>46.188021535170058</v>
      </c>
      <c r="AG22" s="50">
        <f t="shared" si="19"/>
        <v>97.379745403316875</v>
      </c>
      <c r="AH22" s="50">
        <f t="shared" si="20"/>
        <v>54.270925303824818</v>
      </c>
      <c r="AI22" s="28">
        <f t="shared" si="21"/>
        <v>23.094010767585029</v>
      </c>
      <c r="AJ22" s="28">
        <f t="shared" si="22"/>
        <v>21.718740840658874</v>
      </c>
      <c r="AK22" s="32">
        <f t="shared" si="23"/>
        <v>3.7115374447904514</v>
      </c>
      <c r="AL22" s="30">
        <f t="shared" si="24"/>
        <v>1.9594754936056618</v>
      </c>
      <c r="AM22" s="30">
        <f t="shared" si="25"/>
        <v>2.0267198609584876</v>
      </c>
      <c r="AN22" s="33">
        <f t="shared" si="26"/>
        <v>1.8105704441786665</v>
      </c>
      <c r="AO22" s="34">
        <f t="shared" si="27"/>
        <v>2.0859340182813115</v>
      </c>
    </row>
    <row r="23" spans="1:41" s="1" customFormat="1" ht="20.100000000000001" hidden="1" customHeight="1" x14ac:dyDescent="0.15">
      <c r="A23" s="18"/>
      <c r="B23" s="175"/>
      <c r="C23" s="171"/>
      <c r="D23" s="93"/>
      <c r="E23" s="171"/>
      <c r="F23" s="8" t="s">
        <v>69</v>
      </c>
      <c r="G23" s="8">
        <v>0</v>
      </c>
      <c r="H23" s="8"/>
      <c r="I23" s="8"/>
      <c r="J23" s="8">
        <v>45</v>
      </c>
      <c r="K23" s="28">
        <f t="shared" si="28"/>
        <v>195</v>
      </c>
      <c r="L23" s="28">
        <f t="shared" si="1"/>
        <v>288.75</v>
      </c>
      <c r="M23" s="8">
        <v>1.75</v>
      </c>
      <c r="N23" s="8">
        <v>30</v>
      </c>
      <c r="O23" s="8">
        <f t="shared" si="2"/>
        <v>30</v>
      </c>
      <c r="P23" s="28">
        <f t="shared" si="3"/>
        <v>313.56432088701246</v>
      </c>
      <c r="Q23" s="28">
        <f t="shared" si="4"/>
        <v>166.70989022850443</v>
      </c>
      <c r="R23" s="33">
        <f t="shared" si="5"/>
        <v>2.0207259421636898</v>
      </c>
      <c r="S23" s="50">
        <f t="shared" si="6"/>
        <v>46.188021535170058</v>
      </c>
      <c r="T23" s="50">
        <f t="shared" si="7"/>
        <v>98.726896031426008</v>
      </c>
      <c r="U23" s="50">
        <f t="shared" si="8"/>
        <v>54.270925303824818</v>
      </c>
      <c r="V23" s="28">
        <f t="shared" si="9"/>
        <v>23.094010767585029</v>
      </c>
      <c r="W23" s="28">
        <f t="shared" si="10"/>
        <v>21.718740840658871</v>
      </c>
      <c r="X23" s="23">
        <f t="shared" si="11"/>
        <v>3.7115374447904514</v>
      </c>
      <c r="Y23" s="30">
        <f t="shared" si="12"/>
        <v>2.0809562047773067</v>
      </c>
      <c r="Z23" s="30">
        <f t="shared" si="13"/>
        <v>2.1017245489294356</v>
      </c>
      <c r="AA23" s="54">
        <v>30</v>
      </c>
      <c r="AB23" s="31">
        <f t="shared" si="14"/>
        <v>30</v>
      </c>
      <c r="AC23" s="50">
        <f t="shared" si="15"/>
        <v>313.56432088701246</v>
      </c>
      <c r="AD23" s="28">
        <f t="shared" si="16"/>
        <v>166.70989022850443</v>
      </c>
      <c r="AE23" s="33">
        <f t="shared" si="17"/>
        <v>2.0207259421636898</v>
      </c>
      <c r="AF23" s="50">
        <f t="shared" si="18"/>
        <v>46.188021535170058</v>
      </c>
      <c r="AG23" s="50">
        <f t="shared" si="19"/>
        <v>98.726896031426008</v>
      </c>
      <c r="AH23" s="50">
        <f t="shared" si="20"/>
        <v>54.270925303824818</v>
      </c>
      <c r="AI23" s="28">
        <f t="shared" si="21"/>
        <v>23.094010767585029</v>
      </c>
      <c r="AJ23" s="28">
        <f t="shared" si="22"/>
        <v>21.718740840658871</v>
      </c>
      <c r="AK23" s="32">
        <f t="shared" si="23"/>
        <v>3.7115374447904514</v>
      </c>
      <c r="AL23" s="30">
        <f t="shared" si="24"/>
        <v>2.0809562047773067</v>
      </c>
      <c r="AM23" s="30">
        <f t="shared" si="25"/>
        <v>2.1017245489294356</v>
      </c>
      <c r="AN23" s="33">
        <f t="shared" si="26"/>
        <v>1.9254992321392264</v>
      </c>
      <c r="AO23" s="34">
        <f t="shared" si="27"/>
        <v>2.1263485371245854</v>
      </c>
    </row>
    <row r="24" spans="1:41" s="1" customFormat="1" ht="20.100000000000001" hidden="1" customHeight="1" x14ac:dyDescent="0.15">
      <c r="A24" s="18"/>
      <c r="B24" s="173">
        <f>C24+20*2</f>
        <v>190</v>
      </c>
      <c r="C24" s="169">
        <v>150</v>
      </c>
      <c r="D24" s="97"/>
      <c r="E24" s="169">
        <v>200</v>
      </c>
      <c r="F24" s="8" t="s">
        <v>25</v>
      </c>
      <c r="G24" s="8">
        <v>0</v>
      </c>
      <c r="H24" s="8"/>
      <c r="I24" s="8"/>
      <c r="J24" s="8">
        <v>20</v>
      </c>
      <c r="K24" s="28">
        <f t="shared" ref="K24:K32" si="29">J24+E$24</f>
        <v>220</v>
      </c>
      <c r="L24" s="28">
        <f t="shared" si="1"/>
        <v>285</v>
      </c>
      <c r="M24" s="8">
        <v>1.5</v>
      </c>
      <c r="N24" s="8">
        <v>30</v>
      </c>
      <c r="O24" s="8">
        <f t="shared" si="2"/>
        <v>30</v>
      </c>
      <c r="P24" s="28">
        <f t="shared" si="3"/>
        <v>306.92307692307691</v>
      </c>
      <c r="Q24" s="28">
        <f t="shared" si="4"/>
        <v>164.54482671904333</v>
      </c>
      <c r="R24" s="33">
        <f t="shared" si="5"/>
        <v>1.7320508075688772</v>
      </c>
      <c r="S24" s="50">
        <f t="shared" si="6"/>
        <v>46.188021535170058</v>
      </c>
      <c r="T24" s="50">
        <f t="shared" si="7"/>
        <v>104.81127963750129</v>
      </c>
      <c r="U24" s="50">
        <f t="shared" si="8"/>
        <v>54.182102185487956</v>
      </c>
      <c r="V24" s="28">
        <f t="shared" si="9"/>
        <v>23.094010767585029</v>
      </c>
      <c r="W24" s="28">
        <f t="shared" si="10"/>
        <v>21.538461538461537</v>
      </c>
      <c r="X24" s="23">
        <f t="shared" si="11"/>
        <v>3.7527767497325675</v>
      </c>
      <c r="Y24" s="30">
        <f t="shared" si="12"/>
        <v>2.3529910220823194</v>
      </c>
      <c r="Z24" s="30">
        <f t="shared" si="13"/>
        <v>2.1226086910199542</v>
      </c>
      <c r="AA24" s="54">
        <v>30</v>
      </c>
      <c r="AB24" s="31">
        <f t="shared" si="14"/>
        <v>30</v>
      </c>
      <c r="AC24" s="50">
        <f t="shared" si="15"/>
        <v>306.92307692307691</v>
      </c>
      <c r="AD24" s="28">
        <f t="shared" si="16"/>
        <v>164.54482671904333</v>
      </c>
      <c r="AE24" s="33">
        <f t="shared" si="17"/>
        <v>1.7320508075688772</v>
      </c>
      <c r="AF24" s="50">
        <f t="shared" si="18"/>
        <v>46.188021535170058</v>
      </c>
      <c r="AG24" s="50">
        <f t="shared" si="19"/>
        <v>104.81127963750129</v>
      </c>
      <c r="AH24" s="50">
        <f t="shared" si="20"/>
        <v>54.182102185487956</v>
      </c>
      <c r="AI24" s="28">
        <f t="shared" si="21"/>
        <v>23.094010767585029</v>
      </c>
      <c r="AJ24" s="28">
        <f t="shared" si="22"/>
        <v>21.538461538461537</v>
      </c>
      <c r="AK24" s="32">
        <f t="shared" si="23"/>
        <v>3.7527767497325675</v>
      </c>
      <c r="AL24" s="30">
        <f t="shared" si="24"/>
        <v>2.3529910220823194</v>
      </c>
      <c r="AM24" s="30">
        <f t="shared" si="25"/>
        <v>2.1226086910199542</v>
      </c>
      <c r="AN24" s="33">
        <f t="shared" si="26"/>
        <v>3.5858110245970942</v>
      </c>
      <c r="AO24" s="34">
        <f t="shared" si="27"/>
        <v>2.7068752096846231</v>
      </c>
    </row>
    <row r="25" spans="1:41" s="1" customFormat="1" ht="20.100000000000001" hidden="1" customHeight="1" x14ac:dyDescent="0.15">
      <c r="A25" s="18"/>
      <c r="B25" s="174"/>
      <c r="C25" s="170"/>
      <c r="D25" s="92"/>
      <c r="E25" s="170"/>
      <c r="F25" s="8" t="s">
        <v>62</v>
      </c>
      <c r="G25" s="8">
        <v>0</v>
      </c>
      <c r="H25" s="8"/>
      <c r="I25" s="8"/>
      <c r="J25" s="8">
        <v>20</v>
      </c>
      <c r="K25" s="28">
        <f t="shared" si="29"/>
        <v>220</v>
      </c>
      <c r="L25" s="28">
        <f t="shared" si="1"/>
        <v>285</v>
      </c>
      <c r="M25" s="8">
        <v>1.5</v>
      </c>
      <c r="N25" s="8">
        <v>30</v>
      </c>
      <c r="O25" s="8">
        <f t="shared" si="2"/>
        <v>30</v>
      </c>
      <c r="P25" s="28">
        <f t="shared" si="3"/>
        <v>306.92307692307691</v>
      </c>
      <c r="Q25" s="28">
        <f t="shared" si="4"/>
        <v>164.54482671904333</v>
      </c>
      <c r="R25" s="33">
        <f t="shared" si="5"/>
        <v>1.7320508075688772</v>
      </c>
      <c r="S25" s="50">
        <f t="shared" si="6"/>
        <v>46.188021535170058</v>
      </c>
      <c r="T25" s="50">
        <f t="shared" si="7"/>
        <v>104.81127963750129</v>
      </c>
      <c r="U25" s="50">
        <f t="shared" si="8"/>
        <v>54.182102185487956</v>
      </c>
      <c r="V25" s="28">
        <f t="shared" si="9"/>
        <v>23.094010767585029</v>
      </c>
      <c r="W25" s="28">
        <f t="shared" si="10"/>
        <v>21.538461538461537</v>
      </c>
      <c r="X25" s="23">
        <f t="shared" si="11"/>
        <v>3.7527767497325675</v>
      </c>
      <c r="Y25" s="30">
        <f t="shared" si="12"/>
        <v>2.3529910220823194</v>
      </c>
      <c r="Z25" s="30">
        <f t="shared" si="13"/>
        <v>2.1226086910199542</v>
      </c>
      <c r="AA25" s="54">
        <v>30</v>
      </c>
      <c r="AB25" s="31">
        <f t="shared" si="14"/>
        <v>30</v>
      </c>
      <c r="AC25" s="50">
        <f t="shared" si="15"/>
        <v>306.92307692307691</v>
      </c>
      <c r="AD25" s="28">
        <f t="shared" si="16"/>
        <v>164.54482671904333</v>
      </c>
      <c r="AE25" s="33">
        <f t="shared" si="17"/>
        <v>1.7320508075688772</v>
      </c>
      <c r="AF25" s="50">
        <f t="shared" si="18"/>
        <v>46.188021535170058</v>
      </c>
      <c r="AG25" s="50">
        <f t="shared" si="19"/>
        <v>104.81127963750129</v>
      </c>
      <c r="AH25" s="50">
        <f t="shared" si="20"/>
        <v>54.182102185487956</v>
      </c>
      <c r="AI25" s="28">
        <f t="shared" si="21"/>
        <v>23.094010767585029</v>
      </c>
      <c r="AJ25" s="28">
        <f t="shared" si="22"/>
        <v>21.538461538461537</v>
      </c>
      <c r="AK25" s="32">
        <f t="shared" si="23"/>
        <v>3.7527767497325675</v>
      </c>
      <c r="AL25" s="30">
        <f t="shared" si="24"/>
        <v>2.3529910220823194</v>
      </c>
      <c r="AM25" s="30">
        <f t="shared" si="25"/>
        <v>2.1226086910199542</v>
      </c>
      <c r="AN25" s="33">
        <f t="shared" si="26"/>
        <v>1.875811024597094</v>
      </c>
      <c r="AO25" s="34">
        <f t="shared" si="27"/>
        <v>2.1068752096846231</v>
      </c>
    </row>
    <row r="26" spans="1:41" s="1" customFormat="1" ht="20.100000000000001" hidden="1" customHeight="1" x14ac:dyDescent="0.15">
      <c r="A26" s="18"/>
      <c r="B26" s="174"/>
      <c r="C26" s="170"/>
      <c r="D26" s="92"/>
      <c r="E26" s="170"/>
      <c r="F26" s="8" t="s">
        <v>63</v>
      </c>
      <c r="G26" s="8">
        <v>0</v>
      </c>
      <c r="H26" s="8"/>
      <c r="I26" s="8"/>
      <c r="J26" s="8">
        <v>30</v>
      </c>
      <c r="K26" s="28">
        <f t="shared" si="29"/>
        <v>230</v>
      </c>
      <c r="L26" s="28">
        <f t="shared" si="1"/>
        <v>300</v>
      </c>
      <c r="M26" s="8">
        <v>1.5</v>
      </c>
      <c r="N26" s="8">
        <v>30</v>
      </c>
      <c r="O26" s="8">
        <f t="shared" si="2"/>
        <v>30</v>
      </c>
      <c r="P26" s="28">
        <f t="shared" si="3"/>
        <v>323.07692307692304</v>
      </c>
      <c r="Q26" s="28">
        <f t="shared" si="4"/>
        <v>173.20508075688772</v>
      </c>
      <c r="R26" s="33">
        <f t="shared" si="5"/>
        <v>1.7320508075688772</v>
      </c>
      <c r="S26" s="50">
        <f t="shared" si="6"/>
        <v>46.188021535170058</v>
      </c>
      <c r="T26" s="50">
        <f t="shared" si="7"/>
        <v>107.47597318760725</v>
      </c>
      <c r="U26" s="50">
        <f t="shared" si="8"/>
        <v>54.182102185487956</v>
      </c>
      <c r="V26" s="28">
        <f t="shared" si="9"/>
        <v>23.094010767585029</v>
      </c>
      <c r="W26" s="28">
        <f t="shared" si="10"/>
        <v>21.538461538461537</v>
      </c>
      <c r="X26" s="23">
        <f t="shared" si="11"/>
        <v>3.7527767497325675</v>
      </c>
      <c r="Y26" s="30">
        <f t="shared" si="12"/>
        <v>2.6100673323287928</v>
      </c>
      <c r="Z26" s="30">
        <f t="shared" si="13"/>
        <v>2.2583071798666947</v>
      </c>
      <c r="AA26" s="54">
        <v>30</v>
      </c>
      <c r="AB26" s="31">
        <f t="shared" si="14"/>
        <v>30</v>
      </c>
      <c r="AC26" s="50">
        <f t="shared" si="15"/>
        <v>323.07692307692304</v>
      </c>
      <c r="AD26" s="28">
        <f t="shared" si="16"/>
        <v>173.20508075688772</v>
      </c>
      <c r="AE26" s="33">
        <f t="shared" si="17"/>
        <v>1.7320508075688772</v>
      </c>
      <c r="AF26" s="50">
        <f t="shared" si="18"/>
        <v>46.188021535170058</v>
      </c>
      <c r="AG26" s="50">
        <f t="shared" si="19"/>
        <v>107.47597318760725</v>
      </c>
      <c r="AH26" s="50">
        <f t="shared" si="20"/>
        <v>54.182102185487956</v>
      </c>
      <c r="AI26" s="28">
        <f t="shared" si="21"/>
        <v>23.094010767585029</v>
      </c>
      <c r="AJ26" s="28">
        <f t="shared" si="22"/>
        <v>21.538461538461537</v>
      </c>
      <c r="AK26" s="32">
        <f t="shared" si="23"/>
        <v>3.7527767497325675</v>
      </c>
      <c r="AL26" s="30">
        <f t="shared" si="24"/>
        <v>2.6100673323287928</v>
      </c>
      <c r="AM26" s="30">
        <f t="shared" si="25"/>
        <v>2.2583071798666947</v>
      </c>
      <c r="AN26" s="33">
        <f t="shared" si="26"/>
        <v>2.0784609690826525</v>
      </c>
      <c r="AO26" s="34">
        <f t="shared" si="27"/>
        <v>2.1761572419873776</v>
      </c>
    </row>
    <row r="27" spans="1:41" s="1" customFormat="1" ht="20.100000000000001" hidden="1" customHeight="1" x14ac:dyDescent="0.15">
      <c r="A27" s="18"/>
      <c r="B27" s="174"/>
      <c r="C27" s="170"/>
      <c r="D27" s="92"/>
      <c r="E27" s="170"/>
      <c r="F27" s="8" t="s">
        <v>64</v>
      </c>
      <c r="G27" s="8">
        <v>0</v>
      </c>
      <c r="H27" s="8"/>
      <c r="I27" s="8"/>
      <c r="J27" s="8">
        <v>30</v>
      </c>
      <c r="K27" s="28">
        <f t="shared" si="29"/>
        <v>230</v>
      </c>
      <c r="L27" s="28">
        <f t="shared" si="1"/>
        <v>300</v>
      </c>
      <c r="M27" s="8">
        <v>1.5</v>
      </c>
      <c r="N27" s="8">
        <v>30</v>
      </c>
      <c r="O27" s="8">
        <f t="shared" si="2"/>
        <v>30</v>
      </c>
      <c r="P27" s="28">
        <f t="shared" si="3"/>
        <v>323.07692307692304</v>
      </c>
      <c r="Q27" s="28">
        <f t="shared" si="4"/>
        <v>173.20508075688772</v>
      </c>
      <c r="R27" s="33">
        <f t="shared" si="5"/>
        <v>1.7320508075688772</v>
      </c>
      <c r="S27" s="50">
        <f t="shared" si="6"/>
        <v>46.188021535170058</v>
      </c>
      <c r="T27" s="50">
        <f t="shared" si="7"/>
        <v>107.47597318760725</v>
      </c>
      <c r="U27" s="50">
        <f t="shared" si="8"/>
        <v>54.182102185487956</v>
      </c>
      <c r="V27" s="28">
        <f t="shared" si="9"/>
        <v>23.094010767585029</v>
      </c>
      <c r="W27" s="28">
        <f t="shared" si="10"/>
        <v>21.538461538461537</v>
      </c>
      <c r="X27" s="23">
        <f t="shared" si="11"/>
        <v>3.7527767497325675</v>
      </c>
      <c r="Y27" s="30">
        <f t="shared" si="12"/>
        <v>2.6100673323287928</v>
      </c>
      <c r="Z27" s="30">
        <f t="shared" si="13"/>
        <v>2.2583071798666947</v>
      </c>
      <c r="AA27" s="54">
        <v>30</v>
      </c>
      <c r="AB27" s="31">
        <f t="shared" si="14"/>
        <v>30</v>
      </c>
      <c r="AC27" s="50">
        <f t="shared" si="15"/>
        <v>323.07692307692304</v>
      </c>
      <c r="AD27" s="28">
        <f t="shared" si="16"/>
        <v>173.20508075688772</v>
      </c>
      <c r="AE27" s="33">
        <f t="shared" si="17"/>
        <v>1.7320508075688772</v>
      </c>
      <c r="AF27" s="50">
        <f t="shared" si="18"/>
        <v>46.188021535170058</v>
      </c>
      <c r="AG27" s="50">
        <f t="shared" si="19"/>
        <v>107.47597318760725</v>
      </c>
      <c r="AH27" s="50">
        <f t="shared" si="20"/>
        <v>54.182102185487956</v>
      </c>
      <c r="AI27" s="28">
        <f t="shared" si="21"/>
        <v>23.094010767585029</v>
      </c>
      <c r="AJ27" s="28">
        <f t="shared" si="22"/>
        <v>21.538461538461537</v>
      </c>
      <c r="AK27" s="32">
        <f t="shared" si="23"/>
        <v>3.7527767497325675</v>
      </c>
      <c r="AL27" s="30">
        <f t="shared" si="24"/>
        <v>2.6100673323287928</v>
      </c>
      <c r="AM27" s="30">
        <f t="shared" si="25"/>
        <v>2.2583071798666947</v>
      </c>
      <c r="AN27" s="33">
        <f t="shared" si="26"/>
        <v>2.0784609690826525</v>
      </c>
      <c r="AO27" s="34">
        <f t="shared" si="27"/>
        <v>2.1761572419873776</v>
      </c>
    </row>
    <row r="28" spans="1:41" s="1" customFormat="1" ht="20.100000000000001" hidden="1" customHeight="1" x14ac:dyDescent="0.15">
      <c r="A28" s="18"/>
      <c r="B28" s="174"/>
      <c r="C28" s="170"/>
      <c r="D28" s="92"/>
      <c r="E28" s="170"/>
      <c r="F28" s="8" t="s">
        <v>65</v>
      </c>
      <c r="G28" s="8">
        <v>0</v>
      </c>
      <c r="H28" s="8"/>
      <c r="I28" s="8"/>
      <c r="J28" s="8">
        <v>35</v>
      </c>
      <c r="K28" s="28">
        <f t="shared" si="29"/>
        <v>235</v>
      </c>
      <c r="L28" s="28">
        <f t="shared" si="1"/>
        <v>358.75</v>
      </c>
      <c r="M28" s="8">
        <v>1.75</v>
      </c>
      <c r="N28" s="8">
        <v>30</v>
      </c>
      <c r="O28" s="8">
        <f t="shared" si="2"/>
        <v>30</v>
      </c>
      <c r="P28" s="28">
        <f t="shared" si="3"/>
        <v>389.57991382931857</v>
      </c>
      <c r="Q28" s="28">
        <f t="shared" si="4"/>
        <v>207.12440907177822</v>
      </c>
      <c r="R28" s="33">
        <f t="shared" si="5"/>
        <v>2.0207259421636898</v>
      </c>
      <c r="S28" s="50">
        <f t="shared" si="6"/>
        <v>46.188021535170058</v>
      </c>
      <c r="T28" s="50">
        <f t="shared" si="7"/>
        <v>109.50410105629902</v>
      </c>
      <c r="U28" s="50">
        <f t="shared" si="8"/>
        <v>54.270925303824818</v>
      </c>
      <c r="V28" s="28">
        <f t="shared" si="9"/>
        <v>23.094010767585029</v>
      </c>
      <c r="W28" s="28">
        <f t="shared" si="10"/>
        <v>21.718740840658874</v>
      </c>
      <c r="X28" s="23">
        <f t="shared" si="11"/>
        <v>3.7115374447904514</v>
      </c>
      <c r="Y28" s="30">
        <f t="shared" si="12"/>
        <v>3.213247533958262</v>
      </c>
      <c r="Z28" s="30">
        <f t="shared" si="13"/>
        <v>2.7272231995682827</v>
      </c>
      <c r="AA28" s="54">
        <v>30</v>
      </c>
      <c r="AB28" s="31">
        <f t="shared" si="14"/>
        <v>30</v>
      </c>
      <c r="AC28" s="50">
        <f t="shared" si="15"/>
        <v>389.57991382931857</v>
      </c>
      <c r="AD28" s="28">
        <f t="shared" si="16"/>
        <v>207.12440907177822</v>
      </c>
      <c r="AE28" s="33">
        <f t="shared" si="17"/>
        <v>2.0207259421636898</v>
      </c>
      <c r="AF28" s="50">
        <f t="shared" si="18"/>
        <v>46.188021535170058</v>
      </c>
      <c r="AG28" s="50">
        <f t="shared" si="19"/>
        <v>109.50410105629902</v>
      </c>
      <c r="AH28" s="50">
        <f t="shared" si="20"/>
        <v>54.270925303824818</v>
      </c>
      <c r="AI28" s="28">
        <f t="shared" si="21"/>
        <v>23.094010767585029</v>
      </c>
      <c r="AJ28" s="28">
        <f t="shared" si="22"/>
        <v>21.718740840658874</v>
      </c>
      <c r="AK28" s="32">
        <f t="shared" si="23"/>
        <v>3.7115374447904514</v>
      </c>
      <c r="AL28" s="30">
        <f t="shared" si="24"/>
        <v>3.213247533958262</v>
      </c>
      <c r="AM28" s="30">
        <f t="shared" si="25"/>
        <v>2.7272231995682827</v>
      </c>
      <c r="AN28" s="33">
        <f t="shared" si="26"/>
        <v>2.9722352701800179</v>
      </c>
      <c r="AO28" s="34">
        <f t="shared" si="27"/>
        <v>2.4496646878707753</v>
      </c>
    </row>
    <row r="29" spans="1:41" s="1" customFormat="1" ht="20.100000000000001" hidden="1" customHeight="1" x14ac:dyDescent="0.15">
      <c r="A29" s="18"/>
      <c r="B29" s="174"/>
      <c r="C29" s="170"/>
      <c r="D29" s="92"/>
      <c r="E29" s="170"/>
      <c r="F29" s="8" t="s">
        <v>66</v>
      </c>
      <c r="G29" s="8">
        <v>0</v>
      </c>
      <c r="H29" s="8"/>
      <c r="I29" s="8"/>
      <c r="J29" s="8">
        <v>35</v>
      </c>
      <c r="K29" s="28">
        <f t="shared" si="29"/>
        <v>235</v>
      </c>
      <c r="L29" s="28">
        <f t="shared" si="1"/>
        <v>358.75</v>
      </c>
      <c r="M29" s="8">
        <v>1.75</v>
      </c>
      <c r="N29" s="8">
        <v>30</v>
      </c>
      <c r="O29" s="8">
        <f t="shared" si="2"/>
        <v>30</v>
      </c>
      <c r="P29" s="28">
        <f t="shared" si="3"/>
        <v>389.57991382931857</v>
      </c>
      <c r="Q29" s="28">
        <f t="shared" si="4"/>
        <v>207.12440907177822</v>
      </c>
      <c r="R29" s="33">
        <f t="shared" si="5"/>
        <v>2.0207259421636898</v>
      </c>
      <c r="S29" s="50">
        <f t="shared" si="6"/>
        <v>46.188021535170058</v>
      </c>
      <c r="T29" s="50">
        <f t="shared" si="7"/>
        <v>109.50410105629902</v>
      </c>
      <c r="U29" s="50">
        <f t="shared" si="8"/>
        <v>54.270925303824818</v>
      </c>
      <c r="V29" s="28">
        <f t="shared" si="9"/>
        <v>23.094010767585029</v>
      </c>
      <c r="W29" s="28">
        <f t="shared" si="10"/>
        <v>21.718740840658874</v>
      </c>
      <c r="X29" s="23">
        <f t="shared" si="11"/>
        <v>3.7115374447904514</v>
      </c>
      <c r="Y29" s="30">
        <f t="shared" si="12"/>
        <v>3.213247533958262</v>
      </c>
      <c r="Z29" s="30">
        <f t="shared" si="13"/>
        <v>2.7272231995682827</v>
      </c>
      <c r="AA29" s="54">
        <v>30</v>
      </c>
      <c r="AB29" s="31">
        <f t="shared" si="14"/>
        <v>30</v>
      </c>
      <c r="AC29" s="50">
        <f t="shared" si="15"/>
        <v>389.57991382931857</v>
      </c>
      <c r="AD29" s="28">
        <f t="shared" si="16"/>
        <v>207.12440907177822</v>
      </c>
      <c r="AE29" s="33">
        <f t="shared" si="17"/>
        <v>2.0207259421636898</v>
      </c>
      <c r="AF29" s="50">
        <f t="shared" si="18"/>
        <v>46.188021535170058</v>
      </c>
      <c r="AG29" s="50">
        <f t="shared" si="19"/>
        <v>109.50410105629902</v>
      </c>
      <c r="AH29" s="50">
        <f t="shared" si="20"/>
        <v>54.270925303824818</v>
      </c>
      <c r="AI29" s="28">
        <f t="shared" si="21"/>
        <v>23.094010767585029</v>
      </c>
      <c r="AJ29" s="28">
        <f t="shared" si="22"/>
        <v>21.718740840658874</v>
      </c>
      <c r="AK29" s="32">
        <f t="shared" si="23"/>
        <v>3.7115374447904514</v>
      </c>
      <c r="AL29" s="30">
        <f t="shared" si="24"/>
        <v>3.213247533958262</v>
      </c>
      <c r="AM29" s="30">
        <f t="shared" si="25"/>
        <v>2.7272231995682827</v>
      </c>
      <c r="AN29" s="33">
        <f t="shared" si="26"/>
        <v>2.9722352701800179</v>
      </c>
      <c r="AO29" s="34">
        <f t="shared" si="27"/>
        <v>2.4496646878707753</v>
      </c>
    </row>
    <row r="30" spans="1:41" s="1" customFormat="1" ht="20.100000000000001" hidden="1" customHeight="1" x14ac:dyDescent="0.15">
      <c r="A30" s="18"/>
      <c r="B30" s="174"/>
      <c r="C30" s="170"/>
      <c r="D30" s="92"/>
      <c r="E30" s="170"/>
      <c r="F30" s="8" t="s">
        <v>67</v>
      </c>
      <c r="G30" s="8">
        <v>0</v>
      </c>
      <c r="H30" s="8"/>
      <c r="I30" s="8"/>
      <c r="J30" s="8">
        <v>40</v>
      </c>
      <c r="K30" s="28">
        <f t="shared" si="29"/>
        <v>240</v>
      </c>
      <c r="L30" s="28">
        <f t="shared" si="1"/>
        <v>367.5</v>
      </c>
      <c r="M30" s="8">
        <v>1.75</v>
      </c>
      <c r="N30" s="8">
        <v>30</v>
      </c>
      <c r="O30" s="8">
        <f t="shared" si="2"/>
        <v>30</v>
      </c>
      <c r="P30" s="28">
        <f t="shared" si="3"/>
        <v>399.0818629471068</v>
      </c>
      <c r="Q30" s="28">
        <f t="shared" si="4"/>
        <v>212.17622392718746</v>
      </c>
      <c r="R30" s="33">
        <f t="shared" si="5"/>
        <v>2.0207259421636898</v>
      </c>
      <c r="S30" s="50">
        <f t="shared" si="6"/>
        <v>46.188021535170058</v>
      </c>
      <c r="T30" s="50">
        <f t="shared" si="7"/>
        <v>110.85125168440814</v>
      </c>
      <c r="U30" s="50">
        <f t="shared" si="8"/>
        <v>54.270925303824818</v>
      </c>
      <c r="V30" s="28">
        <f t="shared" si="9"/>
        <v>23.094010767585029</v>
      </c>
      <c r="W30" s="28">
        <f t="shared" si="10"/>
        <v>21.718740840658874</v>
      </c>
      <c r="X30" s="23">
        <f t="shared" si="11"/>
        <v>3.7115374447904514</v>
      </c>
      <c r="Y30" s="30">
        <f t="shared" si="12"/>
        <v>3.3757237226815522</v>
      </c>
      <c r="Z30" s="30">
        <f t="shared" si="13"/>
        <v>2.8085931742570467</v>
      </c>
      <c r="AA30" s="54">
        <v>30</v>
      </c>
      <c r="AB30" s="31">
        <f t="shared" si="14"/>
        <v>30</v>
      </c>
      <c r="AC30" s="50">
        <f t="shared" si="15"/>
        <v>399.0818629471068</v>
      </c>
      <c r="AD30" s="28">
        <f t="shared" si="16"/>
        <v>212.17622392718746</v>
      </c>
      <c r="AE30" s="33">
        <f t="shared" si="17"/>
        <v>2.0207259421636898</v>
      </c>
      <c r="AF30" s="50">
        <f t="shared" si="18"/>
        <v>46.188021535170058</v>
      </c>
      <c r="AG30" s="50">
        <f t="shared" si="19"/>
        <v>110.85125168440814</v>
      </c>
      <c r="AH30" s="50">
        <f t="shared" si="20"/>
        <v>54.270925303824818</v>
      </c>
      <c r="AI30" s="28">
        <f t="shared" si="21"/>
        <v>23.094010767585029</v>
      </c>
      <c r="AJ30" s="28">
        <f t="shared" si="22"/>
        <v>21.718740840658874</v>
      </c>
      <c r="AK30" s="32">
        <f t="shared" si="23"/>
        <v>3.7115374447904514</v>
      </c>
      <c r="AL30" s="30">
        <f t="shared" si="24"/>
        <v>3.3757237226815522</v>
      </c>
      <c r="AM30" s="30">
        <f t="shared" si="25"/>
        <v>2.8085931742570467</v>
      </c>
      <c r="AN30" s="33">
        <f t="shared" si="26"/>
        <v>3.1189904917296563</v>
      </c>
      <c r="AO30" s="34">
        <f t="shared" si="27"/>
        <v>2.4900792067140491</v>
      </c>
    </row>
    <row r="31" spans="1:41" s="1" customFormat="1" ht="20.100000000000001" hidden="1" customHeight="1" x14ac:dyDescent="0.15">
      <c r="A31" s="18"/>
      <c r="B31" s="174"/>
      <c r="C31" s="170"/>
      <c r="D31" s="92"/>
      <c r="E31" s="170"/>
      <c r="F31" s="8" t="s">
        <v>68</v>
      </c>
      <c r="G31" s="8">
        <v>0</v>
      </c>
      <c r="H31" s="8"/>
      <c r="I31" s="8"/>
      <c r="J31" s="8">
        <v>40</v>
      </c>
      <c r="K31" s="28">
        <f t="shared" si="29"/>
        <v>240</v>
      </c>
      <c r="L31" s="28">
        <f t="shared" si="1"/>
        <v>367.5</v>
      </c>
      <c r="M31" s="8">
        <v>1.75</v>
      </c>
      <c r="N31" s="8">
        <v>30</v>
      </c>
      <c r="O31" s="8">
        <f t="shared" si="2"/>
        <v>30</v>
      </c>
      <c r="P31" s="28">
        <f t="shared" si="3"/>
        <v>399.0818629471068</v>
      </c>
      <c r="Q31" s="28">
        <f t="shared" si="4"/>
        <v>212.17622392718746</v>
      </c>
      <c r="R31" s="33">
        <f t="shared" si="5"/>
        <v>2.0207259421636898</v>
      </c>
      <c r="S31" s="50">
        <f t="shared" si="6"/>
        <v>46.188021535170058</v>
      </c>
      <c r="T31" s="50">
        <f t="shared" si="7"/>
        <v>110.85125168440814</v>
      </c>
      <c r="U31" s="50">
        <f t="shared" si="8"/>
        <v>54.270925303824818</v>
      </c>
      <c r="V31" s="28">
        <f t="shared" si="9"/>
        <v>23.094010767585029</v>
      </c>
      <c r="W31" s="28">
        <f t="shared" si="10"/>
        <v>21.718740840658874</v>
      </c>
      <c r="X31" s="23">
        <f t="shared" si="11"/>
        <v>3.7115374447904514</v>
      </c>
      <c r="Y31" s="30">
        <f t="shared" si="12"/>
        <v>3.3757237226815522</v>
      </c>
      <c r="Z31" s="30">
        <f t="shared" si="13"/>
        <v>2.8085931742570467</v>
      </c>
      <c r="AA31" s="54">
        <v>30</v>
      </c>
      <c r="AB31" s="31">
        <f t="shared" si="14"/>
        <v>30</v>
      </c>
      <c r="AC31" s="50">
        <f t="shared" si="15"/>
        <v>399.0818629471068</v>
      </c>
      <c r="AD31" s="28">
        <f t="shared" si="16"/>
        <v>212.17622392718746</v>
      </c>
      <c r="AE31" s="33">
        <f t="shared" si="17"/>
        <v>2.0207259421636898</v>
      </c>
      <c r="AF31" s="50">
        <f t="shared" si="18"/>
        <v>46.188021535170058</v>
      </c>
      <c r="AG31" s="50">
        <f t="shared" si="19"/>
        <v>110.85125168440814</v>
      </c>
      <c r="AH31" s="50">
        <f t="shared" si="20"/>
        <v>54.270925303824818</v>
      </c>
      <c r="AI31" s="28">
        <f t="shared" si="21"/>
        <v>23.094010767585029</v>
      </c>
      <c r="AJ31" s="28">
        <f t="shared" si="22"/>
        <v>21.718740840658874</v>
      </c>
      <c r="AK31" s="32">
        <f t="shared" si="23"/>
        <v>3.7115374447904514</v>
      </c>
      <c r="AL31" s="30">
        <f t="shared" si="24"/>
        <v>3.3757237226815522</v>
      </c>
      <c r="AM31" s="30">
        <f t="shared" si="25"/>
        <v>2.8085931742570467</v>
      </c>
      <c r="AN31" s="33">
        <f t="shared" si="26"/>
        <v>3.1189904917296563</v>
      </c>
      <c r="AO31" s="34">
        <f t="shared" si="27"/>
        <v>2.4900792067140491</v>
      </c>
    </row>
    <row r="32" spans="1:41" s="1" customFormat="1" ht="20.100000000000001" hidden="1" customHeight="1" thickBot="1" x14ac:dyDescent="0.2">
      <c r="A32" s="18"/>
      <c r="B32" s="176"/>
      <c r="C32" s="172"/>
      <c r="D32" s="98"/>
      <c r="E32" s="172"/>
      <c r="F32" s="35" t="s">
        <v>69</v>
      </c>
      <c r="G32" s="35">
        <v>0</v>
      </c>
      <c r="H32" s="35"/>
      <c r="I32" s="35"/>
      <c r="J32" s="35">
        <v>45</v>
      </c>
      <c r="K32" s="36">
        <f t="shared" si="29"/>
        <v>245</v>
      </c>
      <c r="L32" s="36">
        <f t="shared" si="1"/>
        <v>376.25</v>
      </c>
      <c r="M32" s="35">
        <v>1.75</v>
      </c>
      <c r="N32" s="35">
        <v>30</v>
      </c>
      <c r="O32" s="35">
        <f t="shared" si="2"/>
        <v>30</v>
      </c>
      <c r="P32" s="36">
        <f t="shared" si="3"/>
        <v>408.58381206489508</v>
      </c>
      <c r="Q32" s="36">
        <f t="shared" si="4"/>
        <v>217.22803878259668</v>
      </c>
      <c r="R32" s="40">
        <f t="shared" si="5"/>
        <v>2.0207259421636898</v>
      </c>
      <c r="S32" s="51">
        <f t="shared" si="6"/>
        <v>46.188021535170058</v>
      </c>
      <c r="T32" s="51">
        <f t="shared" si="7"/>
        <v>112.19840231251726</v>
      </c>
      <c r="U32" s="51">
        <f t="shared" si="8"/>
        <v>54.270925303824818</v>
      </c>
      <c r="V32" s="36">
        <f t="shared" si="9"/>
        <v>23.094010767585029</v>
      </c>
      <c r="W32" s="36">
        <f t="shared" si="10"/>
        <v>21.718740840658874</v>
      </c>
      <c r="X32" s="55">
        <f t="shared" si="11"/>
        <v>3.7115374447904514</v>
      </c>
      <c r="Y32" s="37">
        <f t="shared" si="12"/>
        <v>3.5430496536660363</v>
      </c>
      <c r="Z32" s="37">
        <f t="shared" si="13"/>
        <v>2.8906704030255677</v>
      </c>
      <c r="AA32" s="56">
        <v>30</v>
      </c>
      <c r="AB32" s="38">
        <f t="shared" si="14"/>
        <v>30</v>
      </c>
      <c r="AC32" s="51">
        <f t="shared" si="15"/>
        <v>408.58381206489508</v>
      </c>
      <c r="AD32" s="36">
        <f t="shared" si="16"/>
        <v>217.22803878259668</v>
      </c>
      <c r="AE32" s="40">
        <f t="shared" si="17"/>
        <v>2.0207259421636898</v>
      </c>
      <c r="AF32" s="51">
        <f t="shared" si="18"/>
        <v>46.188021535170058</v>
      </c>
      <c r="AG32" s="51">
        <f t="shared" si="19"/>
        <v>112.19840231251726</v>
      </c>
      <c r="AH32" s="51">
        <f t="shared" si="20"/>
        <v>54.270925303824818</v>
      </c>
      <c r="AI32" s="36">
        <f t="shared" si="21"/>
        <v>23.094010767585029</v>
      </c>
      <c r="AJ32" s="36">
        <f t="shared" si="22"/>
        <v>21.718740840658874</v>
      </c>
      <c r="AK32" s="39">
        <f t="shared" si="23"/>
        <v>3.7115374447904514</v>
      </c>
      <c r="AL32" s="37">
        <f t="shared" si="24"/>
        <v>3.5430496536660363</v>
      </c>
      <c r="AM32" s="37">
        <f t="shared" si="25"/>
        <v>2.8906704030255677</v>
      </c>
      <c r="AN32" s="40">
        <f t="shared" si="26"/>
        <v>3.2692819836780802</v>
      </c>
      <c r="AO32" s="41">
        <f t="shared" si="27"/>
        <v>2.5304937255573234</v>
      </c>
    </row>
    <row r="33" spans="1:41" s="6" customFormat="1" ht="20.100000000000001" hidden="1" customHeight="1" x14ac:dyDescent="0.15">
      <c r="A33" s="18"/>
      <c r="B33" s="18"/>
      <c r="C33" s="18"/>
      <c r="D33" s="99"/>
      <c r="E33" s="18"/>
      <c r="F33" s="18"/>
      <c r="G33" s="18"/>
      <c r="H33" s="18"/>
      <c r="I33" s="18"/>
      <c r="J33" s="18"/>
      <c r="K33" s="42"/>
      <c r="L33" s="42"/>
      <c r="M33" s="18"/>
      <c r="N33" s="18"/>
      <c r="O33" s="18"/>
      <c r="P33" s="42"/>
      <c r="Q33" s="42"/>
      <c r="R33" s="47"/>
      <c r="S33" s="52"/>
      <c r="T33" s="52"/>
      <c r="U33" s="52"/>
      <c r="V33" s="42"/>
      <c r="W33" s="42"/>
      <c r="X33" s="46"/>
      <c r="Y33" s="43"/>
      <c r="Z33" s="43"/>
      <c r="AA33" s="44"/>
      <c r="AB33" s="45"/>
      <c r="AC33" s="52"/>
      <c r="AD33" s="42"/>
      <c r="AE33" s="47"/>
      <c r="AF33" s="52"/>
      <c r="AG33" s="52"/>
      <c r="AH33" s="52"/>
      <c r="AI33" s="42"/>
      <c r="AJ33" s="42"/>
      <c r="AK33" s="46"/>
      <c r="AL33" s="43"/>
      <c r="AM33" s="43"/>
      <c r="AN33" s="47"/>
      <c r="AO33" s="47"/>
    </row>
    <row r="34" spans="1:41" s="6" customFormat="1" ht="20.100000000000001" hidden="1" customHeight="1" x14ac:dyDescent="0.15">
      <c r="A34" s="18"/>
      <c r="B34" s="18"/>
      <c r="C34" s="18"/>
      <c r="D34" s="99"/>
      <c r="E34" s="18"/>
      <c r="F34" s="18"/>
      <c r="G34" s="18"/>
      <c r="H34" s="18"/>
      <c r="I34" s="18"/>
      <c r="J34" s="18"/>
      <c r="K34" s="42"/>
      <c r="L34" s="42"/>
      <c r="M34" s="18"/>
      <c r="N34" s="18"/>
      <c r="O34" s="18"/>
      <c r="P34" s="42"/>
      <c r="Q34" s="42"/>
      <c r="R34" s="47"/>
      <c r="S34" s="52"/>
      <c r="T34" s="52"/>
      <c r="U34" s="52"/>
      <c r="V34" s="42"/>
      <c r="W34" s="42"/>
      <c r="X34" s="46"/>
      <c r="Y34" s="43"/>
      <c r="Z34" s="43"/>
      <c r="AA34" s="44"/>
      <c r="AB34" s="45"/>
      <c r="AC34" s="52"/>
      <c r="AD34" s="42"/>
      <c r="AE34" s="47"/>
      <c r="AF34" s="52"/>
      <c r="AG34" s="52"/>
      <c r="AH34" s="52"/>
      <c r="AI34" s="42"/>
      <c r="AJ34" s="42"/>
      <c r="AK34" s="46"/>
      <c r="AL34" s="43"/>
      <c r="AM34" s="43"/>
      <c r="AN34" s="47"/>
      <c r="AO34" s="47"/>
    </row>
    <row r="35" spans="1:41" s="6" customFormat="1" ht="20.100000000000001" customHeight="1" x14ac:dyDescent="0.15">
      <c r="A35" s="18"/>
      <c r="B35" s="18"/>
      <c r="C35" s="18"/>
      <c r="D35" s="99"/>
      <c r="E35" s="18"/>
      <c r="F35" s="18"/>
      <c r="G35" s="18"/>
      <c r="H35" s="18"/>
      <c r="I35" s="18"/>
      <c r="J35" s="18"/>
      <c r="K35" s="42"/>
      <c r="L35" s="42"/>
      <c r="M35" s="18"/>
      <c r="N35" s="18"/>
      <c r="O35" s="18"/>
      <c r="P35" s="42"/>
      <c r="Q35" s="42"/>
      <c r="R35" s="47"/>
      <c r="S35" s="52"/>
      <c r="T35" s="52"/>
      <c r="U35" s="52"/>
      <c r="V35" s="42"/>
      <c r="W35" s="42"/>
      <c r="X35" s="46"/>
      <c r="Y35" s="43"/>
      <c r="Z35" s="43"/>
      <c r="AA35" s="44"/>
      <c r="AB35" s="45"/>
      <c r="AC35" s="52"/>
      <c r="AD35" s="42"/>
      <c r="AE35" s="47"/>
      <c r="AF35" s="52"/>
      <c r="AG35" s="52"/>
      <c r="AH35" s="52"/>
      <c r="AI35" s="42"/>
      <c r="AJ35" s="42"/>
      <c r="AK35" s="46"/>
      <c r="AL35" s="43"/>
      <c r="AM35" s="43"/>
      <c r="AN35" s="47"/>
      <c r="AO35" s="47"/>
    </row>
    <row r="36" spans="1:41" s="1" customFormat="1" ht="20.100000000000001" customHeight="1" x14ac:dyDescent="0.15">
      <c r="A36" s="17"/>
      <c r="B36" s="164" t="s">
        <v>317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</row>
    <row r="37" spans="1:41" s="1" customFormat="1" ht="20.100000000000001" customHeight="1" thickBot="1" x14ac:dyDescent="0.2">
      <c r="D37" s="96"/>
      <c r="H37" s="105"/>
      <c r="I37" s="105"/>
      <c r="K37" s="2"/>
      <c r="L37" s="2"/>
      <c r="P37" s="2"/>
      <c r="Q37" s="113"/>
      <c r="R37" s="87"/>
      <c r="S37" s="13"/>
      <c r="T37" s="13"/>
      <c r="U37" s="122"/>
      <c r="V37" s="2"/>
      <c r="W37" s="113"/>
      <c r="X37" s="5"/>
      <c r="AA37" s="3"/>
      <c r="AB37" s="4"/>
      <c r="AC37" s="13"/>
      <c r="AD37" s="113"/>
      <c r="AE37" s="87"/>
      <c r="AF37" s="13"/>
      <c r="AG37" s="13"/>
      <c r="AH37" s="122"/>
      <c r="AI37" s="2"/>
      <c r="AJ37" s="113"/>
      <c r="AK37" s="5"/>
      <c r="AN37" s="4" t="s">
        <v>77</v>
      </c>
      <c r="AO37" s="4"/>
    </row>
    <row r="38" spans="1:41" s="1" customFormat="1" ht="32.25" customHeight="1" x14ac:dyDescent="0.15">
      <c r="A38" s="18"/>
      <c r="B38" s="19" t="s">
        <v>29</v>
      </c>
      <c r="C38" s="15" t="s">
        <v>30</v>
      </c>
      <c r="D38" s="91" t="s">
        <v>30</v>
      </c>
      <c r="E38" s="15" t="s">
        <v>315</v>
      </c>
      <c r="F38" s="68" t="s">
        <v>24</v>
      </c>
      <c r="G38" s="165" t="s">
        <v>71</v>
      </c>
      <c r="H38" s="146" t="s">
        <v>316</v>
      </c>
      <c r="I38" s="167" t="s">
        <v>316</v>
      </c>
      <c r="J38" s="68" t="s">
        <v>27</v>
      </c>
      <c r="K38" s="151" t="s">
        <v>72</v>
      </c>
      <c r="L38" s="151" t="s">
        <v>1</v>
      </c>
      <c r="M38" s="153" t="s">
        <v>3</v>
      </c>
      <c r="N38" s="153" t="s">
        <v>32</v>
      </c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 t="s">
        <v>33</v>
      </c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03" t="s">
        <v>16</v>
      </c>
      <c r="AO38" s="155" t="s">
        <v>87</v>
      </c>
    </row>
    <row r="39" spans="1:41" s="1" customFormat="1" ht="33.75" customHeight="1" x14ac:dyDescent="0.15">
      <c r="A39" s="18"/>
      <c r="B39" s="20" t="s">
        <v>34</v>
      </c>
      <c r="C39" s="16" t="s">
        <v>35</v>
      </c>
      <c r="D39" s="92" t="s">
        <v>35</v>
      </c>
      <c r="E39" s="16" t="s">
        <v>70</v>
      </c>
      <c r="F39" s="69" t="s">
        <v>73</v>
      </c>
      <c r="G39" s="166"/>
      <c r="H39" s="143"/>
      <c r="I39" s="168"/>
      <c r="J39" s="69" t="s">
        <v>74</v>
      </c>
      <c r="K39" s="152"/>
      <c r="L39" s="152"/>
      <c r="M39" s="154"/>
      <c r="N39" s="103" t="s">
        <v>39</v>
      </c>
      <c r="O39" s="103" t="s">
        <v>40</v>
      </c>
      <c r="P39" s="103" t="s">
        <v>0</v>
      </c>
      <c r="Q39" s="119" t="s">
        <v>2</v>
      </c>
      <c r="R39" s="162" t="s">
        <v>17</v>
      </c>
      <c r="S39" s="103" t="s">
        <v>4</v>
      </c>
      <c r="T39" s="103" t="s">
        <v>19</v>
      </c>
      <c r="U39" s="119" t="s">
        <v>21</v>
      </c>
      <c r="V39" s="7" t="s">
        <v>5</v>
      </c>
      <c r="W39" s="119" t="s">
        <v>6</v>
      </c>
      <c r="X39" s="157" t="s">
        <v>7</v>
      </c>
      <c r="Y39" s="70" t="s">
        <v>37</v>
      </c>
      <c r="Z39" s="70" t="s">
        <v>38</v>
      </c>
      <c r="AA39" s="103" t="s">
        <v>41</v>
      </c>
      <c r="AB39" s="103" t="s">
        <v>42</v>
      </c>
      <c r="AC39" s="103" t="s">
        <v>18</v>
      </c>
      <c r="AD39" s="119" t="s">
        <v>13</v>
      </c>
      <c r="AE39" s="162" t="s">
        <v>14</v>
      </c>
      <c r="AF39" s="103" t="s">
        <v>8</v>
      </c>
      <c r="AG39" s="103" t="s">
        <v>20</v>
      </c>
      <c r="AH39" s="119" t="s">
        <v>22</v>
      </c>
      <c r="AI39" s="103" t="s">
        <v>9</v>
      </c>
      <c r="AJ39" s="119" t="s">
        <v>10</v>
      </c>
      <c r="AK39" s="157" t="s">
        <v>11</v>
      </c>
      <c r="AL39" s="70" t="s">
        <v>37</v>
      </c>
      <c r="AM39" s="70" t="s">
        <v>38</v>
      </c>
      <c r="AN39" s="71" t="s">
        <v>314</v>
      </c>
      <c r="AO39" s="156"/>
    </row>
    <row r="40" spans="1:41" s="1" customFormat="1" ht="52.5" customHeight="1" x14ac:dyDescent="0.15">
      <c r="A40" s="18"/>
      <c r="B40" s="25" t="s">
        <v>57</v>
      </c>
      <c r="C40" s="24" t="s">
        <v>57</v>
      </c>
      <c r="D40" s="93" t="s">
        <v>57</v>
      </c>
      <c r="E40" s="71" t="s">
        <v>15</v>
      </c>
      <c r="F40" s="71" t="s">
        <v>58</v>
      </c>
      <c r="G40" s="71" t="s">
        <v>59</v>
      </c>
      <c r="H40" s="108" t="s">
        <v>15</v>
      </c>
      <c r="I40" s="93" t="s">
        <v>15</v>
      </c>
      <c r="J40" s="71" t="s">
        <v>15</v>
      </c>
      <c r="K40" s="73" t="s">
        <v>57</v>
      </c>
      <c r="L40" s="73" t="s">
        <v>57</v>
      </c>
      <c r="M40" s="154"/>
      <c r="N40" s="71" t="s">
        <v>59</v>
      </c>
      <c r="O40" s="71" t="s">
        <v>59</v>
      </c>
      <c r="P40" s="71" t="s">
        <v>57</v>
      </c>
      <c r="Q40" s="120" t="s">
        <v>57</v>
      </c>
      <c r="R40" s="163"/>
      <c r="S40" s="71" t="s">
        <v>57</v>
      </c>
      <c r="T40" s="71" t="s">
        <v>57</v>
      </c>
      <c r="U40" s="120" t="s">
        <v>57</v>
      </c>
      <c r="V40" s="24" t="s">
        <v>57</v>
      </c>
      <c r="W40" s="120" t="s">
        <v>57</v>
      </c>
      <c r="X40" s="157"/>
      <c r="Y40" s="158" t="s">
        <v>75</v>
      </c>
      <c r="Z40" s="158"/>
      <c r="AA40" s="71" t="s">
        <v>59</v>
      </c>
      <c r="AB40" s="71" t="s">
        <v>59</v>
      </c>
      <c r="AC40" s="71" t="s">
        <v>57</v>
      </c>
      <c r="AD40" s="120" t="s">
        <v>57</v>
      </c>
      <c r="AE40" s="163"/>
      <c r="AF40" s="71" t="s">
        <v>57</v>
      </c>
      <c r="AG40" s="71" t="s">
        <v>57</v>
      </c>
      <c r="AH40" s="120" t="s">
        <v>57</v>
      </c>
      <c r="AI40" s="71" t="s">
        <v>57</v>
      </c>
      <c r="AJ40" s="120" t="s">
        <v>57</v>
      </c>
      <c r="AK40" s="157"/>
      <c r="AL40" s="159" t="s">
        <v>75</v>
      </c>
      <c r="AM40" s="160"/>
      <c r="AN40" s="158" t="s">
        <v>52</v>
      </c>
      <c r="AO40" s="161"/>
    </row>
    <row r="41" spans="1:41" s="1" customFormat="1" ht="24.75" customHeight="1" x14ac:dyDescent="0.15">
      <c r="A41" s="18"/>
      <c r="B41" s="147">
        <f>C41+20*2</f>
        <v>190</v>
      </c>
      <c r="C41" s="149">
        <v>150</v>
      </c>
      <c r="D41" s="100">
        <f>C41</f>
        <v>150</v>
      </c>
      <c r="E41" s="149">
        <f>C41</f>
        <v>150</v>
      </c>
      <c r="F41" s="94" t="s">
        <v>117</v>
      </c>
      <c r="G41" s="8">
        <v>30</v>
      </c>
      <c r="H41" s="142">
        <f>C41/COS(G41/180*PI())</f>
        <v>173.20508075688772</v>
      </c>
      <c r="I41" s="97">
        <f>D41/COS(G41/180*PI())</f>
        <v>173.20508075688772</v>
      </c>
      <c r="J41" s="8">
        <v>20</v>
      </c>
      <c r="K41" s="28">
        <f>J41+E$41</f>
        <v>170</v>
      </c>
      <c r="L41" s="58">
        <f>(K41-40)*M41</f>
        <v>195</v>
      </c>
      <c r="M41" s="8">
        <v>1.5</v>
      </c>
      <c r="N41" s="67">
        <v>45</v>
      </c>
      <c r="O41" s="8">
        <f>N41-G41</f>
        <v>15</v>
      </c>
      <c r="P41" s="28">
        <f>L41/COS(ATAN((Q41+U41-T41)/L41))</f>
        <v>245.23214873894887</v>
      </c>
      <c r="Q41" s="116">
        <f>L41*TAN(N41*PI()/180)</f>
        <v>194.99999999999997</v>
      </c>
      <c r="R41" s="33">
        <f>M41/COS(N41*PI()/180)</f>
        <v>2.1213203435596424</v>
      </c>
      <c r="S41" s="89">
        <f>55/COS(N41*PI()/180)</f>
        <v>77.781745930520216</v>
      </c>
      <c r="T41" s="50">
        <f>K41/X41+S41</f>
        <v>138.31859236477356</v>
      </c>
      <c r="U41" s="128">
        <f>40/X41+S41</f>
        <v>92.025709797403351</v>
      </c>
      <c r="V41" s="58">
        <f>50/COS(N41*PI()/180)</f>
        <v>70.710678118654741</v>
      </c>
      <c r="W41" s="116">
        <f>20/COS(ATAN((Q41+U41-T41)/L41))</f>
        <v>25.152015255276805</v>
      </c>
      <c r="X41" s="59">
        <f>(3.5+SIN(N41*PI()/180)/M41)*COS(N41*PI()/180)</f>
        <v>2.8082070674862498</v>
      </c>
      <c r="Y41" s="60">
        <f>(S41*M41*(K41^2-40^2)/2+M41*(K41^3-40^3)/(6*X41))/1000000</f>
        <v>2.0242623778681286</v>
      </c>
      <c r="Z41" s="60">
        <f>(M41*(S41+V41+W41)*(K41-40)*60+M41*(K41^2-40^2)*60/(2*X41)+(V41+W41+U41)*0*60)/1000000</f>
        <v>2.4691076801237339</v>
      </c>
      <c r="AA41" s="67">
        <v>-20</v>
      </c>
      <c r="AB41" s="31">
        <f t="shared" ref="AB41:AB49" si="30">AA41+G41</f>
        <v>10</v>
      </c>
      <c r="AC41" s="50">
        <f>IF(AA41&gt;0,L41/COS(ATAN((AD41+AH41-AG41)/L41)),L41/COS(ATAN((AD41+AG41-AH41)/L41)))</f>
        <v>222.95064985312717</v>
      </c>
      <c r="AD41" s="116">
        <f>L41*TAN(ABS(AA41)*PI()/180)</f>
        <v>70.97419568190945</v>
      </c>
      <c r="AE41" s="33">
        <f>M41/COS(AA41*PI()/180)</f>
        <v>1.5962666587138681</v>
      </c>
      <c r="AF41" s="89">
        <f>55/COS(AA41*PI()/180)</f>
        <v>58.529777486175163</v>
      </c>
      <c r="AG41" s="50">
        <f t="shared" ref="AG41:AG49" si="31">K41/AK41+AF41</f>
        <v>107.05702256508363</v>
      </c>
      <c r="AH41" s="128">
        <f>40/AK41+AF41</f>
        <v>69.947952798859504</v>
      </c>
      <c r="AI41" s="58">
        <f>50/COS(AA41*PI()/180)</f>
        <v>53.208888623795602</v>
      </c>
      <c r="AJ41" s="116">
        <f>IF(AA41&gt;0,20/COS(ATAN((AD41+AH41-AG41)/L41)),20/COS(ATAN((AD41-AH41+AG41)/L41)))</f>
        <v>22.86673331826945</v>
      </c>
      <c r="AK41" s="61">
        <f>(3.5+SIN(ABS(AA41)*PI()/180)/M41)*COS(AA41*PI()/180)</f>
        <v>3.503186709312859</v>
      </c>
      <c r="AL41" s="60">
        <f>(AF41*M41*(K41^2-40^2)/2+M41*(K41^3-40^3)/(6*AK41))/1000000</f>
        <v>1.5444392695994764</v>
      </c>
      <c r="AM41" s="60">
        <f>(M41*(AF41+AI41+AJ41)*(K41-40)*60+M41*(K41^2-40^2)*60/(2*AK41)+(AI41+AJ41+AH41)*0*60)/1000000</f>
        <v>1.9255638826012285</v>
      </c>
      <c r="AN41" s="62">
        <f>IF(AA41&gt;0,((I41+I41+Q41+AD41)*L41/2+200*(I41+Q41+AD41+U41+W41+AH41+AJ41))/10000*0.4-(AI41+V41)*L41/10000*0.4,((I41+I41+Q41-AD41)*L41/2+200*(I41+Q41-AD41+U41+W41+AH41+AJ41))/10000*0.4-(AI41+V41)*L41/10000*0.4)</f>
        <v>4.925914016111463</v>
      </c>
      <c r="AO41" s="63">
        <f>IF(AA41&gt;0,0.8*0.4*(Q41+U41+W41+I41+AD41+AH41+AJ41)/100,0.8*0.4*(Q41+U41+W41+I41-AD41+AH41+AJ41)/100)</f>
        <v>1.62311454798332</v>
      </c>
    </row>
    <row r="42" spans="1:41" s="1" customFormat="1" ht="20.100000000000001" customHeight="1" x14ac:dyDescent="0.15">
      <c r="A42" s="18"/>
      <c r="B42" s="147"/>
      <c r="C42" s="149"/>
      <c r="D42" s="100">
        <f>D41</f>
        <v>150</v>
      </c>
      <c r="E42" s="149"/>
      <c r="F42" s="94" t="s">
        <v>118</v>
      </c>
      <c r="G42" s="8">
        <f t="shared" ref="G42:G49" si="32">G41</f>
        <v>30</v>
      </c>
      <c r="H42" s="143"/>
      <c r="I42" s="97">
        <f t="shared" ref="I42:I48" si="33">D42/COS(G42/180*PI())</f>
        <v>173.20508075688772</v>
      </c>
      <c r="J42" s="8">
        <v>20</v>
      </c>
      <c r="K42" s="28">
        <f t="shared" ref="K42:K49" si="34">J42+E$41</f>
        <v>170</v>
      </c>
      <c r="L42" s="58">
        <f t="shared" ref="L42:L48" si="35">(K42-40)*M42</f>
        <v>195</v>
      </c>
      <c r="M42" s="8">
        <v>1.5</v>
      </c>
      <c r="N42" s="67">
        <f t="shared" ref="N42:N49" si="36">N41</f>
        <v>45</v>
      </c>
      <c r="O42" s="8">
        <f>N42-G42</f>
        <v>15</v>
      </c>
      <c r="P42" s="28">
        <f t="shared" ref="P42:P48" si="37">L42/COS(ATAN((Q42+U42-T42)/L42))</f>
        <v>245.23214873894887</v>
      </c>
      <c r="Q42" s="116">
        <f t="shared" ref="Q42:Q49" si="38">L42*TAN(N42*PI()/180)</f>
        <v>194.99999999999997</v>
      </c>
      <c r="R42" s="33">
        <f t="shared" ref="R42:R49" si="39">M42/COS(N42*PI()/180)</f>
        <v>2.1213203435596424</v>
      </c>
      <c r="S42" s="89">
        <f t="shared" ref="S42:S48" si="40">55/COS(N42*PI()/180)</f>
        <v>77.781745930520216</v>
      </c>
      <c r="T42" s="50">
        <f t="shared" ref="T42:T49" si="41">K42/X42+S42</f>
        <v>138.31859236477356</v>
      </c>
      <c r="U42" s="128">
        <f t="shared" ref="U42:U49" si="42">40/X42+S42</f>
        <v>92.025709797403351</v>
      </c>
      <c r="V42" s="58">
        <f t="shared" ref="V42:V49" si="43">50/COS(N42*PI()/180)</f>
        <v>70.710678118654741</v>
      </c>
      <c r="W42" s="116">
        <f t="shared" ref="W42:W49" si="44">20/COS(ATAN((Q42+U42-T42)/L42))</f>
        <v>25.152015255276805</v>
      </c>
      <c r="X42" s="59">
        <f t="shared" ref="X42:X49" si="45">(3.5+SIN(N42*PI()/180)/M42)*COS(N42*PI()/180)</f>
        <v>2.8082070674862498</v>
      </c>
      <c r="Y42" s="60">
        <f t="shared" ref="Y42:Y49" si="46">(S42*M42*(K42^2-40^2)/2+M42*(K42^3-40^3)/(6*X42))/1000000</f>
        <v>2.0242623778681286</v>
      </c>
      <c r="Z42" s="60">
        <f t="shared" ref="Z42:Z49" si="47">(M42*(S42+V42+W42)*(K42-40)*60+M42*(K42^2-40^2)*60/(2*X42)+(V42+W42+U42)*0*60)/1000000</f>
        <v>2.4691076801237339</v>
      </c>
      <c r="AA42" s="67">
        <f>AA41</f>
        <v>-20</v>
      </c>
      <c r="AB42" s="31">
        <f t="shared" si="30"/>
        <v>10</v>
      </c>
      <c r="AC42" s="50">
        <f t="shared" ref="AC42:AC49" si="48">IF(AA42&gt;0,L42/COS(ATAN((AD42+AH42-AG42)/L42)),L42/COS(ATAN((AD42+AG42-AH42)/L42)))</f>
        <v>222.95064985312717</v>
      </c>
      <c r="AD42" s="116">
        <f t="shared" ref="AD42:AD48" si="49">L42*TAN(ABS(AA42)*PI()/180)</f>
        <v>70.97419568190945</v>
      </c>
      <c r="AE42" s="33">
        <f t="shared" ref="AE42:AE49" si="50">M42/COS(AA42*PI()/180)</f>
        <v>1.5962666587138681</v>
      </c>
      <c r="AF42" s="89">
        <f t="shared" ref="AF42:AF49" si="51">55/COS(AA42*PI()/180)</f>
        <v>58.529777486175163</v>
      </c>
      <c r="AG42" s="50">
        <f t="shared" si="31"/>
        <v>107.05702256508363</v>
      </c>
      <c r="AH42" s="128">
        <f t="shared" ref="AH42:AH49" si="52">40/AK42+AF42</f>
        <v>69.947952798859504</v>
      </c>
      <c r="AI42" s="58">
        <f>50/COS(AA42*PI()/180)</f>
        <v>53.208888623795602</v>
      </c>
      <c r="AJ42" s="116">
        <f t="shared" ref="AJ42:AJ49" si="53">IF(AA42&gt;0,20/COS(ATAN((AD42+AH42-AG42)/L42)),20/COS(ATAN((AD42-AH42+AG42)/L42)))</f>
        <v>22.86673331826945</v>
      </c>
      <c r="AK42" s="61">
        <f t="shared" ref="AK42:AK49" si="54">(3.5+SIN(ABS(AA42)*PI()/180)/M42)*COS(AA42*PI()/180)</f>
        <v>3.503186709312859</v>
      </c>
      <c r="AL42" s="60">
        <f t="shared" ref="AL42:AL49" si="55">(AF42*M42*(K42^2-40^2)/2+M42*(K42^3-40^3)/(6*AK42))/1000000</f>
        <v>1.5444392695994764</v>
      </c>
      <c r="AM42" s="60">
        <f t="shared" ref="AM42:AM48" si="56">(M42*(AF42+AI42+AJ42)*(K42-40)*60+M42*(K42^2-40^2)*60/(2*AK42)+(AI42+AJ42+AH42)*0*60)/1000000</f>
        <v>1.9255638826012285</v>
      </c>
      <c r="AN42" s="62">
        <f t="shared" ref="AN42:AN49" si="57">IF(AA42&gt;0,((I42+I42+Q42+AD42)*L42/2+200*(I42+Q42+AD42+U42+W42+AH42+AJ42))/10000*0.4-(AI42+V42)*L42/10000*0.4,((I42+I42+Q42-AD42)*L42/2+200*(I42+Q42-AD42+U42+W42+AH42+AJ42))/10000*0.4-(AI42+V42)*L42/10000*0.4)</f>
        <v>4.925914016111463</v>
      </c>
      <c r="AO42" s="63">
        <f t="shared" ref="AO42:AO48" si="58">IF(AA42&gt;0,0.8*0.4*(Q42+U42+W42+I42+AD42+AH42+AJ42)/100,0.8*0.4*(Q42+U42+W42+I42-AD42+AH42+AJ42)/100)</f>
        <v>1.62311454798332</v>
      </c>
    </row>
    <row r="43" spans="1:41" s="1" customFormat="1" ht="20.100000000000001" customHeight="1" x14ac:dyDescent="0.15">
      <c r="A43" s="18"/>
      <c r="B43" s="147"/>
      <c r="C43" s="149"/>
      <c r="D43" s="100">
        <f t="shared" ref="D43:D49" si="59">D42</f>
        <v>150</v>
      </c>
      <c r="E43" s="149"/>
      <c r="F43" s="94" t="s">
        <v>119</v>
      </c>
      <c r="G43" s="8">
        <f t="shared" si="32"/>
        <v>30</v>
      </c>
      <c r="H43" s="143"/>
      <c r="I43" s="97">
        <f t="shared" si="33"/>
        <v>173.20508075688772</v>
      </c>
      <c r="J43" s="8">
        <v>30</v>
      </c>
      <c r="K43" s="28">
        <f t="shared" si="34"/>
        <v>180</v>
      </c>
      <c r="L43" s="58">
        <f t="shared" si="35"/>
        <v>210</v>
      </c>
      <c r="M43" s="8">
        <v>1.5</v>
      </c>
      <c r="N43" s="67">
        <f t="shared" si="36"/>
        <v>45</v>
      </c>
      <c r="O43" s="8">
        <f t="shared" ref="O43:O49" si="60">N43-G43</f>
        <v>15</v>
      </c>
      <c r="P43" s="28">
        <f t="shared" si="37"/>
        <v>264.09616018040651</v>
      </c>
      <c r="Q43" s="116">
        <f t="shared" si="38"/>
        <v>209.99999999999997</v>
      </c>
      <c r="R43" s="33">
        <f t="shared" si="39"/>
        <v>2.1213203435596424</v>
      </c>
      <c r="S43" s="89">
        <f t="shared" si="40"/>
        <v>77.781745930520216</v>
      </c>
      <c r="T43" s="50">
        <f t="shared" si="41"/>
        <v>141.87958333149433</v>
      </c>
      <c r="U43" s="128">
        <f t="shared" si="42"/>
        <v>92.025709797403351</v>
      </c>
      <c r="V43" s="58">
        <f t="shared" si="43"/>
        <v>70.710678118654741</v>
      </c>
      <c r="W43" s="116">
        <f t="shared" si="44"/>
        <v>25.152015255276808</v>
      </c>
      <c r="X43" s="59">
        <f t="shared" si="45"/>
        <v>2.8082070674862498</v>
      </c>
      <c r="Y43" s="60">
        <f t="shared" si="46"/>
        <v>2.3102532283961539</v>
      </c>
      <c r="Z43" s="60">
        <f t="shared" si="47"/>
        <v>2.6814732832235926</v>
      </c>
      <c r="AA43" s="67">
        <f t="shared" ref="AA43:AA48" si="61">AA42</f>
        <v>-20</v>
      </c>
      <c r="AB43" s="31">
        <f t="shared" si="30"/>
        <v>10</v>
      </c>
      <c r="AC43" s="50">
        <f t="shared" si="48"/>
        <v>240.10069984182925</v>
      </c>
      <c r="AD43" s="116">
        <f t="shared" si="49"/>
        <v>76.433749195902493</v>
      </c>
      <c r="AE43" s="33">
        <f t="shared" si="50"/>
        <v>1.5962666587138681</v>
      </c>
      <c r="AF43" s="89">
        <f t="shared" si="51"/>
        <v>58.529777486175163</v>
      </c>
      <c r="AG43" s="50">
        <f t="shared" si="31"/>
        <v>109.91156639325473</v>
      </c>
      <c r="AH43" s="128">
        <f t="shared" si="52"/>
        <v>69.947952798859504</v>
      </c>
      <c r="AI43" s="58">
        <f t="shared" ref="AI43:AI48" si="62">50/COS(AA43*PI()/180)</f>
        <v>53.208888623795602</v>
      </c>
      <c r="AJ43" s="116">
        <f t="shared" si="53"/>
        <v>22.866733318269453</v>
      </c>
      <c r="AK43" s="61">
        <f t="shared" si="54"/>
        <v>3.503186709312859</v>
      </c>
      <c r="AL43" s="60">
        <f t="shared" si="55"/>
        <v>1.7636630799529172</v>
      </c>
      <c r="AM43" s="60">
        <f t="shared" si="56"/>
        <v>2.0916678073803396</v>
      </c>
      <c r="AN43" s="62">
        <f t="shared" si="57"/>
        <v>5.1090865129448391</v>
      </c>
      <c r="AO43" s="63">
        <f t="shared" si="58"/>
        <v>1.6536439767385425</v>
      </c>
    </row>
    <row r="44" spans="1:41" s="1" customFormat="1" ht="20.100000000000001" customHeight="1" x14ac:dyDescent="0.15">
      <c r="A44" s="18"/>
      <c r="B44" s="147"/>
      <c r="C44" s="149"/>
      <c r="D44" s="100">
        <f t="shared" si="59"/>
        <v>150</v>
      </c>
      <c r="E44" s="149"/>
      <c r="F44" s="94" t="s">
        <v>120</v>
      </c>
      <c r="G44" s="8">
        <f t="shared" si="32"/>
        <v>30</v>
      </c>
      <c r="H44" s="143"/>
      <c r="I44" s="97">
        <f t="shared" si="33"/>
        <v>173.20508075688772</v>
      </c>
      <c r="J44" s="8">
        <v>30</v>
      </c>
      <c r="K44" s="28">
        <f t="shared" si="34"/>
        <v>180</v>
      </c>
      <c r="L44" s="58">
        <f t="shared" si="35"/>
        <v>210</v>
      </c>
      <c r="M44" s="8">
        <v>1.5</v>
      </c>
      <c r="N44" s="67">
        <f t="shared" si="36"/>
        <v>45</v>
      </c>
      <c r="O44" s="8">
        <f t="shared" si="60"/>
        <v>15</v>
      </c>
      <c r="P44" s="28">
        <f t="shared" si="37"/>
        <v>264.09616018040651</v>
      </c>
      <c r="Q44" s="116">
        <f t="shared" si="38"/>
        <v>209.99999999999997</v>
      </c>
      <c r="R44" s="33">
        <f t="shared" si="39"/>
        <v>2.1213203435596424</v>
      </c>
      <c r="S44" s="89">
        <f t="shared" si="40"/>
        <v>77.781745930520216</v>
      </c>
      <c r="T44" s="50">
        <f t="shared" si="41"/>
        <v>141.87958333149433</v>
      </c>
      <c r="U44" s="128">
        <f t="shared" si="42"/>
        <v>92.025709797403351</v>
      </c>
      <c r="V44" s="58">
        <f t="shared" si="43"/>
        <v>70.710678118654741</v>
      </c>
      <c r="W44" s="116">
        <f t="shared" si="44"/>
        <v>25.152015255276808</v>
      </c>
      <c r="X44" s="59">
        <f t="shared" si="45"/>
        <v>2.8082070674862498</v>
      </c>
      <c r="Y44" s="60">
        <f t="shared" si="46"/>
        <v>2.3102532283961539</v>
      </c>
      <c r="Z44" s="60">
        <f t="shared" si="47"/>
        <v>2.6814732832235926</v>
      </c>
      <c r="AA44" s="67">
        <f t="shared" si="61"/>
        <v>-20</v>
      </c>
      <c r="AB44" s="31">
        <f t="shared" si="30"/>
        <v>10</v>
      </c>
      <c r="AC44" s="50">
        <f t="shared" si="48"/>
        <v>240.10069984182925</v>
      </c>
      <c r="AD44" s="116">
        <f t="shared" si="49"/>
        <v>76.433749195902493</v>
      </c>
      <c r="AE44" s="33">
        <f t="shared" si="50"/>
        <v>1.5962666587138681</v>
      </c>
      <c r="AF44" s="89">
        <f t="shared" si="51"/>
        <v>58.529777486175163</v>
      </c>
      <c r="AG44" s="50">
        <f t="shared" si="31"/>
        <v>109.91156639325473</v>
      </c>
      <c r="AH44" s="128">
        <f t="shared" si="52"/>
        <v>69.947952798859504</v>
      </c>
      <c r="AI44" s="58">
        <f t="shared" si="62"/>
        <v>53.208888623795602</v>
      </c>
      <c r="AJ44" s="116">
        <f t="shared" si="53"/>
        <v>22.866733318269453</v>
      </c>
      <c r="AK44" s="61">
        <f t="shared" si="54"/>
        <v>3.503186709312859</v>
      </c>
      <c r="AL44" s="60">
        <f t="shared" si="55"/>
        <v>1.7636630799529172</v>
      </c>
      <c r="AM44" s="60">
        <f t="shared" si="56"/>
        <v>2.0916678073803396</v>
      </c>
      <c r="AN44" s="62">
        <f t="shared" si="57"/>
        <v>5.1090865129448391</v>
      </c>
      <c r="AO44" s="63">
        <f t="shared" si="58"/>
        <v>1.6536439767385425</v>
      </c>
    </row>
    <row r="45" spans="1:41" s="1" customFormat="1" ht="20.100000000000001" customHeight="1" x14ac:dyDescent="0.15">
      <c r="A45" s="18"/>
      <c r="B45" s="147"/>
      <c r="C45" s="149"/>
      <c r="D45" s="100">
        <f t="shared" si="59"/>
        <v>150</v>
      </c>
      <c r="E45" s="149"/>
      <c r="F45" s="94" t="s">
        <v>121</v>
      </c>
      <c r="G45" s="8">
        <f t="shared" si="32"/>
        <v>30</v>
      </c>
      <c r="H45" s="143"/>
      <c r="I45" s="97">
        <f t="shared" si="33"/>
        <v>173.20508075688772</v>
      </c>
      <c r="J45" s="8">
        <v>30</v>
      </c>
      <c r="K45" s="28">
        <f t="shared" si="34"/>
        <v>180</v>
      </c>
      <c r="L45" s="58">
        <f t="shared" si="35"/>
        <v>245</v>
      </c>
      <c r="M45" s="8">
        <v>1.75</v>
      </c>
      <c r="N45" s="67">
        <f t="shared" si="36"/>
        <v>45</v>
      </c>
      <c r="O45" s="8">
        <f t="shared" si="60"/>
        <v>15</v>
      </c>
      <c r="P45" s="28">
        <f>L45/COS(ATAN((Q45+U45-T45)/L45))</f>
        <v>312.68532850520035</v>
      </c>
      <c r="Q45" s="116">
        <f>L45*TAN(N45*PI()/180)</f>
        <v>244.99999999999997</v>
      </c>
      <c r="R45" s="33">
        <f t="shared" si="39"/>
        <v>2.4748737341529163</v>
      </c>
      <c r="S45" s="89">
        <f t="shared" si="40"/>
        <v>77.781745930520216</v>
      </c>
      <c r="T45" s="50">
        <f t="shared" si="41"/>
        <v>142.98524558515498</v>
      </c>
      <c r="U45" s="128">
        <f t="shared" si="42"/>
        <v>92.271412520439057</v>
      </c>
      <c r="V45" s="58">
        <f t="shared" si="43"/>
        <v>70.710678118654741</v>
      </c>
      <c r="W45" s="116">
        <f>20/COS(ATAN((Q45+U45-T45)/L45))</f>
        <v>25.525332939200027</v>
      </c>
      <c r="X45" s="59">
        <f t="shared" si="45"/>
        <v>2.7605880198672024</v>
      </c>
      <c r="Y45" s="60">
        <f t="shared" si="46"/>
        <v>2.7056292801551898</v>
      </c>
      <c r="Z45" s="60">
        <f t="shared" si="47"/>
        <v>3.1438057996265805</v>
      </c>
      <c r="AA45" s="67">
        <f t="shared" si="61"/>
        <v>-20</v>
      </c>
      <c r="AB45" s="31">
        <f t="shared" si="30"/>
        <v>10</v>
      </c>
      <c r="AC45" s="50">
        <f t="shared" si="48"/>
        <v>277.11422213804167</v>
      </c>
      <c r="AD45" s="116">
        <f t="shared" si="49"/>
        <v>89.172707395219575</v>
      </c>
      <c r="AE45" s="33">
        <f t="shared" si="50"/>
        <v>1.8623111018328462</v>
      </c>
      <c r="AF45" s="89">
        <f t="shared" si="51"/>
        <v>58.529777486175163</v>
      </c>
      <c r="AG45" s="50">
        <f t="shared" si="31"/>
        <v>110.36446964742879</v>
      </c>
      <c r="AH45" s="128">
        <f t="shared" si="52"/>
        <v>70.048597966453741</v>
      </c>
      <c r="AI45" s="58">
        <f t="shared" si="62"/>
        <v>53.208888623795602</v>
      </c>
      <c r="AJ45" s="116">
        <f>IF(AA45&gt;0,20/COS(ATAN((AD45+AH45-AG45)/L45)),20/COS(ATAN((AD45-AH45+AG45)/L45)))</f>
        <v>22.621569154125851</v>
      </c>
      <c r="AK45" s="61">
        <f t="shared" si="54"/>
        <v>3.4725777755182623</v>
      </c>
      <c r="AL45" s="60">
        <f t="shared" si="55"/>
        <v>2.0618398946188039</v>
      </c>
      <c r="AM45" s="60">
        <f t="shared" si="56"/>
        <v>2.4407437762974817</v>
      </c>
      <c r="AN45" s="62">
        <f t="shared" si="57"/>
        <v>5.5625460586400042</v>
      </c>
      <c r="AO45" s="63">
        <f t="shared" si="58"/>
        <v>1.7263977150140379</v>
      </c>
    </row>
    <row r="46" spans="1:41" s="1" customFormat="1" ht="20.100000000000001" customHeight="1" x14ac:dyDescent="0.15">
      <c r="A46" s="18"/>
      <c r="B46" s="147"/>
      <c r="C46" s="149"/>
      <c r="D46" s="100">
        <f t="shared" si="59"/>
        <v>150</v>
      </c>
      <c r="E46" s="149"/>
      <c r="F46" s="94" t="s">
        <v>122</v>
      </c>
      <c r="G46" s="8">
        <f t="shared" si="32"/>
        <v>30</v>
      </c>
      <c r="H46" s="143"/>
      <c r="I46" s="97">
        <f t="shared" si="33"/>
        <v>173.20508075688772</v>
      </c>
      <c r="J46" s="8">
        <v>30</v>
      </c>
      <c r="K46" s="28">
        <f t="shared" si="34"/>
        <v>180</v>
      </c>
      <c r="L46" s="58">
        <f t="shared" si="35"/>
        <v>245</v>
      </c>
      <c r="M46" s="8">
        <v>1.75</v>
      </c>
      <c r="N46" s="67">
        <f t="shared" si="36"/>
        <v>45</v>
      </c>
      <c r="O46" s="8">
        <f t="shared" si="60"/>
        <v>15</v>
      </c>
      <c r="P46" s="28">
        <f t="shared" si="37"/>
        <v>312.68532850520035</v>
      </c>
      <c r="Q46" s="116">
        <f t="shared" si="38"/>
        <v>244.99999999999997</v>
      </c>
      <c r="R46" s="33">
        <f t="shared" si="39"/>
        <v>2.4748737341529163</v>
      </c>
      <c r="S46" s="89">
        <f t="shared" si="40"/>
        <v>77.781745930520216</v>
      </c>
      <c r="T46" s="50">
        <f t="shared" si="41"/>
        <v>142.98524558515498</v>
      </c>
      <c r="U46" s="128">
        <f t="shared" si="42"/>
        <v>92.271412520439057</v>
      </c>
      <c r="V46" s="58">
        <f t="shared" si="43"/>
        <v>70.710678118654741</v>
      </c>
      <c r="W46" s="116">
        <f t="shared" si="44"/>
        <v>25.525332939200027</v>
      </c>
      <c r="X46" s="59">
        <f t="shared" si="45"/>
        <v>2.7605880198672024</v>
      </c>
      <c r="Y46" s="60">
        <f t="shared" si="46"/>
        <v>2.7056292801551898</v>
      </c>
      <c r="Z46" s="60">
        <f t="shared" si="47"/>
        <v>3.1438057996265805</v>
      </c>
      <c r="AA46" s="67">
        <f t="shared" si="61"/>
        <v>-20</v>
      </c>
      <c r="AB46" s="31">
        <f t="shared" si="30"/>
        <v>10</v>
      </c>
      <c r="AC46" s="50">
        <f t="shared" si="48"/>
        <v>277.11422213804167</v>
      </c>
      <c r="AD46" s="116">
        <f t="shared" si="49"/>
        <v>89.172707395219575</v>
      </c>
      <c r="AE46" s="33">
        <f t="shared" si="50"/>
        <v>1.8623111018328462</v>
      </c>
      <c r="AF46" s="89">
        <f t="shared" si="51"/>
        <v>58.529777486175163</v>
      </c>
      <c r="AG46" s="50">
        <f t="shared" si="31"/>
        <v>110.36446964742879</v>
      </c>
      <c r="AH46" s="128">
        <f t="shared" si="52"/>
        <v>70.048597966453741</v>
      </c>
      <c r="AI46" s="58">
        <f t="shared" si="62"/>
        <v>53.208888623795602</v>
      </c>
      <c r="AJ46" s="116">
        <f t="shared" si="53"/>
        <v>22.621569154125851</v>
      </c>
      <c r="AK46" s="61">
        <f t="shared" si="54"/>
        <v>3.4725777755182623</v>
      </c>
      <c r="AL46" s="60">
        <f t="shared" si="55"/>
        <v>2.0618398946188039</v>
      </c>
      <c r="AM46" s="60">
        <f t="shared" si="56"/>
        <v>2.4407437762974817</v>
      </c>
      <c r="AN46" s="62">
        <f t="shared" si="57"/>
        <v>5.5625460586400042</v>
      </c>
      <c r="AO46" s="63">
        <f t="shared" si="58"/>
        <v>1.7263977150140379</v>
      </c>
    </row>
    <row r="47" spans="1:41" s="1" customFormat="1" ht="20.100000000000001" customHeight="1" x14ac:dyDescent="0.15">
      <c r="A47" s="18"/>
      <c r="B47" s="147"/>
      <c r="C47" s="149"/>
      <c r="D47" s="100">
        <f t="shared" si="59"/>
        <v>150</v>
      </c>
      <c r="E47" s="149"/>
      <c r="F47" s="94" t="s">
        <v>123</v>
      </c>
      <c r="G47" s="8">
        <f t="shared" si="32"/>
        <v>30</v>
      </c>
      <c r="H47" s="143"/>
      <c r="I47" s="97">
        <f t="shared" si="33"/>
        <v>173.20508075688772</v>
      </c>
      <c r="J47" s="8">
        <v>35</v>
      </c>
      <c r="K47" s="28">
        <f t="shared" si="34"/>
        <v>185</v>
      </c>
      <c r="L47" s="58">
        <f>(K47-40)*M47</f>
        <v>253.75</v>
      </c>
      <c r="M47" s="8">
        <v>1.75</v>
      </c>
      <c r="N47" s="67">
        <f t="shared" si="36"/>
        <v>45</v>
      </c>
      <c r="O47" s="8">
        <f t="shared" si="60"/>
        <v>15</v>
      </c>
      <c r="P47" s="28">
        <f t="shared" si="37"/>
        <v>323.8526616661004</v>
      </c>
      <c r="Q47" s="116">
        <f t="shared" si="38"/>
        <v>253.74999999999997</v>
      </c>
      <c r="R47" s="33">
        <f t="shared" si="39"/>
        <v>2.4748737341529163</v>
      </c>
      <c r="S47" s="89">
        <f t="shared" si="40"/>
        <v>77.781745930520216</v>
      </c>
      <c r="T47" s="50">
        <f t="shared" si="41"/>
        <v>144.79645390889482</v>
      </c>
      <c r="U47" s="128">
        <f t="shared" si="42"/>
        <v>92.271412520439057</v>
      </c>
      <c r="V47" s="58">
        <f t="shared" si="43"/>
        <v>70.710678118654741</v>
      </c>
      <c r="W47" s="116">
        <f t="shared" si="44"/>
        <v>25.52533293920003</v>
      </c>
      <c r="X47" s="59">
        <f t="shared" si="45"/>
        <v>2.7605880198672024</v>
      </c>
      <c r="Y47" s="60">
        <f t="shared" si="46"/>
        <v>2.8826242949483198</v>
      </c>
      <c r="Z47" s="60">
        <f t="shared" si="47"/>
        <v>3.2698724015491436</v>
      </c>
      <c r="AA47" s="67">
        <f t="shared" si="61"/>
        <v>-20</v>
      </c>
      <c r="AB47" s="31">
        <f t="shared" si="30"/>
        <v>10</v>
      </c>
      <c r="AC47" s="50">
        <f t="shared" si="48"/>
        <v>287.01115864297174</v>
      </c>
      <c r="AD47" s="116">
        <f t="shared" si="49"/>
        <v>92.357446945048849</v>
      </c>
      <c r="AE47" s="33">
        <f>M47/COS(AA47*PI()/180)</f>
        <v>1.8623111018328462</v>
      </c>
      <c r="AF47" s="89">
        <f t="shared" si="51"/>
        <v>58.529777486175163</v>
      </c>
      <c r="AG47" s="50">
        <f t="shared" si="31"/>
        <v>111.8043222074636</v>
      </c>
      <c r="AH47" s="128">
        <f t="shared" si="52"/>
        <v>70.048597966453741</v>
      </c>
      <c r="AI47" s="58">
        <f t="shared" si="62"/>
        <v>53.208888623795602</v>
      </c>
      <c r="AJ47" s="116">
        <f t="shared" si="53"/>
        <v>22.621569154125851</v>
      </c>
      <c r="AK47" s="61">
        <f t="shared" si="54"/>
        <v>3.4725777755182623</v>
      </c>
      <c r="AL47" s="60">
        <f t="shared" si="55"/>
        <v>2.1972688359349712</v>
      </c>
      <c r="AM47" s="60">
        <f t="shared" si="56"/>
        <v>2.5388740744928002</v>
      </c>
      <c r="AN47" s="62">
        <f t="shared" si="57"/>
        <v>5.6798315451368779</v>
      </c>
      <c r="AO47" s="63">
        <f t="shared" si="58"/>
        <v>1.7442065484545841</v>
      </c>
    </row>
    <row r="48" spans="1:41" s="1" customFormat="1" ht="20.100000000000001" customHeight="1" x14ac:dyDescent="0.15">
      <c r="A48" s="18"/>
      <c r="B48" s="147"/>
      <c r="C48" s="149"/>
      <c r="D48" s="100">
        <f t="shared" si="59"/>
        <v>150</v>
      </c>
      <c r="E48" s="149"/>
      <c r="F48" s="94" t="s">
        <v>124</v>
      </c>
      <c r="G48" s="8">
        <f t="shared" si="32"/>
        <v>30</v>
      </c>
      <c r="H48" s="143"/>
      <c r="I48" s="97">
        <f t="shared" si="33"/>
        <v>173.20508075688772</v>
      </c>
      <c r="J48" s="8">
        <v>35</v>
      </c>
      <c r="K48" s="28">
        <f t="shared" si="34"/>
        <v>185</v>
      </c>
      <c r="L48" s="58">
        <f t="shared" si="35"/>
        <v>253.75</v>
      </c>
      <c r="M48" s="8">
        <v>1.75</v>
      </c>
      <c r="N48" s="67">
        <f t="shared" si="36"/>
        <v>45</v>
      </c>
      <c r="O48" s="8">
        <f t="shared" si="60"/>
        <v>15</v>
      </c>
      <c r="P48" s="28">
        <f t="shared" si="37"/>
        <v>323.8526616661004</v>
      </c>
      <c r="Q48" s="116">
        <f t="shared" si="38"/>
        <v>253.74999999999997</v>
      </c>
      <c r="R48" s="33">
        <f t="shared" si="39"/>
        <v>2.4748737341529163</v>
      </c>
      <c r="S48" s="89">
        <f t="shared" si="40"/>
        <v>77.781745930520216</v>
      </c>
      <c r="T48" s="50">
        <f t="shared" si="41"/>
        <v>144.79645390889482</v>
      </c>
      <c r="U48" s="128">
        <f t="shared" si="42"/>
        <v>92.271412520439057</v>
      </c>
      <c r="V48" s="58">
        <f t="shared" si="43"/>
        <v>70.710678118654741</v>
      </c>
      <c r="W48" s="116">
        <f t="shared" si="44"/>
        <v>25.52533293920003</v>
      </c>
      <c r="X48" s="59">
        <f t="shared" si="45"/>
        <v>2.7605880198672024</v>
      </c>
      <c r="Y48" s="60">
        <f t="shared" si="46"/>
        <v>2.8826242949483198</v>
      </c>
      <c r="Z48" s="60">
        <f t="shared" si="47"/>
        <v>3.2698724015491436</v>
      </c>
      <c r="AA48" s="67">
        <f t="shared" si="61"/>
        <v>-20</v>
      </c>
      <c r="AB48" s="31">
        <f t="shared" si="30"/>
        <v>10</v>
      </c>
      <c r="AC48" s="50">
        <f t="shared" si="48"/>
        <v>287.01115864297174</v>
      </c>
      <c r="AD48" s="116">
        <f t="shared" si="49"/>
        <v>92.357446945048849</v>
      </c>
      <c r="AE48" s="33">
        <f t="shared" si="50"/>
        <v>1.8623111018328462</v>
      </c>
      <c r="AF48" s="89">
        <f t="shared" si="51"/>
        <v>58.529777486175163</v>
      </c>
      <c r="AG48" s="50">
        <f t="shared" si="31"/>
        <v>111.8043222074636</v>
      </c>
      <c r="AH48" s="128">
        <f t="shared" si="52"/>
        <v>70.048597966453741</v>
      </c>
      <c r="AI48" s="58">
        <f t="shared" si="62"/>
        <v>53.208888623795602</v>
      </c>
      <c r="AJ48" s="116">
        <f t="shared" si="53"/>
        <v>22.621569154125851</v>
      </c>
      <c r="AK48" s="61">
        <f t="shared" si="54"/>
        <v>3.4725777755182623</v>
      </c>
      <c r="AL48" s="60">
        <f t="shared" si="55"/>
        <v>2.1972688359349712</v>
      </c>
      <c r="AM48" s="60">
        <f t="shared" si="56"/>
        <v>2.5388740744928002</v>
      </c>
      <c r="AN48" s="62">
        <f t="shared" si="57"/>
        <v>5.6798315451368779</v>
      </c>
      <c r="AO48" s="63">
        <f t="shared" si="58"/>
        <v>1.7442065484545841</v>
      </c>
    </row>
    <row r="49" spans="1:41" s="1" customFormat="1" ht="20.100000000000001" customHeight="1" thickBot="1" x14ac:dyDescent="0.2">
      <c r="A49" s="18"/>
      <c r="B49" s="148"/>
      <c r="C49" s="150"/>
      <c r="D49" s="100">
        <f t="shared" si="59"/>
        <v>150</v>
      </c>
      <c r="E49" s="150"/>
      <c r="F49" s="95" t="s">
        <v>125</v>
      </c>
      <c r="G49" s="35">
        <f t="shared" si="32"/>
        <v>30</v>
      </c>
      <c r="H49" s="144"/>
      <c r="I49" s="97">
        <f>D49/COS(G49/180*PI())</f>
        <v>173.20508075688772</v>
      </c>
      <c r="J49" s="35">
        <v>40</v>
      </c>
      <c r="K49" s="28">
        <f t="shared" si="34"/>
        <v>190</v>
      </c>
      <c r="L49" s="66">
        <f>(K49-40)*M49</f>
        <v>262.5</v>
      </c>
      <c r="M49" s="35">
        <v>1.75</v>
      </c>
      <c r="N49" s="83">
        <f t="shared" si="36"/>
        <v>45</v>
      </c>
      <c r="O49" s="35">
        <f t="shared" si="60"/>
        <v>15</v>
      </c>
      <c r="P49" s="36">
        <f>L49/COS(ATAN((Q49+U49-T49)/L49))</f>
        <v>335.01999482700035</v>
      </c>
      <c r="Q49" s="117">
        <f t="shared" si="38"/>
        <v>262.49999999999994</v>
      </c>
      <c r="R49" s="40">
        <f t="shared" si="39"/>
        <v>2.4748737341529163</v>
      </c>
      <c r="S49" s="90">
        <f>55/COS(N49*PI()/180)</f>
        <v>77.781745930520216</v>
      </c>
      <c r="T49" s="51">
        <f t="shared" si="41"/>
        <v>146.60766223263471</v>
      </c>
      <c r="U49" s="129">
        <f t="shared" si="42"/>
        <v>92.271412520439057</v>
      </c>
      <c r="V49" s="58">
        <f t="shared" si="43"/>
        <v>70.710678118654741</v>
      </c>
      <c r="W49" s="117">
        <f t="shared" si="44"/>
        <v>25.525332939200027</v>
      </c>
      <c r="X49" s="84">
        <f t="shared" si="45"/>
        <v>2.7605880198672024</v>
      </c>
      <c r="Y49" s="85">
        <f t="shared" si="46"/>
        <v>3.065954154599964</v>
      </c>
      <c r="Z49" s="60">
        <f t="shared" si="47"/>
        <v>3.396889887841668</v>
      </c>
      <c r="AA49" s="83">
        <f>AA48</f>
        <v>-20</v>
      </c>
      <c r="AB49" s="38">
        <f t="shared" si="30"/>
        <v>10</v>
      </c>
      <c r="AC49" s="51">
        <f t="shared" si="48"/>
        <v>296.9080951479018</v>
      </c>
      <c r="AD49" s="117">
        <f>L49*TAN(ABS(AA49)*PI()/180)</f>
        <v>95.542186494878109</v>
      </c>
      <c r="AE49" s="40">
        <f t="shared" si="50"/>
        <v>1.8623111018328462</v>
      </c>
      <c r="AF49" s="90">
        <f t="shared" si="51"/>
        <v>58.529777486175163</v>
      </c>
      <c r="AG49" s="51">
        <f t="shared" si="31"/>
        <v>113.24417476749844</v>
      </c>
      <c r="AH49" s="129">
        <f t="shared" si="52"/>
        <v>70.048597966453741</v>
      </c>
      <c r="AI49" s="66">
        <f>50/COS(AA49*PI()/180)</f>
        <v>53.208888623795602</v>
      </c>
      <c r="AJ49" s="117">
        <f t="shared" si="53"/>
        <v>22.621569154125851</v>
      </c>
      <c r="AK49" s="86">
        <f t="shared" si="54"/>
        <v>3.4725777755182623</v>
      </c>
      <c r="AL49" s="85">
        <f t="shared" si="55"/>
        <v>2.3375892163477157</v>
      </c>
      <c r="AM49" s="85">
        <f>(M49*(AF49+AI49+AJ49)*(K49-40)*60+M49*(K49^2-40^2)*60/(2*AK49)+(AI49+AJ49+AH49)*0*60)/1000000</f>
        <v>2.6377602952821362</v>
      </c>
      <c r="AN49" s="62">
        <f t="shared" si="57"/>
        <v>5.799064872791309</v>
      </c>
      <c r="AO49" s="63">
        <f>IF(AA49&gt;0,0.8*0.4*(Q49+U49+W49+I49+AD49+AH49+AJ49)/100,0.8*0.4*(Q49+U49+W49+I49-AD49+AH49+AJ49)/100)</f>
        <v>1.7620153818951305</v>
      </c>
    </row>
    <row r="50" spans="1:41" s="1" customFormat="1" ht="20.100000000000001" customHeight="1" x14ac:dyDescent="0.15">
      <c r="A50" s="17"/>
      <c r="B50" s="188" t="s">
        <v>55</v>
      </c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</row>
    <row r="51" spans="1:41" s="1" customFormat="1" ht="20.100000000000001" customHeight="1" thickBot="1" x14ac:dyDescent="0.2">
      <c r="D51" s="96"/>
      <c r="K51" s="2"/>
      <c r="L51" s="2"/>
      <c r="P51" s="2"/>
      <c r="Q51" s="2"/>
      <c r="R51" s="87"/>
      <c r="S51" s="13"/>
      <c r="T51" s="13"/>
      <c r="U51" s="13"/>
      <c r="V51" s="2"/>
      <c r="W51" s="2"/>
      <c r="X51" s="5"/>
      <c r="AA51" s="3"/>
      <c r="AB51" s="4"/>
      <c r="AC51" s="13"/>
      <c r="AD51" s="2"/>
      <c r="AE51" s="87"/>
      <c r="AF51" s="13"/>
      <c r="AG51" s="13"/>
      <c r="AH51" s="13"/>
      <c r="AI51" s="2"/>
      <c r="AJ51" s="2"/>
      <c r="AK51" s="5"/>
      <c r="AN51" s="4" t="s">
        <v>77</v>
      </c>
      <c r="AO51" s="4"/>
    </row>
    <row r="52" spans="1:41" s="1" customFormat="1" ht="24.75" customHeight="1" x14ac:dyDescent="0.15">
      <c r="A52" s="18"/>
      <c r="B52" s="19" t="s">
        <v>29</v>
      </c>
      <c r="C52" s="15" t="s">
        <v>30</v>
      </c>
      <c r="D52" s="91" t="s">
        <v>30</v>
      </c>
      <c r="E52" s="15" t="s">
        <v>315</v>
      </c>
      <c r="F52" s="68" t="s">
        <v>24</v>
      </c>
      <c r="G52" s="165" t="s">
        <v>71</v>
      </c>
      <c r="H52" s="146" t="s">
        <v>316</v>
      </c>
      <c r="I52" s="167" t="s">
        <v>316</v>
      </c>
      <c r="J52" s="68" t="s">
        <v>27</v>
      </c>
      <c r="K52" s="151" t="s">
        <v>72</v>
      </c>
      <c r="L52" s="151" t="s">
        <v>1</v>
      </c>
      <c r="M52" s="153" t="s">
        <v>3</v>
      </c>
      <c r="N52" s="153" t="s">
        <v>32</v>
      </c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 t="s">
        <v>33</v>
      </c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03" t="s">
        <v>16</v>
      </c>
      <c r="AO52" s="155" t="s">
        <v>87</v>
      </c>
    </row>
    <row r="53" spans="1:41" s="1" customFormat="1" ht="34.5" customHeight="1" x14ac:dyDescent="0.15">
      <c r="A53" s="18"/>
      <c r="B53" s="20" t="s">
        <v>34</v>
      </c>
      <c r="C53" s="16" t="s">
        <v>35</v>
      </c>
      <c r="D53" s="92" t="s">
        <v>35</v>
      </c>
      <c r="E53" s="16" t="s">
        <v>70</v>
      </c>
      <c r="F53" s="69" t="s">
        <v>73</v>
      </c>
      <c r="G53" s="166"/>
      <c r="H53" s="143"/>
      <c r="I53" s="168"/>
      <c r="J53" s="69" t="s">
        <v>74</v>
      </c>
      <c r="K53" s="152"/>
      <c r="L53" s="152"/>
      <c r="M53" s="154"/>
      <c r="N53" s="103" t="s">
        <v>39</v>
      </c>
      <c r="O53" s="103" t="s">
        <v>40</v>
      </c>
      <c r="P53" s="103" t="s">
        <v>0</v>
      </c>
      <c r="Q53" s="103" t="s">
        <v>2</v>
      </c>
      <c r="R53" s="162" t="s">
        <v>17</v>
      </c>
      <c r="S53" s="103" t="s">
        <v>4</v>
      </c>
      <c r="T53" s="103" t="s">
        <v>19</v>
      </c>
      <c r="U53" s="103" t="s">
        <v>21</v>
      </c>
      <c r="V53" s="103" t="s">
        <v>5</v>
      </c>
      <c r="W53" s="103" t="s">
        <v>6</v>
      </c>
      <c r="X53" s="157" t="s">
        <v>7</v>
      </c>
      <c r="Y53" s="70" t="s">
        <v>37</v>
      </c>
      <c r="Z53" s="70" t="s">
        <v>38</v>
      </c>
      <c r="AA53" s="103" t="s">
        <v>41</v>
      </c>
      <c r="AB53" s="103" t="s">
        <v>42</v>
      </c>
      <c r="AC53" s="103" t="s">
        <v>18</v>
      </c>
      <c r="AD53" s="103" t="s">
        <v>13</v>
      </c>
      <c r="AE53" s="162" t="s">
        <v>14</v>
      </c>
      <c r="AF53" s="103" t="s">
        <v>8</v>
      </c>
      <c r="AG53" s="103" t="s">
        <v>20</v>
      </c>
      <c r="AH53" s="103" t="s">
        <v>22</v>
      </c>
      <c r="AI53" s="103" t="s">
        <v>9</v>
      </c>
      <c r="AJ53" s="103" t="s">
        <v>10</v>
      </c>
      <c r="AK53" s="157" t="s">
        <v>11</v>
      </c>
      <c r="AL53" s="70" t="s">
        <v>37</v>
      </c>
      <c r="AM53" s="70" t="s">
        <v>38</v>
      </c>
      <c r="AN53" s="71" t="s">
        <v>314</v>
      </c>
      <c r="AO53" s="156"/>
    </row>
    <row r="54" spans="1:41" s="1" customFormat="1" ht="51" customHeight="1" x14ac:dyDescent="0.15">
      <c r="A54" s="18"/>
      <c r="B54" s="25" t="s">
        <v>57</v>
      </c>
      <c r="C54" s="24" t="s">
        <v>57</v>
      </c>
      <c r="D54" s="93" t="s">
        <v>57</v>
      </c>
      <c r="E54" s="71" t="s">
        <v>15</v>
      </c>
      <c r="F54" s="71" t="s">
        <v>58</v>
      </c>
      <c r="G54" s="71" t="s">
        <v>59</v>
      </c>
      <c r="H54" s="108" t="s">
        <v>15</v>
      </c>
      <c r="I54" s="93" t="s">
        <v>15</v>
      </c>
      <c r="J54" s="71" t="s">
        <v>15</v>
      </c>
      <c r="K54" s="73" t="s">
        <v>57</v>
      </c>
      <c r="L54" s="73" t="s">
        <v>57</v>
      </c>
      <c r="M54" s="154"/>
      <c r="N54" s="71" t="s">
        <v>59</v>
      </c>
      <c r="O54" s="71" t="s">
        <v>59</v>
      </c>
      <c r="P54" s="71" t="s">
        <v>57</v>
      </c>
      <c r="Q54" s="71" t="s">
        <v>57</v>
      </c>
      <c r="R54" s="163"/>
      <c r="S54" s="71" t="s">
        <v>57</v>
      </c>
      <c r="T54" s="71" t="s">
        <v>57</v>
      </c>
      <c r="U54" s="71" t="s">
        <v>57</v>
      </c>
      <c r="V54" s="71" t="s">
        <v>57</v>
      </c>
      <c r="W54" s="71" t="s">
        <v>57</v>
      </c>
      <c r="X54" s="157"/>
      <c r="Y54" s="158" t="s">
        <v>75</v>
      </c>
      <c r="Z54" s="158"/>
      <c r="AA54" s="71" t="s">
        <v>59</v>
      </c>
      <c r="AB54" s="71" t="s">
        <v>59</v>
      </c>
      <c r="AC54" s="71" t="s">
        <v>57</v>
      </c>
      <c r="AD54" s="71" t="s">
        <v>57</v>
      </c>
      <c r="AE54" s="163"/>
      <c r="AF54" s="71" t="s">
        <v>57</v>
      </c>
      <c r="AG54" s="71" t="s">
        <v>57</v>
      </c>
      <c r="AH54" s="71" t="s">
        <v>57</v>
      </c>
      <c r="AI54" s="71" t="s">
        <v>57</v>
      </c>
      <c r="AJ54" s="71" t="s">
        <v>57</v>
      </c>
      <c r="AK54" s="157"/>
      <c r="AL54" s="159" t="s">
        <v>75</v>
      </c>
      <c r="AM54" s="160"/>
      <c r="AN54" s="158" t="s">
        <v>52</v>
      </c>
      <c r="AO54" s="161"/>
    </row>
    <row r="55" spans="1:41" s="1" customFormat="1" ht="24.75" customHeight="1" x14ac:dyDescent="0.15">
      <c r="A55" s="18"/>
      <c r="B55" s="147">
        <f>C55+20*2</f>
        <v>240</v>
      </c>
      <c r="C55" s="149">
        <v>200</v>
      </c>
      <c r="D55" s="100">
        <v>200</v>
      </c>
      <c r="E55" s="149">
        <v>200</v>
      </c>
      <c r="F55" s="64" t="s">
        <v>43</v>
      </c>
      <c r="G55" s="8">
        <v>30</v>
      </c>
      <c r="H55" s="186">
        <f>C55/COS(G55/180*PI())</f>
        <v>230.9401076758503</v>
      </c>
      <c r="I55" s="97">
        <f>D55/COS(G55/180*PI())</f>
        <v>230.9401076758503</v>
      </c>
      <c r="J55" s="8">
        <v>25</v>
      </c>
      <c r="K55" s="28">
        <f t="shared" ref="K55:K63" si="63">J55+E$55</f>
        <v>225</v>
      </c>
      <c r="L55" s="58">
        <f t="shared" ref="L55:L63" si="64">(K55-40)*M55</f>
        <v>277.5</v>
      </c>
      <c r="M55" s="8">
        <v>1.5</v>
      </c>
      <c r="N55" s="67">
        <v>45</v>
      </c>
      <c r="O55" s="8">
        <f t="shared" ref="O55:O63" si="65">N55-G55</f>
        <v>15</v>
      </c>
      <c r="P55" s="28">
        <f t="shared" ref="P55:P63" si="66">L55/COS(ATAN((Q55+U55-T55)/L55))</f>
        <v>348.98421166696568</v>
      </c>
      <c r="Q55" s="28">
        <f t="shared" ref="Q55:Q63" si="67">L55*TAN(N55*PI()/180)</f>
        <v>277.49999999999994</v>
      </c>
      <c r="R55" s="33">
        <f t="shared" ref="R55:R63" si="68">M55/COS(N55*PI()/180)</f>
        <v>2.1213203435596424</v>
      </c>
      <c r="S55" s="89">
        <f t="shared" ref="S55:S63" si="69">55/COS(N55*PI()/180)</f>
        <v>77.781745930520216</v>
      </c>
      <c r="T55" s="50">
        <f t="shared" ref="T55:T63" si="70">K55/X55+S55</f>
        <v>157.90404268173785</v>
      </c>
      <c r="U55" s="89">
        <f t="shared" ref="U55:U63" si="71">40/X55+S55</f>
        <v>92.025709797403351</v>
      </c>
      <c r="V55" s="58">
        <f>50/COS(N55*PI()/180)</f>
        <v>70.710678118654741</v>
      </c>
      <c r="W55" s="28">
        <f t="shared" ref="W55:W63" si="72">20/COS(ATAN((Q55+U55-T55)/L55))</f>
        <v>25.152015255276805</v>
      </c>
      <c r="X55" s="59">
        <f t="shared" ref="X55:X63" si="73">(3.5+SIN(N55*PI()/180)/M55)*COS(N55*PI()/180)</f>
        <v>2.8082070674862498</v>
      </c>
      <c r="Y55" s="60">
        <f t="shared" ref="Y55:Y63" si="74">(S55*M55*(K55^2-40^2)/2+M55*(K55^3-40^3)/(6*X55))/1000000</f>
        <v>3.8682878033936601</v>
      </c>
      <c r="Z55" s="60">
        <f t="shared" ref="Z55:Z63" si="75">(M55*(S55+V55+W55)*(K55-40)*60+M55*(K55^2-40^2)*60/(2*X55)+(V55+W55+U55)*0*60)/1000000</f>
        <v>3.6767790340648108</v>
      </c>
      <c r="AA55" s="67">
        <v>-20</v>
      </c>
      <c r="AB55" s="31">
        <f t="shared" ref="AB55:AB63" si="76">AA55+G55</f>
        <v>10</v>
      </c>
      <c r="AC55" s="50">
        <f t="shared" ref="AC55:AC63" si="77">IF(AA55&gt;0,L55/COS(ATAN((AD55+AH55-AG55)/L55)),L55/COS(ATAN((AD55+AG55-AH55)/L55)))</f>
        <v>317.27592479098865</v>
      </c>
      <c r="AD55" s="28">
        <f t="shared" ref="AD55:AD63" si="78">L55*TAN(ABS(AA55)*PI()/180)</f>
        <v>101.00174000887115</v>
      </c>
      <c r="AE55" s="33">
        <f t="shared" ref="AE55:AE63" si="79">M55/COS(AA55*PI()/180)</f>
        <v>1.5962666587138681</v>
      </c>
      <c r="AF55" s="89">
        <f t="shared" ref="AF55:AF63" si="80">55/COS(AA55*PI()/180)</f>
        <v>58.529777486175163</v>
      </c>
      <c r="AG55" s="50">
        <f t="shared" ref="AG55:AG63" si="81">K55/AK55+AF55</f>
        <v>122.75701362002461</v>
      </c>
      <c r="AH55" s="89">
        <f t="shared" ref="AH55:AH63" si="82">40/AK55+AF55</f>
        <v>69.947952798859504</v>
      </c>
      <c r="AI55" s="58">
        <f t="shared" ref="AI55:AI63" si="83">50/COS(AA55*PI()/180)</f>
        <v>53.208888623795602</v>
      </c>
      <c r="AJ55" s="28">
        <f t="shared" ref="AJ55:AJ63" si="84">IF(AA55&gt;0,20/COS(ATAN((AD55+AH55-AG55)/L55)),20/COS(ATAN((AD55-AH55+AG55)/L55)))</f>
        <v>22.866733318269453</v>
      </c>
      <c r="AK55" s="61">
        <f t="shared" ref="AK55:AK63" si="85">(3.5+SIN(ABS(AA55)*PI()/180)/M55)*COS(AA55*PI()/180)</f>
        <v>3.503186709312859</v>
      </c>
      <c r="AL55" s="60">
        <f t="shared" ref="AL55:AL63" si="86">(AF55*M55*(K55^2-40^2)/2+M55*(K55^3-40^3)/(6*AK55))/1000000</f>
        <v>2.9603754431387617</v>
      </c>
      <c r="AM55" s="60">
        <f t="shared" ref="AM55:AM63" si="87">(M55*(AF55+AI55+AJ55)*(K55-40)*60+M55*(K55^2-40^2)*60/(2*AK55)+(AI55+AJ55+AH55)*0*60)/1000000</f>
        <v>2.8709279507725931</v>
      </c>
      <c r="AN55" s="62">
        <f>IF(AA55&gt;0,((I55+I55+Q55+AD55)*L55/2+200*(I55+Q55+AD55+U55+W55+AH55+AJ55))/10000*0.4-(AI55+V55)*L55/10000*0.4,((I55+I55+Q55-AD55)*L55/2+200*(I55+Q55-AD55+U55+W55+AH55+AJ55))/10000*0.4-(AI55+V55)*L55/10000*0.4)</f>
        <v>7.1069395780058118</v>
      </c>
      <c r="AO55" s="63">
        <f>IF(AA55&gt;0,0.8*0.4*(Q55+U55+W55+I55+AD55+AH55+AJ55)/100,0.8*0.4*(Q55+U55+W55+I55-AD55+AH55+AJ55)/100)</f>
        <v>1.9757784922777228</v>
      </c>
    </row>
    <row r="56" spans="1:41" s="1" customFormat="1" ht="20.100000000000001" customHeight="1" x14ac:dyDescent="0.15">
      <c r="A56" s="18"/>
      <c r="B56" s="147"/>
      <c r="C56" s="149"/>
      <c r="D56" s="100">
        <v>200</v>
      </c>
      <c r="E56" s="149"/>
      <c r="F56" s="64" t="s">
        <v>44</v>
      </c>
      <c r="G56" s="8">
        <f t="shared" ref="G56:G63" si="88">G55</f>
        <v>30</v>
      </c>
      <c r="H56" s="186"/>
      <c r="I56" s="97">
        <f t="shared" ref="I56:I63" si="89">D56/COS(G56/180*PI())</f>
        <v>230.9401076758503</v>
      </c>
      <c r="J56" s="8">
        <v>25</v>
      </c>
      <c r="K56" s="28">
        <f t="shared" si="63"/>
        <v>225</v>
      </c>
      <c r="L56" s="58">
        <f t="shared" si="64"/>
        <v>277.5</v>
      </c>
      <c r="M56" s="8">
        <v>1.5</v>
      </c>
      <c r="N56" s="67">
        <f t="shared" ref="N56:N63" si="90">N55</f>
        <v>45</v>
      </c>
      <c r="O56" s="8">
        <f t="shared" si="65"/>
        <v>15</v>
      </c>
      <c r="P56" s="28">
        <f t="shared" si="66"/>
        <v>348.98421166696568</v>
      </c>
      <c r="Q56" s="28">
        <f t="shared" si="67"/>
        <v>277.49999999999994</v>
      </c>
      <c r="R56" s="33">
        <f t="shared" si="68"/>
        <v>2.1213203435596424</v>
      </c>
      <c r="S56" s="89">
        <f t="shared" si="69"/>
        <v>77.781745930520216</v>
      </c>
      <c r="T56" s="50">
        <f t="shared" si="70"/>
        <v>157.90404268173785</v>
      </c>
      <c r="U56" s="89">
        <f t="shared" si="71"/>
        <v>92.025709797403351</v>
      </c>
      <c r="V56" s="58">
        <f t="shared" ref="V56:V63" si="91">50/COS(N56*PI()/180)</f>
        <v>70.710678118654741</v>
      </c>
      <c r="W56" s="28">
        <f t="shared" si="72"/>
        <v>25.152015255276805</v>
      </c>
      <c r="X56" s="59">
        <f t="shared" si="73"/>
        <v>2.8082070674862498</v>
      </c>
      <c r="Y56" s="60">
        <f t="shared" si="74"/>
        <v>3.8682878033936601</v>
      </c>
      <c r="Z56" s="60">
        <f t="shared" si="75"/>
        <v>3.6767790340648108</v>
      </c>
      <c r="AA56" s="67">
        <f t="shared" ref="AA56:AA63" si="92">AA55</f>
        <v>-20</v>
      </c>
      <c r="AB56" s="31">
        <f t="shared" si="76"/>
        <v>10</v>
      </c>
      <c r="AC56" s="50">
        <f t="shared" si="77"/>
        <v>317.27592479098865</v>
      </c>
      <c r="AD56" s="28">
        <f t="shared" si="78"/>
        <v>101.00174000887115</v>
      </c>
      <c r="AE56" s="33">
        <f t="shared" si="79"/>
        <v>1.5962666587138681</v>
      </c>
      <c r="AF56" s="89">
        <f t="shared" si="80"/>
        <v>58.529777486175163</v>
      </c>
      <c r="AG56" s="50">
        <f t="shared" si="81"/>
        <v>122.75701362002461</v>
      </c>
      <c r="AH56" s="89">
        <f t="shared" si="82"/>
        <v>69.947952798859504</v>
      </c>
      <c r="AI56" s="58">
        <f t="shared" si="83"/>
        <v>53.208888623795602</v>
      </c>
      <c r="AJ56" s="28">
        <f t="shared" si="84"/>
        <v>22.866733318269453</v>
      </c>
      <c r="AK56" s="61">
        <f t="shared" si="85"/>
        <v>3.503186709312859</v>
      </c>
      <c r="AL56" s="60">
        <f t="shared" si="86"/>
        <v>2.9603754431387617</v>
      </c>
      <c r="AM56" s="60">
        <f t="shared" si="87"/>
        <v>2.8709279507725931</v>
      </c>
      <c r="AN56" s="62">
        <f t="shared" ref="AN56:AN63" si="93">IF(AA56&gt;0,((I56+I56+Q56+AD56)*L56/2+200*(I56+Q56+AD56+U56+W56+AH56+AJ56))/10000*0.4-(AI56+V56)*L56/10000*0.4,((I56+I56+Q56-AD56)*L56/2+200*(I56+Q56-AD56+U56+W56+AH56+AJ56))/10000*0.4-(AI56+V56)*L56/10000*0.4)</f>
        <v>7.1069395780058118</v>
      </c>
      <c r="AO56" s="63">
        <f t="shared" ref="AO56:AO62" si="94">IF(AA56&gt;0,0.8*0.4*(Q56+U56+W56+I56+AD56+AH56+AJ56)/100,0.8*0.4*(Q56+U56+W56+I56-AD56+AH56+AJ56)/100)</f>
        <v>1.9757784922777228</v>
      </c>
    </row>
    <row r="57" spans="1:41" s="1" customFormat="1" ht="20.100000000000001" customHeight="1" x14ac:dyDescent="0.15">
      <c r="A57" s="18"/>
      <c r="B57" s="147"/>
      <c r="C57" s="149"/>
      <c r="D57" s="100">
        <v>200</v>
      </c>
      <c r="E57" s="149"/>
      <c r="F57" s="64" t="s">
        <v>45</v>
      </c>
      <c r="G57" s="8">
        <f t="shared" si="88"/>
        <v>30</v>
      </c>
      <c r="H57" s="186"/>
      <c r="I57" s="97">
        <f t="shared" si="89"/>
        <v>230.9401076758503</v>
      </c>
      <c r="J57" s="8">
        <v>35</v>
      </c>
      <c r="K57" s="28">
        <f t="shared" si="63"/>
        <v>235</v>
      </c>
      <c r="L57" s="58">
        <f t="shared" si="64"/>
        <v>292.5</v>
      </c>
      <c r="M57" s="8">
        <v>1.5</v>
      </c>
      <c r="N57" s="67">
        <f t="shared" si="90"/>
        <v>45</v>
      </c>
      <c r="O57" s="8">
        <f t="shared" si="65"/>
        <v>15</v>
      </c>
      <c r="P57" s="28">
        <f t="shared" si="66"/>
        <v>367.84822310842327</v>
      </c>
      <c r="Q57" s="28">
        <f t="shared" si="67"/>
        <v>292.49999999999994</v>
      </c>
      <c r="R57" s="33">
        <f t="shared" si="68"/>
        <v>2.1213203435596424</v>
      </c>
      <c r="S57" s="89">
        <f t="shared" si="69"/>
        <v>77.781745930520216</v>
      </c>
      <c r="T57" s="50">
        <f t="shared" si="70"/>
        <v>161.46503364845864</v>
      </c>
      <c r="U57" s="89">
        <f t="shared" si="71"/>
        <v>92.025709797403351</v>
      </c>
      <c r="V57" s="58">
        <f t="shared" si="91"/>
        <v>70.710678118654741</v>
      </c>
      <c r="W57" s="28">
        <f t="shared" si="72"/>
        <v>25.152015255276805</v>
      </c>
      <c r="X57" s="59">
        <f t="shared" si="73"/>
        <v>2.8082070674862498</v>
      </c>
      <c r="Y57" s="60">
        <f t="shared" si="74"/>
        <v>4.2779393996521442</v>
      </c>
      <c r="Z57" s="60">
        <f t="shared" si="75"/>
        <v>3.9067715424499379</v>
      </c>
      <c r="AA57" s="67">
        <f t="shared" si="92"/>
        <v>-20</v>
      </c>
      <c r="AB57" s="31">
        <f t="shared" si="76"/>
        <v>10</v>
      </c>
      <c r="AC57" s="50">
        <f t="shared" si="77"/>
        <v>334.42597477969076</v>
      </c>
      <c r="AD57" s="28">
        <f t="shared" si="78"/>
        <v>106.46129352286418</v>
      </c>
      <c r="AE57" s="33">
        <f t="shared" si="79"/>
        <v>1.5962666587138681</v>
      </c>
      <c r="AF57" s="89">
        <f t="shared" si="80"/>
        <v>58.529777486175163</v>
      </c>
      <c r="AG57" s="50">
        <f t="shared" si="81"/>
        <v>125.6115574481957</v>
      </c>
      <c r="AH57" s="89">
        <f t="shared" si="82"/>
        <v>69.947952798859504</v>
      </c>
      <c r="AI57" s="58">
        <f t="shared" si="83"/>
        <v>53.208888623795602</v>
      </c>
      <c r="AJ57" s="28">
        <f t="shared" si="84"/>
        <v>22.86673331826945</v>
      </c>
      <c r="AK57" s="61">
        <f t="shared" si="85"/>
        <v>3.503186709312859</v>
      </c>
      <c r="AL57" s="60">
        <f t="shared" si="86"/>
        <v>3.2755750427476791</v>
      </c>
      <c r="AM57" s="60">
        <f t="shared" si="87"/>
        <v>3.0511618675011514</v>
      </c>
      <c r="AN57" s="62">
        <f t="shared" si="93"/>
        <v>7.3562365643943854</v>
      </c>
      <c r="AO57" s="63">
        <f t="shared" si="94"/>
        <v>2.0063079210329451</v>
      </c>
    </row>
    <row r="58" spans="1:41" s="1" customFormat="1" ht="20.100000000000001" customHeight="1" x14ac:dyDescent="0.15">
      <c r="A58" s="18"/>
      <c r="B58" s="147"/>
      <c r="C58" s="149"/>
      <c r="D58" s="100">
        <v>200</v>
      </c>
      <c r="E58" s="149"/>
      <c r="F58" s="64" t="s">
        <v>46</v>
      </c>
      <c r="G58" s="8">
        <f t="shared" si="88"/>
        <v>30</v>
      </c>
      <c r="H58" s="186"/>
      <c r="I58" s="97">
        <f t="shared" si="89"/>
        <v>230.9401076758503</v>
      </c>
      <c r="J58" s="8">
        <v>35</v>
      </c>
      <c r="K58" s="28">
        <f t="shared" si="63"/>
        <v>235</v>
      </c>
      <c r="L58" s="58">
        <f t="shared" si="64"/>
        <v>292.5</v>
      </c>
      <c r="M58" s="8">
        <v>1.5</v>
      </c>
      <c r="N58" s="67">
        <f t="shared" si="90"/>
        <v>45</v>
      </c>
      <c r="O58" s="8">
        <f t="shared" si="65"/>
        <v>15</v>
      </c>
      <c r="P58" s="28">
        <f t="shared" si="66"/>
        <v>367.84822310842327</v>
      </c>
      <c r="Q58" s="28">
        <f t="shared" si="67"/>
        <v>292.49999999999994</v>
      </c>
      <c r="R58" s="33">
        <f t="shared" si="68"/>
        <v>2.1213203435596424</v>
      </c>
      <c r="S58" s="89">
        <f t="shared" si="69"/>
        <v>77.781745930520216</v>
      </c>
      <c r="T58" s="50">
        <f t="shared" si="70"/>
        <v>161.46503364845864</v>
      </c>
      <c r="U58" s="89">
        <f t="shared" si="71"/>
        <v>92.025709797403351</v>
      </c>
      <c r="V58" s="58">
        <f t="shared" si="91"/>
        <v>70.710678118654741</v>
      </c>
      <c r="W58" s="28">
        <f t="shared" si="72"/>
        <v>25.152015255276805</v>
      </c>
      <c r="X58" s="59">
        <f t="shared" si="73"/>
        <v>2.8082070674862498</v>
      </c>
      <c r="Y58" s="60">
        <f t="shared" si="74"/>
        <v>4.2779393996521442</v>
      </c>
      <c r="Z58" s="60">
        <f t="shared" si="75"/>
        <v>3.9067715424499379</v>
      </c>
      <c r="AA58" s="67">
        <f t="shared" si="92"/>
        <v>-20</v>
      </c>
      <c r="AB58" s="31">
        <f t="shared" si="76"/>
        <v>10</v>
      </c>
      <c r="AC58" s="50">
        <f t="shared" si="77"/>
        <v>334.42597477969076</v>
      </c>
      <c r="AD58" s="28">
        <f t="shared" si="78"/>
        <v>106.46129352286418</v>
      </c>
      <c r="AE58" s="33">
        <f t="shared" si="79"/>
        <v>1.5962666587138681</v>
      </c>
      <c r="AF58" s="89">
        <f t="shared" si="80"/>
        <v>58.529777486175163</v>
      </c>
      <c r="AG58" s="50">
        <f t="shared" si="81"/>
        <v>125.6115574481957</v>
      </c>
      <c r="AH58" s="89">
        <f t="shared" si="82"/>
        <v>69.947952798859504</v>
      </c>
      <c r="AI58" s="58">
        <f t="shared" si="83"/>
        <v>53.208888623795602</v>
      </c>
      <c r="AJ58" s="28">
        <f t="shared" si="84"/>
        <v>22.86673331826945</v>
      </c>
      <c r="AK58" s="61">
        <f t="shared" si="85"/>
        <v>3.503186709312859</v>
      </c>
      <c r="AL58" s="60">
        <f t="shared" si="86"/>
        <v>3.2755750427476791</v>
      </c>
      <c r="AM58" s="60">
        <f t="shared" si="87"/>
        <v>3.0511618675011514</v>
      </c>
      <c r="AN58" s="62">
        <f t="shared" si="93"/>
        <v>7.3562365643943854</v>
      </c>
      <c r="AO58" s="63">
        <f t="shared" si="94"/>
        <v>2.0063079210329451</v>
      </c>
    </row>
    <row r="59" spans="1:41" s="1" customFormat="1" ht="20.100000000000001" customHeight="1" x14ac:dyDescent="0.15">
      <c r="A59" s="18"/>
      <c r="B59" s="147"/>
      <c r="C59" s="149"/>
      <c r="D59" s="100">
        <v>200</v>
      </c>
      <c r="E59" s="149"/>
      <c r="F59" s="64" t="s">
        <v>47</v>
      </c>
      <c r="G59" s="8">
        <f t="shared" si="88"/>
        <v>30</v>
      </c>
      <c r="H59" s="186"/>
      <c r="I59" s="97">
        <f t="shared" si="89"/>
        <v>230.9401076758503</v>
      </c>
      <c r="J59" s="8">
        <v>40</v>
      </c>
      <c r="K59" s="28">
        <f t="shared" si="63"/>
        <v>240</v>
      </c>
      <c r="L59" s="58">
        <f t="shared" si="64"/>
        <v>350</v>
      </c>
      <c r="M59" s="8">
        <v>1.75</v>
      </c>
      <c r="N59" s="67">
        <f t="shared" si="90"/>
        <v>45</v>
      </c>
      <c r="O59" s="8">
        <f t="shared" si="65"/>
        <v>15</v>
      </c>
      <c r="P59" s="28">
        <f t="shared" si="66"/>
        <v>446.69332643600052</v>
      </c>
      <c r="Q59" s="28">
        <f t="shared" si="67"/>
        <v>349.99999999999994</v>
      </c>
      <c r="R59" s="33">
        <f t="shared" si="68"/>
        <v>2.4748737341529163</v>
      </c>
      <c r="S59" s="89">
        <f t="shared" si="69"/>
        <v>77.781745930520216</v>
      </c>
      <c r="T59" s="50">
        <f t="shared" si="70"/>
        <v>164.71974547003322</v>
      </c>
      <c r="U59" s="89">
        <f t="shared" si="71"/>
        <v>92.271412520439057</v>
      </c>
      <c r="V59" s="58">
        <f t="shared" si="91"/>
        <v>70.710678118654741</v>
      </c>
      <c r="W59" s="28">
        <f t="shared" si="72"/>
        <v>25.52533293920003</v>
      </c>
      <c r="X59" s="59">
        <f t="shared" si="73"/>
        <v>2.7605880198672024</v>
      </c>
      <c r="Y59" s="60">
        <f t="shared" si="74"/>
        <v>5.2651020984506811</v>
      </c>
      <c r="Z59" s="60">
        <f t="shared" si="75"/>
        <v>4.7193633911149098</v>
      </c>
      <c r="AA59" s="67">
        <f t="shared" si="92"/>
        <v>-20</v>
      </c>
      <c r="AB59" s="31">
        <f t="shared" si="76"/>
        <v>10</v>
      </c>
      <c r="AC59" s="50">
        <f t="shared" si="77"/>
        <v>395.87746019720242</v>
      </c>
      <c r="AD59" s="28">
        <f t="shared" si="78"/>
        <v>127.38958199317082</v>
      </c>
      <c r="AE59" s="33">
        <f t="shared" si="79"/>
        <v>1.8623111018328462</v>
      </c>
      <c r="AF59" s="89">
        <f t="shared" si="80"/>
        <v>58.529777486175163</v>
      </c>
      <c r="AG59" s="50">
        <f t="shared" si="81"/>
        <v>127.64270036784666</v>
      </c>
      <c r="AH59" s="89">
        <f t="shared" si="82"/>
        <v>70.048597966453741</v>
      </c>
      <c r="AI59" s="58">
        <f t="shared" si="83"/>
        <v>53.208888623795602</v>
      </c>
      <c r="AJ59" s="28">
        <f t="shared" si="84"/>
        <v>22.621569154125851</v>
      </c>
      <c r="AK59" s="61">
        <f t="shared" si="85"/>
        <v>3.4725777755182623</v>
      </c>
      <c r="AL59" s="60">
        <f t="shared" si="86"/>
        <v>4.0236807516772011</v>
      </c>
      <c r="AM59" s="60">
        <f t="shared" si="87"/>
        <v>3.6681982458465043</v>
      </c>
      <c r="AN59" s="62">
        <f t="shared" si="93"/>
        <v>8.3687000052185887</v>
      </c>
      <c r="AO59" s="63">
        <f t="shared" si="94"/>
        <v>2.124855802441274</v>
      </c>
    </row>
    <row r="60" spans="1:41" s="1" customFormat="1" ht="20.100000000000001" customHeight="1" x14ac:dyDescent="0.15">
      <c r="A60" s="18"/>
      <c r="B60" s="147"/>
      <c r="C60" s="149"/>
      <c r="D60" s="100">
        <v>200</v>
      </c>
      <c r="E60" s="149"/>
      <c r="F60" s="64" t="s">
        <v>48</v>
      </c>
      <c r="G60" s="8">
        <f t="shared" si="88"/>
        <v>30</v>
      </c>
      <c r="H60" s="186"/>
      <c r="I60" s="97">
        <f t="shared" si="89"/>
        <v>230.9401076758503</v>
      </c>
      <c r="J60" s="8">
        <v>40</v>
      </c>
      <c r="K60" s="28">
        <f t="shared" si="63"/>
        <v>240</v>
      </c>
      <c r="L60" s="58">
        <f t="shared" si="64"/>
        <v>350</v>
      </c>
      <c r="M60" s="8">
        <v>1.75</v>
      </c>
      <c r="N60" s="67">
        <f t="shared" si="90"/>
        <v>45</v>
      </c>
      <c r="O60" s="8">
        <f t="shared" si="65"/>
        <v>15</v>
      </c>
      <c r="P60" s="28">
        <f t="shared" si="66"/>
        <v>446.69332643600052</v>
      </c>
      <c r="Q60" s="28">
        <f t="shared" si="67"/>
        <v>349.99999999999994</v>
      </c>
      <c r="R60" s="33">
        <f t="shared" si="68"/>
        <v>2.4748737341529163</v>
      </c>
      <c r="S60" s="89">
        <f t="shared" si="69"/>
        <v>77.781745930520216</v>
      </c>
      <c r="T60" s="50">
        <f t="shared" si="70"/>
        <v>164.71974547003322</v>
      </c>
      <c r="U60" s="89">
        <f t="shared" si="71"/>
        <v>92.271412520439057</v>
      </c>
      <c r="V60" s="58">
        <f t="shared" si="91"/>
        <v>70.710678118654741</v>
      </c>
      <c r="W60" s="28">
        <f t="shared" si="72"/>
        <v>25.52533293920003</v>
      </c>
      <c r="X60" s="59">
        <f t="shared" si="73"/>
        <v>2.7605880198672024</v>
      </c>
      <c r="Y60" s="60">
        <f t="shared" si="74"/>
        <v>5.2651020984506811</v>
      </c>
      <c r="Z60" s="60">
        <f t="shared" si="75"/>
        <v>4.7193633911149098</v>
      </c>
      <c r="AA60" s="67">
        <f t="shared" si="92"/>
        <v>-20</v>
      </c>
      <c r="AB60" s="31">
        <f t="shared" si="76"/>
        <v>10</v>
      </c>
      <c r="AC60" s="50">
        <f t="shared" si="77"/>
        <v>395.87746019720242</v>
      </c>
      <c r="AD60" s="28">
        <f t="shared" si="78"/>
        <v>127.38958199317082</v>
      </c>
      <c r="AE60" s="33">
        <f t="shared" si="79"/>
        <v>1.8623111018328462</v>
      </c>
      <c r="AF60" s="89">
        <f t="shared" si="80"/>
        <v>58.529777486175163</v>
      </c>
      <c r="AG60" s="50">
        <f t="shared" si="81"/>
        <v>127.64270036784666</v>
      </c>
      <c r="AH60" s="89">
        <f t="shared" si="82"/>
        <v>70.048597966453741</v>
      </c>
      <c r="AI60" s="58">
        <f t="shared" si="83"/>
        <v>53.208888623795602</v>
      </c>
      <c r="AJ60" s="28">
        <f t="shared" si="84"/>
        <v>22.621569154125851</v>
      </c>
      <c r="AK60" s="61">
        <f t="shared" si="85"/>
        <v>3.4725777755182623</v>
      </c>
      <c r="AL60" s="60">
        <f t="shared" si="86"/>
        <v>4.0236807516772011</v>
      </c>
      <c r="AM60" s="60">
        <f t="shared" si="87"/>
        <v>3.6681982458465043</v>
      </c>
      <c r="AN60" s="62">
        <f t="shared" si="93"/>
        <v>8.3687000052185887</v>
      </c>
      <c r="AO60" s="63">
        <f t="shared" si="94"/>
        <v>2.124855802441274</v>
      </c>
    </row>
    <row r="61" spans="1:41" s="1" customFormat="1" ht="20.100000000000001" customHeight="1" x14ac:dyDescent="0.15">
      <c r="A61" s="18"/>
      <c r="B61" s="147"/>
      <c r="C61" s="149"/>
      <c r="D61" s="100">
        <v>200</v>
      </c>
      <c r="E61" s="149"/>
      <c r="F61" s="64" t="s">
        <v>49</v>
      </c>
      <c r="G61" s="8">
        <f t="shared" si="88"/>
        <v>30</v>
      </c>
      <c r="H61" s="186"/>
      <c r="I61" s="97">
        <f t="shared" si="89"/>
        <v>230.9401076758503</v>
      </c>
      <c r="J61" s="8">
        <v>45</v>
      </c>
      <c r="K61" s="28">
        <f t="shared" si="63"/>
        <v>245</v>
      </c>
      <c r="L61" s="58">
        <f t="shared" si="64"/>
        <v>358.75</v>
      </c>
      <c r="M61" s="8">
        <v>1.75</v>
      </c>
      <c r="N61" s="67">
        <f t="shared" si="90"/>
        <v>45</v>
      </c>
      <c r="O61" s="8">
        <f t="shared" si="65"/>
        <v>15</v>
      </c>
      <c r="P61" s="28">
        <f t="shared" si="66"/>
        <v>457.86065959690046</v>
      </c>
      <c r="Q61" s="28">
        <f t="shared" si="67"/>
        <v>358.74999999999994</v>
      </c>
      <c r="R61" s="33">
        <f t="shared" si="68"/>
        <v>2.4748737341529163</v>
      </c>
      <c r="S61" s="89">
        <f t="shared" si="69"/>
        <v>77.781745930520216</v>
      </c>
      <c r="T61" s="50">
        <f t="shared" si="70"/>
        <v>166.53095379377311</v>
      </c>
      <c r="U61" s="89">
        <f t="shared" si="71"/>
        <v>92.271412520439057</v>
      </c>
      <c r="V61" s="58">
        <f t="shared" si="91"/>
        <v>70.710678118654741</v>
      </c>
      <c r="W61" s="28">
        <f t="shared" si="72"/>
        <v>25.525332939200027</v>
      </c>
      <c r="X61" s="59">
        <f t="shared" si="73"/>
        <v>2.7605880198672024</v>
      </c>
      <c r="Y61" s="60">
        <f t="shared" si="74"/>
        <v>5.5233451155807796</v>
      </c>
      <c r="Z61" s="60">
        <f t="shared" si="75"/>
        <v>4.8568406054770321</v>
      </c>
      <c r="AA61" s="67">
        <f t="shared" si="92"/>
        <v>-20</v>
      </c>
      <c r="AB61" s="31">
        <f t="shared" si="76"/>
        <v>10</v>
      </c>
      <c r="AC61" s="50">
        <f t="shared" si="77"/>
        <v>405.77439670213249</v>
      </c>
      <c r="AD61" s="28">
        <f t="shared" si="78"/>
        <v>130.57432154300008</v>
      </c>
      <c r="AE61" s="33">
        <f t="shared" si="79"/>
        <v>1.8623111018328462</v>
      </c>
      <c r="AF61" s="89">
        <f t="shared" si="80"/>
        <v>58.529777486175163</v>
      </c>
      <c r="AG61" s="50">
        <f t="shared" si="81"/>
        <v>129.08255292788147</v>
      </c>
      <c r="AH61" s="89">
        <f t="shared" si="82"/>
        <v>70.048597966453741</v>
      </c>
      <c r="AI61" s="58">
        <f t="shared" si="83"/>
        <v>53.208888623795602</v>
      </c>
      <c r="AJ61" s="28">
        <f t="shared" si="84"/>
        <v>22.621569154125851</v>
      </c>
      <c r="AK61" s="61">
        <f t="shared" si="85"/>
        <v>3.4725777755182623</v>
      </c>
      <c r="AL61" s="60">
        <f t="shared" si="86"/>
        <v>4.2219645364193878</v>
      </c>
      <c r="AM61" s="60">
        <f t="shared" si="87"/>
        <v>3.7753996151700422</v>
      </c>
      <c r="AN61" s="62">
        <f t="shared" si="93"/>
        <v>8.5295668450278139</v>
      </c>
      <c r="AO61" s="63">
        <f t="shared" si="94"/>
        <v>2.1426646358818204</v>
      </c>
    </row>
    <row r="62" spans="1:41" s="1" customFormat="1" ht="20.100000000000001" customHeight="1" x14ac:dyDescent="0.15">
      <c r="A62" s="18"/>
      <c r="B62" s="147"/>
      <c r="C62" s="149"/>
      <c r="D62" s="100">
        <v>200</v>
      </c>
      <c r="E62" s="149"/>
      <c r="F62" s="64" t="s">
        <v>50</v>
      </c>
      <c r="G62" s="8">
        <f t="shared" si="88"/>
        <v>30</v>
      </c>
      <c r="H62" s="186"/>
      <c r="I62" s="97">
        <f t="shared" si="89"/>
        <v>230.9401076758503</v>
      </c>
      <c r="J62" s="8">
        <v>45</v>
      </c>
      <c r="K62" s="28">
        <f t="shared" si="63"/>
        <v>245</v>
      </c>
      <c r="L62" s="58">
        <f t="shared" si="64"/>
        <v>358.75</v>
      </c>
      <c r="M62" s="8">
        <v>1.75</v>
      </c>
      <c r="N62" s="67">
        <f t="shared" si="90"/>
        <v>45</v>
      </c>
      <c r="O62" s="8">
        <f t="shared" si="65"/>
        <v>15</v>
      </c>
      <c r="P62" s="28">
        <f t="shared" si="66"/>
        <v>457.86065959690046</v>
      </c>
      <c r="Q62" s="28">
        <f t="shared" si="67"/>
        <v>358.74999999999994</v>
      </c>
      <c r="R62" s="33">
        <f t="shared" si="68"/>
        <v>2.4748737341529163</v>
      </c>
      <c r="S62" s="89">
        <f t="shared" si="69"/>
        <v>77.781745930520216</v>
      </c>
      <c r="T62" s="50">
        <f t="shared" si="70"/>
        <v>166.53095379377311</v>
      </c>
      <c r="U62" s="89">
        <f t="shared" si="71"/>
        <v>92.271412520439057</v>
      </c>
      <c r="V62" s="58">
        <f t="shared" si="91"/>
        <v>70.710678118654741</v>
      </c>
      <c r="W62" s="28">
        <f t="shared" si="72"/>
        <v>25.525332939200027</v>
      </c>
      <c r="X62" s="59">
        <f t="shared" si="73"/>
        <v>2.7605880198672024</v>
      </c>
      <c r="Y62" s="60">
        <f t="shared" si="74"/>
        <v>5.5233451155807796</v>
      </c>
      <c r="Z62" s="60">
        <f t="shared" si="75"/>
        <v>4.8568406054770321</v>
      </c>
      <c r="AA62" s="67">
        <f t="shared" si="92"/>
        <v>-20</v>
      </c>
      <c r="AB62" s="31">
        <f t="shared" si="76"/>
        <v>10</v>
      </c>
      <c r="AC62" s="50">
        <f t="shared" si="77"/>
        <v>405.77439670213249</v>
      </c>
      <c r="AD62" s="28">
        <f t="shared" si="78"/>
        <v>130.57432154300008</v>
      </c>
      <c r="AE62" s="33">
        <f t="shared" si="79"/>
        <v>1.8623111018328462</v>
      </c>
      <c r="AF62" s="89">
        <f t="shared" si="80"/>
        <v>58.529777486175163</v>
      </c>
      <c r="AG62" s="50">
        <f t="shared" si="81"/>
        <v>129.08255292788147</v>
      </c>
      <c r="AH62" s="89">
        <f t="shared" si="82"/>
        <v>70.048597966453741</v>
      </c>
      <c r="AI62" s="58">
        <f t="shared" si="83"/>
        <v>53.208888623795602</v>
      </c>
      <c r="AJ62" s="28">
        <f t="shared" si="84"/>
        <v>22.621569154125851</v>
      </c>
      <c r="AK62" s="61">
        <f t="shared" si="85"/>
        <v>3.4725777755182623</v>
      </c>
      <c r="AL62" s="60">
        <f t="shared" si="86"/>
        <v>4.2219645364193878</v>
      </c>
      <c r="AM62" s="60">
        <f t="shared" si="87"/>
        <v>3.7753996151700422</v>
      </c>
      <c r="AN62" s="62">
        <f t="shared" si="93"/>
        <v>8.5295668450278139</v>
      </c>
      <c r="AO62" s="63">
        <f t="shared" si="94"/>
        <v>2.1426646358818204</v>
      </c>
    </row>
    <row r="63" spans="1:41" s="1" customFormat="1" ht="20.100000000000001" customHeight="1" thickBot="1" x14ac:dyDescent="0.2">
      <c r="A63" s="18"/>
      <c r="B63" s="148"/>
      <c r="C63" s="150"/>
      <c r="D63" s="101">
        <v>200</v>
      </c>
      <c r="E63" s="150"/>
      <c r="F63" s="65" t="s">
        <v>51</v>
      </c>
      <c r="G63" s="35">
        <f t="shared" si="88"/>
        <v>30</v>
      </c>
      <c r="H63" s="187"/>
      <c r="I63" s="97">
        <f t="shared" si="89"/>
        <v>230.9401076758503</v>
      </c>
      <c r="J63" s="35">
        <v>50</v>
      </c>
      <c r="K63" s="36">
        <f t="shared" si="63"/>
        <v>250</v>
      </c>
      <c r="L63" s="66">
        <f t="shared" si="64"/>
        <v>367.5</v>
      </c>
      <c r="M63" s="35">
        <v>1.75</v>
      </c>
      <c r="N63" s="83">
        <f t="shared" si="90"/>
        <v>45</v>
      </c>
      <c r="O63" s="35">
        <f t="shared" si="65"/>
        <v>15</v>
      </c>
      <c r="P63" s="36">
        <f t="shared" si="66"/>
        <v>469.02799275780052</v>
      </c>
      <c r="Q63" s="36">
        <f t="shared" si="67"/>
        <v>367.49999999999994</v>
      </c>
      <c r="R63" s="40">
        <f t="shared" si="68"/>
        <v>2.4748737341529163</v>
      </c>
      <c r="S63" s="90">
        <f t="shared" si="69"/>
        <v>77.781745930520216</v>
      </c>
      <c r="T63" s="51">
        <f t="shared" si="70"/>
        <v>168.34216211751294</v>
      </c>
      <c r="U63" s="90">
        <f t="shared" si="71"/>
        <v>92.271412520439057</v>
      </c>
      <c r="V63" s="58">
        <f t="shared" si="91"/>
        <v>70.710678118654741</v>
      </c>
      <c r="W63" s="36">
        <f t="shared" si="72"/>
        <v>25.52533293920003</v>
      </c>
      <c r="X63" s="84">
        <f t="shared" si="73"/>
        <v>2.7605880198672024</v>
      </c>
      <c r="Y63" s="85">
        <f t="shared" si="74"/>
        <v>5.788873861939356</v>
      </c>
      <c r="Z63" s="85">
        <f t="shared" si="75"/>
        <v>4.9952687042091188</v>
      </c>
      <c r="AA63" s="83">
        <f t="shared" si="92"/>
        <v>-20</v>
      </c>
      <c r="AB63" s="38">
        <f t="shared" si="76"/>
        <v>10</v>
      </c>
      <c r="AC63" s="51">
        <f t="shared" si="77"/>
        <v>415.6713332070625</v>
      </c>
      <c r="AD63" s="36">
        <f t="shared" si="78"/>
        <v>133.75906109282937</v>
      </c>
      <c r="AE63" s="40">
        <f t="shared" si="79"/>
        <v>1.8623111018328462</v>
      </c>
      <c r="AF63" s="90">
        <f t="shared" si="80"/>
        <v>58.529777486175163</v>
      </c>
      <c r="AG63" s="51">
        <f t="shared" si="81"/>
        <v>130.5224054879163</v>
      </c>
      <c r="AH63" s="90">
        <f t="shared" si="82"/>
        <v>70.048597966453741</v>
      </c>
      <c r="AI63" s="66">
        <f t="shared" si="83"/>
        <v>53.208888623795602</v>
      </c>
      <c r="AJ63" s="36">
        <f t="shared" si="84"/>
        <v>22.621569154125851</v>
      </c>
      <c r="AK63" s="86">
        <f t="shared" si="85"/>
        <v>3.4725777755182623</v>
      </c>
      <c r="AL63" s="85">
        <f t="shared" si="86"/>
        <v>4.4258956828521683</v>
      </c>
      <c r="AM63" s="85">
        <f t="shared" si="87"/>
        <v>3.883356907087598</v>
      </c>
      <c r="AN63" s="62">
        <f t="shared" si="93"/>
        <v>8.6923815259946</v>
      </c>
      <c r="AO63" s="63">
        <f>IF(AA63&gt;0,0.8*0.4*(Q63+U63+W63+I63+AD63+AH63+AJ63)/100,0.8*0.4*(Q63+U63+W63+I63-AD63+AH63+AJ63)/100)</f>
        <v>2.1604734693223673</v>
      </c>
    </row>
    <row r="64" spans="1:41" s="6" customFormat="1" ht="20.100000000000001" customHeight="1" x14ac:dyDescent="0.15">
      <c r="A64" s="18"/>
      <c r="B64" s="18"/>
      <c r="C64" s="18"/>
      <c r="D64" s="99"/>
      <c r="E64" s="18"/>
      <c r="F64" s="18"/>
      <c r="G64" s="18"/>
      <c r="H64" s="18"/>
      <c r="I64" s="18"/>
      <c r="J64" s="18"/>
      <c r="K64" s="42"/>
      <c r="L64" s="42"/>
      <c r="M64" s="18"/>
      <c r="N64" s="18"/>
      <c r="O64" s="18"/>
      <c r="P64" s="42"/>
      <c r="Q64" s="42"/>
      <c r="R64" s="47"/>
      <c r="S64" s="52"/>
      <c r="T64" s="52"/>
      <c r="U64" s="52"/>
      <c r="V64" s="42"/>
      <c r="W64" s="42"/>
      <c r="X64" s="46"/>
      <c r="Y64" s="43"/>
      <c r="Z64" s="43"/>
      <c r="AA64" s="44"/>
      <c r="AB64" s="45"/>
      <c r="AC64" s="52"/>
      <c r="AD64" s="42"/>
      <c r="AE64" s="47"/>
      <c r="AF64" s="52"/>
      <c r="AG64" s="52"/>
      <c r="AH64" s="52"/>
      <c r="AI64" s="42"/>
      <c r="AJ64" s="42"/>
      <c r="AK64" s="46"/>
      <c r="AL64" s="43"/>
      <c r="AM64" s="43"/>
      <c r="AN64" s="47"/>
      <c r="AO64" s="47"/>
    </row>
    <row r="65" spans="1:41" s="6" customFormat="1" ht="20.100000000000001" customHeight="1" x14ac:dyDescent="0.15">
      <c r="A65" s="18"/>
      <c r="B65" s="18"/>
      <c r="C65" s="18"/>
      <c r="D65" s="99"/>
      <c r="E65" s="18"/>
      <c r="F65" s="18"/>
      <c r="G65" s="18"/>
      <c r="H65" s="18"/>
      <c r="I65" s="18"/>
      <c r="J65" s="18"/>
      <c r="K65" s="42"/>
      <c r="L65" s="42"/>
      <c r="M65" s="18"/>
      <c r="N65" s="18"/>
      <c r="O65" s="18"/>
      <c r="P65" s="42"/>
      <c r="Q65" s="42"/>
      <c r="R65" s="47"/>
      <c r="S65" s="52"/>
      <c r="T65" s="52"/>
      <c r="U65" s="52"/>
      <c r="V65" s="42"/>
      <c r="W65" s="42"/>
      <c r="X65" s="46"/>
      <c r="Y65" s="43"/>
      <c r="Z65" s="43"/>
      <c r="AA65" s="44"/>
      <c r="AB65" s="45"/>
      <c r="AC65" s="52"/>
      <c r="AD65" s="42"/>
      <c r="AE65" s="47"/>
      <c r="AF65" s="52"/>
      <c r="AG65" s="52"/>
      <c r="AH65" s="52"/>
      <c r="AI65" s="42"/>
      <c r="AJ65" s="42"/>
      <c r="AK65" s="46"/>
      <c r="AL65" s="43"/>
      <c r="AM65" s="43"/>
      <c r="AN65" s="47"/>
      <c r="AO65" s="47"/>
    </row>
    <row r="66" spans="1:41" s="6" customFormat="1" ht="20.100000000000001" customHeight="1" x14ac:dyDescent="0.15">
      <c r="A66" s="18"/>
      <c r="B66" s="18"/>
      <c r="C66" s="18"/>
      <c r="D66" s="99"/>
      <c r="E66" s="18"/>
      <c r="F66" s="18"/>
      <c r="G66" s="18"/>
      <c r="H66" s="18"/>
      <c r="I66" s="18"/>
      <c r="J66" s="18"/>
      <c r="K66" s="42"/>
      <c r="L66" s="42"/>
      <c r="M66" s="18"/>
      <c r="N66" s="18"/>
      <c r="O66" s="18"/>
      <c r="P66" s="42"/>
      <c r="Q66" s="42"/>
      <c r="R66" s="47"/>
      <c r="S66" s="52"/>
      <c r="T66" s="52"/>
      <c r="U66" s="52"/>
      <c r="V66" s="42"/>
      <c r="W66" s="42"/>
      <c r="X66" s="46"/>
      <c r="Y66" s="43"/>
      <c r="Z66" s="43"/>
      <c r="AA66" s="44"/>
      <c r="AB66" s="45"/>
      <c r="AC66" s="52"/>
      <c r="AD66" s="42"/>
      <c r="AE66" s="47"/>
      <c r="AF66" s="52"/>
      <c r="AG66" s="52"/>
      <c r="AH66" s="52"/>
      <c r="AI66" s="42"/>
      <c r="AJ66" s="42"/>
      <c r="AK66" s="46"/>
      <c r="AL66" s="43"/>
      <c r="AM66" s="43"/>
      <c r="AN66" s="47"/>
      <c r="AO66" s="47"/>
    </row>
    <row r="67" spans="1:41" s="1" customFormat="1" ht="20.100000000000001" customHeight="1" x14ac:dyDescent="0.15">
      <c r="A67" s="17"/>
      <c r="B67" s="164" t="s">
        <v>318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64"/>
      <c r="AN67" s="164"/>
      <c r="AO67" s="164"/>
    </row>
    <row r="68" spans="1:41" s="1" customFormat="1" ht="20.100000000000001" customHeight="1" thickBot="1" x14ac:dyDescent="0.2">
      <c r="D68" s="96"/>
      <c r="H68" s="105"/>
      <c r="I68" s="105"/>
      <c r="K68" s="2"/>
      <c r="L68" s="2"/>
      <c r="P68" s="2"/>
      <c r="Q68" s="113"/>
      <c r="R68" s="87"/>
      <c r="S68" s="13"/>
      <c r="T68" s="13"/>
      <c r="U68" s="122"/>
      <c r="V68" s="2"/>
      <c r="W68" s="113"/>
      <c r="X68" s="5"/>
      <c r="AA68" s="3"/>
      <c r="AB68" s="4"/>
      <c r="AC68" s="13"/>
      <c r="AD68" s="113"/>
      <c r="AE68" s="87"/>
      <c r="AF68" s="13"/>
      <c r="AG68" s="13"/>
      <c r="AH68" s="122"/>
      <c r="AI68" s="2"/>
      <c r="AJ68" s="113"/>
      <c r="AK68" s="5"/>
      <c r="AN68" s="4" t="s">
        <v>77</v>
      </c>
      <c r="AO68" s="4"/>
    </row>
    <row r="69" spans="1:41" s="1" customFormat="1" ht="29.25" customHeight="1" x14ac:dyDescent="0.15">
      <c r="A69" s="18"/>
      <c r="B69" s="19" t="s">
        <v>29</v>
      </c>
      <c r="C69" s="15" t="s">
        <v>30</v>
      </c>
      <c r="D69" s="91" t="s">
        <v>30</v>
      </c>
      <c r="E69" s="15" t="s">
        <v>315</v>
      </c>
      <c r="F69" s="68" t="s">
        <v>24</v>
      </c>
      <c r="G69" s="165" t="s">
        <v>71</v>
      </c>
      <c r="H69" s="146" t="s">
        <v>316</v>
      </c>
      <c r="I69" s="167" t="s">
        <v>316</v>
      </c>
      <c r="J69" s="68" t="s">
        <v>27</v>
      </c>
      <c r="K69" s="151" t="s">
        <v>72</v>
      </c>
      <c r="L69" s="151" t="s">
        <v>1</v>
      </c>
      <c r="M69" s="153" t="s">
        <v>3</v>
      </c>
      <c r="N69" s="153" t="s">
        <v>32</v>
      </c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 t="s">
        <v>33</v>
      </c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03" t="s">
        <v>16</v>
      </c>
      <c r="AO69" s="155" t="s">
        <v>87</v>
      </c>
    </row>
    <row r="70" spans="1:41" s="1" customFormat="1" ht="34.5" customHeight="1" x14ac:dyDescent="0.15">
      <c r="A70" s="18"/>
      <c r="B70" s="20" t="s">
        <v>34</v>
      </c>
      <c r="C70" s="16" t="s">
        <v>35</v>
      </c>
      <c r="D70" s="92" t="s">
        <v>35</v>
      </c>
      <c r="E70" s="16" t="s">
        <v>70</v>
      </c>
      <c r="F70" s="69" t="s">
        <v>73</v>
      </c>
      <c r="G70" s="166"/>
      <c r="H70" s="143"/>
      <c r="I70" s="168"/>
      <c r="J70" s="69" t="s">
        <v>74</v>
      </c>
      <c r="K70" s="152"/>
      <c r="L70" s="152"/>
      <c r="M70" s="154"/>
      <c r="N70" s="103" t="s">
        <v>39</v>
      </c>
      <c r="O70" s="103" t="s">
        <v>40</v>
      </c>
      <c r="P70" s="103" t="s">
        <v>0</v>
      </c>
      <c r="Q70" s="119" t="s">
        <v>2</v>
      </c>
      <c r="R70" s="162" t="s">
        <v>17</v>
      </c>
      <c r="S70" s="103" t="s">
        <v>4</v>
      </c>
      <c r="T70" s="103" t="s">
        <v>19</v>
      </c>
      <c r="U70" s="119" t="s">
        <v>21</v>
      </c>
      <c r="V70" s="7" t="s">
        <v>5</v>
      </c>
      <c r="W70" s="119" t="s">
        <v>6</v>
      </c>
      <c r="X70" s="157" t="s">
        <v>7</v>
      </c>
      <c r="Y70" s="70" t="s">
        <v>37</v>
      </c>
      <c r="Z70" s="70" t="s">
        <v>38</v>
      </c>
      <c r="AA70" s="103" t="s">
        <v>41</v>
      </c>
      <c r="AB70" s="103" t="s">
        <v>42</v>
      </c>
      <c r="AC70" s="103" t="s">
        <v>18</v>
      </c>
      <c r="AD70" s="119" t="s">
        <v>13</v>
      </c>
      <c r="AE70" s="162" t="s">
        <v>14</v>
      </c>
      <c r="AF70" s="103" t="s">
        <v>8</v>
      </c>
      <c r="AG70" s="103" t="s">
        <v>20</v>
      </c>
      <c r="AH70" s="119" t="s">
        <v>22</v>
      </c>
      <c r="AI70" s="103" t="s">
        <v>9</v>
      </c>
      <c r="AJ70" s="119" t="s">
        <v>10</v>
      </c>
      <c r="AK70" s="157" t="s">
        <v>11</v>
      </c>
      <c r="AL70" s="70" t="s">
        <v>37</v>
      </c>
      <c r="AM70" s="70" t="s">
        <v>38</v>
      </c>
      <c r="AN70" s="71" t="s">
        <v>314</v>
      </c>
      <c r="AO70" s="156"/>
    </row>
    <row r="71" spans="1:41" s="1" customFormat="1" ht="59.25" customHeight="1" x14ac:dyDescent="0.15">
      <c r="A71" s="18"/>
      <c r="B71" s="25" t="s">
        <v>57</v>
      </c>
      <c r="C71" s="24" t="s">
        <v>57</v>
      </c>
      <c r="D71" s="93" t="s">
        <v>57</v>
      </c>
      <c r="E71" s="71" t="s">
        <v>15</v>
      </c>
      <c r="F71" s="71" t="s">
        <v>58</v>
      </c>
      <c r="G71" s="71" t="s">
        <v>59</v>
      </c>
      <c r="H71" s="108" t="s">
        <v>15</v>
      </c>
      <c r="I71" s="93" t="s">
        <v>15</v>
      </c>
      <c r="J71" s="71" t="s">
        <v>15</v>
      </c>
      <c r="K71" s="73" t="s">
        <v>57</v>
      </c>
      <c r="L71" s="73" t="s">
        <v>57</v>
      </c>
      <c r="M71" s="154"/>
      <c r="N71" s="71" t="s">
        <v>59</v>
      </c>
      <c r="O71" s="71" t="s">
        <v>59</v>
      </c>
      <c r="P71" s="71" t="s">
        <v>57</v>
      </c>
      <c r="Q71" s="120" t="s">
        <v>57</v>
      </c>
      <c r="R71" s="163"/>
      <c r="S71" s="71" t="s">
        <v>57</v>
      </c>
      <c r="T71" s="71" t="s">
        <v>57</v>
      </c>
      <c r="U71" s="120" t="s">
        <v>57</v>
      </c>
      <c r="V71" s="24" t="s">
        <v>57</v>
      </c>
      <c r="W71" s="120" t="s">
        <v>57</v>
      </c>
      <c r="X71" s="157"/>
      <c r="Y71" s="158" t="s">
        <v>75</v>
      </c>
      <c r="Z71" s="158"/>
      <c r="AA71" s="71" t="s">
        <v>59</v>
      </c>
      <c r="AB71" s="71" t="s">
        <v>59</v>
      </c>
      <c r="AC71" s="71" t="s">
        <v>57</v>
      </c>
      <c r="AD71" s="120" t="s">
        <v>57</v>
      </c>
      <c r="AE71" s="163"/>
      <c r="AF71" s="71" t="s">
        <v>57</v>
      </c>
      <c r="AG71" s="71" t="s">
        <v>57</v>
      </c>
      <c r="AH71" s="120" t="s">
        <v>57</v>
      </c>
      <c r="AI71" s="71" t="s">
        <v>57</v>
      </c>
      <c r="AJ71" s="120" t="s">
        <v>57</v>
      </c>
      <c r="AK71" s="157"/>
      <c r="AL71" s="159" t="s">
        <v>75</v>
      </c>
      <c r="AM71" s="160"/>
      <c r="AN71" s="158" t="s">
        <v>52</v>
      </c>
      <c r="AO71" s="161"/>
    </row>
    <row r="72" spans="1:41" s="1" customFormat="1" ht="20.100000000000001" customHeight="1" x14ac:dyDescent="0.15">
      <c r="A72" s="18"/>
      <c r="B72" s="147">
        <v>350</v>
      </c>
      <c r="C72" s="149">
        <v>300</v>
      </c>
      <c r="D72" s="100">
        <f>C72</f>
        <v>300</v>
      </c>
      <c r="E72" s="149">
        <v>250</v>
      </c>
      <c r="F72" s="94" t="s">
        <v>117</v>
      </c>
      <c r="G72" s="8">
        <v>30</v>
      </c>
      <c r="H72" s="142">
        <f>C72/COS(G72/180*PI())</f>
        <v>346.41016151377545</v>
      </c>
      <c r="I72" s="97">
        <f>D72/COS(G72/180*PI())</f>
        <v>346.41016151377545</v>
      </c>
      <c r="J72" s="8">
        <v>35</v>
      </c>
      <c r="K72" s="28">
        <f>J72+E$72</f>
        <v>285</v>
      </c>
      <c r="L72" s="58">
        <f>(K72-40)*M72</f>
        <v>367.5</v>
      </c>
      <c r="M72" s="8">
        <v>1.5</v>
      </c>
      <c r="N72" s="67">
        <v>45</v>
      </c>
      <c r="O72" s="8">
        <f>N72-G72</f>
        <v>15</v>
      </c>
      <c r="P72" s="28">
        <f>L72/COS(ATAN((Q72+U72-T72)/L72))</f>
        <v>462.16828031571134</v>
      </c>
      <c r="Q72" s="116">
        <f>L72*TAN(N72*PI()/180)</f>
        <v>367.49999999999994</v>
      </c>
      <c r="R72" s="33">
        <f>M72/COS(N72*PI()/180)</f>
        <v>2.1213203435596424</v>
      </c>
      <c r="S72" s="89">
        <f>55/COS(N72*PI()/180)</f>
        <v>77.781745930520216</v>
      </c>
      <c r="T72" s="50">
        <f>K72/X72+S72</f>
        <v>179.26998848206256</v>
      </c>
      <c r="U72" s="128">
        <f>40/X72+S72</f>
        <v>92.025709797403351</v>
      </c>
      <c r="V72" s="58">
        <f>50/COS(N72*PI()/180)</f>
        <v>70.710678118654741</v>
      </c>
      <c r="W72" s="116">
        <f>20/COS(ATAN((Q72+U72-T72)/L72))</f>
        <v>25.152015255276805</v>
      </c>
      <c r="X72" s="59">
        <f>(3.5+SIN(N72*PI()/180)/M72)*COS(N72*PI()/180)</f>
        <v>2.8082070674862498</v>
      </c>
      <c r="Y72" s="60">
        <f>(S72*M72*(K72^2-40^2)/2+M72*(K72^3-40^3)/(6*X72))/1000000</f>
        <v>6.7001766795537581</v>
      </c>
      <c r="Z72" s="60">
        <f>(M72*(S72+V72+W72)*(K72-40)*60+M72*(K72^2-40^2)*60/(2*X72)+(V72+W72+U72)*0*60)/1000000</f>
        <v>5.1048074624263018</v>
      </c>
      <c r="AA72" s="67">
        <v>-20</v>
      </c>
      <c r="AB72" s="31">
        <f>AA72+G72</f>
        <v>10</v>
      </c>
      <c r="AC72" s="50">
        <f>IF(AA72&gt;0,L72/COS(ATAN((AD72+AH72-AG72)/L72)),L72/COS(ATAN((AD72+AG72-AH72)/L72)))</f>
        <v>420.17622472320119</v>
      </c>
      <c r="AD72" s="116">
        <f>L72*TAN(ABS(AA72)*PI()/180)</f>
        <v>133.75906109282937</v>
      </c>
      <c r="AE72" s="33">
        <f>M72/COS(AA72*PI()/180)</f>
        <v>1.5962666587138681</v>
      </c>
      <c r="AF72" s="89">
        <f>55/COS(AA72*PI()/180)</f>
        <v>58.529777486175163</v>
      </c>
      <c r="AG72" s="50">
        <f>K72/AK72+AF72</f>
        <v>139.88427658905113</v>
      </c>
      <c r="AH72" s="128">
        <f>40/AK72+AF72</f>
        <v>69.947952798859504</v>
      </c>
      <c r="AI72" s="58">
        <f>50/COS(AA72*PI()/180)</f>
        <v>53.208888623795602</v>
      </c>
      <c r="AJ72" s="116">
        <f>IF(AA72&gt;0,20/COS(ATAN((AD72+AH72-AG72)/L72)),20/COS(ATAN((AD72-AH72+AG72)/L72)))</f>
        <v>22.866733318269453</v>
      </c>
      <c r="AK72" s="61">
        <f>(3.5+SIN(ABS(AA72)*PI()/180)/M72)*COS(AA72*PI()/180)</f>
        <v>3.503186709312859</v>
      </c>
      <c r="AL72" s="60">
        <f>(AF72*M72*(K72^2-40^2)/2+M72*(K72^3-40^3)/(6*AK72))/1000000</f>
        <v>5.1427626765352246</v>
      </c>
      <c r="AM72" s="60">
        <f>(M72*(AF72+AI72+AJ72)*(K72-40)*60+M72*(K72^2-40^2)*60/(2*AK72)+(AI72+AJ72+AH72)*0*60)/1000000</f>
        <v>3.9908677928242491</v>
      </c>
      <c r="AN72" s="62">
        <f>IF(AA72&gt;0,((I72+I72+Q72+AD72)*L72/2+200*(I72+Q72+AD72+U72+W72+AH72+AJ72))/10000*0.4-(AI72+V72)*L72/10000*0.4,((I72+I72+Q72-AD72)*L72/2+200*(I72+Q72-AD72+U72+W72+AH72+AJ72))/10000*0.4-(AI72+V72)*L72/10000*0.4)</f>
        <v>11.309755736832226</v>
      </c>
      <c r="AO72" s="63">
        <f>IF(AA72&gt;0,0.8*0.4*(Q72+U72+W72+I72+AD72+AH72+AJ72)/100,0.8*0.4*(Q72+U72+W72+I72-AD72+AH72+AJ72)/100)</f>
        <v>2.5284592370904173</v>
      </c>
    </row>
    <row r="73" spans="1:41" s="1" customFormat="1" ht="20.100000000000001" customHeight="1" x14ac:dyDescent="0.15">
      <c r="A73" s="18"/>
      <c r="B73" s="147"/>
      <c r="C73" s="149"/>
      <c r="D73" s="100">
        <f>D72</f>
        <v>300</v>
      </c>
      <c r="E73" s="149"/>
      <c r="F73" s="94" t="s">
        <v>118</v>
      </c>
      <c r="G73" s="8">
        <f t="shared" ref="G73:G80" si="95">G72</f>
        <v>30</v>
      </c>
      <c r="H73" s="143"/>
      <c r="I73" s="97">
        <f t="shared" ref="I73:I89" si="96">D73/COS(G73/180*PI())</f>
        <v>346.41016151377545</v>
      </c>
      <c r="J73" s="8">
        <v>35</v>
      </c>
      <c r="K73" s="28">
        <f t="shared" ref="K73:K89" si="97">J73+E$72</f>
        <v>285</v>
      </c>
      <c r="L73" s="58">
        <f t="shared" ref="L73:L89" si="98">(K73-40)*M73</f>
        <v>367.5</v>
      </c>
      <c r="M73" s="8">
        <v>1.5</v>
      </c>
      <c r="N73" s="67">
        <f>N72</f>
        <v>45</v>
      </c>
      <c r="O73" s="8">
        <f t="shared" ref="O73:O89" si="99">N73-G73</f>
        <v>15</v>
      </c>
      <c r="P73" s="28">
        <f t="shared" ref="P73:P89" si="100">L73/COS(ATAN((Q73+U73-T73)/L73))</f>
        <v>462.16828031571134</v>
      </c>
      <c r="Q73" s="116">
        <f t="shared" ref="Q73:Q89" si="101">L73*TAN(N73*PI()/180)</f>
        <v>367.49999999999994</v>
      </c>
      <c r="R73" s="33">
        <f t="shared" ref="R73:R89" si="102">M73/COS(N73*PI()/180)</f>
        <v>2.1213203435596424</v>
      </c>
      <c r="S73" s="89">
        <f t="shared" ref="S73:S89" si="103">55/COS(N73*PI()/180)</f>
        <v>77.781745930520216</v>
      </c>
      <c r="T73" s="50">
        <f t="shared" ref="T73:T89" si="104">K73/X73+S73</f>
        <v>179.26998848206256</v>
      </c>
      <c r="U73" s="128">
        <f t="shared" ref="U73:U89" si="105">40/X73+S73</f>
        <v>92.025709797403351</v>
      </c>
      <c r="V73" s="58">
        <f t="shared" ref="V73:V89" si="106">50/COS(N73*PI()/180)</f>
        <v>70.710678118654741</v>
      </c>
      <c r="W73" s="116">
        <f t="shared" ref="W73:W89" si="107">20/COS(ATAN((Q73+U73-T73)/L73))</f>
        <v>25.152015255276805</v>
      </c>
      <c r="X73" s="59">
        <f t="shared" ref="X73:X89" si="108">(3.5+SIN(N73*PI()/180)/M73)*COS(N73*PI()/180)</f>
        <v>2.8082070674862498</v>
      </c>
      <c r="Y73" s="60">
        <f t="shared" ref="Y73:Y89" si="109">(S73*M73*(K73^2-40^2)/2+M73*(K73^3-40^3)/(6*X73))/1000000</f>
        <v>6.7001766795537581</v>
      </c>
      <c r="Z73" s="60">
        <f t="shared" ref="Z73:Z89" si="110">(M73*(S73+V73+W73)*(K73-40)*60+M73*(K73^2-40^2)*60/(2*X73)+(V73+W73+U73)*0*60)/1000000</f>
        <v>5.1048074624263018</v>
      </c>
      <c r="AA73" s="67">
        <f>AA72</f>
        <v>-20</v>
      </c>
      <c r="AB73" s="31">
        <f t="shared" ref="AB73:AB89" si="111">AA73+G73</f>
        <v>10</v>
      </c>
      <c r="AC73" s="50">
        <f t="shared" ref="AC73:AC89" si="112">IF(AA73&gt;0,L73/COS(ATAN((AD73+AH73-AG73)/L73)),L73/COS(ATAN((AD73+AG73-AH73)/L73)))</f>
        <v>420.17622472320119</v>
      </c>
      <c r="AD73" s="116">
        <f t="shared" ref="AD73:AD89" si="113">L73*TAN(ABS(AA73)*PI()/180)</f>
        <v>133.75906109282937</v>
      </c>
      <c r="AE73" s="33">
        <f t="shared" ref="AE73:AE89" si="114">M73/COS(AA73*PI()/180)</f>
        <v>1.5962666587138681</v>
      </c>
      <c r="AF73" s="89">
        <f t="shared" ref="AF73:AF89" si="115">55/COS(AA73*PI()/180)</f>
        <v>58.529777486175163</v>
      </c>
      <c r="AG73" s="50">
        <f t="shared" ref="AG73:AG89" si="116">K73/AK73+AF73</f>
        <v>139.88427658905113</v>
      </c>
      <c r="AH73" s="128">
        <f t="shared" ref="AH73:AH89" si="117">40/AK73+AF73</f>
        <v>69.947952798859504</v>
      </c>
      <c r="AI73" s="58">
        <f t="shared" ref="AI73:AI89" si="118">50/COS(AA73*PI()/180)</f>
        <v>53.208888623795602</v>
      </c>
      <c r="AJ73" s="116">
        <f t="shared" ref="AJ73:AJ89" si="119">IF(AA73&gt;0,20/COS(ATAN((AD73+AH73-AG73)/L73)),20/COS(ATAN((AD73-AH73+AG73)/L73)))</f>
        <v>22.866733318269453</v>
      </c>
      <c r="AK73" s="61">
        <f t="shared" ref="AK73:AK89" si="120">(3.5+SIN(ABS(AA73)*PI()/180)/M73)*COS(AA73*PI()/180)</f>
        <v>3.503186709312859</v>
      </c>
      <c r="AL73" s="60">
        <f t="shared" ref="AL73:AL89" si="121">(AF73*M73*(K73^2-40^2)/2+M73*(K73^3-40^3)/(6*AK73))/1000000</f>
        <v>5.1427626765352246</v>
      </c>
      <c r="AM73" s="60">
        <f t="shared" ref="AM73:AM89" si="122">(M73*(AF73+AI73+AJ73)*(K73-40)*60+M73*(K73^2-40^2)*60/(2*AK73)+(AI73+AJ73+AH73)*0*60)/1000000</f>
        <v>3.9908677928242491</v>
      </c>
      <c r="AN73" s="62">
        <f t="shared" ref="AN73:AN89" si="123">IF(AA73&gt;0,((I73+I73+Q73+AD73)*L73/2+200*(I73+Q73+AD73+U73+W73+AH73+AJ73))/10000*0.4-(AI73+V73)*L73/10000*0.4,((I73+I73+Q73-AD73)*L73/2+200*(I73+Q73-AD73+U73+W73+AH73+AJ73))/10000*0.4-(AI73+V73)*L73/10000*0.4)</f>
        <v>11.309755736832226</v>
      </c>
      <c r="AO73" s="63">
        <f t="shared" ref="AO73:AO89" si="124">IF(AA73&gt;0,0.8*0.4*(Q73+U73+W73+I73+AD73+AH73+AJ73)/100,0.8*0.4*(Q73+U73+W73+I73-AD73+AH73+AJ73)/100)</f>
        <v>2.5284592370904173</v>
      </c>
    </row>
    <row r="74" spans="1:41" s="1" customFormat="1" ht="20.100000000000001" customHeight="1" x14ac:dyDescent="0.15">
      <c r="A74" s="18"/>
      <c r="B74" s="147"/>
      <c r="C74" s="149"/>
      <c r="D74" s="100">
        <f t="shared" ref="D74:D80" si="125">D73</f>
        <v>300</v>
      </c>
      <c r="E74" s="149"/>
      <c r="F74" s="94" t="s">
        <v>119</v>
      </c>
      <c r="G74" s="8">
        <f t="shared" si="95"/>
        <v>30</v>
      </c>
      <c r="H74" s="143"/>
      <c r="I74" s="97">
        <f>D74/COS(G74/180*PI())</f>
        <v>346.41016151377545</v>
      </c>
      <c r="J74" s="8">
        <v>45</v>
      </c>
      <c r="K74" s="28">
        <f t="shared" si="97"/>
        <v>295</v>
      </c>
      <c r="L74" s="58">
        <f t="shared" si="98"/>
        <v>382.5</v>
      </c>
      <c r="M74" s="8">
        <v>1.5</v>
      </c>
      <c r="N74" s="67">
        <f t="shared" ref="N74:N88" si="126">N73</f>
        <v>45</v>
      </c>
      <c r="O74" s="8">
        <f t="shared" si="99"/>
        <v>15</v>
      </c>
      <c r="P74" s="28">
        <f t="shared" si="100"/>
        <v>481.03229175716893</v>
      </c>
      <c r="Q74" s="116">
        <f t="shared" si="101"/>
        <v>382.49999999999994</v>
      </c>
      <c r="R74" s="33">
        <f t="shared" si="102"/>
        <v>2.1213203435596424</v>
      </c>
      <c r="S74" s="89">
        <f t="shared" si="103"/>
        <v>77.781745930520216</v>
      </c>
      <c r="T74" s="50">
        <f t="shared" si="104"/>
        <v>182.83097944878335</v>
      </c>
      <c r="U74" s="128">
        <f t="shared" si="105"/>
        <v>92.025709797403351</v>
      </c>
      <c r="V74" s="58">
        <f t="shared" si="106"/>
        <v>70.710678118654741</v>
      </c>
      <c r="W74" s="116">
        <f t="shared" si="107"/>
        <v>25.152015255276805</v>
      </c>
      <c r="X74" s="59">
        <f t="shared" si="108"/>
        <v>2.8082070674862498</v>
      </c>
      <c r="Y74" s="60">
        <f t="shared" si="109"/>
        <v>7.2631590357709772</v>
      </c>
      <c r="Z74" s="60">
        <f t="shared" si="110"/>
        <v>5.3540293220317219</v>
      </c>
      <c r="AA74" s="67">
        <f t="shared" ref="AA74:AA88" si="127">AA73</f>
        <v>-20</v>
      </c>
      <c r="AB74" s="31">
        <f t="shared" si="111"/>
        <v>10</v>
      </c>
      <c r="AC74" s="50">
        <f t="shared" si="112"/>
        <v>437.32627471190324</v>
      </c>
      <c r="AD74" s="116">
        <f t="shared" si="113"/>
        <v>139.2186146068224</v>
      </c>
      <c r="AE74" s="33">
        <f t="shared" si="114"/>
        <v>1.5962666587138681</v>
      </c>
      <c r="AF74" s="89">
        <f t="shared" si="115"/>
        <v>58.529777486175163</v>
      </c>
      <c r="AG74" s="50">
        <f t="shared" si="116"/>
        <v>142.7388204172222</v>
      </c>
      <c r="AH74" s="128">
        <f t="shared" si="117"/>
        <v>69.947952798859504</v>
      </c>
      <c r="AI74" s="58">
        <f t="shared" si="118"/>
        <v>53.208888623795602</v>
      </c>
      <c r="AJ74" s="116">
        <f t="shared" si="119"/>
        <v>22.86673331826945</v>
      </c>
      <c r="AK74" s="61">
        <f t="shared" si="120"/>
        <v>3.503186709312859</v>
      </c>
      <c r="AL74" s="60">
        <f t="shared" si="121"/>
        <v>5.577435401460904</v>
      </c>
      <c r="AM74" s="60">
        <f t="shared" si="122"/>
        <v>4.1865162462249312</v>
      </c>
      <c r="AN74" s="62">
        <f t="shared" si="123"/>
        <v>11.662680362873179</v>
      </c>
      <c r="AO74" s="63">
        <f t="shared" si="124"/>
        <v>2.5589886658456398</v>
      </c>
    </row>
    <row r="75" spans="1:41" s="1" customFormat="1" ht="20.100000000000001" customHeight="1" x14ac:dyDescent="0.15">
      <c r="A75" s="18"/>
      <c r="B75" s="147"/>
      <c r="C75" s="149"/>
      <c r="D75" s="100">
        <f t="shared" si="125"/>
        <v>300</v>
      </c>
      <c r="E75" s="149"/>
      <c r="F75" s="94" t="s">
        <v>120</v>
      </c>
      <c r="G75" s="8">
        <f t="shared" si="95"/>
        <v>30</v>
      </c>
      <c r="H75" s="143"/>
      <c r="I75" s="97">
        <f t="shared" si="96"/>
        <v>346.41016151377545</v>
      </c>
      <c r="J75" s="8">
        <v>45</v>
      </c>
      <c r="K75" s="28">
        <f t="shared" si="97"/>
        <v>295</v>
      </c>
      <c r="L75" s="58">
        <f t="shared" si="98"/>
        <v>382.5</v>
      </c>
      <c r="M75" s="8">
        <v>1.5</v>
      </c>
      <c r="N75" s="67">
        <f t="shared" si="126"/>
        <v>45</v>
      </c>
      <c r="O75" s="8">
        <f t="shared" si="99"/>
        <v>15</v>
      </c>
      <c r="P75" s="28">
        <f t="shared" si="100"/>
        <v>481.03229175716893</v>
      </c>
      <c r="Q75" s="116">
        <f t="shared" si="101"/>
        <v>382.49999999999994</v>
      </c>
      <c r="R75" s="33">
        <f t="shared" si="102"/>
        <v>2.1213203435596424</v>
      </c>
      <c r="S75" s="89">
        <f t="shared" si="103"/>
        <v>77.781745930520216</v>
      </c>
      <c r="T75" s="50">
        <f t="shared" si="104"/>
        <v>182.83097944878335</v>
      </c>
      <c r="U75" s="128">
        <f t="shared" si="105"/>
        <v>92.025709797403351</v>
      </c>
      <c r="V75" s="58">
        <f t="shared" si="106"/>
        <v>70.710678118654741</v>
      </c>
      <c r="W75" s="116">
        <f t="shared" si="107"/>
        <v>25.152015255276805</v>
      </c>
      <c r="X75" s="59">
        <f t="shared" si="108"/>
        <v>2.8082070674862498</v>
      </c>
      <c r="Y75" s="60">
        <f t="shared" si="109"/>
        <v>7.2631590357709772</v>
      </c>
      <c r="Z75" s="60">
        <f t="shared" si="110"/>
        <v>5.3540293220317219</v>
      </c>
      <c r="AA75" s="67">
        <f t="shared" si="127"/>
        <v>-20</v>
      </c>
      <c r="AB75" s="31">
        <f t="shared" si="111"/>
        <v>10</v>
      </c>
      <c r="AC75" s="50">
        <f t="shared" si="112"/>
        <v>437.32627471190324</v>
      </c>
      <c r="AD75" s="116">
        <f t="shared" si="113"/>
        <v>139.2186146068224</v>
      </c>
      <c r="AE75" s="33">
        <f t="shared" si="114"/>
        <v>1.5962666587138681</v>
      </c>
      <c r="AF75" s="89">
        <f t="shared" si="115"/>
        <v>58.529777486175163</v>
      </c>
      <c r="AG75" s="50">
        <f t="shared" si="116"/>
        <v>142.7388204172222</v>
      </c>
      <c r="AH75" s="128">
        <f t="shared" si="117"/>
        <v>69.947952798859504</v>
      </c>
      <c r="AI75" s="58">
        <f t="shared" si="118"/>
        <v>53.208888623795602</v>
      </c>
      <c r="AJ75" s="116">
        <f t="shared" si="119"/>
        <v>22.86673331826945</v>
      </c>
      <c r="AK75" s="61">
        <f t="shared" si="120"/>
        <v>3.503186709312859</v>
      </c>
      <c r="AL75" s="60">
        <f t="shared" si="121"/>
        <v>5.577435401460904</v>
      </c>
      <c r="AM75" s="60">
        <f t="shared" si="122"/>
        <v>4.1865162462249312</v>
      </c>
      <c r="AN75" s="62">
        <f t="shared" si="123"/>
        <v>11.662680362873179</v>
      </c>
      <c r="AO75" s="63">
        <f t="shared" si="124"/>
        <v>2.5589886658456398</v>
      </c>
    </row>
    <row r="76" spans="1:41" s="1" customFormat="1" ht="20.100000000000001" customHeight="1" x14ac:dyDescent="0.15">
      <c r="A76" s="18"/>
      <c r="B76" s="147"/>
      <c r="C76" s="149"/>
      <c r="D76" s="100">
        <f t="shared" si="125"/>
        <v>300</v>
      </c>
      <c r="E76" s="149"/>
      <c r="F76" s="94" t="s">
        <v>121</v>
      </c>
      <c r="G76" s="8">
        <f t="shared" si="95"/>
        <v>30</v>
      </c>
      <c r="H76" s="143"/>
      <c r="I76" s="97">
        <f t="shared" si="96"/>
        <v>346.41016151377545</v>
      </c>
      <c r="J76" s="8">
        <v>55</v>
      </c>
      <c r="K76" s="28">
        <f t="shared" si="97"/>
        <v>305</v>
      </c>
      <c r="L76" s="58">
        <f t="shared" si="98"/>
        <v>463.75</v>
      </c>
      <c r="M76" s="8">
        <v>1.75</v>
      </c>
      <c r="N76" s="67">
        <f t="shared" si="126"/>
        <v>45</v>
      </c>
      <c r="O76" s="8">
        <f t="shared" si="99"/>
        <v>15</v>
      </c>
      <c r="P76" s="28">
        <f t="shared" si="100"/>
        <v>591.86865752770063</v>
      </c>
      <c r="Q76" s="116">
        <f t="shared" si="101"/>
        <v>463.74999999999994</v>
      </c>
      <c r="R76" s="33">
        <f t="shared" si="102"/>
        <v>2.4748737341529163</v>
      </c>
      <c r="S76" s="89">
        <f t="shared" si="103"/>
        <v>77.781745930520216</v>
      </c>
      <c r="T76" s="50">
        <f t="shared" si="104"/>
        <v>188.26545367865134</v>
      </c>
      <c r="U76" s="128">
        <f t="shared" si="105"/>
        <v>92.271412520439057</v>
      </c>
      <c r="V76" s="58">
        <f t="shared" si="106"/>
        <v>70.710678118654741</v>
      </c>
      <c r="W76" s="116">
        <f t="shared" si="107"/>
        <v>25.525332939200027</v>
      </c>
      <c r="X76" s="59">
        <f t="shared" si="108"/>
        <v>2.7605880198672024</v>
      </c>
      <c r="Y76" s="60">
        <f t="shared" si="109"/>
        <v>9.2132109451140085</v>
      </c>
      <c r="Z76" s="60">
        <f t="shared" si="110"/>
        <v>6.5807361586796542</v>
      </c>
      <c r="AA76" s="67">
        <f t="shared" si="127"/>
        <v>-20</v>
      </c>
      <c r="AB76" s="31">
        <f t="shared" si="111"/>
        <v>10</v>
      </c>
      <c r="AC76" s="50">
        <f t="shared" si="112"/>
        <v>524.53763476129313</v>
      </c>
      <c r="AD76" s="116">
        <f t="shared" si="113"/>
        <v>168.79119614095134</v>
      </c>
      <c r="AE76" s="33">
        <f t="shared" si="114"/>
        <v>1.8623111018328462</v>
      </c>
      <c r="AF76" s="89">
        <f t="shared" si="115"/>
        <v>58.529777486175163</v>
      </c>
      <c r="AG76" s="50">
        <f t="shared" si="116"/>
        <v>146.36078364829933</v>
      </c>
      <c r="AH76" s="128">
        <f t="shared" si="117"/>
        <v>70.048597966453741</v>
      </c>
      <c r="AI76" s="58">
        <f t="shared" si="118"/>
        <v>53.208888623795602</v>
      </c>
      <c r="AJ76" s="116">
        <f t="shared" si="119"/>
        <v>22.621569154125851</v>
      </c>
      <c r="AK76" s="61">
        <f t="shared" si="120"/>
        <v>3.4725777755182623</v>
      </c>
      <c r="AL76" s="60">
        <f t="shared" si="121"/>
        <v>7.0598803203494569</v>
      </c>
      <c r="AM76" s="60">
        <f t="shared" si="122"/>
        <v>5.1207780093859165</v>
      </c>
      <c r="AN76" s="62">
        <f t="shared" si="123"/>
        <v>13.6776304624251</v>
      </c>
      <c r="AO76" s="63">
        <f t="shared" si="124"/>
        <v>2.7258748094497367</v>
      </c>
    </row>
    <row r="77" spans="1:41" s="1" customFormat="1" ht="20.100000000000001" customHeight="1" x14ac:dyDescent="0.15">
      <c r="A77" s="18"/>
      <c r="B77" s="147"/>
      <c r="C77" s="149"/>
      <c r="D77" s="100">
        <f t="shared" si="125"/>
        <v>300</v>
      </c>
      <c r="E77" s="149"/>
      <c r="F77" s="94" t="s">
        <v>122</v>
      </c>
      <c r="G77" s="8">
        <f t="shared" si="95"/>
        <v>30</v>
      </c>
      <c r="H77" s="143"/>
      <c r="I77" s="97">
        <f t="shared" si="96"/>
        <v>346.41016151377545</v>
      </c>
      <c r="J77" s="8">
        <v>55</v>
      </c>
      <c r="K77" s="28">
        <f t="shared" si="97"/>
        <v>305</v>
      </c>
      <c r="L77" s="58">
        <f t="shared" si="98"/>
        <v>463.75</v>
      </c>
      <c r="M77" s="8">
        <v>1.75</v>
      </c>
      <c r="N77" s="67">
        <f t="shared" si="126"/>
        <v>45</v>
      </c>
      <c r="O77" s="8">
        <f t="shared" si="99"/>
        <v>15</v>
      </c>
      <c r="P77" s="28">
        <f t="shared" si="100"/>
        <v>591.86865752770063</v>
      </c>
      <c r="Q77" s="116">
        <f t="shared" si="101"/>
        <v>463.74999999999994</v>
      </c>
      <c r="R77" s="33">
        <f t="shared" si="102"/>
        <v>2.4748737341529163</v>
      </c>
      <c r="S77" s="89">
        <f t="shared" si="103"/>
        <v>77.781745930520216</v>
      </c>
      <c r="T77" s="50">
        <f t="shared" si="104"/>
        <v>188.26545367865134</v>
      </c>
      <c r="U77" s="128">
        <f t="shared" si="105"/>
        <v>92.271412520439057</v>
      </c>
      <c r="V77" s="58">
        <f t="shared" si="106"/>
        <v>70.710678118654741</v>
      </c>
      <c r="W77" s="116">
        <f t="shared" si="107"/>
        <v>25.525332939200027</v>
      </c>
      <c r="X77" s="59">
        <f t="shared" si="108"/>
        <v>2.7605880198672024</v>
      </c>
      <c r="Y77" s="60">
        <f t="shared" si="109"/>
        <v>9.2132109451140085</v>
      </c>
      <c r="Z77" s="60">
        <f t="shared" si="110"/>
        <v>6.5807361586796542</v>
      </c>
      <c r="AA77" s="67">
        <f t="shared" si="127"/>
        <v>-20</v>
      </c>
      <c r="AB77" s="31">
        <f t="shared" si="111"/>
        <v>10</v>
      </c>
      <c r="AC77" s="50">
        <f t="shared" si="112"/>
        <v>524.53763476129313</v>
      </c>
      <c r="AD77" s="116">
        <f t="shared" si="113"/>
        <v>168.79119614095134</v>
      </c>
      <c r="AE77" s="33">
        <f t="shared" si="114"/>
        <v>1.8623111018328462</v>
      </c>
      <c r="AF77" s="89">
        <f t="shared" si="115"/>
        <v>58.529777486175163</v>
      </c>
      <c r="AG77" s="50">
        <f t="shared" si="116"/>
        <v>146.36078364829933</v>
      </c>
      <c r="AH77" s="128">
        <f t="shared" si="117"/>
        <v>70.048597966453741</v>
      </c>
      <c r="AI77" s="58">
        <f t="shared" si="118"/>
        <v>53.208888623795602</v>
      </c>
      <c r="AJ77" s="116">
        <f t="shared" si="119"/>
        <v>22.621569154125851</v>
      </c>
      <c r="AK77" s="61">
        <f t="shared" si="120"/>
        <v>3.4725777755182623</v>
      </c>
      <c r="AL77" s="60">
        <f t="shared" si="121"/>
        <v>7.0598803203494569</v>
      </c>
      <c r="AM77" s="60">
        <f t="shared" si="122"/>
        <v>5.1207780093859165</v>
      </c>
      <c r="AN77" s="62">
        <f t="shared" si="123"/>
        <v>13.6776304624251</v>
      </c>
      <c r="AO77" s="63">
        <f t="shared" si="124"/>
        <v>2.7258748094497367</v>
      </c>
    </row>
    <row r="78" spans="1:41" s="1" customFormat="1" ht="20.100000000000001" customHeight="1" x14ac:dyDescent="0.15">
      <c r="A78" s="18"/>
      <c r="B78" s="147"/>
      <c r="C78" s="149"/>
      <c r="D78" s="100">
        <f t="shared" si="125"/>
        <v>300</v>
      </c>
      <c r="E78" s="149"/>
      <c r="F78" s="94" t="s">
        <v>123</v>
      </c>
      <c r="G78" s="8">
        <f t="shared" si="95"/>
        <v>30</v>
      </c>
      <c r="H78" s="143"/>
      <c r="I78" s="97">
        <f t="shared" si="96"/>
        <v>346.41016151377545</v>
      </c>
      <c r="J78" s="8">
        <v>65</v>
      </c>
      <c r="K78" s="28">
        <f t="shared" si="97"/>
        <v>315</v>
      </c>
      <c r="L78" s="58">
        <f t="shared" si="98"/>
        <v>481.25</v>
      </c>
      <c r="M78" s="8">
        <v>1.75</v>
      </c>
      <c r="N78" s="67">
        <f t="shared" si="126"/>
        <v>45</v>
      </c>
      <c r="O78" s="8">
        <f t="shared" si="99"/>
        <v>15</v>
      </c>
      <c r="P78" s="28">
        <f t="shared" si="100"/>
        <v>614.20332384950063</v>
      </c>
      <c r="Q78" s="116">
        <f t="shared" si="101"/>
        <v>481.24999999999994</v>
      </c>
      <c r="R78" s="33">
        <f t="shared" si="102"/>
        <v>2.4748737341529163</v>
      </c>
      <c r="S78" s="89">
        <f t="shared" si="103"/>
        <v>77.781745930520216</v>
      </c>
      <c r="T78" s="50">
        <f t="shared" si="104"/>
        <v>191.88787032613106</v>
      </c>
      <c r="U78" s="128">
        <f t="shared" si="105"/>
        <v>92.271412520439057</v>
      </c>
      <c r="V78" s="58">
        <f t="shared" si="106"/>
        <v>70.710678118654741</v>
      </c>
      <c r="W78" s="116">
        <f t="shared" si="107"/>
        <v>25.525332939200027</v>
      </c>
      <c r="X78" s="59">
        <f t="shared" si="108"/>
        <v>2.7605880198672024</v>
      </c>
      <c r="Y78" s="60">
        <f t="shared" si="109"/>
        <v>9.9398032900867541</v>
      </c>
      <c r="Z78" s="60">
        <f t="shared" si="110"/>
        <v>6.8813644653929122</v>
      </c>
      <c r="AA78" s="67">
        <f t="shared" si="127"/>
        <v>-20</v>
      </c>
      <c r="AB78" s="31">
        <f t="shared" si="111"/>
        <v>10</v>
      </c>
      <c r="AC78" s="50">
        <f t="shared" si="112"/>
        <v>544.33150777115327</v>
      </c>
      <c r="AD78" s="116">
        <f t="shared" si="113"/>
        <v>175.16067524060989</v>
      </c>
      <c r="AE78" s="33">
        <f t="shared" si="114"/>
        <v>1.8623111018328462</v>
      </c>
      <c r="AF78" s="89">
        <f t="shared" si="115"/>
        <v>58.529777486175163</v>
      </c>
      <c r="AG78" s="50">
        <f t="shared" si="116"/>
        <v>149.240488768369</v>
      </c>
      <c r="AH78" s="128">
        <f t="shared" si="117"/>
        <v>70.048597966453741</v>
      </c>
      <c r="AI78" s="58">
        <f t="shared" si="118"/>
        <v>53.208888623795602</v>
      </c>
      <c r="AJ78" s="116">
        <f t="shared" si="119"/>
        <v>22.621569154125851</v>
      </c>
      <c r="AK78" s="61">
        <f t="shared" si="120"/>
        <v>3.4725777755182623</v>
      </c>
      <c r="AL78" s="60">
        <f t="shared" si="121"/>
        <v>7.6195725653456465</v>
      </c>
      <c r="AM78" s="60">
        <f t="shared" si="122"/>
        <v>5.3555906580714847</v>
      </c>
      <c r="AN78" s="62">
        <f t="shared" si="123"/>
        <v>14.132784890984214</v>
      </c>
      <c r="AO78" s="63">
        <f t="shared" si="124"/>
        <v>2.7614924763308295</v>
      </c>
    </row>
    <row r="79" spans="1:41" s="1" customFormat="1" ht="20.100000000000001" customHeight="1" x14ac:dyDescent="0.15">
      <c r="A79" s="18"/>
      <c r="B79" s="147"/>
      <c r="C79" s="149"/>
      <c r="D79" s="100">
        <f t="shared" si="125"/>
        <v>300</v>
      </c>
      <c r="E79" s="149"/>
      <c r="F79" s="94" t="s">
        <v>124</v>
      </c>
      <c r="G79" s="8">
        <f t="shared" si="95"/>
        <v>30</v>
      </c>
      <c r="H79" s="143"/>
      <c r="I79" s="97">
        <f t="shared" si="96"/>
        <v>346.41016151377545</v>
      </c>
      <c r="J79" s="8">
        <v>65</v>
      </c>
      <c r="K79" s="28">
        <f t="shared" si="97"/>
        <v>315</v>
      </c>
      <c r="L79" s="58">
        <f t="shared" si="98"/>
        <v>481.25</v>
      </c>
      <c r="M79" s="8">
        <v>1.75</v>
      </c>
      <c r="N79" s="67">
        <f t="shared" si="126"/>
        <v>45</v>
      </c>
      <c r="O79" s="8">
        <f t="shared" si="99"/>
        <v>15</v>
      </c>
      <c r="P79" s="28">
        <f t="shared" si="100"/>
        <v>614.20332384950063</v>
      </c>
      <c r="Q79" s="116">
        <f t="shared" si="101"/>
        <v>481.24999999999994</v>
      </c>
      <c r="R79" s="33">
        <f t="shared" si="102"/>
        <v>2.4748737341529163</v>
      </c>
      <c r="S79" s="89">
        <f t="shared" si="103"/>
        <v>77.781745930520216</v>
      </c>
      <c r="T79" s="50">
        <f t="shared" si="104"/>
        <v>191.88787032613106</v>
      </c>
      <c r="U79" s="128">
        <f t="shared" si="105"/>
        <v>92.271412520439057</v>
      </c>
      <c r="V79" s="58">
        <f t="shared" si="106"/>
        <v>70.710678118654741</v>
      </c>
      <c r="W79" s="116">
        <f t="shared" si="107"/>
        <v>25.525332939200027</v>
      </c>
      <c r="X79" s="59">
        <f t="shared" si="108"/>
        <v>2.7605880198672024</v>
      </c>
      <c r="Y79" s="60">
        <f t="shared" si="109"/>
        <v>9.9398032900867541</v>
      </c>
      <c r="Z79" s="60">
        <f t="shared" si="110"/>
        <v>6.8813644653929122</v>
      </c>
      <c r="AA79" s="67">
        <f t="shared" si="127"/>
        <v>-20</v>
      </c>
      <c r="AB79" s="31">
        <f t="shared" si="111"/>
        <v>10</v>
      </c>
      <c r="AC79" s="50">
        <f t="shared" si="112"/>
        <v>544.33150777115327</v>
      </c>
      <c r="AD79" s="116">
        <f t="shared" si="113"/>
        <v>175.16067524060989</v>
      </c>
      <c r="AE79" s="33">
        <f t="shared" si="114"/>
        <v>1.8623111018328462</v>
      </c>
      <c r="AF79" s="89">
        <f t="shared" si="115"/>
        <v>58.529777486175163</v>
      </c>
      <c r="AG79" s="50">
        <f t="shared" si="116"/>
        <v>149.240488768369</v>
      </c>
      <c r="AH79" s="128">
        <f t="shared" si="117"/>
        <v>70.048597966453741</v>
      </c>
      <c r="AI79" s="58">
        <f t="shared" si="118"/>
        <v>53.208888623795602</v>
      </c>
      <c r="AJ79" s="116">
        <f t="shared" si="119"/>
        <v>22.621569154125851</v>
      </c>
      <c r="AK79" s="61">
        <f t="shared" si="120"/>
        <v>3.4725777755182623</v>
      </c>
      <c r="AL79" s="60">
        <f t="shared" si="121"/>
        <v>7.6195725653456465</v>
      </c>
      <c r="AM79" s="60">
        <f t="shared" si="122"/>
        <v>5.3555906580714847</v>
      </c>
      <c r="AN79" s="62">
        <f t="shared" si="123"/>
        <v>14.132784890984214</v>
      </c>
      <c r="AO79" s="63">
        <f t="shared" si="124"/>
        <v>2.7614924763308295</v>
      </c>
    </row>
    <row r="80" spans="1:41" s="1" customFormat="1" ht="20.100000000000001" customHeight="1" thickBot="1" x14ac:dyDescent="0.2">
      <c r="A80" s="18"/>
      <c r="B80" s="147"/>
      <c r="C80" s="149"/>
      <c r="D80" s="100">
        <f t="shared" si="125"/>
        <v>300</v>
      </c>
      <c r="E80" s="149"/>
      <c r="F80" s="94" t="s">
        <v>125</v>
      </c>
      <c r="G80" s="35">
        <f t="shared" si="95"/>
        <v>30</v>
      </c>
      <c r="H80" s="145"/>
      <c r="I80" s="97">
        <f t="shared" si="96"/>
        <v>346.41016151377545</v>
      </c>
      <c r="J80" s="8">
        <v>70</v>
      </c>
      <c r="K80" s="28">
        <f t="shared" si="97"/>
        <v>320</v>
      </c>
      <c r="L80" s="58">
        <f t="shared" si="98"/>
        <v>490</v>
      </c>
      <c r="M80" s="8">
        <v>1.75</v>
      </c>
      <c r="N80" s="67">
        <f t="shared" si="126"/>
        <v>45</v>
      </c>
      <c r="O80" s="8">
        <f t="shared" si="99"/>
        <v>15</v>
      </c>
      <c r="P80" s="28">
        <f t="shared" si="100"/>
        <v>625.37065701040069</v>
      </c>
      <c r="Q80" s="116">
        <f t="shared" si="101"/>
        <v>489.99999999999994</v>
      </c>
      <c r="R80" s="33">
        <f t="shared" si="102"/>
        <v>2.4748737341529163</v>
      </c>
      <c r="S80" s="89">
        <f t="shared" si="103"/>
        <v>77.781745930520216</v>
      </c>
      <c r="T80" s="50">
        <f t="shared" si="104"/>
        <v>193.6990786498709</v>
      </c>
      <c r="U80" s="128">
        <f t="shared" si="105"/>
        <v>92.271412520439057</v>
      </c>
      <c r="V80" s="58">
        <f t="shared" si="106"/>
        <v>70.710678118654741</v>
      </c>
      <c r="W80" s="116">
        <f t="shared" si="107"/>
        <v>25.525332939200027</v>
      </c>
      <c r="X80" s="59">
        <f t="shared" si="108"/>
        <v>2.7605880198672024</v>
      </c>
      <c r="Y80" s="60">
        <f t="shared" si="109"/>
        <v>10.315652483881196</v>
      </c>
      <c r="Z80" s="60">
        <f t="shared" si="110"/>
        <v>7.0331049453044852</v>
      </c>
      <c r="AA80" s="67">
        <f t="shared" si="127"/>
        <v>-20</v>
      </c>
      <c r="AB80" s="31">
        <f t="shared" si="111"/>
        <v>10</v>
      </c>
      <c r="AC80" s="50">
        <f t="shared" si="112"/>
        <v>554.22844427608334</v>
      </c>
      <c r="AD80" s="116">
        <f t="shared" si="113"/>
        <v>178.34541479043915</v>
      </c>
      <c r="AE80" s="33">
        <f t="shared" si="114"/>
        <v>1.8623111018328462</v>
      </c>
      <c r="AF80" s="89">
        <f t="shared" si="115"/>
        <v>58.529777486175163</v>
      </c>
      <c r="AG80" s="50">
        <f t="shared" si="116"/>
        <v>150.68034132840381</v>
      </c>
      <c r="AH80" s="128">
        <f t="shared" si="117"/>
        <v>70.048597966453741</v>
      </c>
      <c r="AI80" s="58">
        <f t="shared" si="118"/>
        <v>53.208888623795602</v>
      </c>
      <c r="AJ80" s="116">
        <f t="shared" si="119"/>
        <v>22.621569154125851</v>
      </c>
      <c r="AK80" s="61">
        <f t="shared" si="120"/>
        <v>3.4725777755182623</v>
      </c>
      <c r="AL80" s="60">
        <f t="shared" si="121"/>
        <v>7.9091810981444155</v>
      </c>
      <c r="AM80" s="60">
        <f t="shared" si="122"/>
        <v>5.4741308663052965</v>
      </c>
      <c r="AN80" s="62">
        <f t="shared" si="123"/>
        <v>14.363283867000108</v>
      </c>
      <c r="AO80" s="63">
        <f t="shared" si="124"/>
        <v>2.7793013097713759</v>
      </c>
    </row>
    <row r="81" spans="1:41" s="1" customFormat="1" ht="20.100000000000001" customHeight="1" x14ac:dyDescent="0.15">
      <c r="A81" s="18"/>
      <c r="B81" s="147">
        <v>350</v>
      </c>
      <c r="C81" s="149">
        <v>300</v>
      </c>
      <c r="D81" s="100">
        <f>C81</f>
        <v>300</v>
      </c>
      <c r="E81" s="149">
        <v>300</v>
      </c>
      <c r="F81" s="94" t="s">
        <v>117</v>
      </c>
      <c r="G81" s="8">
        <f t="shared" ref="G81:G89" si="128">G80</f>
        <v>30</v>
      </c>
      <c r="H81" s="140">
        <f>C81/COS(G81/180*PI())</f>
        <v>346.41016151377545</v>
      </c>
      <c r="I81" s="97">
        <f t="shared" si="96"/>
        <v>346.41016151377545</v>
      </c>
      <c r="J81" s="8">
        <v>35</v>
      </c>
      <c r="K81" s="28">
        <f t="shared" si="97"/>
        <v>285</v>
      </c>
      <c r="L81" s="58">
        <f t="shared" si="98"/>
        <v>367.5</v>
      </c>
      <c r="M81" s="8">
        <v>1.5</v>
      </c>
      <c r="N81" s="67">
        <f t="shared" si="126"/>
        <v>45</v>
      </c>
      <c r="O81" s="8">
        <f t="shared" si="99"/>
        <v>15</v>
      </c>
      <c r="P81" s="28">
        <f t="shared" si="100"/>
        <v>462.16828031571134</v>
      </c>
      <c r="Q81" s="116">
        <f t="shared" si="101"/>
        <v>367.49999999999994</v>
      </c>
      <c r="R81" s="33">
        <f t="shared" si="102"/>
        <v>2.1213203435596424</v>
      </c>
      <c r="S81" s="89">
        <f t="shared" si="103"/>
        <v>77.781745930520216</v>
      </c>
      <c r="T81" s="50">
        <f t="shared" si="104"/>
        <v>179.26998848206256</v>
      </c>
      <c r="U81" s="128">
        <f t="shared" si="105"/>
        <v>92.025709797403351</v>
      </c>
      <c r="V81" s="58">
        <f t="shared" si="106"/>
        <v>70.710678118654741</v>
      </c>
      <c r="W81" s="116">
        <f t="shared" si="107"/>
        <v>25.152015255276805</v>
      </c>
      <c r="X81" s="59">
        <f t="shared" si="108"/>
        <v>2.8082070674862498</v>
      </c>
      <c r="Y81" s="60">
        <f t="shared" si="109"/>
        <v>6.7001766795537581</v>
      </c>
      <c r="Z81" s="60">
        <f t="shared" si="110"/>
        <v>5.1048074624263018</v>
      </c>
      <c r="AA81" s="67">
        <f t="shared" si="127"/>
        <v>-20</v>
      </c>
      <c r="AB81" s="31">
        <f t="shared" si="111"/>
        <v>10</v>
      </c>
      <c r="AC81" s="50">
        <f t="shared" si="112"/>
        <v>420.17622472320119</v>
      </c>
      <c r="AD81" s="116">
        <f t="shared" si="113"/>
        <v>133.75906109282937</v>
      </c>
      <c r="AE81" s="33">
        <f t="shared" si="114"/>
        <v>1.5962666587138681</v>
      </c>
      <c r="AF81" s="89">
        <f t="shared" si="115"/>
        <v>58.529777486175163</v>
      </c>
      <c r="AG81" s="50">
        <f t="shared" si="116"/>
        <v>139.88427658905113</v>
      </c>
      <c r="AH81" s="128">
        <f t="shared" si="117"/>
        <v>69.947952798859504</v>
      </c>
      <c r="AI81" s="58">
        <f t="shared" si="118"/>
        <v>53.208888623795602</v>
      </c>
      <c r="AJ81" s="116">
        <f t="shared" si="119"/>
        <v>22.866733318269453</v>
      </c>
      <c r="AK81" s="61">
        <f t="shared" si="120"/>
        <v>3.503186709312859</v>
      </c>
      <c r="AL81" s="60">
        <f t="shared" si="121"/>
        <v>5.1427626765352246</v>
      </c>
      <c r="AM81" s="60">
        <f t="shared" si="122"/>
        <v>3.9908677928242491</v>
      </c>
      <c r="AN81" s="62">
        <f t="shared" si="123"/>
        <v>11.309755736832226</v>
      </c>
      <c r="AO81" s="63">
        <f t="shared" si="124"/>
        <v>2.5284592370904173</v>
      </c>
    </row>
    <row r="82" spans="1:41" s="1" customFormat="1" ht="20.100000000000001" customHeight="1" x14ac:dyDescent="0.15">
      <c r="A82" s="18"/>
      <c r="B82" s="147"/>
      <c r="C82" s="149"/>
      <c r="D82" s="100">
        <f>D81</f>
        <v>300</v>
      </c>
      <c r="E82" s="149"/>
      <c r="F82" s="94" t="s">
        <v>118</v>
      </c>
      <c r="G82" s="8">
        <f t="shared" si="128"/>
        <v>30</v>
      </c>
      <c r="H82" s="140"/>
      <c r="I82" s="97">
        <f t="shared" si="96"/>
        <v>346.41016151377545</v>
      </c>
      <c r="J82" s="8">
        <v>35</v>
      </c>
      <c r="K82" s="28">
        <f t="shared" si="97"/>
        <v>285</v>
      </c>
      <c r="L82" s="58">
        <f t="shared" si="98"/>
        <v>367.5</v>
      </c>
      <c r="M82" s="8">
        <v>1.5</v>
      </c>
      <c r="N82" s="67">
        <f t="shared" si="126"/>
        <v>45</v>
      </c>
      <c r="O82" s="8">
        <f t="shared" si="99"/>
        <v>15</v>
      </c>
      <c r="P82" s="28">
        <f t="shared" si="100"/>
        <v>462.16828031571134</v>
      </c>
      <c r="Q82" s="116">
        <f t="shared" si="101"/>
        <v>367.49999999999994</v>
      </c>
      <c r="R82" s="33">
        <f t="shared" si="102"/>
        <v>2.1213203435596424</v>
      </c>
      <c r="S82" s="89">
        <f t="shared" si="103"/>
        <v>77.781745930520216</v>
      </c>
      <c r="T82" s="50">
        <f t="shared" si="104"/>
        <v>179.26998848206256</v>
      </c>
      <c r="U82" s="128">
        <f t="shared" si="105"/>
        <v>92.025709797403351</v>
      </c>
      <c r="V82" s="58">
        <f t="shared" si="106"/>
        <v>70.710678118654741</v>
      </c>
      <c r="W82" s="116">
        <f t="shared" si="107"/>
        <v>25.152015255276805</v>
      </c>
      <c r="X82" s="59">
        <f t="shared" si="108"/>
        <v>2.8082070674862498</v>
      </c>
      <c r="Y82" s="60">
        <f t="shared" si="109"/>
        <v>6.7001766795537581</v>
      </c>
      <c r="Z82" s="60">
        <f t="shared" si="110"/>
        <v>5.1048074624263018</v>
      </c>
      <c r="AA82" s="67">
        <f t="shared" si="127"/>
        <v>-20</v>
      </c>
      <c r="AB82" s="31">
        <f t="shared" si="111"/>
        <v>10</v>
      </c>
      <c r="AC82" s="50">
        <f t="shared" si="112"/>
        <v>420.17622472320119</v>
      </c>
      <c r="AD82" s="116">
        <f t="shared" si="113"/>
        <v>133.75906109282937</v>
      </c>
      <c r="AE82" s="33">
        <f t="shared" si="114"/>
        <v>1.5962666587138681</v>
      </c>
      <c r="AF82" s="89">
        <f t="shared" si="115"/>
        <v>58.529777486175163</v>
      </c>
      <c r="AG82" s="50">
        <f t="shared" si="116"/>
        <v>139.88427658905113</v>
      </c>
      <c r="AH82" s="128">
        <f t="shared" si="117"/>
        <v>69.947952798859504</v>
      </c>
      <c r="AI82" s="58">
        <f t="shared" si="118"/>
        <v>53.208888623795602</v>
      </c>
      <c r="AJ82" s="116">
        <f t="shared" si="119"/>
        <v>22.866733318269453</v>
      </c>
      <c r="AK82" s="61">
        <f t="shared" si="120"/>
        <v>3.503186709312859</v>
      </c>
      <c r="AL82" s="60">
        <f t="shared" si="121"/>
        <v>5.1427626765352246</v>
      </c>
      <c r="AM82" s="60">
        <f t="shared" si="122"/>
        <v>3.9908677928242491</v>
      </c>
      <c r="AN82" s="62">
        <f t="shared" si="123"/>
        <v>11.309755736832226</v>
      </c>
      <c r="AO82" s="63">
        <f t="shared" si="124"/>
        <v>2.5284592370904173</v>
      </c>
    </row>
    <row r="83" spans="1:41" s="1" customFormat="1" ht="20.100000000000001" customHeight="1" x14ac:dyDescent="0.15">
      <c r="A83" s="18"/>
      <c r="B83" s="147"/>
      <c r="C83" s="149"/>
      <c r="D83" s="100">
        <f t="shared" ref="D83:D89" si="129">D82</f>
        <v>300</v>
      </c>
      <c r="E83" s="149"/>
      <c r="F83" s="94" t="s">
        <v>119</v>
      </c>
      <c r="G83" s="8">
        <f t="shared" si="128"/>
        <v>30</v>
      </c>
      <c r="H83" s="140"/>
      <c r="I83" s="97">
        <f t="shared" si="96"/>
        <v>346.41016151377545</v>
      </c>
      <c r="J83" s="8">
        <v>45</v>
      </c>
      <c r="K83" s="28">
        <f t="shared" si="97"/>
        <v>295</v>
      </c>
      <c r="L83" s="58">
        <f t="shared" si="98"/>
        <v>382.5</v>
      </c>
      <c r="M83" s="8">
        <v>1.5</v>
      </c>
      <c r="N83" s="67">
        <f t="shared" si="126"/>
        <v>45</v>
      </c>
      <c r="O83" s="8">
        <f t="shared" si="99"/>
        <v>15</v>
      </c>
      <c r="P83" s="28">
        <f t="shared" si="100"/>
        <v>481.03229175716893</v>
      </c>
      <c r="Q83" s="116">
        <f t="shared" si="101"/>
        <v>382.49999999999994</v>
      </c>
      <c r="R83" s="33">
        <f t="shared" si="102"/>
        <v>2.1213203435596424</v>
      </c>
      <c r="S83" s="89">
        <f t="shared" si="103"/>
        <v>77.781745930520216</v>
      </c>
      <c r="T83" s="50">
        <f t="shared" si="104"/>
        <v>182.83097944878335</v>
      </c>
      <c r="U83" s="128">
        <f t="shared" si="105"/>
        <v>92.025709797403351</v>
      </c>
      <c r="V83" s="58">
        <f t="shared" si="106"/>
        <v>70.710678118654741</v>
      </c>
      <c r="W83" s="116">
        <f t="shared" si="107"/>
        <v>25.152015255276805</v>
      </c>
      <c r="X83" s="59">
        <f t="shared" si="108"/>
        <v>2.8082070674862498</v>
      </c>
      <c r="Y83" s="60">
        <f t="shared" si="109"/>
        <v>7.2631590357709772</v>
      </c>
      <c r="Z83" s="60">
        <f t="shared" si="110"/>
        <v>5.3540293220317219</v>
      </c>
      <c r="AA83" s="67">
        <f t="shared" si="127"/>
        <v>-20</v>
      </c>
      <c r="AB83" s="31">
        <f t="shared" si="111"/>
        <v>10</v>
      </c>
      <c r="AC83" s="50">
        <f t="shared" si="112"/>
        <v>437.32627471190324</v>
      </c>
      <c r="AD83" s="116">
        <f t="shared" si="113"/>
        <v>139.2186146068224</v>
      </c>
      <c r="AE83" s="33">
        <f t="shared" si="114"/>
        <v>1.5962666587138681</v>
      </c>
      <c r="AF83" s="89">
        <f t="shared" si="115"/>
        <v>58.529777486175163</v>
      </c>
      <c r="AG83" s="50">
        <f t="shared" si="116"/>
        <v>142.7388204172222</v>
      </c>
      <c r="AH83" s="128">
        <f t="shared" si="117"/>
        <v>69.947952798859504</v>
      </c>
      <c r="AI83" s="58">
        <f t="shared" si="118"/>
        <v>53.208888623795602</v>
      </c>
      <c r="AJ83" s="116">
        <f t="shared" si="119"/>
        <v>22.86673331826945</v>
      </c>
      <c r="AK83" s="61">
        <f t="shared" si="120"/>
        <v>3.503186709312859</v>
      </c>
      <c r="AL83" s="60">
        <f t="shared" si="121"/>
        <v>5.577435401460904</v>
      </c>
      <c r="AM83" s="60">
        <f t="shared" si="122"/>
        <v>4.1865162462249312</v>
      </c>
      <c r="AN83" s="62">
        <f t="shared" si="123"/>
        <v>11.662680362873179</v>
      </c>
      <c r="AO83" s="63">
        <f t="shared" si="124"/>
        <v>2.5589886658456398</v>
      </c>
    </row>
    <row r="84" spans="1:41" s="1" customFormat="1" ht="20.100000000000001" customHeight="1" x14ac:dyDescent="0.15">
      <c r="A84" s="18"/>
      <c r="B84" s="147"/>
      <c r="C84" s="149"/>
      <c r="D84" s="100">
        <f t="shared" si="129"/>
        <v>300</v>
      </c>
      <c r="E84" s="149"/>
      <c r="F84" s="94" t="s">
        <v>120</v>
      </c>
      <c r="G84" s="8">
        <f t="shared" si="128"/>
        <v>30</v>
      </c>
      <c r="H84" s="140"/>
      <c r="I84" s="97">
        <f t="shared" si="96"/>
        <v>346.41016151377545</v>
      </c>
      <c r="J84" s="8">
        <v>45</v>
      </c>
      <c r="K84" s="28">
        <f t="shared" si="97"/>
        <v>295</v>
      </c>
      <c r="L84" s="58">
        <f t="shared" si="98"/>
        <v>382.5</v>
      </c>
      <c r="M84" s="8">
        <v>1.5</v>
      </c>
      <c r="N84" s="67">
        <f t="shared" si="126"/>
        <v>45</v>
      </c>
      <c r="O84" s="8">
        <f t="shared" si="99"/>
        <v>15</v>
      </c>
      <c r="P84" s="28">
        <f t="shared" si="100"/>
        <v>481.03229175716893</v>
      </c>
      <c r="Q84" s="116">
        <f t="shared" si="101"/>
        <v>382.49999999999994</v>
      </c>
      <c r="R84" s="33">
        <f t="shared" si="102"/>
        <v>2.1213203435596424</v>
      </c>
      <c r="S84" s="89">
        <f t="shared" si="103"/>
        <v>77.781745930520216</v>
      </c>
      <c r="T84" s="50">
        <f t="shared" si="104"/>
        <v>182.83097944878335</v>
      </c>
      <c r="U84" s="128">
        <f t="shared" si="105"/>
        <v>92.025709797403351</v>
      </c>
      <c r="V84" s="58">
        <f t="shared" si="106"/>
        <v>70.710678118654741</v>
      </c>
      <c r="W84" s="116">
        <f t="shared" si="107"/>
        <v>25.152015255276805</v>
      </c>
      <c r="X84" s="59">
        <f t="shared" si="108"/>
        <v>2.8082070674862498</v>
      </c>
      <c r="Y84" s="60">
        <f t="shared" si="109"/>
        <v>7.2631590357709772</v>
      </c>
      <c r="Z84" s="60">
        <f t="shared" si="110"/>
        <v>5.3540293220317219</v>
      </c>
      <c r="AA84" s="67">
        <f t="shared" si="127"/>
        <v>-20</v>
      </c>
      <c r="AB84" s="31">
        <f t="shared" si="111"/>
        <v>10</v>
      </c>
      <c r="AC84" s="50">
        <f t="shared" si="112"/>
        <v>437.32627471190324</v>
      </c>
      <c r="AD84" s="116">
        <f t="shared" si="113"/>
        <v>139.2186146068224</v>
      </c>
      <c r="AE84" s="33">
        <f t="shared" si="114"/>
        <v>1.5962666587138681</v>
      </c>
      <c r="AF84" s="89">
        <f t="shared" si="115"/>
        <v>58.529777486175163</v>
      </c>
      <c r="AG84" s="50">
        <f t="shared" si="116"/>
        <v>142.7388204172222</v>
      </c>
      <c r="AH84" s="128">
        <f t="shared" si="117"/>
        <v>69.947952798859504</v>
      </c>
      <c r="AI84" s="58">
        <f t="shared" si="118"/>
        <v>53.208888623795602</v>
      </c>
      <c r="AJ84" s="116">
        <f t="shared" si="119"/>
        <v>22.86673331826945</v>
      </c>
      <c r="AK84" s="61">
        <f t="shared" si="120"/>
        <v>3.503186709312859</v>
      </c>
      <c r="AL84" s="60">
        <f t="shared" si="121"/>
        <v>5.577435401460904</v>
      </c>
      <c r="AM84" s="60">
        <f t="shared" si="122"/>
        <v>4.1865162462249312</v>
      </c>
      <c r="AN84" s="62">
        <f t="shared" si="123"/>
        <v>11.662680362873179</v>
      </c>
      <c r="AO84" s="63">
        <f t="shared" si="124"/>
        <v>2.5589886658456398</v>
      </c>
    </row>
    <row r="85" spans="1:41" s="1" customFormat="1" ht="20.100000000000001" customHeight="1" x14ac:dyDescent="0.15">
      <c r="A85" s="18"/>
      <c r="B85" s="147"/>
      <c r="C85" s="149"/>
      <c r="D85" s="100">
        <f t="shared" si="129"/>
        <v>300</v>
      </c>
      <c r="E85" s="149"/>
      <c r="F85" s="94" t="s">
        <v>121</v>
      </c>
      <c r="G85" s="8">
        <f t="shared" si="128"/>
        <v>30</v>
      </c>
      <c r="H85" s="140"/>
      <c r="I85" s="97">
        <f t="shared" si="96"/>
        <v>346.41016151377545</v>
      </c>
      <c r="J85" s="8">
        <v>55</v>
      </c>
      <c r="K85" s="28">
        <f t="shared" si="97"/>
        <v>305</v>
      </c>
      <c r="L85" s="58">
        <f t="shared" si="98"/>
        <v>463.75</v>
      </c>
      <c r="M85" s="8">
        <v>1.75</v>
      </c>
      <c r="N85" s="67">
        <f t="shared" si="126"/>
        <v>45</v>
      </c>
      <c r="O85" s="8">
        <f t="shared" si="99"/>
        <v>15</v>
      </c>
      <c r="P85" s="28">
        <f t="shared" si="100"/>
        <v>591.86865752770063</v>
      </c>
      <c r="Q85" s="116">
        <f t="shared" si="101"/>
        <v>463.74999999999994</v>
      </c>
      <c r="R85" s="33">
        <f t="shared" si="102"/>
        <v>2.4748737341529163</v>
      </c>
      <c r="S85" s="89">
        <f t="shared" si="103"/>
        <v>77.781745930520216</v>
      </c>
      <c r="T85" s="50">
        <f t="shared" si="104"/>
        <v>188.26545367865134</v>
      </c>
      <c r="U85" s="128">
        <f t="shared" si="105"/>
        <v>92.271412520439057</v>
      </c>
      <c r="V85" s="58">
        <f t="shared" si="106"/>
        <v>70.710678118654741</v>
      </c>
      <c r="W85" s="116">
        <f t="shared" si="107"/>
        <v>25.525332939200027</v>
      </c>
      <c r="X85" s="59">
        <f t="shared" si="108"/>
        <v>2.7605880198672024</v>
      </c>
      <c r="Y85" s="60">
        <f t="shared" si="109"/>
        <v>9.2132109451140085</v>
      </c>
      <c r="Z85" s="60">
        <f t="shared" si="110"/>
        <v>6.5807361586796542</v>
      </c>
      <c r="AA85" s="67">
        <f t="shared" si="127"/>
        <v>-20</v>
      </c>
      <c r="AB85" s="31">
        <f t="shared" si="111"/>
        <v>10</v>
      </c>
      <c r="AC85" s="50">
        <f t="shared" si="112"/>
        <v>524.53763476129313</v>
      </c>
      <c r="AD85" s="116">
        <f t="shared" si="113"/>
        <v>168.79119614095134</v>
      </c>
      <c r="AE85" s="33">
        <f t="shared" si="114"/>
        <v>1.8623111018328462</v>
      </c>
      <c r="AF85" s="89">
        <f t="shared" si="115"/>
        <v>58.529777486175163</v>
      </c>
      <c r="AG85" s="50">
        <f t="shared" si="116"/>
        <v>146.36078364829933</v>
      </c>
      <c r="AH85" s="128">
        <f t="shared" si="117"/>
        <v>70.048597966453741</v>
      </c>
      <c r="AI85" s="58">
        <f t="shared" si="118"/>
        <v>53.208888623795602</v>
      </c>
      <c r="AJ85" s="116">
        <f t="shared" si="119"/>
        <v>22.621569154125851</v>
      </c>
      <c r="AK85" s="61">
        <f t="shared" si="120"/>
        <v>3.4725777755182623</v>
      </c>
      <c r="AL85" s="60">
        <f t="shared" si="121"/>
        <v>7.0598803203494569</v>
      </c>
      <c r="AM85" s="60">
        <f t="shared" si="122"/>
        <v>5.1207780093859165</v>
      </c>
      <c r="AN85" s="62">
        <f t="shared" si="123"/>
        <v>13.6776304624251</v>
      </c>
      <c r="AO85" s="63">
        <f t="shared" si="124"/>
        <v>2.7258748094497367</v>
      </c>
    </row>
    <row r="86" spans="1:41" s="1" customFormat="1" ht="20.100000000000001" customHeight="1" x14ac:dyDescent="0.15">
      <c r="A86" s="18"/>
      <c r="B86" s="147"/>
      <c r="C86" s="149"/>
      <c r="D86" s="100">
        <f t="shared" si="129"/>
        <v>300</v>
      </c>
      <c r="E86" s="149"/>
      <c r="F86" s="94" t="s">
        <v>122</v>
      </c>
      <c r="G86" s="8">
        <f t="shared" si="128"/>
        <v>30</v>
      </c>
      <c r="H86" s="140"/>
      <c r="I86" s="97">
        <f t="shared" si="96"/>
        <v>346.41016151377545</v>
      </c>
      <c r="J86" s="8">
        <v>55</v>
      </c>
      <c r="K86" s="28">
        <f t="shared" si="97"/>
        <v>305</v>
      </c>
      <c r="L86" s="58">
        <f t="shared" si="98"/>
        <v>463.75</v>
      </c>
      <c r="M86" s="8">
        <v>1.75</v>
      </c>
      <c r="N86" s="67">
        <f t="shared" si="126"/>
        <v>45</v>
      </c>
      <c r="O86" s="8">
        <f t="shared" si="99"/>
        <v>15</v>
      </c>
      <c r="P86" s="28">
        <f t="shared" si="100"/>
        <v>591.86865752770063</v>
      </c>
      <c r="Q86" s="116">
        <f t="shared" si="101"/>
        <v>463.74999999999994</v>
      </c>
      <c r="R86" s="33">
        <f t="shared" si="102"/>
        <v>2.4748737341529163</v>
      </c>
      <c r="S86" s="89">
        <f t="shared" si="103"/>
        <v>77.781745930520216</v>
      </c>
      <c r="T86" s="50">
        <f t="shared" si="104"/>
        <v>188.26545367865134</v>
      </c>
      <c r="U86" s="128">
        <f t="shared" si="105"/>
        <v>92.271412520439057</v>
      </c>
      <c r="V86" s="58">
        <f t="shared" si="106"/>
        <v>70.710678118654741</v>
      </c>
      <c r="W86" s="116">
        <f t="shared" si="107"/>
        <v>25.525332939200027</v>
      </c>
      <c r="X86" s="59">
        <f t="shared" si="108"/>
        <v>2.7605880198672024</v>
      </c>
      <c r="Y86" s="60">
        <f t="shared" si="109"/>
        <v>9.2132109451140085</v>
      </c>
      <c r="Z86" s="60">
        <f t="shared" si="110"/>
        <v>6.5807361586796542</v>
      </c>
      <c r="AA86" s="67">
        <f t="shared" si="127"/>
        <v>-20</v>
      </c>
      <c r="AB86" s="31">
        <f t="shared" si="111"/>
        <v>10</v>
      </c>
      <c r="AC86" s="50">
        <f t="shared" si="112"/>
        <v>524.53763476129313</v>
      </c>
      <c r="AD86" s="116">
        <f t="shared" si="113"/>
        <v>168.79119614095134</v>
      </c>
      <c r="AE86" s="33">
        <f t="shared" si="114"/>
        <v>1.8623111018328462</v>
      </c>
      <c r="AF86" s="89">
        <f t="shared" si="115"/>
        <v>58.529777486175163</v>
      </c>
      <c r="AG86" s="50">
        <f t="shared" si="116"/>
        <v>146.36078364829933</v>
      </c>
      <c r="AH86" s="128">
        <f t="shared" si="117"/>
        <v>70.048597966453741</v>
      </c>
      <c r="AI86" s="58">
        <f t="shared" si="118"/>
        <v>53.208888623795602</v>
      </c>
      <c r="AJ86" s="116">
        <f t="shared" si="119"/>
        <v>22.621569154125851</v>
      </c>
      <c r="AK86" s="61">
        <f t="shared" si="120"/>
        <v>3.4725777755182623</v>
      </c>
      <c r="AL86" s="60">
        <f t="shared" si="121"/>
        <v>7.0598803203494569</v>
      </c>
      <c r="AM86" s="60">
        <f t="shared" si="122"/>
        <v>5.1207780093859165</v>
      </c>
      <c r="AN86" s="62">
        <f t="shared" si="123"/>
        <v>13.6776304624251</v>
      </c>
      <c r="AO86" s="63">
        <f t="shared" si="124"/>
        <v>2.7258748094497367</v>
      </c>
    </row>
    <row r="87" spans="1:41" s="1" customFormat="1" ht="20.100000000000001" customHeight="1" x14ac:dyDescent="0.15">
      <c r="A87" s="18"/>
      <c r="B87" s="147"/>
      <c r="C87" s="149"/>
      <c r="D87" s="100">
        <f t="shared" si="129"/>
        <v>300</v>
      </c>
      <c r="E87" s="149"/>
      <c r="F87" s="94" t="s">
        <v>123</v>
      </c>
      <c r="G87" s="8">
        <f t="shared" si="128"/>
        <v>30</v>
      </c>
      <c r="H87" s="140"/>
      <c r="I87" s="97">
        <f t="shared" si="96"/>
        <v>346.41016151377545</v>
      </c>
      <c r="J87" s="8">
        <v>65</v>
      </c>
      <c r="K87" s="28">
        <f t="shared" si="97"/>
        <v>315</v>
      </c>
      <c r="L87" s="58">
        <f t="shared" si="98"/>
        <v>481.25</v>
      </c>
      <c r="M87" s="8">
        <v>1.75</v>
      </c>
      <c r="N87" s="67">
        <f t="shared" si="126"/>
        <v>45</v>
      </c>
      <c r="O87" s="8">
        <f t="shared" si="99"/>
        <v>15</v>
      </c>
      <c r="P87" s="28">
        <f t="shared" si="100"/>
        <v>614.20332384950063</v>
      </c>
      <c r="Q87" s="116">
        <f t="shared" si="101"/>
        <v>481.24999999999994</v>
      </c>
      <c r="R87" s="33">
        <f t="shared" si="102"/>
        <v>2.4748737341529163</v>
      </c>
      <c r="S87" s="89">
        <f t="shared" si="103"/>
        <v>77.781745930520216</v>
      </c>
      <c r="T87" s="50">
        <f t="shared" si="104"/>
        <v>191.88787032613106</v>
      </c>
      <c r="U87" s="128">
        <f t="shared" si="105"/>
        <v>92.271412520439057</v>
      </c>
      <c r="V87" s="58">
        <f t="shared" si="106"/>
        <v>70.710678118654741</v>
      </c>
      <c r="W87" s="116">
        <f t="shared" si="107"/>
        <v>25.525332939200027</v>
      </c>
      <c r="X87" s="59">
        <f t="shared" si="108"/>
        <v>2.7605880198672024</v>
      </c>
      <c r="Y87" s="60">
        <f t="shared" si="109"/>
        <v>9.9398032900867541</v>
      </c>
      <c r="Z87" s="60">
        <f t="shared" si="110"/>
        <v>6.8813644653929122</v>
      </c>
      <c r="AA87" s="67">
        <f t="shared" si="127"/>
        <v>-20</v>
      </c>
      <c r="AB87" s="31">
        <f t="shared" si="111"/>
        <v>10</v>
      </c>
      <c r="AC87" s="50">
        <f t="shared" si="112"/>
        <v>544.33150777115327</v>
      </c>
      <c r="AD87" s="116">
        <f t="shared" si="113"/>
        <v>175.16067524060989</v>
      </c>
      <c r="AE87" s="33">
        <f t="shared" si="114"/>
        <v>1.8623111018328462</v>
      </c>
      <c r="AF87" s="89">
        <f t="shared" si="115"/>
        <v>58.529777486175163</v>
      </c>
      <c r="AG87" s="50">
        <f t="shared" si="116"/>
        <v>149.240488768369</v>
      </c>
      <c r="AH87" s="128">
        <f t="shared" si="117"/>
        <v>70.048597966453741</v>
      </c>
      <c r="AI87" s="58">
        <f t="shared" si="118"/>
        <v>53.208888623795602</v>
      </c>
      <c r="AJ87" s="116">
        <f t="shared" si="119"/>
        <v>22.621569154125851</v>
      </c>
      <c r="AK87" s="61">
        <f t="shared" si="120"/>
        <v>3.4725777755182623</v>
      </c>
      <c r="AL87" s="60">
        <f t="shared" si="121"/>
        <v>7.6195725653456465</v>
      </c>
      <c r="AM87" s="60">
        <f t="shared" si="122"/>
        <v>5.3555906580714847</v>
      </c>
      <c r="AN87" s="62">
        <f t="shared" si="123"/>
        <v>14.132784890984214</v>
      </c>
      <c r="AO87" s="63">
        <f t="shared" si="124"/>
        <v>2.7614924763308295</v>
      </c>
    </row>
    <row r="88" spans="1:41" s="1" customFormat="1" ht="20.100000000000001" customHeight="1" x14ac:dyDescent="0.15">
      <c r="A88" s="18"/>
      <c r="B88" s="147"/>
      <c r="C88" s="149"/>
      <c r="D88" s="100">
        <f t="shared" si="129"/>
        <v>300</v>
      </c>
      <c r="E88" s="149"/>
      <c r="F88" s="94" t="s">
        <v>124</v>
      </c>
      <c r="G88" s="8">
        <f t="shared" si="128"/>
        <v>30</v>
      </c>
      <c r="H88" s="140"/>
      <c r="I88" s="97">
        <f t="shared" si="96"/>
        <v>346.41016151377545</v>
      </c>
      <c r="J88" s="8">
        <v>65</v>
      </c>
      <c r="K88" s="28">
        <f t="shared" si="97"/>
        <v>315</v>
      </c>
      <c r="L88" s="58">
        <f t="shared" si="98"/>
        <v>481.25</v>
      </c>
      <c r="M88" s="8">
        <v>1.75</v>
      </c>
      <c r="N88" s="67">
        <f t="shared" si="126"/>
        <v>45</v>
      </c>
      <c r="O88" s="8">
        <f t="shared" si="99"/>
        <v>15</v>
      </c>
      <c r="P88" s="28">
        <f t="shared" si="100"/>
        <v>614.20332384950063</v>
      </c>
      <c r="Q88" s="116">
        <f t="shared" si="101"/>
        <v>481.24999999999994</v>
      </c>
      <c r="R88" s="33">
        <f t="shared" si="102"/>
        <v>2.4748737341529163</v>
      </c>
      <c r="S88" s="89">
        <f t="shared" si="103"/>
        <v>77.781745930520216</v>
      </c>
      <c r="T88" s="50">
        <f t="shared" si="104"/>
        <v>191.88787032613106</v>
      </c>
      <c r="U88" s="128">
        <f t="shared" si="105"/>
        <v>92.271412520439057</v>
      </c>
      <c r="V88" s="58">
        <f t="shared" si="106"/>
        <v>70.710678118654741</v>
      </c>
      <c r="W88" s="116">
        <f t="shared" si="107"/>
        <v>25.525332939200027</v>
      </c>
      <c r="X88" s="59">
        <f t="shared" si="108"/>
        <v>2.7605880198672024</v>
      </c>
      <c r="Y88" s="60">
        <f t="shared" si="109"/>
        <v>9.9398032900867541</v>
      </c>
      <c r="Z88" s="60">
        <f t="shared" si="110"/>
        <v>6.8813644653929122</v>
      </c>
      <c r="AA88" s="67">
        <f t="shared" si="127"/>
        <v>-20</v>
      </c>
      <c r="AB88" s="31">
        <f t="shared" si="111"/>
        <v>10</v>
      </c>
      <c r="AC88" s="50">
        <f t="shared" si="112"/>
        <v>544.33150777115327</v>
      </c>
      <c r="AD88" s="116">
        <f t="shared" si="113"/>
        <v>175.16067524060989</v>
      </c>
      <c r="AE88" s="33">
        <f t="shared" si="114"/>
        <v>1.8623111018328462</v>
      </c>
      <c r="AF88" s="89">
        <f t="shared" si="115"/>
        <v>58.529777486175163</v>
      </c>
      <c r="AG88" s="50">
        <f t="shared" si="116"/>
        <v>149.240488768369</v>
      </c>
      <c r="AH88" s="128">
        <f t="shared" si="117"/>
        <v>70.048597966453741</v>
      </c>
      <c r="AI88" s="58">
        <f t="shared" si="118"/>
        <v>53.208888623795602</v>
      </c>
      <c r="AJ88" s="116">
        <f t="shared" si="119"/>
        <v>22.621569154125851</v>
      </c>
      <c r="AK88" s="61">
        <f t="shared" si="120"/>
        <v>3.4725777755182623</v>
      </c>
      <c r="AL88" s="60">
        <f t="shared" si="121"/>
        <v>7.6195725653456465</v>
      </c>
      <c r="AM88" s="60">
        <f t="shared" si="122"/>
        <v>5.3555906580714847</v>
      </c>
      <c r="AN88" s="62">
        <f t="shared" si="123"/>
        <v>14.132784890984214</v>
      </c>
      <c r="AO88" s="63">
        <f t="shared" si="124"/>
        <v>2.7614924763308295</v>
      </c>
    </row>
    <row r="89" spans="1:41" s="1" customFormat="1" ht="20.100000000000001" customHeight="1" thickBot="1" x14ac:dyDescent="0.2">
      <c r="A89" s="18"/>
      <c r="B89" s="148"/>
      <c r="C89" s="150"/>
      <c r="D89" s="100">
        <f t="shared" si="129"/>
        <v>300</v>
      </c>
      <c r="E89" s="150"/>
      <c r="F89" s="95" t="s">
        <v>125</v>
      </c>
      <c r="G89" s="35">
        <f t="shared" si="128"/>
        <v>30</v>
      </c>
      <c r="H89" s="141"/>
      <c r="I89" s="97">
        <f t="shared" si="96"/>
        <v>346.41016151377545</v>
      </c>
      <c r="J89" s="8">
        <v>70</v>
      </c>
      <c r="K89" s="28">
        <f t="shared" si="97"/>
        <v>320</v>
      </c>
      <c r="L89" s="66">
        <f t="shared" si="98"/>
        <v>490</v>
      </c>
      <c r="M89" s="35">
        <v>1.75</v>
      </c>
      <c r="N89" s="83">
        <f>N88</f>
        <v>45</v>
      </c>
      <c r="O89" s="35">
        <f t="shared" si="99"/>
        <v>15</v>
      </c>
      <c r="P89" s="36">
        <f t="shared" si="100"/>
        <v>625.37065701040069</v>
      </c>
      <c r="Q89" s="117">
        <f t="shared" si="101"/>
        <v>489.99999999999994</v>
      </c>
      <c r="R89" s="40">
        <f t="shared" si="102"/>
        <v>2.4748737341529163</v>
      </c>
      <c r="S89" s="90">
        <f t="shared" si="103"/>
        <v>77.781745930520216</v>
      </c>
      <c r="T89" s="51">
        <f t="shared" si="104"/>
        <v>193.6990786498709</v>
      </c>
      <c r="U89" s="129">
        <f t="shared" si="105"/>
        <v>92.271412520439057</v>
      </c>
      <c r="V89" s="66">
        <f t="shared" si="106"/>
        <v>70.710678118654741</v>
      </c>
      <c r="W89" s="117">
        <f t="shared" si="107"/>
        <v>25.525332939200027</v>
      </c>
      <c r="X89" s="84">
        <f t="shared" si="108"/>
        <v>2.7605880198672024</v>
      </c>
      <c r="Y89" s="85">
        <f t="shared" si="109"/>
        <v>10.315652483881196</v>
      </c>
      <c r="Z89" s="85">
        <f t="shared" si="110"/>
        <v>7.0331049453044852</v>
      </c>
      <c r="AA89" s="83">
        <f>AA88</f>
        <v>-20</v>
      </c>
      <c r="AB89" s="38">
        <f t="shared" si="111"/>
        <v>10</v>
      </c>
      <c r="AC89" s="51">
        <f t="shared" si="112"/>
        <v>554.22844427608334</v>
      </c>
      <c r="AD89" s="117">
        <f t="shared" si="113"/>
        <v>178.34541479043915</v>
      </c>
      <c r="AE89" s="40">
        <f t="shared" si="114"/>
        <v>1.8623111018328462</v>
      </c>
      <c r="AF89" s="90">
        <f t="shared" si="115"/>
        <v>58.529777486175163</v>
      </c>
      <c r="AG89" s="51">
        <f t="shared" si="116"/>
        <v>150.68034132840381</v>
      </c>
      <c r="AH89" s="129">
        <f t="shared" si="117"/>
        <v>70.048597966453741</v>
      </c>
      <c r="AI89" s="66">
        <f t="shared" si="118"/>
        <v>53.208888623795602</v>
      </c>
      <c r="AJ89" s="117">
        <f t="shared" si="119"/>
        <v>22.621569154125851</v>
      </c>
      <c r="AK89" s="86">
        <f t="shared" si="120"/>
        <v>3.4725777755182623</v>
      </c>
      <c r="AL89" s="85">
        <f t="shared" si="121"/>
        <v>7.9091810981444155</v>
      </c>
      <c r="AM89" s="85">
        <f t="shared" si="122"/>
        <v>5.4741308663052965</v>
      </c>
      <c r="AN89" s="62">
        <f t="shared" si="123"/>
        <v>14.363283867000108</v>
      </c>
      <c r="AO89" s="63">
        <f t="shared" si="124"/>
        <v>2.7793013097713759</v>
      </c>
    </row>
    <row r="90" spans="1:41" s="6" customFormat="1" ht="20.100000000000001" customHeight="1" x14ac:dyDescent="0.15">
      <c r="A90" s="18"/>
      <c r="B90" s="18"/>
      <c r="C90" s="18"/>
      <c r="D90" s="99"/>
      <c r="E90" s="18"/>
      <c r="F90" s="18"/>
      <c r="G90" s="18"/>
      <c r="H90" s="18"/>
      <c r="I90" s="18"/>
      <c r="J90" s="18"/>
      <c r="K90" s="42"/>
      <c r="L90" s="42"/>
      <c r="M90" s="18"/>
      <c r="N90" s="18"/>
      <c r="O90" s="18"/>
      <c r="P90" s="42"/>
      <c r="Q90" s="42"/>
      <c r="R90" s="47"/>
      <c r="S90" s="52"/>
      <c r="T90" s="52"/>
      <c r="U90" s="52"/>
      <c r="V90" s="42"/>
      <c r="W90" s="42"/>
      <c r="X90" s="46"/>
      <c r="Y90" s="43"/>
      <c r="Z90" s="43"/>
      <c r="AA90" s="44"/>
      <c r="AB90" s="45"/>
      <c r="AC90" s="52"/>
      <c r="AD90" s="42"/>
      <c r="AE90" s="47"/>
      <c r="AF90" s="52"/>
      <c r="AG90" s="52"/>
      <c r="AH90" s="52"/>
      <c r="AI90" s="42"/>
      <c r="AJ90" s="42"/>
      <c r="AK90" s="46"/>
      <c r="AL90" s="43"/>
      <c r="AM90" s="43"/>
      <c r="AN90" s="47"/>
      <c r="AO90" s="47"/>
    </row>
    <row r="91" spans="1:41" s="6" customFormat="1" ht="20.100000000000001" customHeight="1" x14ac:dyDescent="0.15">
      <c r="A91" s="18"/>
      <c r="B91" s="18"/>
      <c r="C91" s="18"/>
      <c r="D91" s="99"/>
      <c r="E91" s="18"/>
      <c r="F91" s="18"/>
      <c r="G91" s="18"/>
      <c r="H91" s="18"/>
      <c r="I91" s="18"/>
      <c r="J91" s="18"/>
      <c r="K91" s="42"/>
      <c r="L91" s="42"/>
      <c r="M91" s="18"/>
      <c r="N91" s="18"/>
      <c r="O91" s="18"/>
      <c r="P91" s="42"/>
      <c r="Q91" s="42"/>
      <c r="R91" s="47"/>
      <c r="S91" s="52"/>
      <c r="T91" s="52"/>
      <c r="U91" s="52"/>
      <c r="V91" s="42"/>
      <c r="W91" s="42"/>
      <c r="X91" s="46"/>
      <c r="Y91" s="43"/>
      <c r="Z91" s="43"/>
      <c r="AA91" s="44"/>
      <c r="AB91" s="45"/>
      <c r="AC91" s="52"/>
      <c r="AD91" s="42"/>
      <c r="AE91" s="47"/>
      <c r="AF91" s="52"/>
      <c r="AG91" s="52"/>
      <c r="AH91" s="52"/>
      <c r="AI91" s="42"/>
      <c r="AJ91" s="42"/>
      <c r="AK91" s="46"/>
      <c r="AL91" s="43"/>
      <c r="AM91" s="43"/>
      <c r="AN91" s="47"/>
      <c r="AO91" s="47"/>
    </row>
    <row r="92" spans="1:41" s="1" customFormat="1" ht="20.100000000000001" customHeight="1" x14ac:dyDescent="0.15">
      <c r="A92" s="17"/>
      <c r="B92" s="188" t="s">
        <v>54</v>
      </c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  <c r="O92" s="188"/>
      <c r="P92" s="188"/>
      <c r="Q92" s="188"/>
      <c r="R92" s="188"/>
      <c r="S92" s="188"/>
      <c r="T92" s="188"/>
      <c r="U92" s="188"/>
      <c r="V92" s="188"/>
      <c r="W92" s="188"/>
      <c r="X92" s="188"/>
      <c r="Y92" s="188"/>
      <c r="Z92" s="188"/>
      <c r="AA92" s="188"/>
      <c r="AB92" s="188"/>
      <c r="AC92" s="188"/>
      <c r="AD92" s="188"/>
      <c r="AE92" s="188"/>
      <c r="AF92" s="188"/>
      <c r="AG92" s="188"/>
      <c r="AH92" s="188"/>
      <c r="AI92" s="188"/>
      <c r="AJ92" s="188"/>
      <c r="AK92" s="188"/>
      <c r="AL92" s="188"/>
      <c r="AM92" s="188"/>
      <c r="AN92" s="188"/>
      <c r="AO92" s="188"/>
    </row>
    <row r="93" spans="1:41" s="1" customFormat="1" ht="20.100000000000001" customHeight="1" thickBot="1" x14ac:dyDescent="0.2">
      <c r="D93" s="96"/>
      <c r="K93" s="2"/>
      <c r="L93" s="2"/>
      <c r="P93" s="2"/>
      <c r="Q93" s="2"/>
      <c r="R93" s="87"/>
      <c r="S93" s="13"/>
      <c r="T93" s="13"/>
      <c r="U93" s="13"/>
      <c r="V93" s="2"/>
      <c r="W93" s="2"/>
      <c r="X93" s="5"/>
      <c r="AA93" s="3"/>
      <c r="AB93" s="4"/>
      <c r="AC93" s="13"/>
      <c r="AD93" s="2"/>
      <c r="AE93" s="87"/>
      <c r="AF93" s="13"/>
      <c r="AG93" s="13"/>
      <c r="AH93" s="13"/>
      <c r="AI93" s="2"/>
      <c r="AJ93" s="2"/>
      <c r="AK93" s="5"/>
      <c r="AN93" s="4" t="s">
        <v>144</v>
      </c>
      <c r="AO93" s="4"/>
    </row>
    <row r="94" spans="1:41" s="1" customFormat="1" ht="22.5" customHeight="1" x14ac:dyDescent="0.15">
      <c r="A94" s="18"/>
      <c r="B94" s="19" t="s">
        <v>29</v>
      </c>
      <c r="C94" s="15" t="s">
        <v>30</v>
      </c>
      <c r="D94" s="91" t="s">
        <v>30</v>
      </c>
      <c r="E94" s="15" t="s">
        <v>315</v>
      </c>
      <c r="F94" s="68" t="s">
        <v>24</v>
      </c>
      <c r="G94" s="165" t="s">
        <v>71</v>
      </c>
      <c r="H94" s="146" t="s">
        <v>316</v>
      </c>
      <c r="I94" s="167" t="s">
        <v>316</v>
      </c>
      <c r="J94" s="68" t="s">
        <v>27</v>
      </c>
      <c r="K94" s="151" t="s">
        <v>72</v>
      </c>
      <c r="L94" s="151" t="s">
        <v>1</v>
      </c>
      <c r="M94" s="153" t="s">
        <v>3</v>
      </c>
      <c r="N94" s="153" t="s">
        <v>32</v>
      </c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  <c r="AA94" s="153" t="s">
        <v>33</v>
      </c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03" t="s">
        <v>16</v>
      </c>
      <c r="AO94" s="155" t="s">
        <v>145</v>
      </c>
    </row>
    <row r="95" spans="1:41" s="1" customFormat="1" ht="29.25" customHeight="1" x14ac:dyDescent="0.15">
      <c r="A95" s="18"/>
      <c r="B95" s="20" t="s">
        <v>34</v>
      </c>
      <c r="C95" s="16" t="s">
        <v>35</v>
      </c>
      <c r="D95" s="92" t="s">
        <v>35</v>
      </c>
      <c r="E95" s="16" t="s">
        <v>70</v>
      </c>
      <c r="F95" s="69" t="s">
        <v>73</v>
      </c>
      <c r="G95" s="166"/>
      <c r="H95" s="143"/>
      <c r="I95" s="168"/>
      <c r="J95" s="69" t="s">
        <v>74</v>
      </c>
      <c r="K95" s="152"/>
      <c r="L95" s="152"/>
      <c r="M95" s="154"/>
      <c r="N95" s="103" t="s">
        <v>39</v>
      </c>
      <c r="O95" s="103" t="s">
        <v>40</v>
      </c>
      <c r="P95" s="103" t="s">
        <v>0</v>
      </c>
      <c r="Q95" s="103" t="s">
        <v>2</v>
      </c>
      <c r="R95" s="162" t="s">
        <v>17</v>
      </c>
      <c r="S95" s="103" t="s">
        <v>4</v>
      </c>
      <c r="T95" s="103" t="s">
        <v>19</v>
      </c>
      <c r="U95" s="103" t="s">
        <v>21</v>
      </c>
      <c r="V95" s="103" t="s">
        <v>5</v>
      </c>
      <c r="W95" s="103" t="s">
        <v>6</v>
      </c>
      <c r="X95" s="157" t="s">
        <v>7</v>
      </c>
      <c r="Y95" s="70" t="s">
        <v>37</v>
      </c>
      <c r="Z95" s="70" t="s">
        <v>38</v>
      </c>
      <c r="AA95" s="103" t="s">
        <v>41</v>
      </c>
      <c r="AB95" s="103" t="s">
        <v>42</v>
      </c>
      <c r="AC95" s="103" t="s">
        <v>18</v>
      </c>
      <c r="AD95" s="103" t="s">
        <v>13</v>
      </c>
      <c r="AE95" s="162" t="s">
        <v>14</v>
      </c>
      <c r="AF95" s="103" t="s">
        <v>8</v>
      </c>
      <c r="AG95" s="103" t="s">
        <v>20</v>
      </c>
      <c r="AH95" s="103" t="s">
        <v>22</v>
      </c>
      <c r="AI95" s="103" t="s">
        <v>9</v>
      </c>
      <c r="AJ95" s="103" t="s">
        <v>10</v>
      </c>
      <c r="AK95" s="157" t="s">
        <v>11</v>
      </c>
      <c r="AL95" s="70" t="s">
        <v>311</v>
      </c>
      <c r="AM95" s="70" t="s">
        <v>312</v>
      </c>
      <c r="AN95" s="71" t="s">
        <v>314</v>
      </c>
      <c r="AO95" s="156"/>
    </row>
    <row r="96" spans="1:41" s="1" customFormat="1" ht="57" customHeight="1" x14ac:dyDescent="0.15">
      <c r="A96" s="18"/>
      <c r="B96" s="25" t="s">
        <v>57</v>
      </c>
      <c r="C96" s="24" t="s">
        <v>57</v>
      </c>
      <c r="D96" s="93" t="s">
        <v>57</v>
      </c>
      <c r="E96" s="71" t="s">
        <v>15</v>
      </c>
      <c r="F96" s="71" t="s">
        <v>58</v>
      </c>
      <c r="G96" s="71" t="s">
        <v>59</v>
      </c>
      <c r="H96" s="108" t="s">
        <v>15</v>
      </c>
      <c r="I96" s="93" t="s">
        <v>15</v>
      </c>
      <c r="J96" s="71" t="s">
        <v>15</v>
      </c>
      <c r="K96" s="73" t="s">
        <v>57</v>
      </c>
      <c r="L96" s="73" t="s">
        <v>57</v>
      </c>
      <c r="M96" s="154"/>
      <c r="N96" s="71" t="s">
        <v>59</v>
      </c>
      <c r="O96" s="71" t="s">
        <v>59</v>
      </c>
      <c r="P96" s="71" t="s">
        <v>57</v>
      </c>
      <c r="Q96" s="71" t="s">
        <v>57</v>
      </c>
      <c r="R96" s="163"/>
      <c r="S96" s="71" t="s">
        <v>57</v>
      </c>
      <c r="T96" s="71" t="s">
        <v>57</v>
      </c>
      <c r="U96" s="71" t="s">
        <v>57</v>
      </c>
      <c r="V96" s="71" t="s">
        <v>57</v>
      </c>
      <c r="W96" s="71" t="s">
        <v>57</v>
      </c>
      <c r="X96" s="157"/>
      <c r="Y96" s="158" t="s">
        <v>75</v>
      </c>
      <c r="Z96" s="158"/>
      <c r="AA96" s="71" t="s">
        <v>59</v>
      </c>
      <c r="AB96" s="71" t="s">
        <v>59</v>
      </c>
      <c r="AC96" s="71" t="s">
        <v>57</v>
      </c>
      <c r="AD96" s="71" t="s">
        <v>57</v>
      </c>
      <c r="AE96" s="163"/>
      <c r="AF96" s="71" t="s">
        <v>57</v>
      </c>
      <c r="AG96" s="71" t="s">
        <v>57</v>
      </c>
      <c r="AH96" s="71" t="s">
        <v>57</v>
      </c>
      <c r="AI96" s="71" t="s">
        <v>57</v>
      </c>
      <c r="AJ96" s="71" t="s">
        <v>57</v>
      </c>
      <c r="AK96" s="157"/>
      <c r="AL96" s="159" t="s">
        <v>313</v>
      </c>
      <c r="AM96" s="160"/>
      <c r="AN96" s="158" t="s">
        <v>52</v>
      </c>
      <c r="AO96" s="161"/>
    </row>
    <row r="97" spans="1:41" s="1" customFormat="1" ht="20.100000000000001" customHeight="1" x14ac:dyDescent="0.15">
      <c r="A97" s="18"/>
      <c r="B97" s="147">
        <f>C97+30*2</f>
        <v>460</v>
      </c>
      <c r="C97" s="149">
        <v>400</v>
      </c>
      <c r="D97" s="100">
        <v>400</v>
      </c>
      <c r="E97" s="149">
        <v>300</v>
      </c>
      <c r="F97" s="64" t="s">
        <v>43</v>
      </c>
      <c r="G97" s="8">
        <v>30</v>
      </c>
      <c r="H97" s="186">
        <f>C97/COS(G97/180*PI())</f>
        <v>461.8802153517006</v>
      </c>
      <c r="I97" s="97">
        <f>D97/COS(G97/180*PI())</f>
        <v>461.8802153517006</v>
      </c>
      <c r="J97" s="8">
        <v>45</v>
      </c>
      <c r="K97" s="28">
        <f t="shared" ref="K97:K105" si="130">J97+E$97</f>
        <v>345</v>
      </c>
      <c r="L97" s="58">
        <f t="shared" ref="L97:L114" si="131">(K97-40)*M97</f>
        <v>457.5</v>
      </c>
      <c r="M97" s="8">
        <v>1.5</v>
      </c>
      <c r="N97" s="67">
        <v>45</v>
      </c>
      <c r="O97" s="8">
        <f t="shared" ref="O97:O114" si="132">N97-G97</f>
        <v>15</v>
      </c>
      <c r="P97" s="28">
        <f t="shared" ref="P97:P114" si="133">L97/COS(ATAN((Q97+U97-T97)/L97))</f>
        <v>575.35234896445706</v>
      </c>
      <c r="Q97" s="28">
        <f t="shared" ref="Q97:Q114" si="134">L97*TAN(N97*PI()/180)</f>
        <v>457.49999999999994</v>
      </c>
      <c r="R97" s="33">
        <f t="shared" ref="R97:R114" si="135">M97/COS(N97*PI()/180)</f>
        <v>2.1213203435596424</v>
      </c>
      <c r="S97" s="89">
        <f t="shared" ref="S97:S114" si="136">55/COS(N97*PI()/180)</f>
        <v>77.781745930520216</v>
      </c>
      <c r="T97" s="50">
        <f t="shared" ref="T97:T114" si="137">K97/X97+S97</f>
        <v>200.63593428238727</v>
      </c>
      <c r="U97" s="89">
        <f t="shared" ref="U97:U114" si="138">40/X97+S97</f>
        <v>92.025709797403351</v>
      </c>
      <c r="V97" s="58">
        <f t="shared" ref="V97:V114" si="139">50/COS(N97*PI()/180)</f>
        <v>70.710678118654741</v>
      </c>
      <c r="W97" s="28">
        <f t="shared" ref="W97:W114" si="140">20/COS(ATAN((Q97+U97-T97)/L97))</f>
        <v>25.152015255276808</v>
      </c>
      <c r="X97" s="59">
        <f t="shared" ref="X97:X114" si="141">(3.5+SIN(N97*PI()/180)/M97)*COS(N97*PI()/180)</f>
        <v>2.8082070674862498</v>
      </c>
      <c r="Y97" s="60">
        <f t="shared" ref="Y97:Y114" si="142">(S97*M97*(K97^2-40^2)/2+M97*(K97^3-40^3)/(6*X97))/1000000</f>
        <v>10.500123493516993</v>
      </c>
      <c r="Z97" s="60">
        <f t="shared" ref="Z97:Z114" si="143">(M97*(S97+V97+W97)*(K97-40)*60+M97*(K97^2-40^2)*60/(2*X97)+(V97+W97+U97)*0*60)/1000000</f>
        <v>6.6482119981095478</v>
      </c>
      <c r="AA97" s="67">
        <v>-20</v>
      </c>
      <c r="AB97" s="31">
        <f t="shared" ref="AB97:AB114" si="144">AA97+G97</f>
        <v>10</v>
      </c>
      <c r="AC97" s="50">
        <f t="shared" ref="AC97:AC114" si="145">IF(AA97&gt;0,L97/COS(ATAN((AD97+AH97-AG97)/L97)),L97/COS(ATAN((AD97+AG97-AH97)/L97)))</f>
        <v>523.07652465541378</v>
      </c>
      <c r="AD97" s="28">
        <f t="shared" ref="AD97:AD114" si="146">L97*TAN(ABS(AA97)*PI()/180)</f>
        <v>166.51638217678757</v>
      </c>
      <c r="AE97" s="33">
        <f t="shared" ref="AE97:AE114" si="147">M97/COS(AA97*PI()/180)</f>
        <v>1.5962666587138681</v>
      </c>
      <c r="AF97" s="89">
        <f t="shared" ref="AF97:AF114" si="148">55/COS(AA97*PI()/180)</f>
        <v>58.529777486175163</v>
      </c>
      <c r="AG97" s="50">
        <f t="shared" ref="AG97:AG114" si="149">K97/AK97+AF97</f>
        <v>157.01153955807763</v>
      </c>
      <c r="AH97" s="89">
        <f t="shared" ref="AH97:AH114" si="150">40/AK97+AF97</f>
        <v>69.947952798859504</v>
      </c>
      <c r="AI97" s="58">
        <f t="shared" ref="AI97:AI114" si="151">50/COS(AA97*PI()/180)</f>
        <v>53.208888623795602</v>
      </c>
      <c r="AJ97" s="28">
        <f t="shared" ref="AJ97:AJ114" si="152">IF(AA97&gt;0,20/COS(ATAN((AD97+AH97-AG97)/L97)),20/COS(ATAN((AD97-AH97+AG97)/L97)))</f>
        <v>22.86673331826945</v>
      </c>
      <c r="AK97" s="61">
        <f t="shared" ref="AK97:AK114" si="153">(3.5+SIN(ABS(AA97)*PI()/180)/M97)*COS(AA97*PI()/180)</f>
        <v>3.503186709312859</v>
      </c>
      <c r="AL97" s="60">
        <f t="shared" ref="AL97:AL114" si="154">(AF97*M97*(K97^2-40^2)/2+M97*(K97^3-40^3)/(6*AK97))/1000000</f>
        <v>8.0805250035125624</v>
      </c>
      <c r="AM97" s="60">
        <f t="shared" ref="AM97:AM114" si="155">(M97*(AF97+AI97+AJ97)*(K97-40)*60+M97*(K97^2-40^2)*60/(2*AK97)+(AI97+AJ97+AH97)*0*60)/1000000</f>
        <v>5.2032948549086475</v>
      </c>
      <c r="AN97" s="62">
        <f>IF(AA97&gt;0,((I97+I97+Q97+AD97)*L97/2+200*(I97+Q97+AD97+U97+W97+AH97+AJ97))/10000*0.4-(AI97+V97)*L97/10000*0.4,((I97+I97+Q97-AD97)*L97/2+200*(I97+Q97-AD97+U97+W97+AH97+AJ97))/10000*0.4-(AI97+V97)*L97/10000*0.4)</f>
        <v>16.550029927389453</v>
      </c>
      <c r="AO97" s="63">
        <f>IF(AA97&gt;0,0.8*0.4*(Q97+U97+W97+I97+AD97+AH97+AJ97)/100,0.8*0.4*(Q97+U97+W97+I97-AD97+AH97+AJ97)/100)</f>
        <v>3.081139981903112</v>
      </c>
    </row>
    <row r="98" spans="1:41" s="1" customFormat="1" ht="20.100000000000001" customHeight="1" x14ac:dyDescent="0.15">
      <c r="A98" s="18"/>
      <c r="B98" s="147"/>
      <c r="C98" s="149"/>
      <c r="D98" s="100">
        <v>400</v>
      </c>
      <c r="E98" s="149"/>
      <c r="F98" s="64" t="s">
        <v>44</v>
      </c>
      <c r="G98" s="8">
        <f t="shared" ref="G98:G114" si="156">G97</f>
        <v>30</v>
      </c>
      <c r="H98" s="186"/>
      <c r="I98" s="97">
        <f t="shared" ref="I98:I114" si="157">D98/COS(G98/180*PI())</f>
        <v>461.8802153517006</v>
      </c>
      <c r="J98" s="8">
        <v>45</v>
      </c>
      <c r="K98" s="28">
        <f t="shared" si="130"/>
        <v>345</v>
      </c>
      <c r="L98" s="58">
        <f t="shared" si="131"/>
        <v>457.5</v>
      </c>
      <c r="M98" s="8">
        <v>1.5</v>
      </c>
      <c r="N98" s="67">
        <f t="shared" ref="N98:N114" si="158">N97</f>
        <v>45</v>
      </c>
      <c r="O98" s="8">
        <f t="shared" si="132"/>
        <v>15</v>
      </c>
      <c r="P98" s="28">
        <f t="shared" si="133"/>
        <v>575.35234896445706</v>
      </c>
      <c r="Q98" s="28">
        <f t="shared" si="134"/>
        <v>457.49999999999994</v>
      </c>
      <c r="R98" s="33">
        <f t="shared" si="135"/>
        <v>2.1213203435596424</v>
      </c>
      <c r="S98" s="89">
        <f t="shared" si="136"/>
        <v>77.781745930520216</v>
      </c>
      <c r="T98" s="50">
        <f t="shared" si="137"/>
        <v>200.63593428238727</v>
      </c>
      <c r="U98" s="89">
        <f t="shared" si="138"/>
        <v>92.025709797403351</v>
      </c>
      <c r="V98" s="58">
        <f t="shared" si="139"/>
        <v>70.710678118654741</v>
      </c>
      <c r="W98" s="28">
        <f t="shared" si="140"/>
        <v>25.152015255276808</v>
      </c>
      <c r="X98" s="59">
        <f t="shared" si="141"/>
        <v>2.8082070674862498</v>
      </c>
      <c r="Y98" s="60">
        <f t="shared" si="142"/>
        <v>10.500123493516993</v>
      </c>
      <c r="Z98" s="60">
        <f t="shared" si="143"/>
        <v>6.6482119981095478</v>
      </c>
      <c r="AA98" s="67">
        <f t="shared" ref="AA98:AA114" si="159">AA97</f>
        <v>-20</v>
      </c>
      <c r="AB98" s="31">
        <f t="shared" si="144"/>
        <v>10</v>
      </c>
      <c r="AC98" s="50">
        <f t="shared" si="145"/>
        <v>523.07652465541378</v>
      </c>
      <c r="AD98" s="28">
        <f t="shared" si="146"/>
        <v>166.51638217678757</v>
      </c>
      <c r="AE98" s="33">
        <f t="shared" si="147"/>
        <v>1.5962666587138681</v>
      </c>
      <c r="AF98" s="89">
        <f t="shared" si="148"/>
        <v>58.529777486175163</v>
      </c>
      <c r="AG98" s="50">
        <f t="shared" si="149"/>
        <v>157.01153955807763</v>
      </c>
      <c r="AH98" s="89">
        <f t="shared" si="150"/>
        <v>69.947952798859504</v>
      </c>
      <c r="AI98" s="58">
        <f t="shared" si="151"/>
        <v>53.208888623795602</v>
      </c>
      <c r="AJ98" s="28">
        <f t="shared" si="152"/>
        <v>22.86673331826945</v>
      </c>
      <c r="AK98" s="61">
        <f t="shared" si="153"/>
        <v>3.503186709312859</v>
      </c>
      <c r="AL98" s="60">
        <f t="shared" si="154"/>
        <v>8.0805250035125624</v>
      </c>
      <c r="AM98" s="60">
        <f t="shared" si="155"/>
        <v>5.2032948549086475</v>
      </c>
      <c r="AN98" s="62">
        <f t="shared" ref="AN98:AN114" si="160">IF(AA98&gt;0,((I98+I98+Q98+AD98)*L98/2+200*(I98+Q98+AD98+U98+W98+AH98+AJ98))/10000*0.4-(AI98+V98)*L98/10000*0.4,((I98+I98+Q98-AD98)*L98/2+200*(I98+Q98-AD98+U98+W98+AH98+AJ98))/10000*0.4-(AI98+V98)*L98/10000*0.4)</f>
        <v>16.550029927389453</v>
      </c>
      <c r="AO98" s="63">
        <f t="shared" ref="AO98:AO113" si="161">IF(AA98&gt;0,0.8*0.4*(Q98+U98+W98+I98+AD98+AH98+AJ98)/100,0.8*0.4*(Q98+U98+W98+I98-AD98+AH98+AJ98)/100)</f>
        <v>3.081139981903112</v>
      </c>
    </row>
    <row r="99" spans="1:41" s="1" customFormat="1" ht="20.100000000000001" customHeight="1" x14ac:dyDescent="0.15">
      <c r="A99" s="18"/>
      <c r="B99" s="147"/>
      <c r="C99" s="149"/>
      <c r="D99" s="100">
        <v>400</v>
      </c>
      <c r="E99" s="149"/>
      <c r="F99" s="64" t="s">
        <v>45</v>
      </c>
      <c r="G99" s="8">
        <f t="shared" si="156"/>
        <v>30</v>
      </c>
      <c r="H99" s="186"/>
      <c r="I99" s="97">
        <f t="shared" si="157"/>
        <v>461.8802153517006</v>
      </c>
      <c r="J99" s="8">
        <v>55</v>
      </c>
      <c r="K99" s="28">
        <f t="shared" si="130"/>
        <v>355</v>
      </c>
      <c r="L99" s="58">
        <f t="shared" si="131"/>
        <v>472.5</v>
      </c>
      <c r="M99" s="8">
        <v>1.5</v>
      </c>
      <c r="N99" s="67">
        <f t="shared" si="158"/>
        <v>45</v>
      </c>
      <c r="O99" s="8">
        <f t="shared" si="132"/>
        <v>15</v>
      </c>
      <c r="P99" s="28">
        <f t="shared" si="133"/>
        <v>594.21636040591466</v>
      </c>
      <c r="Q99" s="28">
        <f t="shared" si="134"/>
        <v>472.49999999999994</v>
      </c>
      <c r="R99" s="33">
        <f t="shared" si="135"/>
        <v>2.1213203435596424</v>
      </c>
      <c r="S99" s="89">
        <f t="shared" si="136"/>
        <v>77.781745930520216</v>
      </c>
      <c r="T99" s="50">
        <f t="shared" si="137"/>
        <v>204.19692524910806</v>
      </c>
      <c r="U99" s="89">
        <f t="shared" si="138"/>
        <v>92.025709797403351</v>
      </c>
      <c r="V99" s="58">
        <f t="shared" si="139"/>
        <v>70.710678118654741</v>
      </c>
      <c r="W99" s="28">
        <f t="shared" si="140"/>
        <v>25.152015255276808</v>
      </c>
      <c r="X99" s="59">
        <f t="shared" si="141"/>
        <v>2.8082070674862498</v>
      </c>
      <c r="Y99" s="60">
        <f t="shared" si="142"/>
        <v>11.23566596091324</v>
      </c>
      <c r="Z99" s="60">
        <f t="shared" si="143"/>
        <v>6.9166632089352591</v>
      </c>
      <c r="AA99" s="67">
        <f t="shared" si="159"/>
        <v>-20</v>
      </c>
      <c r="AB99" s="31">
        <f t="shared" si="144"/>
        <v>10</v>
      </c>
      <c r="AC99" s="50">
        <f t="shared" si="145"/>
        <v>540.22657464411589</v>
      </c>
      <c r="AD99" s="28">
        <f t="shared" si="146"/>
        <v>171.9759356907806</v>
      </c>
      <c r="AE99" s="33">
        <f t="shared" si="147"/>
        <v>1.5962666587138681</v>
      </c>
      <c r="AF99" s="89">
        <f t="shared" si="148"/>
        <v>58.529777486175163</v>
      </c>
      <c r="AG99" s="50">
        <f t="shared" si="149"/>
        <v>159.86608338624873</v>
      </c>
      <c r="AH99" s="89">
        <f t="shared" si="150"/>
        <v>69.947952798859504</v>
      </c>
      <c r="AI99" s="58">
        <f t="shared" si="151"/>
        <v>53.208888623795602</v>
      </c>
      <c r="AJ99" s="28">
        <f t="shared" si="152"/>
        <v>22.86673331826945</v>
      </c>
      <c r="AK99" s="61">
        <f t="shared" si="153"/>
        <v>3.503186709312859</v>
      </c>
      <c r="AL99" s="60">
        <f t="shared" si="154"/>
        <v>8.6500853904271278</v>
      </c>
      <c r="AM99" s="60">
        <f t="shared" si="155"/>
        <v>5.4143578449814544</v>
      </c>
      <c r="AN99" s="62">
        <f t="shared" si="160"/>
        <v>17.006582193082785</v>
      </c>
      <c r="AO99" s="63">
        <f t="shared" si="161"/>
        <v>3.111669410658334</v>
      </c>
    </row>
    <row r="100" spans="1:41" s="1" customFormat="1" ht="20.100000000000001" customHeight="1" x14ac:dyDescent="0.15">
      <c r="A100" s="18"/>
      <c r="B100" s="147"/>
      <c r="C100" s="149"/>
      <c r="D100" s="100">
        <v>400</v>
      </c>
      <c r="E100" s="149"/>
      <c r="F100" s="64" t="s">
        <v>46</v>
      </c>
      <c r="G100" s="8">
        <f t="shared" si="156"/>
        <v>30</v>
      </c>
      <c r="H100" s="186"/>
      <c r="I100" s="97">
        <f t="shared" si="157"/>
        <v>461.8802153517006</v>
      </c>
      <c r="J100" s="8">
        <v>55</v>
      </c>
      <c r="K100" s="28">
        <f t="shared" si="130"/>
        <v>355</v>
      </c>
      <c r="L100" s="58">
        <f t="shared" si="131"/>
        <v>472.5</v>
      </c>
      <c r="M100" s="8">
        <v>1.5</v>
      </c>
      <c r="N100" s="67">
        <f t="shared" si="158"/>
        <v>45</v>
      </c>
      <c r="O100" s="8">
        <f t="shared" si="132"/>
        <v>15</v>
      </c>
      <c r="P100" s="28">
        <f t="shared" si="133"/>
        <v>594.21636040591466</v>
      </c>
      <c r="Q100" s="28">
        <f t="shared" si="134"/>
        <v>472.49999999999994</v>
      </c>
      <c r="R100" s="33">
        <f t="shared" si="135"/>
        <v>2.1213203435596424</v>
      </c>
      <c r="S100" s="89">
        <f t="shared" si="136"/>
        <v>77.781745930520216</v>
      </c>
      <c r="T100" s="50">
        <f t="shared" si="137"/>
        <v>204.19692524910806</v>
      </c>
      <c r="U100" s="89">
        <f t="shared" si="138"/>
        <v>92.025709797403351</v>
      </c>
      <c r="V100" s="58">
        <f t="shared" si="139"/>
        <v>70.710678118654741</v>
      </c>
      <c r="W100" s="28">
        <f t="shared" si="140"/>
        <v>25.152015255276808</v>
      </c>
      <c r="X100" s="59">
        <f t="shared" si="141"/>
        <v>2.8082070674862498</v>
      </c>
      <c r="Y100" s="60">
        <f t="shared" si="142"/>
        <v>11.23566596091324</v>
      </c>
      <c r="Z100" s="60">
        <f t="shared" si="143"/>
        <v>6.9166632089352591</v>
      </c>
      <c r="AA100" s="67">
        <f t="shared" si="159"/>
        <v>-20</v>
      </c>
      <c r="AB100" s="31">
        <f t="shared" si="144"/>
        <v>10</v>
      </c>
      <c r="AC100" s="50">
        <f t="shared" si="145"/>
        <v>540.22657464411589</v>
      </c>
      <c r="AD100" s="28">
        <f t="shared" si="146"/>
        <v>171.9759356907806</v>
      </c>
      <c r="AE100" s="33">
        <f t="shared" si="147"/>
        <v>1.5962666587138681</v>
      </c>
      <c r="AF100" s="89">
        <f t="shared" si="148"/>
        <v>58.529777486175163</v>
      </c>
      <c r="AG100" s="50">
        <f t="shared" si="149"/>
        <v>159.86608338624873</v>
      </c>
      <c r="AH100" s="89">
        <f t="shared" si="150"/>
        <v>69.947952798859504</v>
      </c>
      <c r="AI100" s="58">
        <f t="shared" si="151"/>
        <v>53.208888623795602</v>
      </c>
      <c r="AJ100" s="28">
        <f t="shared" si="152"/>
        <v>22.86673331826945</v>
      </c>
      <c r="AK100" s="61">
        <f t="shared" si="153"/>
        <v>3.503186709312859</v>
      </c>
      <c r="AL100" s="60">
        <f t="shared" si="154"/>
        <v>8.6500853904271278</v>
      </c>
      <c r="AM100" s="60">
        <f t="shared" si="155"/>
        <v>5.4143578449814544</v>
      </c>
      <c r="AN100" s="62">
        <f t="shared" si="160"/>
        <v>17.006582193082785</v>
      </c>
      <c r="AO100" s="63">
        <f t="shared" si="161"/>
        <v>3.111669410658334</v>
      </c>
    </row>
    <row r="101" spans="1:41" s="1" customFormat="1" ht="20.100000000000001" customHeight="1" x14ac:dyDescent="0.15">
      <c r="A101" s="18"/>
      <c r="B101" s="147"/>
      <c r="C101" s="149"/>
      <c r="D101" s="100">
        <v>400</v>
      </c>
      <c r="E101" s="149"/>
      <c r="F101" s="64" t="s">
        <v>47</v>
      </c>
      <c r="G101" s="8">
        <f t="shared" si="156"/>
        <v>30</v>
      </c>
      <c r="H101" s="186"/>
      <c r="I101" s="97">
        <f t="shared" si="157"/>
        <v>461.8802153517006</v>
      </c>
      <c r="J101" s="8">
        <v>70</v>
      </c>
      <c r="K101" s="28">
        <f t="shared" si="130"/>
        <v>370</v>
      </c>
      <c r="L101" s="58">
        <f t="shared" si="131"/>
        <v>577.5</v>
      </c>
      <c r="M101" s="8">
        <v>1.75</v>
      </c>
      <c r="N101" s="67">
        <f t="shared" si="158"/>
        <v>45</v>
      </c>
      <c r="O101" s="8">
        <f t="shared" si="132"/>
        <v>15</v>
      </c>
      <c r="P101" s="28">
        <f t="shared" si="133"/>
        <v>737.04398861940081</v>
      </c>
      <c r="Q101" s="28">
        <f t="shared" si="134"/>
        <v>577.49999999999989</v>
      </c>
      <c r="R101" s="33">
        <f t="shared" si="135"/>
        <v>2.4748737341529163</v>
      </c>
      <c r="S101" s="89">
        <f t="shared" si="136"/>
        <v>77.781745930520216</v>
      </c>
      <c r="T101" s="50">
        <f t="shared" si="137"/>
        <v>211.81116188726946</v>
      </c>
      <c r="U101" s="89">
        <f t="shared" si="138"/>
        <v>92.271412520439057</v>
      </c>
      <c r="V101" s="58">
        <f t="shared" si="139"/>
        <v>70.710678118654741</v>
      </c>
      <c r="W101" s="28">
        <f t="shared" si="140"/>
        <v>25.525332939200027</v>
      </c>
      <c r="X101" s="59">
        <f t="shared" si="141"/>
        <v>2.7605880198672024</v>
      </c>
      <c r="Y101" s="60">
        <f t="shared" si="142"/>
        <v>14.553307489913868</v>
      </c>
      <c r="Z101" s="60">
        <f t="shared" si="143"/>
        <v>8.6028083847682186</v>
      </c>
      <c r="AA101" s="67">
        <f t="shared" si="159"/>
        <v>-20</v>
      </c>
      <c r="AB101" s="31">
        <f t="shared" si="144"/>
        <v>10</v>
      </c>
      <c r="AC101" s="50">
        <f t="shared" si="145"/>
        <v>653.19780932538401</v>
      </c>
      <c r="AD101" s="28">
        <f t="shared" si="146"/>
        <v>210.19281028873186</v>
      </c>
      <c r="AE101" s="33">
        <f t="shared" si="147"/>
        <v>1.8623111018328462</v>
      </c>
      <c r="AF101" s="89">
        <f t="shared" si="148"/>
        <v>58.529777486175163</v>
      </c>
      <c r="AG101" s="50">
        <f t="shared" si="149"/>
        <v>165.07886692875206</v>
      </c>
      <c r="AH101" s="89">
        <f t="shared" si="150"/>
        <v>70.048597966453741</v>
      </c>
      <c r="AI101" s="58">
        <f t="shared" si="151"/>
        <v>53.208888623795602</v>
      </c>
      <c r="AJ101" s="28">
        <f t="shared" si="152"/>
        <v>22.621569154125851</v>
      </c>
      <c r="AK101" s="61">
        <f t="shared" si="153"/>
        <v>3.4725777755182623</v>
      </c>
      <c r="AL101" s="60">
        <f t="shared" si="154"/>
        <v>11.178234933121326</v>
      </c>
      <c r="AM101" s="60">
        <f t="shared" si="155"/>
        <v>6.7011086913144178</v>
      </c>
      <c r="AN101" s="62">
        <f t="shared" si="160"/>
        <v>20.366523565184323</v>
      </c>
      <c r="AO101" s="63">
        <f t="shared" si="161"/>
        <v>3.3268938164582007</v>
      </c>
    </row>
    <row r="102" spans="1:41" s="1" customFormat="1" ht="20.100000000000001" customHeight="1" x14ac:dyDescent="0.15">
      <c r="A102" s="18"/>
      <c r="B102" s="147"/>
      <c r="C102" s="149"/>
      <c r="D102" s="100">
        <v>400</v>
      </c>
      <c r="E102" s="149"/>
      <c r="F102" s="64" t="s">
        <v>48</v>
      </c>
      <c r="G102" s="8">
        <f t="shared" si="156"/>
        <v>30</v>
      </c>
      <c r="H102" s="186"/>
      <c r="I102" s="97">
        <f t="shared" si="157"/>
        <v>461.8802153517006</v>
      </c>
      <c r="J102" s="8">
        <v>70</v>
      </c>
      <c r="K102" s="28">
        <f t="shared" si="130"/>
        <v>370</v>
      </c>
      <c r="L102" s="58">
        <f t="shared" si="131"/>
        <v>577.5</v>
      </c>
      <c r="M102" s="8">
        <v>1.75</v>
      </c>
      <c r="N102" s="67">
        <f t="shared" si="158"/>
        <v>45</v>
      </c>
      <c r="O102" s="8">
        <f t="shared" si="132"/>
        <v>15</v>
      </c>
      <c r="P102" s="28">
        <f t="shared" si="133"/>
        <v>737.04398861940081</v>
      </c>
      <c r="Q102" s="28">
        <f t="shared" si="134"/>
        <v>577.49999999999989</v>
      </c>
      <c r="R102" s="33">
        <f t="shared" si="135"/>
        <v>2.4748737341529163</v>
      </c>
      <c r="S102" s="89">
        <f t="shared" si="136"/>
        <v>77.781745930520216</v>
      </c>
      <c r="T102" s="50">
        <f t="shared" si="137"/>
        <v>211.81116188726946</v>
      </c>
      <c r="U102" s="89">
        <f t="shared" si="138"/>
        <v>92.271412520439057</v>
      </c>
      <c r="V102" s="58">
        <f t="shared" si="139"/>
        <v>70.710678118654741</v>
      </c>
      <c r="W102" s="28">
        <f t="shared" si="140"/>
        <v>25.525332939200027</v>
      </c>
      <c r="X102" s="59">
        <f t="shared" si="141"/>
        <v>2.7605880198672024</v>
      </c>
      <c r="Y102" s="60">
        <f t="shared" si="142"/>
        <v>14.553307489913868</v>
      </c>
      <c r="Z102" s="60">
        <f t="shared" si="143"/>
        <v>8.6028083847682186</v>
      </c>
      <c r="AA102" s="67">
        <f t="shared" si="159"/>
        <v>-20</v>
      </c>
      <c r="AB102" s="31">
        <f t="shared" si="144"/>
        <v>10</v>
      </c>
      <c r="AC102" s="50">
        <f t="shared" si="145"/>
        <v>653.19780932538401</v>
      </c>
      <c r="AD102" s="28">
        <f t="shared" si="146"/>
        <v>210.19281028873186</v>
      </c>
      <c r="AE102" s="33">
        <f t="shared" si="147"/>
        <v>1.8623111018328462</v>
      </c>
      <c r="AF102" s="89">
        <f t="shared" si="148"/>
        <v>58.529777486175163</v>
      </c>
      <c r="AG102" s="50">
        <f t="shared" si="149"/>
        <v>165.07886692875206</v>
      </c>
      <c r="AH102" s="89">
        <f t="shared" si="150"/>
        <v>70.048597966453741</v>
      </c>
      <c r="AI102" s="58">
        <f t="shared" si="151"/>
        <v>53.208888623795602</v>
      </c>
      <c r="AJ102" s="28">
        <f t="shared" si="152"/>
        <v>22.621569154125851</v>
      </c>
      <c r="AK102" s="61">
        <f t="shared" si="153"/>
        <v>3.4725777755182623</v>
      </c>
      <c r="AL102" s="60">
        <f t="shared" si="154"/>
        <v>11.178234933121326</v>
      </c>
      <c r="AM102" s="60">
        <f t="shared" si="155"/>
        <v>6.7011086913144178</v>
      </c>
      <c r="AN102" s="62">
        <f t="shared" si="160"/>
        <v>20.366523565184323</v>
      </c>
      <c r="AO102" s="63">
        <f t="shared" si="161"/>
        <v>3.3268938164582007</v>
      </c>
    </row>
    <row r="103" spans="1:41" s="1" customFormat="1" ht="20.100000000000001" customHeight="1" x14ac:dyDescent="0.15">
      <c r="A103" s="18"/>
      <c r="B103" s="147"/>
      <c r="C103" s="149"/>
      <c r="D103" s="100">
        <v>400</v>
      </c>
      <c r="E103" s="149"/>
      <c r="F103" s="64" t="s">
        <v>49</v>
      </c>
      <c r="G103" s="8">
        <f t="shared" si="156"/>
        <v>30</v>
      </c>
      <c r="H103" s="186"/>
      <c r="I103" s="97">
        <f t="shared" si="157"/>
        <v>461.8802153517006</v>
      </c>
      <c r="J103" s="8">
        <v>80</v>
      </c>
      <c r="K103" s="28">
        <f t="shared" si="130"/>
        <v>380</v>
      </c>
      <c r="L103" s="58">
        <f t="shared" si="131"/>
        <v>595</v>
      </c>
      <c r="M103" s="8">
        <v>1.75</v>
      </c>
      <c r="N103" s="67">
        <f t="shared" si="158"/>
        <v>45</v>
      </c>
      <c r="O103" s="8">
        <f t="shared" si="132"/>
        <v>15</v>
      </c>
      <c r="P103" s="28">
        <f t="shared" si="133"/>
        <v>759.37865494120081</v>
      </c>
      <c r="Q103" s="28">
        <f t="shared" si="134"/>
        <v>594.99999999999989</v>
      </c>
      <c r="R103" s="33">
        <f t="shared" si="135"/>
        <v>2.4748737341529163</v>
      </c>
      <c r="S103" s="89">
        <f t="shared" si="136"/>
        <v>77.781745930520216</v>
      </c>
      <c r="T103" s="50">
        <f t="shared" si="137"/>
        <v>215.43357853474919</v>
      </c>
      <c r="U103" s="89">
        <f t="shared" si="138"/>
        <v>92.271412520439057</v>
      </c>
      <c r="V103" s="58">
        <f t="shared" si="139"/>
        <v>70.710678118654741</v>
      </c>
      <c r="W103" s="28">
        <f t="shared" si="140"/>
        <v>25.525332939200027</v>
      </c>
      <c r="X103" s="59">
        <f t="shared" si="141"/>
        <v>2.7605880198672024</v>
      </c>
      <c r="Y103" s="60">
        <f t="shared" si="142"/>
        <v>15.509503659457984</v>
      </c>
      <c r="Z103" s="60">
        <f t="shared" si="143"/>
        <v>8.9281596851005265</v>
      </c>
      <c r="AA103" s="67">
        <f t="shared" si="159"/>
        <v>-20</v>
      </c>
      <c r="AB103" s="31">
        <f t="shared" si="144"/>
        <v>10</v>
      </c>
      <c r="AC103" s="50">
        <f t="shared" si="145"/>
        <v>672.99168233524404</v>
      </c>
      <c r="AD103" s="28">
        <f t="shared" si="146"/>
        <v>216.56228938839038</v>
      </c>
      <c r="AE103" s="33">
        <f t="shared" si="147"/>
        <v>1.8623111018328462</v>
      </c>
      <c r="AF103" s="89">
        <f t="shared" si="148"/>
        <v>58.529777486175163</v>
      </c>
      <c r="AG103" s="50">
        <f t="shared" si="149"/>
        <v>167.95857204882168</v>
      </c>
      <c r="AH103" s="89">
        <f t="shared" si="150"/>
        <v>70.048597966453741</v>
      </c>
      <c r="AI103" s="58">
        <f t="shared" si="151"/>
        <v>53.208888623795602</v>
      </c>
      <c r="AJ103" s="28">
        <f t="shared" si="152"/>
        <v>22.621569154125851</v>
      </c>
      <c r="AK103" s="61">
        <f t="shared" si="153"/>
        <v>3.4725777755182623</v>
      </c>
      <c r="AL103" s="60">
        <f t="shared" si="154"/>
        <v>11.916696311670252</v>
      </c>
      <c r="AM103" s="60">
        <f t="shared" si="155"/>
        <v>6.9555753274444623</v>
      </c>
      <c r="AN103" s="62">
        <f t="shared" si="160"/>
        <v>20.953150901526538</v>
      </c>
      <c r="AO103" s="63">
        <f t="shared" si="161"/>
        <v>3.3625114833392926</v>
      </c>
    </row>
    <row r="104" spans="1:41" s="1" customFormat="1" ht="20.100000000000001" customHeight="1" x14ac:dyDescent="0.15">
      <c r="A104" s="18"/>
      <c r="B104" s="147"/>
      <c r="C104" s="149"/>
      <c r="D104" s="100">
        <v>400</v>
      </c>
      <c r="E104" s="149"/>
      <c r="F104" s="64" t="s">
        <v>50</v>
      </c>
      <c r="G104" s="8">
        <f t="shared" si="156"/>
        <v>30</v>
      </c>
      <c r="H104" s="186"/>
      <c r="I104" s="97">
        <f t="shared" si="157"/>
        <v>461.8802153517006</v>
      </c>
      <c r="J104" s="8">
        <v>80</v>
      </c>
      <c r="K104" s="28">
        <f t="shared" si="130"/>
        <v>380</v>
      </c>
      <c r="L104" s="58">
        <f t="shared" si="131"/>
        <v>595</v>
      </c>
      <c r="M104" s="8">
        <v>1.75</v>
      </c>
      <c r="N104" s="67">
        <f t="shared" si="158"/>
        <v>45</v>
      </c>
      <c r="O104" s="8">
        <f t="shared" si="132"/>
        <v>15</v>
      </c>
      <c r="P104" s="28">
        <f t="shared" si="133"/>
        <v>759.37865494120081</v>
      </c>
      <c r="Q104" s="28">
        <f t="shared" si="134"/>
        <v>594.99999999999989</v>
      </c>
      <c r="R104" s="33">
        <f t="shared" si="135"/>
        <v>2.4748737341529163</v>
      </c>
      <c r="S104" s="89">
        <f t="shared" si="136"/>
        <v>77.781745930520216</v>
      </c>
      <c r="T104" s="50">
        <f t="shared" si="137"/>
        <v>215.43357853474919</v>
      </c>
      <c r="U104" s="89">
        <f t="shared" si="138"/>
        <v>92.271412520439057</v>
      </c>
      <c r="V104" s="58">
        <f t="shared" si="139"/>
        <v>70.710678118654741</v>
      </c>
      <c r="W104" s="28">
        <f t="shared" si="140"/>
        <v>25.525332939200027</v>
      </c>
      <c r="X104" s="59">
        <f t="shared" si="141"/>
        <v>2.7605880198672024</v>
      </c>
      <c r="Y104" s="60">
        <f t="shared" si="142"/>
        <v>15.509503659457984</v>
      </c>
      <c r="Z104" s="60">
        <f t="shared" si="143"/>
        <v>8.9281596851005265</v>
      </c>
      <c r="AA104" s="67">
        <f t="shared" si="159"/>
        <v>-20</v>
      </c>
      <c r="AB104" s="31">
        <f t="shared" si="144"/>
        <v>10</v>
      </c>
      <c r="AC104" s="50">
        <f t="shared" si="145"/>
        <v>672.99168233524404</v>
      </c>
      <c r="AD104" s="28">
        <f t="shared" si="146"/>
        <v>216.56228938839038</v>
      </c>
      <c r="AE104" s="33">
        <f t="shared" si="147"/>
        <v>1.8623111018328462</v>
      </c>
      <c r="AF104" s="89">
        <f t="shared" si="148"/>
        <v>58.529777486175163</v>
      </c>
      <c r="AG104" s="50">
        <f t="shared" si="149"/>
        <v>167.95857204882168</v>
      </c>
      <c r="AH104" s="89">
        <f t="shared" si="150"/>
        <v>70.048597966453741</v>
      </c>
      <c r="AI104" s="58">
        <f t="shared" si="151"/>
        <v>53.208888623795602</v>
      </c>
      <c r="AJ104" s="28">
        <f t="shared" si="152"/>
        <v>22.621569154125851</v>
      </c>
      <c r="AK104" s="61">
        <f t="shared" si="153"/>
        <v>3.4725777755182623</v>
      </c>
      <c r="AL104" s="60">
        <f t="shared" si="154"/>
        <v>11.916696311670252</v>
      </c>
      <c r="AM104" s="60">
        <f t="shared" si="155"/>
        <v>6.9555753274444623</v>
      </c>
      <c r="AN104" s="62">
        <f t="shared" si="160"/>
        <v>20.953150901526538</v>
      </c>
      <c r="AO104" s="63">
        <f t="shared" si="161"/>
        <v>3.3625114833392926</v>
      </c>
    </row>
    <row r="105" spans="1:41" s="1" customFormat="1" ht="20.100000000000001" customHeight="1" x14ac:dyDescent="0.15">
      <c r="A105" s="18"/>
      <c r="B105" s="147"/>
      <c r="C105" s="149"/>
      <c r="D105" s="100">
        <v>400</v>
      </c>
      <c r="E105" s="149"/>
      <c r="F105" s="64" t="s">
        <v>51</v>
      </c>
      <c r="G105" s="8">
        <f t="shared" si="156"/>
        <v>30</v>
      </c>
      <c r="H105" s="186"/>
      <c r="I105" s="97">
        <f t="shared" si="157"/>
        <v>461.8802153517006</v>
      </c>
      <c r="J105" s="8">
        <v>90</v>
      </c>
      <c r="K105" s="28">
        <f t="shared" si="130"/>
        <v>390</v>
      </c>
      <c r="L105" s="58">
        <f t="shared" si="131"/>
        <v>612.5</v>
      </c>
      <c r="M105" s="8">
        <v>1.75</v>
      </c>
      <c r="N105" s="67">
        <f t="shared" si="158"/>
        <v>45</v>
      </c>
      <c r="O105" s="8">
        <f t="shared" si="132"/>
        <v>15</v>
      </c>
      <c r="P105" s="28">
        <f t="shared" si="133"/>
        <v>781.71332126300081</v>
      </c>
      <c r="Q105" s="28">
        <f t="shared" si="134"/>
        <v>612.49999999999989</v>
      </c>
      <c r="R105" s="33">
        <f t="shared" si="135"/>
        <v>2.4748737341529163</v>
      </c>
      <c r="S105" s="89">
        <f t="shared" si="136"/>
        <v>77.781745930520216</v>
      </c>
      <c r="T105" s="50">
        <f t="shared" si="137"/>
        <v>219.05599518222886</v>
      </c>
      <c r="U105" s="89">
        <f t="shared" si="138"/>
        <v>92.271412520439057</v>
      </c>
      <c r="V105" s="58">
        <f t="shared" si="139"/>
        <v>70.710678118654741</v>
      </c>
      <c r="W105" s="28">
        <f t="shared" si="140"/>
        <v>25.525332939200027</v>
      </c>
      <c r="X105" s="59">
        <f t="shared" si="141"/>
        <v>2.7605880198672024</v>
      </c>
      <c r="Y105" s="60">
        <f t="shared" si="142"/>
        <v>16.503400705245678</v>
      </c>
      <c r="Z105" s="60">
        <f t="shared" si="143"/>
        <v>9.2573145229126848</v>
      </c>
      <c r="AA105" s="67">
        <f t="shared" si="159"/>
        <v>-20</v>
      </c>
      <c r="AB105" s="31">
        <f t="shared" si="144"/>
        <v>10</v>
      </c>
      <c r="AC105" s="50">
        <f t="shared" si="145"/>
        <v>692.78555534510417</v>
      </c>
      <c r="AD105" s="28">
        <f t="shared" si="146"/>
        <v>222.93176848804893</v>
      </c>
      <c r="AE105" s="33">
        <f t="shared" si="147"/>
        <v>1.8623111018328462</v>
      </c>
      <c r="AF105" s="89">
        <f t="shared" si="148"/>
        <v>58.529777486175163</v>
      </c>
      <c r="AG105" s="50">
        <f t="shared" si="149"/>
        <v>170.83827716889135</v>
      </c>
      <c r="AH105" s="89">
        <f t="shared" si="150"/>
        <v>70.048597966453741</v>
      </c>
      <c r="AI105" s="58">
        <f t="shared" si="151"/>
        <v>53.208888623795602</v>
      </c>
      <c r="AJ105" s="28">
        <f t="shared" si="152"/>
        <v>22.621569154125851</v>
      </c>
      <c r="AK105" s="61">
        <f t="shared" si="153"/>
        <v>3.4725777755182623</v>
      </c>
      <c r="AL105" s="60">
        <f t="shared" si="154"/>
        <v>12.684550440327724</v>
      </c>
      <c r="AM105" s="60">
        <f t="shared" si="155"/>
        <v>7.2130656539505775</v>
      </c>
      <c r="AN105" s="62">
        <f t="shared" si="160"/>
        <v>21.547569602498996</v>
      </c>
      <c r="AO105" s="63">
        <f t="shared" si="161"/>
        <v>3.3981291502203859</v>
      </c>
    </row>
    <row r="106" spans="1:41" s="1" customFormat="1" ht="20.100000000000001" customHeight="1" x14ac:dyDescent="0.15">
      <c r="A106" s="18"/>
      <c r="B106" s="147">
        <f>C106+30*2</f>
        <v>460</v>
      </c>
      <c r="C106" s="149">
        <v>400</v>
      </c>
      <c r="D106" s="100">
        <v>400</v>
      </c>
      <c r="E106" s="149">
        <v>400</v>
      </c>
      <c r="F106" s="64" t="s">
        <v>43</v>
      </c>
      <c r="G106" s="8">
        <f t="shared" si="156"/>
        <v>30</v>
      </c>
      <c r="H106" s="186">
        <f>C106/COS(G106/180*PI())</f>
        <v>461.8802153517006</v>
      </c>
      <c r="I106" s="97">
        <f t="shared" si="157"/>
        <v>461.8802153517006</v>
      </c>
      <c r="J106" s="8">
        <v>45</v>
      </c>
      <c r="K106" s="28">
        <f t="shared" ref="K106:K114" si="162">J106+E$106</f>
        <v>445</v>
      </c>
      <c r="L106" s="58">
        <f t="shared" si="131"/>
        <v>607.5</v>
      </c>
      <c r="M106" s="8">
        <v>1.5</v>
      </c>
      <c r="N106" s="67">
        <f t="shared" si="158"/>
        <v>45</v>
      </c>
      <c r="O106" s="8">
        <f t="shared" si="132"/>
        <v>15</v>
      </c>
      <c r="P106" s="28">
        <f t="shared" si="133"/>
        <v>763.99246337903298</v>
      </c>
      <c r="Q106" s="28">
        <f t="shared" si="134"/>
        <v>607.49999999999989</v>
      </c>
      <c r="R106" s="33">
        <f t="shared" si="135"/>
        <v>2.1213203435596424</v>
      </c>
      <c r="S106" s="89">
        <f t="shared" si="136"/>
        <v>77.781745930520216</v>
      </c>
      <c r="T106" s="50">
        <f t="shared" si="137"/>
        <v>236.2458439495951</v>
      </c>
      <c r="U106" s="89">
        <f t="shared" si="138"/>
        <v>92.025709797403351</v>
      </c>
      <c r="V106" s="58">
        <f t="shared" si="139"/>
        <v>70.710678118654741</v>
      </c>
      <c r="W106" s="28">
        <f t="shared" si="140"/>
        <v>25.152015255276805</v>
      </c>
      <c r="X106" s="59">
        <f t="shared" si="141"/>
        <v>2.8082070674862498</v>
      </c>
      <c r="Y106" s="60">
        <f t="shared" si="142"/>
        <v>19.297975250311897</v>
      </c>
      <c r="Z106" s="60">
        <f t="shared" si="143"/>
        <v>9.4769442405188506</v>
      </c>
      <c r="AA106" s="67">
        <f t="shared" si="159"/>
        <v>-20</v>
      </c>
      <c r="AB106" s="31">
        <f t="shared" si="144"/>
        <v>10</v>
      </c>
      <c r="AC106" s="50">
        <f t="shared" si="145"/>
        <v>694.57702454243463</v>
      </c>
      <c r="AD106" s="28">
        <f t="shared" si="146"/>
        <v>221.11191731671792</v>
      </c>
      <c r="AE106" s="33">
        <f t="shared" si="147"/>
        <v>1.5962666587138681</v>
      </c>
      <c r="AF106" s="89">
        <f t="shared" si="148"/>
        <v>58.529777486175163</v>
      </c>
      <c r="AG106" s="50">
        <f t="shared" si="149"/>
        <v>185.55697783978852</v>
      </c>
      <c r="AH106" s="89">
        <f t="shared" si="150"/>
        <v>69.947952798859504</v>
      </c>
      <c r="AI106" s="58">
        <f t="shared" si="151"/>
        <v>53.208888623795602</v>
      </c>
      <c r="AJ106" s="28">
        <f t="shared" si="152"/>
        <v>22.86673331826945</v>
      </c>
      <c r="AK106" s="61">
        <f t="shared" si="153"/>
        <v>3.503186709312859</v>
      </c>
      <c r="AL106" s="60">
        <f t="shared" si="154"/>
        <v>14.906606724422465</v>
      </c>
      <c r="AM106" s="60">
        <f t="shared" si="155"/>
        <v>7.4295337806776311</v>
      </c>
      <c r="AN106" s="62">
        <f t="shared" si="160"/>
        <v>21.373144639444991</v>
      </c>
      <c r="AO106" s="63">
        <f t="shared" si="161"/>
        <v>3.386434269455334</v>
      </c>
    </row>
    <row r="107" spans="1:41" s="1" customFormat="1" ht="20.100000000000001" customHeight="1" x14ac:dyDescent="0.15">
      <c r="A107" s="18"/>
      <c r="B107" s="147"/>
      <c r="C107" s="149"/>
      <c r="D107" s="100">
        <v>400</v>
      </c>
      <c r="E107" s="149"/>
      <c r="F107" s="64" t="s">
        <v>44</v>
      </c>
      <c r="G107" s="8">
        <f t="shared" si="156"/>
        <v>30</v>
      </c>
      <c r="H107" s="186"/>
      <c r="I107" s="97">
        <f t="shared" si="157"/>
        <v>461.8802153517006</v>
      </c>
      <c r="J107" s="8">
        <v>45</v>
      </c>
      <c r="K107" s="28">
        <f t="shared" si="162"/>
        <v>445</v>
      </c>
      <c r="L107" s="58">
        <f t="shared" si="131"/>
        <v>607.5</v>
      </c>
      <c r="M107" s="8">
        <v>1.5</v>
      </c>
      <c r="N107" s="67">
        <f t="shared" si="158"/>
        <v>45</v>
      </c>
      <c r="O107" s="8">
        <f t="shared" si="132"/>
        <v>15</v>
      </c>
      <c r="P107" s="28">
        <f t="shared" si="133"/>
        <v>763.99246337903298</v>
      </c>
      <c r="Q107" s="28">
        <f t="shared" si="134"/>
        <v>607.49999999999989</v>
      </c>
      <c r="R107" s="33">
        <f t="shared" si="135"/>
        <v>2.1213203435596424</v>
      </c>
      <c r="S107" s="89">
        <f t="shared" si="136"/>
        <v>77.781745930520216</v>
      </c>
      <c r="T107" s="50">
        <f t="shared" si="137"/>
        <v>236.2458439495951</v>
      </c>
      <c r="U107" s="89">
        <f t="shared" si="138"/>
        <v>92.025709797403351</v>
      </c>
      <c r="V107" s="58">
        <f t="shared" si="139"/>
        <v>70.710678118654741</v>
      </c>
      <c r="W107" s="28">
        <f t="shared" si="140"/>
        <v>25.152015255276805</v>
      </c>
      <c r="X107" s="59">
        <f t="shared" si="141"/>
        <v>2.8082070674862498</v>
      </c>
      <c r="Y107" s="60">
        <f t="shared" si="142"/>
        <v>19.297975250311897</v>
      </c>
      <c r="Z107" s="60">
        <f t="shared" si="143"/>
        <v>9.4769442405188506</v>
      </c>
      <c r="AA107" s="67">
        <f t="shared" si="159"/>
        <v>-20</v>
      </c>
      <c r="AB107" s="31">
        <f t="shared" si="144"/>
        <v>10</v>
      </c>
      <c r="AC107" s="50">
        <f t="shared" si="145"/>
        <v>694.57702454243463</v>
      </c>
      <c r="AD107" s="28">
        <f t="shared" si="146"/>
        <v>221.11191731671792</v>
      </c>
      <c r="AE107" s="33">
        <f t="shared" si="147"/>
        <v>1.5962666587138681</v>
      </c>
      <c r="AF107" s="89">
        <f t="shared" si="148"/>
        <v>58.529777486175163</v>
      </c>
      <c r="AG107" s="50">
        <f t="shared" si="149"/>
        <v>185.55697783978852</v>
      </c>
      <c r="AH107" s="89">
        <f t="shared" si="150"/>
        <v>69.947952798859504</v>
      </c>
      <c r="AI107" s="58">
        <f t="shared" si="151"/>
        <v>53.208888623795602</v>
      </c>
      <c r="AJ107" s="28">
        <f t="shared" si="152"/>
        <v>22.86673331826945</v>
      </c>
      <c r="AK107" s="61">
        <f t="shared" si="153"/>
        <v>3.503186709312859</v>
      </c>
      <c r="AL107" s="60">
        <f t="shared" si="154"/>
        <v>14.906606724422465</v>
      </c>
      <c r="AM107" s="60">
        <f t="shared" si="155"/>
        <v>7.4295337806776311</v>
      </c>
      <c r="AN107" s="62">
        <f t="shared" si="160"/>
        <v>21.373144639444991</v>
      </c>
      <c r="AO107" s="63">
        <f t="shared" si="161"/>
        <v>3.386434269455334</v>
      </c>
    </row>
    <row r="108" spans="1:41" s="1" customFormat="1" ht="20.100000000000001" customHeight="1" x14ac:dyDescent="0.15">
      <c r="A108" s="18"/>
      <c r="B108" s="147"/>
      <c r="C108" s="149"/>
      <c r="D108" s="100">
        <v>400</v>
      </c>
      <c r="E108" s="149"/>
      <c r="F108" s="64" t="s">
        <v>45</v>
      </c>
      <c r="G108" s="8">
        <f t="shared" si="156"/>
        <v>30</v>
      </c>
      <c r="H108" s="186"/>
      <c r="I108" s="97">
        <f t="shared" si="157"/>
        <v>461.8802153517006</v>
      </c>
      <c r="J108" s="8">
        <v>55</v>
      </c>
      <c r="K108" s="28">
        <f t="shared" si="162"/>
        <v>455</v>
      </c>
      <c r="L108" s="58">
        <f t="shared" si="131"/>
        <v>622.5</v>
      </c>
      <c r="M108" s="8">
        <v>1.5</v>
      </c>
      <c r="N108" s="67">
        <f t="shared" si="158"/>
        <v>45</v>
      </c>
      <c r="O108" s="8">
        <f t="shared" si="132"/>
        <v>15</v>
      </c>
      <c r="P108" s="28">
        <f t="shared" si="133"/>
        <v>782.85647482049058</v>
      </c>
      <c r="Q108" s="28">
        <f t="shared" si="134"/>
        <v>622.49999999999989</v>
      </c>
      <c r="R108" s="33">
        <f t="shared" si="135"/>
        <v>2.1213203435596424</v>
      </c>
      <c r="S108" s="89">
        <f t="shared" si="136"/>
        <v>77.781745930520216</v>
      </c>
      <c r="T108" s="50">
        <f t="shared" si="137"/>
        <v>239.80683491631589</v>
      </c>
      <c r="U108" s="89">
        <f t="shared" si="138"/>
        <v>92.025709797403351</v>
      </c>
      <c r="V108" s="58">
        <f t="shared" si="139"/>
        <v>70.710678118654741</v>
      </c>
      <c r="W108" s="28">
        <f t="shared" si="140"/>
        <v>25.152015255276805</v>
      </c>
      <c r="X108" s="59">
        <f t="shared" si="141"/>
        <v>2.8082070674862498</v>
      </c>
      <c r="Y108" s="60">
        <f t="shared" si="142"/>
        <v>20.363849794607173</v>
      </c>
      <c r="Z108" s="60">
        <f t="shared" si="143"/>
        <v>9.7774443700450515</v>
      </c>
      <c r="AA108" s="67">
        <f t="shared" si="159"/>
        <v>-20</v>
      </c>
      <c r="AB108" s="31">
        <f t="shared" si="144"/>
        <v>10</v>
      </c>
      <c r="AC108" s="50">
        <f t="shared" si="145"/>
        <v>711.72707453113674</v>
      </c>
      <c r="AD108" s="28">
        <f t="shared" si="146"/>
        <v>226.57147083071095</v>
      </c>
      <c r="AE108" s="33">
        <f t="shared" si="147"/>
        <v>1.5962666587138681</v>
      </c>
      <c r="AF108" s="89">
        <f t="shared" si="148"/>
        <v>58.529777486175163</v>
      </c>
      <c r="AG108" s="50">
        <f t="shared" si="149"/>
        <v>188.41152166795959</v>
      </c>
      <c r="AH108" s="89">
        <f t="shared" si="150"/>
        <v>69.947952798859504</v>
      </c>
      <c r="AI108" s="58">
        <f t="shared" si="151"/>
        <v>53.208888623795602</v>
      </c>
      <c r="AJ108" s="28">
        <f t="shared" si="152"/>
        <v>22.86673331826945</v>
      </c>
      <c r="AK108" s="61">
        <f t="shared" si="153"/>
        <v>3.503186709312859</v>
      </c>
      <c r="AL108" s="60">
        <f t="shared" si="154"/>
        <v>15.735234407256554</v>
      </c>
      <c r="AM108" s="60">
        <f t="shared" si="155"/>
        <v>7.6662876652039769</v>
      </c>
      <c r="AN108" s="62">
        <f t="shared" si="160"/>
        <v>21.886939584054371</v>
      </c>
      <c r="AO108" s="63">
        <f t="shared" si="161"/>
        <v>3.416963698210556</v>
      </c>
    </row>
    <row r="109" spans="1:41" s="1" customFormat="1" ht="20.100000000000001" customHeight="1" x14ac:dyDescent="0.15">
      <c r="A109" s="18"/>
      <c r="B109" s="147"/>
      <c r="C109" s="149"/>
      <c r="D109" s="100">
        <v>400</v>
      </c>
      <c r="E109" s="149"/>
      <c r="F109" s="64" t="s">
        <v>46</v>
      </c>
      <c r="G109" s="8">
        <f t="shared" si="156"/>
        <v>30</v>
      </c>
      <c r="H109" s="186"/>
      <c r="I109" s="97">
        <f t="shared" si="157"/>
        <v>461.8802153517006</v>
      </c>
      <c r="J109" s="8">
        <v>55</v>
      </c>
      <c r="K109" s="28">
        <f t="shared" si="162"/>
        <v>455</v>
      </c>
      <c r="L109" s="58">
        <f t="shared" si="131"/>
        <v>622.5</v>
      </c>
      <c r="M109" s="8">
        <v>1.5</v>
      </c>
      <c r="N109" s="67">
        <f t="shared" si="158"/>
        <v>45</v>
      </c>
      <c r="O109" s="8">
        <f t="shared" si="132"/>
        <v>15</v>
      </c>
      <c r="P109" s="28">
        <f t="shared" si="133"/>
        <v>782.85647482049058</v>
      </c>
      <c r="Q109" s="28">
        <f t="shared" si="134"/>
        <v>622.49999999999989</v>
      </c>
      <c r="R109" s="33">
        <f t="shared" si="135"/>
        <v>2.1213203435596424</v>
      </c>
      <c r="S109" s="89">
        <f t="shared" si="136"/>
        <v>77.781745930520216</v>
      </c>
      <c r="T109" s="50">
        <f t="shared" si="137"/>
        <v>239.80683491631589</v>
      </c>
      <c r="U109" s="89">
        <f t="shared" si="138"/>
        <v>92.025709797403351</v>
      </c>
      <c r="V109" s="58">
        <f t="shared" si="139"/>
        <v>70.710678118654741</v>
      </c>
      <c r="W109" s="28">
        <f t="shared" si="140"/>
        <v>25.152015255276805</v>
      </c>
      <c r="X109" s="59">
        <f t="shared" si="141"/>
        <v>2.8082070674862498</v>
      </c>
      <c r="Y109" s="60">
        <f t="shared" si="142"/>
        <v>20.363849794607173</v>
      </c>
      <c r="Z109" s="60">
        <f t="shared" si="143"/>
        <v>9.7774443700450515</v>
      </c>
      <c r="AA109" s="67">
        <f t="shared" si="159"/>
        <v>-20</v>
      </c>
      <c r="AB109" s="31">
        <f t="shared" si="144"/>
        <v>10</v>
      </c>
      <c r="AC109" s="50">
        <f t="shared" si="145"/>
        <v>711.72707453113674</v>
      </c>
      <c r="AD109" s="28">
        <f t="shared" si="146"/>
        <v>226.57147083071095</v>
      </c>
      <c r="AE109" s="33">
        <f t="shared" si="147"/>
        <v>1.5962666587138681</v>
      </c>
      <c r="AF109" s="89">
        <f t="shared" si="148"/>
        <v>58.529777486175163</v>
      </c>
      <c r="AG109" s="50">
        <f t="shared" si="149"/>
        <v>188.41152166795959</v>
      </c>
      <c r="AH109" s="89">
        <f t="shared" si="150"/>
        <v>69.947952798859504</v>
      </c>
      <c r="AI109" s="58">
        <f t="shared" si="151"/>
        <v>53.208888623795602</v>
      </c>
      <c r="AJ109" s="28">
        <f t="shared" si="152"/>
        <v>22.86673331826945</v>
      </c>
      <c r="AK109" s="61">
        <f t="shared" si="153"/>
        <v>3.503186709312859</v>
      </c>
      <c r="AL109" s="60">
        <f t="shared" si="154"/>
        <v>15.735234407256554</v>
      </c>
      <c r="AM109" s="60">
        <f t="shared" si="155"/>
        <v>7.6662876652039769</v>
      </c>
      <c r="AN109" s="62">
        <f t="shared" si="160"/>
        <v>21.886939584054371</v>
      </c>
      <c r="AO109" s="63">
        <f t="shared" si="161"/>
        <v>3.416963698210556</v>
      </c>
    </row>
    <row r="110" spans="1:41" s="1" customFormat="1" ht="20.100000000000001" customHeight="1" x14ac:dyDescent="0.15">
      <c r="A110" s="18"/>
      <c r="B110" s="147"/>
      <c r="C110" s="149"/>
      <c r="D110" s="100">
        <v>400</v>
      </c>
      <c r="E110" s="149"/>
      <c r="F110" s="64" t="s">
        <v>47</v>
      </c>
      <c r="G110" s="8">
        <f t="shared" si="156"/>
        <v>30</v>
      </c>
      <c r="H110" s="186"/>
      <c r="I110" s="97">
        <f t="shared" si="157"/>
        <v>461.8802153517006</v>
      </c>
      <c r="J110" s="8">
        <v>70</v>
      </c>
      <c r="K110" s="28">
        <f t="shared" si="162"/>
        <v>470</v>
      </c>
      <c r="L110" s="58">
        <f t="shared" si="131"/>
        <v>752.5</v>
      </c>
      <c r="M110" s="8">
        <v>1.75</v>
      </c>
      <c r="N110" s="67">
        <f t="shared" si="158"/>
        <v>45</v>
      </c>
      <c r="O110" s="8">
        <f t="shared" si="132"/>
        <v>15</v>
      </c>
      <c r="P110" s="28">
        <f t="shared" si="133"/>
        <v>960.39065183740115</v>
      </c>
      <c r="Q110" s="28">
        <f t="shared" si="134"/>
        <v>752.49999999999989</v>
      </c>
      <c r="R110" s="33">
        <f t="shared" si="135"/>
        <v>2.4748737341529163</v>
      </c>
      <c r="S110" s="89">
        <f t="shared" si="136"/>
        <v>77.781745930520216</v>
      </c>
      <c r="T110" s="50">
        <f t="shared" si="137"/>
        <v>248.03532836206654</v>
      </c>
      <c r="U110" s="89">
        <f t="shared" si="138"/>
        <v>92.271412520439057</v>
      </c>
      <c r="V110" s="58">
        <f t="shared" si="139"/>
        <v>70.710678118654741</v>
      </c>
      <c r="W110" s="28">
        <f t="shared" si="140"/>
        <v>25.52533293920003</v>
      </c>
      <c r="X110" s="59">
        <f t="shared" si="141"/>
        <v>2.7605880198672024</v>
      </c>
      <c r="Y110" s="60">
        <f t="shared" si="142"/>
        <v>25.887879365913243</v>
      </c>
      <c r="Z110" s="60">
        <f t="shared" si="143"/>
        <v>12.027480574684708</v>
      </c>
      <c r="AA110" s="67">
        <f t="shared" si="159"/>
        <v>-20</v>
      </c>
      <c r="AB110" s="31">
        <f t="shared" si="144"/>
        <v>10</v>
      </c>
      <c r="AC110" s="50">
        <f t="shared" si="145"/>
        <v>851.13653942398503</v>
      </c>
      <c r="AD110" s="28">
        <f t="shared" si="146"/>
        <v>273.88760128531726</v>
      </c>
      <c r="AE110" s="33">
        <f t="shared" si="147"/>
        <v>1.8623111018328462</v>
      </c>
      <c r="AF110" s="89">
        <f t="shared" si="148"/>
        <v>58.529777486175163</v>
      </c>
      <c r="AG110" s="50">
        <f t="shared" si="149"/>
        <v>193.87591812944851</v>
      </c>
      <c r="AH110" s="89">
        <f t="shared" si="150"/>
        <v>70.048597966453741</v>
      </c>
      <c r="AI110" s="58">
        <f t="shared" si="151"/>
        <v>53.208888623795602</v>
      </c>
      <c r="AJ110" s="28">
        <f t="shared" si="152"/>
        <v>22.621569154125851</v>
      </c>
      <c r="AK110" s="61">
        <f t="shared" si="153"/>
        <v>3.4725777755182623</v>
      </c>
      <c r="AL110" s="60">
        <f t="shared" si="154"/>
        <v>19.945996281016537</v>
      </c>
      <c r="AM110" s="60">
        <f t="shared" si="155"/>
        <v>9.3818411195381461</v>
      </c>
      <c r="AN110" s="62">
        <f t="shared" si="160"/>
        <v>26.583408336967224</v>
      </c>
      <c r="AO110" s="63">
        <f t="shared" si="161"/>
        <v>3.6830704852691269</v>
      </c>
    </row>
    <row r="111" spans="1:41" s="1" customFormat="1" ht="20.100000000000001" customHeight="1" x14ac:dyDescent="0.15">
      <c r="A111" s="18"/>
      <c r="B111" s="147"/>
      <c r="C111" s="149"/>
      <c r="D111" s="100">
        <v>400</v>
      </c>
      <c r="E111" s="149"/>
      <c r="F111" s="64" t="s">
        <v>48</v>
      </c>
      <c r="G111" s="8">
        <f t="shared" si="156"/>
        <v>30</v>
      </c>
      <c r="H111" s="186"/>
      <c r="I111" s="97">
        <f t="shared" si="157"/>
        <v>461.8802153517006</v>
      </c>
      <c r="J111" s="8">
        <v>70</v>
      </c>
      <c r="K111" s="28">
        <f t="shared" si="162"/>
        <v>470</v>
      </c>
      <c r="L111" s="58">
        <f t="shared" si="131"/>
        <v>752.5</v>
      </c>
      <c r="M111" s="8">
        <v>1.75</v>
      </c>
      <c r="N111" s="67">
        <f t="shared" si="158"/>
        <v>45</v>
      </c>
      <c r="O111" s="8">
        <f t="shared" si="132"/>
        <v>15</v>
      </c>
      <c r="P111" s="28">
        <f t="shared" si="133"/>
        <v>960.39065183740115</v>
      </c>
      <c r="Q111" s="28">
        <f t="shared" si="134"/>
        <v>752.49999999999989</v>
      </c>
      <c r="R111" s="33">
        <f t="shared" si="135"/>
        <v>2.4748737341529163</v>
      </c>
      <c r="S111" s="89">
        <f t="shared" si="136"/>
        <v>77.781745930520216</v>
      </c>
      <c r="T111" s="50">
        <f t="shared" si="137"/>
        <v>248.03532836206654</v>
      </c>
      <c r="U111" s="89">
        <f t="shared" si="138"/>
        <v>92.271412520439057</v>
      </c>
      <c r="V111" s="58">
        <f t="shared" si="139"/>
        <v>70.710678118654741</v>
      </c>
      <c r="W111" s="28">
        <f t="shared" si="140"/>
        <v>25.52533293920003</v>
      </c>
      <c r="X111" s="59">
        <f t="shared" si="141"/>
        <v>2.7605880198672024</v>
      </c>
      <c r="Y111" s="60">
        <f t="shared" si="142"/>
        <v>25.887879365913243</v>
      </c>
      <c r="Z111" s="60">
        <f t="shared" si="143"/>
        <v>12.027480574684708</v>
      </c>
      <c r="AA111" s="67">
        <f t="shared" si="159"/>
        <v>-20</v>
      </c>
      <c r="AB111" s="31">
        <f t="shared" si="144"/>
        <v>10</v>
      </c>
      <c r="AC111" s="50">
        <f t="shared" si="145"/>
        <v>851.13653942398503</v>
      </c>
      <c r="AD111" s="28">
        <f t="shared" si="146"/>
        <v>273.88760128531726</v>
      </c>
      <c r="AE111" s="33">
        <f t="shared" si="147"/>
        <v>1.8623111018328462</v>
      </c>
      <c r="AF111" s="89">
        <f t="shared" si="148"/>
        <v>58.529777486175163</v>
      </c>
      <c r="AG111" s="50">
        <f t="shared" si="149"/>
        <v>193.87591812944851</v>
      </c>
      <c r="AH111" s="89">
        <f t="shared" si="150"/>
        <v>70.048597966453741</v>
      </c>
      <c r="AI111" s="58">
        <f t="shared" si="151"/>
        <v>53.208888623795602</v>
      </c>
      <c r="AJ111" s="28">
        <f t="shared" si="152"/>
        <v>22.621569154125851</v>
      </c>
      <c r="AK111" s="61">
        <f t="shared" si="153"/>
        <v>3.4725777755182623</v>
      </c>
      <c r="AL111" s="60">
        <f t="shared" si="154"/>
        <v>19.945996281016537</v>
      </c>
      <c r="AM111" s="60">
        <f t="shared" si="155"/>
        <v>9.3818411195381461</v>
      </c>
      <c r="AN111" s="62">
        <f t="shared" si="160"/>
        <v>26.583408336967224</v>
      </c>
      <c r="AO111" s="63">
        <f t="shared" si="161"/>
        <v>3.6830704852691269</v>
      </c>
    </row>
    <row r="112" spans="1:41" s="1" customFormat="1" ht="20.100000000000001" customHeight="1" x14ac:dyDescent="0.15">
      <c r="A112" s="18"/>
      <c r="B112" s="147"/>
      <c r="C112" s="149"/>
      <c r="D112" s="100">
        <v>400</v>
      </c>
      <c r="E112" s="149"/>
      <c r="F112" s="64" t="s">
        <v>49</v>
      </c>
      <c r="G112" s="8">
        <f t="shared" si="156"/>
        <v>30</v>
      </c>
      <c r="H112" s="186"/>
      <c r="I112" s="97">
        <f t="shared" si="157"/>
        <v>461.8802153517006</v>
      </c>
      <c r="J112" s="8">
        <v>80</v>
      </c>
      <c r="K112" s="28">
        <f t="shared" si="162"/>
        <v>480</v>
      </c>
      <c r="L112" s="58">
        <f t="shared" si="131"/>
        <v>770</v>
      </c>
      <c r="M112" s="8">
        <v>1.75</v>
      </c>
      <c r="N112" s="67">
        <f t="shared" si="158"/>
        <v>45</v>
      </c>
      <c r="O112" s="8">
        <f t="shared" si="132"/>
        <v>15</v>
      </c>
      <c r="P112" s="28">
        <f t="shared" si="133"/>
        <v>982.72531815920104</v>
      </c>
      <c r="Q112" s="28">
        <f t="shared" si="134"/>
        <v>769.99999999999989</v>
      </c>
      <c r="R112" s="33">
        <f t="shared" si="135"/>
        <v>2.4748737341529163</v>
      </c>
      <c r="S112" s="89">
        <f t="shared" si="136"/>
        <v>77.781745930520216</v>
      </c>
      <c r="T112" s="50">
        <f t="shared" si="137"/>
        <v>251.65774500954626</v>
      </c>
      <c r="U112" s="89">
        <f t="shared" si="138"/>
        <v>92.271412520439057</v>
      </c>
      <c r="V112" s="58">
        <f t="shared" si="139"/>
        <v>70.710678118654741</v>
      </c>
      <c r="W112" s="28">
        <f t="shared" si="140"/>
        <v>25.525332939200027</v>
      </c>
      <c r="X112" s="59">
        <f t="shared" si="141"/>
        <v>2.7605880198672024</v>
      </c>
      <c r="Y112" s="60">
        <f t="shared" si="142"/>
        <v>27.249610828992068</v>
      </c>
      <c r="Z112" s="60">
        <f t="shared" si="143"/>
        <v>12.39086724981555</v>
      </c>
      <c r="AA112" s="67">
        <f t="shared" si="159"/>
        <v>-20</v>
      </c>
      <c r="AB112" s="31">
        <f t="shared" si="144"/>
        <v>10</v>
      </c>
      <c r="AC112" s="50">
        <f t="shared" si="145"/>
        <v>870.93041243384528</v>
      </c>
      <c r="AD112" s="28">
        <f t="shared" si="146"/>
        <v>280.25708038497578</v>
      </c>
      <c r="AE112" s="33">
        <f t="shared" si="147"/>
        <v>1.8623111018328462</v>
      </c>
      <c r="AF112" s="89">
        <f t="shared" si="148"/>
        <v>58.529777486175163</v>
      </c>
      <c r="AG112" s="50">
        <f t="shared" si="149"/>
        <v>196.75562324951815</v>
      </c>
      <c r="AH112" s="89">
        <f t="shared" si="150"/>
        <v>70.048597966453741</v>
      </c>
      <c r="AI112" s="58">
        <f t="shared" si="151"/>
        <v>53.208888623795602</v>
      </c>
      <c r="AJ112" s="28">
        <f t="shared" si="152"/>
        <v>22.621569154125851</v>
      </c>
      <c r="AK112" s="61">
        <f t="shared" si="153"/>
        <v>3.4725777755182623</v>
      </c>
      <c r="AL112" s="60">
        <f t="shared" si="154"/>
        <v>21.001062838471455</v>
      </c>
      <c r="AM112" s="60">
        <f t="shared" si="155"/>
        <v>9.6665446594289204</v>
      </c>
      <c r="AN112" s="62">
        <f t="shared" si="160"/>
        <v>27.247949319611827</v>
      </c>
      <c r="AO112" s="63">
        <f t="shared" si="161"/>
        <v>3.7186881521502198</v>
      </c>
    </row>
    <row r="113" spans="1:41" s="1" customFormat="1" ht="20.100000000000001" customHeight="1" x14ac:dyDescent="0.15">
      <c r="A113" s="18"/>
      <c r="B113" s="147"/>
      <c r="C113" s="149"/>
      <c r="D113" s="100">
        <v>400</v>
      </c>
      <c r="E113" s="149"/>
      <c r="F113" s="64" t="s">
        <v>50</v>
      </c>
      <c r="G113" s="8">
        <f t="shared" si="156"/>
        <v>30</v>
      </c>
      <c r="H113" s="186"/>
      <c r="I113" s="97">
        <f t="shared" si="157"/>
        <v>461.8802153517006</v>
      </c>
      <c r="J113" s="8">
        <v>80</v>
      </c>
      <c r="K113" s="28">
        <f t="shared" si="162"/>
        <v>480</v>
      </c>
      <c r="L113" s="58">
        <f t="shared" si="131"/>
        <v>770</v>
      </c>
      <c r="M113" s="8">
        <v>1.75</v>
      </c>
      <c r="N113" s="67">
        <f t="shared" si="158"/>
        <v>45</v>
      </c>
      <c r="O113" s="8">
        <f t="shared" si="132"/>
        <v>15</v>
      </c>
      <c r="P113" s="28">
        <f t="shared" si="133"/>
        <v>982.72531815920104</v>
      </c>
      <c r="Q113" s="28">
        <f t="shared" si="134"/>
        <v>769.99999999999989</v>
      </c>
      <c r="R113" s="33">
        <f t="shared" si="135"/>
        <v>2.4748737341529163</v>
      </c>
      <c r="S113" s="89">
        <f t="shared" si="136"/>
        <v>77.781745930520216</v>
      </c>
      <c r="T113" s="50">
        <f t="shared" si="137"/>
        <v>251.65774500954626</v>
      </c>
      <c r="U113" s="89">
        <f t="shared" si="138"/>
        <v>92.271412520439057</v>
      </c>
      <c r="V113" s="58">
        <f t="shared" si="139"/>
        <v>70.710678118654741</v>
      </c>
      <c r="W113" s="28">
        <f t="shared" si="140"/>
        <v>25.525332939200027</v>
      </c>
      <c r="X113" s="59">
        <f t="shared" si="141"/>
        <v>2.7605880198672024</v>
      </c>
      <c r="Y113" s="60">
        <f t="shared" si="142"/>
        <v>27.249610828992068</v>
      </c>
      <c r="Z113" s="60">
        <f t="shared" si="143"/>
        <v>12.39086724981555</v>
      </c>
      <c r="AA113" s="67">
        <f t="shared" si="159"/>
        <v>-20</v>
      </c>
      <c r="AB113" s="31">
        <f t="shared" si="144"/>
        <v>10</v>
      </c>
      <c r="AC113" s="50">
        <f t="shared" si="145"/>
        <v>870.93041243384528</v>
      </c>
      <c r="AD113" s="28">
        <f t="shared" si="146"/>
        <v>280.25708038497578</v>
      </c>
      <c r="AE113" s="33">
        <f t="shared" si="147"/>
        <v>1.8623111018328462</v>
      </c>
      <c r="AF113" s="89">
        <f t="shared" si="148"/>
        <v>58.529777486175163</v>
      </c>
      <c r="AG113" s="50">
        <f t="shared" si="149"/>
        <v>196.75562324951815</v>
      </c>
      <c r="AH113" s="89">
        <f t="shared" si="150"/>
        <v>70.048597966453741</v>
      </c>
      <c r="AI113" s="58">
        <f t="shared" si="151"/>
        <v>53.208888623795602</v>
      </c>
      <c r="AJ113" s="28">
        <f t="shared" si="152"/>
        <v>22.621569154125851</v>
      </c>
      <c r="AK113" s="61">
        <f t="shared" si="153"/>
        <v>3.4725777755182623</v>
      </c>
      <c r="AL113" s="60">
        <f t="shared" si="154"/>
        <v>21.001062838471455</v>
      </c>
      <c r="AM113" s="60">
        <f t="shared" si="155"/>
        <v>9.6665446594289204</v>
      </c>
      <c r="AN113" s="62">
        <f t="shared" si="160"/>
        <v>27.247949319611827</v>
      </c>
      <c r="AO113" s="63">
        <f t="shared" si="161"/>
        <v>3.7186881521502198</v>
      </c>
    </row>
    <row r="114" spans="1:41" s="1" customFormat="1" ht="20.100000000000001" customHeight="1" thickBot="1" x14ac:dyDescent="0.2">
      <c r="A114" s="18"/>
      <c r="B114" s="148"/>
      <c r="C114" s="150"/>
      <c r="D114" s="101">
        <v>400</v>
      </c>
      <c r="E114" s="150"/>
      <c r="F114" s="65" t="s">
        <v>51</v>
      </c>
      <c r="G114" s="35">
        <f t="shared" si="156"/>
        <v>30</v>
      </c>
      <c r="H114" s="187"/>
      <c r="I114" s="97">
        <f t="shared" si="157"/>
        <v>461.8802153517006</v>
      </c>
      <c r="J114" s="35">
        <v>90</v>
      </c>
      <c r="K114" s="36">
        <f t="shared" si="162"/>
        <v>490</v>
      </c>
      <c r="L114" s="66">
        <f t="shared" si="131"/>
        <v>787.5</v>
      </c>
      <c r="M114" s="35">
        <v>1.75</v>
      </c>
      <c r="N114" s="83">
        <f t="shared" si="158"/>
        <v>45</v>
      </c>
      <c r="O114" s="35">
        <f t="shared" si="132"/>
        <v>15</v>
      </c>
      <c r="P114" s="36">
        <f t="shared" si="133"/>
        <v>1005.059984481001</v>
      </c>
      <c r="Q114" s="36">
        <f t="shared" si="134"/>
        <v>787.49999999999989</v>
      </c>
      <c r="R114" s="40">
        <f t="shared" si="135"/>
        <v>2.4748737341529163</v>
      </c>
      <c r="S114" s="90">
        <f t="shared" si="136"/>
        <v>77.781745930520216</v>
      </c>
      <c r="T114" s="51">
        <f t="shared" si="137"/>
        <v>255.28016165702599</v>
      </c>
      <c r="U114" s="90">
        <f t="shared" si="138"/>
        <v>92.271412520439057</v>
      </c>
      <c r="V114" s="66">
        <f t="shared" si="139"/>
        <v>70.710678118654741</v>
      </c>
      <c r="W114" s="36">
        <f t="shared" si="140"/>
        <v>25.525332939200027</v>
      </c>
      <c r="X114" s="84">
        <f t="shared" si="141"/>
        <v>2.7605880198672024</v>
      </c>
      <c r="Y114" s="85">
        <f t="shared" si="142"/>
        <v>28.655382397447571</v>
      </c>
      <c r="Z114" s="85">
        <f t="shared" si="143"/>
        <v>12.758057462426249</v>
      </c>
      <c r="AA114" s="83">
        <f t="shared" si="159"/>
        <v>-20</v>
      </c>
      <c r="AB114" s="38">
        <f t="shared" si="144"/>
        <v>10</v>
      </c>
      <c r="AC114" s="51">
        <f t="shared" si="145"/>
        <v>890.7242854437053</v>
      </c>
      <c r="AD114" s="36">
        <f t="shared" si="146"/>
        <v>286.62655948463436</v>
      </c>
      <c r="AE114" s="40">
        <f t="shared" si="147"/>
        <v>1.8623111018328462</v>
      </c>
      <c r="AF114" s="90">
        <f t="shared" si="148"/>
        <v>58.529777486175163</v>
      </c>
      <c r="AG114" s="51">
        <f t="shared" si="149"/>
        <v>199.6353283695878</v>
      </c>
      <c r="AH114" s="90">
        <f t="shared" si="150"/>
        <v>70.048597966453741</v>
      </c>
      <c r="AI114" s="66">
        <f t="shared" si="151"/>
        <v>53.208888623795602</v>
      </c>
      <c r="AJ114" s="36">
        <f t="shared" si="152"/>
        <v>22.621569154125851</v>
      </c>
      <c r="AK114" s="86">
        <f t="shared" si="153"/>
        <v>3.4725777755182623</v>
      </c>
      <c r="AL114" s="85">
        <f t="shared" si="154"/>
        <v>22.090561629995033</v>
      </c>
      <c r="AM114" s="85">
        <f t="shared" si="155"/>
        <v>9.9542718896957698</v>
      </c>
      <c r="AN114" s="62">
        <f t="shared" si="160"/>
        <v>27.920281666886673</v>
      </c>
      <c r="AO114" s="63">
        <f>IF(AA114&gt;0,0.8*0.4*(Q114+U114+W114+I114+AD114+AH114+AJ114)/100,0.8*0.4*(Q114+U114+W114+I114-AD114+AH114+AJ114)/100)</f>
        <v>3.7543058190313126</v>
      </c>
    </row>
    <row r="115" spans="1:41" s="6" customFormat="1" ht="20.100000000000001" customHeight="1" x14ac:dyDescent="0.15">
      <c r="A115" s="18"/>
      <c r="B115" s="18"/>
      <c r="C115" s="18"/>
      <c r="D115" s="99"/>
      <c r="E115" s="18"/>
      <c r="F115" s="18"/>
      <c r="G115" s="18"/>
      <c r="H115" s="18"/>
      <c r="I115" s="18"/>
      <c r="J115" s="18"/>
      <c r="K115" s="42"/>
      <c r="L115" s="42"/>
      <c r="M115" s="18"/>
      <c r="N115" s="18"/>
      <c r="O115" s="18"/>
      <c r="P115" s="42"/>
      <c r="Q115" s="42"/>
      <c r="R115" s="47"/>
      <c r="S115" s="52"/>
      <c r="T115" s="52"/>
      <c r="U115" s="52"/>
      <c r="V115" s="42"/>
      <c r="W115" s="42"/>
      <c r="X115" s="46"/>
      <c r="Y115" s="43"/>
      <c r="Z115" s="43"/>
      <c r="AA115" s="44"/>
      <c r="AB115" s="45"/>
      <c r="AC115" s="52"/>
      <c r="AD115" s="42"/>
      <c r="AE115" s="47"/>
      <c r="AF115" s="52"/>
      <c r="AG115" s="52"/>
      <c r="AH115" s="52"/>
      <c r="AI115" s="42"/>
      <c r="AJ115" s="42"/>
      <c r="AK115" s="46"/>
      <c r="AL115" s="43"/>
      <c r="AM115" s="43"/>
      <c r="AN115" s="47"/>
    </row>
    <row r="116" spans="1:41" s="6" customFormat="1" ht="20.100000000000001" customHeight="1" x14ac:dyDescent="0.15">
      <c r="A116" s="18"/>
      <c r="B116" s="18"/>
      <c r="C116" s="18"/>
      <c r="D116" s="99"/>
      <c r="E116" s="18"/>
      <c r="F116" s="18"/>
      <c r="G116" s="18"/>
      <c r="H116" s="18"/>
      <c r="I116" s="18"/>
      <c r="J116" s="18"/>
      <c r="K116" s="42"/>
      <c r="L116" s="42"/>
      <c r="M116" s="18"/>
      <c r="N116" s="18"/>
      <c r="O116" s="18"/>
      <c r="P116" s="42"/>
      <c r="Q116" s="42"/>
      <c r="R116" s="47"/>
      <c r="S116" s="52"/>
      <c r="T116" s="52"/>
      <c r="U116" s="52"/>
      <c r="V116" s="42"/>
      <c r="W116" s="42"/>
      <c r="X116" s="46"/>
      <c r="Y116" s="43"/>
      <c r="Z116" s="43"/>
      <c r="AA116" s="44"/>
      <c r="AB116" s="45"/>
      <c r="AC116" s="52"/>
      <c r="AD116" s="42"/>
      <c r="AE116" s="47"/>
      <c r="AF116" s="52"/>
      <c r="AG116" s="52"/>
      <c r="AH116" s="52"/>
      <c r="AI116" s="42"/>
      <c r="AJ116" s="42"/>
      <c r="AK116" s="46"/>
      <c r="AL116" s="43"/>
      <c r="AM116" s="43"/>
      <c r="AN116" s="47"/>
      <c r="AO116" s="47"/>
    </row>
    <row r="117" spans="1:41" s="1" customFormat="1" ht="20.100000000000001" customHeight="1" x14ac:dyDescent="0.15">
      <c r="A117" s="17"/>
      <c r="B117" s="164" t="s">
        <v>53</v>
      </c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  <c r="AD117" s="164"/>
      <c r="AE117" s="164"/>
      <c r="AF117" s="164"/>
      <c r="AG117" s="164"/>
      <c r="AH117" s="164"/>
      <c r="AI117" s="164"/>
      <c r="AJ117" s="164"/>
      <c r="AK117" s="164"/>
      <c r="AL117" s="164"/>
      <c r="AM117" s="164"/>
      <c r="AN117" s="164"/>
      <c r="AO117" s="164"/>
    </row>
    <row r="118" spans="1:41" s="1" customFormat="1" ht="20.100000000000001" customHeight="1" thickBot="1" x14ac:dyDescent="0.2">
      <c r="D118" s="96"/>
      <c r="K118" s="2"/>
      <c r="L118" s="2"/>
      <c r="P118" s="2"/>
      <c r="Q118" s="2"/>
      <c r="R118" s="87"/>
      <c r="S118" s="13"/>
      <c r="T118" s="13"/>
      <c r="U118" s="13"/>
      <c r="V118" s="2"/>
      <c r="W118" s="2"/>
      <c r="X118" s="5"/>
      <c r="AA118" s="3"/>
      <c r="AB118" s="4"/>
      <c r="AC118" s="13"/>
      <c r="AD118" s="2"/>
      <c r="AE118" s="87"/>
      <c r="AF118" s="13"/>
      <c r="AG118" s="13"/>
      <c r="AH118" s="13"/>
      <c r="AI118" s="2"/>
      <c r="AJ118" s="2"/>
      <c r="AK118" s="5"/>
      <c r="AN118" s="4" t="s">
        <v>144</v>
      </c>
      <c r="AO118" s="4"/>
    </row>
    <row r="119" spans="1:41" s="1" customFormat="1" ht="23.25" customHeight="1" x14ac:dyDescent="0.15">
      <c r="A119" s="18"/>
      <c r="B119" s="19" t="s">
        <v>29</v>
      </c>
      <c r="C119" s="15" t="s">
        <v>30</v>
      </c>
      <c r="D119" s="91" t="s">
        <v>30</v>
      </c>
      <c r="E119" s="15" t="s">
        <v>315</v>
      </c>
      <c r="F119" s="68" t="s">
        <v>24</v>
      </c>
      <c r="G119" s="165" t="s">
        <v>71</v>
      </c>
      <c r="H119" s="146" t="s">
        <v>316</v>
      </c>
      <c r="I119" s="167" t="s">
        <v>316</v>
      </c>
      <c r="J119" s="68" t="s">
        <v>27</v>
      </c>
      <c r="K119" s="151" t="s">
        <v>72</v>
      </c>
      <c r="L119" s="151" t="s">
        <v>1</v>
      </c>
      <c r="M119" s="153" t="s">
        <v>3</v>
      </c>
      <c r="N119" s="153" t="s">
        <v>32</v>
      </c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  <c r="AA119" s="153" t="s">
        <v>33</v>
      </c>
      <c r="AB119" s="153"/>
      <c r="AC119" s="153"/>
      <c r="AD119" s="153"/>
      <c r="AE119" s="153"/>
      <c r="AF119" s="153"/>
      <c r="AG119" s="153"/>
      <c r="AH119" s="153"/>
      <c r="AI119" s="153"/>
      <c r="AJ119" s="153"/>
      <c r="AK119" s="153"/>
      <c r="AL119" s="153"/>
      <c r="AM119" s="153"/>
      <c r="AN119" s="103" t="s">
        <v>16</v>
      </c>
      <c r="AO119" s="155" t="s">
        <v>145</v>
      </c>
    </row>
    <row r="120" spans="1:41" s="1" customFormat="1" ht="26.25" customHeight="1" x14ac:dyDescent="0.15">
      <c r="A120" s="18"/>
      <c r="B120" s="20" t="s">
        <v>34</v>
      </c>
      <c r="C120" s="16" t="s">
        <v>35</v>
      </c>
      <c r="D120" s="92" t="s">
        <v>35</v>
      </c>
      <c r="E120" s="16" t="s">
        <v>70</v>
      </c>
      <c r="F120" s="69" t="s">
        <v>73</v>
      </c>
      <c r="G120" s="166"/>
      <c r="H120" s="143"/>
      <c r="I120" s="168"/>
      <c r="J120" s="69" t="s">
        <v>74</v>
      </c>
      <c r="K120" s="152"/>
      <c r="L120" s="152"/>
      <c r="M120" s="154"/>
      <c r="N120" s="103" t="s">
        <v>39</v>
      </c>
      <c r="O120" s="103" t="s">
        <v>40</v>
      </c>
      <c r="P120" s="103" t="s">
        <v>0</v>
      </c>
      <c r="Q120" s="103" t="s">
        <v>2</v>
      </c>
      <c r="R120" s="162" t="s">
        <v>17</v>
      </c>
      <c r="S120" s="103" t="s">
        <v>4</v>
      </c>
      <c r="T120" s="103" t="s">
        <v>19</v>
      </c>
      <c r="U120" s="103" t="s">
        <v>21</v>
      </c>
      <c r="V120" s="103" t="s">
        <v>5</v>
      </c>
      <c r="W120" s="103" t="s">
        <v>6</v>
      </c>
      <c r="X120" s="157" t="s">
        <v>7</v>
      </c>
      <c r="Y120" s="70" t="s">
        <v>37</v>
      </c>
      <c r="Z120" s="70" t="s">
        <v>38</v>
      </c>
      <c r="AA120" s="103" t="s">
        <v>41</v>
      </c>
      <c r="AB120" s="103" t="s">
        <v>42</v>
      </c>
      <c r="AC120" s="103" t="s">
        <v>18</v>
      </c>
      <c r="AD120" s="103" t="s">
        <v>13</v>
      </c>
      <c r="AE120" s="162" t="s">
        <v>14</v>
      </c>
      <c r="AF120" s="103" t="s">
        <v>8</v>
      </c>
      <c r="AG120" s="103" t="s">
        <v>20</v>
      </c>
      <c r="AH120" s="103" t="s">
        <v>22</v>
      </c>
      <c r="AI120" s="103" t="s">
        <v>9</v>
      </c>
      <c r="AJ120" s="103" t="s">
        <v>10</v>
      </c>
      <c r="AK120" s="157" t="s">
        <v>11</v>
      </c>
      <c r="AL120" s="70" t="s">
        <v>311</v>
      </c>
      <c r="AM120" s="70" t="s">
        <v>312</v>
      </c>
      <c r="AN120" s="71" t="s">
        <v>314</v>
      </c>
      <c r="AO120" s="156"/>
    </row>
    <row r="121" spans="1:41" s="1" customFormat="1" ht="51.75" customHeight="1" x14ac:dyDescent="0.15">
      <c r="A121" s="18"/>
      <c r="B121" s="25" t="s">
        <v>57</v>
      </c>
      <c r="C121" s="24" t="s">
        <v>57</v>
      </c>
      <c r="D121" s="93" t="s">
        <v>57</v>
      </c>
      <c r="E121" s="71" t="s">
        <v>15</v>
      </c>
      <c r="F121" s="71" t="s">
        <v>58</v>
      </c>
      <c r="G121" s="71" t="s">
        <v>59</v>
      </c>
      <c r="H121" s="108" t="s">
        <v>15</v>
      </c>
      <c r="I121" s="93" t="s">
        <v>15</v>
      </c>
      <c r="J121" s="71" t="s">
        <v>15</v>
      </c>
      <c r="K121" s="73" t="s">
        <v>57</v>
      </c>
      <c r="L121" s="73" t="s">
        <v>57</v>
      </c>
      <c r="M121" s="154"/>
      <c r="N121" s="71" t="s">
        <v>59</v>
      </c>
      <c r="O121" s="71" t="s">
        <v>59</v>
      </c>
      <c r="P121" s="71" t="s">
        <v>57</v>
      </c>
      <c r="Q121" s="71" t="s">
        <v>57</v>
      </c>
      <c r="R121" s="163"/>
      <c r="S121" s="71" t="s">
        <v>57</v>
      </c>
      <c r="T121" s="71" t="s">
        <v>57</v>
      </c>
      <c r="U121" s="71" t="s">
        <v>57</v>
      </c>
      <c r="V121" s="71" t="s">
        <v>57</v>
      </c>
      <c r="W121" s="71" t="s">
        <v>57</v>
      </c>
      <c r="X121" s="157"/>
      <c r="Y121" s="158" t="s">
        <v>75</v>
      </c>
      <c r="Z121" s="158"/>
      <c r="AA121" s="71" t="s">
        <v>59</v>
      </c>
      <c r="AB121" s="71" t="s">
        <v>59</v>
      </c>
      <c r="AC121" s="71" t="s">
        <v>57</v>
      </c>
      <c r="AD121" s="71" t="s">
        <v>57</v>
      </c>
      <c r="AE121" s="163"/>
      <c r="AF121" s="71" t="s">
        <v>57</v>
      </c>
      <c r="AG121" s="71" t="s">
        <v>57</v>
      </c>
      <c r="AH121" s="71" t="s">
        <v>57</v>
      </c>
      <c r="AI121" s="71" t="s">
        <v>57</v>
      </c>
      <c r="AJ121" s="71" t="s">
        <v>57</v>
      </c>
      <c r="AK121" s="157"/>
      <c r="AL121" s="159" t="s">
        <v>313</v>
      </c>
      <c r="AM121" s="160"/>
      <c r="AN121" s="158" t="s">
        <v>52</v>
      </c>
      <c r="AO121" s="161"/>
    </row>
    <row r="122" spans="1:41" s="1" customFormat="1" ht="20.100000000000001" customHeight="1" x14ac:dyDescent="0.15">
      <c r="A122" s="18"/>
      <c r="B122" s="147">
        <f>C122+30*2</f>
        <v>660</v>
      </c>
      <c r="C122" s="149">
        <v>600</v>
      </c>
      <c r="D122" s="100">
        <v>600</v>
      </c>
      <c r="E122" s="149">
        <v>300</v>
      </c>
      <c r="F122" s="94" t="s">
        <v>222</v>
      </c>
      <c r="G122" s="8">
        <v>30</v>
      </c>
      <c r="H122" s="186">
        <f>C122/COS(G122/180*PI())</f>
        <v>692.8203230275509</v>
      </c>
      <c r="I122" s="97">
        <f>D122/COS(G122/180*PI())</f>
        <v>692.8203230275509</v>
      </c>
      <c r="J122" s="8">
        <v>60</v>
      </c>
      <c r="K122" s="28">
        <f t="shared" ref="K122:K130" si="163">J122+E$122</f>
        <v>360</v>
      </c>
      <c r="L122" s="58">
        <f t="shared" ref="L122:L157" si="164">(K122-40)*M122</f>
        <v>480</v>
      </c>
      <c r="M122" s="8">
        <v>1.5</v>
      </c>
      <c r="N122" s="67">
        <v>45</v>
      </c>
      <c r="O122" s="8">
        <f t="shared" ref="O122:O157" si="165">N122-G122</f>
        <v>15</v>
      </c>
      <c r="P122" s="28">
        <f t="shared" ref="P122:P157" si="166">L122/COS(ATAN((Q122+U122-T122)/L122))</f>
        <v>603.6483661266434</v>
      </c>
      <c r="Q122" s="28">
        <f t="shared" ref="Q122:Q157" si="167">L122*TAN(N122*PI()/180)</f>
        <v>479.99999999999994</v>
      </c>
      <c r="R122" s="33">
        <f t="shared" ref="R122:R157" si="168">M122/COS(N122*PI()/180)</f>
        <v>2.1213203435596424</v>
      </c>
      <c r="S122" s="89">
        <f t="shared" ref="S122:S157" si="169">55/COS(N122*PI()/180)</f>
        <v>77.781745930520216</v>
      </c>
      <c r="T122" s="50">
        <f t="shared" ref="T122:T157" si="170">K122/X122+S122</f>
        <v>205.97742073246843</v>
      </c>
      <c r="U122" s="89">
        <f t="shared" ref="U122:U157" si="171">40/X122+S122</f>
        <v>92.025709797403351</v>
      </c>
      <c r="V122" s="58">
        <f t="shared" ref="V122:V157" si="172">50/COS(N122*PI()/180)</f>
        <v>70.710678118654741</v>
      </c>
      <c r="W122" s="28">
        <f t="shared" ref="W122:W157" si="173">20/COS(ATAN((Q122+U122-T122)/L122))</f>
        <v>25.152015255276808</v>
      </c>
      <c r="X122" s="59">
        <f t="shared" ref="X122:X157" si="174">(3.5+SIN(N122*PI()/180)/M122)*COS(N122*PI()/180)</f>
        <v>2.8082070674862498</v>
      </c>
      <c r="Y122" s="60">
        <f t="shared" ref="Y122:Y157" si="175">(S122*M122*(K122^2-40^2)/2+M122*(K122^3-40^3)/(6*X122))/1000000</f>
        <v>11.614889887366312</v>
      </c>
      <c r="Z122" s="60">
        <f t="shared" ref="Z122:Z157" si="176">(M122*(S122+V122+W122)*(K122-40)*60+M122*(K122^2-40^2)*60/(2*X122)+(V122+W122+U122)*0*60)/1000000</f>
        <v>7.0520906487993829</v>
      </c>
      <c r="AA122" s="67">
        <v>-20</v>
      </c>
      <c r="AB122" s="31">
        <f t="shared" ref="AB122:AB157" si="177">AA122+G122</f>
        <v>10</v>
      </c>
      <c r="AC122" s="50">
        <f t="shared" ref="AC122:AC157" si="178">IF(AA122&gt;0,L122/COS(ATAN((AD122+AH122-AG122)/L122)),L122/COS(ATAN((AD122+AG122-AH122)/L122)))</f>
        <v>548.80159963846688</v>
      </c>
      <c r="AD122" s="28">
        <f t="shared" ref="AD122:AD157" si="179">L122*TAN(ABS(AA122)*PI()/180)</f>
        <v>174.70571244777713</v>
      </c>
      <c r="AE122" s="33">
        <f t="shared" ref="AE122:AE157" si="180">M122/COS(AA122*PI()/180)</f>
        <v>1.5962666587138681</v>
      </c>
      <c r="AF122" s="89">
        <f t="shared" ref="AF122:AF157" si="181">55/COS(AA122*PI()/180)</f>
        <v>58.529777486175163</v>
      </c>
      <c r="AG122" s="50">
        <f t="shared" ref="AG122:AG157" si="182">K122/AK122+AF122</f>
        <v>161.29335530033427</v>
      </c>
      <c r="AH122" s="89">
        <f t="shared" ref="AH122:AH157" si="183">40/AK122+AF122</f>
        <v>69.947952798859504</v>
      </c>
      <c r="AI122" s="58">
        <f t="shared" ref="AI122:AI157" si="184">50/COS(AA122*PI()/180)</f>
        <v>53.208888623795602</v>
      </c>
      <c r="AJ122" s="28">
        <f t="shared" ref="AJ122:AJ157" si="185">IF(AA122&gt;0,20/COS(ATAN((AD122+AH122-AG122)/L122)),20/COS(ATAN((AD122-AH122+AG122)/L122)))</f>
        <v>22.86673331826945</v>
      </c>
      <c r="AK122" s="61">
        <f t="shared" ref="AK122:AK157" si="186">(3.5+SIN(ABS(AA122)*PI()/180)/M122)*COS(AA122*PI()/180)</f>
        <v>3.503186709312859</v>
      </c>
      <c r="AL122" s="60">
        <f t="shared" ref="AL122:AL157" si="187">(AF122*M122*(K122^2-40^2)/2+M122*(K122^3-40^3)/(6*AK122))/1000000</f>
        <v>8.9438312897264982</v>
      </c>
      <c r="AM122" s="60">
        <f t="shared" ref="AM122:AM157" si="188">(M122*(AF122+AI122+AJ122)*(K122-40)*60+M122*(K122^2-40^2)*60/(2*AK122)+(AI122+AJ122+AH122)*0*60)/1000000</f>
        <v>5.5208527485598644</v>
      </c>
      <c r="AN122" s="62">
        <f>IF(AA122&gt;0,((I122+I122+Q122+AD122)*L122/2+200*(I122+Q122+AD122+U122+W122+AH122+AJ122))/10000*0.4-(AI122+V122)*L122/10000*0.4,((I122+I122+Q122-AD122)*L122/2+200*(I122+Q122-AD122+U122+W122+AH122+AJ122))/10000*0.4-(AI122+V122)*L122/10000*0.4)</f>
        <v>23.518575855171935</v>
      </c>
      <c r="AO122" s="63">
        <f>IF(AA122&gt;0,0.8*0.4*(Q122+U122+W122+I122+AD122+AH122+AJ122)/100,0.8*0.4*(Q122+U122+W122+I122-AD122+AH122+AJ122)/100)</f>
        <v>3.8659424695986657</v>
      </c>
    </row>
    <row r="123" spans="1:41" s="1" customFormat="1" ht="20.100000000000001" customHeight="1" x14ac:dyDescent="0.15">
      <c r="A123" s="18"/>
      <c r="B123" s="147"/>
      <c r="C123" s="149"/>
      <c r="D123" s="100">
        <v>600</v>
      </c>
      <c r="E123" s="149"/>
      <c r="F123" s="94" t="s">
        <v>223</v>
      </c>
      <c r="G123" s="8">
        <f t="shared" ref="G123:G157" si="189">G122</f>
        <v>30</v>
      </c>
      <c r="H123" s="186"/>
      <c r="I123" s="97">
        <f t="shared" ref="I123:I157" si="190">D123/COS(G123/180*PI())</f>
        <v>692.8203230275509</v>
      </c>
      <c r="J123" s="29">
        <v>60</v>
      </c>
      <c r="K123" s="28">
        <f t="shared" si="163"/>
        <v>360</v>
      </c>
      <c r="L123" s="58">
        <f t="shared" si="164"/>
        <v>480</v>
      </c>
      <c r="M123" s="8">
        <v>1.5</v>
      </c>
      <c r="N123" s="67">
        <f t="shared" ref="N123:N157" si="191">N122</f>
        <v>45</v>
      </c>
      <c r="O123" s="8">
        <f t="shared" si="165"/>
        <v>15</v>
      </c>
      <c r="P123" s="28">
        <f t="shared" si="166"/>
        <v>603.6483661266434</v>
      </c>
      <c r="Q123" s="28">
        <f t="shared" si="167"/>
        <v>479.99999999999994</v>
      </c>
      <c r="R123" s="33">
        <f t="shared" si="168"/>
        <v>2.1213203435596424</v>
      </c>
      <c r="S123" s="89">
        <f t="shared" si="169"/>
        <v>77.781745930520216</v>
      </c>
      <c r="T123" s="50">
        <f t="shared" si="170"/>
        <v>205.97742073246843</v>
      </c>
      <c r="U123" s="89">
        <f t="shared" si="171"/>
        <v>92.025709797403351</v>
      </c>
      <c r="V123" s="58">
        <f t="shared" si="172"/>
        <v>70.710678118654741</v>
      </c>
      <c r="W123" s="28">
        <f t="shared" si="173"/>
        <v>25.152015255276808</v>
      </c>
      <c r="X123" s="59">
        <f t="shared" si="174"/>
        <v>2.8082070674862498</v>
      </c>
      <c r="Y123" s="60">
        <f t="shared" si="175"/>
        <v>11.614889887366312</v>
      </c>
      <c r="Z123" s="60">
        <f t="shared" si="176"/>
        <v>7.0520906487993829</v>
      </c>
      <c r="AA123" s="67">
        <f t="shared" ref="AA123:AA157" si="192">AA122</f>
        <v>-20</v>
      </c>
      <c r="AB123" s="31">
        <f t="shared" si="177"/>
        <v>10</v>
      </c>
      <c r="AC123" s="50">
        <f t="shared" si="178"/>
        <v>548.80159963846688</v>
      </c>
      <c r="AD123" s="28">
        <f t="shared" si="179"/>
        <v>174.70571244777713</v>
      </c>
      <c r="AE123" s="33">
        <f t="shared" si="180"/>
        <v>1.5962666587138681</v>
      </c>
      <c r="AF123" s="89">
        <f t="shared" si="181"/>
        <v>58.529777486175163</v>
      </c>
      <c r="AG123" s="50">
        <f t="shared" si="182"/>
        <v>161.29335530033427</v>
      </c>
      <c r="AH123" s="89">
        <f t="shared" si="183"/>
        <v>69.947952798859504</v>
      </c>
      <c r="AI123" s="58">
        <f t="shared" si="184"/>
        <v>53.208888623795602</v>
      </c>
      <c r="AJ123" s="28">
        <f t="shared" si="185"/>
        <v>22.86673331826945</v>
      </c>
      <c r="AK123" s="61">
        <f t="shared" si="186"/>
        <v>3.503186709312859</v>
      </c>
      <c r="AL123" s="60">
        <f t="shared" si="187"/>
        <v>8.9438312897264982</v>
      </c>
      <c r="AM123" s="60">
        <f t="shared" si="188"/>
        <v>5.5208527485598644</v>
      </c>
      <c r="AN123" s="62">
        <f t="shared" ref="AN123:AN157" si="193">IF(AA123&gt;0,((I123+I123+Q123+AD123)*L123/2+200*(I123+Q123+AD123+U123+W123+AH123+AJ123))/10000*0.4-(AI123+V123)*L123/10000*0.4,((I123+I123+Q123-AD123)*L123/2+200*(I123+Q123-AD123+U123+W123+AH123+AJ123))/10000*0.4-(AI123+V123)*L123/10000*0.4)</f>
        <v>23.518575855171935</v>
      </c>
      <c r="AO123" s="63">
        <f t="shared" ref="AO123:AO156" si="194">IF(AA123&gt;0,0.8*0.4*(Q123+U123+W123+I123+AD123+AH123+AJ123)/100,0.8*0.4*(Q123+U123+W123+I123-AD123+AH123+AJ123)/100)</f>
        <v>3.8659424695986657</v>
      </c>
    </row>
    <row r="124" spans="1:41" s="1" customFormat="1" ht="20.100000000000001" customHeight="1" x14ac:dyDescent="0.15">
      <c r="A124" s="18"/>
      <c r="B124" s="147"/>
      <c r="C124" s="149"/>
      <c r="D124" s="100">
        <v>600</v>
      </c>
      <c r="E124" s="149"/>
      <c r="F124" s="94" t="s">
        <v>224</v>
      </c>
      <c r="G124" s="8">
        <f t="shared" si="189"/>
        <v>30</v>
      </c>
      <c r="H124" s="186"/>
      <c r="I124" s="97">
        <f t="shared" si="190"/>
        <v>692.8203230275509</v>
      </c>
      <c r="J124" s="29">
        <v>80</v>
      </c>
      <c r="K124" s="28">
        <f t="shared" si="163"/>
        <v>380</v>
      </c>
      <c r="L124" s="58">
        <f t="shared" si="164"/>
        <v>510</v>
      </c>
      <c r="M124" s="8">
        <v>1.5</v>
      </c>
      <c r="N124" s="67">
        <f t="shared" si="191"/>
        <v>45</v>
      </c>
      <c r="O124" s="8">
        <f t="shared" si="165"/>
        <v>15</v>
      </c>
      <c r="P124" s="28">
        <f t="shared" si="166"/>
        <v>641.37638900955869</v>
      </c>
      <c r="Q124" s="28">
        <f t="shared" si="167"/>
        <v>509.99999999999994</v>
      </c>
      <c r="R124" s="33">
        <f t="shared" si="168"/>
        <v>2.1213203435596424</v>
      </c>
      <c r="S124" s="89">
        <f t="shared" si="169"/>
        <v>77.781745930520216</v>
      </c>
      <c r="T124" s="50">
        <f t="shared" si="170"/>
        <v>213.09940266591002</v>
      </c>
      <c r="U124" s="89">
        <f t="shared" si="171"/>
        <v>92.025709797403351</v>
      </c>
      <c r="V124" s="58">
        <f t="shared" si="172"/>
        <v>70.710678118654741</v>
      </c>
      <c r="W124" s="28">
        <f t="shared" si="173"/>
        <v>25.152015255276808</v>
      </c>
      <c r="X124" s="59">
        <f t="shared" si="174"/>
        <v>2.8082070674862498</v>
      </c>
      <c r="Y124" s="60">
        <f t="shared" si="175"/>
        <v>13.209694811759535</v>
      </c>
      <c r="Z124" s="60">
        <f t="shared" si="176"/>
        <v>7.6018126379310003</v>
      </c>
      <c r="AA124" s="67">
        <f t="shared" si="192"/>
        <v>-20</v>
      </c>
      <c r="AB124" s="31">
        <f t="shared" si="177"/>
        <v>10</v>
      </c>
      <c r="AC124" s="50">
        <f t="shared" si="178"/>
        <v>583.10169961587098</v>
      </c>
      <c r="AD124" s="28">
        <f t="shared" si="179"/>
        <v>185.62481947576319</v>
      </c>
      <c r="AE124" s="33">
        <f t="shared" si="180"/>
        <v>1.5962666587138681</v>
      </c>
      <c r="AF124" s="89">
        <f t="shared" si="181"/>
        <v>58.529777486175163</v>
      </c>
      <c r="AG124" s="50">
        <f t="shared" si="182"/>
        <v>167.00244295667645</v>
      </c>
      <c r="AH124" s="89">
        <f t="shared" si="183"/>
        <v>69.947952798859504</v>
      </c>
      <c r="AI124" s="58">
        <f t="shared" si="184"/>
        <v>53.208888623795602</v>
      </c>
      <c r="AJ124" s="28">
        <f t="shared" si="185"/>
        <v>22.86673331826945</v>
      </c>
      <c r="AK124" s="61">
        <f t="shared" si="186"/>
        <v>3.503186709312859</v>
      </c>
      <c r="AL124" s="60">
        <f t="shared" si="187"/>
        <v>10.179835122129383</v>
      </c>
      <c r="AM124" s="60">
        <f t="shared" si="188"/>
        <v>5.9532550864868909</v>
      </c>
      <c r="AN124" s="62">
        <f t="shared" si="193"/>
        <v>24.731705587336045</v>
      </c>
      <c r="AO124" s="63">
        <f t="shared" si="194"/>
        <v>3.9270013271091107</v>
      </c>
    </row>
    <row r="125" spans="1:41" s="1" customFormat="1" ht="20.100000000000001" customHeight="1" x14ac:dyDescent="0.15">
      <c r="A125" s="18"/>
      <c r="B125" s="147"/>
      <c r="C125" s="149"/>
      <c r="D125" s="100">
        <v>600</v>
      </c>
      <c r="E125" s="149"/>
      <c r="F125" s="94" t="s">
        <v>225</v>
      </c>
      <c r="G125" s="8">
        <f t="shared" si="189"/>
        <v>30</v>
      </c>
      <c r="H125" s="186"/>
      <c r="I125" s="97">
        <f t="shared" si="190"/>
        <v>692.8203230275509</v>
      </c>
      <c r="J125" s="29">
        <v>80</v>
      </c>
      <c r="K125" s="28">
        <f t="shared" si="163"/>
        <v>380</v>
      </c>
      <c r="L125" s="58">
        <f t="shared" si="164"/>
        <v>510</v>
      </c>
      <c r="M125" s="8">
        <v>1.5</v>
      </c>
      <c r="N125" s="67">
        <f t="shared" si="191"/>
        <v>45</v>
      </c>
      <c r="O125" s="8">
        <f t="shared" si="165"/>
        <v>15</v>
      </c>
      <c r="P125" s="28">
        <f t="shared" si="166"/>
        <v>641.37638900955869</v>
      </c>
      <c r="Q125" s="28">
        <f t="shared" si="167"/>
        <v>509.99999999999994</v>
      </c>
      <c r="R125" s="33">
        <f t="shared" si="168"/>
        <v>2.1213203435596424</v>
      </c>
      <c r="S125" s="89">
        <f t="shared" si="169"/>
        <v>77.781745930520216</v>
      </c>
      <c r="T125" s="50">
        <f t="shared" si="170"/>
        <v>213.09940266591002</v>
      </c>
      <c r="U125" s="89">
        <f t="shared" si="171"/>
        <v>92.025709797403351</v>
      </c>
      <c r="V125" s="58">
        <f t="shared" si="172"/>
        <v>70.710678118654741</v>
      </c>
      <c r="W125" s="28">
        <f t="shared" si="173"/>
        <v>25.152015255276808</v>
      </c>
      <c r="X125" s="59">
        <f t="shared" si="174"/>
        <v>2.8082070674862498</v>
      </c>
      <c r="Y125" s="60">
        <f t="shared" si="175"/>
        <v>13.209694811759535</v>
      </c>
      <c r="Z125" s="60">
        <f t="shared" si="176"/>
        <v>7.6018126379310003</v>
      </c>
      <c r="AA125" s="67">
        <f t="shared" si="192"/>
        <v>-20</v>
      </c>
      <c r="AB125" s="31">
        <f t="shared" si="177"/>
        <v>10</v>
      </c>
      <c r="AC125" s="50">
        <f t="shared" si="178"/>
        <v>583.10169961587098</v>
      </c>
      <c r="AD125" s="28">
        <f t="shared" si="179"/>
        <v>185.62481947576319</v>
      </c>
      <c r="AE125" s="33">
        <f t="shared" si="180"/>
        <v>1.5962666587138681</v>
      </c>
      <c r="AF125" s="89">
        <f t="shared" si="181"/>
        <v>58.529777486175163</v>
      </c>
      <c r="AG125" s="50">
        <f t="shared" si="182"/>
        <v>167.00244295667645</v>
      </c>
      <c r="AH125" s="89">
        <f t="shared" si="183"/>
        <v>69.947952798859504</v>
      </c>
      <c r="AI125" s="58">
        <f t="shared" si="184"/>
        <v>53.208888623795602</v>
      </c>
      <c r="AJ125" s="28">
        <f t="shared" si="185"/>
        <v>22.86673331826945</v>
      </c>
      <c r="AK125" s="61">
        <f t="shared" si="186"/>
        <v>3.503186709312859</v>
      </c>
      <c r="AL125" s="60">
        <f t="shared" si="187"/>
        <v>10.179835122129383</v>
      </c>
      <c r="AM125" s="60">
        <f t="shared" si="188"/>
        <v>5.9532550864868909</v>
      </c>
      <c r="AN125" s="62">
        <f t="shared" si="193"/>
        <v>24.731705587336045</v>
      </c>
      <c r="AO125" s="63">
        <f t="shared" si="194"/>
        <v>3.9270013271091107</v>
      </c>
    </row>
    <row r="126" spans="1:41" s="1" customFormat="1" ht="20.100000000000001" customHeight="1" x14ac:dyDescent="0.15">
      <c r="A126" s="18"/>
      <c r="B126" s="147"/>
      <c r="C126" s="149"/>
      <c r="D126" s="100">
        <v>600</v>
      </c>
      <c r="E126" s="149"/>
      <c r="F126" s="94" t="s">
        <v>226</v>
      </c>
      <c r="G126" s="8">
        <f t="shared" si="189"/>
        <v>30</v>
      </c>
      <c r="H126" s="186"/>
      <c r="I126" s="97">
        <f t="shared" si="190"/>
        <v>692.8203230275509</v>
      </c>
      <c r="J126" s="29">
        <v>90</v>
      </c>
      <c r="K126" s="28">
        <f t="shared" si="163"/>
        <v>390</v>
      </c>
      <c r="L126" s="58">
        <f t="shared" si="164"/>
        <v>612.5</v>
      </c>
      <c r="M126" s="8">
        <v>1.75</v>
      </c>
      <c r="N126" s="67">
        <f t="shared" si="191"/>
        <v>45</v>
      </c>
      <c r="O126" s="8">
        <f t="shared" si="165"/>
        <v>15</v>
      </c>
      <c r="P126" s="28">
        <f t="shared" si="166"/>
        <v>781.71332126300081</v>
      </c>
      <c r="Q126" s="28">
        <f t="shared" si="167"/>
        <v>612.49999999999989</v>
      </c>
      <c r="R126" s="33">
        <f t="shared" si="168"/>
        <v>2.4748737341529163</v>
      </c>
      <c r="S126" s="89">
        <f t="shared" si="169"/>
        <v>77.781745930520216</v>
      </c>
      <c r="T126" s="50">
        <f t="shared" si="170"/>
        <v>219.05599518222886</v>
      </c>
      <c r="U126" s="89">
        <f t="shared" si="171"/>
        <v>92.271412520439057</v>
      </c>
      <c r="V126" s="58">
        <f t="shared" si="172"/>
        <v>70.710678118654741</v>
      </c>
      <c r="W126" s="28">
        <f t="shared" si="173"/>
        <v>25.525332939200027</v>
      </c>
      <c r="X126" s="59">
        <f t="shared" si="174"/>
        <v>2.7605880198672024</v>
      </c>
      <c r="Y126" s="60">
        <f t="shared" si="175"/>
        <v>16.503400705245678</v>
      </c>
      <c r="Z126" s="60">
        <f t="shared" si="176"/>
        <v>9.2573145229126848</v>
      </c>
      <c r="AA126" s="67">
        <f t="shared" si="192"/>
        <v>-20</v>
      </c>
      <c r="AB126" s="31">
        <f t="shared" si="177"/>
        <v>10</v>
      </c>
      <c r="AC126" s="50">
        <f t="shared" si="178"/>
        <v>692.78555534510417</v>
      </c>
      <c r="AD126" s="28">
        <f t="shared" si="179"/>
        <v>222.93176848804893</v>
      </c>
      <c r="AE126" s="33">
        <f t="shared" si="180"/>
        <v>1.8623111018328462</v>
      </c>
      <c r="AF126" s="89">
        <f t="shared" si="181"/>
        <v>58.529777486175163</v>
      </c>
      <c r="AG126" s="50">
        <f t="shared" si="182"/>
        <v>170.83827716889135</v>
      </c>
      <c r="AH126" s="89">
        <f t="shared" si="183"/>
        <v>70.048597966453741</v>
      </c>
      <c r="AI126" s="58">
        <f t="shared" si="184"/>
        <v>53.208888623795602</v>
      </c>
      <c r="AJ126" s="28">
        <f t="shared" si="185"/>
        <v>22.621569154125851</v>
      </c>
      <c r="AK126" s="61">
        <f t="shared" si="186"/>
        <v>3.4725777755182623</v>
      </c>
      <c r="AL126" s="60">
        <f t="shared" si="187"/>
        <v>12.684550440327724</v>
      </c>
      <c r="AM126" s="60">
        <f t="shared" si="188"/>
        <v>7.2130656539505775</v>
      </c>
      <c r="AN126" s="62">
        <f t="shared" si="193"/>
        <v>29.053123101964133</v>
      </c>
      <c r="AO126" s="63">
        <f t="shared" si="194"/>
        <v>4.137137494783107</v>
      </c>
    </row>
    <row r="127" spans="1:41" s="1" customFormat="1" ht="20.100000000000001" customHeight="1" x14ac:dyDescent="0.15">
      <c r="A127" s="18"/>
      <c r="B127" s="147"/>
      <c r="C127" s="149"/>
      <c r="D127" s="100">
        <v>600</v>
      </c>
      <c r="E127" s="149"/>
      <c r="F127" s="94" t="s">
        <v>227</v>
      </c>
      <c r="G127" s="8">
        <f t="shared" si="189"/>
        <v>30</v>
      </c>
      <c r="H127" s="186"/>
      <c r="I127" s="97">
        <f t="shared" si="190"/>
        <v>692.8203230275509</v>
      </c>
      <c r="J127" s="29">
        <v>90</v>
      </c>
      <c r="K127" s="28">
        <f t="shared" si="163"/>
        <v>390</v>
      </c>
      <c r="L127" s="58">
        <f t="shared" si="164"/>
        <v>612.5</v>
      </c>
      <c r="M127" s="8">
        <v>1.75</v>
      </c>
      <c r="N127" s="67">
        <f t="shared" si="191"/>
        <v>45</v>
      </c>
      <c r="O127" s="8">
        <f t="shared" si="165"/>
        <v>15</v>
      </c>
      <c r="P127" s="28">
        <f t="shared" si="166"/>
        <v>781.71332126300081</v>
      </c>
      <c r="Q127" s="28">
        <f t="shared" si="167"/>
        <v>612.49999999999989</v>
      </c>
      <c r="R127" s="33">
        <f t="shared" si="168"/>
        <v>2.4748737341529163</v>
      </c>
      <c r="S127" s="89">
        <f t="shared" si="169"/>
        <v>77.781745930520216</v>
      </c>
      <c r="T127" s="50">
        <f t="shared" si="170"/>
        <v>219.05599518222886</v>
      </c>
      <c r="U127" s="89">
        <f t="shared" si="171"/>
        <v>92.271412520439057</v>
      </c>
      <c r="V127" s="58">
        <f t="shared" si="172"/>
        <v>70.710678118654741</v>
      </c>
      <c r="W127" s="28">
        <f t="shared" si="173"/>
        <v>25.525332939200027</v>
      </c>
      <c r="X127" s="59">
        <f t="shared" si="174"/>
        <v>2.7605880198672024</v>
      </c>
      <c r="Y127" s="60">
        <f t="shared" si="175"/>
        <v>16.503400705245678</v>
      </c>
      <c r="Z127" s="60">
        <f t="shared" si="176"/>
        <v>9.2573145229126848</v>
      </c>
      <c r="AA127" s="67">
        <f t="shared" si="192"/>
        <v>-20</v>
      </c>
      <c r="AB127" s="31">
        <f t="shared" si="177"/>
        <v>10</v>
      </c>
      <c r="AC127" s="50">
        <f t="shared" si="178"/>
        <v>692.78555534510417</v>
      </c>
      <c r="AD127" s="28">
        <f t="shared" si="179"/>
        <v>222.93176848804893</v>
      </c>
      <c r="AE127" s="33">
        <f t="shared" si="180"/>
        <v>1.8623111018328462</v>
      </c>
      <c r="AF127" s="89">
        <f t="shared" si="181"/>
        <v>58.529777486175163</v>
      </c>
      <c r="AG127" s="50">
        <f t="shared" si="182"/>
        <v>170.83827716889135</v>
      </c>
      <c r="AH127" s="89">
        <f t="shared" si="183"/>
        <v>70.048597966453741</v>
      </c>
      <c r="AI127" s="58">
        <f t="shared" si="184"/>
        <v>53.208888623795602</v>
      </c>
      <c r="AJ127" s="28">
        <f t="shared" si="185"/>
        <v>22.621569154125851</v>
      </c>
      <c r="AK127" s="61">
        <f t="shared" si="186"/>
        <v>3.4725777755182623</v>
      </c>
      <c r="AL127" s="60">
        <f t="shared" si="187"/>
        <v>12.684550440327724</v>
      </c>
      <c r="AM127" s="60">
        <f t="shared" si="188"/>
        <v>7.2130656539505775</v>
      </c>
      <c r="AN127" s="62">
        <f t="shared" si="193"/>
        <v>29.053123101964133</v>
      </c>
      <c r="AO127" s="63">
        <f t="shared" si="194"/>
        <v>4.137137494783107</v>
      </c>
    </row>
    <row r="128" spans="1:41" s="1" customFormat="1" ht="20.100000000000001" customHeight="1" x14ac:dyDescent="0.15">
      <c r="A128" s="18"/>
      <c r="B128" s="147"/>
      <c r="C128" s="149"/>
      <c r="D128" s="100">
        <v>600</v>
      </c>
      <c r="E128" s="149"/>
      <c r="F128" s="94" t="s">
        <v>228</v>
      </c>
      <c r="G128" s="8">
        <f t="shared" si="189"/>
        <v>30</v>
      </c>
      <c r="H128" s="186"/>
      <c r="I128" s="97">
        <f t="shared" si="190"/>
        <v>692.8203230275509</v>
      </c>
      <c r="J128" s="29">
        <v>110</v>
      </c>
      <c r="K128" s="28">
        <f t="shared" si="163"/>
        <v>410</v>
      </c>
      <c r="L128" s="58">
        <f t="shared" si="164"/>
        <v>647.5</v>
      </c>
      <c r="M128" s="8">
        <v>1.75</v>
      </c>
      <c r="N128" s="67">
        <f t="shared" si="191"/>
        <v>45</v>
      </c>
      <c r="O128" s="8">
        <f t="shared" si="165"/>
        <v>15</v>
      </c>
      <c r="P128" s="28">
        <f t="shared" si="166"/>
        <v>826.38265390660092</v>
      </c>
      <c r="Q128" s="28">
        <f t="shared" si="167"/>
        <v>647.49999999999989</v>
      </c>
      <c r="R128" s="33">
        <f t="shared" si="168"/>
        <v>2.4748737341529163</v>
      </c>
      <c r="S128" s="89">
        <f t="shared" si="169"/>
        <v>77.781745930520216</v>
      </c>
      <c r="T128" s="50">
        <f t="shared" si="170"/>
        <v>226.3008284771883</v>
      </c>
      <c r="U128" s="89">
        <f t="shared" si="171"/>
        <v>92.271412520439057</v>
      </c>
      <c r="V128" s="58">
        <f t="shared" si="172"/>
        <v>70.710678118654741</v>
      </c>
      <c r="W128" s="28">
        <f t="shared" si="173"/>
        <v>25.52533293920003</v>
      </c>
      <c r="X128" s="59">
        <f t="shared" si="174"/>
        <v>2.7605880198672024</v>
      </c>
      <c r="Y128" s="60">
        <f t="shared" si="175"/>
        <v>18.606833117205049</v>
      </c>
      <c r="Z128" s="60">
        <f t="shared" si="176"/>
        <v>9.9270348109765703</v>
      </c>
      <c r="AA128" s="67">
        <f t="shared" si="192"/>
        <v>-20</v>
      </c>
      <c r="AB128" s="31">
        <f t="shared" si="177"/>
        <v>10</v>
      </c>
      <c r="AC128" s="50">
        <f t="shared" si="178"/>
        <v>732.37330136482444</v>
      </c>
      <c r="AD128" s="28">
        <f t="shared" si="179"/>
        <v>235.67072668736603</v>
      </c>
      <c r="AE128" s="33">
        <f t="shared" si="180"/>
        <v>1.8623111018328462</v>
      </c>
      <c r="AF128" s="89">
        <f t="shared" si="181"/>
        <v>58.529777486175163</v>
      </c>
      <c r="AG128" s="50">
        <f t="shared" si="182"/>
        <v>176.59768740903064</v>
      </c>
      <c r="AH128" s="89">
        <f t="shared" si="183"/>
        <v>70.048597966453741</v>
      </c>
      <c r="AI128" s="58">
        <f t="shared" si="184"/>
        <v>53.208888623795602</v>
      </c>
      <c r="AJ128" s="28">
        <f t="shared" si="185"/>
        <v>22.621569154125851</v>
      </c>
      <c r="AK128" s="61">
        <f t="shared" si="186"/>
        <v>3.4725777755182623</v>
      </c>
      <c r="AL128" s="60">
        <f t="shared" si="187"/>
        <v>14.31045274155235</v>
      </c>
      <c r="AM128" s="60">
        <f t="shared" si="188"/>
        <v>7.7371173780910318</v>
      </c>
      <c r="AN128" s="62">
        <f t="shared" si="193"/>
        <v>30.588650748545945</v>
      </c>
      <c r="AO128" s="63">
        <f t="shared" si="194"/>
        <v>4.2083728285452926</v>
      </c>
    </row>
    <row r="129" spans="1:41" s="1" customFormat="1" ht="20.100000000000001" customHeight="1" x14ac:dyDescent="0.15">
      <c r="A129" s="18"/>
      <c r="B129" s="147"/>
      <c r="C129" s="149"/>
      <c r="D129" s="100">
        <v>600</v>
      </c>
      <c r="E129" s="149"/>
      <c r="F129" s="94" t="s">
        <v>229</v>
      </c>
      <c r="G129" s="8">
        <f t="shared" si="189"/>
        <v>30</v>
      </c>
      <c r="H129" s="186"/>
      <c r="I129" s="97">
        <f t="shared" si="190"/>
        <v>692.8203230275509</v>
      </c>
      <c r="J129" s="29">
        <v>110</v>
      </c>
      <c r="K129" s="28">
        <f t="shared" si="163"/>
        <v>410</v>
      </c>
      <c r="L129" s="58">
        <f t="shared" si="164"/>
        <v>647.5</v>
      </c>
      <c r="M129" s="8">
        <v>1.75</v>
      </c>
      <c r="N129" s="67">
        <f t="shared" si="191"/>
        <v>45</v>
      </c>
      <c r="O129" s="8">
        <f t="shared" si="165"/>
        <v>15</v>
      </c>
      <c r="P129" s="28">
        <f t="shared" si="166"/>
        <v>826.38265390660092</v>
      </c>
      <c r="Q129" s="28">
        <f t="shared" si="167"/>
        <v>647.49999999999989</v>
      </c>
      <c r="R129" s="33">
        <f t="shared" si="168"/>
        <v>2.4748737341529163</v>
      </c>
      <c r="S129" s="89">
        <f t="shared" si="169"/>
        <v>77.781745930520216</v>
      </c>
      <c r="T129" s="50">
        <f t="shared" si="170"/>
        <v>226.3008284771883</v>
      </c>
      <c r="U129" s="89">
        <f t="shared" si="171"/>
        <v>92.271412520439057</v>
      </c>
      <c r="V129" s="58">
        <f t="shared" si="172"/>
        <v>70.710678118654741</v>
      </c>
      <c r="W129" s="28">
        <f t="shared" si="173"/>
        <v>25.52533293920003</v>
      </c>
      <c r="X129" s="59">
        <f t="shared" si="174"/>
        <v>2.7605880198672024</v>
      </c>
      <c r="Y129" s="60">
        <f t="shared" si="175"/>
        <v>18.606833117205049</v>
      </c>
      <c r="Z129" s="60">
        <f t="shared" si="176"/>
        <v>9.9270348109765703</v>
      </c>
      <c r="AA129" s="67">
        <f t="shared" si="192"/>
        <v>-20</v>
      </c>
      <c r="AB129" s="31">
        <f t="shared" si="177"/>
        <v>10</v>
      </c>
      <c r="AC129" s="50">
        <f t="shared" si="178"/>
        <v>732.37330136482444</v>
      </c>
      <c r="AD129" s="28">
        <f t="shared" si="179"/>
        <v>235.67072668736603</v>
      </c>
      <c r="AE129" s="33">
        <f t="shared" si="180"/>
        <v>1.8623111018328462</v>
      </c>
      <c r="AF129" s="89">
        <f t="shared" si="181"/>
        <v>58.529777486175163</v>
      </c>
      <c r="AG129" s="50">
        <f t="shared" si="182"/>
        <v>176.59768740903064</v>
      </c>
      <c r="AH129" s="89">
        <f t="shared" si="183"/>
        <v>70.048597966453741</v>
      </c>
      <c r="AI129" s="58">
        <f t="shared" si="184"/>
        <v>53.208888623795602</v>
      </c>
      <c r="AJ129" s="28">
        <f t="shared" si="185"/>
        <v>22.621569154125851</v>
      </c>
      <c r="AK129" s="61">
        <f t="shared" si="186"/>
        <v>3.4725777755182623</v>
      </c>
      <c r="AL129" s="60">
        <f t="shared" si="187"/>
        <v>14.31045274155235</v>
      </c>
      <c r="AM129" s="60">
        <f t="shared" si="188"/>
        <v>7.7371173780910318</v>
      </c>
      <c r="AN129" s="62">
        <f t="shared" si="193"/>
        <v>30.588650748545945</v>
      </c>
      <c r="AO129" s="63">
        <f t="shared" si="194"/>
        <v>4.2083728285452926</v>
      </c>
    </row>
    <row r="130" spans="1:41" s="1" customFormat="1" ht="20.100000000000001" customHeight="1" thickBot="1" x14ac:dyDescent="0.2">
      <c r="A130" s="18"/>
      <c r="B130" s="147"/>
      <c r="C130" s="149"/>
      <c r="D130" s="100">
        <v>600</v>
      </c>
      <c r="E130" s="149"/>
      <c r="F130" s="94" t="s">
        <v>230</v>
      </c>
      <c r="G130" s="8">
        <f t="shared" si="189"/>
        <v>30</v>
      </c>
      <c r="H130" s="186"/>
      <c r="I130" s="97">
        <f t="shared" si="190"/>
        <v>692.8203230275509</v>
      </c>
      <c r="J130" s="104">
        <v>120</v>
      </c>
      <c r="K130" s="28">
        <f t="shared" si="163"/>
        <v>420</v>
      </c>
      <c r="L130" s="58">
        <f t="shared" si="164"/>
        <v>665</v>
      </c>
      <c r="M130" s="8">
        <v>1.75</v>
      </c>
      <c r="N130" s="67">
        <f t="shared" si="191"/>
        <v>45</v>
      </c>
      <c r="O130" s="8">
        <f t="shared" si="165"/>
        <v>15</v>
      </c>
      <c r="P130" s="28">
        <f t="shared" si="166"/>
        <v>848.71732022840092</v>
      </c>
      <c r="Q130" s="28">
        <f t="shared" si="167"/>
        <v>664.99999999999989</v>
      </c>
      <c r="R130" s="33">
        <f t="shared" si="168"/>
        <v>2.4748737341529163</v>
      </c>
      <c r="S130" s="89">
        <f t="shared" si="169"/>
        <v>77.781745930520216</v>
      </c>
      <c r="T130" s="50">
        <f t="shared" si="170"/>
        <v>229.92324512466803</v>
      </c>
      <c r="U130" s="89">
        <f t="shared" si="171"/>
        <v>92.271412520439057</v>
      </c>
      <c r="V130" s="58">
        <f t="shared" si="172"/>
        <v>70.710678118654741</v>
      </c>
      <c r="W130" s="28">
        <f t="shared" si="173"/>
        <v>25.525332939200027</v>
      </c>
      <c r="X130" s="59">
        <f t="shared" si="174"/>
        <v>2.7605880198672024</v>
      </c>
      <c r="Y130" s="60">
        <f t="shared" si="175"/>
        <v>19.717636329203344</v>
      </c>
      <c r="Z130" s="60">
        <f t="shared" si="176"/>
        <v>10.267600261228289</v>
      </c>
      <c r="AA130" s="67">
        <f t="shared" si="192"/>
        <v>-20</v>
      </c>
      <c r="AB130" s="31">
        <f t="shared" si="177"/>
        <v>10</v>
      </c>
      <c r="AC130" s="50">
        <f t="shared" si="178"/>
        <v>752.16717437468446</v>
      </c>
      <c r="AD130" s="28">
        <f t="shared" si="179"/>
        <v>242.04020578702455</v>
      </c>
      <c r="AE130" s="33">
        <f t="shared" si="180"/>
        <v>1.8623111018328462</v>
      </c>
      <c r="AF130" s="89">
        <f t="shared" si="181"/>
        <v>58.529777486175163</v>
      </c>
      <c r="AG130" s="50">
        <f t="shared" si="182"/>
        <v>179.47739252910026</v>
      </c>
      <c r="AH130" s="89">
        <f t="shared" si="183"/>
        <v>70.048597966453741</v>
      </c>
      <c r="AI130" s="58">
        <f t="shared" si="184"/>
        <v>53.208888623795602</v>
      </c>
      <c r="AJ130" s="28">
        <f t="shared" si="185"/>
        <v>22.621569154125851</v>
      </c>
      <c r="AK130" s="61">
        <f t="shared" si="186"/>
        <v>3.4725777755182623</v>
      </c>
      <c r="AL130" s="60">
        <f t="shared" si="187"/>
        <v>15.169508810911525</v>
      </c>
      <c r="AM130" s="60">
        <f t="shared" si="188"/>
        <v>8.0036787757253691</v>
      </c>
      <c r="AN130" s="62">
        <f t="shared" si="193"/>
        <v>31.368101618782205</v>
      </c>
      <c r="AO130" s="63">
        <f t="shared" si="194"/>
        <v>4.2439904954263845</v>
      </c>
    </row>
    <row r="131" spans="1:41" s="1" customFormat="1" ht="20.100000000000001" customHeight="1" x14ac:dyDescent="0.15">
      <c r="A131" s="18"/>
      <c r="B131" s="147">
        <f>C131+30*2</f>
        <v>660</v>
      </c>
      <c r="C131" s="149">
        <v>600</v>
      </c>
      <c r="D131" s="100">
        <v>600</v>
      </c>
      <c r="E131" s="149">
        <v>400</v>
      </c>
      <c r="F131" s="94" t="s">
        <v>222</v>
      </c>
      <c r="G131" s="8">
        <f t="shared" si="189"/>
        <v>30</v>
      </c>
      <c r="H131" s="186">
        <f>C131/COS(G131/180*PI())</f>
        <v>692.8203230275509</v>
      </c>
      <c r="I131" s="97">
        <f t="shared" si="190"/>
        <v>692.8203230275509</v>
      </c>
      <c r="J131" s="8">
        <v>60</v>
      </c>
      <c r="K131" s="28">
        <f t="shared" ref="K131:K139" si="195">J131+E$131</f>
        <v>460</v>
      </c>
      <c r="L131" s="58">
        <f t="shared" si="164"/>
        <v>630</v>
      </c>
      <c r="M131" s="8">
        <v>1.5</v>
      </c>
      <c r="N131" s="67">
        <f t="shared" si="191"/>
        <v>45</v>
      </c>
      <c r="O131" s="8">
        <f t="shared" si="165"/>
        <v>15</v>
      </c>
      <c r="P131" s="28">
        <f t="shared" si="166"/>
        <v>792.28848054121943</v>
      </c>
      <c r="Q131" s="28">
        <f t="shared" si="167"/>
        <v>629.99999999999989</v>
      </c>
      <c r="R131" s="33">
        <f t="shared" si="168"/>
        <v>2.1213203435596424</v>
      </c>
      <c r="S131" s="89">
        <f t="shared" si="169"/>
        <v>77.781745930520216</v>
      </c>
      <c r="T131" s="50">
        <f t="shared" si="170"/>
        <v>241.58733039967632</v>
      </c>
      <c r="U131" s="89">
        <f t="shared" si="171"/>
        <v>92.025709797403351</v>
      </c>
      <c r="V131" s="58">
        <f t="shared" si="172"/>
        <v>70.710678118654741</v>
      </c>
      <c r="W131" s="28">
        <f t="shared" si="173"/>
        <v>25.152015255276805</v>
      </c>
      <c r="X131" s="59">
        <f t="shared" si="174"/>
        <v>2.8082070674862498</v>
      </c>
      <c r="Y131" s="60">
        <f t="shared" si="175"/>
        <v>20.910242816928534</v>
      </c>
      <c r="Z131" s="60">
        <f t="shared" si="176"/>
        <v>9.9288962692594183</v>
      </c>
      <c r="AA131" s="67">
        <f t="shared" si="192"/>
        <v>-20</v>
      </c>
      <c r="AB131" s="31">
        <f t="shared" si="177"/>
        <v>10</v>
      </c>
      <c r="AC131" s="50">
        <f t="shared" si="178"/>
        <v>720.30209952548773</v>
      </c>
      <c r="AD131" s="28">
        <f t="shared" si="179"/>
        <v>229.30124758770748</v>
      </c>
      <c r="AE131" s="33">
        <f t="shared" si="180"/>
        <v>1.5962666587138681</v>
      </c>
      <c r="AF131" s="89">
        <f t="shared" si="181"/>
        <v>58.529777486175163</v>
      </c>
      <c r="AG131" s="50">
        <f t="shared" si="182"/>
        <v>189.83879358204516</v>
      </c>
      <c r="AH131" s="89">
        <f t="shared" si="183"/>
        <v>69.947952798859504</v>
      </c>
      <c r="AI131" s="58">
        <f t="shared" si="184"/>
        <v>53.208888623795602</v>
      </c>
      <c r="AJ131" s="28">
        <f t="shared" si="185"/>
        <v>22.86673331826945</v>
      </c>
      <c r="AK131" s="61">
        <f t="shared" si="186"/>
        <v>3.503186709312859</v>
      </c>
      <c r="AL131" s="60">
        <f t="shared" si="187"/>
        <v>16.160119635419036</v>
      </c>
      <c r="AM131" s="60">
        <f t="shared" si="188"/>
        <v>7.7856280160091567</v>
      </c>
      <c r="AN131" s="62">
        <f t="shared" si="193"/>
        <v>29.813195231656643</v>
      </c>
      <c r="AO131" s="63">
        <f t="shared" si="194"/>
        <v>4.171236757150889</v>
      </c>
    </row>
    <row r="132" spans="1:41" s="1" customFormat="1" ht="20.100000000000001" customHeight="1" x14ac:dyDescent="0.15">
      <c r="A132" s="18"/>
      <c r="B132" s="147"/>
      <c r="C132" s="149"/>
      <c r="D132" s="100">
        <v>600</v>
      </c>
      <c r="E132" s="149"/>
      <c r="F132" s="94" t="s">
        <v>223</v>
      </c>
      <c r="G132" s="8">
        <f t="shared" si="189"/>
        <v>30</v>
      </c>
      <c r="H132" s="186"/>
      <c r="I132" s="97">
        <f t="shared" si="190"/>
        <v>692.8203230275509</v>
      </c>
      <c r="J132" s="29">
        <v>60</v>
      </c>
      <c r="K132" s="28">
        <f t="shared" si="195"/>
        <v>460</v>
      </c>
      <c r="L132" s="58">
        <f t="shared" si="164"/>
        <v>630</v>
      </c>
      <c r="M132" s="8">
        <v>1.5</v>
      </c>
      <c r="N132" s="67">
        <f t="shared" si="191"/>
        <v>45</v>
      </c>
      <c r="O132" s="8">
        <f t="shared" si="165"/>
        <v>15</v>
      </c>
      <c r="P132" s="28">
        <f t="shared" si="166"/>
        <v>792.28848054121943</v>
      </c>
      <c r="Q132" s="28">
        <f t="shared" si="167"/>
        <v>629.99999999999989</v>
      </c>
      <c r="R132" s="33">
        <f t="shared" si="168"/>
        <v>2.1213203435596424</v>
      </c>
      <c r="S132" s="89">
        <f t="shared" si="169"/>
        <v>77.781745930520216</v>
      </c>
      <c r="T132" s="50">
        <f t="shared" si="170"/>
        <v>241.58733039967632</v>
      </c>
      <c r="U132" s="89">
        <f t="shared" si="171"/>
        <v>92.025709797403351</v>
      </c>
      <c r="V132" s="58">
        <f t="shared" si="172"/>
        <v>70.710678118654741</v>
      </c>
      <c r="W132" s="28">
        <f t="shared" si="173"/>
        <v>25.152015255276805</v>
      </c>
      <c r="X132" s="59">
        <f t="shared" si="174"/>
        <v>2.8082070674862498</v>
      </c>
      <c r="Y132" s="60">
        <f t="shared" si="175"/>
        <v>20.910242816928534</v>
      </c>
      <c r="Z132" s="60">
        <f t="shared" si="176"/>
        <v>9.9288962692594183</v>
      </c>
      <c r="AA132" s="67">
        <f t="shared" si="192"/>
        <v>-20</v>
      </c>
      <c r="AB132" s="31">
        <f t="shared" si="177"/>
        <v>10</v>
      </c>
      <c r="AC132" s="50">
        <f t="shared" si="178"/>
        <v>720.30209952548773</v>
      </c>
      <c r="AD132" s="28">
        <f t="shared" si="179"/>
        <v>229.30124758770748</v>
      </c>
      <c r="AE132" s="33">
        <f t="shared" si="180"/>
        <v>1.5962666587138681</v>
      </c>
      <c r="AF132" s="89">
        <f t="shared" si="181"/>
        <v>58.529777486175163</v>
      </c>
      <c r="AG132" s="50">
        <f t="shared" si="182"/>
        <v>189.83879358204516</v>
      </c>
      <c r="AH132" s="89">
        <f t="shared" si="183"/>
        <v>69.947952798859504</v>
      </c>
      <c r="AI132" s="58">
        <f t="shared" si="184"/>
        <v>53.208888623795602</v>
      </c>
      <c r="AJ132" s="28">
        <f t="shared" si="185"/>
        <v>22.86673331826945</v>
      </c>
      <c r="AK132" s="61">
        <f t="shared" si="186"/>
        <v>3.503186709312859</v>
      </c>
      <c r="AL132" s="60">
        <f t="shared" si="187"/>
        <v>16.160119635419036</v>
      </c>
      <c r="AM132" s="60">
        <f t="shared" si="188"/>
        <v>7.7856280160091567</v>
      </c>
      <c r="AN132" s="62">
        <f t="shared" si="193"/>
        <v>29.813195231656643</v>
      </c>
      <c r="AO132" s="63">
        <f t="shared" si="194"/>
        <v>4.171236757150889</v>
      </c>
    </row>
    <row r="133" spans="1:41" s="1" customFormat="1" ht="20.100000000000001" customHeight="1" x14ac:dyDescent="0.15">
      <c r="A133" s="18"/>
      <c r="B133" s="147"/>
      <c r="C133" s="149"/>
      <c r="D133" s="100">
        <v>600</v>
      </c>
      <c r="E133" s="149"/>
      <c r="F133" s="94" t="s">
        <v>224</v>
      </c>
      <c r="G133" s="8">
        <f t="shared" si="189"/>
        <v>30</v>
      </c>
      <c r="H133" s="186"/>
      <c r="I133" s="97">
        <f t="shared" si="190"/>
        <v>692.8203230275509</v>
      </c>
      <c r="J133" s="29">
        <v>80</v>
      </c>
      <c r="K133" s="28">
        <f t="shared" si="195"/>
        <v>480</v>
      </c>
      <c r="L133" s="58">
        <f t="shared" si="164"/>
        <v>660</v>
      </c>
      <c r="M133" s="8">
        <v>1.5</v>
      </c>
      <c r="N133" s="67">
        <f t="shared" si="191"/>
        <v>45</v>
      </c>
      <c r="O133" s="8">
        <f t="shared" si="165"/>
        <v>15</v>
      </c>
      <c r="P133" s="28">
        <f t="shared" si="166"/>
        <v>830.01650342413461</v>
      </c>
      <c r="Q133" s="28">
        <f t="shared" si="167"/>
        <v>659.99999999999989</v>
      </c>
      <c r="R133" s="33">
        <f t="shared" si="168"/>
        <v>2.1213203435596424</v>
      </c>
      <c r="S133" s="89">
        <f t="shared" si="169"/>
        <v>77.781745930520216</v>
      </c>
      <c r="T133" s="50">
        <f t="shared" si="170"/>
        <v>248.70931233311785</v>
      </c>
      <c r="U133" s="89">
        <f t="shared" si="171"/>
        <v>92.025709797403351</v>
      </c>
      <c r="V133" s="58">
        <f t="shared" si="172"/>
        <v>70.710678118654741</v>
      </c>
      <c r="W133" s="28">
        <f t="shared" si="173"/>
        <v>25.152015255276805</v>
      </c>
      <c r="X133" s="59">
        <f t="shared" si="174"/>
        <v>2.8082070674862498</v>
      </c>
      <c r="Y133" s="60">
        <f t="shared" si="175"/>
        <v>23.187077840920143</v>
      </c>
      <c r="Z133" s="60">
        <f t="shared" si="176"/>
        <v>10.542716095792009</v>
      </c>
      <c r="AA133" s="67">
        <f t="shared" si="192"/>
        <v>-20</v>
      </c>
      <c r="AB133" s="31">
        <f t="shared" si="177"/>
        <v>10</v>
      </c>
      <c r="AC133" s="50">
        <f t="shared" si="178"/>
        <v>754.60219950289184</v>
      </c>
      <c r="AD133" s="28">
        <f t="shared" si="179"/>
        <v>240.22035461569354</v>
      </c>
      <c r="AE133" s="33">
        <f t="shared" si="180"/>
        <v>1.5962666587138681</v>
      </c>
      <c r="AF133" s="89">
        <f t="shared" si="181"/>
        <v>58.529777486175163</v>
      </c>
      <c r="AG133" s="50">
        <f t="shared" si="182"/>
        <v>195.5478812383873</v>
      </c>
      <c r="AH133" s="89">
        <f t="shared" si="183"/>
        <v>69.947952798859504</v>
      </c>
      <c r="AI133" s="58">
        <f t="shared" si="184"/>
        <v>53.208888623795602</v>
      </c>
      <c r="AJ133" s="28">
        <f t="shared" si="185"/>
        <v>22.86673331826945</v>
      </c>
      <c r="AK133" s="61">
        <f t="shared" si="186"/>
        <v>3.503186709312859</v>
      </c>
      <c r="AL133" s="60">
        <f t="shared" si="187"/>
        <v>17.931385322630003</v>
      </c>
      <c r="AM133" s="60">
        <f t="shared" si="188"/>
        <v>8.2694121428432634</v>
      </c>
      <c r="AN133" s="62">
        <f t="shared" si="193"/>
        <v>31.140810321652825</v>
      </c>
      <c r="AO133" s="63">
        <f t="shared" si="194"/>
        <v>4.2322956146613331</v>
      </c>
    </row>
    <row r="134" spans="1:41" s="1" customFormat="1" ht="20.100000000000001" customHeight="1" x14ac:dyDescent="0.15">
      <c r="A134" s="18"/>
      <c r="B134" s="147"/>
      <c r="C134" s="149"/>
      <c r="D134" s="100">
        <v>600</v>
      </c>
      <c r="E134" s="149"/>
      <c r="F134" s="94" t="s">
        <v>225</v>
      </c>
      <c r="G134" s="8">
        <f t="shared" si="189"/>
        <v>30</v>
      </c>
      <c r="H134" s="186"/>
      <c r="I134" s="97">
        <f t="shared" si="190"/>
        <v>692.8203230275509</v>
      </c>
      <c r="J134" s="29">
        <v>80</v>
      </c>
      <c r="K134" s="28">
        <f t="shared" si="195"/>
        <v>480</v>
      </c>
      <c r="L134" s="58">
        <f t="shared" si="164"/>
        <v>660</v>
      </c>
      <c r="M134" s="8">
        <v>1.5</v>
      </c>
      <c r="N134" s="67">
        <f t="shared" si="191"/>
        <v>45</v>
      </c>
      <c r="O134" s="8">
        <f t="shared" si="165"/>
        <v>15</v>
      </c>
      <c r="P134" s="28">
        <f t="shared" si="166"/>
        <v>830.01650342413461</v>
      </c>
      <c r="Q134" s="28">
        <f t="shared" si="167"/>
        <v>659.99999999999989</v>
      </c>
      <c r="R134" s="33">
        <f t="shared" si="168"/>
        <v>2.1213203435596424</v>
      </c>
      <c r="S134" s="89">
        <f t="shared" si="169"/>
        <v>77.781745930520216</v>
      </c>
      <c r="T134" s="50">
        <f t="shared" si="170"/>
        <v>248.70931233311785</v>
      </c>
      <c r="U134" s="89">
        <f t="shared" si="171"/>
        <v>92.025709797403351</v>
      </c>
      <c r="V134" s="58">
        <f t="shared" si="172"/>
        <v>70.710678118654741</v>
      </c>
      <c r="W134" s="28">
        <f t="shared" si="173"/>
        <v>25.152015255276805</v>
      </c>
      <c r="X134" s="59">
        <f t="shared" si="174"/>
        <v>2.8082070674862498</v>
      </c>
      <c r="Y134" s="60">
        <f t="shared" si="175"/>
        <v>23.187077840920143</v>
      </c>
      <c r="Z134" s="60">
        <f t="shared" si="176"/>
        <v>10.542716095792009</v>
      </c>
      <c r="AA134" s="67">
        <f t="shared" si="192"/>
        <v>-20</v>
      </c>
      <c r="AB134" s="31">
        <f t="shared" si="177"/>
        <v>10</v>
      </c>
      <c r="AC134" s="50">
        <f t="shared" si="178"/>
        <v>754.60219950289184</v>
      </c>
      <c r="AD134" s="28">
        <f t="shared" si="179"/>
        <v>240.22035461569354</v>
      </c>
      <c r="AE134" s="33">
        <f t="shared" si="180"/>
        <v>1.5962666587138681</v>
      </c>
      <c r="AF134" s="89">
        <f t="shared" si="181"/>
        <v>58.529777486175163</v>
      </c>
      <c r="AG134" s="50">
        <f t="shared" si="182"/>
        <v>195.5478812383873</v>
      </c>
      <c r="AH134" s="89">
        <f t="shared" si="183"/>
        <v>69.947952798859504</v>
      </c>
      <c r="AI134" s="58">
        <f t="shared" si="184"/>
        <v>53.208888623795602</v>
      </c>
      <c r="AJ134" s="28">
        <f t="shared" si="185"/>
        <v>22.86673331826945</v>
      </c>
      <c r="AK134" s="61">
        <f t="shared" si="186"/>
        <v>3.503186709312859</v>
      </c>
      <c r="AL134" s="60">
        <f t="shared" si="187"/>
        <v>17.931385322630003</v>
      </c>
      <c r="AM134" s="60">
        <f t="shared" si="188"/>
        <v>8.2694121428432634</v>
      </c>
      <c r="AN134" s="62">
        <f t="shared" si="193"/>
        <v>31.140810321652825</v>
      </c>
      <c r="AO134" s="63">
        <f t="shared" si="194"/>
        <v>4.2322956146613331</v>
      </c>
    </row>
    <row r="135" spans="1:41" s="1" customFormat="1" ht="20.100000000000001" customHeight="1" x14ac:dyDescent="0.15">
      <c r="A135" s="18"/>
      <c r="B135" s="147"/>
      <c r="C135" s="149"/>
      <c r="D135" s="100">
        <v>600</v>
      </c>
      <c r="E135" s="149"/>
      <c r="F135" s="94" t="s">
        <v>226</v>
      </c>
      <c r="G135" s="8">
        <f t="shared" si="189"/>
        <v>30</v>
      </c>
      <c r="H135" s="186"/>
      <c r="I135" s="97">
        <f t="shared" si="190"/>
        <v>692.8203230275509</v>
      </c>
      <c r="J135" s="29">
        <v>90</v>
      </c>
      <c r="K135" s="28">
        <f t="shared" si="195"/>
        <v>490</v>
      </c>
      <c r="L135" s="58">
        <f t="shared" si="164"/>
        <v>787.5</v>
      </c>
      <c r="M135" s="8">
        <v>1.75</v>
      </c>
      <c r="N135" s="67">
        <f t="shared" si="191"/>
        <v>45</v>
      </c>
      <c r="O135" s="8">
        <f t="shared" si="165"/>
        <v>15</v>
      </c>
      <c r="P135" s="28">
        <f t="shared" si="166"/>
        <v>1005.059984481001</v>
      </c>
      <c r="Q135" s="28">
        <f t="shared" si="167"/>
        <v>787.49999999999989</v>
      </c>
      <c r="R135" s="33">
        <f t="shared" si="168"/>
        <v>2.4748737341529163</v>
      </c>
      <c r="S135" s="89">
        <f t="shared" si="169"/>
        <v>77.781745930520216</v>
      </c>
      <c r="T135" s="50">
        <f t="shared" si="170"/>
        <v>255.28016165702599</v>
      </c>
      <c r="U135" s="89">
        <f t="shared" si="171"/>
        <v>92.271412520439057</v>
      </c>
      <c r="V135" s="58">
        <f t="shared" si="172"/>
        <v>70.710678118654741</v>
      </c>
      <c r="W135" s="28">
        <f t="shared" si="173"/>
        <v>25.525332939200027</v>
      </c>
      <c r="X135" s="59">
        <f t="shared" si="174"/>
        <v>2.7605880198672024</v>
      </c>
      <c r="Y135" s="60">
        <f t="shared" si="175"/>
        <v>28.655382397447571</v>
      </c>
      <c r="Z135" s="60">
        <f t="shared" si="176"/>
        <v>12.758057462426249</v>
      </c>
      <c r="AA135" s="67">
        <f t="shared" si="192"/>
        <v>-20</v>
      </c>
      <c r="AB135" s="31">
        <f t="shared" si="177"/>
        <v>10</v>
      </c>
      <c r="AC135" s="50">
        <f t="shared" si="178"/>
        <v>890.7242854437053</v>
      </c>
      <c r="AD135" s="28">
        <f t="shared" si="179"/>
        <v>286.62655948463436</v>
      </c>
      <c r="AE135" s="33">
        <f t="shared" si="180"/>
        <v>1.8623111018328462</v>
      </c>
      <c r="AF135" s="89">
        <f t="shared" si="181"/>
        <v>58.529777486175163</v>
      </c>
      <c r="AG135" s="50">
        <f t="shared" si="182"/>
        <v>199.6353283695878</v>
      </c>
      <c r="AH135" s="89">
        <f t="shared" si="183"/>
        <v>70.048597966453741</v>
      </c>
      <c r="AI135" s="58">
        <f t="shared" si="184"/>
        <v>53.208888623795602</v>
      </c>
      <c r="AJ135" s="28">
        <f t="shared" si="185"/>
        <v>22.621569154125851</v>
      </c>
      <c r="AK135" s="61">
        <f t="shared" si="186"/>
        <v>3.4725777755182623</v>
      </c>
      <c r="AL135" s="60">
        <f t="shared" si="187"/>
        <v>22.090561629995033</v>
      </c>
      <c r="AM135" s="60">
        <f t="shared" si="188"/>
        <v>9.9542718896957698</v>
      </c>
      <c r="AN135" s="62">
        <f t="shared" si="193"/>
        <v>37.04241592008276</v>
      </c>
      <c r="AO135" s="63">
        <f t="shared" si="194"/>
        <v>4.4933141635940332</v>
      </c>
    </row>
    <row r="136" spans="1:41" s="1" customFormat="1" ht="20.100000000000001" customHeight="1" x14ac:dyDescent="0.15">
      <c r="A136" s="18"/>
      <c r="B136" s="147"/>
      <c r="C136" s="149"/>
      <c r="D136" s="100">
        <v>600</v>
      </c>
      <c r="E136" s="149"/>
      <c r="F136" s="94" t="s">
        <v>227</v>
      </c>
      <c r="G136" s="8">
        <f t="shared" si="189"/>
        <v>30</v>
      </c>
      <c r="H136" s="186"/>
      <c r="I136" s="97">
        <f t="shared" si="190"/>
        <v>692.8203230275509</v>
      </c>
      <c r="J136" s="29">
        <v>90</v>
      </c>
      <c r="K136" s="28">
        <f t="shared" si="195"/>
        <v>490</v>
      </c>
      <c r="L136" s="58">
        <f t="shared" si="164"/>
        <v>787.5</v>
      </c>
      <c r="M136" s="8">
        <v>1.75</v>
      </c>
      <c r="N136" s="67">
        <f t="shared" si="191"/>
        <v>45</v>
      </c>
      <c r="O136" s="8">
        <f t="shared" si="165"/>
        <v>15</v>
      </c>
      <c r="P136" s="28">
        <f t="shared" si="166"/>
        <v>1005.059984481001</v>
      </c>
      <c r="Q136" s="28">
        <f t="shared" si="167"/>
        <v>787.49999999999989</v>
      </c>
      <c r="R136" s="33">
        <f t="shared" si="168"/>
        <v>2.4748737341529163</v>
      </c>
      <c r="S136" s="89">
        <f t="shared" si="169"/>
        <v>77.781745930520216</v>
      </c>
      <c r="T136" s="50">
        <f t="shared" si="170"/>
        <v>255.28016165702599</v>
      </c>
      <c r="U136" s="89">
        <f t="shared" si="171"/>
        <v>92.271412520439057</v>
      </c>
      <c r="V136" s="58">
        <f t="shared" si="172"/>
        <v>70.710678118654741</v>
      </c>
      <c r="W136" s="28">
        <f t="shared" si="173"/>
        <v>25.525332939200027</v>
      </c>
      <c r="X136" s="59">
        <f t="shared" si="174"/>
        <v>2.7605880198672024</v>
      </c>
      <c r="Y136" s="60">
        <f t="shared" si="175"/>
        <v>28.655382397447571</v>
      </c>
      <c r="Z136" s="60">
        <f t="shared" si="176"/>
        <v>12.758057462426249</v>
      </c>
      <c r="AA136" s="67">
        <f t="shared" si="192"/>
        <v>-20</v>
      </c>
      <c r="AB136" s="31">
        <f t="shared" si="177"/>
        <v>10</v>
      </c>
      <c r="AC136" s="50">
        <f t="shared" si="178"/>
        <v>890.7242854437053</v>
      </c>
      <c r="AD136" s="28">
        <f t="shared" si="179"/>
        <v>286.62655948463436</v>
      </c>
      <c r="AE136" s="33">
        <f t="shared" si="180"/>
        <v>1.8623111018328462</v>
      </c>
      <c r="AF136" s="89">
        <f t="shared" si="181"/>
        <v>58.529777486175163</v>
      </c>
      <c r="AG136" s="50">
        <f t="shared" si="182"/>
        <v>199.6353283695878</v>
      </c>
      <c r="AH136" s="89">
        <f t="shared" si="183"/>
        <v>70.048597966453741</v>
      </c>
      <c r="AI136" s="58">
        <f t="shared" si="184"/>
        <v>53.208888623795602</v>
      </c>
      <c r="AJ136" s="28">
        <f t="shared" si="185"/>
        <v>22.621569154125851</v>
      </c>
      <c r="AK136" s="61">
        <f t="shared" si="186"/>
        <v>3.4725777755182623</v>
      </c>
      <c r="AL136" s="60">
        <f t="shared" si="187"/>
        <v>22.090561629995033</v>
      </c>
      <c r="AM136" s="60">
        <f t="shared" si="188"/>
        <v>9.9542718896957698</v>
      </c>
      <c r="AN136" s="62">
        <f t="shared" si="193"/>
        <v>37.04241592008276</v>
      </c>
      <c r="AO136" s="63">
        <f t="shared" si="194"/>
        <v>4.4933141635940332</v>
      </c>
    </row>
    <row r="137" spans="1:41" s="1" customFormat="1" ht="20.100000000000001" customHeight="1" x14ac:dyDescent="0.15">
      <c r="A137" s="18"/>
      <c r="B137" s="147"/>
      <c r="C137" s="149"/>
      <c r="D137" s="100">
        <v>600</v>
      </c>
      <c r="E137" s="149"/>
      <c r="F137" s="94" t="s">
        <v>228</v>
      </c>
      <c r="G137" s="8">
        <f t="shared" si="189"/>
        <v>30</v>
      </c>
      <c r="H137" s="186"/>
      <c r="I137" s="97">
        <f t="shared" si="190"/>
        <v>692.8203230275509</v>
      </c>
      <c r="J137" s="29">
        <v>110</v>
      </c>
      <c r="K137" s="28">
        <f t="shared" si="195"/>
        <v>510</v>
      </c>
      <c r="L137" s="58">
        <f t="shared" si="164"/>
        <v>822.5</v>
      </c>
      <c r="M137" s="8">
        <v>1.75</v>
      </c>
      <c r="N137" s="67">
        <f t="shared" si="191"/>
        <v>45</v>
      </c>
      <c r="O137" s="8">
        <f t="shared" si="165"/>
        <v>15</v>
      </c>
      <c r="P137" s="28">
        <f t="shared" si="166"/>
        <v>1049.7293171246013</v>
      </c>
      <c r="Q137" s="28">
        <f t="shared" si="167"/>
        <v>822.49999999999989</v>
      </c>
      <c r="R137" s="33">
        <f t="shared" si="168"/>
        <v>2.4748737341529163</v>
      </c>
      <c r="S137" s="89">
        <f t="shared" si="169"/>
        <v>77.781745930520216</v>
      </c>
      <c r="T137" s="50">
        <f t="shared" si="170"/>
        <v>262.52499495198538</v>
      </c>
      <c r="U137" s="89">
        <f t="shared" si="171"/>
        <v>92.271412520439057</v>
      </c>
      <c r="V137" s="58">
        <f t="shared" si="172"/>
        <v>70.710678118654741</v>
      </c>
      <c r="W137" s="28">
        <f t="shared" si="173"/>
        <v>25.52533293920003</v>
      </c>
      <c r="X137" s="59">
        <f t="shared" si="174"/>
        <v>2.7605880198672024</v>
      </c>
      <c r="Y137" s="60">
        <f t="shared" si="175"/>
        <v>31.601581542141819</v>
      </c>
      <c r="Z137" s="60">
        <f t="shared" si="176"/>
        <v>13.503848500087207</v>
      </c>
      <c r="AA137" s="67">
        <f t="shared" si="192"/>
        <v>-20</v>
      </c>
      <c r="AB137" s="31">
        <f t="shared" si="177"/>
        <v>10</v>
      </c>
      <c r="AC137" s="50">
        <f t="shared" si="178"/>
        <v>930.31203146342557</v>
      </c>
      <c r="AD137" s="28">
        <f t="shared" si="179"/>
        <v>299.36551768395145</v>
      </c>
      <c r="AE137" s="33">
        <f t="shared" si="180"/>
        <v>1.8623111018328462</v>
      </c>
      <c r="AF137" s="89">
        <f t="shared" si="181"/>
        <v>58.529777486175163</v>
      </c>
      <c r="AG137" s="50">
        <f t="shared" si="182"/>
        <v>205.39473860972709</v>
      </c>
      <c r="AH137" s="89">
        <f t="shared" si="183"/>
        <v>70.048597966453741</v>
      </c>
      <c r="AI137" s="58">
        <f t="shared" si="184"/>
        <v>53.208888623795602</v>
      </c>
      <c r="AJ137" s="28">
        <f t="shared" si="185"/>
        <v>22.621569154125851</v>
      </c>
      <c r="AK137" s="61">
        <f t="shared" si="186"/>
        <v>3.4725777755182623</v>
      </c>
      <c r="AL137" s="60">
        <f t="shared" si="187"/>
        <v>24.374871708832242</v>
      </c>
      <c r="AM137" s="60">
        <f t="shared" si="188"/>
        <v>10.538797421357685</v>
      </c>
      <c r="AN137" s="62">
        <f t="shared" si="193"/>
        <v>38.733770859269356</v>
      </c>
      <c r="AO137" s="63">
        <f t="shared" si="194"/>
        <v>4.5645494973562188</v>
      </c>
    </row>
    <row r="138" spans="1:41" s="1" customFormat="1" ht="20.100000000000001" customHeight="1" x14ac:dyDescent="0.15">
      <c r="A138" s="18"/>
      <c r="B138" s="147"/>
      <c r="C138" s="149"/>
      <c r="D138" s="100">
        <v>600</v>
      </c>
      <c r="E138" s="149"/>
      <c r="F138" s="94" t="s">
        <v>229</v>
      </c>
      <c r="G138" s="8">
        <f t="shared" si="189"/>
        <v>30</v>
      </c>
      <c r="H138" s="186"/>
      <c r="I138" s="97">
        <f t="shared" si="190"/>
        <v>692.8203230275509</v>
      </c>
      <c r="J138" s="29">
        <v>110</v>
      </c>
      <c r="K138" s="28">
        <f t="shared" si="195"/>
        <v>510</v>
      </c>
      <c r="L138" s="58">
        <f t="shared" si="164"/>
        <v>822.5</v>
      </c>
      <c r="M138" s="8">
        <v>1.75</v>
      </c>
      <c r="N138" s="67">
        <f t="shared" si="191"/>
        <v>45</v>
      </c>
      <c r="O138" s="8">
        <f t="shared" si="165"/>
        <v>15</v>
      </c>
      <c r="P138" s="28">
        <f t="shared" si="166"/>
        <v>1049.7293171246013</v>
      </c>
      <c r="Q138" s="28">
        <f t="shared" si="167"/>
        <v>822.49999999999989</v>
      </c>
      <c r="R138" s="33">
        <f t="shared" si="168"/>
        <v>2.4748737341529163</v>
      </c>
      <c r="S138" s="89">
        <f t="shared" si="169"/>
        <v>77.781745930520216</v>
      </c>
      <c r="T138" s="50">
        <f t="shared" si="170"/>
        <v>262.52499495198538</v>
      </c>
      <c r="U138" s="89">
        <f t="shared" si="171"/>
        <v>92.271412520439057</v>
      </c>
      <c r="V138" s="58">
        <f t="shared" si="172"/>
        <v>70.710678118654741</v>
      </c>
      <c r="W138" s="28">
        <f t="shared" si="173"/>
        <v>25.52533293920003</v>
      </c>
      <c r="X138" s="59">
        <f t="shared" si="174"/>
        <v>2.7605880198672024</v>
      </c>
      <c r="Y138" s="60">
        <f t="shared" si="175"/>
        <v>31.601581542141819</v>
      </c>
      <c r="Z138" s="60">
        <f t="shared" si="176"/>
        <v>13.503848500087207</v>
      </c>
      <c r="AA138" s="67">
        <f t="shared" si="192"/>
        <v>-20</v>
      </c>
      <c r="AB138" s="31">
        <f t="shared" si="177"/>
        <v>10</v>
      </c>
      <c r="AC138" s="50">
        <f t="shared" si="178"/>
        <v>930.31203146342557</v>
      </c>
      <c r="AD138" s="28">
        <f t="shared" si="179"/>
        <v>299.36551768395145</v>
      </c>
      <c r="AE138" s="33">
        <f t="shared" si="180"/>
        <v>1.8623111018328462</v>
      </c>
      <c r="AF138" s="89">
        <f t="shared" si="181"/>
        <v>58.529777486175163</v>
      </c>
      <c r="AG138" s="50">
        <f t="shared" si="182"/>
        <v>205.39473860972709</v>
      </c>
      <c r="AH138" s="89">
        <f t="shared" si="183"/>
        <v>70.048597966453741</v>
      </c>
      <c r="AI138" s="58">
        <f t="shared" si="184"/>
        <v>53.208888623795602</v>
      </c>
      <c r="AJ138" s="28">
        <f t="shared" si="185"/>
        <v>22.621569154125851</v>
      </c>
      <c r="AK138" s="61">
        <f t="shared" si="186"/>
        <v>3.4725777755182623</v>
      </c>
      <c r="AL138" s="60">
        <f t="shared" si="187"/>
        <v>24.374871708832242</v>
      </c>
      <c r="AM138" s="60">
        <f t="shared" si="188"/>
        <v>10.538797421357685</v>
      </c>
      <c r="AN138" s="62">
        <f t="shared" si="193"/>
        <v>38.733770859269356</v>
      </c>
      <c r="AO138" s="63">
        <f t="shared" si="194"/>
        <v>4.5645494973562188</v>
      </c>
    </row>
    <row r="139" spans="1:41" s="1" customFormat="1" ht="20.100000000000001" customHeight="1" thickBot="1" x14ac:dyDescent="0.2">
      <c r="A139" s="18"/>
      <c r="B139" s="147"/>
      <c r="C139" s="149"/>
      <c r="D139" s="100">
        <v>600</v>
      </c>
      <c r="E139" s="149"/>
      <c r="F139" s="94" t="s">
        <v>230</v>
      </c>
      <c r="G139" s="8">
        <f t="shared" si="189"/>
        <v>30</v>
      </c>
      <c r="H139" s="186"/>
      <c r="I139" s="97">
        <f t="shared" si="190"/>
        <v>692.8203230275509</v>
      </c>
      <c r="J139" s="104">
        <v>120</v>
      </c>
      <c r="K139" s="28">
        <f t="shared" si="195"/>
        <v>520</v>
      </c>
      <c r="L139" s="58">
        <f t="shared" si="164"/>
        <v>840</v>
      </c>
      <c r="M139" s="8">
        <v>1.75</v>
      </c>
      <c r="N139" s="67">
        <f t="shared" si="191"/>
        <v>45</v>
      </c>
      <c r="O139" s="8">
        <f t="shared" si="165"/>
        <v>15</v>
      </c>
      <c r="P139" s="28">
        <f t="shared" si="166"/>
        <v>1072.0639834464012</v>
      </c>
      <c r="Q139" s="28">
        <f t="shared" si="167"/>
        <v>839.99999999999989</v>
      </c>
      <c r="R139" s="33">
        <f t="shared" si="168"/>
        <v>2.4748737341529163</v>
      </c>
      <c r="S139" s="89">
        <f t="shared" si="169"/>
        <v>77.781745930520216</v>
      </c>
      <c r="T139" s="50">
        <f t="shared" si="170"/>
        <v>266.1474115994651</v>
      </c>
      <c r="U139" s="89">
        <f t="shared" si="171"/>
        <v>92.271412520439057</v>
      </c>
      <c r="V139" s="58">
        <f t="shared" si="172"/>
        <v>70.710678118654741</v>
      </c>
      <c r="W139" s="28">
        <f t="shared" si="173"/>
        <v>25.52533293920003</v>
      </c>
      <c r="X139" s="59">
        <f t="shared" si="174"/>
        <v>2.7605880198672024</v>
      </c>
      <c r="Y139" s="60">
        <f t="shared" si="175"/>
        <v>33.143276964207182</v>
      </c>
      <c r="Z139" s="60">
        <f t="shared" si="176"/>
        <v>13.882449325137467</v>
      </c>
      <c r="AA139" s="67">
        <f t="shared" si="192"/>
        <v>-20</v>
      </c>
      <c r="AB139" s="31">
        <f t="shared" si="177"/>
        <v>10</v>
      </c>
      <c r="AC139" s="50">
        <f t="shared" si="178"/>
        <v>950.10590447328582</v>
      </c>
      <c r="AD139" s="28">
        <f t="shared" si="179"/>
        <v>305.73499678360997</v>
      </c>
      <c r="AE139" s="33">
        <f t="shared" si="180"/>
        <v>1.8623111018328462</v>
      </c>
      <c r="AF139" s="89">
        <f t="shared" si="181"/>
        <v>58.529777486175163</v>
      </c>
      <c r="AG139" s="50">
        <f t="shared" si="182"/>
        <v>208.27444372979673</v>
      </c>
      <c r="AH139" s="89">
        <f t="shared" si="183"/>
        <v>70.048597966453741</v>
      </c>
      <c r="AI139" s="58">
        <f t="shared" si="184"/>
        <v>53.208888623795602</v>
      </c>
      <c r="AJ139" s="28">
        <f t="shared" si="185"/>
        <v>22.621569154125851</v>
      </c>
      <c r="AK139" s="61">
        <f t="shared" si="186"/>
        <v>3.4725777755182623</v>
      </c>
      <c r="AL139" s="60">
        <f t="shared" si="187"/>
        <v>25.57069089293789</v>
      </c>
      <c r="AM139" s="60">
        <f t="shared" si="188"/>
        <v>10.835595722752753</v>
      </c>
      <c r="AN139" s="62">
        <f t="shared" si="193"/>
        <v>39.591135375808015</v>
      </c>
      <c r="AO139" s="63">
        <f t="shared" si="194"/>
        <v>4.6001671642373125</v>
      </c>
    </row>
    <row r="140" spans="1:41" s="1" customFormat="1" ht="20.100000000000001" customHeight="1" x14ac:dyDescent="0.15">
      <c r="A140" s="18"/>
      <c r="B140" s="147">
        <f>C140+30*2</f>
        <v>660</v>
      </c>
      <c r="C140" s="149">
        <v>600</v>
      </c>
      <c r="D140" s="100">
        <v>600</v>
      </c>
      <c r="E140" s="149">
        <v>450</v>
      </c>
      <c r="F140" s="94" t="s">
        <v>222</v>
      </c>
      <c r="G140" s="8">
        <f t="shared" si="189"/>
        <v>30</v>
      </c>
      <c r="H140" s="186">
        <f>C140/COS(G140/180*PI())</f>
        <v>692.8203230275509</v>
      </c>
      <c r="I140" s="97">
        <f t="shared" si="190"/>
        <v>692.8203230275509</v>
      </c>
      <c r="J140" s="8">
        <v>60</v>
      </c>
      <c r="K140" s="28">
        <f t="shared" ref="K140:K148" si="196">J140+E$140</f>
        <v>510</v>
      </c>
      <c r="L140" s="58">
        <f t="shared" si="164"/>
        <v>705</v>
      </c>
      <c r="M140" s="8">
        <v>1.5</v>
      </c>
      <c r="N140" s="67">
        <f t="shared" si="191"/>
        <v>45</v>
      </c>
      <c r="O140" s="8">
        <f t="shared" si="165"/>
        <v>15</v>
      </c>
      <c r="P140" s="28">
        <f t="shared" si="166"/>
        <v>886.60853774850739</v>
      </c>
      <c r="Q140" s="28">
        <f t="shared" si="167"/>
        <v>704.99999999999989</v>
      </c>
      <c r="R140" s="33">
        <f t="shared" si="168"/>
        <v>2.1213203435596424</v>
      </c>
      <c r="S140" s="89">
        <f t="shared" si="169"/>
        <v>77.781745930520216</v>
      </c>
      <c r="T140" s="50">
        <f t="shared" si="170"/>
        <v>259.39228523328023</v>
      </c>
      <c r="U140" s="89">
        <f t="shared" si="171"/>
        <v>92.025709797403351</v>
      </c>
      <c r="V140" s="58">
        <f t="shared" si="172"/>
        <v>70.710678118654741</v>
      </c>
      <c r="W140" s="28">
        <f t="shared" si="173"/>
        <v>25.152015255276805</v>
      </c>
      <c r="X140" s="59">
        <f t="shared" si="174"/>
        <v>2.8082070674862498</v>
      </c>
      <c r="Y140" s="60">
        <f t="shared" si="175"/>
        <v>26.883463724894821</v>
      </c>
      <c r="Z140" s="60">
        <f t="shared" si="176"/>
        <v>11.487482524616262</v>
      </c>
      <c r="AA140" s="67">
        <f t="shared" si="192"/>
        <v>-20</v>
      </c>
      <c r="AB140" s="31">
        <f t="shared" si="177"/>
        <v>10</v>
      </c>
      <c r="AC140" s="50">
        <f t="shared" si="178"/>
        <v>806.05234946899816</v>
      </c>
      <c r="AD140" s="28">
        <f t="shared" si="179"/>
        <v>256.59901515767262</v>
      </c>
      <c r="AE140" s="33">
        <f t="shared" si="180"/>
        <v>1.5962666587138681</v>
      </c>
      <c r="AF140" s="89">
        <f t="shared" si="181"/>
        <v>58.529777486175163</v>
      </c>
      <c r="AG140" s="50">
        <f t="shared" si="182"/>
        <v>204.11151272290059</v>
      </c>
      <c r="AH140" s="89">
        <f t="shared" si="183"/>
        <v>69.947952798859504</v>
      </c>
      <c r="AI140" s="58">
        <f t="shared" si="184"/>
        <v>53.208888623795602</v>
      </c>
      <c r="AJ140" s="28">
        <f t="shared" si="185"/>
        <v>22.866733318269453</v>
      </c>
      <c r="AK140" s="61">
        <f t="shared" si="186"/>
        <v>3.503186709312859</v>
      </c>
      <c r="AL140" s="60">
        <f t="shared" si="187"/>
        <v>20.809345673775205</v>
      </c>
      <c r="AM140" s="60">
        <f t="shared" si="188"/>
        <v>9.014356503934577</v>
      </c>
      <c r="AN140" s="62">
        <f t="shared" si="193"/>
        <v>33.175164965834142</v>
      </c>
      <c r="AO140" s="63">
        <f t="shared" si="194"/>
        <v>4.3238839009270009</v>
      </c>
    </row>
    <row r="141" spans="1:41" s="1" customFormat="1" ht="20.100000000000001" customHeight="1" x14ac:dyDescent="0.15">
      <c r="A141" s="18"/>
      <c r="B141" s="147"/>
      <c r="C141" s="149"/>
      <c r="D141" s="100">
        <v>600</v>
      </c>
      <c r="E141" s="149"/>
      <c r="F141" s="94" t="s">
        <v>223</v>
      </c>
      <c r="G141" s="8">
        <f t="shared" si="189"/>
        <v>30</v>
      </c>
      <c r="H141" s="186"/>
      <c r="I141" s="97">
        <f t="shared" si="190"/>
        <v>692.8203230275509</v>
      </c>
      <c r="J141" s="29">
        <v>60</v>
      </c>
      <c r="K141" s="28">
        <f t="shared" si="196"/>
        <v>510</v>
      </c>
      <c r="L141" s="58">
        <f t="shared" si="164"/>
        <v>705</v>
      </c>
      <c r="M141" s="8">
        <v>1.5</v>
      </c>
      <c r="N141" s="67">
        <f t="shared" si="191"/>
        <v>45</v>
      </c>
      <c r="O141" s="8">
        <f t="shared" si="165"/>
        <v>15</v>
      </c>
      <c r="P141" s="28">
        <f t="shared" si="166"/>
        <v>886.60853774850739</v>
      </c>
      <c r="Q141" s="28">
        <f t="shared" si="167"/>
        <v>704.99999999999989</v>
      </c>
      <c r="R141" s="33">
        <f t="shared" si="168"/>
        <v>2.1213203435596424</v>
      </c>
      <c r="S141" s="89">
        <f t="shared" si="169"/>
        <v>77.781745930520216</v>
      </c>
      <c r="T141" s="50">
        <f t="shared" si="170"/>
        <v>259.39228523328023</v>
      </c>
      <c r="U141" s="89">
        <f t="shared" si="171"/>
        <v>92.025709797403351</v>
      </c>
      <c r="V141" s="58">
        <f t="shared" si="172"/>
        <v>70.710678118654741</v>
      </c>
      <c r="W141" s="28">
        <f t="shared" si="173"/>
        <v>25.152015255276805</v>
      </c>
      <c r="X141" s="59">
        <f t="shared" si="174"/>
        <v>2.8082070674862498</v>
      </c>
      <c r="Y141" s="60">
        <f t="shared" si="175"/>
        <v>26.883463724894821</v>
      </c>
      <c r="Z141" s="60">
        <f t="shared" si="176"/>
        <v>11.487482524616262</v>
      </c>
      <c r="AA141" s="67">
        <f t="shared" si="192"/>
        <v>-20</v>
      </c>
      <c r="AB141" s="31">
        <f t="shared" si="177"/>
        <v>10</v>
      </c>
      <c r="AC141" s="50">
        <f t="shared" si="178"/>
        <v>806.05234946899816</v>
      </c>
      <c r="AD141" s="28">
        <f t="shared" si="179"/>
        <v>256.59901515767262</v>
      </c>
      <c r="AE141" s="33">
        <f t="shared" si="180"/>
        <v>1.5962666587138681</v>
      </c>
      <c r="AF141" s="89">
        <f t="shared" si="181"/>
        <v>58.529777486175163</v>
      </c>
      <c r="AG141" s="50">
        <f t="shared" si="182"/>
        <v>204.11151272290059</v>
      </c>
      <c r="AH141" s="89">
        <f t="shared" si="183"/>
        <v>69.947952798859504</v>
      </c>
      <c r="AI141" s="58">
        <f t="shared" si="184"/>
        <v>53.208888623795602</v>
      </c>
      <c r="AJ141" s="28">
        <f t="shared" si="185"/>
        <v>22.866733318269453</v>
      </c>
      <c r="AK141" s="61">
        <f t="shared" si="186"/>
        <v>3.503186709312859</v>
      </c>
      <c r="AL141" s="60">
        <f t="shared" si="187"/>
        <v>20.809345673775205</v>
      </c>
      <c r="AM141" s="60">
        <f t="shared" si="188"/>
        <v>9.014356503934577</v>
      </c>
      <c r="AN141" s="62">
        <f t="shared" si="193"/>
        <v>33.175164965834142</v>
      </c>
      <c r="AO141" s="63">
        <f t="shared" si="194"/>
        <v>4.3238839009270009</v>
      </c>
    </row>
    <row r="142" spans="1:41" s="1" customFormat="1" ht="20.100000000000001" customHeight="1" x14ac:dyDescent="0.15">
      <c r="A142" s="18"/>
      <c r="B142" s="147"/>
      <c r="C142" s="149"/>
      <c r="D142" s="100">
        <v>600</v>
      </c>
      <c r="E142" s="149"/>
      <c r="F142" s="94" t="s">
        <v>224</v>
      </c>
      <c r="G142" s="8">
        <f t="shared" si="189"/>
        <v>30</v>
      </c>
      <c r="H142" s="186"/>
      <c r="I142" s="97">
        <f t="shared" si="190"/>
        <v>692.8203230275509</v>
      </c>
      <c r="J142" s="29">
        <v>80</v>
      </c>
      <c r="K142" s="28">
        <f t="shared" si="196"/>
        <v>530</v>
      </c>
      <c r="L142" s="58">
        <f t="shared" si="164"/>
        <v>735</v>
      </c>
      <c r="M142" s="8">
        <v>1.5</v>
      </c>
      <c r="N142" s="67">
        <f t="shared" si="191"/>
        <v>45</v>
      </c>
      <c r="O142" s="8">
        <f t="shared" si="165"/>
        <v>15</v>
      </c>
      <c r="P142" s="28">
        <f t="shared" si="166"/>
        <v>924.33656063142269</v>
      </c>
      <c r="Q142" s="28">
        <f t="shared" si="167"/>
        <v>734.99999999999989</v>
      </c>
      <c r="R142" s="33">
        <f t="shared" si="168"/>
        <v>2.1213203435596424</v>
      </c>
      <c r="S142" s="89">
        <f t="shared" si="169"/>
        <v>77.781745930520216</v>
      </c>
      <c r="T142" s="50">
        <f t="shared" si="170"/>
        <v>266.51426716672177</v>
      </c>
      <c r="U142" s="89">
        <f t="shared" si="171"/>
        <v>92.025709797403351</v>
      </c>
      <c r="V142" s="58">
        <f t="shared" si="172"/>
        <v>70.710678118654741</v>
      </c>
      <c r="W142" s="28">
        <f t="shared" si="173"/>
        <v>25.152015255276805</v>
      </c>
      <c r="X142" s="59">
        <f t="shared" si="174"/>
        <v>2.8082070674862498</v>
      </c>
      <c r="Y142" s="60">
        <f t="shared" si="175"/>
        <v>29.541374947061225</v>
      </c>
      <c r="Z142" s="60">
        <f t="shared" si="176"/>
        <v>12.133351269849342</v>
      </c>
      <c r="AA142" s="67">
        <f t="shared" si="192"/>
        <v>-20</v>
      </c>
      <c r="AB142" s="31">
        <f t="shared" si="177"/>
        <v>10</v>
      </c>
      <c r="AC142" s="50">
        <f t="shared" si="178"/>
        <v>840.35244944640237</v>
      </c>
      <c r="AD142" s="28">
        <f t="shared" si="179"/>
        <v>267.51812218565874</v>
      </c>
      <c r="AE142" s="33">
        <f t="shared" si="180"/>
        <v>1.5962666587138681</v>
      </c>
      <c r="AF142" s="89">
        <f t="shared" si="181"/>
        <v>58.529777486175163</v>
      </c>
      <c r="AG142" s="50">
        <f t="shared" si="182"/>
        <v>209.82060037924276</v>
      </c>
      <c r="AH142" s="89">
        <f t="shared" si="183"/>
        <v>69.947952798859504</v>
      </c>
      <c r="AI142" s="58">
        <f t="shared" si="184"/>
        <v>53.208888623795602</v>
      </c>
      <c r="AJ142" s="28">
        <f t="shared" si="185"/>
        <v>22.866733318269453</v>
      </c>
      <c r="AK142" s="61">
        <f t="shared" si="186"/>
        <v>3.503186709312859</v>
      </c>
      <c r="AL142" s="60">
        <f t="shared" si="187"/>
        <v>22.88035590645714</v>
      </c>
      <c r="AM142" s="60">
        <f t="shared" si="188"/>
        <v>9.5238315252222225</v>
      </c>
      <c r="AN142" s="62">
        <f t="shared" si="193"/>
        <v>34.560022734746383</v>
      </c>
      <c r="AO142" s="63">
        <f t="shared" si="194"/>
        <v>4.384942758437445</v>
      </c>
    </row>
    <row r="143" spans="1:41" s="1" customFormat="1" ht="20.100000000000001" customHeight="1" x14ac:dyDescent="0.15">
      <c r="A143" s="18"/>
      <c r="B143" s="147"/>
      <c r="C143" s="149"/>
      <c r="D143" s="100">
        <v>600</v>
      </c>
      <c r="E143" s="149"/>
      <c r="F143" s="94" t="s">
        <v>225</v>
      </c>
      <c r="G143" s="8">
        <f t="shared" si="189"/>
        <v>30</v>
      </c>
      <c r="H143" s="186"/>
      <c r="I143" s="97">
        <f t="shared" si="190"/>
        <v>692.8203230275509</v>
      </c>
      <c r="J143" s="29">
        <v>80</v>
      </c>
      <c r="K143" s="28">
        <f t="shared" si="196"/>
        <v>530</v>
      </c>
      <c r="L143" s="58">
        <f t="shared" si="164"/>
        <v>735</v>
      </c>
      <c r="M143" s="8">
        <v>1.5</v>
      </c>
      <c r="N143" s="67">
        <f t="shared" si="191"/>
        <v>45</v>
      </c>
      <c r="O143" s="8">
        <f t="shared" si="165"/>
        <v>15</v>
      </c>
      <c r="P143" s="28">
        <f t="shared" si="166"/>
        <v>924.33656063142269</v>
      </c>
      <c r="Q143" s="28">
        <f t="shared" si="167"/>
        <v>734.99999999999989</v>
      </c>
      <c r="R143" s="33">
        <f t="shared" si="168"/>
        <v>2.1213203435596424</v>
      </c>
      <c r="S143" s="89">
        <f t="shared" si="169"/>
        <v>77.781745930520216</v>
      </c>
      <c r="T143" s="50">
        <f t="shared" si="170"/>
        <v>266.51426716672177</v>
      </c>
      <c r="U143" s="89">
        <f t="shared" si="171"/>
        <v>92.025709797403351</v>
      </c>
      <c r="V143" s="58">
        <f t="shared" si="172"/>
        <v>70.710678118654741</v>
      </c>
      <c r="W143" s="28">
        <f t="shared" si="173"/>
        <v>25.152015255276805</v>
      </c>
      <c r="X143" s="59">
        <f t="shared" si="174"/>
        <v>2.8082070674862498</v>
      </c>
      <c r="Y143" s="60">
        <f t="shared" si="175"/>
        <v>29.541374947061225</v>
      </c>
      <c r="Z143" s="60">
        <f t="shared" si="176"/>
        <v>12.133351269849342</v>
      </c>
      <c r="AA143" s="67">
        <f t="shared" si="192"/>
        <v>-20</v>
      </c>
      <c r="AB143" s="31">
        <f t="shared" si="177"/>
        <v>10</v>
      </c>
      <c r="AC143" s="50">
        <f t="shared" si="178"/>
        <v>840.35244944640237</v>
      </c>
      <c r="AD143" s="28">
        <f t="shared" si="179"/>
        <v>267.51812218565874</v>
      </c>
      <c r="AE143" s="33">
        <f t="shared" si="180"/>
        <v>1.5962666587138681</v>
      </c>
      <c r="AF143" s="89">
        <f t="shared" si="181"/>
        <v>58.529777486175163</v>
      </c>
      <c r="AG143" s="50">
        <f t="shared" si="182"/>
        <v>209.82060037924276</v>
      </c>
      <c r="AH143" s="89">
        <f t="shared" si="183"/>
        <v>69.947952798859504</v>
      </c>
      <c r="AI143" s="58">
        <f t="shared" si="184"/>
        <v>53.208888623795602</v>
      </c>
      <c r="AJ143" s="28">
        <f t="shared" si="185"/>
        <v>22.866733318269453</v>
      </c>
      <c r="AK143" s="61">
        <f t="shared" si="186"/>
        <v>3.503186709312859</v>
      </c>
      <c r="AL143" s="60">
        <f t="shared" si="187"/>
        <v>22.88035590645714</v>
      </c>
      <c r="AM143" s="60">
        <f t="shared" si="188"/>
        <v>9.5238315252222225</v>
      </c>
      <c r="AN143" s="62">
        <f t="shared" si="193"/>
        <v>34.560022734746383</v>
      </c>
      <c r="AO143" s="63">
        <f t="shared" si="194"/>
        <v>4.384942758437445</v>
      </c>
    </row>
    <row r="144" spans="1:41" s="1" customFormat="1" ht="20.100000000000001" customHeight="1" x14ac:dyDescent="0.15">
      <c r="A144" s="18"/>
      <c r="B144" s="147"/>
      <c r="C144" s="149"/>
      <c r="D144" s="100">
        <v>600</v>
      </c>
      <c r="E144" s="149"/>
      <c r="F144" s="94" t="s">
        <v>226</v>
      </c>
      <c r="G144" s="8">
        <f t="shared" si="189"/>
        <v>30</v>
      </c>
      <c r="H144" s="186"/>
      <c r="I144" s="97">
        <f t="shared" si="190"/>
        <v>692.8203230275509</v>
      </c>
      <c r="J144" s="29">
        <v>90</v>
      </c>
      <c r="K144" s="28">
        <f t="shared" si="196"/>
        <v>540</v>
      </c>
      <c r="L144" s="58">
        <f t="shared" si="164"/>
        <v>875</v>
      </c>
      <c r="M144" s="8">
        <v>1.75</v>
      </c>
      <c r="N144" s="67">
        <f t="shared" si="191"/>
        <v>45</v>
      </c>
      <c r="O144" s="8">
        <f t="shared" si="165"/>
        <v>15</v>
      </c>
      <c r="P144" s="28">
        <f t="shared" si="166"/>
        <v>1116.7333160900014</v>
      </c>
      <c r="Q144" s="28">
        <f t="shared" si="167"/>
        <v>874.99999999999989</v>
      </c>
      <c r="R144" s="33">
        <f t="shared" si="168"/>
        <v>2.4748737341529163</v>
      </c>
      <c r="S144" s="89">
        <f t="shared" si="169"/>
        <v>77.781745930520216</v>
      </c>
      <c r="T144" s="50">
        <f t="shared" si="170"/>
        <v>273.39224489442449</v>
      </c>
      <c r="U144" s="89">
        <f t="shared" si="171"/>
        <v>92.271412520439057</v>
      </c>
      <c r="V144" s="58">
        <f t="shared" si="172"/>
        <v>70.710678118654741</v>
      </c>
      <c r="W144" s="28">
        <f t="shared" si="173"/>
        <v>25.52533293920003</v>
      </c>
      <c r="X144" s="59">
        <f t="shared" si="174"/>
        <v>2.7605880198672024</v>
      </c>
      <c r="Y144" s="60">
        <f t="shared" si="175"/>
        <v>36.367029122340938</v>
      </c>
      <c r="Z144" s="60">
        <f t="shared" si="176"/>
        <v>14.651061587677546</v>
      </c>
      <c r="AA144" s="67">
        <f t="shared" si="192"/>
        <v>-20</v>
      </c>
      <c r="AB144" s="31">
        <f t="shared" si="177"/>
        <v>10</v>
      </c>
      <c r="AC144" s="50">
        <f t="shared" si="178"/>
        <v>989.69365049300598</v>
      </c>
      <c r="AD144" s="28">
        <f t="shared" si="179"/>
        <v>318.47395498292707</v>
      </c>
      <c r="AE144" s="33">
        <f t="shared" si="180"/>
        <v>1.8623111018328462</v>
      </c>
      <c r="AF144" s="89">
        <f t="shared" si="181"/>
        <v>58.529777486175163</v>
      </c>
      <c r="AG144" s="50">
        <f t="shared" si="182"/>
        <v>214.03385396993602</v>
      </c>
      <c r="AH144" s="89">
        <f t="shared" si="183"/>
        <v>70.048597966453741</v>
      </c>
      <c r="AI144" s="58">
        <f t="shared" si="184"/>
        <v>53.208888623795602</v>
      </c>
      <c r="AJ144" s="28">
        <f t="shared" si="185"/>
        <v>22.621569154125851</v>
      </c>
      <c r="AK144" s="61">
        <f t="shared" si="186"/>
        <v>3.4725777755182623</v>
      </c>
      <c r="AL144" s="60">
        <f t="shared" si="187"/>
        <v>28.072177292503344</v>
      </c>
      <c r="AM144" s="60">
        <f t="shared" si="188"/>
        <v>11.438263396671108</v>
      </c>
      <c r="AN144" s="62">
        <f t="shared" si="193"/>
        <v>41.329238502776043</v>
      </c>
      <c r="AO144" s="63">
        <f t="shared" si="194"/>
        <v>4.6714024979994972</v>
      </c>
    </row>
    <row r="145" spans="1:41" s="1" customFormat="1" ht="20.100000000000001" customHeight="1" x14ac:dyDescent="0.15">
      <c r="A145" s="18"/>
      <c r="B145" s="147"/>
      <c r="C145" s="149"/>
      <c r="D145" s="100">
        <v>600</v>
      </c>
      <c r="E145" s="149"/>
      <c r="F145" s="94" t="s">
        <v>227</v>
      </c>
      <c r="G145" s="8">
        <f t="shared" si="189"/>
        <v>30</v>
      </c>
      <c r="H145" s="186"/>
      <c r="I145" s="97">
        <f t="shared" si="190"/>
        <v>692.8203230275509</v>
      </c>
      <c r="J145" s="29">
        <v>90</v>
      </c>
      <c r="K145" s="28">
        <f t="shared" si="196"/>
        <v>540</v>
      </c>
      <c r="L145" s="58">
        <f t="shared" si="164"/>
        <v>875</v>
      </c>
      <c r="M145" s="8">
        <v>1.75</v>
      </c>
      <c r="N145" s="67">
        <f t="shared" si="191"/>
        <v>45</v>
      </c>
      <c r="O145" s="8">
        <f t="shared" si="165"/>
        <v>15</v>
      </c>
      <c r="P145" s="28">
        <f t="shared" si="166"/>
        <v>1116.7333160900014</v>
      </c>
      <c r="Q145" s="28">
        <f t="shared" si="167"/>
        <v>874.99999999999989</v>
      </c>
      <c r="R145" s="33">
        <f t="shared" si="168"/>
        <v>2.4748737341529163</v>
      </c>
      <c r="S145" s="89">
        <f t="shared" si="169"/>
        <v>77.781745930520216</v>
      </c>
      <c r="T145" s="50">
        <f t="shared" si="170"/>
        <v>273.39224489442449</v>
      </c>
      <c r="U145" s="89">
        <f t="shared" si="171"/>
        <v>92.271412520439057</v>
      </c>
      <c r="V145" s="58">
        <f t="shared" si="172"/>
        <v>70.710678118654741</v>
      </c>
      <c r="W145" s="28">
        <f t="shared" si="173"/>
        <v>25.52533293920003</v>
      </c>
      <c r="X145" s="59">
        <f t="shared" si="174"/>
        <v>2.7605880198672024</v>
      </c>
      <c r="Y145" s="60">
        <f t="shared" si="175"/>
        <v>36.367029122340938</v>
      </c>
      <c r="Z145" s="60">
        <f t="shared" si="176"/>
        <v>14.651061587677546</v>
      </c>
      <c r="AA145" s="67">
        <f t="shared" si="192"/>
        <v>-20</v>
      </c>
      <c r="AB145" s="31">
        <f t="shared" si="177"/>
        <v>10</v>
      </c>
      <c r="AC145" s="50">
        <f t="shared" si="178"/>
        <v>989.69365049300598</v>
      </c>
      <c r="AD145" s="28">
        <f t="shared" si="179"/>
        <v>318.47395498292707</v>
      </c>
      <c r="AE145" s="33">
        <f t="shared" si="180"/>
        <v>1.8623111018328462</v>
      </c>
      <c r="AF145" s="89">
        <f t="shared" si="181"/>
        <v>58.529777486175163</v>
      </c>
      <c r="AG145" s="50">
        <f t="shared" si="182"/>
        <v>214.03385396993602</v>
      </c>
      <c r="AH145" s="89">
        <f t="shared" si="183"/>
        <v>70.048597966453741</v>
      </c>
      <c r="AI145" s="58">
        <f t="shared" si="184"/>
        <v>53.208888623795602</v>
      </c>
      <c r="AJ145" s="28">
        <f t="shared" si="185"/>
        <v>22.621569154125851</v>
      </c>
      <c r="AK145" s="61">
        <f t="shared" si="186"/>
        <v>3.4725777755182623</v>
      </c>
      <c r="AL145" s="60">
        <f t="shared" si="187"/>
        <v>28.072177292503344</v>
      </c>
      <c r="AM145" s="60">
        <f t="shared" si="188"/>
        <v>11.438263396671108</v>
      </c>
      <c r="AN145" s="62">
        <f t="shared" si="193"/>
        <v>41.329238502776043</v>
      </c>
      <c r="AO145" s="63">
        <f t="shared" si="194"/>
        <v>4.6714024979994972</v>
      </c>
    </row>
    <row r="146" spans="1:41" s="1" customFormat="1" ht="20.100000000000001" customHeight="1" x14ac:dyDescent="0.15">
      <c r="A146" s="18"/>
      <c r="B146" s="147"/>
      <c r="C146" s="149"/>
      <c r="D146" s="100">
        <v>600</v>
      </c>
      <c r="E146" s="149"/>
      <c r="F146" s="94" t="s">
        <v>228</v>
      </c>
      <c r="G146" s="8">
        <f t="shared" si="189"/>
        <v>30</v>
      </c>
      <c r="H146" s="186"/>
      <c r="I146" s="97">
        <f t="shared" si="190"/>
        <v>692.8203230275509</v>
      </c>
      <c r="J146" s="29">
        <v>110</v>
      </c>
      <c r="K146" s="28">
        <f t="shared" si="196"/>
        <v>560</v>
      </c>
      <c r="L146" s="58">
        <f t="shared" si="164"/>
        <v>910</v>
      </c>
      <c r="M146" s="8">
        <v>1.75</v>
      </c>
      <c r="N146" s="67">
        <f t="shared" si="191"/>
        <v>45</v>
      </c>
      <c r="O146" s="8">
        <f t="shared" si="165"/>
        <v>15</v>
      </c>
      <c r="P146" s="28">
        <f t="shared" si="166"/>
        <v>1161.4026487336014</v>
      </c>
      <c r="Q146" s="28">
        <f t="shared" si="167"/>
        <v>909.99999999999989</v>
      </c>
      <c r="R146" s="33">
        <f t="shared" si="168"/>
        <v>2.4748737341529163</v>
      </c>
      <c r="S146" s="89">
        <f t="shared" si="169"/>
        <v>77.781745930520216</v>
      </c>
      <c r="T146" s="50">
        <f t="shared" si="170"/>
        <v>280.63707818938394</v>
      </c>
      <c r="U146" s="89">
        <f t="shared" si="171"/>
        <v>92.271412520439057</v>
      </c>
      <c r="V146" s="58">
        <f t="shared" si="172"/>
        <v>70.710678118654741</v>
      </c>
      <c r="W146" s="28">
        <f t="shared" si="173"/>
        <v>25.52533293920003</v>
      </c>
      <c r="X146" s="59">
        <f t="shared" si="174"/>
        <v>2.7605880198672024</v>
      </c>
      <c r="Y146" s="60">
        <f t="shared" si="175"/>
        <v>39.782155851900797</v>
      </c>
      <c r="Z146" s="60">
        <f t="shared" si="176"/>
        <v>15.434888000137038</v>
      </c>
      <c r="AA146" s="67">
        <f t="shared" si="192"/>
        <v>-20</v>
      </c>
      <c r="AB146" s="31">
        <f t="shared" si="177"/>
        <v>10</v>
      </c>
      <c r="AC146" s="50">
        <f t="shared" si="178"/>
        <v>1029.2813965127261</v>
      </c>
      <c r="AD146" s="28">
        <f t="shared" si="179"/>
        <v>331.21291318224411</v>
      </c>
      <c r="AE146" s="33">
        <f t="shared" si="180"/>
        <v>1.8623111018328462</v>
      </c>
      <c r="AF146" s="89">
        <f t="shared" si="181"/>
        <v>58.529777486175163</v>
      </c>
      <c r="AG146" s="50">
        <f t="shared" si="182"/>
        <v>219.79326421007531</v>
      </c>
      <c r="AH146" s="89">
        <f t="shared" si="183"/>
        <v>70.048597966453741</v>
      </c>
      <c r="AI146" s="58">
        <f t="shared" si="184"/>
        <v>53.208888623795602</v>
      </c>
      <c r="AJ146" s="28">
        <f t="shared" si="185"/>
        <v>22.621569154125851</v>
      </c>
      <c r="AK146" s="61">
        <f t="shared" si="186"/>
        <v>3.4725777755182623</v>
      </c>
      <c r="AL146" s="60">
        <f t="shared" si="187"/>
        <v>30.723487389847755</v>
      </c>
      <c r="AM146" s="60">
        <f t="shared" si="188"/>
        <v>12.053025832093756</v>
      </c>
      <c r="AN146" s="62">
        <f t="shared" si="193"/>
        <v>43.098507088265016</v>
      </c>
      <c r="AO146" s="63">
        <f t="shared" si="194"/>
        <v>4.7426378317616829</v>
      </c>
    </row>
    <row r="147" spans="1:41" s="1" customFormat="1" ht="20.100000000000001" customHeight="1" x14ac:dyDescent="0.15">
      <c r="A147" s="18"/>
      <c r="B147" s="147"/>
      <c r="C147" s="149"/>
      <c r="D147" s="100">
        <v>600</v>
      </c>
      <c r="E147" s="149"/>
      <c r="F147" s="94" t="s">
        <v>229</v>
      </c>
      <c r="G147" s="8">
        <f t="shared" si="189"/>
        <v>30</v>
      </c>
      <c r="H147" s="186"/>
      <c r="I147" s="97">
        <f t="shared" si="190"/>
        <v>692.8203230275509</v>
      </c>
      <c r="J147" s="29">
        <v>110</v>
      </c>
      <c r="K147" s="28">
        <f t="shared" si="196"/>
        <v>560</v>
      </c>
      <c r="L147" s="58">
        <f t="shared" si="164"/>
        <v>910</v>
      </c>
      <c r="M147" s="8">
        <v>1.75</v>
      </c>
      <c r="N147" s="67">
        <f t="shared" si="191"/>
        <v>45</v>
      </c>
      <c r="O147" s="8">
        <f t="shared" si="165"/>
        <v>15</v>
      </c>
      <c r="P147" s="28">
        <f t="shared" si="166"/>
        <v>1161.4026487336014</v>
      </c>
      <c r="Q147" s="28">
        <f t="shared" si="167"/>
        <v>909.99999999999989</v>
      </c>
      <c r="R147" s="33">
        <f t="shared" si="168"/>
        <v>2.4748737341529163</v>
      </c>
      <c r="S147" s="89">
        <f t="shared" si="169"/>
        <v>77.781745930520216</v>
      </c>
      <c r="T147" s="50">
        <f t="shared" si="170"/>
        <v>280.63707818938394</v>
      </c>
      <c r="U147" s="89">
        <f t="shared" si="171"/>
        <v>92.271412520439057</v>
      </c>
      <c r="V147" s="58">
        <f t="shared" si="172"/>
        <v>70.710678118654741</v>
      </c>
      <c r="W147" s="28">
        <f t="shared" si="173"/>
        <v>25.52533293920003</v>
      </c>
      <c r="X147" s="59">
        <f t="shared" si="174"/>
        <v>2.7605880198672024</v>
      </c>
      <c r="Y147" s="60">
        <f t="shared" si="175"/>
        <v>39.782155851900797</v>
      </c>
      <c r="Z147" s="60">
        <f t="shared" si="176"/>
        <v>15.434888000137038</v>
      </c>
      <c r="AA147" s="67">
        <f t="shared" si="192"/>
        <v>-20</v>
      </c>
      <c r="AB147" s="31">
        <f t="shared" si="177"/>
        <v>10</v>
      </c>
      <c r="AC147" s="50">
        <f t="shared" si="178"/>
        <v>1029.2813965127261</v>
      </c>
      <c r="AD147" s="28">
        <f t="shared" si="179"/>
        <v>331.21291318224411</v>
      </c>
      <c r="AE147" s="33">
        <f t="shared" si="180"/>
        <v>1.8623111018328462</v>
      </c>
      <c r="AF147" s="89">
        <f t="shared" si="181"/>
        <v>58.529777486175163</v>
      </c>
      <c r="AG147" s="50">
        <f t="shared" si="182"/>
        <v>219.79326421007531</v>
      </c>
      <c r="AH147" s="89">
        <f t="shared" si="183"/>
        <v>70.048597966453741</v>
      </c>
      <c r="AI147" s="58">
        <f t="shared" si="184"/>
        <v>53.208888623795602</v>
      </c>
      <c r="AJ147" s="28">
        <f t="shared" si="185"/>
        <v>22.621569154125851</v>
      </c>
      <c r="AK147" s="61">
        <f t="shared" si="186"/>
        <v>3.4725777755182623</v>
      </c>
      <c r="AL147" s="60">
        <f t="shared" si="187"/>
        <v>30.723487389847755</v>
      </c>
      <c r="AM147" s="60">
        <f t="shared" si="188"/>
        <v>12.053025832093756</v>
      </c>
      <c r="AN147" s="62">
        <f t="shared" si="193"/>
        <v>43.098507088265016</v>
      </c>
      <c r="AO147" s="63">
        <f t="shared" si="194"/>
        <v>4.7426378317616829</v>
      </c>
    </row>
    <row r="148" spans="1:41" s="1" customFormat="1" ht="20.100000000000001" customHeight="1" thickBot="1" x14ac:dyDescent="0.2">
      <c r="A148" s="18"/>
      <c r="B148" s="147"/>
      <c r="C148" s="149"/>
      <c r="D148" s="100">
        <v>600</v>
      </c>
      <c r="E148" s="149"/>
      <c r="F148" s="94" t="s">
        <v>230</v>
      </c>
      <c r="G148" s="8">
        <f t="shared" si="189"/>
        <v>30</v>
      </c>
      <c r="H148" s="189"/>
      <c r="I148" s="97">
        <f t="shared" si="190"/>
        <v>692.8203230275509</v>
      </c>
      <c r="J148" s="104">
        <v>120</v>
      </c>
      <c r="K148" s="28">
        <f t="shared" si="196"/>
        <v>570</v>
      </c>
      <c r="L148" s="58">
        <f t="shared" si="164"/>
        <v>927.5</v>
      </c>
      <c r="M148" s="8">
        <v>1.75</v>
      </c>
      <c r="N148" s="67">
        <f t="shared" si="191"/>
        <v>45</v>
      </c>
      <c r="O148" s="8">
        <f t="shared" si="165"/>
        <v>15</v>
      </c>
      <c r="P148" s="28">
        <f t="shared" si="166"/>
        <v>1183.7373150554013</v>
      </c>
      <c r="Q148" s="28">
        <f t="shared" si="167"/>
        <v>927.49999999999989</v>
      </c>
      <c r="R148" s="33">
        <f t="shared" si="168"/>
        <v>2.4748737341529163</v>
      </c>
      <c r="S148" s="89">
        <f t="shared" si="169"/>
        <v>77.781745930520216</v>
      </c>
      <c r="T148" s="50">
        <f t="shared" si="170"/>
        <v>284.25949483686367</v>
      </c>
      <c r="U148" s="89">
        <f t="shared" si="171"/>
        <v>92.271412520439057</v>
      </c>
      <c r="V148" s="58">
        <f t="shared" si="172"/>
        <v>70.710678118654741</v>
      </c>
      <c r="W148" s="28">
        <f t="shared" si="173"/>
        <v>25.52533293920003</v>
      </c>
      <c r="X148" s="59">
        <f t="shared" si="174"/>
        <v>2.7605880198672024</v>
      </c>
      <c r="Y148" s="60">
        <f t="shared" si="175"/>
        <v>41.563069488248779</v>
      </c>
      <c r="Z148" s="60">
        <f t="shared" si="176"/>
        <v>15.832506512586566</v>
      </c>
      <c r="AA148" s="67">
        <f t="shared" si="192"/>
        <v>-20</v>
      </c>
      <c r="AB148" s="31">
        <f t="shared" si="177"/>
        <v>10</v>
      </c>
      <c r="AC148" s="50">
        <f t="shared" si="178"/>
        <v>1049.0752695225865</v>
      </c>
      <c r="AD148" s="28">
        <f t="shared" si="179"/>
        <v>337.58239228190268</v>
      </c>
      <c r="AE148" s="33">
        <f t="shared" si="180"/>
        <v>1.8623111018328462</v>
      </c>
      <c r="AF148" s="89">
        <f t="shared" si="181"/>
        <v>58.529777486175163</v>
      </c>
      <c r="AG148" s="50">
        <f t="shared" si="182"/>
        <v>222.67296933014495</v>
      </c>
      <c r="AH148" s="89">
        <f t="shared" si="183"/>
        <v>70.048597966453741</v>
      </c>
      <c r="AI148" s="58">
        <f t="shared" si="184"/>
        <v>53.208888623795602</v>
      </c>
      <c r="AJ148" s="28">
        <f t="shared" si="185"/>
        <v>22.621569154125851</v>
      </c>
      <c r="AK148" s="61">
        <f t="shared" si="186"/>
        <v>3.4725777755182623</v>
      </c>
      <c r="AL148" s="60">
        <f t="shared" si="187"/>
        <v>32.106586196177105</v>
      </c>
      <c r="AM148" s="60">
        <f t="shared" si="188"/>
        <v>12.364942585369189</v>
      </c>
      <c r="AN148" s="62">
        <f t="shared" si="193"/>
        <v>43.994828427954879</v>
      </c>
      <c r="AO148" s="63">
        <f t="shared" si="194"/>
        <v>4.7782554986427748</v>
      </c>
    </row>
    <row r="149" spans="1:41" s="1" customFormat="1" ht="20.100000000000001" customHeight="1" x14ac:dyDescent="0.15">
      <c r="A149" s="18"/>
      <c r="B149" s="147">
        <f>C149+30*2</f>
        <v>660</v>
      </c>
      <c r="C149" s="149">
        <v>600</v>
      </c>
      <c r="D149" s="100">
        <v>600</v>
      </c>
      <c r="E149" s="149">
        <v>500</v>
      </c>
      <c r="F149" s="94" t="s">
        <v>222</v>
      </c>
      <c r="G149" s="8">
        <f t="shared" si="189"/>
        <v>30</v>
      </c>
      <c r="H149" s="186">
        <f>C149/COS(G149/180*PI())</f>
        <v>692.8203230275509</v>
      </c>
      <c r="I149" s="97">
        <f t="shared" si="190"/>
        <v>692.8203230275509</v>
      </c>
      <c r="J149" s="8">
        <v>60</v>
      </c>
      <c r="K149" s="28">
        <f t="shared" ref="K149:K157" si="197">J149+E$149</f>
        <v>560</v>
      </c>
      <c r="L149" s="58">
        <f t="shared" si="164"/>
        <v>780</v>
      </c>
      <c r="M149" s="8">
        <v>1.5</v>
      </c>
      <c r="N149" s="67">
        <f t="shared" si="191"/>
        <v>45</v>
      </c>
      <c r="O149" s="8">
        <f t="shared" si="165"/>
        <v>15</v>
      </c>
      <c r="P149" s="28">
        <f t="shared" si="166"/>
        <v>980.92859495579546</v>
      </c>
      <c r="Q149" s="28">
        <f t="shared" si="167"/>
        <v>779.99999999999989</v>
      </c>
      <c r="R149" s="33">
        <f t="shared" si="168"/>
        <v>2.1213203435596424</v>
      </c>
      <c r="S149" s="89">
        <f t="shared" si="169"/>
        <v>77.781745930520216</v>
      </c>
      <c r="T149" s="50">
        <f t="shared" si="170"/>
        <v>277.19724006688415</v>
      </c>
      <c r="U149" s="89">
        <f t="shared" si="171"/>
        <v>92.025709797403351</v>
      </c>
      <c r="V149" s="58">
        <f t="shared" si="172"/>
        <v>70.710678118654741</v>
      </c>
      <c r="W149" s="28">
        <f t="shared" si="173"/>
        <v>25.152015255276805</v>
      </c>
      <c r="X149" s="59">
        <f t="shared" si="174"/>
        <v>2.8082070674862498</v>
      </c>
      <c r="Y149" s="60">
        <f t="shared" si="175"/>
        <v>33.829405702485914</v>
      </c>
      <c r="Z149" s="60">
        <f t="shared" si="176"/>
        <v>13.126191076724325</v>
      </c>
      <c r="AA149" s="67">
        <f t="shared" si="192"/>
        <v>-20</v>
      </c>
      <c r="AB149" s="31">
        <f t="shared" si="177"/>
        <v>10</v>
      </c>
      <c r="AC149" s="50">
        <f t="shared" si="178"/>
        <v>891.8025994125087</v>
      </c>
      <c r="AD149" s="28">
        <f t="shared" si="179"/>
        <v>283.8967827276378</v>
      </c>
      <c r="AE149" s="33">
        <f t="shared" si="180"/>
        <v>1.5962666587138681</v>
      </c>
      <c r="AF149" s="89">
        <f t="shared" si="181"/>
        <v>58.529777486175163</v>
      </c>
      <c r="AG149" s="50">
        <f t="shared" si="182"/>
        <v>218.38423186375601</v>
      </c>
      <c r="AH149" s="89">
        <f t="shared" si="183"/>
        <v>69.947952798859504</v>
      </c>
      <c r="AI149" s="58">
        <f t="shared" si="184"/>
        <v>53.208888623795602</v>
      </c>
      <c r="AJ149" s="28">
        <f t="shared" si="185"/>
        <v>22.86673331826945</v>
      </c>
      <c r="AK149" s="61">
        <f t="shared" si="186"/>
        <v>3.503186709312859</v>
      </c>
      <c r="AL149" s="60">
        <f t="shared" si="187"/>
        <v>26.223989884842254</v>
      </c>
      <c r="AM149" s="60">
        <f t="shared" si="188"/>
        <v>10.307312227993847</v>
      </c>
      <c r="AN149" s="62">
        <f t="shared" si="193"/>
        <v>36.680241397301764</v>
      </c>
      <c r="AO149" s="63">
        <f t="shared" si="194"/>
        <v>4.4765310447031119</v>
      </c>
    </row>
    <row r="150" spans="1:41" s="1" customFormat="1" ht="20.100000000000001" customHeight="1" x14ac:dyDescent="0.15">
      <c r="A150" s="18"/>
      <c r="B150" s="147"/>
      <c r="C150" s="149"/>
      <c r="D150" s="100">
        <v>600</v>
      </c>
      <c r="E150" s="149"/>
      <c r="F150" s="94" t="s">
        <v>223</v>
      </c>
      <c r="G150" s="8">
        <f t="shared" si="189"/>
        <v>30</v>
      </c>
      <c r="H150" s="186"/>
      <c r="I150" s="97">
        <f t="shared" si="190"/>
        <v>692.8203230275509</v>
      </c>
      <c r="J150" s="29">
        <v>60</v>
      </c>
      <c r="K150" s="28">
        <f t="shared" si="197"/>
        <v>560</v>
      </c>
      <c r="L150" s="58">
        <f t="shared" si="164"/>
        <v>780</v>
      </c>
      <c r="M150" s="8">
        <v>1.5</v>
      </c>
      <c r="N150" s="67">
        <f t="shared" si="191"/>
        <v>45</v>
      </c>
      <c r="O150" s="8">
        <f t="shared" si="165"/>
        <v>15</v>
      </c>
      <c r="P150" s="28">
        <f t="shared" si="166"/>
        <v>980.92859495579546</v>
      </c>
      <c r="Q150" s="28">
        <f t="shared" si="167"/>
        <v>779.99999999999989</v>
      </c>
      <c r="R150" s="33">
        <f t="shared" si="168"/>
        <v>2.1213203435596424</v>
      </c>
      <c r="S150" s="89">
        <f t="shared" si="169"/>
        <v>77.781745930520216</v>
      </c>
      <c r="T150" s="50">
        <f t="shared" si="170"/>
        <v>277.19724006688415</v>
      </c>
      <c r="U150" s="89">
        <f t="shared" si="171"/>
        <v>92.025709797403351</v>
      </c>
      <c r="V150" s="58">
        <f t="shared" si="172"/>
        <v>70.710678118654741</v>
      </c>
      <c r="W150" s="28">
        <f t="shared" si="173"/>
        <v>25.152015255276805</v>
      </c>
      <c r="X150" s="59">
        <f t="shared" si="174"/>
        <v>2.8082070674862498</v>
      </c>
      <c r="Y150" s="60">
        <f t="shared" si="175"/>
        <v>33.829405702485914</v>
      </c>
      <c r="Z150" s="60">
        <f t="shared" si="176"/>
        <v>13.126191076724325</v>
      </c>
      <c r="AA150" s="67">
        <f t="shared" si="192"/>
        <v>-20</v>
      </c>
      <c r="AB150" s="31">
        <f t="shared" si="177"/>
        <v>10</v>
      </c>
      <c r="AC150" s="50">
        <f t="shared" si="178"/>
        <v>891.8025994125087</v>
      </c>
      <c r="AD150" s="28">
        <f t="shared" si="179"/>
        <v>283.8967827276378</v>
      </c>
      <c r="AE150" s="33">
        <f t="shared" si="180"/>
        <v>1.5962666587138681</v>
      </c>
      <c r="AF150" s="89">
        <f t="shared" si="181"/>
        <v>58.529777486175163</v>
      </c>
      <c r="AG150" s="50">
        <f t="shared" si="182"/>
        <v>218.38423186375601</v>
      </c>
      <c r="AH150" s="89">
        <f t="shared" si="183"/>
        <v>69.947952798859504</v>
      </c>
      <c r="AI150" s="58">
        <f t="shared" si="184"/>
        <v>53.208888623795602</v>
      </c>
      <c r="AJ150" s="28">
        <f t="shared" si="185"/>
        <v>22.86673331826945</v>
      </c>
      <c r="AK150" s="61">
        <f t="shared" si="186"/>
        <v>3.503186709312859</v>
      </c>
      <c r="AL150" s="60">
        <f t="shared" si="187"/>
        <v>26.223989884842254</v>
      </c>
      <c r="AM150" s="60">
        <f t="shared" si="188"/>
        <v>10.307312227993847</v>
      </c>
      <c r="AN150" s="62">
        <f t="shared" si="193"/>
        <v>36.680241397301764</v>
      </c>
      <c r="AO150" s="63">
        <f t="shared" si="194"/>
        <v>4.4765310447031119</v>
      </c>
    </row>
    <row r="151" spans="1:41" s="1" customFormat="1" ht="20.100000000000001" customHeight="1" x14ac:dyDescent="0.15">
      <c r="A151" s="18"/>
      <c r="B151" s="147"/>
      <c r="C151" s="149"/>
      <c r="D151" s="100">
        <v>600</v>
      </c>
      <c r="E151" s="149"/>
      <c r="F151" s="94" t="s">
        <v>224</v>
      </c>
      <c r="G151" s="8">
        <f t="shared" si="189"/>
        <v>30</v>
      </c>
      <c r="H151" s="186"/>
      <c r="I151" s="97">
        <f t="shared" si="190"/>
        <v>692.8203230275509</v>
      </c>
      <c r="J151" s="29">
        <v>80</v>
      </c>
      <c r="K151" s="28">
        <f t="shared" si="197"/>
        <v>580</v>
      </c>
      <c r="L151" s="58">
        <f t="shared" si="164"/>
        <v>810</v>
      </c>
      <c r="M151" s="8">
        <v>1.5</v>
      </c>
      <c r="N151" s="67">
        <f t="shared" si="191"/>
        <v>45</v>
      </c>
      <c r="O151" s="8">
        <f t="shared" si="165"/>
        <v>15</v>
      </c>
      <c r="P151" s="28">
        <f t="shared" si="166"/>
        <v>1018.6566178387106</v>
      </c>
      <c r="Q151" s="28">
        <f t="shared" si="167"/>
        <v>809.99999999999989</v>
      </c>
      <c r="R151" s="33">
        <f t="shared" si="168"/>
        <v>2.1213203435596424</v>
      </c>
      <c r="S151" s="89">
        <f t="shared" si="169"/>
        <v>77.781745930520216</v>
      </c>
      <c r="T151" s="50">
        <f t="shared" si="170"/>
        <v>284.31922200032574</v>
      </c>
      <c r="U151" s="89">
        <f t="shared" si="171"/>
        <v>92.025709797403351</v>
      </c>
      <c r="V151" s="58">
        <f t="shared" si="172"/>
        <v>70.710678118654741</v>
      </c>
      <c r="W151" s="28">
        <f t="shared" si="173"/>
        <v>25.152015255276805</v>
      </c>
      <c r="X151" s="59">
        <f t="shared" si="174"/>
        <v>2.8082070674862498</v>
      </c>
      <c r="Y151" s="60">
        <f t="shared" si="175"/>
        <v>36.895100555077512</v>
      </c>
      <c r="Z151" s="60">
        <f t="shared" si="176"/>
        <v>13.80410874065789</v>
      </c>
      <c r="AA151" s="67">
        <f t="shared" si="192"/>
        <v>-20</v>
      </c>
      <c r="AB151" s="31">
        <f t="shared" si="177"/>
        <v>10</v>
      </c>
      <c r="AC151" s="50">
        <f t="shared" si="178"/>
        <v>926.10269938991291</v>
      </c>
      <c r="AD151" s="28">
        <f t="shared" si="179"/>
        <v>294.81588975562391</v>
      </c>
      <c r="AE151" s="33">
        <f t="shared" si="180"/>
        <v>1.5962666587138681</v>
      </c>
      <c r="AF151" s="89">
        <f t="shared" si="181"/>
        <v>58.529777486175163</v>
      </c>
      <c r="AG151" s="50">
        <f t="shared" si="182"/>
        <v>224.09331952009819</v>
      </c>
      <c r="AH151" s="89">
        <f t="shared" si="183"/>
        <v>69.947952798859504</v>
      </c>
      <c r="AI151" s="58">
        <f t="shared" si="184"/>
        <v>53.208888623795602</v>
      </c>
      <c r="AJ151" s="28">
        <f t="shared" si="185"/>
        <v>22.866733318269453</v>
      </c>
      <c r="AK151" s="61">
        <f t="shared" si="186"/>
        <v>3.503186709312859</v>
      </c>
      <c r="AL151" s="60">
        <f t="shared" si="187"/>
        <v>28.616153741706437</v>
      </c>
      <c r="AM151" s="60">
        <f t="shared" si="188"/>
        <v>10.842478143735034</v>
      </c>
      <c r="AN151" s="62">
        <f t="shared" si="193"/>
        <v>38.122341845130038</v>
      </c>
      <c r="AO151" s="63">
        <f t="shared" si="194"/>
        <v>4.5375899022135568</v>
      </c>
    </row>
    <row r="152" spans="1:41" s="1" customFormat="1" ht="20.100000000000001" customHeight="1" x14ac:dyDescent="0.15">
      <c r="A152" s="18"/>
      <c r="B152" s="147"/>
      <c r="C152" s="149"/>
      <c r="D152" s="100">
        <v>600</v>
      </c>
      <c r="E152" s="149"/>
      <c r="F152" s="94" t="s">
        <v>225</v>
      </c>
      <c r="G152" s="8">
        <f t="shared" si="189"/>
        <v>30</v>
      </c>
      <c r="H152" s="186"/>
      <c r="I152" s="97">
        <f t="shared" si="190"/>
        <v>692.8203230275509</v>
      </c>
      <c r="J152" s="29">
        <v>80</v>
      </c>
      <c r="K152" s="28">
        <f t="shared" si="197"/>
        <v>580</v>
      </c>
      <c r="L152" s="58">
        <f t="shared" si="164"/>
        <v>810</v>
      </c>
      <c r="M152" s="8">
        <v>1.5</v>
      </c>
      <c r="N152" s="67">
        <f t="shared" si="191"/>
        <v>45</v>
      </c>
      <c r="O152" s="8">
        <f t="shared" si="165"/>
        <v>15</v>
      </c>
      <c r="P152" s="28">
        <f t="shared" si="166"/>
        <v>1018.6566178387106</v>
      </c>
      <c r="Q152" s="28">
        <f t="shared" si="167"/>
        <v>809.99999999999989</v>
      </c>
      <c r="R152" s="33">
        <f t="shared" si="168"/>
        <v>2.1213203435596424</v>
      </c>
      <c r="S152" s="89">
        <f t="shared" si="169"/>
        <v>77.781745930520216</v>
      </c>
      <c r="T152" s="50">
        <f t="shared" si="170"/>
        <v>284.31922200032574</v>
      </c>
      <c r="U152" s="89">
        <f t="shared" si="171"/>
        <v>92.025709797403351</v>
      </c>
      <c r="V152" s="58">
        <f t="shared" si="172"/>
        <v>70.710678118654741</v>
      </c>
      <c r="W152" s="28">
        <f t="shared" si="173"/>
        <v>25.152015255276805</v>
      </c>
      <c r="X152" s="59">
        <f t="shared" si="174"/>
        <v>2.8082070674862498</v>
      </c>
      <c r="Y152" s="60">
        <f t="shared" si="175"/>
        <v>36.895100555077512</v>
      </c>
      <c r="Z152" s="60">
        <f t="shared" si="176"/>
        <v>13.80410874065789</v>
      </c>
      <c r="AA152" s="67">
        <f t="shared" si="192"/>
        <v>-20</v>
      </c>
      <c r="AB152" s="31">
        <f t="shared" si="177"/>
        <v>10</v>
      </c>
      <c r="AC152" s="50">
        <f t="shared" si="178"/>
        <v>926.10269938991291</v>
      </c>
      <c r="AD152" s="28">
        <f t="shared" si="179"/>
        <v>294.81588975562391</v>
      </c>
      <c r="AE152" s="33">
        <f t="shared" si="180"/>
        <v>1.5962666587138681</v>
      </c>
      <c r="AF152" s="89">
        <f t="shared" si="181"/>
        <v>58.529777486175163</v>
      </c>
      <c r="AG152" s="50">
        <f t="shared" si="182"/>
        <v>224.09331952009819</v>
      </c>
      <c r="AH152" s="89">
        <f t="shared" si="183"/>
        <v>69.947952798859504</v>
      </c>
      <c r="AI152" s="58">
        <f t="shared" si="184"/>
        <v>53.208888623795602</v>
      </c>
      <c r="AJ152" s="28">
        <f t="shared" si="185"/>
        <v>22.866733318269453</v>
      </c>
      <c r="AK152" s="61">
        <f t="shared" si="186"/>
        <v>3.503186709312859</v>
      </c>
      <c r="AL152" s="60">
        <f t="shared" si="187"/>
        <v>28.616153741706437</v>
      </c>
      <c r="AM152" s="60">
        <f t="shared" si="188"/>
        <v>10.842478143735034</v>
      </c>
      <c r="AN152" s="62">
        <f t="shared" si="193"/>
        <v>38.122341845130038</v>
      </c>
      <c r="AO152" s="63">
        <f t="shared" si="194"/>
        <v>4.5375899022135568</v>
      </c>
    </row>
    <row r="153" spans="1:41" s="1" customFormat="1" ht="20.100000000000001" customHeight="1" x14ac:dyDescent="0.15">
      <c r="A153" s="18"/>
      <c r="B153" s="147"/>
      <c r="C153" s="149"/>
      <c r="D153" s="100">
        <v>600</v>
      </c>
      <c r="E153" s="149"/>
      <c r="F153" s="94" t="s">
        <v>226</v>
      </c>
      <c r="G153" s="8">
        <f t="shared" si="189"/>
        <v>30</v>
      </c>
      <c r="H153" s="186"/>
      <c r="I153" s="97">
        <f t="shared" si="190"/>
        <v>692.8203230275509</v>
      </c>
      <c r="J153" s="29">
        <v>90</v>
      </c>
      <c r="K153" s="28">
        <f t="shared" si="197"/>
        <v>590</v>
      </c>
      <c r="L153" s="58">
        <f t="shared" si="164"/>
        <v>962.5</v>
      </c>
      <c r="M153" s="8">
        <v>1.75</v>
      </c>
      <c r="N153" s="67">
        <f t="shared" si="191"/>
        <v>45</v>
      </c>
      <c r="O153" s="8">
        <f t="shared" si="165"/>
        <v>15</v>
      </c>
      <c r="P153" s="28">
        <f t="shared" si="166"/>
        <v>1228.4066476990013</v>
      </c>
      <c r="Q153" s="28">
        <f t="shared" si="167"/>
        <v>962.49999999999989</v>
      </c>
      <c r="R153" s="33">
        <f t="shared" si="168"/>
        <v>2.4748737341529163</v>
      </c>
      <c r="S153" s="89">
        <f t="shared" si="169"/>
        <v>77.781745930520216</v>
      </c>
      <c r="T153" s="50">
        <f t="shared" si="170"/>
        <v>291.50432813182306</v>
      </c>
      <c r="U153" s="89">
        <f t="shared" si="171"/>
        <v>92.271412520439057</v>
      </c>
      <c r="V153" s="58">
        <f t="shared" si="172"/>
        <v>70.710678118654741</v>
      </c>
      <c r="W153" s="28">
        <f t="shared" si="173"/>
        <v>25.525332939200027</v>
      </c>
      <c r="X153" s="59">
        <f t="shared" si="174"/>
        <v>2.7605880198672024</v>
      </c>
      <c r="Y153" s="60">
        <f t="shared" si="175"/>
        <v>45.274766918647416</v>
      </c>
      <c r="Z153" s="60">
        <f t="shared" si="176"/>
        <v>16.639154149925179</v>
      </c>
      <c r="AA153" s="67">
        <f t="shared" si="192"/>
        <v>-20</v>
      </c>
      <c r="AB153" s="31">
        <f t="shared" si="177"/>
        <v>10</v>
      </c>
      <c r="AC153" s="50">
        <f t="shared" si="178"/>
        <v>1088.6630155423065</v>
      </c>
      <c r="AD153" s="28">
        <f t="shared" si="179"/>
        <v>350.32135048121978</v>
      </c>
      <c r="AE153" s="33">
        <f t="shared" si="180"/>
        <v>1.8623111018328462</v>
      </c>
      <c r="AF153" s="89">
        <f t="shared" si="181"/>
        <v>58.529777486175163</v>
      </c>
      <c r="AG153" s="50">
        <f t="shared" si="182"/>
        <v>228.43237957028424</v>
      </c>
      <c r="AH153" s="89">
        <f t="shared" si="183"/>
        <v>70.048597966453741</v>
      </c>
      <c r="AI153" s="58">
        <f t="shared" si="184"/>
        <v>53.208888623795602</v>
      </c>
      <c r="AJ153" s="28">
        <f t="shared" si="185"/>
        <v>22.621569154125851</v>
      </c>
      <c r="AK153" s="61">
        <f t="shared" si="186"/>
        <v>3.4725777755182623</v>
      </c>
      <c r="AL153" s="60">
        <f t="shared" si="187"/>
        <v>34.99019106613013</v>
      </c>
      <c r="AM153" s="60">
        <f t="shared" si="188"/>
        <v>12.997847163048274</v>
      </c>
      <c r="AN153" s="62">
        <f t="shared" si="193"/>
        <v>45.810845201225291</v>
      </c>
      <c r="AO153" s="63">
        <f t="shared" si="194"/>
        <v>4.8494908324049604</v>
      </c>
    </row>
    <row r="154" spans="1:41" s="1" customFormat="1" ht="20.100000000000001" customHeight="1" x14ac:dyDescent="0.15">
      <c r="A154" s="18"/>
      <c r="B154" s="147"/>
      <c r="C154" s="149"/>
      <c r="D154" s="100">
        <v>600</v>
      </c>
      <c r="E154" s="149"/>
      <c r="F154" s="94" t="s">
        <v>227</v>
      </c>
      <c r="G154" s="8">
        <f t="shared" si="189"/>
        <v>30</v>
      </c>
      <c r="H154" s="186"/>
      <c r="I154" s="97">
        <f t="shared" si="190"/>
        <v>692.8203230275509</v>
      </c>
      <c r="J154" s="29">
        <v>90</v>
      </c>
      <c r="K154" s="28">
        <f t="shared" si="197"/>
        <v>590</v>
      </c>
      <c r="L154" s="58">
        <f t="shared" si="164"/>
        <v>962.5</v>
      </c>
      <c r="M154" s="8">
        <v>1.75</v>
      </c>
      <c r="N154" s="67">
        <f t="shared" si="191"/>
        <v>45</v>
      </c>
      <c r="O154" s="8">
        <f t="shared" si="165"/>
        <v>15</v>
      </c>
      <c r="P154" s="28">
        <f t="shared" si="166"/>
        <v>1228.4066476990013</v>
      </c>
      <c r="Q154" s="28">
        <f t="shared" si="167"/>
        <v>962.49999999999989</v>
      </c>
      <c r="R154" s="33">
        <f t="shared" si="168"/>
        <v>2.4748737341529163</v>
      </c>
      <c r="S154" s="89">
        <f t="shared" si="169"/>
        <v>77.781745930520216</v>
      </c>
      <c r="T154" s="50">
        <f t="shared" si="170"/>
        <v>291.50432813182306</v>
      </c>
      <c r="U154" s="89">
        <f t="shared" si="171"/>
        <v>92.271412520439057</v>
      </c>
      <c r="V154" s="58">
        <f t="shared" si="172"/>
        <v>70.710678118654741</v>
      </c>
      <c r="W154" s="28">
        <f t="shared" si="173"/>
        <v>25.525332939200027</v>
      </c>
      <c r="X154" s="59">
        <f t="shared" si="174"/>
        <v>2.7605880198672024</v>
      </c>
      <c r="Y154" s="60">
        <f t="shared" si="175"/>
        <v>45.274766918647416</v>
      </c>
      <c r="Z154" s="60">
        <f t="shared" si="176"/>
        <v>16.639154149925179</v>
      </c>
      <c r="AA154" s="67">
        <f t="shared" si="192"/>
        <v>-20</v>
      </c>
      <c r="AB154" s="31">
        <f t="shared" si="177"/>
        <v>10</v>
      </c>
      <c r="AC154" s="50">
        <f t="shared" si="178"/>
        <v>1088.6630155423065</v>
      </c>
      <c r="AD154" s="28">
        <f t="shared" si="179"/>
        <v>350.32135048121978</v>
      </c>
      <c r="AE154" s="33">
        <f t="shared" si="180"/>
        <v>1.8623111018328462</v>
      </c>
      <c r="AF154" s="89">
        <f t="shared" si="181"/>
        <v>58.529777486175163</v>
      </c>
      <c r="AG154" s="50">
        <f t="shared" si="182"/>
        <v>228.43237957028424</v>
      </c>
      <c r="AH154" s="89">
        <f t="shared" si="183"/>
        <v>70.048597966453741</v>
      </c>
      <c r="AI154" s="58">
        <f t="shared" si="184"/>
        <v>53.208888623795602</v>
      </c>
      <c r="AJ154" s="28">
        <f t="shared" si="185"/>
        <v>22.621569154125851</v>
      </c>
      <c r="AK154" s="61">
        <f t="shared" si="186"/>
        <v>3.4725777755182623</v>
      </c>
      <c r="AL154" s="60">
        <f t="shared" si="187"/>
        <v>34.99019106613013</v>
      </c>
      <c r="AM154" s="60">
        <f t="shared" si="188"/>
        <v>12.997847163048274</v>
      </c>
      <c r="AN154" s="62">
        <f t="shared" si="193"/>
        <v>45.810845201225291</v>
      </c>
      <c r="AO154" s="63">
        <f t="shared" si="194"/>
        <v>4.8494908324049604</v>
      </c>
    </row>
    <row r="155" spans="1:41" s="1" customFormat="1" ht="20.100000000000001" customHeight="1" x14ac:dyDescent="0.15">
      <c r="A155" s="18"/>
      <c r="B155" s="147"/>
      <c r="C155" s="149"/>
      <c r="D155" s="100">
        <v>600</v>
      </c>
      <c r="E155" s="149"/>
      <c r="F155" s="94" t="s">
        <v>228</v>
      </c>
      <c r="G155" s="8">
        <f t="shared" si="189"/>
        <v>30</v>
      </c>
      <c r="H155" s="186"/>
      <c r="I155" s="97">
        <f t="shared" si="190"/>
        <v>692.8203230275509</v>
      </c>
      <c r="J155" s="29">
        <v>110</v>
      </c>
      <c r="K155" s="28">
        <f t="shared" si="197"/>
        <v>610</v>
      </c>
      <c r="L155" s="58">
        <f t="shared" si="164"/>
        <v>997.5</v>
      </c>
      <c r="M155" s="8">
        <v>1.75</v>
      </c>
      <c r="N155" s="67">
        <f t="shared" si="191"/>
        <v>45</v>
      </c>
      <c r="O155" s="8">
        <f t="shared" si="165"/>
        <v>15</v>
      </c>
      <c r="P155" s="28">
        <f t="shared" si="166"/>
        <v>1273.0759803426013</v>
      </c>
      <c r="Q155" s="28">
        <f t="shared" si="167"/>
        <v>997.49999999999989</v>
      </c>
      <c r="R155" s="33">
        <f t="shared" si="168"/>
        <v>2.4748737341529163</v>
      </c>
      <c r="S155" s="89">
        <f t="shared" si="169"/>
        <v>77.781745930520216</v>
      </c>
      <c r="T155" s="50">
        <f t="shared" si="170"/>
        <v>298.74916142678245</v>
      </c>
      <c r="U155" s="89">
        <f t="shared" si="171"/>
        <v>92.271412520439057</v>
      </c>
      <c r="V155" s="58">
        <f t="shared" si="172"/>
        <v>70.710678118654741</v>
      </c>
      <c r="W155" s="28">
        <f t="shared" si="173"/>
        <v>25.525332939200027</v>
      </c>
      <c r="X155" s="59">
        <f t="shared" si="174"/>
        <v>2.7605880198672024</v>
      </c>
      <c r="Y155" s="60">
        <f t="shared" si="175"/>
        <v>49.190517378738328</v>
      </c>
      <c r="Z155" s="60">
        <f t="shared" si="176"/>
        <v>17.461015937183209</v>
      </c>
      <c r="AA155" s="67">
        <f t="shared" si="192"/>
        <v>-20</v>
      </c>
      <c r="AB155" s="31">
        <f t="shared" si="177"/>
        <v>10</v>
      </c>
      <c r="AC155" s="50">
        <f t="shared" si="178"/>
        <v>1128.2507615620268</v>
      </c>
      <c r="AD155" s="28">
        <f t="shared" si="179"/>
        <v>363.06030868053682</v>
      </c>
      <c r="AE155" s="33">
        <f t="shared" si="180"/>
        <v>1.8623111018328462</v>
      </c>
      <c r="AF155" s="89">
        <f t="shared" si="181"/>
        <v>58.529777486175163</v>
      </c>
      <c r="AG155" s="50">
        <f t="shared" si="182"/>
        <v>234.19178981042353</v>
      </c>
      <c r="AH155" s="89">
        <f t="shared" si="183"/>
        <v>70.048597966453741</v>
      </c>
      <c r="AI155" s="58">
        <f t="shared" si="184"/>
        <v>53.208888623795602</v>
      </c>
      <c r="AJ155" s="28">
        <f t="shared" si="185"/>
        <v>22.621569154125851</v>
      </c>
      <c r="AK155" s="61">
        <f t="shared" si="186"/>
        <v>3.4725777755182623</v>
      </c>
      <c r="AL155" s="60">
        <f t="shared" si="187"/>
        <v>38.033698601782355</v>
      </c>
      <c r="AM155" s="60">
        <f t="shared" si="188"/>
        <v>13.642846502231651</v>
      </c>
      <c r="AN155" s="62">
        <f t="shared" si="193"/>
        <v>47.65802743301667</v>
      </c>
      <c r="AO155" s="63">
        <f t="shared" si="194"/>
        <v>4.920726166167146</v>
      </c>
    </row>
    <row r="156" spans="1:41" s="1" customFormat="1" ht="20.100000000000001" customHeight="1" x14ac:dyDescent="0.15">
      <c r="A156" s="18"/>
      <c r="B156" s="147"/>
      <c r="C156" s="149"/>
      <c r="D156" s="100">
        <v>600</v>
      </c>
      <c r="E156" s="149"/>
      <c r="F156" s="94" t="s">
        <v>229</v>
      </c>
      <c r="G156" s="8">
        <f t="shared" si="189"/>
        <v>30</v>
      </c>
      <c r="H156" s="186"/>
      <c r="I156" s="97">
        <f t="shared" si="190"/>
        <v>692.8203230275509</v>
      </c>
      <c r="J156" s="29">
        <v>110</v>
      </c>
      <c r="K156" s="28">
        <f t="shared" si="197"/>
        <v>610</v>
      </c>
      <c r="L156" s="58">
        <f t="shared" si="164"/>
        <v>997.5</v>
      </c>
      <c r="M156" s="8">
        <v>1.75</v>
      </c>
      <c r="N156" s="67">
        <f t="shared" si="191"/>
        <v>45</v>
      </c>
      <c r="O156" s="8">
        <f t="shared" si="165"/>
        <v>15</v>
      </c>
      <c r="P156" s="28">
        <f t="shared" si="166"/>
        <v>1273.0759803426013</v>
      </c>
      <c r="Q156" s="28">
        <f t="shared" si="167"/>
        <v>997.49999999999989</v>
      </c>
      <c r="R156" s="33">
        <f t="shared" si="168"/>
        <v>2.4748737341529163</v>
      </c>
      <c r="S156" s="89">
        <f t="shared" si="169"/>
        <v>77.781745930520216</v>
      </c>
      <c r="T156" s="50">
        <f t="shared" si="170"/>
        <v>298.74916142678245</v>
      </c>
      <c r="U156" s="89">
        <f t="shared" si="171"/>
        <v>92.271412520439057</v>
      </c>
      <c r="V156" s="58">
        <f t="shared" si="172"/>
        <v>70.710678118654741</v>
      </c>
      <c r="W156" s="28">
        <f t="shared" si="173"/>
        <v>25.525332939200027</v>
      </c>
      <c r="X156" s="59">
        <f t="shared" si="174"/>
        <v>2.7605880198672024</v>
      </c>
      <c r="Y156" s="60">
        <f t="shared" si="175"/>
        <v>49.190517378738328</v>
      </c>
      <c r="Z156" s="60">
        <f t="shared" si="176"/>
        <v>17.461015937183209</v>
      </c>
      <c r="AA156" s="67">
        <f t="shared" si="192"/>
        <v>-20</v>
      </c>
      <c r="AB156" s="31">
        <f t="shared" si="177"/>
        <v>10</v>
      </c>
      <c r="AC156" s="50">
        <f t="shared" si="178"/>
        <v>1128.2507615620268</v>
      </c>
      <c r="AD156" s="28">
        <f t="shared" si="179"/>
        <v>363.06030868053682</v>
      </c>
      <c r="AE156" s="33">
        <f t="shared" si="180"/>
        <v>1.8623111018328462</v>
      </c>
      <c r="AF156" s="89">
        <f t="shared" si="181"/>
        <v>58.529777486175163</v>
      </c>
      <c r="AG156" s="50">
        <f t="shared" si="182"/>
        <v>234.19178981042353</v>
      </c>
      <c r="AH156" s="89">
        <f t="shared" si="183"/>
        <v>70.048597966453741</v>
      </c>
      <c r="AI156" s="58">
        <f t="shared" si="184"/>
        <v>53.208888623795602</v>
      </c>
      <c r="AJ156" s="28">
        <f t="shared" si="185"/>
        <v>22.621569154125851</v>
      </c>
      <c r="AK156" s="61">
        <f t="shared" si="186"/>
        <v>3.4725777755182623</v>
      </c>
      <c r="AL156" s="60">
        <f t="shared" si="187"/>
        <v>38.033698601782355</v>
      </c>
      <c r="AM156" s="60">
        <f t="shared" si="188"/>
        <v>13.642846502231651</v>
      </c>
      <c r="AN156" s="62">
        <f t="shared" si="193"/>
        <v>47.65802743301667</v>
      </c>
      <c r="AO156" s="63">
        <f t="shared" si="194"/>
        <v>4.920726166167146</v>
      </c>
    </row>
    <row r="157" spans="1:41" s="1" customFormat="1" ht="20.100000000000001" customHeight="1" thickBot="1" x14ac:dyDescent="0.2">
      <c r="A157" s="18"/>
      <c r="B157" s="148"/>
      <c r="C157" s="150"/>
      <c r="D157" s="101">
        <v>600</v>
      </c>
      <c r="E157" s="150"/>
      <c r="F157" s="95" t="s">
        <v>230</v>
      </c>
      <c r="G157" s="35">
        <f t="shared" si="189"/>
        <v>30</v>
      </c>
      <c r="H157" s="187"/>
      <c r="I157" s="97">
        <f t="shared" si="190"/>
        <v>692.8203230275509</v>
      </c>
      <c r="J157" s="104">
        <v>120</v>
      </c>
      <c r="K157" s="36">
        <f t="shared" si="197"/>
        <v>620</v>
      </c>
      <c r="L157" s="66">
        <f t="shared" si="164"/>
        <v>1015</v>
      </c>
      <c r="M157" s="35">
        <v>1.75</v>
      </c>
      <c r="N157" s="83">
        <f t="shared" si="191"/>
        <v>45</v>
      </c>
      <c r="O157" s="35">
        <f t="shared" si="165"/>
        <v>15</v>
      </c>
      <c r="P157" s="36">
        <f t="shared" si="166"/>
        <v>1295.4106466644014</v>
      </c>
      <c r="Q157" s="36">
        <f t="shared" si="167"/>
        <v>1014.9999999999999</v>
      </c>
      <c r="R157" s="40">
        <f t="shared" si="168"/>
        <v>2.4748737341529163</v>
      </c>
      <c r="S157" s="90">
        <f t="shared" si="169"/>
        <v>77.781745930520216</v>
      </c>
      <c r="T157" s="51">
        <f t="shared" si="170"/>
        <v>302.37157807426217</v>
      </c>
      <c r="U157" s="90">
        <f t="shared" si="171"/>
        <v>92.271412520439057</v>
      </c>
      <c r="V157" s="66">
        <f t="shared" si="172"/>
        <v>70.710678118654741</v>
      </c>
      <c r="W157" s="36">
        <f t="shared" si="173"/>
        <v>25.525332939200027</v>
      </c>
      <c r="X157" s="84">
        <f t="shared" si="174"/>
        <v>2.7605880198672024</v>
      </c>
      <c r="Y157" s="85">
        <f t="shared" si="175"/>
        <v>51.226497302201658</v>
      </c>
      <c r="Z157" s="85">
        <f t="shared" si="176"/>
        <v>17.877652137032005</v>
      </c>
      <c r="AA157" s="83">
        <f t="shared" si="192"/>
        <v>-20</v>
      </c>
      <c r="AB157" s="38">
        <f t="shared" si="177"/>
        <v>10</v>
      </c>
      <c r="AC157" s="51">
        <f t="shared" si="178"/>
        <v>1148.0446345718869</v>
      </c>
      <c r="AD157" s="36">
        <f t="shared" si="179"/>
        <v>369.4297877801954</v>
      </c>
      <c r="AE157" s="40">
        <f t="shared" si="180"/>
        <v>1.8623111018328462</v>
      </c>
      <c r="AF157" s="90">
        <f t="shared" si="181"/>
        <v>58.529777486175163</v>
      </c>
      <c r="AG157" s="51">
        <f t="shared" si="182"/>
        <v>237.07149493049317</v>
      </c>
      <c r="AH157" s="90">
        <f t="shared" si="183"/>
        <v>70.048597966453741</v>
      </c>
      <c r="AI157" s="66">
        <f t="shared" si="184"/>
        <v>53.208888623795602</v>
      </c>
      <c r="AJ157" s="36">
        <f t="shared" si="185"/>
        <v>22.621569154125851</v>
      </c>
      <c r="AK157" s="86">
        <f t="shared" si="186"/>
        <v>3.4725777755182623</v>
      </c>
      <c r="AL157" s="85">
        <f t="shared" si="187"/>
        <v>39.616675740235699</v>
      </c>
      <c r="AM157" s="85">
        <f t="shared" si="188"/>
        <v>13.969881707387451</v>
      </c>
      <c r="AN157" s="62">
        <f t="shared" si="193"/>
        <v>48.5933055958577</v>
      </c>
      <c r="AO157" s="63">
        <f>IF(AA157&gt;0,0.8*0.4*(Q157+U157+W157+I157+AD157+AH157+AJ157)/100,0.8*0.4*(Q157+U157+W157+I157-AD157+AH157+AJ157)/100)</f>
        <v>4.9563438330482379</v>
      </c>
    </row>
  </sheetData>
  <mergeCells count="147">
    <mergeCell ref="M69:M71"/>
    <mergeCell ref="B72:B80"/>
    <mergeCell ref="C72:C80"/>
    <mergeCell ref="E72:E80"/>
    <mergeCell ref="H72:H80"/>
    <mergeCell ref="B81:B89"/>
    <mergeCell ref="C81:C89"/>
    <mergeCell ref="E81:E89"/>
    <mergeCell ref="H81:H89"/>
    <mergeCell ref="N69:Z69"/>
    <mergeCell ref="AA69:AM69"/>
    <mergeCell ref="AO69:AO70"/>
    <mergeCell ref="R70:R71"/>
    <mergeCell ref="X70:X71"/>
    <mergeCell ref="AE70:AE71"/>
    <mergeCell ref="AK70:AK71"/>
    <mergeCell ref="Y71:Z71"/>
    <mergeCell ref="AL71:AM71"/>
    <mergeCell ref="AN71:AO71"/>
    <mergeCell ref="B55:B63"/>
    <mergeCell ref="C55:C63"/>
    <mergeCell ref="E55:E63"/>
    <mergeCell ref="H55:H63"/>
    <mergeCell ref="B67:AO67"/>
    <mergeCell ref="G69:G70"/>
    <mergeCell ref="H69:H70"/>
    <mergeCell ref="I69:I70"/>
    <mergeCell ref="K69:K70"/>
    <mergeCell ref="L69:L70"/>
    <mergeCell ref="N52:Z52"/>
    <mergeCell ref="AA52:AM52"/>
    <mergeCell ref="AO52:AO53"/>
    <mergeCell ref="R53:R54"/>
    <mergeCell ref="X53:X54"/>
    <mergeCell ref="AE53:AE54"/>
    <mergeCell ref="AK53:AK54"/>
    <mergeCell ref="Y54:Z54"/>
    <mergeCell ref="AL54:AM54"/>
    <mergeCell ref="AN54:AO54"/>
    <mergeCell ref="G52:G53"/>
    <mergeCell ref="H52:H53"/>
    <mergeCell ref="I52:I53"/>
    <mergeCell ref="K52:K53"/>
    <mergeCell ref="L52:L53"/>
    <mergeCell ref="M52:M54"/>
    <mergeCell ref="AN40:AO40"/>
    <mergeCell ref="B41:B49"/>
    <mergeCell ref="C41:C49"/>
    <mergeCell ref="E41:E49"/>
    <mergeCell ref="H41:H49"/>
    <mergeCell ref="B50:AO50"/>
    <mergeCell ref="R39:R40"/>
    <mergeCell ref="X39:X40"/>
    <mergeCell ref="AE39:AE40"/>
    <mergeCell ref="AK39:AK40"/>
    <mergeCell ref="Y40:Z40"/>
    <mergeCell ref="AL40:AM40"/>
    <mergeCell ref="B36:AO36"/>
    <mergeCell ref="G38:G39"/>
    <mergeCell ref="H38:H39"/>
    <mergeCell ref="I38:I39"/>
    <mergeCell ref="K38:K39"/>
    <mergeCell ref="L38:L39"/>
    <mergeCell ref="M38:M40"/>
    <mergeCell ref="N38:Z38"/>
    <mergeCell ref="AA38:AM38"/>
    <mergeCell ref="AO38:AO39"/>
    <mergeCell ref="I119:I120"/>
    <mergeCell ref="AN96:AO96"/>
    <mergeCell ref="R120:R121"/>
    <mergeCell ref="R95:R96"/>
    <mergeCell ref="X95:X96"/>
    <mergeCell ref="AK95:AK96"/>
    <mergeCell ref="Y96:Z96"/>
    <mergeCell ref="AL96:AM96"/>
    <mergeCell ref="C140:C148"/>
    <mergeCell ref="E140:E148"/>
    <mergeCell ref="G94:G95"/>
    <mergeCell ref="E97:E105"/>
    <mergeCell ref="E106:E114"/>
    <mergeCell ref="H119:H120"/>
    <mergeCell ref="H122:H130"/>
    <mergeCell ref="B117:AO117"/>
    <mergeCell ref="G119:G120"/>
    <mergeCell ref="K119:K120"/>
    <mergeCell ref="B92:AO92"/>
    <mergeCell ref="K94:K95"/>
    <mergeCell ref="L94:L95"/>
    <mergeCell ref="AE95:AE96"/>
    <mergeCell ref="M94:M96"/>
    <mergeCell ref="N94:Z94"/>
    <mergeCell ref="AA94:AM94"/>
    <mergeCell ref="AO94:AO95"/>
    <mergeCell ref="I94:I95"/>
    <mergeCell ref="N3:Z3"/>
    <mergeCell ref="AA3:AM3"/>
    <mergeCell ref="B1:AO1"/>
    <mergeCell ref="G3:G4"/>
    <mergeCell ref="K3:K4"/>
    <mergeCell ref="L3:L4"/>
    <mergeCell ref="M3:M5"/>
    <mergeCell ref="AO3:AO4"/>
    <mergeCell ref="X4:X5"/>
    <mergeCell ref="Y5:Z5"/>
    <mergeCell ref="AL5:AM5"/>
    <mergeCell ref="AN5:AO5"/>
    <mergeCell ref="AK4:AK5"/>
    <mergeCell ref="E6:E14"/>
    <mergeCell ref="E15:E23"/>
    <mergeCell ref="E24:E32"/>
    <mergeCell ref="B6:B14"/>
    <mergeCell ref="C6:C14"/>
    <mergeCell ref="B15:B23"/>
    <mergeCell ref="C15:C23"/>
    <mergeCell ref="B24:B32"/>
    <mergeCell ref="C24:C32"/>
    <mergeCell ref="B97:B105"/>
    <mergeCell ref="C97:C105"/>
    <mergeCell ref="B106:B114"/>
    <mergeCell ref="C106:C114"/>
    <mergeCell ref="L119:L120"/>
    <mergeCell ref="M119:M121"/>
    <mergeCell ref="N119:Z119"/>
    <mergeCell ref="AA119:AM119"/>
    <mergeCell ref="AO119:AO120"/>
    <mergeCell ref="AK120:AK121"/>
    <mergeCell ref="Y121:Z121"/>
    <mergeCell ref="AL121:AM121"/>
    <mergeCell ref="AN121:AO121"/>
    <mergeCell ref="AE120:AE121"/>
    <mergeCell ref="X120:X121"/>
    <mergeCell ref="B149:B157"/>
    <mergeCell ref="C149:C157"/>
    <mergeCell ref="E149:E157"/>
    <mergeCell ref="B122:B130"/>
    <mergeCell ref="C122:C130"/>
    <mergeCell ref="E122:E130"/>
    <mergeCell ref="B131:B139"/>
    <mergeCell ref="C131:C139"/>
    <mergeCell ref="E131:E139"/>
    <mergeCell ref="B140:B148"/>
    <mergeCell ref="H140:H148"/>
    <mergeCell ref="H149:H157"/>
    <mergeCell ref="H94:H95"/>
    <mergeCell ref="H97:H105"/>
    <mergeCell ref="H106:H114"/>
    <mergeCell ref="H131:H139"/>
  </mergeCells>
  <phoneticPr fontId="1" type="noConversion"/>
  <pageMargins left="1.07" right="0.23" top="1.0900000000000001" bottom="0.88" header="0.51181102362204722" footer="0.65"/>
  <pageSetup paperSize="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</sheetPr>
  <dimension ref="A1:AO158"/>
  <sheetViews>
    <sheetView showGridLines="0" topLeftCell="A35" zoomScale="80" zoomScaleNormal="80" zoomScaleSheetLayoutView="100" workbookViewId="0">
      <selection activeCell="A89" sqref="A35:IV89"/>
    </sheetView>
  </sheetViews>
  <sheetFormatPr defaultColWidth="8.75" defaultRowHeight="20.100000000000001" customHeight="1" x14ac:dyDescent="0.15"/>
  <cols>
    <col min="1" max="1" width="1.125" style="9" customWidth="1"/>
    <col min="2" max="2" width="5.125" style="9" customWidth="1"/>
    <col min="3" max="3" width="6.75" style="9" customWidth="1"/>
    <col min="4" max="4" width="7.875" style="102" hidden="1" customWidth="1"/>
    <col min="5" max="5" width="5.875" style="9" bestFit="1" customWidth="1"/>
    <col min="6" max="6" width="15.5" style="9" customWidth="1"/>
    <col min="7" max="7" width="5.875" style="9" bestFit="1" customWidth="1"/>
    <col min="8" max="9" width="5.875" style="9" customWidth="1"/>
    <col min="10" max="10" width="5.875" style="9" bestFit="1" customWidth="1"/>
    <col min="11" max="11" width="7.875" style="10" bestFit="1" customWidth="1"/>
    <col min="12" max="12" width="9" style="10" bestFit="1" customWidth="1"/>
    <col min="13" max="15" width="5.875" style="9" bestFit="1" customWidth="1"/>
    <col min="16" max="16" width="9" style="10" bestFit="1" customWidth="1"/>
    <col min="17" max="17" width="8.125" style="10" customWidth="1"/>
    <col min="18" max="18" width="8.375" style="88" customWidth="1"/>
    <col min="19" max="19" width="6.5" style="14" bestFit="1" customWidth="1"/>
    <col min="20" max="20" width="7.5" style="14" bestFit="1" customWidth="1"/>
    <col min="21" max="21" width="6.5" style="14" bestFit="1" customWidth="1"/>
    <col min="22" max="23" width="6.875" style="10" bestFit="1" customWidth="1"/>
    <col min="24" max="24" width="6.875" style="11" bestFit="1" customWidth="1"/>
    <col min="25" max="26" width="6.875" style="9" bestFit="1" customWidth="1"/>
    <col min="27" max="27" width="5.875" style="3" bestFit="1" customWidth="1"/>
    <col min="28" max="28" width="5.875" style="4" bestFit="1" customWidth="1"/>
    <col min="29" max="29" width="8.5" style="14" customWidth="1"/>
    <col min="30" max="30" width="8.25" style="10" customWidth="1"/>
    <col min="31" max="31" width="7.625" style="88" customWidth="1"/>
    <col min="32" max="32" width="6.875" style="14" bestFit="1" customWidth="1"/>
    <col min="33" max="33" width="7.875" style="14" bestFit="1" customWidth="1"/>
    <col min="34" max="34" width="6.875" style="14" bestFit="1" customWidth="1"/>
    <col min="35" max="36" width="6.875" style="10" bestFit="1" customWidth="1"/>
    <col min="37" max="37" width="6.875" style="11" bestFit="1" customWidth="1"/>
    <col min="38" max="39" width="6.875" style="9" bestFit="1" customWidth="1"/>
    <col min="40" max="40" width="8.5" style="12" bestFit="1" customWidth="1"/>
    <col min="41" max="41" width="7.875" style="12" bestFit="1" customWidth="1"/>
    <col min="42" max="42" width="1.125" style="9" customWidth="1"/>
    <col min="43" max="16384" width="8.75" style="9"/>
  </cols>
  <sheetData>
    <row r="1" spans="1:41" s="1" customFormat="1" ht="20.100000000000001" hidden="1" customHeight="1" x14ac:dyDescent="0.15">
      <c r="A1" s="17"/>
      <c r="B1" s="164" t="s">
        <v>231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</row>
    <row r="2" spans="1:41" s="1" customFormat="1" ht="20.100000000000001" hidden="1" customHeight="1" thickBot="1" x14ac:dyDescent="0.2">
      <c r="D2" s="96"/>
      <c r="K2" s="2"/>
      <c r="L2" s="2"/>
      <c r="P2" s="2"/>
      <c r="Q2" s="2"/>
      <c r="R2" s="87"/>
      <c r="S2" s="13"/>
      <c r="T2" s="13"/>
      <c r="U2" s="13"/>
      <c r="V2" s="2"/>
      <c r="W2" s="2"/>
      <c r="X2" s="5"/>
      <c r="AA2" s="3"/>
      <c r="AB2" s="4"/>
      <c r="AC2" s="13"/>
      <c r="AD2" s="2"/>
      <c r="AE2" s="87"/>
      <c r="AF2" s="13"/>
      <c r="AG2" s="13"/>
      <c r="AH2" s="13"/>
      <c r="AI2" s="2"/>
      <c r="AJ2" s="2"/>
      <c r="AK2" s="5"/>
      <c r="AN2" s="4" t="s">
        <v>77</v>
      </c>
      <c r="AO2" s="4"/>
    </row>
    <row r="3" spans="1:41" s="1" customFormat="1" ht="20.100000000000001" hidden="1" customHeight="1" x14ac:dyDescent="0.15">
      <c r="A3" s="18"/>
      <c r="B3" s="19" t="s">
        <v>232</v>
      </c>
      <c r="C3" s="15" t="s">
        <v>233</v>
      </c>
      <c r="D3" s="91"/>
      <c r="E3" s="15"/>
      <c r="F3" s="15" t="s">
        <v>234</v>
      </c>
      <c r="G3" s="181" t="s">
        <v>235</v>
      </c>
      <c r="H3" s="15"/>
      <c r="I3" s="15"/>
      <c r="J3" s="15" t="s">
        <v>236</v>
      </c>
      <c r="K3" s="182" t="s">
        <v>237</v>
      </c>
      <c r="L3" s="182" t="s">
        <v>238</v>
      </c>
      <c r="M3" s="181" t="s">
        <v>239</v>
      </c>
      <c r="N3" s="181" t="s">
        <v>240</v>
      </c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 t="s">
        <v>241</v>
      </c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5" t="s">
        <v>86</v>
      </c>
      <c r="AO3" s="184" t="s">
        <v>87</v>
      </c>
    </row>
    <row r="4" spans="1:41" s="1" customFormat="1" ht="20.100000000000001" hidden="1" customHeight="1" x14ac:dyDescent="0.15">
      <c r="A4" s="18"/>
      <c r="B4" s="20" t="s">
        <v>242</v>
      </c>
      <c r="C4" s="16" t="s">
        <v>243</v>
      </c>
      <c r="D4" s="92"/>
      <c r="E4" s="16" t="s">
        <v>244</v>
      </c>
      <c r="F4" s="16" t="s">
        <v>245</v>
      </c>
      <c r="G4" s="169"/>
      <c r="H4" s="16"/>
      <c r="I4" s="16"/>
      <c r="J4" s="16" t="s">
        <v>246</v>
      </c>
      <c r="K4" s="183"/>
      <c r="L4" s="183"/>
      <c r="M4" s="149"/>
      <c r="N4" s="7" t="s">
        <v>247</v>
      </c>
      <c r="O4" s="7" t="s">
        <v>248</v>
      </c>
      <c r="P4" s="21" t="s">
        <v>249</v>
      </c>
      <c r="Q4" s="21" t="s">
        <v>250</v>
      </c>
      <c r="R4" s="57" t="s">
        <v>251</v>
      </c>
      <c r="S4" s="48" t="s">
        <v>252</v>
      </c>
      <c r="T4" s="48" t="s">
        <v>253</v>
      </c>
      <c r="U4" s="48" t="s">
        <v>254</v>
      </c>
      <c r="V4" s="21" t="s">
        <v>255</v>
      </c>
      <c r="W4" s="21" t="s">
        <v>256</v>
      </c>
      <c r="X4" s="180" t="s">
        <v>257</v>
      </c>
      <c r="Y4" s="8" t="s">
        <v>258</v>
      </c>
      <c r="Z4" s="8" t="s">
        <v>259</v>
      </c>
      <c r="AA4" s="22" t="s">
        <v>260</v>
      </c>
      <c r="AB4" s="7" t="s">
        <v>261</v>
      </c>
      <c r="AC4" s="48" t="s">
        <v>262</v>
      </c>
      <c r="AD4" s="21" t="s">
        <v>263</v>
      </c>
      <c r="AE4" s="57" t="s">
        <v>264</v>
      </c>
      <c r="AF4" s="48" t="s">
        <v>265</v>
      </c>
      <c r="AG4" s="48" t="s">
        <v>266</v>
      </c>
      <c r="AH4" s="48" t="s">
        <v>267</v>
      </c>
      <c r="AI4" s="21" t="s">
        <v>268</v>
      </c>
      <c r="AJ4" s="21" t="s">
        <v>269</v>
      </c>
      <c r="AK4" s="180" t="s">
        <v>270</v>
      </c>
      <c r="AL4" s="8" t="s">
        <v>258</v>
      </c>
      <c r="AM4" s="8" t="s">
        <v>259</v>
      </c>
      <c r="AN4" s="24" t="s">
        <v>12</v>
      </c>
      <c r="AO4" s="185"/>
    </row>
    <row r="5" spans="1:41" s="1" customFormat="1" ht="20.100000000000001" hidden="1" customHeight="1" x14ac:dyDescent="0.15">
      <c r="A5" s="18"/>
      <c r="B5" s="25" t="s">
        <v>271</v>
      </c>
      <c r="C5" s="24" t="s">
        <v>271</v>
      </c>
      <c r="D5" s="93"/>
      <c r="E5" s="24" t="s">
        <v>15</v>
      </c>
      <c r="F5" s="24" t="s">
        <v>272</v>
      </c>
      <c r="G5" s="24" t="s">
        <v>273</v>
      </c>
      <c r="H5" s="24"/>
      <c r="I5" s="24"/>
      <c r="J5" s="24" t="s">
        <v>15</v>
      </c>
      <c r="K5" s="26" t="s">
        <v>271</v>
      </c>
      <c r="L5" s="26" t="s">
        <v>271</v>
      </c>
      <c r="M5" s="149"/>
      <c r="N5" s="24" t="s">
        <v>273</v>
      </c>
      <c r="O5" s="24" t="s">
        <v>273</v>
      </c>
      <c r="P5" s="26" t="s">
        <v>271</v>
      </c>
      <c r="Q5" s="26" t="s">
        <v>271</v>
      </c>
      <c r="R5" s="53" t="s">
        <v>271</v>
      </c>
      <c r="S5" s="49" t="s">
        <v>271</v>
      </c>
      <c r="T5" s="49" t="s">
        <v>271</v>
      </c>
      <c r="U5" s="49" t="s">
        <v>271</v>
      </c>
      <c r="V5" s="26" t="s">
        <v>271</v>
      </c>
      <c r="W5" s="26" t="s">
        <v>271</v>
      </c>
      <c r="X5" s="180"/>
      <c r="Y5" s="177" t="s">
        <v>274</v>
      </c>
      <c r="Z5" s="178"/>
      <c r="AA5" s="27" t="s">
        <v>273</v>
      </c>
      <c r="AB5" s="24" t="s">
        <v>273</v>
      </c>
      <c r="AC5" s="49" t="s">
        <v>271</v>
      </c>
      <c r="AD5" s="26" t="s">
        <v>271</v>
      </c>
      <c r="AE5" s="53" t="s">
        <v>271</v>
      </c>
      <c r="AF5" s="49" t="s">
        <v>271</v>
      </c>
      <c r="AG5" s="49" t="s">
        <v>271</v>
      </c>
      <c r="AH5" s="49" t="s">
        <v>271</v>
      </c>
      <c r="AI5" s="26" t="s">
        <v>271</v>
      </c>
      <c r="AJ5" s="26" t="s">
        <v>271</v>
      </c>
      <c r="AK5" s="180"/>
      <c r="AL5" s="177" t="s">
        <v>274</v>
      </c>
      <c r="AM5" s="178"/>
      <c r="AN5" s="177" t="s">
        <v>275</v>
      </c>
      <c r="AO5" s="179"/>
    </row>
    <row r="6" spans="1:41" s="1" customFormat="1" ht="20.100000000000001" hidden="1" customHeight="1" x14ac:dyDescent="0.15">
      <c r="A6" s="18"/>
      <c r="B6" s="173">
        <f>C6+20*2</f>
        <v>190</v>
      </c>
      <c r="C6" s="169">
        <v>150</v>
      </c>
      <c r="D6" s="97"/>
      <c r="E6" s="169">
        <v>100</v>
      </c>
      <c r="F6" s="8" t="s">
        <v>276</v>
      </c>
      <c r="G6" s="8">
        <v>0</v>
      </c>
      <c r="H6" s="8"/>
      <c r="I6" s="8"/>
      <c r="J6" s="8">
        <v>20</v>
      </c>
      <c r="K6" s="28">
        <f t="shared" ref="K6:K14" si="0">J6+E$6</f>
        <v>120</v>
      </c>
      <c r="L6" s="28">
        <f t="shared" ref="L6:L32" si="1">(K6-30)*M6</f>
        <v>135</v>
      </c>
      <c r="M6" s="8">
        <v>1.5</v>
      </c>
      <c r="N6" s="8">
        <v>30</v>
      </c>
      <c r="O6" s="8">
        <f t="shared" ref="O6:O32" si="2">N6-G6</f>
        <v>30</v>
      </c>
      <c r="P6" s="28">
        <f t="shared" ref="P6:P32" si="3">L6/COS(ATAN((Q6+U6-T6)/L6))</f>
        <v>145.38461538461539</v>
      </c>
      <c r="Q6" s="28">
        <f t="shared" ref="Q6:Q32" si="4">L6*TAN(N6*PI()/180)</f>
        <v>77.94228634059948</v>
      </c>
      <c r="R6" s="33">
        <f t="shared" ref="R6:R32" si="5">M6/COS(N6*PI()/180)</f>
        <v>1.7320508075688772</v>
      </c>
      <c r="S6" s="50">
        <f t="shared" ref="S6:S32" si="6">40/COS(N6*PI()/180)</f>
        <v>46.188021535170058</v>
      </c>
      <c r="T6" s="50">
        <f t="shared" ref="T6:T32" si="7">K6/X6+S6</f>
        <v>78.164344136441642</v>
      </c>
      <c r="U6" s="50">
        <f t="shared" ref="U6:U32" si="8">30/X6+S6</f>
        <v>54.182102185487956</v>
      </c>
      <c r="V6" s="28">
        <f t="shared" ref="V6:V32" si="9">20/COS(N6*PI()/180)</f>
        <v>23.094010767585029</v>
      </c>
      <c r="W6" s="28">
        <f t="shared" ref="W6:W32" si="10">20/COS(ATAN((Q6+U6-T6)/L6))</f>
        <v>21.538461538461537</v>
      </c>
      <c r="X6" s="23">
        <f t="shared" ref="X6:X32" si="11">(4+SIN(N6*PI()/180)/M6)*COS(N6*PI()/180)</f>
        <v>3.7527767497325675</v>
      </c>
      <c r="Y6" s="30">
        <f t="shared" ref="Y6:Y32" si="12">(S6*M6*(K6^2-30^2)/2+M6*(K6^3-30^3)/(6*X6))/1000000</f>
        <v>0.58096981126185299</v>
      </c>
      <c r="Z6" s="30">
        <f t="shared" ref="Z6:Z32" si="13">(M6*(S6+V6+W6)*(K6-30)*60+M6*(K6^2-30^2)*60/(2*X6)+(V6+W6+U6)*0*60)/1000000</f>
        <v>0.89752613328279207</v>
      </c>
      <c r="AA6" s="54">
        <v>30</v>
      </c>
      <c r="AB6" s="31">
        <f t="shared" ref="AB6:AB32" si="14">AA6+G6</f>
        <v>30</v>
      </c>
      <c r="AC6" s="50">
        <f t="shared" ref="AC6:AC32" si="15">IF(AA6&gt;0,L6/COS(ATAN((AD6+AH6-AG6)/L6)),L6/COS(ATAN((AD6+AG6-AH6)/L6)))</f>
        <v>145.38461538461539</v>
      </c>
      <c r="AD6" s="28">
        <f t="shared" ref="AD6:AD32" si="16">L6*TAN(ABS(AA6)*PI()/180)</f>
        <v>77.94228634059948</v>
      </c>
      <c r="AE6" s="33">
        <f t="shared" ref="AE6:AE32" si="17">M6/COS(AA6*PI()/180)</f>
        <v>1.7320508075688772</v>
      </c>
      <c r="AF6" s="50">
        <f t="shared" ref="AF6:AF32" si="18">40/COS(AA6*PI()/180)</f>
        <v>46.188021535170058</v>
      </c>
      <c r="AG6" s="50">
        <f t="shared" ref="AG6:AG32" si="19">K6/AK6+AF6</f>
        <v>78.164344136441642</v>
      </c>
      <c r="AH6" s="50">
        <f t="shared" ref="AH6:AH32" si="20">30/AK6+AF6</f>
        <v>54.182102185487956</v>
      </c>
      <c r="AI6" s="28">
        <f t="shared" ref="AI6:AI32" si="21">20/COS(AA6*PI()/180)</f>
        <v>23.094010767585029</v>
      </c>
      <c r="AJ6" s="28">
        <f t="shared" ref="AJ6:AJ32" si="22">IF(AA6&gt;0,20/COS(ATAN((AD6+AH6-AG6)/L6)),20/COS(ATAN((AD6-AH6+AG6)/L6)))</f>
        <v>21.538461538461537</v>
      </c>
      <c r="AK6" s="32">
        <f t="shared" ref="AK6:AK32" si="23">(4+SIN(ABS(AA6)*PI()/180)/M6)*COS(AA6*PI()/180)</f>
        <v>3.7527767497325675</v>
      </c>
      <c r="AL6" s="30">
        <f t="shared" ref="AL6:AL32" si="24">(AF6*M6*(K6^2-30^2)/2+M6*(K6^3-30^3)/(6*AK6))/1000000</f>
        <v>0.58096981126185299</v>
      </c>
      <c r="AM6" s="30">
        <f t="shared" ref="AM6:AM32" si="25">(M6*(AF6+AI6+AJ6)*(K6-30)*60+M6*(K6^2-30^2)*60/(2*AK6)+(AI6+AJ6+AH6)*0*60)/1000000</f>
        <v>0.89752613328279207</v>
      </c>
      <c r="AN6" s="33">
        <f t="shared" ref="AN6:AN32" si="26">IF(AA6&gt;0,(C6+C6+Q6+AD6)*L6/2/10000*0.4,(C6+C6+Q6-AD6)*L6/2/10000*0.4)</f>
        <v>1.2308883462392373</v>
      </c>
      <c r="AO6" s="34">
        <f t="shared" ref="AO6:AO32" si="27">IF(Z6&gt;0,1*0.4*(V6+U6+W6+Q6+C6/2+AI6+AH6+AJ6+(C6/2+AD6))/100,1*0.4*(V6+U6+W6+Q6+C6/2+AI6+AH6+AJ6+(C6/2-AD6))/100)</f>
        <v>2.0140548866570724</v>
      </c>
    </row>
    <row r="7" spans="1:41" s="1" customFormat="1" ht="20.100000000000001" hidden="1" customHeight="1" x14ac:dyDescent="0.15">
      <c r="A7" s="18"/>
      <c r="B7" s="174"/>
      <c r="C7" s="170"/>
      <c r="D7" s="92"/>
      <c r="E7" s="170"/>
      <c r="F7" s="8" t="s">
        <v>277</v>
      </c>
      <c r="G7" s="8">
        <v>0</v>
      </c>
      <c r="H7" s="8"/>
      <c r="I7" s="8"/>
      <c r="J7" s="8">
        <v>20</v>
      </c>
      <c r="K7" s="28">
        <f t="shared" si="0"/>
        <v>120</v>
      </c>
      <c r="L7" s="28">
        <f t="shared" si="1"/>
        <v>135</v>
      </c>
      <c r="M7" s="8">
        <v>1.5</v>
      </c>
      <c r="N7" s="8">
        <v>30</v>
      </c>
      <c r="O7" s="8">
        <f t="shared" si="2"/>
        <v>30</v>
      </c>
      <c r="P7" s="28">
        <f t="shared" si="3"/>
        <v>145.38461538461539</v>
      </c>
      <c r="Q7" s="28">
        <f t="shared" si="4"/>
        <v>77.94228634059948</v>
      </c>
      <c r="R7" s="33">
        <f t="shared" si="5"/>
        <v>1.7320508075688772</v>
      </c>
      <c r="S7" s="50">
        <f t="shared" si="6"/>
        <v>46.188021535170058</v>
      </c>
      <c r="T7" s="50">
        <f t="shared" si="7"/>
        <v>78.164344136441642</v>
      </c>
      <c r="U7" s="50">
        <f t="shared" si="8"/>
        <v>54.182102185487956</v>
      </c>
      <c r="V7" s="28">
        <f t="shared" si="9"/>
        <v>23.094010767585029</v>
      </c>
      <c r="W7" s="28">
        <f t="shared" si="10"/>
        <v>21.538461538461537</v>
      </c>
      <c r="X7" s="23">
        <f t="shared" si="11"/>
        <v>3.7527767497325675</v>
      </c>
      <c r="Y7" s="30">
        <f t="shared" si="12"/>
        <v>0.58096981126185299</v>
      </c>
      <c r="Z7" s="30">
        <f t="shared" si="13"/>
        <v>0.89752613328279207</v>
      </c>
      <c r="AA7" s="54">
        <v>30</v>
      </c>
      <c r="AB7" s="31">
        <f t="shared" si="14"/>
        <v>30</v>
      </c>
      <c r="AC7" s="50">
        <f t="shared" si="15"/>
        <v>145.38461538461539</v>
      </c>
      <c r="AD7" s="28">
        <f t="shared" si="16"/>
        <v>77.94228634059948</v>
      </c>
      <c r="AE7" s="33">
        <f t="shared" si="17"/>
        <v>1.7320508075688772</v>
      </c>
      <c r="AF7" s="50">
        <f t="shared" si="18"/>
        <v>46.188021535170058</v>
      </c>
      <c r="AG7" s="50">
        <f t="shared" si="19"/>
        <v>78.164344136441642</v>
      </c>
      <c r="AH7" s="50">
        <f t="shared" si="20"/>
        <v>54.182102185487956</v>
      </c>
      <c r="AI7" s="28">
        <f t="shared" si="21"/>
        <v>23.094010767585029</v>
      </c>
      <c r="AJ7" s="28">
        <f t="shared" si="22"/>
        <v>21.538461538461537</v>
      </c>
      <c r="AK7" s="32">
        <f t="shared" si="23"/>
        <v>3.7527767497325675</v>
      </c>
      <c r="AL7" s="30">
        <f t="shared" si="24"/>
        <v>0.58096981126185299</v>
      </c>
      <c r="AM7" s="30">
        <f t="shared" si="25"/>
        <v>0.89752613328279207</v>
      </c>
      <c r="AN7" s="33">
        <f t="shared" si="26"/>
        <v>0.42088834623923727</v>
      </c>
      <c r="AO7" s="34">
        <f t="shared" si="27"/>
        <v>1.4140548866570724</v>
      </c>
    </row>
    <row r="8" spans="1:41" s="1" customFormat="1" ht="20.100000000000001" hidden="1" customHeight="1" x14ac:dyDescent="0.15">
      <c r="A8" s="18"/>
      <c r="B8" s="174"/>
      <c r="C8" s="170"/>
      <c r="D8" s="92"/>
      <c r="E8" s="170"/>
      <c r="F8" s="8" t="s">
        <v>278</v>
      </c>
      <c r="G8" s="8">
        <v>0</v>
      </c>
      <c r="H8" s="8"/>
      <c r="I8" s="8"/>
      <c r="J8" s="8">
        <v>30</v>
      </c>
      <c r="K8" s="28">
        <f t="shared" si="0"/>
        <v>130</v>
      </c>
      <c r="L8" s="28">
        <f t="shared" si="1"/>
        <v>150</v>
      </c>
      <c r="M8" s="8">
        <v>1.5</v>
      </c>
      <c r="N8" s="8">
        <v>30</v>
      </c>
      <c r="O8" s="8">
        <f t="shared" si="2"/>
        <v>30</v>
      </c>
      <c r="P8" s="28">
        <f t="shared" si="3"/>
        <v>161.53846153846152</v>
      </c>
      <c r="Q8" s="28">
        <f t="shared" si="4"/>
        <v>86.602540378443862</v>
      </c>
      <c r="R8" s="33">
        <f t="shared" si="5"/>
        <v>1.7320508075688772</v>
      </c>
      <c r="S8" s="50">
        <f t="shared" si="6"/>
        <v>46.188021535170058</v>
      </c>
      <c r="T8" s="50">
        <f t="shared" si="7"/>
        <v>80.829037686547608</v>
      </c>
      <c r="U8" s="50">
        <f t="shared" si="8"/>
        <v>54.182102185487956</v>
      </c>
      <c r="V8" s="28">
        <f t="shared" si="9"/>
        <v>23.094010767585029</v>
      </c>
      <c r="W8" s="28">
        <f t="shared" si="10"/>
        <v>21.538461538461537</v>
      </c>
      <c r="X8" s="23">
        <f t="shared" si="11"/>
        <v>3.7527767497325675</v>
      </c>
      <c r="Y8" s="30">
        <f t="shared" si="12"/>
        <v>0.69881588351528934</v>
      </c>
      <c r="Z8" s="30">
        <f t="shared" si="13"/>
        <v>1.009242380178579</v>
      </c>
      <c r="AA8" s="54">
        <v>30</v>
      </c>
      <c r="AB8" s="31">
        <f t="shared" si="14"/>
        <v>30</v>
      </c>
      <c r="AC8" s="50">
        <f t="shared" si="15"/>
        <v>161.53846153846152</v>
      </c>
      <c r="AD8" s="28">
        <f t="shared" si="16"/>
        <v>86.602540378443862</v>
      </c>
      <c r="AE8" s="33">
        <f t="shared" si="17"/>
        <v>1.7320508075688772</v>
      </c>
      <c r="AF8" s="50">
        <f t="shared" si="18"/>
        <v>46.188021535170058</v>
      </c>
      <c r="AG8" s="50">
        <f t="shared" si="19"/>
        <v>80.829037686547608</v>
      </c>
      <c r="AH8" s="50">
        <f t="shared" si="20"/>
        <v>54.182102185487956</v>
      </c>
      <c r="AI8" s="28">
        <f t="shared" si="21"/>
        <v>23.094010767585029</v>
      </c>
      <c r="AJ8" s="28">
        <f t="shared" si="22"/>
        <v>21.538461538461537</v>
      </c>
      <c r="AK8" s="32">
        <f t="shared" si="23"/>
        <v>3.7527767497325675</v>
      </c>
      <c r="AL8" s="30">
        <f t="shared" si="24"/>
        <v>0.69881588351528934</v>
      </c>
      <c r="AM8" s="30">
        <f t="shared" si="25"/>
        <v>1.009242380178579</v>
      </c>
      <c r="AN8" s="33">
        <f t="shared" si="26"/>
        <v>0.51961524227066314</v>
      </c>
      <c r="AO8" s="34">
        <f t="shared" si="27"/>
        <v>1.4833369189598269</v>
      </c>
    </row>
    <row r="9" spans="1:41" s="1" customFormat="1" ht="20.100000000000001" hidden="1" customHeight="1" x14ac:dyDescent="0.15">
      <c r="A9" s="18"/>
      <c r="B9" s="174"/>
      <c r="C9" s="170"/>
      <c r="D9" s="92"/>
      <c r="E9" s="170"/>
      <c r="F9" s="8" t="s">
        <v>279</v>
      </c>
      <c r="G9" s="8">
        <v>0</v>
      </c>
      <c r="H9" s="8"/>
      <c r="I9" s="8"/>
      <c r="J9" s="8">
        <v>30</v>
      </c>
      <c r="K9" s="28">
        <f t="shared" si="0"/>
        <v>130</v>
      </c>
      <c r="L9" s="28">
        <f t="shared" si="1"/>
        <v>150</v>
      </c>
      <c r="M9" s="8">
        <v>1.5</v>
      </c>
      <c r="N9" s="8">
        <v>30</v>
      </c>
      <c r="O9" s="8">
        <f t="shared" si="2"/>
        <v>30</v>
      </c>
      <c r="P9" s="28">
        <f t="shared" si="3"/>
        <v>161.53846153846152</v>
      </c>
      <c r="Q9" s="28">
        <f t="shared" si="4"/>
        <v>86.602540378443862</v>
      </c>
      <c r="R9" s="33">
        <f t="shared" si="5"/>
        <v>1.7320508075688772</v>
      </c>
      <c r="S9" s="50">
        <f t="shared" si="6"/>
        <v>46.188021535170058</v>
      </c>
      <c r="T9" s="50">
        <f t="shared" si="7"/>
        <v>80.829037686547608</v>
      </c>
      <c r="U9" s="50">
        <f t="shared" si="8"/>
        <v>54.182102185487956</v>
      </c>
      <c r="V9" s="28">
        <f t="shared" si="9"/>
        <v>23.094010767585029</v>
      </c>
      <c r="W9" s="28">
        <f t="shared" si="10"/>
        <v>21.538461538461537</v>
      </c>
      <c r="X9" s="23">
        <f t="shared" si="11"/>
        <v>3.7527767497325675</v>
      </c>
      <c r="Y9" s="30">
        <f t="shared" si="12"/>
        <v>0.69881588351528934</v>
      </c>
      <c r="Z9" s="30">
        <f t="shared" si="13"/>
        <v>1.009242380178579</v>
      </c>
      <c r="AA9" s="54">
        <v>30</v>
      </c>
      <c r="AB9" s="31">
        <f t="shared" si="14"/>
        <v>30</v>
      </c>
      <c r="AC9" s="50">
        <f t="shared" si="15"/>
        <v>161.53846153846152</v>
      </c>
      <c r="AD9" s="28">
        <f t="shared" si="16"/>
        <v>86.602540378443862</v>
      </c>
      <c r="AE9" s="33">
        <f t="shared" si="17"/>
        <v>1.7320508075688772</v>
      </c>
      <c r="AF9" s="50">
        <f t="shared" si="18"/>
        <v>46.188021535170058</v>
      </c>
      <c r="AG9" s="50">
        <f t="shared" si="19"/>
        <v>80.829037686547608</v>
      </c>
      <c r="AH9" s="50">
        <f t="shared" si="20"/>
        <v>54.182102185487956</v>
      </c>
      <c r="AI9" s="28">
        <f t="shared" si="21"/>
        <v>23.094010767585029</v>
      </c>
      <c r="AJ9" s="28">
        <f t="shared" si="22"/>
        <v>21.538461538461537</v>
      </c>
      <c r="AK9" s="32">
        <f t="shared" si="23"/>
        <v>3.7527767497325675</v>
      </c>
      <c r="AL9" s="30">
        <f t="shared" si="24"/>
        <v>0.69881588351528934</v>
      </c>
      <c r="AM9" s="30">
        <f t="shared" si="25"/>
        <v>1.009242380178579</v>
      </c>
      <c r="AN9" s="33">
        <f t="shared" si="26"/>
        <v>0.51961524227066314</v>
      </c>
      <c r="AO9" s="34">
        <f t="shared" si="27"/>
        <v>1.4833369189598269</v>
      </c>
    </row>
    <row r="10" spans="1:41" s="1" customFormat="1" ht="20.100000000000001" hidden="1" customHeight="1" x14ac:dyDescent="0.15">
      <c r="A10" s="18"/>
      <c r="B10" s="174"/>
      <c r="C10" s="170"/>
      <c r="D10" s="92"/>
      <c r="E10" s="170"/>
      <c r="F10" s="8" t="s">
        <v>280</v>
      </c>
      <c r="G10" s="8">
        <v>0</v>
      </c>
      <c r="H10" s="8"/>
      <c r="I10" s="8"/>
      <c r="J10" s="8">
        <v>35</v>
      </c>
      <c r="K10" s="28">
        <f t="shared" si="0"/>
        <v>135</v>
      </c>
      <c r="L10" s="28">
        <f t="shared" si="1"/>
        <v>183.75</v>
      </c>
      <c r="M10" s="8">
        <v>1.75</v>
      </c>
      <c r="N10" s="8">
        <v>30</v>
      </c>
      <c r="O10" s="8">
        <f t="shared" si="2"/>
        <v>30</v>
      </c>
      <c r="P10" s="28">
        <f t="shared" si="3"/>
        <v>199.5409314735534</v>
      </c>
      <c r="Q10" s="28">
        <f t="shared" si="4"/>
        <v>106.08811196359373</v>
      </c>
      <c r="R10" s="33">
        <f t="shared" si="5"/>
        <v>2.0207259421636898</v>
      </c>
      <c r="S10" s="50">
        <f t="shared" si="6"/>
        <v>46.188021535170058</v>
      </c>
      <c r="T10" s="50">
        <f t="shared" si="7"/>
        <v>82.56108849411649</v>
      </c>
      <c r="U10" s="50">
        <f t="shared" si="8"/>
        <v>54.270925303824818</v>
      </c>
      <c r="V10" s="28">
        <f t="shared" si="9"/>
        <v>23.094010767585029</v>
      </c>
      <c r="W10" s="28">
        <f t="shared" si="10"/>
        <v>21.718740840658874</v>
      </c>
      <c r="X10" s="23">
        <f t="shared" si="11"/>
        <v>3.7115374447904514</v>
      </c>
      <c r="Y10" s="30">
        <f t="shared" si="12"/>
        <v>0.89140536077409638</v>
      </c>
      <c r="Z10" s="30">
        <f t="shared" si="13"/>
        <v>1.2483470625420403</v>
      </c>
      <c r="AA10" s="54">
        <v>30</v>
      </c>
      <c r="AB10" s="31">
        <f t="shared" si="14"/>
        <v>30</v>
      </c>
      <c r="AC10" s="50">
        <f t="shared" si="15"/>
        <v>199.5409314735534</v>
      </c>
      <c r="AD10" s="28">
        <f t="shared" si="16"/>
        <v>106.08811196359373</v>
      </c>
      <c r="AE10" s="33">
        <f t="shared" si="17"/>
        <v>2.0207259421636898</v>
      </c>
      <c r="AF10" s="50">
        <f t="shared" si="18"/>
        <v>46.188021535170058</v>
      </c>
      <c r="AG10" s="50">
        <f t="shared" si="19"/>
        <v>82.56108849411649</v>
      </c>
      <c r="AH10" s="50">
        <f t="shared" si="20"/>
        <v>54.270925303824818</v>
      </c>
      <c r="AI10" s="28">
        <f t="shared" si="21"/>
        <v>23.094010767585029</v>
      </c>
      <c r="AJ10" s="28">
        <f t="shared" si="22"/>
        <v>21.718740840658874</v>
      </c>
      <c r="AK10" s="32">
        <f t="shared" si="23"/>
        <v>3.7115374447904514</v>
      </c>
      <c r="AL10" s="30">
        <f t="shared" si="24"/>
        <v>0.89140536077409638</v>
      </c>
      <c r="AM10" s="30">
        <f t="shared" si="25"/>
        <v>1.2483470625420403</v>
      </c>
      <c r="AN10" s="33">
        <f t="shared" si="26"/>
        <v>0.77974762293241406</v>
      </c>
      <c r="AO10" s="34">
        <f t="shared" si="27"/>
        <v>1.6413743110052996</v>
      </c>
    </row>
    <row r="11" spans="1:41" s="1" customFormat="1" ht="20.100000000000001" hidden="1" customHeight="1" x14ac:dyDescent="0.15">
      <c r="A11" s="18"/>
      <c r="B11" s="174"/>
      <c r="C11" s="170"/>
      <c r="D11" s="92"/>
      <c r="E11" s="170"/>
      <c r="F11" s="8" t="s">
        <v>281</v>
      </c>
      <c r="G11" s="8">
        <v>0</v>
      </c>
      <c r="H11" s="8"/>
      <c r="I11" s="8"/>
      <c r="J11" s="8">
        <v>35</v>
      </c>
      <c r="K11" s="28">
        <f t="shared" si="0"/>
        <v>135</v>
      </c>
      <c r="L11" s="28">
        <f t="shared" si="1"/>
        <v>183.75</v>
      </c>
      <c r="M11" s="8">
        <v>1.75</v>
      </c>
      <c r="N11" s="8">
        <v>30</v>
      </c>
      <c r="O11" s="8">
        <f t="shared" si="2"/>
        <v>30</v>
      </c>
      <c r="P11" s="28">
        <f t="shared" si="3"/>
        <v>199.5409314735534</v>
      </c>
      <c r="Q11" s="28">
        <f t="shared" si="4"/>
        <v>106.08811196359373</v>
      </c>
      <c r="R11" s="33">
        <f t="shared" si="5"/>
        <v>2.0207259421636898</v>
      </c>
      <c r="S11" s="50">
        <f t="shared" si="6"/>
        <v>46.188021535170058</v>
      </c>
      <c r="T11" s="50">
        <f t="shared" si="7"/>
        <v>82.56108849411649</v>
      </c>
      <c r="U11" s="50">
        <f t="shared" si="8"/>
        <v>54.270925303824818</v>
      </c>
      <c r="V11" s="28">
        <f t="shared" si="9"/>
        <v>23.094010767585029</v>
      </c>
      <c r="W11" s="28">
        <f t="shared" si="10"/>
        <v>21.718740840658874</v>
      </c>
      <c r="X11" s="23">
        <f t="shared" si="11"/>
        <v>3.7115374447904514</v>
      </c>
      <c r="Y11" s="30">
        <f t="shared" si="12"/>
        <v>0.89140536077409638</v>
      </c>
      <c r="Z11" s="30">
        <f t="shared" si="13"/>
        <v>1.2483470625420403</v>
      </c>
      <c r="AA11" s="54">
        <v>30</v>
      </c>
      <c r="AB11" s="31">
        <f t="shared" si="14"/>
        <v>30</v>
      </c>
      <c r="AC11" s="50">
        <f t="shared" si="15"/>
        <v>199.5409314735534</v>
      </c>
      <c r="AD11" s="28">
        <f t="shared" si="16"/>
        <v>106.08811196359373</v>
      </c>
      <c r="AE11" s="33">
        <f t="shared" si="17"/>
        <v>2.0207259421636898</v>
      </c>
      <c r="AF11" s="50">
        <f t="shared" si="18"/>
        <v>46.188021535170058</v>
      </c>
      <c r="AG11" s="50">
        <f t="shared" si="19"/>
        <v>82.56108849411649</v>
      </c>
      <c r="AH11" s="50">
        <f t="shared" si="20"/>
        <v>54.270925303824818</v>
      </c>
      <c r="AI11" s="28">
        <f t="shared" si="21"/>
        <v>23.094010767585029</v>
      </c>
      <c r="AJ11" s="28">
        <f t="shared" si="22"/>
        <v>21.718740840658874</v>
      </c>
      <c r="AK11" s="32">
        <f t="shared" si="23"/>
        <v>3.7115374447904514</v>
      </c>
      <c r="AL11" s="30">
        <f t="shared" si="24"/>
        <v>0.89140536077409638</v>
      </c>
      <c r="AM11" s="30">
        <f t="shared" si="25"/>
        <v>1.2483470625420403</v>
      </c>
      <c r="AN11" s="33">
        <f t="shared" si="26"/>
        <v>0.77974762293241406</v>
      </c>
      <c r="AO11" s="34">
        <f t="shared" si="27"/>
        <v>1.6413743110052996</v>
      </c>
    </row>
    <row r="12" spans="1:41" s="1" customFormat="1" ht="20.100000000000001" hidden="1" customHeight="1" x14ac:dyDescent="0.15">
      <c r="A12" s="18"/>
      <c r="B12" s="174"/>
      <c r="C12" s="170"/>
      <c r="D12" s="92"/>
      <c r="E12" s="170"/>
      <c r="F12" s="8" t="s">
        <v>282</v>
      </c>
      <c r="G12" s="8">
        <v>0</v>
      </c>
      <c r="H12" s="8"/>
      <c r="I12" s="8"/>
      <c r="J12" s="8">
        <v>40</v>
      </c>
      <c r="K12" s="28">
        <f t="shared" si="0"/>
        <v>140</v>
      </c>
      <c r="L12" s="28">
        <f t="shared" si="1"/>
        <v>192.5</v>
      </c>
      <c r="M12" s="8">
        <v>1.75</v>
      </c>
      <c r="N12" s="8">
        <v>30</v>
      </c>
      <c r="O12" s="8">
        <f t="shared" si="2"/>
        <v>30</v>
      </c>
      <c r="P12" s="28">
        <f t="shared" si="3"/>
        <v>209.04288059134166</v>
      </c>
      <c r="Q12" s="28">
        <f t="shared" si="4"/>
        <v>111.13992681900295</v>
      </c>
      <c r="R12" s="33">
        <f t="shared" si="5"/>
        <v>2.0207259421636898</v>
      </c>
      <c r="S12" s="50">
        <f t="shared" si="6"/>
        <v>46.188021535170058</v>
      </c>
      <c r="T12" s="50">
        <f t="shared" si="7"/>
        <v>83.908239122225609</v>
      </c>
      <c r="U12" s="50">
        <f t="shared" si="8"/>
        <v>54.270925303824818</v>
      </c>
      <c r="V12" s="28">
        <f t="shared" si="9"/>
        <v>23.094010767585029</v>
      </c>
      <c r="W12" s="28">
        <f t="shared" si="10"/>
        <v>21.718740840658874</v>
      </c>
      <c r="X12" s="23">
        <f t="shared" si="11"/>
        <v>3.7115374447904514</v>
      </c>
      <c r="Y12" s="30">
        <f t="shared" si="12"/>
        <v>0.96926365066928255</v>
      </c>
      <c r="Z12" s="30">
        <f t="shared" si="13"/>
        <v>1.3155719556356584</v>
      </c>
      <c r="AA12" s="54">
        <v>30</v>
      </c>
      <c r="AB12" s="31">
        <f t="shared" si="14"/>
        <v>30</v>
      </c>
      <c r="AC12" s="50">
        <f t="shared" si="15"/>
        <v>209.04288059134166</v>
      </c>
      <c r="AD12" s="28">
        <f t="shared" si="16"/>
        <v>111.13992681900295</v>
      </c>
      <c r="AE12" s="33">
        <f t="shared" si="17"/>
        <v>2.0207259421636898</v>
      </c>
      <c r="AF12" s="50">
        <f t="shared" si="18"/>
        <v>46.188021535170058</v>
      </c>
      <c r="AG12" s="50">
        <f t="shared" si="19"/>
        <v>83.908239122225609</v>
      </c>
      <c r="AH12" s="50">
        <f t="shared" si="20"/>
        <v>54.270925303824818</v>
      </c>
      <c r="AI12" s="28">
        <f t="shared" si="21"/>
        <v>23.094010767585029</v>
      </c>
      <c r="AJ12" s="28">
        <f t="shared" si="22"/>
        <v>21.718740840658874</v>
      </c>
      <c r="AK12" s="32">
        <f t="shared" si="23"/>
        <v>3.7115374447904514</v>
      </c>
      <c r="AL12" s="30">
        <f t="shared" si="24"/>
        <v>0.96926365066928255</v>
      </c>
      <c r="AM12" s="30">
        <f t="shared" si="25"/>
        <v>1.3155719556356584</v>
      </c>
      <c r="AN12" s="33">
        <f t="shared" si="26"/>
        <v>0.85577743650632287</v>
      </c>
      <c r="AO12" s="34">
        <f t="shared" si="27"/>
        <v>1.6817888298485733</v>
      </c>
    </row>
    <row r="13" spans="1:41" s="1" customFormat="1" ht="20.100000000000001" hidden="1" customHeight="1" x14ac:dyDescent="0.15">
      <c r="A13" s="18"/>
      <c r="B13" s="174"/>
      <c r="C13" s="170"/>
      <c r="D13" s="92"/>
      <c r="E13" s="170"/>
      <c r="F13" s="8" t="s">
        <v>283</v>
      </c>
      <c r="G13" s="8">
        <v>0</v>
      </c>
      <c r="H13" s="8"/>
      <c r="I13" s="8"/>
      <c r="J13" s="8">
        <v>40</v>
      </c>
      <c r="K13" s="28">
        <f t="shared" si="0"/>
        <v>140</v>
      </c>
      <c r="L13" s="28">
        <f t="shared" si="1"/>
        <v>192.5</v>
      </c>
      <c r="M13" s="8">
        <v>1.75</v>
      </c>
      <c r="N13" s="8">
        <v>30</v>
      </c>
      <c r="O13" s="8">
        <f t="shared" si="2"/>
        <v>30</v>
      </c>
      <c r="P13" s="28">
        <f t="shared" si="3"/>
        <v>209.04288059134166</v>
      </c>
      <c r="Q13" s="28">
        <f t="shared" si="4"/>
        <v>111.13992681900295</v>
      </c>
      <c r="R13" s="33">
        <f t="shared" si="5"/>
        <v>2.0207259421636898</v>
      </c>
      <c r="S13" s="50">
        <f t="shared" si="6"/>
        <v>46.188021535170058</v>
      </c>
      <c r="T13" s="50">
        <f t="shared" si="7"/>
        <v>83.908239122225609</v>
      </c>
      <c r="U13" s="50">
        <f t="shared" si="8"/>
        <v>54.270925303824818</v>
      </c>
      <c r="V13" s="28">
        <f t="shared" si="9"/>
        <v>23.094010767585029</v>
      </c>
      <c r="W13" s="28">
        <f t="shared" si="10"/>
        <v>21.718740840658874</v>
      </c>
      <c r="X13" s="23">
        <f t="shared" si="11"/>
        <v>3.7115374447904514</v>
      </c>
      <c r="Y13" s="30">
        <f t="shared" si="12"/>
        <v>0.96926365066928255</v>
      </c>
      <c r="Z13" s="30">
        <f t="shared" si="13"/>
        <v>1.3155719556356584</v>
      </c>
      <c r="AA13" s="54">
        <v>30</v>
      </c>
      <c r="AB13" s="31">
        <f t="shared" si="14"/>
        <v>30</v>
      </c>
      <c r="AC13" s="50">
        <f t="shared" si="15"/>
        <v>209.04288059134166</v>
      </c>
      <c r="AD13" s="28">
        <f t="shared" si="16"/>
        <v>111.13992681900295</v>
      </c>
      <c r="AE13" s="33">
        <f t="shared" si="17"/>
        <v>2.0207259421636898</v>
      </c>
      <c r="AF13" s="50">
        <f t="shared" si="18"/>
        <v>46.188021535170058</v>
      </c>
      <c r="AG13" s="50">
        <f t="shared" si="19"/>
        <v>83.908239122225609</v>
      </c>
      <c r="AH13" s="50">
        <f t="shared" si="20"/>
        <v>54.270925303824818</v>
      </c>
      <c r="AI13" s="28">
        <f t="shared" si="21"/>
        <v>23.094010767585029</v>
      </c>
      <c r="AJ13" s="28">
        <f t="shared" si="22"/>
        <v>21.718740840658874</v>
      </c>
      <c r="AK13" s="32">
        <f t="shared" si="23"/>
        <v>3.7115374447904514</v>
      </c>
      <c r="AL13" s="30">
        <f t="shared" si="24"/>
        <v>0.96926365066928255</v>
      </c>
      <c r="AM13" s="30">
        <f t="shared" si="25"/>
        <v>1.3155719556356584</v>
      </c>
      <c r="AN13" s="33">
        <f t="shared" si="26"/>
        <v>0.85577743650632287</v>
      </c>
      <c r="AO13" s="34">
        <f t="shared" si="27"/>
        <v>1.6817888298485733</v>
      </c>
    </row>
    <row r="14" spans="1:41" s="1" customFormat="1" ht="20.100000000000001" hidden="1" customHeight="1" x14ac:dyDescent="0.15">
      <c r="A14" s="18"/>
      <c r="B14" s="175"/>
      <c r="C14" s="171"/>
      <c r="D14" s="93"/>
      <c r="E14" s="171"/>
      <c r="F14" s="8" t="s">
        <v>284</v>
      </c>
      <c r="G14" s="8">
        <v>0</v>
      </c>
      <c r="H14" s="8"/>
      <c r="I14" s="8"/>
      <c r="J14" s="8">
        <v>45</v>
      </c>
      <c r="K14" s="28">
        <f t="shared" si="0"/>
        <v>145</v>
      </c>
      <c r="L14" s="28">
        <f t="shared" si="1"/>
        <v>201.25</v>
      </c>
      <c r="M14" s="8">
        <v>1.75</v>
      </c>
      <c r="N14" s="8">
        <v>30</v>
      </c>
      <c r="O14" s="8">
        <f t="shared" si="2"/>
        <v>30</v>
      </c>
      <c r="P14" s="28">
        <f t="shared" si="3"/>
        <v>218.54482970912991</v>
      </c>
      <c r="Q14" s="28">
        <f t="shared" si="4"/>
        <v>116.19174167441219</v>
      </c>
      <c r="R14" s="33">
        <f t="shared" si="5"/>
        <v>2.0207259421636898</v>
      </c>
      <c r="S14" s="50">
        <f t="shared" si="6"/>
        <v>46.188021535170058</v>
      </c>
      <c r="T14" s="50">
        <f t="shared" si="7"/>
        <v>85.255389750334729</v>
      </c>
      <c r="U14" s="50">
        <f t="shared" si="8"/>
        <v>54.270925303824818</v>
      </c>
      <c r="V14" s="28">
        <f t="shared" si="9"/>
        <v>23.094010767585029</v>
      </c>
      <c r="W14" s="28">
        <f t="shared" si="10"/>
        <v>21.718740840658874</v>
      </c>
      <c r="X14" s="23">
        <f t="shared" si="11"/>
        <v>3.7115374447904514</v>
      </c>
      <c r="Y14" s="30">
        <f t="shared" si="12"/>
        <v>1.050792926026066</v>
      </c>
      <c r="Z14" s="30">
        <f t="shared" si="13"/>
        <v>1.3835041028090334</v>
      </c>
      <c r="AA14" s="54">
        <v>30</v>
      </c>
      <c r="AB14" s="31">
        <f t="shared" si="14"/>
        <v>30</v>
      </c>
      <c r="AC14" s="50">
        <f t="shared" si="15"/>
        <v>218.54482970912991</v>
      </c>
      <c r="AD14" s="28">
        <f t="shared" si="16"/>
        <v>116.19174167441219</v>
      </c>
      <c r="AE14" s="33">
        <f t="shared" si="17"/>
        <v>2.0207259421636898</v>
      </c>
      <c r="AF14" s="50">
        <f t="shared" si="18"/>
        <v>46.188021535170058</v>
      </c>
      <c r="AG14" s="50">
        <f t="shared" si="19"/>
        <v>85.255389750334729</v>
      </c>
      <c r="AH14" s="50">
        <f t="shared" si="20"/>
        <v>54.270925303824818</v>
      </c>
      <c r="AI14" s="28">
        <f t="shared" si="21"/>
        <v>23.094010767585029</v>
      </c>
      <c r="AJ14" s="28">
        <f t="shared" si="22"/>
        <v>21.718740840658874</v>
      </c>
      <c r="AK14" s="32">
        <f t="shared" si="23"/>
        <v>3.7115374447904514</v>
      </c>
      <c r="AL14" s="30">
        <f t="shared" si="24"/>
        <v>1.050792926026066</v>
      </c>
      <c r="AM14" s="30">
        <f t="shared" si="25"/>
        <v>1.3835041028090334</v>
      </c>
      <c r="AN14" s="33">
        <f t="shared" si="26"/>
        <v>0.93534352047901814</v>
      </c>
      <c r="AO14" s="34">
        <f t="shared" si="27"/>
        <v>1.7222033486918473</v>
      </c>
    </row>
    <row r="15" spans="1:41" s="1" customFormat="1" ht="20.100000000000001" hidden="1" customHeight="1" x14ac:dyDescent="0.15">
      <c r="A15" s="18"/>
      <c r="B15" s="173">
        <f>C15+20*2</f>
        <v>190</v>
      </c>
      <c r="C15" s="169">
        <v>150</v>
      </c>
      <c r="D15" s="97"/>
      <c r="E15" s="169">
        <v>150</v>
      </c>
      <c r="F15" s="8" t="s">
        <v>276</v>
      </c>
      <c r="G15" s="8">
        <v>0</v>
      </c>
      <c r="H15" s="8"/>
      <c r="I15" s="8"/>
      <c r="J15" s="8">
        <v>20</v>
      </c>
      <c r="K15" s="28">
        <f t="shared" ref="K15:K23" si="28">J15+E$15</f>
        <v>170</v>
      </c>
      <c r="L15" s="28">
        <f t="shared" si="1"/>
        <v>210</v>
      </c>
      <c r="M15" s="8">
        <v>1.5</v>
      </c>
      <c r="N15" s="8">
        <v>30</v>
      </c>
      <c r="O15" s="8">
        <f t="shared" si="2"/>
        <v>30</v>
      </c>
      <c r="P15" s="28">
        <f t="shared" si="3"/>
        <v>226.15384615384613</v>
      </c>
      <c r="Q15" s="28">
        <f t="shared" si="4"/>
        <v>121.2435565298214</v>
      </c>
      <c r="R15" s="33">
        <f t="shared" si="5"/>
        <v>1.7320508075688772</v>
      </c>
      <c r="S15" s="50">
        <f t="shared" si="6"/>
        <v>46.188021535170058</v>
      </c>
      <c r="T15" s="50">
        <f t="shared" si="7"/>
        <v>91.487811886971457</v>
      </c>
      <c r="U15" s="50">
        <f t="shared" si="8"/>
        <v>54.182102185487956</v>
      </c>
      <c r="V15" s="28">
        <f t="shared" si="9"/>
        <v>23.094010767585029</v>
      </c>
      <c r="W15" s="28">
        <f t="shared" si="10"/>
        <v>21.538461538461537</v>
      </c>
      <c r="X15" s="23">
        <f t="shared" si="11"/>
        <v>3.7527767497325675</v>
      </c>
      <c r="Y15" s="30">
        <f t="shared" si="12"/>
        <v>1.2954407693840149</v>
      </c>
      <c r="Z15" s="30">
        <f t="shared" si="13"/>
        <v>1.4800896097126808</v>
      </c>
      <c r="AA15" s="54">
        <v>30</v>
      </c>
      <c r="AB15" s="31">
        <f t="shared" si="14"/>
        <v>30</v>
      </c>
      <c r="AC15" s="50">
        <f t="shared" si="15"/>
        <v>226.15384615384613</v>
      </c>
      <c r="AD15" s="28">
        <f t="shared" si="16"/>
        <v>121.2435565298214</v>
      </c>
      <c r="AE15" s="33">
        <f t="shared" si="17"/>
        <v>1.7320508075688772</v>
      </c>
      <c r="AF15" s="50">
        <f t="shared" si="18"/>
        <v>46.188021535170058</v>
      </c>
      <c r="AG15" s="50">
        <f t="shared" si="19"/>
        <v>91.487811886971457</v>
      </c>
      <c r="AH15" s="50">
        <f t="shared" si="20"/>
        <v>54.182102185487956</v>
      </c>
      <c r="AI15" s="28">
        <f t="shared" si="21"/>
        <v>23.094010767585029</v>
      </c>
      <c r="AJ15" s="28">
        <f t="shared" si="22"/>
        <v>21.538461538461537</v>
      </c>
      <c r="AK15" s="32">
        <f t="shared" si="23"/>
        <v>3.7527767497325675</v>
      </c>
      <c r="AL15" s="30">
        <f t="shared" si="24"/>
        <v>1.2954407693840149</v>
      </c>
      <c r="AM15" s="30">
        <f t="shared" si="25"/>
        <v>1.4800896097126808</v>
      </c>
      <c r="AN15" s="33">
        <f t="shared" si="26"/>
        <v>2.2784458748504997</v>
      </c>
      <c r="AO15" s="34">
        <f t="shared" si="27"/>
        <v>2.3604650481708473</v>
      </c>
    </row>
    <row r="16" spans="1:41" s="1" customFormat="1" ht="20.100000000000001" hidden="1" customHeight="1" x14ac:dyDescent="0.15">
      <c r="A16" s="18"/>
      <c r="B16" s="174"/>
      <c r="C16" s="170"/>
      <c r="D16" s="92"/>
      <c r="E16" s="170"/>
      <c r="F16" s="8" t="s">
        <v>277</v>
      </c>
      <c r="G16" s="8">
        <v>0</v>
      </c>
      <c r="H16" s="8"/>
      <c r="I16" s="8"/>
      <c r="J16" s="8">
        <v>20</v>
      </c>
      <c r="K16" s="28">
        <f t="shared" si="28"/>
        <v>170</v>
      </c>
      <c r="L16" s="28">
        <f t="shared" si="1"/>
        <v>210</v>
      </c>
      <c r="M16" s="8">
        <v>1.5</v>
      </c>
      <c r="N16" s="8">
        <v>30</v>
      </c>
      <c r="O16" s="8">
        <f t="shared" si="2"/>
        <v>30</v>
      </c>
      <c r="P16" s="28">
        <f t="shared" si="3"/>
        <v>226.15384615384613</v>
      </c>
      <c r="Q16" s="28">
        <f t="shared" si="4"/>
        <v>121.2435565298214</v>
      </c>
      <c r="R16" s="33">
        <f t="shared" si="5"/>
        <v>1.7320508075688772</v>
      </c>
      <c r="S16" s="50">
        <f t="shared" si="6"/>
        <v>46.188021535170058</v>
      </c>
      <c r="T16" s="50">
        <f t="shared" si="7"/>
        <v>91.487811886971457</v>
      </c>
      <c r="U16" s="50">
        <f t="shared" si="8"/>
        <v>54.182102185487956</v>
      </c>
      <c r="V16" s="28">
        <f t="shared" si="9"/>
        <v>23.094010767585029</v>
      </c>
      <c r="W16" s="28">
        <f t="shared" si="10"/>
        <v>21.538461538461537</v>
      </c>
      <c r="X16" s="23">
        <f t="shared" si="11"/>
        <v>3.7527767497325675</v>
      </c>
      <c r="Y16" s="30">
        <f t="shared" si="12"/>
        <v>1.2954407693840149</v>
      </c>
      <c r="Z16" s="30">
        <f t="shared" si="13"/>
        <v>1.4800896097126808</v>
      </c>
      <c r="AA16" s="54">
        <v>30</v>
      </c>
      <c r="AB16" s="31">
        <f t="shared" si="14"/>
        <v>30</v>
      </c>
      <c r="AC16" s="50">
        <f t="shared" si="15"/>
        <v>226.15384615384613</v>
      </c>
      <c r="AD16" s="28">
        <f t="shared" si="16"/>
        <v>121.2435565298214</v>
      </c>
      <c r="AE16" s="33">
        <f t="shared" si="17"/>
        <v>1.7320508075688772</v>
      </c>
      <c r="AF16" s="50">
        <f t="shared" si="18"/>
        <v>46.188021535170058</v>
      </c>
      <c r="AG16" s="50">
        <f t="shared" si="19"/>
        <v>91.487811886971457</v>
      </c>
      <c r="AH16" s="50">
        <f t="shared" si="20"/>
        <v>54.182102185487956</v>
      </c>
      <c r="AI16" s="28">
        <f t="shared" si="21"/>
        <v>23.094010767585029</v>
      </c>
      <c r="AJ16" s="28">
        <f t="shared" si="22"/>
        <v>21.538461538461537</v>
      </c>
      <c r="AK16" s="32">
        <f t="shared" si="23"/>
        <v>3.7527767497325675</v>
      </c>
      <c r="AL16" s="30">
        <f t="shared" si="24"/>
        <v>1.2954407693840149</v>
      </c>
      <c r="AM16" s="30">
        <f t="shared" si="25"/>
        <v>1.4800896097126808</v>
      </c>
      <c r="AN16" s="33">
        <f t="shared" si="26"/>
        <v>1.0184458748504999</v>
      </c>
      <c r="AO16" s="34">
        <f t="shared" si="27"/>
        <v>1.7604650481708473</v>
      </c>
    </row>
    <row r="17" spans="1:41" s="1" customFormat="1" ht="20.100000000000001" hidden="1" customHeight="1" x14ac:dyDescent="0.15">
      <c r="A17" s="18"/>
      <c r="B17" s="174"/>
      <c r="C17" s="170"/>
      <c r="D17" s="92"/>
      <c r="E17" s="170"/>
      <c r="F17" s="8" t="s">
        <v>278</v>
      </c>
      <c r="G17" s="8">
        <v>0</v>
      </c>
      <c r="H17" s="8"/>
      <c r="I17" s="8"/>
      <c r="J17" s="8">
        <v>30</v>
      </c>
      <c r="K17" s="28">
        <f t="shared" si="28"/>
        <v>180</v>
      </c>
      <c r="L17" s="28">
        <f t="shared" si="1"/>
        <v>225</v>
      </c>
      <c r="M17" s="8">
        <v>1.5</v>
      </c>
      <c r="N17" s="8">
        <v>30</v>
      </c>
      <c r="O17" s="8">
        <f t="shared" si="2"/>
        <v>30</v>
      </c>
      <c r="P17" s="28">
        <f t="shared" si="3"/>
        <v>242.30769230769232</v>
      </c>
      <c r="Q17" s="28">
        <f t="shared" si="4"/>
        <v>129.9038105676658</v>
      </c>
      <c r="R17" s="33">
        <f t="shared" si="5"/>
        <v>1.7320508075688772</v>
      </c>
      <c r="S17" s="50">
        <f t="shared" si="6"/>
        <v>46.188021535170058</v>
      </c>
      <c r="T17" s="50">
        <f t="shared" si="7"/>
        <v>94.152505437077423</v>
      </c>
      <c r="U17" s="50">
        <f t="shared" si="8"/>
        <v>54.182102185487956</v>
      </c>
      <c r="V17" s="28">
        <f t="shared" si="9"/>
        <v>23.094010767585029</v>
      </c>
      <c r="W17" s="28">
        <f t="shared" si="10"/>
        <v>21.53846153846154</v>
      </c>
      <c r="X17" s="23">
        <f t="shared" si="11"/>
        <v>3.7527767497325675</v>
      </c>
      <c r="Y17" s="30">
        <f t="shared" si="12"/>
        <v>1.4779056602275207</v>
      </c>
      <c r="Z17" s="30">
        <f t="shared" si="13"/>
        <v>1.6037969775839453</v>
      </c>
      <c r="AA17" s="54">
        <v>30</v>
      </c>
      <c r="AB17" s="31">
        <f t="shared" si="14"/>
        <v>30</v>
      </c>
      <c r="AC17" s="50">
        <f t="shared" si="15"/>
        <v>242.30769230769232</v>
      </c>
      <c r="AD17" s="28">
        <f t="shared" si="16"/>
        <v>129.9038105676658</v>
      </c>
      <c r="AE17" s="33">
        <f t="shared" si="17"/>
        <v>1.7320508075688772</v>
      </c>
      <c r="AF17" s="50">
        <f t="shared" si="18"/>
        <v>46.188021535170058</v>
      </c>
      <c r="AG17" s="50">
        <f t="shared" si="19"/>
        <v>94.152505437077423</v>
      </c>
      <c r="AH17" s="50">
        <f t="shared" si="20"/>
        <v>54.182102185487956</v>
      </c>
      <c r="AI17" s="28">
        <f t="shared" si="21"/>
        <v>23.094010767585029</v>
      </c>
      <c r="AJ17" s="28">
        <f t="shared" si="22"/>
        <v>21.53846153846154</v>
      </c>
      <c r="AK17" s="32">
        <f t="shared" si="23"/>
        <v>3.7527767497325675</v>
      </c>
      <c r="AL17" s="30">
        <f t="shared" si="24"/>
        <v>1.4779056602275207</v>
      </c>
      <c r="AM17" s="30">
        <f t="shared" si="25"/>
        <v>1.6037969775839453</v>
      </c>
      <c r="AN17" s="33">
        <f t="shared" si="26"/>
        <v>1.1691342951089922</v>
      </c>
      <c r="AO17" s="34">
        <f t="shared" si="27"/>
        <v>1.8297470804736029</v>
      </c>
    </row>
    <row r="18" spans="1:41" s="1" customFormat="1" ht="20.100000000000001" hidden="1" customHeight="1" x14ac:dyDescent="0.15">
      <c r="A18" s="18"/>
      <c r="B18" s="174"/>
      <c r="C18" s="170"/>
      <c r="D18" s="92"/>
      <c r="E18" s="170"/>
      <c r="F18" s="8" t="s">
        <v>279</v>
      </c>
      <c r="G18" s="8">
        <v>0</v>
      </c>
      <c r="H18" s="8"/>
      <c r="I18" s="8"/>
      <c r="J18" s="8">
        <v>30</v>
      </c>
      <c r="K18" s="28">
        <f t="shared" si="28"/>
        <v>180</v>
      </c>
      <c r="L18" s="28">
        <f t="shared" si="1"/>
        <v>225</v>
      </c>
      <c r="M18" s="8">
        <v>1.5</v>
      </c>
      <c r="N18" s="8">
        <v>30</v>
      </c>
      <c r="O18" s="8">
        <f t="shared" si="2"/>
        <v>30</v>
      </c>
      <c r="P18" s="28">
        <f t="shared" si="3"/>
        <v>242.30769230769232</v>
      </c>
      <c r="Q18" s="28">
        <f t="shared" si="4"/>
        <v>129.9038105676658</v>
      </c>
      <c r="R18" s="33">
        <f t="shared" si="5"/>
        <v>1.7320508075688772</v>
      </c>
      <c r="S18" s="50">
        <f t="shared" si="6"/>
        <v>46.188021535170058</v>
      </c>
      <c r="T18" s="50">
        <f t="shared" si="7"/>
        <v>94.152505437077423</v>
      </c>
      <c r="U18" s="50">
        <f t="shared" si="8"/>
        <v>54.182102185487956</v>
      </c>
      <c r="V18" s="28">
        <f t="shared" si="9"/>
        <v>23.094010767585029</v>
      </c>
      <c r="W18" s="28">
        <f t="shared" si="10"/>
        <v>21.53846153846154</v>
      </c>
      <c r="X18" s="23">
        <f t="shared" si="11"/>
        <v>3.7527767497325675</v>
      </c>
      <c r="Y18" s="30">
        <f t="shared" si="12"/>
        <v>1.4779056602275207</v>
      </c>
      <c r="Z18" s="30">
        <f t="shared" si="13"/>
        <v>1.6037969775839453</v>
      </c>
      <c r="AA18" s="54">
        <v>30</v>
      </c>
      <c r="AB18" s="31">
        <f t="shared" si="14"/>
        <v>30</v>
      </c>
      <c r="AC18" s="50">
        <f t="shared" si="15"/>
        <v>242.30769230769232</v>
      </c>
      <c r="AD18" s="28">
        <f t="shared" si="16"/>
        <v>129.9038105676658</v>
      </c>
      <c r="AE18" s="33">
        <f t="shared" si="17"/>
        <v>1.7320508075688772</v>
      </c>
      <c r="AF18" s="50">
        <f t="shared" si="18"/>
        <v>46.188021535170058</v>
      </c>
      <c r="AG18" s="50">
        <f t="shared" si="19"/>
        <v>94.152505437077423</v>
      </c>
      <c r="AH18" s="50">
        <f t="shared" si="20"/>
        <v>54.182102185487956</v>
      </c>
      <c r="AI18" s="28">
        <f t="shared" si="21"/>
        <v>23.094010767585029</v>
      </c>
      <c r="AJ18" s="28">
        <f t="shared" si="22"/>
        <v>21.53846153846154</v>
      </c>
      <c r="AK18" s="32">
        <f t="shared" si="23"/>
        <v>3.7527767497325675</v>
      </c>
      <c r="AL18" s="30">
        <f t="shared" si="24"/>
        <v>1.4779056602275207</v>
      </c>
      <c r="AM18" s="30">
        <f t="shared" si="25"/>
        <v>1.6037969775839453</v>
      </c>
      <c r="AN18" s="33">
        <f t="shared" si="26"/>
        <v>1.1691342951089922</v>
      </c>
      <c r="AO18" s="34">
        <f t="shared" si="27"/>
        <v>1.8297470804736029</v>
      </c>
    </row>
    <row r="19" spans="1:41" s="1" customFormat="1" ht="20.100000000000001" hidden="1" customHeight="1" x14ac:dyDescent="0.15">
      <c r="A19" s="18"/>
      <c r="B19" s="174"/>
      <c r="C19" s="170"/>
      <c r="D19" s="92"/>
      <c r="E19" s="170"/>
      <c r="F19" s="8" t="s">
        <v>280</v>
      </c>
      <c r="G19" s="8">
        <v>0</v>
      </c>
      <c r="H19" s="8"/>
      <c r="I19" s="8"/>
      <c r="J19" s="8">
        <v>35</v>
      </c>
      <c r="K19" s="28">
        <f t="shared" si="28"/>
        <v>185</v>
      </c>
      <c r="L19" s="28">
        <f t="shared" si="1"/>
        <v>271.25</v>
      </c>
      <c r="M19" s="8">
        <v>1.75</v>
      </c>
      <c r="N19" s="8">
        <v>30</v>
      </c>
      <c r="O19" s="8">
        <f t="shared" si="2"/>
        <v>30</v>
      </c>
      <c r="P19" s="28">
        <f t="shared" si="3"/>
        <v>294.56042265143594</v>
      </c>
      <c r="Q19" s="28">
        <f t="shared" si="4"/>
        <v>156.60626051768597</v>
      </c>
      <c r="R19" s="33">
        <f t="shared" si="5"/>
        <v>2.0207259421636898</v>
      </c>
      <c r="S19" s="50">
        <f t="shared" si="6"/>
        <v>46.188021535170058</v>
      </c>
      <c r="T19" s="50">
        <f t="shared" si="7"/>
        <v>96.032594775207741</v>
      </c>
      <c r="U19" s="50">
        <f t="shared" si="8"/>
        <v>54.270925303824818</v>
      </c>
      <c r="V19" s="28">
        <f t="shared" si="9"/>
        <v>23.094010767585029</v>
      </c>
      <c r="W19" s="28">
        <f t="shared" si="10"/>
        <v>21.718740840658871</v>
      </c>
      <c r="X19" s="23">
        <f t="shared" si="11"/>
        <v>3.7115374447904514</v>
      </c>
      <c r="Y19" s="30">
        <f t="shared" si="12"/>
        <v>1.8422551462954122</v>
      </c>
      <c r="Z19" s="30">
        <f t="shared" si="13"/>
        <v>1.9524224270672965</v>
      </c>
      <c r="AA19" s="54">
        <v>30</v>
      </c>
      <c r="AB19" s="31">
        <f t="shared" si="14"/>
        <v>30</v>
      </c>
      <c r="AC19" s="50">
        <f t="shared" si="15"/>
        <v>294.56042265143594</v>
      </c>
      <c r="AD19" s="28">
        <f t="shared" si="16"/>
        <v>156.60626051768597</v>
      </c>
      <c r="AE19" s="33">
        <f t="shared" si="17"/>
        <v>2.0207259421636898</v>
      </c>
      <c r="AF19" s="50">
        <f t="shared" si="18"/>
        <v>46.188021535170058</v>
      </c>
      <c r="AG19" s="50">
        <f t="shared" si="19"/>
        <v>96.032594775207741</v>
      </c>
      <c r="AH19" s="50">
        <f t="shared" si="20"/>
        <v>54.270925303824818</v>
      </c>
      <c r="AI19" s="28">
        <f t="shared" si="21"/>
        <v>23.094010767585029</v>
      </c>
      <c r="AJ19" s="28">
        <f t="shared" si="22"/>
        <v>21.718740840658871</v>
      </c>
      <c r="AK19" s="32">
        <f t="shared" si="23"/>
        <v>3.7115374447904514</v>
      </c>
      <c r="AL19" s="30">
        <f t="shared" si="24"/>
        <v>1.8422551462954122</v>
      </c>
      <c r="AM19" s="30">
        <f t="shared" si="25"/>
        <v>1.9524224270672965</v>
      </c>
      <c r="AN19" s="33">
        <f t="shared" si="26"/>
        <v>1.6991779266168932</v>
      </c>
      <c r="AO19" s="34">
        <f t="shared" si="27"/>
        <v>2.0455194994380377</v>
      </c>
    </row>
    <row r="20" spans="1:41" s="1" customFormat="1" ht="20.100000000000001" hidden="1" customHeight="1" x14ac:dyDescent="0.15">
      <c r="A20" s="18"/>
      <c r="B20" s="174"/>
      <c r="C20" s="170"/>
      <c r="D20" s="92"/>
      <c r="E20" s="170"/>
      <c r="F20" s="8" t="s">
        <v>281</v>
      </c>
      <c r="G20" s="8">
        <v>0</v>
      </c>
      <c r="H20" s="8"/>
      <c r="I20" s="8"/>
      <c r="J20" s="8">
        <v>35</v>
      </c>
      <c r="K20" s="28">
        <f t="shared" si="28"/>
        <v>185</v>
      </c>
      <c r="L20" s="28">
        <f t="shared" si="1"/>
        <v>271.25</v>
      </c>
      <c r="M20" s="8">
        <v>1.75</v>
      </c>
      <c r="N20" s="8">
        <v>30</v>
      </c>
      <c r="O20" s="8">
        <f t="shared" si="2"/>
        <v>30</v>
      </c>
      <c r="P20" s="28">
        <f t="shared" si="3"/>
        <v>294.56042265143594</v>
      </c>
      <c r="Q20" s="28">
        <f t="shared" si="4"/>
        <v>156.60626051768597</v>
      </c>
      <c r="R20" s="33">
        <f t="shared" si="5"/>
        <v>2.0207259421636898</v>
      </c>
      <c r="S20" s="50">
        <f t="shared" si="6"/>
        <v>46.188021535170058</v>
      </c>
      <c r="T20" s="50">
        <f t="shared" si="7"/>
        <v>96.032594775207741</v>
      </c>
      <c r="U20" s="50">
        <f t="shared" si="8"/>
        <v>54.270925303824818</v>
      </c>
      <c r="V20" s="28">
        <f t="shared" si="9"/>
        <v>23.094010767585029</v>
      </c>
      <c r="W20" s="28">
        <f t="shared" si="10"/>
        <v>21.718740840658871</v>
      </c>
      <c r="X20" s="23">
        <f t="shared" si="11"/>
        <v>3.7115374447904514</v>
      </c>
      <c r="Y20" s="30">
        <f t="shared" si="12"/>
        <v>1.8422551462954122</v>
      </c>
      <c r="Z20" s="30">
        <f t="shared" si="13"/>
        <v>1.9524224270672965</v>
      </c>
      <c r="AA20" s="54">
        <v>30</v>
      </c>
      <c r="AB20" s="31">
        <f t="shared" si="14"/>
        <v>30</v>
      </c>
      <c r="AC20" s="50">
        <f t="shared" si="15"/>
        <v>294.56042265143594</v>
      </c>
      <c r="AD20" s="28">
        <f t="shared" si="16"/>
        <v>156.60626051768597</v>
      </c>
      <c r="AE20" s="33">
        <f t="shared" si="17"/>
        <v>2.0207259421636898</v>
      </c>
      <c r="AF20" s="50">
        <f t="shared" si="18"/>
        <v>46.188021535170058</v>
      </c>
      <c r="AG20" s="50">
        <f t="shared" si="19"/>
        <v>96.032594775207741</v>
      </c>
      <c r="AH20" s="50">
        <f t="shared" si="20"/>
        <v>54.270925303824818</v>
      </c>
      <c r="AI20" s="28">
        <f t="shared" si="21"/>
        <v>23.094010767585029</v>
      </c>
      <c r="AJ20" s="28">
        <f t="shared" si="22"/>
        <v>21.718740840658871</v>
      </c>
      <c r="AK20" s="32">
        <f t="shared" si="23"/>
        <v>3.7115374447904514</v>
      </c>
      <c r="AL20" s="30">
        <f t="shared" si="24"/>
        <v>1.8422551462954122</v>
      </c>
      <c r="AM20" s="30">
        <f t="shared" si="25"/>
        <v>1.9524224270672965</v>
      </c>
      <c r="AN20" s="33">
        <f t="shared" si="26"/>
        <v>1.6991779266168932</v>
      </c>
      <c r="AO20" s="34">
        <f t="shared" si="27"/>
        <v>2.0455194994380377</v>
      </c>
    </row>
    <row r="21" spans="1:41" s="1" customFormat="1" ht="20.100000000000001" hidden="1" customHeight="1" x14ac:dyDescent="0.15">
      <c r="A21" s="18"/>
      <c r="B21" s="174"/>
      <c r="C21" s="170"/>
      <c r="D21" s="92"/>
      <c r="E21" s="170"/>
      <c r="F21" s="8" t="s">
        <v>282</v>
      </c>
      <c r="G21" s="8">
        <v>0</v>
      </c>
      <c r="H21" s="8"/>
      <c r="I21" s="8"/>
      <c r="J21" s="8">
        <v>40</v>
      </c>
      <c r="K21" s="28">
        <f t="shared" si="28"/>
        <v>190</v>
      </c>
      <c r="L21" s="28">
        <f t="shared" si="1"/>
        <v>280</v>
      </c>
      <c r="M21" s="8">
        <v>1.75</v>
      </c>
      <c r="N21" s="8">
        <v>30</v>
      </c>
      <c r="O21" s="8">
        <f t="shared" si="2"/>
        <v>30</v>
      </c>
      <c r="P21" s="28">
        <f t="shared" si="3"/>
        <v>304.06237176922423</v>
      </c>
      <c r="Q21" s="28">
        <f t="shared" si="4"/>
        <v>161.65807537309522</v>
      </c>
      <c r="R21" s="33">
        <f t="shared" si="5"/>
        <v>2.0207259421636898</v>
      </c>
      <c r="S21" s="50">
        <f t="shared" si="6"/>
        <v>46.188021535170058</v>
      </c>
      <c r="T21" s="50">
        <f t="shared" si="7"/>
        <v>97.379745403316875</v>
      </c>
      <c r="U21" s="50">
        <f t="shared" si="8"/>
        <v>54.270925303824818</v>
      </c>
      <c r="V21" s="28">
        <f t="shared" si="9"/>
        <v>23.094010767585029</v>
      </c>
      <c r="W21" s="28">
        <f t="shared" si="10"/>
        <v>21.718740840658874</v>
      </c>
      <c r="X21" s="23">
        <f t="shared" si="11"/>
        <v>3.7115374447904514</v>
      </c>
      <c r="Y21" s="30">
        <f t="shared" si="12"/>
        <v>1.9594754936056618</v>
      </c>
      <c r="Z21" s="30">
        <f t="shared" si="13"/>
        <v>2.0267198609584876</v>
      </c>
      <c r="AA21" s="54">
        <v>30</v>
      </c>
      <c r="AB21" s="31">
        <f t="shared" si="14"/>
        <v>30</v>
      </c>
      <c r="AC21" s="50">
        <f t="shared" si="15"/>
        <v>304.06237176922423</v>
      </c>
      <c r="AD21" s="28">
        <f t="shared" si="16"/>
        <v>161.65807537309522</v>
      </c>
      <c r="AE21" s="33">
        <f t="shared" si="17"/>
        <v>2.0207259421636898</v>
      </c>
      <c r="AF21" s="50">
        <f t="shared" si="18"/>
        <v>46.188021535170058</v>
      </c>
      <c r="AG21" s="50">
        <f t="shared" si="19"/>
        <v>97.379745403316875</v>
      </c>
      <c r="AH21" s="50">
        <f t="shared" si="20"/>
        <v>54.270925303824818</v>
      </c>
      <c r="AI21" s="28">
        <f t="shared" si="21"/>
        <v>23.094010767585029</v>
      </c>
      <c r="AJ21" s="28">
        <f t="shared" si="22"/>
        <v>21.718740840658874</v>
      </c>
      <c r="AK21" s="32">
        <f t="shared" si="23"/>
        <v>3.7115374447904514</v>
      </c>
      <c r="AL21" s="30">
        <f t="shared" si="24"/>
        <v>1.9594754936056618</v>
      </c>
      <c r="AM21" s="30">
        <f t="shared" si="25"/>
        <v>2.0267198609584876</v>
      </c>
      <c r="AN21" s="33">
        <f t="shared" si="26"/>
        <v>1.8105704441786665</v>
      </c>
      <c r="AO21" s="34">
        <f t="shared" si="27"/>
        <v>2.0859340182813115</v>
      </c>
    </row>
    <row r="22" spans="1:41" s="1" customFormat="1" ht="20.100000000000001" hidden="1" customHeight="1" x14ac:dyDescent="0.15">
      <c r="A22" s="18"/>
      <c r="B22" s="174"/>
      <c r="C22" s="170"/>
      <c r="D22" s="92"/>
      <c r="E22" s="170"/>
      <c r="F22" s="8" t="s">
        <v>283</v>
      </c>
      <c r="G22" s="8">
        <v>0</v>
      </c>
      <c r="H22" s="8"/>
      <c r="I22" s="8"/>
      <c r="J22" s="8">
        <v>40</v>
      </c>
      <c r="K22" s="28">
        <f t="shared" si="28"/>
        <v>190</v>
      </c>
      <c r="L22" s="28">
        <f t="shared" si="1"/>
        <v>280</v>
      </c>
      <c r="M22" s="8">
        <v>1.75</v>
      </c>
      <c r="N22" s="8">
        <v>30</v>
      </c>
      <c r="O22" s="8">
        <f t="shared" si="2"/>
        <v>30</v>
      </c>
      <c r="P22" s="28">
        <f t="shared" si="3"/>
        <v>304.06237176922423</v>
      </c>
      <c r="Q22" s="28">
        <f t="shared" si="4"/>
        <v>161.65807537309522</v>
      </c>
      <c r="R22" s="33">
        <f t="shared" si="5"/>
        <v>2.0207259421636898</v>
      </c>
      <c r="S22" s="50">
        <f t="shared" si="6"/>
        <v>46.188021535170058</v>
      </c>
      <c r="T22" s="50">
        <f t="shared" si="7"/>
        <v>97.379745403316875</v>
      </c>
      <c r="U22" s="50">
        <f t="shared" si="8"/>
        <v>54.270925303824818</v>
      </c>
      <c r="V22" s="28">
        <f t="shared" si="9"/>
        <v>23.094010767585029</v>
      </c>
      <c r="W22" s="28">
        <f t="shared" si="10"/>
        <v>21.718740840658874</v>
      </c>
      <c r="X22" s="23">
        <f t="shared" si="11"/>
        <v>3.7115374447904514</v>
      </c>
      <c r="Y22" s="30">
        <f t="shared" si="12"/>
        <v>1.9594754936056618</v>
      </c>
      <c r="Z22" s="30">
        <f t="shared" si="13"/>
        <v>2.0267198609584876</v>
      </c>
      <c r="AA22" s="54">
        <v>30</v>
      </c>
      <c r="AB22" s="31">
        <f t="shared" si="14"/>
        <v>30</v>
      </c>
      <c r="AC22" s="50">
        <f t="shared" si="15"/>
        <v>304.06237176922423</v>
      </c>
      <c r="AD22" s="28">
        <f t="shared" si="16"/>
        <v>161.65807537309522</v>
      </c>
      <c r="AE22" s="33">
        <f t="shared" si="17"/>
        <v>2.0207259421636898</v>
      </c>
      <c r="AF22" s="50">
        <f t="shared" si="18"/>
        <v>46.188021535170058</v>
      </c>
      <c r="AG22" s="50">
        <f t="shared" si="19"/>
        <v>97.379745403316875</v>
      </c>
      <c r="AH22" s="50">
        <f t="shared" si="20"/>
        <v>54.270925303824818</v>
      </c>
      <c r="AI22" s="28">
        <f t="shared" si="21"/>
        <v>23.094010767585029</v>
      </c>
      <c r="AJ22" s="28">
        <f t="shared" si="22"/>
        <v>21.718740840658874</v>
      </c>
      <c r="AK22" s="32">
        <f t="shared" si="23"/>
        <v>3.7115374447904514</v>
      </c>
      <c r="AL22" s="30">
        <f t="shared" si="24"/>
        <v>1.9594754936056618</v>
      </c>
      <c r="AM22" s="30">
        <f t="shared" si="25"/>
        <v>2.0267198609584876</v>
      </c>
      <c r="AN22" s="33">
        <f t="shared" si="26"/>
        <v>1.8105704441786665</v>
      </c>
      <c r="AO22" s="34">
        <f t="shared" si="27"/>
        <v>2.0859340182813115</v>
      </c>
    </row>
    <row r="23" spans="1:41" s="1" customFormat="1" ht="20.100000000000001" hidden="1" customHeight="1" x14ac:dyDescent="0.15">
      <c r="A23" s="18"/>
      <c r="B23" s="175"/>
      <c r="C23" s="171"/>
      <c r="D23" s="93"/>
      <c r="E23" s="171"/>
      <c r="F23" s="8" t="s">
        <v>284</v>
      </c>
      <c r="G23" s="8">
        <v>0</v>
      </c>
      <c r="H23" s="8"/>
      <c r="I23" s="8"/>
      <c r="J23" s="8">
        <v>45</v>
      </c>
      <c r="K23" s="28">
        <f t="shared" si="28"/>
        <v>195</v>
      </c>
      <c r="L23" s="28">
        <f t="shared" si="1"/>
        <v>288.75</v>
      </c>
      <c r="M23" s="8">
        <v>1.75</v>
      </c>
      <c r="N23" s="8">
        <v>30</v>
      </c>
      <c r="O23" s="8">
        <f t="shared" si="2"/>
        <v>30</v>
      </c>
      <c r="P23" s="28">
        <f t="shared" si="3"/>
        <v>313.56432088701246</v>
      </c>
      <c r="Q23" s="28">
        <f t="shared" si="4"/>
        <v>166.70989022850443</v>
      </c>
      <c r="R23" s="33">
        <f t="shared" si="5"/>
        <v>2.0207259421636898</v>
      </c>
      <c r="S23" s="50">
        <f t="shared" si="6"/>
        <v>46.188021535170058</v>
      </c>
      <c r="T23" s="50">
        <f t="shared" si="7"/>
        <v>98.726896031426008</v>
      </c>
      <c r="U23" s="50">
        <f t="shared" si="8"/>
        <v>54.270925303824818</v>
      </c>
      <c r="V23" s="28">
        <f t="shared" si="9"/>
        <v>23.094010767585029</v>
      </c>
      <c r="W23" s="28">
        <f t="shared" si="10"/>
        <v>21.718740840658871</v>
      </c>
      <c r="X23" s="23">
        <f t="shared" si="11"/>
        <v>3.7115374447904514</v>
      </c>
      <c r="Y23" s="30">
        <f t="shared" si="12"/>
        <v>2.0809562047773067</v>
      </c>
      <c r="Z23" s="30">
        <f t="shared" si="13"/>
        <v>2.1017245489294356</v>
      </c>
      <c r="AA23" s="54">
        <v>30</v>
      </c>
      <c r="AB23" s="31">
        <f t="shared" si="14"/>
        <v>30</v>
      </c>
      <c r="AC23" s="50">
        <f t="shared" si="15"/>
        <v>313.56432088701246</v>
      </c>
      <c r="AD23" s="28">
        <f t="shared" si="16"/>
        <v>166.70989022850443</v>
      </c>
      <c r="AE23" s="33">
        <f t="shared" si="17"/>
        <v>2.0207259421636898</v>
      </c>
      <c r="AF23" s="50">
        <f t="shared" si="18"/>
        <v>46.188021535170058</v>
      </c>
      <c r="AG23" s="50">
        <f t="shared" si="19"/>
        <v>98.726896031426008</v>
      </c>
      <c r="AH23" s="50">
        <f t="shared" si="20"/>
        <v>54.270925303824818</v>
      </c>
      <c r="AI23" s="28">
        <f t="shared" si="21"/>
        <v>23.094010767585029</v>
      </c>
      <c r="AJ23" s="28">
        <f t="shared" si="22"/>
        <v>21.718740840658871</v>
      </c>
      <c r="AK23" s="32">
        <f t="shared" si="23"/>
        <v>3.7115374447904514</v>
      </c>
      <c r="AL23" s="30">
        <f t="shared" si="24"/>
        <v>2.0809562047773067</v>
      </c>
      <c r="AM23" s="30">
        <f t="shared" si="25"/>
        <v>2.1017245489294356</v>
      </c>
      <c r="AN23" s="33">
        <f t="shared" si="26"/>
        <v>1.9254992321392264</v>
      </c>
      <c r="AO23" s="34">
        <f t="shared" si="27"/>
        <v>2.1263485371245854</v>
      </c>
    </row>
    <row r="24" spans="1:41" s="1" customFormat="1" ht="20.100000000000001" hidden="1" customHeight="1" x14ac:dyDescent="0.15">
      <c r="A24" s="18"/>
      <c r="B24" s="173">
        <f>C24+20*2</f>
        <v>190</v>
      </c>
      <c r="C24" s="169">
        <v>150</v>
      </c>
      <c r="D24" s="97"/>
      <c r="E24" s="169">
        <v>200</v>
      </c>
      <c r="F24" s="8" t="s">
        <v>276</v>
      </c>
      <c r="G24" s="8">
        <v>0</v>
      </c>
      <c r="H24" s="8"/>
      <c r="I24" s="8"/>
      <c r="J24" s="8">
        <v>20</v>
      </c>
      <c r="K24" s="28">
        <f t="shared" ref="K24:K32" si="29">J24+E$24</f>
        <v>220</v>
      </c>
      <c r="L24" s="28">
        <f t="shared" si="1"/>
        <v>285</v>
      </c>
      <c r="M24" s="8">
        <v>1.5</v>
      </c>
      <c r="N24" s="8">
        <v>30</v>
      </c>
      <c r="O24" s="8">
        <f t="shared" si="2"/>
        <v>30</v>
      </c>
      <c r="P24" s="28">
        <f t="shared" si="3"/>
        <v>306.92307692307691</v>
      </c>
      <c r="Q24" s="28">
        <f t="shared" si="4"/>
        <v>164.54482671904333</v>
      </c>
      <c r="R24" s="33">
        <f t="shared" si="5"/>
        <v>1.7320508075688772</v>
      </c>
      <c r="S24" s="50">
        <f t="shared" si="6"/>
        <v>46.188021535170058</v>
      </c>
      <c r="T24" s="50">
        <f t="shared" si="7"/>
        <v>104.81127963750129</v>
      </c>
      <c r="U24" s="50">
        <f t="shared" si="8"/>
        <v>54.182102185487956</v>
      </c>
      <c r="V24" s="28">
        <f t="shared" si="9"/>
        <v>23.094010767585029</v>
      </c>
      <c r="W24" s="28">
        <f t="shared" si="10"/>
        <v>21.538461538461537</v>
      </c>
      <c r="X24" s="23">
        <f t="shared" si="11"/>
        <v>3.7527767497325675</v>
      </c>
      <c r="Y24" s="30">
        <f t="shared" si="12"/>
        <v>2.3529910220823194</v>
      </c>
      <c r="Z24" s="30">
        <f t="shared" si="13"/>
        <v>2.1226086910199542</v>
      </c>
      <c r="AA24" s="54">
        <v>30</v>
      </c>
      <c r="AB24" s="31">
        <f t="shared" si="14"/>
        <v>30</v>
      </c>
      <c r="AC24" s="50">
        <f t="shared" si="15"/>
        <v>306.92307692307691</v>
      </c>
      <c r="AD24" s="28">
        <f t="shared" si="16"/>
        <v>164.54482671904333</v>
      </c>
      <c r="AE24" s="33">
        <f t="shared" si="17"/>
        <v>1.7320508075688772</v>
      </c>
      <c r="AF24" s="50">
        <f t="shared" si="18"/>
        <v>46.188021535170058</v>
      </c>
      <c r="AG24" s="50">
        <f t="shared" si="19"/>
        <v>104.81127963750129</v>
      </c>
      <c r="AH24" s="50">
        <f t="shared" si="20"/>
        <v>54.182102185487956</v>
      </c>
      <c r="AI24" s="28">
        <f t="shared" si="21"/>
        <v>23.094010767585029</v>
      </c>
      <c r="AJ24" s="28">
        <f t="shared" si="22"/>
        <v>21.538461538461537</v>
      </c>
      <c r="AK24" s="32">
        <f t="shared" si="23"/>
        <v>3.7527767497325675</v>
      </c>
      <c r="AL24" s="30">
        <f t="shared" si="24"/>
        <v>2.3529910220823194</v>
      </c>
      <c r="AM24" s="30">
        <f t="shared" si="25"/>
        <v>2.1226086910199542</v>
      </c>
      <c r="AN24" s="33">
        <f t="shared" si="26"/>
        <v>3.5858110245970942</v>
      </c>
      <c r="AO24" s="34">
        <f t="shared" si="27"/>
        <v>2.7068752096846231</v>
      </c>
    </row>
    <row r="25" spans="1:41" s="1" customFormat="1" ht="20.100000000000001" hidden="1" customHeight="1" x14ac:dyDescent="0.15">
      <c r="A25" s="18"/>
      <c r="B25" s="174"/>
      <c r="C25" s="170"/>
      <c r="D25" s="92"/>
      <c r="E25" s="170"/>
      <c r="F25" s="8" t="s">
        <v>277</v>
      </c>
      <c r="G25" s="8">
        <v>0</v>
      </c>
      <c r="H25" s="8"/>
      <c r="I25" s="8"/>
      <c r="J25" s="8">
        <v>20</v>
      </c>
      <c r="K25" s="28">
        <f t="shared" si="29"/>
        <v>220</v>
      </c>
      <c r="L25" s="28">
        <f t="shared" si="1"/>
        <v>285</v>
      </c>
      <c r="M25" s="8">
        <v>1.5</v>
      </c>
      <c r="N25" s="8">
        <v>30</v>
      </c>
      <c r="O25" s="8">
        <f t="shared" si="2"/>
        <v>30</v>
      </c>
      <c r="P25" s="28">
        <f t="shared" si="3"/>
        <v>306.92307692307691</v>
      </c>
      <c r="Q25" s="28">
        <f t="shared" si="4"/>
        <v>164.54482671904333</v>
      </c>
      <c r="R25" s="33">
        <f t="shared" si="5"/>
        <v>1.7320508075688772</v>
      </c>
      <c r="S25" s="50">
        <f t="shared" si="6"/>
        <v>46.188021535170058</v>
      </c>
      <c r="T25" s="50">
        <f t="shared" si="7"/>
        <v>104.81127963750129</v>
      </c>
      <c r="U25" s="50">
        <f t="shared" si="8"/>
        <v>54.182102185487956</v>
      </c>
      <c r="V25" s="28">
        <f t="shared" si="9"/>
        <v>23.094010767585029</v>
      </c>
      <c r="W25" s="28">
        <f t="shared" si="10"/>
        <v>21.538461538461537</v>
      </c>
      <c r="X25" s="23">
        <f t="shared" si="11"/>
        <v>3.7527767497325675</v>
      </c>
      <c r="Y25" s="30">
        <f t="shared" si="12"/>
        <v>2.3529910220823194</v>
      </c>
      <c r="Z25" s="30">
        <f t="shared" si="13"/>
        <v>2.1226086910199542</v>
      </c>
      <c r="AA25" s="54">
        <v>30</v>
      </c>
      <c r="AB25" s="31">
        <f t="shared" si="14"/>
        <v>30</v>
      </c>
      <c r="AC25" s="50">
        <f t="shared" si="15"/>
        <v>306.92307692307691</v>
      </c>
      <c r="AD25" s="28">
        <f t="shared" si="16"/>
        <v>164.54482671904333</v>
      </c>
      <c r="AE25" s="33">
        <f t="shared" si="17"/>
        <v>1.7320508075688772</v>
      </c>
      <c r="AF25" s="50">
        <f t="shared" si="18"/>
        <v>46.188021535170058</v>
      </c>
      <c r="AG25" s="50">
        <f t="shared" si="19"/>
        <v>104.81127963750129</v>
      </c>
      <c r="AH25" s="50">
        <f t="shared" si="20"/>
        <v>54.182102185487956</v>
      </c>
      <c r="AI25" s="28">
        <f t="shared" si="21"/>
        <v>23.094010767585029</v>
      </c>
      <c r="AJ25" s="28">
        <f t="shared" si="22"/>
        <v>21.538461538461537</v>
      </c>
      <c r="AK25" s="32">
        <f t="shared" si="23"/>
        <v>3.7527767497325675</v>
      </c>
      <c r="AL25" s="30">
        <f t="shared" si="24"/>
        <v>2.3529910220823194</v>
      </c>
      <c r="AM25" s="30">
        <f t="shared" si="25"/>
        <v>2.1226086910199542</v>
      </c>
      <c r="AN25" s="33">
        <f t="shared" si="26"/>
        <v>1.875811024597094</v>
      </c>
      <c r="AO25" s="34">
        <f t="shared" si="27"/>
        <v>2.1068752096846231</v>
      </c>
    </row>
    <row r="26" spans="1:41" s="1" customFormat="1" ht="20.100000000000001" hidden="1" customHeight="1" x14ac:dyDescent="0.15">
      <c r="A26" s="18"/>
      <c r="B26" s="174"/>
      <c r="C26" s="170"/>
      <c r="D26" s="92"/>
      <c r="E26" s="170"/>
      <c r="F26" s="8" t="s">
        <v>278</v>
      </c>
      <c r="G26" s="8">
        <v>0</v>
      </c>
      <c r="H26" s="8"/>
      <c r="I26" s="8"/>
      <c r="J26" s="8">
        <v>30</v>
      </c>
      <c r="K26" s="28">
        <f t="shared" si="29"/>
        <v>230</v>
      </c>
      <c r="L26" s="28">
        <f t="shared" si="1"/>
        <v>300</v>
      </c>
      <c r="M26" s="8">
        <v>1.5</v>
      </c>
      <c r="N26" s="8">
        <v>30</v>
      </c>
      <c r="O26" s="8">
        <f t="shared" si="2"/>
        <v>30</v>
      </c>
      <c r="P26" s="28">
        <f t="shared" si="3"/>
        <v>323.07692307692304</v>
      </c>
      <c r="Q26" s="28">
        <f t="shared" si="4"/>
        <v>173.20508075688772</v>
      </c>
      <c r="R26" s="33">
        <f t="shared" si="5"/>
        <v>1.7320508075688772</v>
      </c>
      <c r="S26" s="50">
        <f t="shared" si="6"/>
        <v>46.188021535170058</v>
      </c>
      <c r="T26" s="50">
        <f t="shared" si="7"/>
        <v>107.47597318760725</v>
      </c>
      <c r="U26" s="50">
        <f t="shared" si="8"/>
        <v>54.182102185487956</v>
      </c>
      <c r="V26" s="28">
        <f t="shared" si="9"/>
        <v>23.094010767585029</v>
      </c>
      <c r="W26" s="28">
        <f t="shared" si="10"/>
        <v>21.538461538461537</v>
      </c>
      <c r="X26" s="23">
        <f t="shared" si="11"/>
        <v>3.7527767497325675</v>
      </c>
      <c r="Y26" s="30">
        <f t="shared" si="12"/>
        <v>2.6100673323287928</v>
      </c>
      <c r="Z26" s="30">
        <f t="shared" si="13"/>
        <v>2.2583071798666947</v>
      </c>
      <c r="AA26" s="54">
        <v>30</v>
      </c>
      <c r="AB26" s="31">
        <f t="shared" si="14"/>
        <v>30</v>
      </c>
      <c r="AC26" s="50">
        <f t="shared" si="15"/>
        <v>323.07692307692304</v>
      </c>
      <c r="AD26" s="28">
        <f t="shared" si="16"/>
        <v>173.20508075688772</v>
      </c>
      <c r="AE26" s="33">
        <f t="shared" si="17"/>
        <v>1.7320508075688772</v>
      </c>
      <c r="AF26" s="50">
        <f t="shared" si="18"/>
        <v>46.188021535170058</v>
      </c>
      <c r="AG26" s="50">
        <f t="shared" si="19"/>
        <v>107.47597318760725</v>
      </c>
      <c r="AH26" s="50">
        <f t="shared" si="20"/>
        <v>54.182102185487956</v>
      </c>
      <c r="AI26" s="28">
        <f t="shared" si="21"/>
        <v>23.094010767585029</v>
      </c>
      <c r="AJ26" s="28">
        <f t="shared" si="22"/>
        <v>21.538461538461537</v>
      </c>
      <c r="AK26" s="32">
        <f t="shared" si="23"/>
        <v>3.7527767497325675</v>
      </c>
      <c r="AL26" s="30">
        <f t="shared" si="24"/>
        <v>2.6100673323287928</v>
      </c>
      <c r="AM26" s="30">
        <f t="shared" si="25"/>
        <v>2.2583071798666947</v>
      </c>
      <c r="AN26" s="33">
        <f t="shared" si="26"/>
        <v>2.0784609690826525</v>
      </c>
      <c r="AO26" s="34">
        <f t="shared" si="27"/>
        <v>2.1761572419873776</v>
      </c>
    </row>
    <row r="27" spans="1:41" s="1" customFormat="1" ht="20.100000000000001" hidden="1" customHeight="1" x14ac:dyDescent="0.15">
      <c r="A27" s="18"/>
      <c r="B27" s="174"/>
      <c r="C27" s="170"/>
      <c r="D27" s="92"/>
      <c r="E27" s="170"/>
      <c r="F27" s="8" t="s">
        <v>279</v>
      </c>
      <c r="G27" s="8">
        <v>0</v>
      </c>
      <c r="H27" s="8"/>
      <c r="I27" s="8"/>
      <c r="J27" s="8">
        <v>30</v>
      </c>
      <c r="K27" s="28">
        <f t="shared" si="29"/>
        <v>230</v>
      </c>
      <c r="L27" s="28">
        <f t="shared" si="1"/>
        <v>300</v>
      </c>
      <c r="M27" s="8">
        <v>1.5</v>
      </c>
      <c r="N27" s="8">
        <v>30</v>
      </c>
      <c r="O27" s="8">
        <f t="shared" si="2"/>
        <v>30</v>
      </c>
      <c r="P27" s="28">
        <f t="shared" si="3"/>
        <v>323.07692307692304</v>
      </c>
      <c r="Q27" s="28">
        <f t="shared" si="4"/>
        <v>173.20508075688772</v>
      </c>
      <c r="R27" s="33">
        <f t="shared" si="5"/>
        <v>1.7320508075688772</v>
      </c>
      <c r="S27" s="50">
        <f t="shared" si="6"/>
        <v>46.188021535170058</v>
      </c>
      <c r="T27" s="50">
        <f t="shared" si="7"/>
        <v>107.47597318760725</v>
      </c>
      <c r="U27" s="50">
        <f t="shared" si="8"/>
        <v>54.182102185487956</v>
      </c>
      <c r="V27" s="28">
        <f t="shared" si="9"/>
        <v>23.094010767585029</v>
      </c>
      <c r="W27" s="28">
        <f t="shared" si="10"/>
        <v>21.538461538461537</v>
      </c>
      <c r="X27" s="23">
        <f t="shared" si="11"/>
        <v>3.7527767497325675</v>
      </c>
      <c r="Y27" s="30">
        <f t="shared" si="12"/>
        <v>2.6100673323287928</v>
      </c>
      <c r="Z27" s="30">
        <f t="shared" si="13"/>
        <v>2.2583071798666947</v>
      </c>
      <c r="AA27" s="54">
        <v>30</v>
      </c>
      <c r="AB27" s="31">
        <f t="shared" si="14"/>
        <v>30</v>
      </c>
      <c r="AC27" s="50">
        <f t="shared" si="15"/>
        <v>323.07692307692304</v>
      </c>
      <c r="AD27" s="28">
        <f t="shared" si="16"/>
        <v>173.20508075688772</v>
      </c>
      <c r="AE27" s="33">
        <f t="shared" si="17"/>
        <v>1.7320508075688772</v>
      </c>
      <c r="AF27" s="50">
        <f t="shared" si="18"/>
        <v>46.188021535170058</v>
      </c>
      <c r="AG27" s="50">
        <f t="shared" si="19"/>
        <v>107.47597318760725</v>
      </c>
      <c r="AH27" s="50">
        <f t="shared" si="20"/>
        <v>54.182102185487956</v>
      </c>
      <c r="AI27" s="28">
        <f t="shared" si="21"/>
        <v>23.094010767585029</v>
      </c>
      <c r="AJ27" s="28">
        <f t="shared" si="22"/>
        <v>21.538461538461537</v>
      </c>
      <c r="AK27" s="32">
        <f t="shared" si="23"/>
        <v>3.7527767497325675</v>
      </c>
      <c r="AL27" s="30">
        <f t="shared" si="24"/>
        <v>2.6100673323287928</v>
      </c>
      <c r="AM27" s="30">
        <f t="shared" si="25"/>
        <v>2.2583071798666947</v>
      </c>
      <c r="AN27" s="33">
        <f t="shared" si="26"/>
        <v>2.0784609690826525</v>
      </c>
      <c r="AO27" s="34">
        <f t="shared" si="27"/>
        <v>2.1761572419873776</v>
      </c>
    </row>
    <row r="28" spans="1:41" s="1" customFormat="1" ht="20.100000000000001" hidden="1" customHeight="1" x14ac:dyDescent="0.15">
      <c r="A28" s="18"/>
      <c r="B28" s="174"/>
      <c r="C28" s="170"/>
      <c r="D28" s="92"/>
      <c r="E28" s="170"/>
      <c r="F28" s="8" t="s">
        <v>280</v>
      </c>
      <c r="G28" s="8">
        <v>0</v>
      </c>
      <c r="H28" s="8"/>
      <c r="I28" s="8"/>
      <c r="J28" s="8">
        <v>35</v>
      </c>
      <c r="K28" s="28">
        <f t="shared" si="29"/>
        <v>235</v>
      </c>
      <c r="L28" s="28">
        <f t="shared" si="1"/>
        <v>358.75</v>
      </c>
      <c r="M28" s="8">
        <v>1.75</v>
      </c>
      <c r="N28" s="8">
        <v>30</v>
      </c>
      <c r="O28" s="8">
        <f t="shared" si="2"/>
        <v>30</v>
      </c>
      <c r="P28" s="28">
        <f t="shared" si="3"/>
        <v>389.57991382931857</v>
      </c>
      <c r="Q28" s="28">
        <f t="shared" si="4"/>
        <v>207.12440907177822</v>
      </c>
      <c r="R28" s="33">
        <f t="shared" si="5"/>
        <v>2.0207259421636898</v>
      </c>
      <c r="S28" s="50">
        <f t="shared" si="6"/>
        <v>46.188021535170058</v>
      </c>
      <c r="T28" s="50">
        <f t="shared" si="7"/>
        <v>109.50410105629902</v>
      </c>
      <c r="U28" s="50">
        <f t="shared" si="8"/>
        <v>54.270925303824818</v>
      </c>
      <c r="V28" s="28">
        <f t="shared" si="9"/>
        <v>23.094010767585029</v>
      </c>
      <c r="W28" s="28">
        <f t="shared" si="10"/>
        <v>21.718740840658874</v>
      </c>
      <c r="X28" s="23">
        <f t="shared" si="11"/>
        <v>3.7115374447904514</v>
      </c>
      <c r="Y28" s="30">
        <f t="shared" si="12"/>
        <v>3.213247533958262</v>
      </c>
      <c r="Z28" s="30">
        <f t="shared" si="13"/>
        <v>2.7272231995682827</v>
      </c>
      <c r="AA28" s="54">
        <v>30</v>
      </c>
      <c r="AB28" s="31">
        <f t="shared" si="14"/>
        <v>30</v>
      </c>
      <c r="AC28" s="50">
        <f t="shared" si="15"/>
        <v>389.57991382931857</v>
      </c>
      <c r="AD28" s="28">
        <f t="shared" si="16"/>
        <v>207.12440907177822</v>
      </c>
      <c r="AE28" s="33">
        <f t="shared" si="17"/>
        <v>2.0207259421636898</v>
      </c>
      <c r="AF28" s="50">
        <f t="shared" si="18"/>
        <v>46.188021535170058</v>
      </c>
      <c r="AG28" s="50">
        <f t="shared" si="19"/>
        <v>109.50410105629902</v>
      </c>
      <c r="AH28" s="50">
        <f t="shared" si="20"/>
        <v>54.270925303824818</v>
      </c>
      <c r="AI28" s="28">
        <f t="shared" si="21"/>
        <v>23.094010767585029</v>
      </c>
      <c r="AJ28" s="28">
        <f t="shared" si="22"/>
        <v>21.718740840658874</v>
      </c>
      <c r="AK28" s="32">
        <f t="shared" si="23"/>
        <v>3.7115374447904514</v>
      </c>
      <c r="AL28" s="30">
        <f t="shared" si="24"/>
        <v>3.213247533958262</v>
      </c>
      <c r="AM28" s="30">
        <f t="shared" si="25"/>
        <v>2.7272231995682827</v>
      </c>
      <c r="AN28" s="33">
        <f t="shared" si="26"/>
        <v>2.9722352701800179</v>
      </c>
      <c r="AO28" s="34">
        <f t="shared" si="27"/>
        <v>2.4496646878707753</v>
      </c>
    </row>
    <row r="29" spans="1:41" s="1" customFormat="1" ht="20.100000000000001" hidden="1" customHeight="1" x14ac:dyDescent="0.15">
      <c r="A29" s="18"/>
      <c r="B29" s="174"/>
      <c r="C29" s="170"/>
      <c r="D29" s="92"/>
      <c r="E29" s="170"/>
      <c r="F29" s="8" t="s">
        <v>281</v>
      </c>
      <c r="G29" s="8">
        <v>0</v>
      </c>
      <c r="H29" s="8"/>
      <c r="I29" s="8"/>
      <c r="J29" s="8">
        <v>35</v>
      </c>
      <c r="K29" s="28">
        <f t="shared" si="29"/>
        <v>235</v>
      </c>
      <c r="L29" s="28">
        <f t="shared" si="1"/>
        <v>358.75</v>
      </c>
      <c r="M29" s="8">
        <v>1.75</v>
      </c>
      <c r="N29" s="8">
        <v>30</v>
      </c>
      <c r="O29" s="8">
        <f t="shared" si="2"/>
        <v>30</v>
      </c>
      <c r="P29" s="28">
        <f t="shared" si="3"/>
        <v>389.57991382931857</v>
      </c>
      <c r="Q29" s="28">
        <f t="shared" si="4"/>
        <v>207.12440907177822</v>
      </c>
      <c r="R29" s="33">
        <f t="shared" si="5"/>
        <v>2.0207259421636898</v>
      </c>
      <c r="S29" s="50">
        <f t="shared" si="6"/>
        <v>46.188021535170058</v>
      </c>
      <c r="T29" s="50">
        <f t="shared" si="7"/>
        <v>109.50410105629902</v>
      </c>
      <c r="U29" s="50">
        <f t="shared" si="8"/>
        <v>54.270925303824818</v>
      </c>
      <c r="V29" s="28">
        <f t="shared" si="9"/>
        <v>23.094010767585029</v>
      </c>
      <c r="W29" s="28">
        <f t="shared" si="10"/>
        <v>21.718740840658874</v>
      </c>
      <c r="X29" s="23">
        <f t="shared" si="11"/>
        <v>3.7115374447904514</v>
      </c>
      <c r="Y29" s="30">
        <f t="shared" si="12"/>
        <v>3.213247533958262</v>
      </c>
      <c r="Z29" s="30">
        <f t="shared" si="13"/>
        <v>2.7272231995682827</v>
      </c>
      <c r="AA29" s="54">
        <v>30</v>
      </c>
      <c r="AB29" s="31">
        <f t="shared" si="14"/>
        <v>30</v>
      </c>
      <c r="AC29" s="50">
        <f t="shared" si="15"/>
        <v>389.57991382931857</v>
      </c>
      <c r="AD29" s="28">
        <f t="shared" si="16"/>
        <v>207.12440907177822</v>
      </c>
      <c r="AE29" s="33">
        <f t="shared" si="17"/>
        <v>2.0207259421636898</v>
      </c>
      <c r="AF29" s="50">
        <f t="shared" si="18"/>
        <v>46.188021535170058</v>
      </c>
      <c r="AG29" s="50">
        <f t="shared" si="19"/>
        <v>109.50410105629902</v>
      </c>
      <c r="AH29" s="50">
        <f t="shared" si="20"/>
        <v>54.270925303824818</v>
      </c>
      <c r="AI29" s="28">
        <f t="shared" si="21"/>
        <v>23.094010767585029</v>
      </c>
      <c r="AJ29" s="28">
        <f t="shared" si="22"/>
        <v>21.718740840658874</v>
      </c>
      <c r="AK29" s="32">
        <f t="shared" si="23"/>
        <v>3.7115374447904514</v>
      </c>
      <c r="AL29" s="30">
        <f t="shared" si="24"/>
        <v>3.213247533958262</v>
      </c>
      <c r="AM29" s="30">
        <f t="shared" si="25"/>
        <v>2.7272231995682827</v>
      </c>
      <c r="AN29" s="33">
        <f t="shared" si="26"/>
        <v>2.9722352701800179</v>
      </c>
      <c r="AO29" s="34">
        <f t="shared" si="27"/>
        <v>2.4496646878707753</v>
      </c>
    </row>
    <row r="30" spans="1:41" s="1" customFormat="1" ht="20.100000000000001" hidden="1" customHeight="1" x14ac:dyDescent="0.15">
      <c r="A30" s="18"/>
      <c r="B30" s="174"/>
      <c r="C30" s="170"/>
      <c r="D30" s="92"/>
      <c r="E30" s="170"/>
      <c r="F30" s="8" t="s">
        <v>282</v>
      </c>
      <c r="G30" s="8">
        <v>0</v>
      </c>
      <c r="H30" s="8"/>
      <c r="I30" s="8"/>
      <c r="J30" s="8">
        <v>40</v>
      </c>
      <c r="K30" s="28">
        <f t="shared" si="29"/>
        <v>240</v>
      </c>
      <c r="L30" s="28">
        <f t="shared" si="1"/>
        <v>367.5</v>
      </c>
      <c r="M30" s="8">
        <v>1.75</v>
      </c>
      <c r="N30" s="8">
        <v>30</v>
      </c>
      <c r="O30" s="8">
        <f t="shared" si="2"/>
        <v>30</v>
      </c>
      <c r="P30" s="28">
        <f t="shared" si="3"/>
        <v>399.0818629471068</v>
      </c>
      <c r="Q30" s="28">
        <f t="shared" si="4"/>
        <v>212.17622392718746</v>
      </c>
      <c r="R30" s="33">
        <f t="shared" si="5"/>
        <v>2.0207259421636898</v>
      </c>
      <c r="S30" s="50">
        <f t="shared" si="6"/>
        <v>46.188021535170058</v>
      </c>
      <c r="T30" s="50">
        <f t="shared" si="7"/>
        <v>110.85125168440814</v>
      </c>
      <c r="U30" s="50">
        <f t="shared" si="8"/>
        <v>54.270925303824818</v>
      </c>
      <c r="V30" s="28">
        <f t="shared" si="9"/>
        <v>23.094010767585029</v>
      </c>
      <c r="W30" s="28">
        <f t="shared" si="10"/>
        <v>21.718740840658874</v>
      </c>
      <c r="X30" s="23">
        <f t="shared" si="11"/>
        <v>3.7115374447904514</v>
      </c>
      <c r="Y30" s="30">
        <f t="shared" si="12"/>
        <v>3.3757237226815522</v>
      </c>
      <c r="Z30" s="30">
        <f t="shared" si="13"/>
        <v>2.8085931742570467</v>
      </c>
      <c r="AA30" s="54">
        <v>30</v>
      </c>
      <c r="AB30" s="31">
        <f t="shared" si="14"/>
        <v>30</v>
      </c>
      <c r="AC30" s="50">
        <f t="shared" si="15"/>
        <v>399.0818629471068</v>
      </c>
      <c r="AD30" s="28">
        <f t="shared" si="16"/>
        <v>212.17622392718746</v>
      </c>
      <c r="AE30" s="33">
        <f t="shared" si="17"/>
        <v>2.0207259421636898</v>
      </c>
      <c r="AF30" s="50">
        <f t="shared" si="18"/>
        <v>46.188021535170058</v>
      </c>
      <c r="AG30" s="50">
        <f t="shared" si="19"/>
        <v>110.85125168440814</v>
      </c>
      <c r="AH30" s="50">
        <f t="shared" si="20"/>
        <v>54.270925303824818</v>
      </c>
      <c r="AI30" s="28">
        <f t="shared" si="21"/>
        <v>23.094010767585029</v>
      </c>
      <c r="AJ30" s="28">
        <f t="shared" si="22"/>
        <v>21.718740840658874</v>
      </c>
      <c r="AK30" s="32">
        <f t="shared" si="23"/>
        <v>3.7115374447904514</v>
      </c>
      <c r="AL30" s="30">
        <f t="shared" si="24"/>
        <v>3.3757237226815522</v>
      </c>
      <c r="AM30" s="30">
        <f t="shared" si="25"/>
        <v>2.8085931742570467</v>
      </c>
      <c r="AN30" s="33">
        <f t="shared" si="26"/>
        <v>3.1189904917296563</v>
      </c>
      <c r="AO30" s="34">
        <f t="shared" si="27"/>
        <v>2.4900792067140491</v>
      </c>
    </row>
    <row r="31" spans="1:41" s="1" customFormat="1" ht="20.100000000000001" hidden="1" customHeight="1" x14ac:dyDescent="0.15">
      <c r="A31" s="18"/>
      <c r="B31" s="174"/>
      <c r="C31" s="170"/>
      <c r="D31" s="92"/>
      <c r="E31" s="170"/>
      <c r="F31" s="8" t="s">
        <v>283</v>
      </c>
      <c r="G31" s="8">
        <v>0</v>
      </c>
      <c r="H31" s="8"/>
      <c r="I31" s="8"/>
      <c r="J31" s="8">
        <v>40</v>
      </c>
      <c r="K31" s="28">
        <f t="shared" si="29"/>
        <v>240</v>
      </c>
      <c r="L31" s="28">
        <f t="shared" si="1"/>
        <v>367.5</v>
      </c>
      <c r="M31" s="8">
        <v>1.75</v>
      </c>
      <c r="N31" s="8">
        <v>30</v>
      </c>
      <c r="O31" s="8">
        <f t="shared" si="2"/>
        <v>30</v>
      </c>
      <c r="P31" s="28">
        <f t="shared" si="3"/>
        <v>399.0818629471068</v>
      </c>
      <c r="Q31" s="28">
        <f t="shared" si="4"/>
        <v>212.17622392718746</v>
      </c>
      <c r="R31" s="33">
        <f t="shared" si="5"/>
        <v>2.0207259421636898</v>
      </c>
      <c r="S31" s="50">
        <f t="shared" si="6"/>
        <v>46.188021535170058</v>
      </c>
      <c r="T31" s="50">
        <f t="shared" si="7"/>
        <v>110.85125168440814</v>
      </c>
      <c r="U31" s="50">
        <f t="shared" si="8"/>
        <v>54.270925303824818</v>
      </c>
      <c r="V31" s="28">
        <f t="shared" si="9"/>
        <v>23.094010767585029</v>
      </c>
      <c r="W31" s="28">
        <f t="shared" si="10"/>
        <v>21.718740840658874</v>
      </c>
      <c r="X31" s="23">
        <f t="shared" si="11"/>
        <v>3.7115374447904514</v>
      </c>
      <c r="Y31" s="30">
        <f t="shared" si="12"/>
        <v>3.3757237226815522</v>
      </c>
      <c r="Z31" s="30">
        <f t="shared" si="13"/>
        <v>2.8085931742570467</v>
      </c>
      <c r="AA31" s="54">
        <v>30</v>
      </c>
      <c r="AB31" s="31">
        <f t="shared" si="14"/>
        <v>30</v>
      </c>
      <c r="AC31" s="50">
        <f t="shared" si="15"/>
        <v>399.0818629471068</v>
      </c>
      <c r="AD31" s="28">
        <f t="shared" si="16"/>
        <v>212.17622392718746</v>
      </c>
      <c r="AE31" s="33">
        <f t="shared" si="17"/>
        <v>2.0207259421636898</v>
      </c>
      <c r="AF31" s="50">
        <f t="shared" si="18"/>
        <v>46.188021535170058</v>
      </c>
      <c r="AG31" s="50">
        <f t="shared" si="19"/>
        <v>110.85125168440814</v>
      </c>
      <c r="AH31" s="50">
        <f t="shared" si="20"/>
        <v>54.270925303824818</v>
      </c>
      <c r="AI31" s="28">
        <f t="shared" si="21"/>
        <v>23.094010767585029</v>
      </c>
      <c r="AJ31" s="28">
        <f t="shared" si="22"/>
        <v>21.718740840658874</v>
      </c>
      <c r="AK31" s="32">
        <f t="shared" si="23"/>
        <v>3.7115374447904514</v>
      </c>
      <c r="AL31" s="30">
        <f t="shared" si="24"/>
        <v>3.3757237226815522</v>
      </c>
      <c r="AM31" s="30">
        <f t="shared" si="25"/>
        <v>2.8085931742570467</v>
      </c>
      <c r="AN31" s="33">
        <f t="shared" si="26"/>
        <v>3.1189904917296563</v>
      </c>
      <c r="AO31" s="34">
        <f t="shared" si="27"/>
        <v>2.4900792067140491</v>
      </c>
    </row>
    <row r="32" spans="1:41" s="1" customFormat="1" ht="20.100000000000001" hidden="1" customHeight="1" thickBot="1" x14ac:dyDescent="0.2">
      <c r="A32" s="18"/>
      <c r="B32" s="176"/>
      <c r="C32" s="172"/>
      <c r="D32" s="98"/>
      <c r="E32" s="172"/>
      <c r="F32" s="35" t="s">
        <v>284</v>
      </c>
      <c r="G32" s="35">
        <v>0</v>
      </c>
      <c r="H32" s="35"/>
      <c r="I32" s="35"/>
      <c r="J32" s="35">
        <v>45</v>
      </c>
      <c r="K32" s="36">
        <f t="shared" si="29"/>
        <v>245</v>
      </c>
      <c r="L32" s="36">
        <f t="shared" si="1"/>
        <v>376.25</v>
      </c>
      <c r="M32" s="35">
        <v>1.75</v>
      </c>
      <c r="N32" s="35">
        <v>30</v>
      </c>
      <c r="O32" s="35">
        <f t="shared" si="2"/>
        <v>30</v>
      </c>
      <c r="P32" s="36">
        <f t="shared" si="3"/>
        <v>408.58381206489508</v>
      </c>
      <c r="Q32" s="36">
        <f t="shared" si="4"/>
        <v>217.22803878259668</v>
      </c>
      <c r="R32" s="40">
        <f t="shared" si="5"/>
        <v>2.0207259421636898</v>
      </c>
      <c r="S32" s="51">
        <f t="shared" si="6"/>
        <v>46.188021535170058</v>
      </c>
      <c r="T32" s="51">
        <f t="shared" si="7"/>
        <v>112.19840231251726</v>
      </c>
      <c r="U32" s="51">
        <f t="shared" si="8"/>
        <v>54.270925303824818</v>
      </c>
      <c r="V32" s="36">
        <f t="shared" si="9"/>
        <v>23.094010767585029</v>
      </c>
      <c r="W32" s="36">
        <f t="shared" si="10"/>
        <v>21.718740840658874</v>
      </c>
      <c r="X32" s="55">
        <f t="shared" si="11"/>
        <v>3.7115374447904514</v>
      </c>
      <c r="Y32" s="37">
        <f t="shared" si="12"/>
        <v>3.5430496536660363</v>
      </c>
      <c r="Z32" s="37">
        <f t="shared" si="13"/>
        <v>2.8906704030255677</v>
      </c>
      <c r="AA32" s="56">
        <v>30</v>
      </c>
      <c r="AB32" s="38">
        <f t="shared" si="14"/>
        <v>30</v>
      </c>
      <c r="AC32" s="51">
        <f t="shared" si="15"/>
        <v>408.58381206489508</v>
      </c>
      <c r="AD32" s="36">
        <f t="shared" si="16"/>
        <v>217.22803878259668</v>
      </c>
      <c r="AE32" s="40">
        <f t="shared" si="17"/>
        <v>2.0207259421636898</v>
      </c>
      <c r="AF32" s="51">
        <f t="shared" si="18"/>
        <v>46.188021535170058</v>
      </c>
      <c r="AG32" s="51">
        <f t="shared" si="19"/>
        <v>112.19840231251726</v>
      </c>
      <c r="AH32" s="51">
        <f t="shared" si="20"/>
        <v>54.270925303824818</v>
      </c>
      <c r="AI32" s="36">
        <f t="shared" si="21"/>
        <v>23.094010767585029</v>
      </c>
      <c r="AJ32" s="36">
        <f t="shared" si="22"/>
        <v>21.718740840658874</v>
      </c>
      <c r="AK32" s="39">
        <f t="shared" si="23"/>
        <v>3.7115374447904514</v>
      </c>
      <c r="AL32" s="37">
        <f t="shared" si="24"/>
        <v>3.5430496536660363</v>
      </c>
      <c r="AM32" s="37">
        <f t="shared" si="25"/>
        <v>2.8906704030255677</v>
      </c>
      <c r="AN32" s="40">
        <f t="shared" si="26"/>
        <v>3.2692819836780802</v>
      </c>
      <c r="AO32" s="41">
        <f t="shared" si="27"/>
        <v>2.5304937255573234</v>
      </c>
    </row>
    <row r="33" spans="1:41" s="6" customFormat="1" ht="20.100000000000001" hidden="1" customHeight="1" x14ac:dyDescent="0.15">
      <c r="A33" s="18"/>
      <c r="B33" s="18"/>
      <c r="C33" s="18"/>
      <c r="D33" s="99"/>
      <c r="E33" s="18"/>
      <c r="F33" s="18"/>
      <c r="G33" s="18"/>
      <c r="H33" s="18"/>
      <c r="I33" s="18"/>
      <c r="J33" s="18"/>
      <c r="K33" s="42"/>
      <c r="L33" s="42"/>
      <c r="M33" s="18"/>
      <c r="N33" s="18"/>
      <c r="O33" s="18"/>
      <c r="P33" s="42"/>
      <c r="Q33" s="42"/>
      <c r="R33" s="47"/>
      <c r="S33" s="52"/>
      <c r="T33" s="52"/>
      <c r="U33" s="52"/>
      <c r="V33" s="42"/>
      <c r="W33" s="42"/>
      <c r="X33" s="46"/>
      <c r="Y33" s="43"/>
      <c r="Z33" s="43"/>
      <c r="AA33" s="44"/>
      <c r="AB33" s="45"/>
      <c r="AC33" s="52"/>
      <c r="AD33" s="42"/>
      <c r="AE33" s="47"/>
      <c r="AF33" s="52"/>
      <c r="AG33" s="52"/>
      <c r="AH33" s="52"/>
      <c r="AI33" s="42"/>
      <c r="AJ33" s="42"/>
      <c r="AK33" s="46"/>
      <c r="AL33" s="43"/>
      <c r="AM33" s="43"/>
      <c r="AN33" s="47"/>
      <c r="AO33" s="47"/>
    </row>
    <row r="34" spans="1:41" s="6" customFormat="1" ht="20.100000000000001" hidden="1" customHeight="1" x14ac:dyDescent="0.15">
      <c r="A34" s="18"/>
      <c r="B34" s="18"/>
      <c r="C34" s="18"/>
      <c r="D34" s="99"/>
      <c r="E34" s="18"/>
      <c r="F34" s="18"/>
      <c r="G34" s="18"/>
      <c r="H34" s="18"/>
      <c r="I34" s="18"/>
      <c r="J34" s="18"/>
      <c r="K34" s="42"/>
      <c r="L34" s="42"/>
      <c r="M34" s="18"/>
      <c r="N34" s="18"/>
      <c r="O34" s="18"/>
      <c r="P34" s="42"/>
      <c r="Q34" s="42"/>
      <c r="R34" s="47"/>
      <c r="S34" s="52"/>
      <c r="T34" s="52"/>
      <c r="U34" s="52"/>
      <c r="V34" s="42"/>
      <c r="W34" s="42"/>
      <c r="X34" s="46"/>
      <c r="Y34" s="43"/>
      <c r="Z34" s="43"/>
      <c r="AA34" s="44"/>
      <c r="AB34" s="45"/>
      <c r="AC34" s="52"/>
      <c r="AD34" s="42"/>
      <c r="AE34" s="47"/>
      <c r="AF34" s="52"/>
      <c r="AG34" s="52"/>
      <c r="AH34" s="52"/>
      <c r="AI34" s="42"/>
      <c r="AJ34" s="42"/>
      <c r="AK34" s="46"/>
      <c r="AL34" s="43"/>
      <c r="AM34" s="43"/>
      <c r="AN34" s="47"/>
      <c r="AO34" s="47"/>
    </row>
    <row r="35" spans="1:41" s="6" customFormat="1" ht="20.100000000000001" customHeight="1" x14ac:dyDescent="0.15">
      <c r="A35" s="18"/>
      <c r="B35" s="18"/>
      <c r="C35" s="18"/>
      <c r="D35" s="99"/>
      <c r="E35" s="18"/>
      <c r="F35" s="18"/>
      <c r="G35" s="18"/>
      <c r="H35" s="18"/>
      <c r="I35" s="18"/>
      <c r="J35" s="18"/>
      <c r="K35" s="42"/>
      <c r="L35" s="42"/>
      <c r="M35" s="18"/>
      <c r="N35" s="18"/>
      <c r="O35" s="18"/>
      <c r="P35" s="42"/>
      <c r="Q35" s="42"/>
      <c r="R35" s="47"/>
      <c r="S35" s="52"/>
      <c r="T35" s="52"/>
      <c r="U35" s="52"/>
      <c r="V35" s="42"/>
      <c r="W35" s="42"/>
      <c r="X35" s="46"/>
      <c r="Y35" s="43"/>
      <c r="Z35" s="43"/>
      <c r="AA35" s="44"/>
      <c r="AB35" s="45"/>
      <c r="AC35" s="52"/>
      <c r="AD35" s="42"/>
      <c r="AE35" s="47"/>
      <c r="AF35" s="52"/>
      <c r="AG35" s="52"/>
      <c r="AH35" s="52"/>
      <c r="AI35" s="42"/>
      <c r="AJ35" s="42"/>
      <c r="AK35" s="46"/>
      <c r="AL35" s="43"/>
      <c r="AM35" s="43"/>
      <c r="AN35" s="47"/>
      <c r="AO35" s="47"/>
    </row>
    <row r="36" spans="1:41" s="1" customFormat="1" ht="20.100000000000001" customHeight="1" x14ac:dyDescent="0.15">
      <c r="A36" s="17"/>
      <c r="B36" s="164" t="s">
        <v>317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</row>
    <row r="37" spans="1:41" s="1" customFormat="1" ht="20.100000000000001" customHeight="1" thickBot="1" x14ac:dyDescent="0.2">
      <c r="D37" s="96"/>
      <c r="H37" s="105"/>
      <c r="I37" s="105"/>
      <c r="K37" s="2"/>
      <c r="L37" s="2"/>
      <c r="P37" s="2"/>
      <c r="Q37" s="113"/>
      <c r="R37" s="87"/>
      <c r="S37" s="13"/>
      <c r="T37" s="13"/>
      <c r="U37" s="122"/>
      <c r="V37" s="2"/>
      <c r="W37" s="113"/>
      <c r="X37" s="5"/>
      <c r="AA37" s="3"/>
      <c r="AB37" s="4"/>
      <c r="AC37" s="13"/>
      <c r="AD37" s="113"/>
      <c r="AE37" s="87"/>
      <c r="AF37" s="13"/>
      <c r="AG37" s="13"/>
      <c r="AH37" s="122"/>
      <c r="AI37" s="2"/>
      <c r="AJ37" s="113"/>
      <c r="AK37" s="5"/>
      <c r="AN37" s="4" t="s">
        <v>77</v>
      </c>
      <c r="AO37" s="4"/>
    </row>
    <row r="38" spans="1:41" s="1" customFormat="1" ht="32.25" customHeight="1" x14ac:dyDescent="0.15">
      <c r="A38" s="18"/>
      <c r="B38" s="19" t="s">
        <v>29</v>
      </c>
      <c r="C38" s="15" t="s">
        <v>30</v>
      </c>
      <c r="D38" s="91" t="s">
        <v>30</v>
      </c>
      <c r="E38" s="15" t="s">
        <v>315</v>
      </c>
      <c r="F38" s="68" t="s">
        <v>24</v>
      </c>
      <c r="G38" s="165" t="s">
        <v>71</v>
      </c>
      <c r="H38" s="146" t="s">
        <v>316</v>
      </c>
      <c r="I38" s="167" t="s">
        <v>316</v>
      </c>
      <c r="J38" s="68" t="s">
        <v>27</v>
      </c>
      <c r="K38" s="151" t="s">
        <v>72</v>
      </c>
      <c r="L38" s="151" t="s">
        <v>1</v>
      </c>
      <c r="M38" s="153" t="s">
        <v>3</v>
      </c>
      <c r="N38" s="153" t="s">
        <v>32</v>
      </c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 t="s">
        <v>33</v>
      </c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03" t="s">
        <v>16</v>
      </c>
      <c r="AO38" s="155" t="s">
        <v>87</v>
      </c>
    </row>
    <row r="39" spans="1:41" s="1" customFormat="1" ht="33.75" customHeight="1" x14ac:dyDescent="0.15">
      <c r="A39" s="18"/>
      <c r="B39" s="20" t="s">
        <v>34</v>
      </c>
      <c r="C39" s="16" t="s">
        <v>35</v>
      </c>
      <c r="D39" s="92" t="s">
        <v>35</v>
      </c>
      <c r="E39" s="16" t="s">
        <v>70</v>
      </c>
      <c r="F39" s="69" t="s">
        <v>73</v>
      </c>
      <c r="G39" s="166"/>
      <c r="H39" s="143"/>
      <c r="I39" s="168"/>
      <c r="J39" s="69" t="s">
        <v>74</v>
      </c>
      <c r="K39" s="152"/>
      <c r="L39" s="152"/>
      <c r="M39" s="154"/>
      <c r="N39" s="103" t="s">
        <v>39</v>
      </c>
      <c r="O39" s="103" t="s">
        <v>40</v>
      </c>
      <c r="P39" s="103" t="s">
        <v>0</v>
      </c>
      <c r="Q39" s="119" t="s">
        <v>2</v>
      </c>
      <c r="R39" s="162" t="s">
        <v>17</v>
      </c>
      <c r="S39" s="103" t="s">
        <v>4</v>
      </c>
      <c r="T39" s="103" t="s">
        <v>19</v>
      </c>
      <c r="U39" s="119" t="s">
        <v>21</v>
      </c>
      <c r="V39" s="7" t="s">
        <v>5</v>
      </c>
      <c r="W39" s="119" t="s">
        <v>6</v>
      </c>
      <c r="X39" s="157" t="s">
        <v>7</v>
      </c>
      <c r="Y39" s="70" t="s">
        <v>37</v>
      </c>
      <c r="Z39" s="70" t="s">
        <v>38</v>
      </c>
      <c r="AA39" s="103" t="s">
        <v>41</v>
      </c>
      <c r="AB39" s="103" t="s">
        <v>42</v>
      </c>
      <c r="AC39" s="103" t="s">
        <v>18</v>
      </c>
      <c r="AD39" s="119" t="s">
        <v>13</v>
      </c>
      <c r="AE39" s="162" t="s">
        <v>14</v>
      </c>
      <c r="AF39" s="103" t="s">
        <v>8</v>
      </c>
      <c r="AG39" s="103" t="s">
        <v>20</v>
      </c>
      <c r="AH39" s="119" t="s">
        <v>22</v>
      </c>
      <c r="AI39" s="103" t="s">
        <v>9</v>
      </c>
      <c r="AJ39" s="119" t="s">
        <v>10</v>
      </c>
      <c r="AK39" s="157" t="s">
        <v>11</v>
      </c>
      <c r="AL39" s="70" t="s">
        <v>37</v>
      </c>
      <c r="AM39" s="70" t="s">
        <v>38</v>
      </c>
      <c r="AN39" s="71" t="s">
        <v>314</v>
      </c>
      <c r="AO39" s="156"/>
    </row>
    <row r="40" spans="1:41" s="1" customFormat="1" ht="52.5" customHeight="1" x14ac:dyDescent="0.15">
      <c r="A40" s="18"/>
      <c r="B40" s="25" t="s">
        <v>57</v>
      </c>
      <c r="C40" s="24" t="s">
        <v>57</v>
      </c>
      <c r="D40" s="93" t="s">
        <v>57</v>
      </c>
      <c r="E40" s="71" t="s">
        <v>15</v>
      </c>
      <c r="F40" s="71" t="s">
        <v>58</v>
      </c>
      <c r="G40" s="71" t="s">
        <v>59</v>
      </c>
      <c r="H40" s="108" t="s">
        <v>15</v>
      </c>
      <c r="I40" s="93" t="s">
        <v>15</v>
      </c>
      <c r="J40" s="71" t="s">
        <v>15</v>
      </c>
      <c r="K40" s="73" t="s">
        <v>57</v>
      </c>
      <c r="L40" s="73" t="s">
        <v>57</v>
      </c>
      <c r="M40" s="154"/>
      <c r="N40" s="71" t="s">
        <v>59</v>
      </c>
      <c r="O40" s="71" t="s">
        <v>59</v>
      </c>
      <c r="P40" s="71" t="s">
        <v>57</v>
      </c>
      <c r="Q40" s="120" t="s">
        <v>57</v>
      </c>
      <c r="R40" s="163"/>
      <c r="S40" s="71" t="s">
        <v>57</v>
      </c>
      <c r="T40" s="71" t="s">
        <v>57</v>
      </c>
      <c r="U40" s="120" t="s">
        <v>57</v>
      </c>
      <c r="V40" s="24" t="s">
        <v>57</v>
      </c>
      <c r="W40" s="120" t="s">
        <v>57</v>
      </c>
      <c r="X40" s="157"/>
      <c r="Y40" s="158" t="s">
        <v>75</v>
      </c>
      <c r="Z40" s="158"/>
      <c r="AA40" s="71" t="s">
        <v>59</v>
      </c>
      <c r="AB40" s="71" t="s">
        <v>59</v>
      </c>
      <c r="AC40" s="71" t="s">
        <v>57</v>
      </c>
      <c r="AD40" s="120" t="s">
        <v>57</v>
      </c>
      <c r="AE40" s="163"/>
      <c r="AF40" s="71" t="s">
        <v>57</v>
      </c>
      <c r="AG40" s="71" t="s">
        <v>57</v>
      </c>
      <c r="AH40" s="120" t="s">
        <v>57</v>
      </c>
      <c r="AI40" s="71" t="s">
        <v>57</v>
      </c>
      <c r="AJ40" s="120" t="s">
        <v>57</v>
      </c>
      <c r="AK40" s="157"/>
      <c r="AL40" s="159" t="s">
        <v>75</v>
      </c>
      <c r="AM40" s="160"/>
      <c r="AN40" s="158" t="s">
        <v>52</v>
      </c>
      <c r="AO40" s="161"/>
    </row>
    <row r="41" spans="1:41" s="1" customFormat="1" ht="24.75" customHeight="1" x14ac:dyDescent="0.15">
      <c r="A41" s="18"/>
      <c r="B41" s="147">
        <f>C41+20*2</f>
        <v>190</v>
      </c>
      <c r="C41" s="149">
        <v>150</v>
      </c>
      <c r="D41" s="100">
        <f>C41</f>
        <v>150</v>
      </c>
      <c r="E41" s="149">
        <f>C41</f>
        <v>150</v>
      </c>
      <c r="F41" s="94" t="s">
        <v>117</v>
      </c>
      <c r="G41" s="8">
        <v>35</v>
      </c>
      <c r="H41" s="142">
        <f>C41/COS(G41/180*PI())</f>
        <v>183.11618831421842</v>
      </c>
      <c r="I41" s="97">
        <f>D41/COS(G41/180*PI())</f>
        <v>183.11618831421842</v>
      </c>
      <c r="J41" s="8">
        <v>20</v>
      </c>
      <c r="K41" s="28">
        <f>J41+E$41</f>
        <v>170</v>
      </c>
      <c r="L41" s="58">
        <f>(K41-40)*M41</f>
        <v>195</v>
      </c>
      <c r="M41" s="8">
        <v>1.5</v>
      </c>
      <c r="N41" s="67">
        <v>45</v>
      </c>
      <c r="O41" s="8">
        <f>N41-G41</f>
        <v>10</v>
      </c>
      <c r="P41" s="28">
        <f>L41/COS(ATAN((Q41+U41-T41)/L41))</f>
        <v>245.23214873894887</v>
      </c>
      <c r="Q41" s="116">
        <f>L41*TAN(N41*PI()/180)</f>
        <v>194.99999999999997</v>
      </c>
      <c r="R41" s="33">
        <f>M41/COS(N41*PI()/180)</f>
        <v>2.1213203435596424</v>
      </c>
      <c r="S41" s="89">
        <f>55/COS(N41*PI()/180)</f>
        <v>77.781745930520216</v>
      </c>
      <c r="T41" s="50">
        <f>K41/X41+S41</f>
        <v>138.31859236477356</v>
      </c>
      <c r="U41" s="128">
        <f>40/X41+S41</f>
        <v>92.025709797403351</v>
      </c>
      <c r="V41" s="58">
        <f>50/COS(N41*PI()/180)</f>
        <v>70.710678118654741</v>
      </c>
      <c r="W41" s="116">
        <f>20/COS(ATAN((Q41+U41-T41)/L41))</f>
        <v>25.152015255276805</v>
      </c>
      <c r="X41" s="59">
        <f>(3.5+SIN(N41*PI()/180)/M41)*COS(N41*PI()/180)</f>
        <v>2.8082070674862498</v>
      </c>
      <c r="Y41" s="60">
        <f>(S41*M41*(K41^2-40^2)/2+M41*(K41^3-40^3)/(6*X41))/1000000</f>
        <v>2.0242623778681286</v>
      </c>
      <c r="Z41" s="60">
        <f>(M41*(S41+V41+W41)*(K41-40)*60+M41*(K41^2-40^2)*60/(2*X41)+(V41+W41+U41)*0*60)/1000000</f>
        <v>2.4691076801237339</v>
      </c>
      <c r="AA41" s="67">
        <v>-20</v>
      </c>
      <c r="AB41" s="31">
        <f t="shared" ref="AB41:AB49" si="30">AA41+G41</f>
        <v>15</v>
      </c>
      <c r="AC41" s="50">
        <f>IF(AA41&gt;0,L41/COS(ATAN((AD41+AH41-AG41)/L41)),L41/COS(ATAN((AD41+AG41-AH41)/L41)))</f>
        <v>222.95064985312717</v>
      </c>
      <c r="AD41" s="116">
        <f>L41*TAN(ABS(AA41)*PI()/180)</f>
        <v>70.97419568190945</v>
      </c>
      <c r="AE41" s="33">
        <f>M41/COS(AA41*PI()/180)</f>
        <v>1.5962666587138681</v>
      </c>
      <c r="AF41" s="89">
        <f>55/COS(AA41*PI()/180)</f>
        <v>58.529777486175163</v>
      </c>
      <c r="AG41" s="50">
        <f t="shared" ref="AG41:AG49" si="31">K41/AK41+AF41</f>
        <v>107.05702256508363</v>
      </c>
      <c r="AH41" s="128">
        <f>40/AK41+AF41</f>
        <v>69.947952798859504</v>
      </c>
      <c r="AI41" s="58">
        <f>50/COS(AA41*PI()/180)</f>
        <v>53.208888623795602</v>
      </c>
      <c r="AJ41" s="116">
        <f>IF(AA41&gt;0,20/COS(ATAN((AD41+AH41-AG41)/L41)),20/COS(ATAN((AD41-AH41+AG41)/L41)))</f>
        <v>22.86673331826945</v>
      </c>
      <c r="AK41" s="61">
        <f>(3.5+SIN(ABS(AA41)*PI()/180)/M41)*COS(AA41*PI()/180)</f>
        <v>3.503186709312859</v>
      </c>
      <c r="AL41" s="60">
        <f>(AF41*M41*(K41^2-40^2)/2+M41*(K41^3-40^3)/(6*AK41))/1000000</f>
        <v>1.5444392695994764</v>
      </c>
      <c r="AM41" s="60">
        <f>(M41*(AF41+AI41+AJ41)*(K41-40)*60+M41*(K41^2-40^2)*60/(2*AK41)+(AI41+AJ41+AH41)*0*60)/1000000</f>
        <v>1.9255638826012285</v>
      </c>
      <c r="AN41" s="62">
        <f>IF(AA41&gt;0,((I41+I41+Q41+AD41)*L41/2+200*(I41+Q41+AD41+U41+W41+AH41+AJ41))/10000*0.4-(AI41+V41)*L41/10000*0.4,((I41+I41+Q41-AD41)*L41/2+200*(I41+Q41-AD41+U41+W41+AH41+AJ41))/10000*0.4-(AI41+V41)*L41/10000*0.4)</f>
        <v>5.0825095155172892</v>
      </c>
      <c r="AO41" s="63">
        <f>IF(AA41&gt;0,0.8*0.4*(Q41+U41+W41+I41+AD41+AH41+AJ41)/100,0.8*0.4*(Q41+U41+W41+I41-AD41+AH41+AJ41)/100)</f>
        <v>1.6548300921667782</v>
      </c>
    </row>
    <row r="42" spans="1:41" s="1" customFormat="1" ht="20.100000000000001" customHeight="1" x14ac:dyDescent="0.15">
      <c r="A42" s="18"/>
      <c r="B42" s="147"/>
      <c r="C42" s="149"/>
      <c r="D42" s="100">
        <f>D41</f>
        <v>150</v>
      </c>
      <c r="E42" s="149"/>
      <c r="F42" s="94" t="s">
        <v>118</v>
      </c>
      <c r="G42" s="8">
        <f t="shared" ref="G42:G49" si="32">G41</f>
        <v>35</v>
      </c>
      <c r="H42" s="143"/>
      <c r="I42" s="97">
        <f t="shared" ref="I42:I48" si="33">D42/COS(G42/180*PI())</f>
        <v>183.11618831421842</v>
      </c>
      <c r="J42" s="8">
        <v>20</v>
      </c>
      <c r="K42" s="28">
        <f t="shared" ref="K42:K49" si="34">J42+E$41</f>
        <v>170</v>
      </c>
      <c r="L42" s="58">
        <f t="shared" ref="L42:L48" si="35">(K42-40)*M42</f>
        <v>195</v>
      </c>
      <c r="M42" s="8">
        <v>1.5</v>
      </c>
      <c r="N42" s="67">
        <f t="shared" ref="N42:N49" si="36">N41</f>
        <v>45</v>
      </c>
      <c r="O42" s="8">
        <f>N42-G42</f>
        <v>10</v>
      </c>
      <c r="P42" s="28">
        <f t="shared" ref="P42:P48" si="37">L42/COS(ATAN((Q42+U42-T42)/L42))</f>
        <v>245.23214873894887</v>
      </c>
      <c r="Q42" s="116">
        <f t="shared" ref="Q42:Q49" si="38">L42*TAN(N42*PI()/180)</f>
        <v>194.99999999999997</v>
      </c>
      <c r="R42" s="33">
        <f t="shared" ref="R42:R49" si="39">M42/COS(N42*PI()/180)</f>
        <v>2.1213203435596424</v>
      </c>
      <c r="S42" s="89">
        <f t="shared" ref="S42:S48" si="40">55/COS(N42*PI()/180)</f>
        <v>77.781745930520216</v>
      </c>
      <c r="T42" s="50">
        <f t="shared" ref="T42:T49" si="41">K42/X42+S42</f>
        <v>138.31859236477356</v>
      </c>
      <c r="U42" s="128">
        <f t="shared" ref="U42:U49" si="42">40/X42+S42</f>
        <v>92.025709797403351</v>
      </c>
      <c r="V42" s="58">
        <f t="shared" ref="V42:V49" si="43">50/COS(N42*PI()/180)</f>
        <v>70.710678118654741</v>
      </c>
      <c r="W42" s="116">
        <f t="shared" ref="W42:W49" si="44">20/COS(ATAN((Q42+U42-T42)/L42))</f>
        <v>25.152015255276805</v>
      </c>
      <c r="X42" s="59">
        <f t="shared" ref="X42:X49" si="45">(3.5+SIN(N42*PI()/180)/M42)*COS(N42*PI()/180)</f>
        <v>2.8082070674862498</v>
      </c>
      <c r="Y42" s="60">
        <f t="shared" ref="Y42:Y49" si="46">(S42*M42*(K42^2-40^2)/2+M42*(K42^3-40^3)/(6*X42))/1000000</f>
        <v>2.0242623778681286</v>
      </c>
      <c r="Z42" s="60">
        <f t="shared" ref="Z42:Z49" si="47">(M42*(S42+V42+W42)*(K42-40)*60+M42*(K42^2-40^2)*60/(2*X42)+(V42+W42+U42)*0*60)/1000000</f>
        <v>2.4691076801237339</v>
      </c>
      <c r="AA42" s="67">
        <f>AA41</f>
        <v>-20</v>
      </c>
      <c r="AB42" s="31">
        <f t="shared" si="30"/>
        <v>15</v>
      </c>
      <c r="AC42" s="50">
        <f t="shared" ref="AC42:AC49" si="48">IF(AA42&gt;0,L42/COS(ATAN((AD42+AH42-AG42)/L42)),L42/COS(ATAN((AD42+AG42-AH42)/L42)))</f>
        <v>222.95064985312717</v>
      </c>
      <c r="AD42" s="116">
        <f t="shared" ref="AD42:AD48" si="49">L42*TAN(ABS(AA42)*PI()/180)</f>
        <v>70.97419568190945</v>
      </c>
      <c r="AE42" s="33">
        <f t="shared" ref="AE42:AE49" si="50">M42/COS(AA42*PI()/180)</f>
        <v>1.5962666587138681</v>
      </c>
      <c r="AF42" s="89">
        <f t="shared" ref="AF42:AF49" si="51">55/COS(AA42*PI()/180)</f>
        <v>58.529777486175163</v>
      </c>
      <c r="AG42" s="50">
        <f t="shared" si="31"/>
        <v>107.05702256508363</v>
      </c>
      <c r="AH42" s="128">
        <f t="shared" ref="AH42:AH49" si="52">40/AK42+AF42</f>
        <v>69.947952798859504</v>
      </c>
      <c r="AI42" s="58">
        <f>50/COS(AA42*PI()/180)</f>
        <v>53.208888623795602</v>
      </c>
      <c r="AJ42" s="116">
        <f t="shared" ref="AJ42:AJ49" si="53">IF(AA42&gt;0,20/COS(ATAN((AD42+AH42-AG42)/L42)),20/COS(ATAN((AD42-AH42+AG42)/L42)))</f>
        <v>22.86673331826945</v>
      </c>
      <c r="AK42" s="61">
        <f t="shared" ref="AK42:AK49" si="54">(3.5+SIN(ABS(AA42)*PI()/180)/M42)*COS(AA42*PI()/180)</f>
        <v>3.503186709312859</v>
      </c>
      <c r="AL42" s="60">
        <f t="shared" ref="AL42:AL49" si="55">(AF42*M42*(K42^2-40^2)/2+M42*(K42^3-40^3)/(6*AK42))/1000000</f>
        <v>1.5444392695994764</v>
      </c>
      <c r="AM42" s="60">
        <f t="shared" ref="AM42:AM48" si="56">(M42*(AF42+AI42+AJ42)*(K42-40)*60+M42*(K42^2-40^2)*60/(2*AK42)+(AI42+AJ42+AH42)*0*60)/1000000</f>
        <v>1.9255638826012285</v>
      </c>
      <c r="AN42" s="62">
        <f t="shared" ref="AN42:AN49" si="57">IF(AA42&gt;0,((I42+I42+Q42+AD42)*L42/2+200*(I42+Q42+AD42+U42+W42+AH42+AJ42))/10000*0.4-(AI42+V42)*L42/10000*0.4,((I42+I42+Q42-AD42)*L42/2+200*(I42+Q42-AD42+U42+W42+AH42+AJ42))/10000*0.4-(AI42+V42)*L42/10000*0.4)</f>
        <v>5.0825095155172892</v>
      </c>
      <c r="AO42" s="63">
        <f t="shared" ref="AO42:AO48" si="58">IF(AA42&gt;0,0.8*0.4*(Q42+U42+W42+I42+AD42+AH42+AJ42)/100,0.8*0.4*(Q42+U42+W42+I42-AD42+AH42+AJ42)/100)</f>
        <v>1.6548300921667782</v>
      </c>
    </row>
    <row r="43" spans="1:41" s="1" customFormat="1" ht="20.100000000000001" customHeight="1" x14ac:dyDescent="0.15">
      <c r="A43" s="18"/>
      <c r="B43" s="147"/>
      <c r="C43" s="149"/>
      <c r="D43" s="100">
        <f t="shared" ref="D43:D49" si="59">D42</f>
        <v>150</v>
      </c>
      <c r="E43" s="149"/>
      <c r="F43" s="94" t="s">
        <v>119</v>
      </c>
      <c r="G43" s="8">
        <f t="shared" si="32"/>
        <v>35</v>
      </c>
      <c r="H43" s="143"/>
      <c r="I43" s="97">
        <f t="shared" si="33"/>
        <v>183.11618831421842</v>
      </c>
      <c r="J43" s="8">
        <v>30</v>
      </c>
      <c r="K43" s="28">
        <f t="shared" si="34"/>
        <v>180</v>
      </c>
      <c r="L43" s="58">
        <f t="shared" si="35"/>
        <v>210</v>
      </c>
      <c r="M43" s="8">
        <v>1.5</v>
      </c>
      <c r="N43" s="67">
        <f t="shared" si="36"/>
        <v>45</v>
      </c>
      <c r="O43" s="8">
        <f t="shared" ref="O43:O49" si="60">N43-G43</f>
        <v>10</v>
      </c>
      <c r="P43" s="28">
        <f t="shared" si="37"/>
        <v>264.09616018040651</v>
      </c>
      <c r="Q43" s="116">
        <f t="shared" si="38"/>
        <v>209.99999999999997</v>
      </c>
      <c r="R43" s="33">
        <f t="shared" si="39"/>
        <v>2.1213203435596424</v>
      </c>
      <c r="S43" s="89">
        <f t="shared" si="40"/>
        <v>77.781745930520216</v>
      </c>
      <c r="T43" s="50">
        <f t="shared" si="41"/>
        <v>141.87958333149433</v>
      </c>
      <c r="U43" s="128">
        <f t="shared" si="42"/>
        <v>92.025709797403351</v>
      </c>
      <c r="V43" s="58">
        <f t="shared" si="43"/>
        <v>70.710678118654741</v>
      </c>
      <c r="W43" s="116">
        <f t="shared" si="44"/>
        <v>25.152015255276808</v>
      </c>
      <c r="X43" s="59">
        <f t="shared" si="45"/>
        <v>2.8082070674862498</v>
      </c>
      <c r="Y43" s="60">
        <f t="shared" si="46"/>
        <v>2.3102532283961539</v>
      </c>
      <c r="Z43" s="60">
        <f t="shared" si="47"/>
        <v>2.6814732832235926</v>
      </c>
      <c r="AA43" s="67">
        <f t="shared" ref="AA43:AA48" si="61">AA42</f>
        <v>-20</v>
      </c>
      <c r="AB43" s="31">
        <f t="shared" si="30"/>
        <v>15</v>
      </c>
      <c r="AC43" s="50">
        <f t="shared" si="48"/>
        <v>240.10069984182925</v>
      </c>
      <c r="AD43" s="116">
        <f t="shared" si="49"/>
        <v>76.433749195902493</v>
      </c>
      <c r="AE43" s="33">
        <f t="shared" si="50"/>
        <v>1.5962666587138681</v>
      </c>
      <c r="AF43" s="89">
        <f t="shared" si="51"/>
        <v>58.529777486175163</v>
      </c>
      <c r="AG43" s="50">
        <f t="shared" si="31"/>
        <v>109.91156639325473</v>
      </c>
      <c r="AH43" s="128">
        <f t="shared" si="52"/>
        <v>69.947952798859504</v>
      </c>
      <c r="AI43" s="58">
        <f t="shared" ref="AI43:AI48" si="62">50/COS(AA43*PI()/180)</f>
        <v>53.208888623795602</v>
      </c>
      <c r="AJ43" s="116">
        <f t="shared" si="53"/>
        <v>22.866733318269453</v>
      </c>
      <c r="AK43" s="61">
        <f t="shared" si="54"/>
        <v>3.503186709312859</v>
      </c>
      <c r="AL43" s="60">
        <f t="shared" si="55"/>
        <v>1.7636630799529172</v>
      </c>
      <c r="AM43" s="60">
        <f t="shared" si="56"/>
        <v>2.0916678073803396</v>
      </c>
      <c r="AN43" s="62">
        <f t="shared" si="57"/>
        <v>5.2716286768850606</v>
      </c>
      <c r="AO43" s="63">
        <f t="shared" si="58"/>
        <v>1.6853595209220007</v>
      </c>
    </row>
    <row r="44" spans="1:41" s="1" customFormat="1" ht="20.100000000000001" customHeight="1" x14ac:dyDescent="0.15">
      <c r="A44" s="18"/>
      <c r="B44" s="147"/>
      <c r="C44" s="149"/>
      <c r="D44" s="100">
        <f t="shared" si="59"/>
        <v>150</v>
      </c>
      <c r="E44" s="149"/>
      <c r="F44" s="94" t="s">
        <v>120</v>
      </c>
      <c r="G44" s="8">
        <f t="shared" si="32"/>
        <v>35</v>
      </c>
      <c r="H44" s="143"/>
      <c r="I44" s="97">
        <f t="shared" si="33"/>
        <v>183.11618831421842</v>
      </c>
      <c r="J44" s="8">
        <v>30</v>
      </c>
      <c r="K44" s="28">
        <f t="shared" si="34"/>
        <v>180</v>
      </c>
      <c r="L44" s="58">
        <f t="shared" si="35"/>
        <v>210</v>
      </c>
      <c r="M44" s="8">
        <v>1.5</v>
      </c>
      <c r="N44" s="67">
        <f t="shared" si="36"/>
        <v>45</v>
      </c>
      <c r="O44" s="8">
        <f t="shared" si="60"/>
        <v>10</v>
      </c>
      <c r="P44" s="28">
        <f t="shared" si="37"/>
        <v>264.09616018040651</v>
      </c>
      <c r="Q44" s="116">
        <f t="shared" si="38"/>
        <v>209.99999999999997</v>
      </c>
      <c r="R44" s="33">
        <f t="shared" si="39"/>
        <v>2.1213203435596424</v>
      </c>
      <c r="S44" s="89">
        <f t="shared" si="40"/>
        <v>77.781745930520216</v>
      </c>
      <c r="T44" s="50">
        <f t="shared" si="41"/>
        <v>141.87958333149433</v>
      </c>
      <c r="U44" s="128">
        <f t="shared" si="42"/>
        <v>92.025709797403351</v>
      </c>
      <c r="V44" s="58">
        <f t="shared" si="43"/>
        <v>70.710678118654741</v>
      </c>
      <c r="W44" s="116">
        <f t="shared" si="44"/>
        <v>25.152015255276808</v>
      </c>
      <c r="X44" s="59">
        <f t="shared" si="45"/>
        <v>2.8082070674862498</v>
      </c>
      <c r="Y44" s="60">
        <f t="shared" si="46"/>
        <v>2.3102532283961539</v>
      </c>
      <c r="Z44" s="60">
        <f t="shared" si="47"/>
        <v>2.6814732832235926</v>
      </c>
      <c r="AA44" s="67">
        <f t="shared" si="61"/>
        <v>-20</v>
      </c>
      <c r="AB44" s="31">
        <f t="shared" si="30"/>
        <v>15</v>
      </c>
      <c r="AC44" s="50">
        <f t="shared" si="48"/>
        <v>240.10069984182925</v>
      </c>
      <c r="AD44" s="116">
        <f t="shared" si="49"/>
        <v>76.433749195902493</v>
      </c>
      <c r="AE44" s="33">
        <f t="shared" si="50"/>
        <v>1.5962666587138681</v>
      </c>
      <c r="AF44" s="89">
        <f t="shared" si="51"/>
        <v>58.529777486175163</v>
      </c>
      <c r="AG44" s="50">
        <f t="shared" si="31"/>
        <v>109.91156639325473</v>
      </c>
      <c r="AH44" s="128">
        <f t="shared" si="52"/>
        <v>69.947952798859504</v>
      </c>
      <c r="AI44" s="58">
        <f t="shared" si="62"/>
        <v>53.208888623795602</v>
      </c>
      <c r="AJ44" s="116">
        <f t="shared" si="53"/>
        <v>22.866733318269453</v>
      </c>
      <c r="AK44" s="61">
        <f t="shared" si="54"/>
        <v>3.503186709312859</v>
      </c>
      <c r="AL44" s="60">
        <f t="shared" si="55"/>
        <v>1.7636630799529172</v>
      </c>
      <c r="AM44" s="60">
        <f t="shared" si="56"/>
        <v>2.0916678073803396</v>
      </c>
      <c r="AN44" s="62">
        <f t="shared" si="57"/>
        <v>5.2716286768850606</v>
      </c>
      <c r="AO44" s="63">
        <f t="shared" si="58"/>
        <v>1.6853595209220007</v>
      </c>
    </row>
    <row r="45" spans="1:41" s="1" customFormat="1" ht="20.100000000000001" customHeight="1" x14ac:dyDescent="0.15">
      <c r="A45" s="18"/>
      <c r="B45" s="147"/>
      <c r="C45" s="149"/>
      <c r="D45" s="100">
        <f t="shared" si="59"/>
        <v>150</v>
      </c>
      <c r="E45" s="149"/>
      <c r="F45" s="94" t="s">
        <v>121</v>
      </c>
      <c r="G45" s="8">
        <f t="shared" si="32"/>
        <v>35</v>
      </c>
      <c r="H45" s="143"/>
      <c r="I45" s="97">
        <f t="shared" si="33"/>
        <v>183.11618831421842</v>
      </c>
      <c r="J45" s="8">
        <v>30</v>
      </c>
      <c r="K45" s="28">
        <f t="shared" si="34"/>
        <v>180</v>
      </c>
      <c r="L45" s="58">
        <f t="shared" si="35"/>
        <v>245</v>
      </c>
      <c r="M45" s="8">
        <v>1.75</v>
      </c>
      <c r="N45" s="67">
        <f t="shared" si="36"/>
        <v>45</v>
      </c>
      <c r="O45" s="8">
        <f t="shared" si="60"/>
        <v>10</v>
      </c>
      <c r="P45" s="28">
        <f>L45/COS(ATAN((Q45+U45-T45)/L45))</f>
        <v>312.68532850520035</v>
      </c>
      <c r="Q45" s="116">
        <f>L45*TAN(N45*PI()/180)</f>
        <v>244.99999999999997</v>
      </c>
      <c r="R45" s="33">
        <f t="shared" si="39"/>
        <v>2.4748737341529163</v>
      </c>
      <c r="S45" s="89">
        <f t="shared" si="40"/>
        <v>77.781745930520216</v>
      </c>
      <c r="T45" s="50">
        <f t="shared" si="41"/>
        <v>142.98524558515498</v>
      </c>
      <c r="U45" s="128">
        <f t="shared" si="42"/>
        <v>92.271412520439057</v>
      </c>
      <c r="V45" s="58">
        <f t="shared" si="43"/>
        <v>70.710678118654741</v>
      </c>
      <c r="W45" s="116">
        <f>20/COS(ATAN((Q45+U45-T45)/L45))</f>
        <v>25.525332939200027</v>
      </c>
      <c r="X45" s="59">
        <f t="shared" si="45"/>
        <v>2.7605880198672024</v>
      </c>
      <c r="Y45" s="60">
        <f t="shared" si="46"/>
        <v>2.7056292801551898</v>
      </c>
      <c r="Z45" s="60">
        <f t="shared" si="47"/>
        <v>3.1438057996265805</v>
      </c>
      <c r="AA45" s="67">
        <f t="shared" si="61"/>
        <v>-20</v>
      </c>
      <c r="AB45" s="31">
        <f t="shared" si="30"/>
        <v>15</v>
      </c>
      <c r="AC45" s="50">
        <f t="shared" si="48"/>
        <v>277.11422213804167</v>
      </c>
      <c r="AD45" s="116">
        <f t="shared" si="49"/>
        <v>89.172707395219575</v>
      </c>
      <c r="AE45" s="33">
        <f t="shared" si="50"/>
        <v>1.8623111018328462</v>
      </c>
      <c r="AF45" s="89">
        <f t="shared" si="51"/>
        <v>58.529777486175163</v>
      </c>
      <c r="AG45" s="50">
        <f t="shared" si="31"/>
        <v>110.36446964742879</v>
      </c>
      <c r="AH45" s="128">
        <f t="shared" si="52"/>
        <v>70.048597966453741</v>
      </c>
      <c r="AI45" s="58">
        <f t="shared" si="62"/>
        <v>53.208888623795602</v>
      </c>
      <c r="AJ45" s="116">
        <f>IF(AA45&gt;0,20/COS(ATAN((AD45+AH45-AG45)/L45)),20/COS(ATAN((AD45-AH45+AG45)/L45)))</f>
        <v>22.621569154125851</v>
      </c>
      <c r="AK45" s="61">
        <f t="shared" si="54"/>
        <v>3.4725777755182623</v>
      </c>
      <c r="AL45" s="60">
        <f t="shared" si="55"/>
        <v>2.0618398946188039</v>
      </c>
      <c r="AM45" s="60">
        <f t="shared" si="56"/>
        <v>2.4407437762974817</v>
      </c>
      <c r="AN45" s="62">
        <f t="shared" si="57"/>
        <v>5.7389637731604912</v>
      </c>
      <c r="AO45" s="63">
        <f t="shared" si="58"/>
        <v>1.7581132591974966</v>
      </c>
    </row>
    <row r="46" spans="1:41" s="1" customFormat="1" ht="20.100000000000001" customHeight="1" x14ac:dyDescent="0.15">
      <c r="A46" s="18"/>
      <c r="B46" s="147"/>
      <c r="C46" s="149"/>
      <c r="D46" s="100">
        <f t="shared" si="59"/>
        <v>150</v>
      </c>
      <c r="E46" s="149"/>
      <c r="F46" s="94" t="s">
        <v>122</v>
      </c>
      <c r="G46" s="8">
        <f t="shared" si="32"/>
        <v>35</v>
      </c>
      <c r="H46" s="143"/>
      <c r="I46" s="97">
        <f t="shared" si="33"/>
        <v>183.11618831421842</v>
      </c>
      <c r="J46" s="8">
        <v>30</v>
      </c>
      <c r="K46" s="28">
        <f t="shared" si="34"/>
        <v>180</v>
      </c>
      <c r="L46" s="58">
        <f t="shared" si="35"/>
        <v>245</v>
      </c>
      <c r="M46" s="8">
        <v>1.75</v>
      </c>
      <c r="N46" s="67">
        <f t="shared" si="36"/>
        <v>45</v>
      </c>
      <c r="O46" s="8">
        <f t="shared" si="60"/>
        <v>10</v>
      </c>
      <c r="P46" s="28">
        <f t="shared" si="37"/>
        <v>312.68532850520035</v>
      </c>
      <c r="Q46" s="116">
        <f t="shared" si="38"/>
        <v>244.99999999999997</v>
      </c>
      <c r="R46" s="33">
        <f t="shared" si="39"/>
        <v>2.4748737341529163</v>
      </c>
      <c r="S46" s="89">
        <f t="shared" si="40"/>
        <v>77.781745930520216</v>
      </c>
      <c r="T46" s="50">
        <f t="shared" si="41"/>
        <v>142.98524558515498</v>
      </c>
      <c r="U46" s="128">
        <f t="shared" si="42"/>
        <v>92.271412520439057</v>
      </c>
      <c r="V46" s="58">
        <f t="shared" si="43"/>
        <v>70.710678118654741</v>
      </c>
      <c r="W46" s="116">
        <f t="shared" si="44"/>
        <v>25.525332939200027</v>
      </c>
      <c r="X46" s="59">
        <f t="shared" si="45"/>
        <v>2.7605880198672024</v>
      </c>
      <c r="Y46" s="60">
        <f t="shared" si="46"/>
        <v>2.7056292801551898</v>
      </c>
      <c r="Z46" s="60">
        <f t="shared" si="47"/>
        <v>3.1438057996265805</v>
      </c>
      <c r="AA46" s="67">
        <f t="shared" si="61"/>
        <v>-20</v>
      </c>
      <c r="AB46" s="31">
        <f t="shared" si="30"/>
        <v>15</v>
      </c>
      <c r="AC46" s="50">
        <f t="shared" si="48"/>
        <v>277.11422213804167</v>
      </c>
      <c r="AD46" s="116">
        <f t="shared" si="49"/>
        <v>89.172707395219575</v>
      </c>
      <c r="AE46" s="33">
        <f t="shared" si="50"/>
        <v>1.8623111018328462</v>
      </c>
      <c r="AF46" s="89">
        <f t="shared" si="51"/>
        <v>58.529777486175163</v>
      </c>
      <c r="AG46" s="50">
        <f t="shared" si="31"/>
        <v>110.36446964742879</v>
      </c>
      <c r="AH46" s="128">
        <f t="shared" si="52"/>
        <v>70.048597966453741</v>
      </c>
      <c r="AI46" s="58">
        <f t="shared" si="62"/>
        <v>53.208888623795602</v>
      </c>
      <c r="AJ46" s="116">
        <f t="shared" si="53"/>
        <v>22.621569154125851</v>
      </c>
      <c r="AK46" s="61">
        <f t="shared" si="54"/>
        <v>3.4725777755182623</v>
      </c>
      <c r="AL46" s="60">
        <f t="shared" si="55"/>
        <v>2.0618398946188039</v>
      </c>
      <c r="AM46" s="60">
        <f t="shared" si="56"/>
        <v>2.4407437762974817</v>
      </c>
      <c r="AN46" s="62">
        <f t="shared" si="57"/>
        <v>5.7389637731604912</v>
      </c>
      <c r="AO46" s="63">
        <f t="shared" si="58"/>
        <v>1.7581132591974966</v>
      </c>
    </row>
    <row r="47" spans="1:41" s="1" customFormat="1" ht="20.100000000000001" customHeight="1" x14ac:dyDescent="0.15">
      <c r="A47" s="18"/>
      <c r="B47" s="147"/>
      <c r="C47" s="149"/>
      <c r="D47" s="100">
        <f t="shared" si="59"/>
        <v>150</v>
      </c>
      <c r="E47" s="149"/>
      <c r="F47" s="94" t="s">
        <v>123</v>
      </c>
      <c r="G47" s="8">
        <f t="shared" si="32"/>
        <v>35</v>
      </c>
      <c r="H47" s="143"/>
      <c r="I47" s="97">
        <f t="shared" si="33"/>
        <v>183.11618831421842</v>
      </c>
      <c r="J47" s="8">
        <v>35</v>
      </c>
      <c r="K47" s="28">
        <f t="shared" si="34"/>
        <v>185</v>
      </c>
      <c r="L47" s="58">
        <f>(K47-40)*M47</f>
        <v>253.75</v>
      </c>
      <c r="M47" s="8">
        <v>1.75</v>
      </c>
      <c r="N47" s="67">
        <f t="shared" si="36"/>
        <v>45</v>
      </c>
      <c r="O47" s="8">
        <f t="shared" si="60"/>
        <v>10</v>
      </c>
      <c r="P47" s="28">
        <f t="shared" si="37"/>
        <v>323.8526616661004</v>
      </c>
      <c r="Q47" s="116">
        <f t="shared" si="38"/>
        <v>253.74999999999997</v>
      </c>
      <c r="R47" s="33">
        <f t="shared" si="39"/>
        <v>2.4748737341529163</v>
      </c>
      <c r="S47" s="89">
        <f t="shared" si="40"/>
        <v>77.781745930520216</v>
      </c>
      <c r="T47" s="50">
        <f t="shared" si="41"/>
        <v>144.79645390889482</v>
      </c>
      <c r="U47" s="128">
        <f t="shared" si="42"/>
        <v>92.271412520439057</v>
      </c>
      <c r="V47" s="58">
        <f t="shared" si="43"/>
        <v>70.710678118654741</v>
      </c>
      <c r="W47" s="116">
        <f t="shared" si="44"/>
        <v>25.52533293920003</v>
      </c>
      <c r="X47" s="59">
        <f t="shared" si="45"/>
        <v>2.7605880198672024</v>
      </c>
      <c r="Y47" s="60">
        <f t="shared" si="46"/>
        <v>2.8826242949483198</v>
      </c>
      <c r="Z47" s="60">
        <f t="shared" si="47"/>
        <v>3.2698724015491436</v>
      </c>
      <c r="AA47" s="67">
        <f t="shared" si="61"/>
        <v>-20</v>
      </c>
      <c r="AB47" s="31">
        <f t="shared" si="30"/>
        <v>15</v>
      </c>
      <c r="AC47" s="50">
        <f t="shared" si="48"/>
        <v>287.01115864297174</v>
      </c>
      <c r="AD47" s="116">
        <f t="shared" si="49"/>
        <v>92.357446945048849</v>
      </c>
      <c r="AE47" s="33">
        <f>M47/COS(AA47*PI()/180)</f>
        <v>1.8623111018328462</v>
      </c>
      <c r="AF47" s="89">
        <f t="shared" si="51"/>
        <v>58.529777486175163</v>
      </c>
      <c r="AG47" s="50">
        <f t="shared" si="31"/>
        <v>111.8043222074636</v>
      </c>
      <c r="AH47" s="128">
        <f t="shared" si="52"/>
        <v>70.048597966453741</v>
      </c>
      <c r="AI47" s="58">
        <f t="shared" si="62"/>
        <v>53.208888623795602</v>
      </c>
      <c r="AJ47" s="116">
        <f t="shared" si="53"/>
        <v>22.621569154125851</v>
      </c>
      <c r="AK47" s="61">
        <f t="shared" si="54"/>
        <v>3.4725777755182623</v>
      </c>
      <c r="AL47" s="60">
        <f t="shared" si="55"/>
        <v>2.1972688359349712</v>
      </c>
      <c r="AM47" s="60">
        <f t="shared" si="56"/>
        <v>2.5388740744928002</v>
      </c>
      <c r="AN47" s="62">
        <f t="shared" si="57"/>
        <v>5.8597181473024289</v>
      </c>
      <c r="AO47" s="63">
        <f t="shared" si="58"/>
        <v>1.7759220926380426</v>
      </c>
    </row>
    <row r="48" spans="1:41" s="1" customFormat="1" ht="20.100000000000001" customHeight="1" x14ac:dyDescent="0.15">
      <c r="A48" s="18"/>
      <c r="B48" s="147"/>
      <c r="C48" s="149"/>
      <c r="D48" s="100">
        <f t="shared" si="59"/>
        <v>150</v>
      </c>
      <c r="E48" s="149"/>
      <c r="F48" s="94" t="s">
        <v>124</v>
      </c>
      <c r="G48" s="8">
        <f t="shared" si="32"/>
        <v>35</v>
      </c>
      <c r="H48" s="143"/>
      <c r="I48" s="97">
        <f t="shared" si="33"/>
        <v>183.11618831421842</v>
      </c>
      <c r="J48" s="8">
        <v>35</v>
      </c>
      <c r="K48" s="28">
        <f t="shared" si="34"/>
        <v>185</v>
      </c>
      <c r="L48" s="58">
        <f t="shared" si="35"/>
        <v>253.75</v>
      </c>
      <c r="M48" s="8">
        <v>1.75</v>
      </c>
      <c r="N48" s="67">
        <f t="shared" si="36"/>
        <v>45</v>
      </c>
      <c r="O48" s="8">
        <f t="shared" si="60"/>
        <v>10</v>
      </c>
      <c r="P48" s="28">
        <f t="shared" si="37"/>
        <v>323.8526616661004</v>
      </c>
      <c r="Q48" s="116">
        <f t="shared" si="38"/>
        <v>253.74999999999997</v>
      </c>
      <c r="R48" s="33">
        <f t="shared" si="39"/>
        <v>2.4748737341529163</v>
      </c>
      <c r="S48" s="89">
        <f t="shared" si="40"/>
        <v>77.781745930520216</v>
      </c>
      <c r="T48" s="50">
        <f t="shared" si="41"/>
        <v>144.79645390889482</v>
      </c>
      <c r="U48" s="128">
        <f t="shared" si="42"/>
        <v>92.271412520439057</v>
      </c>
      <c r="V48" s="58">
        <f t="shared" si="43"/>
        <v>70.710678118654741</v>
      </c>
      <c r="W48" s="116">
        <f t="shared" si="44"/>
        <v>25.52533293920003</v>
      </c>
      <c r="X48" s="59">
        <f t="shared" si="45"/>
        <v>2.7605880198672024</v>
      </c>
      <c r="Y48" s="60">
        <f t="shared" si="46"/>
        <v>2.8826242949483198</v>
      </c>
      <c r="Z48" s="60">
        <f t="shared" si="47"/>
        <v>3.2698724015491436</v>
      </c>
      <c r="AA48" s="67">
        <f t="shared" si="61"/>
        <v>-20</v>
      </c>
      <c r="AB48" s="31">
        <f t="shared" si="30"/>
        <v>15</v>
      </c>
      <c r="AC48" s="50">
        <f t="shared" si="48"/>
        <v>287.01115864297174</v>
      </c>
      <c r="AD48" s="116">
        <f t="shared" si="49"/>
        <v>92.357446945048849</v>
      </c>
      <c r="AE48" s="33">
        <f t="shared" si="50"/>
        <v>1.8623111018328462</v>
      </c>
      <c r="AF48" s="89">
        <f t="shared" si="51"/>
        <v>58.529777486175163</v>
      </c>
      <c r="AG48" s="50">
        <f t="shared" si="31"/>
        <v>111.8043222074636</v>
      </c>
      <c r="AH48" s="128">
        <f t="shared" si="52"/>
        <v>70.048597966453741</v>
      </c>
      <c r="AI48" s="58">
        <f t="shared" si="62"/>
        <v>53.208888623795602</v>
      </c>
      <c r="AJ48" s="116">
        <f t="shared" si="53"/>
        <v>22.621569154125851</v>
      </c>
      <c r="AK48" s="61">
        <f t="shared" si="54"/>
        <v>3.4725777755182623</v>
      </c>
      <c r="AL48" s="60">
        <f t="shared" si="55"/>
        <v>2.1972688359349712</v>
      </c>
      <c r="AM48" s="60">
        <f t="shared" si="56"/>
        <v>2.5388740744928002</v>
      </c>
      <c r="AN48" s="62">
        <f t="shared" si="57"/>
        <v>5.8597181473024289</v>
      </c>
      <c r="AO48" s="63">
        <f t="shared" si="58"/>
        <v>1.7759220926380426</v>
      </c>
    </row>
    <row r="49" spans="1:41" s="1" customFormat="1" ht="20.100000000000001" customHeight="1" thickBot="1" x14ac:dyDescent="0.2">
      <c r="A49" s="18"/>
      <c r="B49" s="148"/>
      <c r="C49" s="150"/>
      <c r="D49" s="100">
        <f t="shared" si="59"/>
        <v>150</v>
      </c>
      <c r="E49" s="150"/>
      <c r="F49" s="95" t="s">
        <v>125</v>
      </c>
      <c r="G49" s="35">
        <f t="shared" si="32"/>
        <v>35</v>
      </c>
      <c r="H49" s="144"/>
      <c r="I49" s="97">
        <f>D49/COS(G49/180*PI())</f>
        <v>183.11618831421842</v>
      </c>
      <c r="J49" s="35">
        <v>40</v>
      </c>
      <c r="K49" s="28">
        <f t="shared" si="34"/>
        <v>190</v>
      </c>
      <c r="L49" s="66">
        <f>(K49-40)*M49</f>
        <v>262.5</v>
      </c>
      <c r="M49" s="35">
        <v>1.75</v>
      </c>
      <c r="N49" s="83">
        <f t="shared" si="36"/>
        <v>45</v>
      </c>
      <c r="O49" s="35">
        <f t="shared" si="60"/>
        <v>10</v>
      </c>
      <c r="P49" s="36">
        <f>L49/COS(ATAN((Q49+U49-T49)/L49))</f>
        <v>335.01999482700035</v>
      </c>
      <c r="Q49" s="117">
        <f t="shared" si="38"/>
        <v>262.49999999999994</v>
      </c>
      <c r="R49" s="40">
        <f t="shared" si="39"/>
        <v>2.4748737341529163</v>
      </c>
      <c r="S49" s="90">
        <f>55/COS(N49*PI()/180)</f>
        <v>77.781745930520216</v>
      </c>
      <c r="T49" s="51">
        <f t="shared" si="41"/>
        <v>146.60766223263471</v>
      </c>
      <c r="U49" s="129">
        <f t="shared" si="42"/>
        <v>92.271412520439057</v>
      </c>
      <c r="V49" s="58">
        <f t="shared" si="43"/>
        <v>70.710678118654741</v>
      </c>
      <c r="W49" s="117">
        <f t="shared" si="44"/>
        <v>25.525332939200027</v>
      </c>
      <c r="X49" s="84">
        <f t="shared" si="45"/>
        <v>2.7605880198672024</v>
      </c>
      <c r="Y49" s="85">
        <f t="shared" si="46"/>
        <v>3.065954154599964</v>
      </c>
      <c r="Z49" s="60">
        <f t="shared" si="47"/>
        <v>3.396889887841668</v>
      </c>
      <c r="AA49" s="83">
        <f>AA48</f>
        <v>-20</v>
      </c>
      <c r="AB49" s="38">
        <f t="shared" si="30"/>
        <v>15</v>
      </c>
      <c r="AC49" s="51">
        <f t="shared" si="48"/>
        <v>296.9080951479018</v>
      </c>
      <c r="AD49" s="117">
        <f>L49*TAN(ABS(AA49)*PI()/180)</f>
        <v>95.542186494878109</v>
      </c>
      <c r="AE49" s="40">
        <f t="shared" si="50"/>
        <v>1.8623111018328462</v>
      </c>
      <c r="AF49" s="90">
        <f t="shared" si="51"/>
        <v>58.529777486175163</v>
      </c>
      <c r="AG49" s="51">
        <f t="shared" si="31"/>
        <v>113.24417476749844</v>
      </c>
      <c r="AH49" s="129">
        <f t="shared" si="52"/>
        <v>70.048597966453741</v>
      </c>
      <c r="AI49" s="66">
        <f>50/COS(AA49*PI()/180)</f>
        <v>53.208888623795602</v>
      </c>
      <c r="AJ49" s="117">
        <f t="shared" si="53"/>
        <v>22.621569154125851</v>
      </c>
      <c r="AK49" s="86">
        <f t="shared" si="54"/>
        <v>3.4725777755182623</v>
      </c>
      <c r="AL49" s="85">
        <f t="shared" si="55"/>
        <v>2.3375892163477157</v>
      </c>
      <c r="AM49" s="85">
        <f>(M49*(AF49+AI49+AJ49)*(K49-40)*60+M49*(K49^2-40^2)*60/(2*AK49)+(AI49+AJ49+AH49)*0*60)/1000000</f>
        <v>2.6377602952821362</v>
      </c>
      <c r="AN49" s="62">
        <f t="shared" si="57"/>
        <v>5.9824203626019257</v>
      </c>
      <c r="AO49" s="63">
        <f>IF(AA49&gt;0,0.8*0.4*(Q49+U49+W49+I49+AD49+AH49+AJ49)/100,0.8*0.4*(Q49+U49+W49+I49-AD49+AH49+AJ49)/100)</f>
        <v>1.793730926078589</v>
      </c>
    </row>
    <row r="50" spans="1:41" s="1" customFormat="1" ht="20.100000000000001" customHeight="1" x14ac:dyDescent="0.15">
      <c r="A50" s="17"/>
      <c r="B50" s="188" t="s">
        <v>55</v>
      </c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</row>
    <row r="51" spans="1:41" s="1" customFormat="1" ht="20.100000000000001" customHeight="1" thickBot="1" x14ac:dyDescent="0.2">
      <c r="D51" s="96"/>
      <c r="K51" s="2"/>
      <c r="L51" s="2"/>
      <c r="P51" s="2"/>
      <c r="Q51" s="2"/>
      <c r="R51" s="87"/>
      <c r="S51" s="13"/>
      <c r="T51" s="13"/>
      <c r="U51" s="13"/>
      <c r="V51" s="2"/>
      <c r="W51" s="2"/>
      <c r="X51" s="5"/>
      <c r="AA51" s="3"/>
      <c r="AB51" s="4"/>
      <c r="AC51" s="13"/>
      <c r="AD51" s="2"/>
      <c r="AE51" s="87"/>
      <c r="AF51" s="13"/>
      <c r="AG51" s="13"/>
      <c r="AH51" s="13"/>
      <c r="AI51" s="2"/>
      <c r="AJ51" s="2"/>
      <c r="AK51" s="5"/>
      <c r="AN51" s="4" t="s">
        <v>77</v>
      </c>
      <c r="AO51" s="4"/>
    </row>
    <row r="52" spans="1:41" s="1" customFormat="1" ht="24.75" customHeight="1" x14ac:dyDescent="0.15">
      <c r="A52" s="18"/>
      <c r="B52" s="19" t="s">
        <v>29</v>
      </c>
      <c r="C52" s="15" t="s">
        <v>30</v>
      </c>
      <c r="D52" s="91" t="s">
        <v>30</v>
      </c>
      <c r="E52" s="15" t="s">
        <v>315</v>
      </c>
      <c r="F52" s="68" t="s">
        <v>24</v>
      </c>
      <c r="G52" s="165" t="s">
        <v>71</v>
      </c>
      <c r="H52" s="146" t="s">
        <v>316</v>
      </c>
      <c r="I52" s="167" t="s">
        <v>316</v>
      </c>
      <c r="J52" s="68" t="s">
        <v>27</v>
      </c>
      <c r="K52" s="151" t="s">
        <v>72</v>
      </c>
      <c r="L52" s="151" t="s">
        <v>1</v>
      </c>
      <c r="M52" s="153" t="s">
        <v>3</v>
      </c>
      <c r="N52" s="153" t="s">
        <v>32</v>
      </c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 t="s">
        <v>33</v>
      </c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03" t="s">
        <v>16</v>
      </c>
      <c r="AO52" s="155" t="s">
        <v>87</v>
      </c>
    </row>
    <row r="53" spans="1:41" s="1" customFormat="1" ht="34.5" customHeight="1" x14ac:dyDescent="0.15">
      <c r="A53" s="18"/>
      <c r="B53" s="20" t="s">
        <v>34</v>
      </c>
      <c r="C53" s="16" t="s">
        <v>35</v>
      </c>
      <c r="D53" s="92" t="s">
        <v>35</v>
      </c>
      <c r="E53" s="16" t="s">
        <v>70</v>
      </c>
      <c r="F53" s="69" t="s">
        <v>73</v>
      </c>
      <c r="G53" s="166"/>
      <c r="H53" s="143"/>
      <c r="I53" s="168"/>
      <c r="J53" s="69" t="s">
        <v>74</v>
      </c>
      <c r="K53" s="152"/>
      <c r="L53" s="152"/>
      <c r="M53" s="154"/>
      <c r="N53" s="103" t="s">
        <v>39</v>
      </c>
      <c r="O53" s="103" t="s">
        <v>40</v>
      </c>
      <c r="P53" s="103" t="s">
        <v>0</v>
      </c>
      <c r="Q53" s="103" t="s">
        <v>2</v>
      </c>
      <c r="R53" s="162" t="s">
        <v>17</v>
      </c>
      <c r="S53" s="103" t="s">
        <v>4</v>
      </c>
      <c r="T53" s="103" t="s">
        <v>19</v>
      </c>
      <c r="U53" s="103" t="s">
        <v>21</v>
      </c>
      <c r="V53" s="103" t="s">
        <v>5</v>
      </c>
      <c r="W53" s="103" t="s">
        <v>6</v>
      </c>
      <c r="X53" s="157" t="s">
        <v>7</v>
      </c>
      <c r="Y53" s="70" t="s">
        <v>37</v>
      </c>
      <c r="Z53" s="70" t="s">
        <v>38</v>
      </c>
      <c r="AA53" s="103" t="s">
        <v>41</v>
      </c>
      <c r="AB53" s="103" t="s">
        <v>42</v>
      </c>
      <c r="AC53" s="103" t="s">
        <v>18</v>
      </c>
      <c r="AD53" s="103" t="s">
        <v>13</v>
      </c>
      <c r="AE53" s="162" t="s">
        <v>14</v>
      </c>
      <c r="AF53" s="103" t="s">
        <v>8</v>
      </c>
      <c r="AG53" s="103" t="s">
        <v>20</v>
      </c>
      <c r="AH53" s="103" t="s">
        <v>22</v>
      </c>
      <c r="AI53" s="103" t="s">
        <v>9</v>
      </c>
      <c r="AJ53" s="103" t="s">
        <v>10</v>
      </c>
      <c r="AK53" s="157" t="s">
        <v>11</v>
      </c>
      <c r="AL53" s="70" t="s">
        <v>37</v>
      </c>
      <c r="AM53" s="70" t="s">
        <v>38</v>
      </c>
      <c r="AN53" s="71" t="s">
        <v>314</v>
      </c>
      <c r="AO53" s="156"/>
    </row>
    <row r="54" spans="1:41" s="1" customFormat="1" ht="51" customHeight="1" x14ac:dyDescent="0.15">
      <c r="A54" s="18"/>
      <c r="B54" s="25" t="s">
        <v>57</v>
      </c>
      <c r="C54" s="24" t="s">
        <v>57</v>
      </c>
      <c r="D54" s="93" t="s">
        <v>57</v>
      </c>
      <c r="E54" s="71" t="s">
        <v>15</v>
      </c>
      <c r="F54" s="71" t="s">
        <v>58</v>
      </c>
      <c r="G54" s="71" t="s">
        <v>59</v>
      </c>
      <c r="H54" s="108" t="s">
        <v>15</v>
      </c>
      <c r="I54" s="93" t="s">
        <v>15</v>
      </c>
      <c r="J54" s="71" t="s">
        <v>15</v>
      </c>
      <c r="K54" s="73" t="s">
        <v>57</v>
      </c>
      <c r="L54" s="73" t="s">
        <v>57</v>
      </c>
      <c r="M54" s="154"/>
      <c r="N54" s="71" t="s">
        <v>59</v>
      </c>
      <c r="O54" s="71" t="s">
        <v>59</v>
      </c>
      <c r="P54" s="71" t="s">
        <v>57</v>
      </c>
      <c r="Q54" s="71" t="s">
        <v>57</v>
      </c>
      <c r="R54" s="163"/>
      <c r="S54" s="71" t="s">
        <v>57</v>
      </c>
      <c r="T54" s="71" t="s">
        <v>57</v>
      </c>
      <c r="U54" s="71" t="s">
        <v>57</v>
      </c>
      <c r="V54" s="71" t="s">
        <v>57</v>
      </c>
      <c r="W54" s="71" t="s">
        <v>57</v>
      </c>
      <c r="X54" s="157"/>
      <c r="Y54" s="158" t="s">
        <v>75</v>
      </c>
      <c r="Z54" s="158"/>
      <c r="AA54" s="71" t="s">
        <v>59</v>
      </c>
      <c r="AB54" s="71" t="s">
        <v>59</v>
      </c>
      <c r="AC54" s="71" t="s">
        <v>57</v>
      </c>
      <c r="AD54" s="71" t="s">
        <v>57</v>
      </c>
      <c r="AE54" s="163"/>
      <c r="AF54" s="71" t="s">
        <v>57</v>
      </c>
      <c r="AG54" s="71" t="s">
        <v>57</v>
      </c>
      <c r="AH54" s="71" t="s">
        <v>57</v>
      </c>
      <c r="AI54" s="71" t="s">
        <v>57</v>
      </c>
      <c r="AJ54" s="71" t="s">
        <v>57</v>
      </c>
      <c r="AK54" s="157"/>
      <c r="AL54" s="159" t="s">
        <v>75</v>
      </c>
      <c r="AM54" s="160"/>
      <c r="AN54" s="158" t="s">
        <v>52</v>
      </c>
      <c r="AO54" s="161"/>
    </row>
    <row r="55" spans="1:41" s="1" customFormat="1" ht="24.75" customHeight="1" x14ac:dyDescent="0.15">
      <c r="A55" s="18"/>
      <c r="B55" s="147">
        <f>C55+20*2</f>
        <v>240</v>
      </c>
      <c r="C55" s="149">
        <v>200</v>
      </c>
      <c r="D55" s="100">
        <v>200</v>
      </c>
      <c r="E55" s="149">
        <v>200</v>
      </c>
      <c r="F55" s="64" t="s">
        <v>43</v>
      </c>
      <c r="G55" s="8">
        <v>35</v>
      </c>
      <c r="H55" s="186">
        <f>C55/COS(G55/180*PI())</f>
        <v>244.1549177522912</v>
      </c>
      <c r="I55" s="97">
        <f>D55/COS(G55/180*PI())</f>
        <v>244.1549177522912</v>
      </c>
      <c r="J55" s="8">
        <v>25</v>
      </c>
      <c r="K55" s="28">
        <f t="shared" ref="K55:K63" si="63">J55+E$55</f>
        <v>225</v>
      </c>
      <c r="L55" s="58">
        <f t="shared" ref="L55:L63" si="64">(K55-40)*M55</f>
        <v>277.5</v>
      </c>
      <c r="M55" s="8">
        <v>1.5</v>
      </c>
      <c r="N55" s="67">
        <v>45</v>
      </c>
      <c r="O55" s="8">
        <f t="shared" ref="O55:O63" si="65">N55-G55</f>
        <v>10</v>
      </c>
      <c r="P55" s="28">
        <f t="shared" ref="P55:P63" si="66">L55/COS(ATAN((Q55+U55-T55)/L55))</f>
        <v>348.98421166696568</v>
      </c>
      <c r="Q55" s="28">
        <f t="shared" ref="Q55:Q63" si="67">L55*TAN(N55*PI()/180)</f>
        <v>277.49999999999994</v>
      </c>
      <c r="R55" s="33">
        <f t="shared" ref="R55:R63" si="68">M55/COS(N55*PI()/180)</f>
        <v>2.1213203435596424</v>
      </c>
      <c r="S55" s="89">
        <f t="shared" ref="S55:S63" si="69">55/COS(N55*PI()/180)</f>
        <v>77.781745930520216</v>
      </c>
      <c r="T55" s="50">
        <f t="shared" ref="T55:T63" si="70">K55/X55+S55</f>
        <v>157.90404268173785</v>
      </c>
      <c r="U55" s="89">
        <f t="shared" ref="U55:U63" si="71">40/X55+S55</f>
        <v>92.025709797403351</v>
      </c>
      <c r="V55" s="58">
        <f>50/COS(N55*PI()/180)</f>
        <v>70.710678118654741</v>
      </c>
      <c r="W55" s="28">
        <f t="shared" ref="W55:W63" si="72">20/COS(ATAN((Q55+U55-T55)/L55))</f>
        <v>25.152015255276805</v>
      </c>
      <c r="X55" s="59">
        <f t="shared" ref="X55:X63" si="73">(3.5+SIN(N55*PI()/180)/M55)*COS(N55*PI()/180)</f>
        <v>2.8082070674862498</v>
      </c>
      <c r="Y55" s="60">
        <f t="shared" ref="Y55:Y63" si="74">(S55*M55*(K55^2-40^2)/2+M55*(K55^3-40^3)/(6*X55))/1000000</f>
        <v>3.8682878033936601</v>
      </c>
      <c r="Z55" s="60">
        <f t="shared" ref="Z55:Z63" si="75">(M55*(S55+V55+W55)*(K55-40)*60+M55*(K55^2-40^2)*60/(2*X55)+(V55+W55+U55)*0*60)/1000000</f>
        <v>3.6767790340648108</v>
      </c>
      <c r="AA55" s="67">
        <v>-20</v>
      </c>
      <c r="AB55" s="31">
        <f t="shared" ref="AB55:AB63" si="76">AA55+G55</f>
        <v>15</v>
      </c>
      <c r="AC55" s="50">
        <f t="shared" ref="AC55:AC63" si="77">IF(AA55&gt;0,L55/COS(ATAN((AD55+AH55-AG55)/L55)),L55/COS(ATAN((AD55+AG55-AH55)/L55)))</f>
        <v>317.27592479098865</v>
      </c>
      <c r="AD55" s="28">
        <f t="shared" ref="AD55:AD63" si="78">L55*TAN(ABS(AA55)*PI()/180)</f>
        <v>101.00174000887115</v>
      </c>
      <c r="AE55" s="33">
        <f t="shared" ref="AE55:AE63" si="79">M55/COS(AA55*PI()/180)</f>
        <v>1.5962666587138681</v>
      </c>
      <c r="AF55" s="89">
        <f t="shared" ref="AF55:AF63" si="80">55/COS(AA55*PI()/180)</f>
        <v>58.529777486175163</v>
      </c>
      <c r="AG55" s="50">
        <f t="shared" ref="AG55:AG63" si="81">K55/AK55+AF55</f>
        <v>122.75701362002461</v>
      </c>
      <c r="AH55" s="89">
        <f t="shared" ref="AH55:AH63" si="82">40/AK55+AF55</f>
        <v>69.947952798859504</v>
      </c>
      <c r="AI55" s="58">
        <f t="shared" ref="AI55:AI63" si="83">50/COS(AA55*PI()/180)</f>
        <v>53.208888623795602</v>
      </c>
      <c r="AJ55" s="28">
        <f t="shared" ref="AJ55:AJ63" si="84">IF(AA55&gt;0,20/COS(ATAN((AD55+AH55-AG55)/L55)),20/COS(ATAN((AD55-AH55+AG55)/L55)))</f>
        <v>22.866733318269453</v>
      </c>
      <c r="AK55" s="61">
        <f t="shared" ref="AK55:AK63" si="85">(3.5+SIN(ABS(AA55)*PI()/180)/M55)*COS(AA55*PI()/180)</f>
        <v>3.503186709312859</v>
      </c>
      <c r="AL55" s="60">
        <f t="shared" ref="AL55:AL63" si="86">(AF55*M55*(K55^2-40^2)/2+M55*(K55^3-40^3)/(6*AK55))/1000000</f>
        <v>2.9603754431387617</v>
      </c>
      <c r="AM55" s="60">
        <f t="shared" ref="AM55:AM63" si="87">(M55*(AF55+AI55+AJ55)*(K55-40)*60+M55*(K55^2-40^2)*60/(2*AK55)+(AI55+AJ55+AH55)*0*60)/1000000</f>
        <v>2.8709279507725931</v>
      </c>
      <c r="AN55" s="62">
        <f>IF(AA55&gt;0,((I55+I55+Q55+AD55)*L55/2+200*(I55+Q55+AD55+U55+W55+AH55+AJ55))/10000*0.4-(AI55+V55)*L55/10000*0.4,((I55+I55+Q55-AD55)*L55/2+200*(I55+Q55-AD55+U55+W55+AH55+AJ55))/10000*0.4-(AI55+V55)*L55/10000*0.4)</f>
        <v>7.3593424504658307</v>
      </c>
      <c r="AO55" s="63">
        <f>IF(AA55&gt;0,0.8*0.4*(Q55+U55+W55+I55+AD55+AH55+AJ55)/100,0.8*0.4*(Q55+U55+W55+I55-AD55+AH55+AJ55)/100)</f>
        <v>2.0180658845223336</v>
      </c>
    </row>
    <row r="56" spans="1:41" s="1" customFormat="1" ht="20.100000000000001" customHeight="1" x14ac:dyDescent="0.15">
      <c r="A56" s="18"/>
      <c r="B56" s="147"/>
      <c r="C56" s="149"/>
      <c r="D56" s="100">
        <v>200</v>
      </c>
      <c r="E56" s="149"/>
      <c r="F56" s="64" t="s">
        <v>44</v>
      </c>
      <c r="G56" s="8">
        <f t="shared" ref="G56:G63" si="88">G55</f>
        <v>35</v>
      </c>
      <c r="H56" s="186"/>
      <c r="I56" s="97">
        <f t="shared" ref="I56:I63" si="89">D56/COS(G56/180*PI())</f>
        <v>244.1549177522912</v>
      </c>
      <c r="J56" s="8">
        <v>25</v>
      </c>
      <c r="K56" s="28">
        <f t="shared" si="63"/>
        <v>225</v>
      </c>
      <c r="L56" s="58">
        <f t="shared" si="64"/>
        <v>277.5</v>
      </c>
      <c r="M56" s="8">
        <v>1.5</v>
      </c>
      <c r="N56" s="67">
        <f t="shared" ref="N56:N63" si="90">N55</f>
        <v>45</v>
      </c>
      <c r="O56" s="8">
        <f t="shared" si="65"/>
        <v>10</v>
      </c>
      <c r="P56" s="28">
        <f t="shared" si="66"/>
        <v>348.98421166696568</v>
      </c>
      <c r="Q56" s="28">
        <f t="shared" si="67"/>
        <v>277.49999999999994</v>
      </c>
      <c r="R56" s="33">
        <f t="shared" si="68"/>
        <v>2.1213203435596424</v>
      </c>
      <c r="S56" s="89">
        <f t="shared" si="69"/>
        <v>77.781745930520216</v>
      </c>
      <c r="T56" s="50">
        <f t="shared" si="70"/>
        <v>157.90404268173785</v>
      </c>
      <c r="U56" s="89">
        <f t="shared" si="71"/>
        <v>92.025709797403351</v>
      </c>
      <c r="V56" s="58">
        <f t="shared" ref="V56:V63" si="91">50/COS(N56*PI()/180)</f>
        <v>70.710678118654741</v>
      </c>
      <c r="W56" s="28">
        <f t="shared" si="72"/>
        <v>25.152015255276805</v>
      </c>
      <c r="X56" s="59">
        <f t="shared" si="73"/>
        <v>2.8082070674862498</v>
      </c>
      <c r="Y56" s="60">
        <f t="shared" si="74"/>
        <v>3.8682878033936601</v>
      </c>
      <c r="Z56" s="60">
        <f t="shared" si="75"/>
        <v>3.6767790340648108</v>
      </c>
      <c r="AA56" s="67">
        <f t="shared" ref="AA56:AA63" si="92">AA55</f>
        <v>-20</v>
      </c>
      <c r="AB56" s="31">
        <f t="shared" si="76"/>
        <v>15</v>
      </c>
      <c r="AC56" s="50">
        <f t="shared" si="77"/>
        <v>317.27592479098865</v>
      </c>
      <c r="AD56" s="28">
        <f t="shared" si="78"/>
        <v>101.00174000887115</v>
      </c>
      <c r="AE56" s="33">
        <f t="shared" si="79"/>
        <v>1.5962666587138681</v>
      </c>
      <c r="AF56" s="89">
        <f t="shared" si="80"/>
        <v>58.529777486175163</v>
      </c>
      <c r="AG56" s="50">
        <f t="shared" si="81"/>
        <v>122.75701362002461</v>
      </c>
      <c r="AH56" s="89">
        <f t="shared" si="82"/>
        <v>69.947952798859504</v>
      </c>
      <c r="AI56" s="58">
        <f t="shared" si="83"/>
        <v>53.208888623795602</v>
      </c>
      <c r="AJ56" s="28">
        <f t="shared" si="84"/>
        <v>22.866733318269453</v>
      </c>
      <c r="AK56" s="61">
        <f t="shared" si="85"/>
        <v>3.503186709312859</v>
      </c>
      <c r="AL56" s="60">
        <f t="shared" si="86"/>
        <v>2.9603754431387617</v>
      </c>
      <c r="AM56" s="60">
        <f t="shared" si="87"/>
        <v>2.8709279507725931</v>
      </c>
      <c r="AN56" s="62">
        <f t="shared" ref="AN56:AN63" si="93">IF(AA56&gt;0,((I56+I56+Q56+AD56)*L56/2+200*(I56+Q56+AD56+U56+W56+AH56+AJ56))/10000*0.4-(AI56+V56)*L56/10000*0.4,((I56+I56+Q56-AD56)*L56/2+200*(I56+Q56-AD56+U56+W56+AH56+AJ56))/10000*0.4-(AI56+V56)*L56/10000*0.4)</f>
        <v>7.3593424504658307</v>
      </c>
      <c r="AO56" s="63">
        <f t="shared" ref="AO56:AO62" si="94">IF(AA56&gt;0,0.8*0.4*(Q56+U56+W56+I56+AD56+AH56+AJ56)/100,0.8*0.4*(Q56+U56+W56+I56-AD56+AH56+AJ56)/100)</f>
        <v>2.0180658845223336</v>
      </c>
    </row>
    <row r="57" spans="1:41" s="1" customFormat="1" ht="20.100000000000001" customHeight="1" x14ac:dyDescent="0.15">
      <c r="A57" s="18"/>
      <c r="B57" s="147"/>
      <c r="C57" s="149"/>
      <c r="D57" s="100">
        <v>200</v>
      </c>
      <c r="E57" s="149"/>
      <c r="F57" s="64" t="s">
        <v>45</v>
      </c>
      <c r="G57" s="8">
        <f t="shared" si="88"/>
        <v>35</v>
      </c>
      <c r="H57" s="186"/>
      <c r="I57" s="97">
        <f t="shared" si="89"/>
        <v>244.1549177522912</v>
      </c>
      <c r="J57" s="8">
        <v>35</v>
      </c>
      <c r="K57" s="28">
        <f t="shared" si="63"/>
        <v>235</v>
      </c>
      <c r="L57" s="58">
        <f t="shared" si="64"/>
        <v>292.5</v>
      </c>
      <c r="M57" s="8">
        <v>1.5</v>
      </c>
      <c r="N57" s="67">
        <f t="shared" si="90"/>
        <v>45</v>
      </c>
      <c r="O57" s="8">
        <f t="shared" si="65"/>
        <v>10</v>
      </c>
      <c r="P57" s="28">
        <f t="shared" si="66"/>
        <v>367.84822310842327</v>
      </c>
      <c r="Q57" s="28">
        <f t="shared" si="67"/>
        <v>292.49999999999994</v>
      </c>
      <c r="R57" s="33">
        <f t="shared" si="68"/>
        <v>2.1213203435596424</v>
      </c>
      <c r="S57" s="89">
        <f t="shared" si="69"/>
        <v>77.781745930520216</v>
      </c>
      <c r="T57" s="50">
        <f t="shared" si="70"/>
        <v>161.46503364845864</v>
      </c>
      <c r="U57" s="89">
        <f t="shared" si="71"/>
        <v>92.025709797403351</v>
      </c>
      <c r="V57" s="58">
        <f t="shared" si="91"/>
        <v>70.710678118654741</v>
      </c>
      <c r="W57" s="28">
        <f t="shared" si="72"/>
        <v>25.152015255276805</v>
      </c>
      <c r="X57" s="59">
        <f t="shared" si="73"/>
        <v>2.8082070674862498</v>
      </c>
      <c r="Y57" s="60">
        <f t="shared" si="74"/>
        <v>4.2779393996521442</v>
      </c>
      <c r="Z57" s="60">
        <f t="shared" si="75"/>
        <v>3.9067715424499379</v>
      </c>
      <c r="AA57" s="67">
        <f t="shared" si="92"/>
        <v>-20</v>
      </c>
      <c r="AB57" s="31">
        <f t="shared" si="76"/>
        <v>15</v>
      </c>
      <c r="AC57" s="50">
        <f t="shared" si="77"/>
        <v>334.42597477969076</v>
      </c>
      <c r="AD57" s="28">
        <f t="shared" si="78"/>
        <v>106.46129352286418</v>
      </c>
      <c r="AE57" s="33">
        <f t="shared" si="79"/>
        <v>1.5962666587138681</v>
      </c>
      <c r="AF57" s="89">
        <f t="shared" si="80"/>
        <v>58.529777486175163</v>
      </c>
      <c r="AG57" s="50">
        <f t="shared" si="81"/>
        <v>125.6115574481957</v>
      </c>
      <c r="AH57" s="89">
        <f t="shared" si="82"/>
        <v>69.947952798859504</v>
      </c>
      <c r="AI57" s="58">
        <f t="shared" si="83"/>
        <v>53.208888623795602</v>
      </c>
      <c r="AJ57" s="28">
        <f t="shared" si="84"/>
        <v>22.86673331826945</v>
      </c>
      <c r="AK57" s="61">
        <f t="shared" si="85"/>
        <v>3.503186709312859</v>
      </c>
      <c r="AL57" s="60">
        <f t="shared" si="86"/>
        <v>3.2755750427476791</v>
      </c>
      <c r="AM57" s="60">
        <f t="shared" si="87"/>
        <v>3.0511618675011514</v>
      </c>
      <c r="AN57" s="62">
        <f t="shared" si="93"/>
        <v>7.6165683229002701</v>
      </c>
      <c r="AO57" s="63">
        <f t="shared" si="94"/>
        <v>2.0485953132775561</v>
      </c>
    </row>
    <row r="58" spans="1:41" s="1" customFormat="1" ht="20.100000000000001" customHeight="1" x14ac:dyDescent="0.15">
      <c r="A58" s="18"/>
      <c r="B58" s="147"/>
      <c r="C58" s="149"/>
      <c r="D58" s="100">
        <v>200</v>
      </c>
      <c r="E58" s="149"/>
      <c r="F58" s="64" t="s">
        <v>46</v>
      </c>
      <c r="G58" s="8">
        <f t="shared" si="88"/>
        <v>35</v>
      </c>
      <c r="H58" s="186"/>
      <c r="I58" s="97">
        <f t="shared" si="89"/>
        <v>244.1549177522912</v>
      </c>
      <c r="J58" s="8">
        <v>35</v>
      </c>
      <c r="K58" s="28">
        <f t="shared" si="63"/>
        <v>235</v>
      </c>
      <c r="L58" s="58">
        <f t="shared" si="64"/>
        <v>292.5</v>
      </c>
      <c r="M58" s="8">
        <v>1.5</v>
      </c>
      <c r="N58" s="67">
        <f t="shared" si="90"/>
        <v>45</v>
      </c>
      <c r="O58" s="8">
        <f t="shared" si="65"/>
        <v>10</v>
      </c>
      <c r="P58" s="28">
        <f t="shared" si="66"/>
        <v>367.84822310842327</v>
      </c>
      <c r="Q58" s="28">
        <f t="shared" si="67"/>
        <v>292.49999999999994</v>
      </c>
      <c r="R58" s="33">
        <f t="shared" si="68"/>
        <v>2.1213203435596424</v>
      </c>
      <c r="S58" s="89">
        <f t="shared" si="69"/>
        <v>77.781745930520216</v>
      </c>
      <c r="T58" s="50">
        <f t="shared" si="70"/>
        <v>161.46503364845864</v>
      </c>
      <c r="U58" s="89">
        <f t="shared" si="71"/>
        <v>92.025709797403351</v>
      </c>
      <c r="V58" s="58">
        <f t="shared" si="91"/>
        <v>70.710678118654741</v>
      </c>
      <c r="W58" s="28">
        <f t="shared" si="72"/>
        <v>25.152015255276805</v>
      </c>
      <c r="X58" s="59">
        <f t="shared" si="73"/>
        <v>2.8082070674862498</v>
      </c>
      <c r="Y58" s="60">
        <f t="shared" si="74"/>
        <v>4.2779393996521442</v>
      </c>
      <c r="Z58" s="60">
        <f t="shared" si="75"/>
        <v>3.9067715424499379</v>
      </c>
      <c r="AA58" s="67">
        <f t="shared" si="92"/>
        <v>-20</v>
      </c>
      <c r="AB58" s="31">
        <f t="shared" si="76"/>
        <v>15</v>
      </c>
      <c r="AC58" s="50">
        <f t="shared" si="77"/>
        <v>334.42597477969076</v>
      </c>
      <c r="AD58" s="28">
        <f t="shared" si="78"/>
        <v>106.46129352286418</v>
      </c>
      <c r="AE58" s="33">
        <f t="shared" si="79"/>
        <v>1.5962666587138681</v>
      </c>
      <c r="AF58" s="89">
        <f t="shared" si="80"/>
        <v>58.529777486175163</v>
      </c>
      <c r="AG58" s="50">
        <f t="shared" si="81"/>
        <v>125.6115574481957</v>
      </c>
      <c r="AH58" s="89">
        <f t="shared" si="82"/>
        <v>69.947952798859504</v>
      </c>
      <c r="AI58" s="58">
        <f t="shared" si="83"/>
        <v>53.208888623795602</v>
      </c>
      <c r="AJ58" s="28">
        <f t="shared" si="84"/>
        <v>22.86673331826945</v>
      </c>
      <c r="AK58" s="61">
        <f t="shared" si="85"/>
        <v>3.503186709312859</v>
      </c>
      <c r="AL58" s="60">
        <f t="shared" si="86"/>
        <v>3.2755750427476791</v>
      </c>
      <c r="AM58" s="60">
        <f t="shared" si="87"/>
        <v>3.0511618675011514</v>
      </c>
      <c r="AN58" s="62">
        <f t="shared" si="93"/>
        <v>7.6165683229002701</v>
      </c>
      <c r="AO58" s="63">
        <f t="shared" si="94"/>
        <v>2.0485953132775561</v>
      </c>
    </row>
    <row r="59" spans="1:41" s="1" customFormat="1" ht="20.100000000000001" customHeight="1" x14ac:dyDescent="0.15">
      <c r="A59" s="18"/>
      <c r="B59" s="147"/>
      <c r="C59" s="149"/>
      <c r="D59" s="100">
        <v>200</v>
      </c>
      <c r="E59" s="149"/>
      <c r="F59" s="64" t="s">
        <v>47</v>
      </c>
      <c r="G59" s="8">
        <f t="shared" si="88"/>
        <v>35</v>
      </c>
      <c r="H59" s="186"/>
      <c r="I59" s="97">
        <f t="shared" si="89"/>
        <v>244.1549177522912</v>
      </c>
      <c r="J59" s="8">
        <v>40</v>
      </c>
      <c r="K59" s="28">
        <f t="shared" si="63"/>
        <v>240</v>
      </c>
      <c r="L59" s="58">
        <f t="shared" si="64"/>
        <v>350</v>
      </c>
      <c r="M59" s="8">
        <v>1.75</v>
      </c>
      <c r="N59" s="67">
        <f t="shared" si="90"/>
        <v>45</v>
      </c>
      <c r="O59" s="8">
        <f t="shared" si="65"/>
        <v>10</v>
      </c>
      <c r="P59" s="28">
        <f t="shared" si="66"/>
        <v>446.69332643600052</v>
      </c>
      <c r="Q59" s="28">
        <f t="shared" si="67"/>
        <v>349.99999999999994</v>
      </c>
      <c r="R59" s="33">
        <f t="shared" si="68"/>
        <v>2.4748737341529163</v>
      </c>
      <c r="S59" s="89">
        <f t="shared" si="69"/>
        <v>77.781745930520216</v>
      </c>
      <c r="T59" s="50">
        <f t="shared" si="70"/>
        <v>164.71974547003322</v>
      </c>
      <c r="U59" s="89">
        <f t="shared" si="71"/>
        <v>92.271412520439057</v>
      </c>
      <c r="V59" s="58">
        <f t="shared" si="91"/>
        <v>70.710678118654741</v>
      </c>
      <c r="W59" s="28">
        <f t="shared" si="72"/>
        <v>25.52533293920003</v>
      </c>
      <c r="X59" s="59">
        <f t="shared" si="73"/>
        <v>2.7605880198672024</v>
      </c>
      <c r="Y59" s="60">
        <f t="shared" si="74"/>
        <v>5.2651020984506811</v>
      </c>
      <c r="Z59" s="60">
        <f t="shared" si="75"/>
        <v>4.7193633911149098</v>
      </c>
      <c r="AA59" s="67">
        <f t="shared" si="92"/>
        <v>-20</v>
      </c>
      <c r="AB59" s="31">
        <f t="shared" si="76"/>
        <v>15</v>
      </c>
      <c r="AC59" s="50">
        <f t="shared" si="77"/>
        <v>395.87746019720242</v>
      </c>
      <c r="AD59" s="28">
        <f t="shared" si="78"/>
        <v>127.38958199317082</v>
      </c>
      <c r="AE59" s="33">
        <f t="shared" si="79"/>
        <v>1.8623111018328462</v>
      </c>
      <c r="AF59" s="89">
        <f t="shared" si="80"/>
        <v>58.529777486175163</v>
      </c>
      <c r="AG59" s="50">
        <f t="shared" si="81"/>
        <v>127.64270036784666</v>
      </c>
      <c r="AH59" s="89">
        <f t="shared" si="82"/>
        <v>70.048597966453741</v>
      </c>
      <c r="AI59" s="58">
        <f t="shared" si="83"/>
        <v>53.208888623795602</v>
      </c>
      <c r="AJ59" s="28">
        <f t="shared" si="84"/>
        <v>22.621569154125851</v>
      </c>
      <c r="AK59" s="61">
        <f t="shared" si="85"/>
        <v>3.4725777755182623</v>
      </c>
      <c r="AL59" s="60">
        <f t="shared" si="86"/>
        <v>4.0236807516772011</v>
      </c>
      <c r="AM59" s="60">
        <f t="shared" si="87"/>
        <v>3.6681982458465043</v>
      </c>
      <c r="AN59" s="62">
        <f t="shared" si="93"/>
        <v>8.6594258269002875</v>
      </c>
      <c r="AO59" s="63">
        <f t="shared" si="94"/>
        <v>2.167143194685885</v>
      </c>
    </row>
    <row r="60" spans="1:41" s="1" customFormat="1" ht="20.100000000000001" customHeight="1" x14ac:dyDescent="0.15">
      <c r="A60" s="18"/>
      <c r="B60" s="147"/>
      <c r="C60" s="149"/>
      <c r="D60" s="100">
        <v>200</v>
      </c>
      <c r="E60" s="149"/>
      <c r="F60" s="64" t="s">
        <v>48</v>
      </c>
      <c r="G60" s="8">
        <f t="shared" si="88"/>
        <v>35</v>
      </c>
      <c r="H60" s="186"/>
      <c r="I60" s="97">
        <f t="shared" si="89"/>
        <v>244.1549177522912</v>
      </c>
      <c r="J60" s="8">
        <v>40</v>
      </c>
      <c r="K60" s="28">
        <f t="shared" si="63"/>
        <v>240</v>
      </c>
      <c r="L60" s="58">
        <f t="shared" si="64"/>
        <v>350</v>
      </c>
      <c r="M60" s="8">
        <v>1.75</v>
      </c>
      <c r="N60" s="67">
        <f t="shared" si="90"/>
        <v>45</v>
      </c>
      <c r="O60" s="8">
        <f t="shared" si="65"/>
        <v>10</v>
      </c>
      <c r="P60" s="28">
        <f t="shared" si="66"/>
        <v>446.69332643600052</v>
      </c>
      <c r="Q60" s="28">
        <f t="shared" si="67"/>
        <v>349.99999999999994</v>
      </c>
      <c r="R60" s="33">
        <f t="shared" si="68"/>
        <v>2.4748737341529163</v>
      </c>
      <c r="S60" s="89">
        <f t="shared" si="69"/>
        <v>77.781745930520216</v>
      </c>
      <c r="T60" s="50">
        <f t="shared" si="70"/>
        <v>164.71974547003322</v>
      </c>
      <c r="U60" s="89">
        <f t="shared" si="71"/>
        <v>92.271412520439057</v>
      </c>
      <c r="V60" s="58">
        <f t="shared" si="91"/>
        <v>70.710678118654741</v>
      </c>
      <c r="W60" s="28">
        <f t="shared" si="72"/>
        <v>25.52533293920003</v>
      </c>
      <c r="X60" s="59">
        <f t="shared" si="73"/>
        <v>2.7605880198672024</v>
      </c>
      <c r="Y60" s="60">
        <f t="shared" si="74"/>
        <v>5.2651020984506811</v>
      </c>
      <c r="Z60" s="60">
        <f t="shared" si="75"/>
        <v>4.7193633911149098</v>
      </c>
      <c r="AA60" s="67">
        <f t="shared" si="92"/>
        <v>-20</v>
      </c>
      <c r="AB60" s="31">
        <f t="shared" si="76"/>
        <v>15</v>
      </c>
      <c r="AC60" s="50">
        <f t="shared" si="77"/>
        <v>395.87746019720242</v>
      </c>
      <c r="AD60" s="28">
        <f t="shared" si="78"/>
        <v>127.38958199317082</v>
      </c>
      <c r="AE60" s="33">
        <f t="shared" si="79"/>
        <v>1.8623111018328462</v>
      </c>
      <c r="AF60" s="89">
        <f t="shared" si="80"/>
        <v>58.529777486175163</v>
      </c>
      <c r="AG60" s="50">
        <f t="shared" si="81"/>
        <v>127.64270036784666</v>
      </c>
      <c r="AH60" s="89">
        <f t="shared" si="82"/>
        <v>70.048597966453741</v>
      </c>
      <c r="AI60" s="58">
        <f t="shared" si="83"/>
        <v>53.208888623795602</v>
      </c>
      <c r="AJ60" s="28">
        <f t="shared" si="84"/>
        <v>22.621569154125851</v>
      </c>
      <c r="AK60" s="61">
        <f t="shared" si="85"/>
        <v>3.4725777755182623</v>
      </c>
      <c r="AL60" s="60">
        <f t="shared" si="86"/>
        <v>4.0236807516772011</v>
      </c>
      <c r="AM60" s="60">
        <f t="shared" si="87"/>
        <v>3.6681982458465043</v>
      </c>
      <c r="AN60" s="62">
        <f t="shared" si="93"/>
        <v>8.6594258269002875</v>
      </c>
      <c r="AO60" s="63">
        <f t="shared" si="94"/>
        <v>2.167143194685885</v>
      </c>
    </row>
    <row r="61" spans="1:41" s="1" customFormat="1" ht="20.100000000000001" customHeight="1" x14ac:dyDescent="0.15">
      <c r="A61" s="18"/>
      <c r="B61" s="147"/>
      <c r="C61" s="149"/>
      <c r="D61" s="100">
        <v>200</v>
      </c>
      <c r="E61" s="149"/>
      <c r="F61" s="64" t="s">
        <v>49</v>
      </c>
      <c r="G61" s="8">
        <f t="shared" si="88"/>
        <v>35</v>
      </c>
      <c r="H61" s="186"/>
      <c r="I61" s="97">
        <f t="shared" si="89"/>
        <v>244.1549177522912</v>
      </c>
      <c r="J61" s="8">
        <v>45</v>
      </c>
      <c r="K61" s="28">
        <f t="shared" si="63"/>
        <v>245</v>
      </c>
      <c r="L61" s="58">
        <f t="shared" si="64"/>
        <v>358.75</v>
      </c>
      <c r="M61" s="8">
        <v>1.75</v>
      </c>
      <c r="N61" s="67">
        <f t="shared" si="90"/>
        <v>45</v>
      </c>
      <c r="O61" s="8">
        <f t="shared" si="65"/>
        <v>10</v>
      </c>
      <c r="P61" s="28">
        <f t="shared" si="66"/>
        <v>457.86065959690046</v>
      </c>
      <c r="Q61" s="28">
        <f t="shared" si="67"/>
        <v>358.74999999999994</v>
      </c>
      <c r="R61" s="33">
        <f t="shared" si="68"/>
        <v>2.4748737341529163</v>
      </c>
      <c r="S61" s="89">
        <f t="shared" si="69"/>
        <v>77.781745930520216</v>
      </c>
      <c r="T61" s="50">
        <f t="shared" si="70"/>
        <v>166.53095379377311</v>
      </c>
      <c r="U61" s="89">
        <f t="shared" si="71"/>
        <v>92.271412520439057</v>
      </c>
      <c r="V61" s="58">
        <f t="shared" si="91"/>
        <v>70.710678118654741</v>
      </c>
      <c r="W61" s="28">
        <f t="shared" si="72"/>
        <v>25.525332939200027</v>
      </c>
      <c r="X61" s="59">
        <f t="shared" si="73"/>
        <v>2.7605880198672024</v>
      </c>
      <c r="Y61" s="60">
        <f t="shared" si="74"/>
        <v>5.5233451155807796</v>
      </c>
      <c r="Z61" s="60">
        <f t="shared" si="75"/>
        <v>4.8568406054770321</v>
      </c>
      <c r="AA61" s="67">
        <f t="shared" si="92"/>
        <v>-20</v>
      </c>
      <c r="AB61" s="31">
        <f t="shared" si="76"/>
        <v>15</v>
      </c>
      <c r="AC61" s="50">
        <f t="shared" si="77"/>
        <v>405.77439670213249</v>
      </c>
      <c r="AD61" s="28">
        <f t="shared" si="78"/>
        <v>130.57432154300008</v>
      </c>
      <c r="AE61" s="33">
        <f t="shared" si="79"/>
        <v>1.8623111018328462</v>
      </c>
      <c r="AF61" s="89">
        <f t="shared" si="80"/>
        <v>58.529777486175163</v>
      </c>
      <c r="AG61" s="50">
        <f t="shared" si="81"/>
        <v>129.08255292788147</v>
      </c>
      <c r="AH61" s="89">
        <f t="shared" si="82"/>
        <v>70.048597966453741</v>
      </c>
      <c r="AI61" s="58">
        <f t="shared" si="83"/>
        <v>53.208888623795602</v>
      </c>
      <c r="AJ61" s="28">
        <f t="shared" si="84"/>
        <v>22.621569154125851</v>
      </c>
      <c r="AK61" s="61">
        <f t="shared" si="85"/>
        <v>3.4725777755182623</v>
      </c>
      <c r="AL61" s="60">
        <f t="shared" si="86"/>
        <v>4.2219645364193878</v>
      </c>
      <c r="AM61" s="60">
        <f t="shared" si="87"/>
        <v>3.7753996151700422</v>
      </c>
      <c r="AN61" s="62">
        <f t="shared" si="93"/>
        <v>8.8249178502362682</v>
      </c>
      <c r="AO61" s="63">
        <f t="shared" si="94"/>
        <v>2.1849520281264314</v>
      </c>
    </row>
    <row r="62" spans="1:41" s="1" customFormat="1" ht="20.100000000000001" customHeight="1" x14ac:dyDescent="0.15">
      <c r="A62" s="18"/>
      <c r="B62" s="147"/>
      <c r="C62" s="149"/>
      <c r="D62" s="100">
        <v>200</v>
      </c>
      <c r="E62" s="149"/>
      <c r="F62" s="64" t="s">
        <v>50</v>
      </c>
      <c r="G62" s="8">
        <f t="shared" si="88"/>
        <v>35</v>
      </c>
      <c r="H62" s="186"/>
      <c r="I62" s="97">
        <f t="shared" si="89"/>
        <v>244.1549177522912</v>
      </c>
      <c r="J62" s="8">
        <v>45</v>
      </c>
      <c r="K62" s="28">
        <f t="shared" si="63"/>
        <v>245</v>
      </c>
      <c r="L62" s="58">
        <f t="shared" si="64"/>
        <v>358.75</v>
      </c>
      <c r="M62" s="8">
        <v>1.75</v>
      </c>
      <c r="N62" s="67">
        <f t="shared" si="90"/>
        <v>45</v>
      </c>
      <c r="O62" s="8">
        <f t="shared" si="65"/>
        <v>10</v>
      </c>
      <c r="P62" s="28">
        <f t="shared" si="66"/>
        <v>457.86065959690046</v>
      </c>
      <c r="Q62" s="28">
        <f t="shared" si="67"/>
        <v>358.74999999999994</v>
      </c>
      <c r="R62" s="33">
        <f t="shared" si="68"/>
        <v>2.4748737341529163</v>
      </c>
      <c r="S62" s="89">
        <f t="shared" si="69"/>
        <v>77.781745930520216</v>
      </c>
      <c r="T62" s="50">
        <f t="shared" si="70"/>
        <v>166.53095379377311</v>
      </c>
      <c r="U62" s="89">
        <f t="shared" si="71"/>
        <v>92.271412520439057</v>
      </c>
      <c r="V62" s="58">
        <f t="shared" si="91"/>
        <v>70.710678118654741</v>
      </c>
      <c r="W62" s="28">
        <f t="shared" si="72"/>
        <v>25.525332939200027</v>
      </c>
      <c r="X62" s="59">
        <f t="shared" si="73"/>
        <v>2.7605880198672024</v>
      </c>
      <c r="Y62" s="60">
        <f t="shared" si="74"/>
        <v>5.5233451155807796</v>
      </c>
      <c r="Z62" s="60">
        <f t="shared" si="75"/>
        <v>4.8568406054770321</v>
      </c>
      <c r="AA62" s="67">
        <f t="shared" si="92"/>
        <v>-20</v>
      </c>
      <c r="AB62" s="31">
        <f t="shared" si="76"/>
        <v>15</v>
      </c>
      <c r="AC62" s="50">
        <f t="shared" si="77"/>
        <v>405.77439670213249</v>
      </c>
      <c r="AD62" s="28">
        <f t="shared" si="78"/>
        <v>130.57432154300008</v>
      </c>
      <c r="AE62" s="33">
        <f t="shared" si="79"/>
        <v>1.8623111018328462</v>
      </c>
      <c r="AF62" s="89">
        <f t="shared" si="80"/>
        <v>58.529777486175163</v>
      </c>
      <c r="AG62" s="50">
        <f t="shared" si="81"/>
        <v>129.08255292788147</v>
      </c>
      <c r="AH62" s="89">
        <f t="shared" si="82"/>
        <v>70.048597966453741</v>
      </c>
      <c r="AI62" s="58">
        <f t="shared" si="83"/>
        <v>53.208888623795602</v>
      </c>
      <c r="AJ62" s="28">
        <f t="shared" si="84"/>
        <v>22.621569154125851</v>
      </c>
      <c r="AK62" s="61">
        <f t="shared" si="85"/>
        <v>3.4725777755182623</v>
      </c>
      <c r="AL62" s="60">
        <f t="shared" si="86"/>
        <v>4.2219645364193878</v>
      </c>
      <c r="AM62" s="60">
        <f t="shared" si="87"/>
        <v>3.7753996151700422</v>
      </c>
      <c r="AN62" s="62">
        <f t="shared" si="93"/>
        <v>8.8249178502362682</v>
      </c>
      <c r="AO62" s="63">
        <f t="shared" si="94"/>
        <v>2.1849520281264314</v>
      </c>
    </row>
    <row r="63" spans="1:41" s="1" customFormat="1" ht="20.100000000000001" customHeight="1" thickBot="1" x14ac:dyDescent="0.2">
      <c r="A63" s="18"/>
      <c r="B63" s="148"/>
      <c r="C63" s="150"/>
      <c r="D63" s="101">
        <v>200</v>
      </c>
      <c r="E63" s="150"/>
      <c r="F63" s="65" t="s">
        <v>51</v>
      </c>
      <c r="G63" s="35">
        <f t="shared" si="88"/>
        <v>35</v>
      </c>
      <c r="H63" s="187"/>
      <c r="I63" s="97">
        <f t="shared" si="89"/>
        <v>244.1549177522912</v>
      </c>
      <c r="J63" s="35">
        <v>50</v>
      </c>
      <c r="K63" s="36">
        <f t="shared" si="63"/>
        <v>250</v>
      </c>
      <c r="L63" s="66">
        <f t="shared" si="64"/>
        <v>367.5</v>
      </c>
      <c r="M63" s="35">
        <v>1.75</v>
      </c>
      <c r="N63" s="83">
        <f t="shared" si="90"/>
        <v>45</v>
      </c>
      <c r="O63" s="35">
        <f t="shared" si="65"/>
        <v>10</v>
      </c>
      <c r="P63" s="36">
        <f t="shared" si="66"/>
        <v>469.02799275780052</v>
      </c>
      <c r="Q63" s="36">
        <f t="shared" si="67"/>
        <v>367.49999999999994</v>
      </c>
      <c r="R63" s="40">
        <f t="shared" si="68"/>
        <v>2.4748737341529163</v>
      </c>
      <c r="S63" s="90">
        <f t="shared" si="69"/>
        <v>77.781745930520216</v>
      </c>
      <c r="T63" s="51">
        <f t="shared" si="70"/>
        <v>168.34216211751294</v>
      </c>
      <c r="U63" s="90">
        <f t="shared" si="71"/>
        <v>92.271412520439057</v>
      </c>
      <c r="V63" s="58">
        <f t="shared" si="91"/>
        <v>70.710678118654741</v>
      </c>
      <c r="W63" s="36">
        <f t="shared" si="72"/>
        <v>25.52533293920003</v>
      </c>
      <c r="X63" s="84">
        <f t="shared" si="73"/>
        <v>2.7605880198672024</v>
      </c>
      <c r="Y63" s="85">
        <f t="shared" si="74"/>
        <v>5.788873861939356</v>
      </c>
      <c r="Z63" s="85">
        <f t="shared" si="75"/>
        <v>4.9952687042091188</v>
      </c>
      <c r="AA63" s="83">
        <f t="shared" si="92"/>
        <v>-20</v>
      </c>
      <c r="AB63" s="38">
        <f t="shared" si="76"/>
        <v>15</v>
      </c>
      <c r="AC63" s="51">
        <f t="shared" si="77"/>
        <v>415.6713332070625</v>
      </c>
      <c r="AD63" s="36">
        <f t="shared" si="78"/>
        <v>133.75906109282937</v>
      </c>
      <c r="AE63" s="40">
        <f t="shared" si="79"/>
        <v>1.8623111018328462</v>
      </c>
      <c r="AF63" s="90">
        <f t="shared" si="80"/>
        <v>58.529777486175163</v>
      </c>
      <c r="AG63" s="51">
        <f t="shared" si="81"/>
        <v>130.5224054879163</v>
      </c>
      <c r="AH63" s="90">
        <f t="shared" si="82"/>
        <v>70.048597966453741</v>
      </c>
      <c r="AI63" s="66">
        <f t="shared" si="83"/>
        <v>53.208888623795602</v>
      </c>
      <c r="AJ63" s="36">
        <f t="shared" si="84"/>
        <v>22.621569154125851</v>
      </c>
      <c r="AK63" s="86">
        <f t="shared" si="85"/>
        <v>3.4725777755182623</v>
      </c>
      <c r="AL63" s="85">
        <f t="shared" si="86"/>
        <v>4.4258956828521683</v>
      </c>
      <c r="AM63" s="85">
        <f t="shared" si="87"/>
        <v>3.883356907087598</v>
      </c>
      <c r="AN63" s="62">
        <f t="shared" si="93"/>
        <v>8.9923577147298062</v>
      </c>
      <c r="AO63" s="63">
        <f>IF(AA63&gt;0,0.8*0.4*(Q63+U63+W63+I63+AD63+AH63+AJ63)/100,0.8*0.4*(Q63+U63+W63+I63-AD63+AH63+AJ63)/100)</f>
        <v>2.2027608615669778</v>
      </c>
    </row>
    <row r="64" spans="1:41" s="6" customFormat="1" ht="20.100000000000001" customHeight="1" x14ac:dyDescent="0.15">
      <c r="A64" s="18"/>
      <c r="B64" s="18"/>
      <c r="C64" s="18"/>
      <c r="D64" s="99"/>
      <c r="E64" s="18"/>
      <c r="F64" s="18"/>
      <c r="G64" s="18"/>
      <c r="H64" s="18"/>
      <c r="I64" s="18"/>
      <c r="J64" s="18"/>
      <c r="K64" s="42"/>
      <c r="L64" s="42"/>
      <c r="M64" s="18"/>
      <c r="N64" s="18"/>
      <c r="O64" s="18"/>
      <c r="P64" s="42"/>
      <c r="Q64" s="42"/>
      <c r="R64" s="47"/>
      <c r="S64" s="52"/>
      <c r="T64" s="52"/>
      <c r="U64" s="52"/>
      <c r="V64" s="42"/>
      <c r="W64" s="42"/>
      <c r="X64" s="46"/>
      <c r="Y64" s="43"/>
      <c r="Z64" s="43"/>
      <c r="AA64" s="44"/>
      <c r="AB64" s="45"/>
      <c r="AC64" s="52"/>
      <c r="AD64" s="42"/>
      <c r="AE64" s="47"/>
      <c r="AF64" s="52"/>
      <c r="AG64" s="52"/>
      <c r="AH64" s="52"/>
      <c r="AI64" s="42"/>
      <c r="AJ64" s="42"/>
      <c r="AK64" s="46"/>
      <c r="AL64" s="43"/>
      <c r="AM64" s="43"/>
      <c r="AN64" s="47"/>
      <c r="AO64" s="47"/>
    </row>
    <row r="65" spans="1:41" s="6" customFormat="1" ht="20.100000000000001" customHeight="1" x14ac:dyDescent="0.15">
      <c r="A65" s="18"/>
      <c r="B65" s="18"/>
      <c r="C65" s="18"/>
      <c r="D65" s="99"/>
      <c r="E65" s="18"/>
      <c r="F65" s="18"/>
      <c r="G65" s="18"/>
      <c r="H65" s="18"/>
      <c r="I65" s="18"/>
      <c r="J65" s="18"/>
      <c r="K65" s="42"/>
      <c r="L65" s="42"/>
      <c r="M65" s="18"/>
      <c r="N65" s="18"/>
      <c r="O65" s="18"/>
      <c r="P65" s="42"/>
      <c r="Q65" s="42"/>
      <c r="R65" s="47"/>
      <c r="S65" s="52"/>
      <c r="T65" s="52"/>
      <c r="U65" s="52"/>
      <c r="V65" s="42"/>
      <c r="W65" s="42"/>
      <c r="X65" s="46"/>
      <c r="Y65" s="43"/>
      <c r="Z65" s="43"/>
      <c r="AA65" s="44"/>
      <c r="AB65" s="45"/>
      <c r="AC65" s="52"/>
      <c r="AD65" s="42"/>
      <c r="AE65" s="47"/>
      <c r="AF65" s="52"/>
      <c r="AG65" s="52"/>
      <c r="AH65" s="52"/>
      <c r="AI65" s="42"/>
      <c r="AJ65" s="42"/>
      <c r="AK65" s="46"/>
      <c r="AL65" s="43"/>
      <c r="AM65" s="43"/>
      <c r="AN65" s="47"/>
      <c r="AO65" s="47"/>
    </row>
    <row r="66" spans="1:41" s="6" customFormat="1" ht="20.100000000000001" customHeight="1" x14ac:dyDescent="0.15">
      <c r="A66" s="18"/>
      <c r="B66" s="18"/>
      <c r="C66" s="18"/>
      <c r="D66" s="99"/>
      <c r="E66" s="18"/>
      <c r="F66" s="18"/>
      <c r="G66" s="18"/>
      <c r="H66" s="18"/>
      <c r="I66" s="18"/>
      <c r="J66" s="18"/>
      <c r="K66" s="42"/>
      <c r="L66" s="42"/>
      <c r="M66" s="18"/>
      <c r="N66" s="18"/>
      <c r="O66" s="18"/>
      <c r="P66" s="42"/>
      <c r="Q66" s="42"/>
      <c r="R66" s="47"/>
      <c r="S66" s="52"/>
      <c r="T66" s="52"/>
      <c r="U66" s="52"/>
      <c r="V66" s="42"/>
      <c r="W66" s="42"/>
      <c r="X66" s="46"/>
      <c r="Y66" s="43"/>
      <c r="Z66" s="43"/>
      <c r="AA66" s="44"/>
      <c r="AB66" s="45"/>
      <c r="AC66" s="52"/>
      <c r="AD66" s="42"/>
      <c r="AE66" s="47"/>
      <c r="AF66" s="52"/>
      <c r="AG66" s="52"/>
      <c r="AH66" s="52"/>
      <c r="AI66" s="42"/>
      <c r="AJ66" s="42"/>
      <c r="AK66" s="46"/>
      <c r="AL66" s="43"/>
      <c r="AM66" s="43"/>
      <c r="AN66" s="47"/>
      <c r="AO66" s="47"/>
    </row>
    <row r="67" spans="1:41" s="1" customFormat="1" ht="20.100000000000001" customHeight="1" x14ac:dyDescent="0.15">
      <c r="A67" s="17"/>
      <c r="B67" s="164" t="s">
        <v>318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64"/>
      <c r="AN67" s="164"/>
      <c r="AO67" s="164"/>
    </row>
    <row r="68" spans="1:41" s="1" customFormat="1" ht="20.100000000000001" customHeight="1" thickBot="1" x14ac:dyDescent="0.2">
      <c r="D68" s="96"/>
      <c r="H68" s="105"/>
      <c r="I68" s="105"/>
      <c r="K68" s="2"/>
      <c r="L68" s="2"/>
      <c r="P68" s="2"/>
      <c r="Q68" s="113"/>
      <c r="R68" s="87"/>
      <c r="S68" s="13"/>
      <c r="T68" s="13"/>
      <c r="U68" s="122"/>
      <c r="V68" s="2"/>
      <c r="W68" s="113"/>
      <c r="X68" s="5"/>
      <c r="AA68" s="3"/>
      <c r="AB68" s="4"/>
      <c r="AC68" s="13"/>
      <c r="AD68" s="113"/>
      <c r="AE68" s="87"/>
      <c r="AF68" s="13"/>
      <c r="AG68" s="13"/>
      <c r="AH68" s="122"/>
      <c r="AI68" s="2"/>
      <c r="AJ68" s="113"/>
      <c r="AK68" s="5"/>
      <c r="AN68" s="4" t="s">
        <v>77</v>
      </c>
      <c r="AO68" s="4"/>
    </row>
    <row r="69" spans="1:41" s="1" customFormat="1" ht="29.25" customHeight="1" x14ac:dyDescent="0.15">
      <c r="A69" s="18"/>
      <c r="B69" s="19" t="s">
        <v>29</v>
      </c>
      <c r="C69" s="15" t="s">
        <v>30</v>
      </c>
      <c r="D69" s="91" t="s">
        <v>30</v>
      </c>
      <c r="E69" s="15" t="s">
        <v>315</v>
      </c>
      <c r="F69" s="68" t="s">
        <v>24</v>
      </c>
      <c r="G69" s="165" t="s">
        <v>71</v>
      </c>
      <c r="H69" s="146" t="s">
        <v>316</v>
      </c>
      <c r="I69" s="167" t="s">
        <v>316</v>
      </c>
      <c r="J69" s="68" t="s">
        <v>27</v>
      </c>
      <c r="K69" s="151" t="s">
        <v>72</v>
      </c>
      <c r="L69" s="151" t="s">
        <v>1</v>
      </c>
      <c r="M69" s="153" t="s">
        <v>3</v>
      </c>
      <c r="N69" s="153" t="s">
        <v>32</v>
      </c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 t="s">
        <v>33</v>
      </c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03" t="s">
        <v>16</v>
      </c>
      <c r="AO69" s="155" t="s">
        <v>87</v>
      </c>
    </row>
    <row r="70" spans="1:41" s="1" customFormat="1" ht="34.5" customHeight="1" x14ac:dyDescent="0.15">
      <c r="A70" s="18"/>
      <c r="B70" s="20" t="s">
        <v>34</v>
      </c>
      <c r="C70" s="16" t="s">
        <v>35</v>
      </c>
      <c r="D70" s="92" t="s">
        <v>35</v>
      </c>
      <c r="E70" s="16" t="s">
        <v>70</v>
      </c>
      <c r="F70" s="69" t="s">
        <v>73</v>
      </c>
      <c r="G70" s="166"/>
      <c r="H70" s="143"/>
      <c r="I70" s="168"/>
      <c r="J70" s="69" t="s">
        <v>74</v>
      </c>
      <c r="K70" s="152"/>
      <c r="L70" s="152"/>
      <c r="M70" s="154"/>
      <c r="N70" s="103" t="s">
        <v>39</v>
      </c>
      <c r="O70" s="103" t="s">
        <v>40</v>
      </c>
      <c r="P70" s="103" t="s">
        <v>0</v>
      </c>
      <c r="Q70" s="119" t="s">
        <v>2</v>
      </c>
      <c r="R70" s="162" t="s">
        <v>17</v>
      </c>
      <c r="S70" s="103" t="s">
        <v>4</v>
      </c>
      <c r="T70" s="103" t="s">
        <v>19</v>
      </c>
      <c r="U70" s="119" t="s">
        <v>21</v>
      </c>
      <c r="V70" s="7" t="s">
        <v>5</v>
      </c>
      <c r="W70" s="119" t="s">
        <v>6</v>
      </c>
      <c r="X70" s="157" t="s">
        <v>7</v>
      </c>
      <c r="Y70" s="70" t="s">
        <v>37</v>
      </c>
      <c r="Z70" s="70" t="s">
        <v>38</v>
      </c>
      <c r="AA70" s="103" t="s">
        <v>41</v>
      </c>
      <c r="AB70" s="103" t="s">
        <v>42</v>
      </c>
      <c r="AC70" s="103" t="s">
        <v>18</v>
      </c>
      <c r="AD70" s="119" t="s">
        <v>13</v>
      </c>
      <c r="AE70" s="162" t="s">
        <v>14</v>
      </c>
      <c r="AF70" s="103" t="s">
        <v>8</v>
      </c>
      <c r="AG70" s="103" t="s">
        <v>20</v>
      </c>
      <c r="AH70" s="119" t="s">
        <v>22</v>
      </c>
      <c r="AI70" s="103" t="s">
        <v>9</v>
      </c>
      <c r="AJ70" s="119" t="s">
        <v>10</v>
      </c>
      <c r="AK70" s="157" t="s">
        <v>11</v>
      </c>
      <c r="AL70" s="70" t="s">
        <v>37</v>
      </c>
      <c r="AM70" s="70" t="s">
        <v>38</v>
      </c>
      <c r="AN70" s="71" t="s">
        <v>314</v>
      </c>
      <c r="AO70" s="156"/>
    </row>
    <row r="71" spans="1:41" s="1" customFormat="1" ht="59.25" customHeight="1" x14ac:dyDescent="0.15">
      <c r="A71" s="18"/>
      <c r="B71" s="25" t="s">
        <v>57</v>
      </c>
      <c r="C71" s="24" t="s">
        <v>57</v>
      </c>
      <c r="D71" s="93" t="s">
        <v>57</v>
      </c>
      <c r="E71" s="71" t="s">
        <v>15</v>
      </c>
      <c r="F71" s="71" t="s">
        <v>58</v>
      </c>
      <c r="G71" s="71" t="s">
        <v>59</v>
      </c>
      <c r="H71" s="108" t="s">
        <v>15</v>
      </c>
      <c r="I71" s="93" t="s">
        <v>15</v>
      </c>
      <c r="J71" s="71" t="s">
        <v>15</v>
      </c>
      <c r="K71" s="73" t="s">
        <v>57</v>
      </c>
      <c r="L71" s="73" t="s">
        <v>57</v>
      </c>
      <c r="M71" s="154"/>
      <c r="N71" s="71" t="s">
        <v>59</v>
      </c>
      <c r="O71" s="71" t="s">
        <v>59</v>
      </c>
      <c r="P71" s="71" t="s">
        <v>57</v>
      </c>
      <c r="Q71" s="120" t="s">
        <v>57</v>
      </c>
      <c r="R71" s="163"/>
      <c r="S71" s="71" t="s">
        <v>57</v>
      </c>
      <c r="T71" s="71" t="s">
        <v>57</v>
      </c>
      <c r="U71" s="120" t="s">
        <v>57</v>
      </c>
      <c r="V71" s="24" t="s">
        <v>57</v>
      </c>
      <c r="W71" s="120" t="s">
        <v>57</v>
      </c>
      <c r="X71" s="157"/>
      <c r="Y71" s="158" t="s">
        <v>75</v>
      </c>
      <c r="Z71" s="158"/>
      <c r="AA71" s="71" t="s">
        <v>59</v>
      </c>
      <c r="AB71" s="71" t="s">
        <v>59</v>
      </c>
      <c r="AC71" s="71" t="s">
        <v>57</v>
      </c>
      <c r="AD71" s="120" t="s">
        <v>57</v>
      </c>
      <c r="AE71" s="163"/>
      <c r="AF71" s="71" t="s">
        <v>57</v>
      </c>
      <c r="AG71" s="71" t="s">
        <v>57</v>
      </c>
      <c r="AH71" s="120" t="s">
        <v>57</v>
      </c>
      <c r="AI71" s="71" t="s">
        <v>57</v>
      </c>
      <c r="AJ71" s="120" t="s">
        <v>57</v>
      </c>
      <c r="AK71" s="157"/>
      <c r="AL71" s="159" t="s">
        <v>75</v>
      </c>
      <c r="AM71" s="160"/>
      <c r="AN71" s="158" t="s">
        <v>52</v>
      </c>
      <c r="AO71" s="161"/>
    </row>
    <row r="72" spans="1:41" s="1" customFormat="1" ht="20.100000000000001" customHeight="1" x14ac:dyDescent="0.15">
      <c r="A72" s="18"/>
      <c r="B72" s="147">
        <v>350</v>
      </c>
      <c r="C72" s="149">
        <v>300</v>
      </c>
      <c r="D72" s="100">
        <f>C72</f>
        <v>300</v>
      </c>
      <c r="E72" s="149">
        <v>250</v>
      </c>
      <c r="F72" s="94" t="s">
        <v>117</v>
      </c>
      <c r="G72" s="8">
        <v>35</v>
      </c>
      <c r="H72" s="142">
        <f>C72/COS(G72/180*PI())</f>
        <v>366.23237662843684</v>
      </c>
      <c r="I72" s="97">
        <f>D72/COS(G72/180*PI())</f>
        <v>366.23237662843684</v>
      </c>
      <c r="J72" s="8">
        <v>35</v>
      </c>
      <c r="K72" s="28">
        <f>J72+E$72</f>
        <v>285</v>
      </c>
      <c r="L72" s="58">
        <f>(K72-40)*M72</f>
        <v>367.5</v>
      </c>
      <c r="M72" s="8">
        <v>1.5</v>
      </c>
      <c r="N72" s="67">
        <v>45</v>
      </c>
      <c r="O72" s="8">
        <f>N72-G72</f>
        <v>10</v>
      </c>
      <c r="P72" s="28">
        <f>L72/COS(ATAN((Q72+U72-T72)/L72))</f>
        <v>462.16828031571134</v>
      </c>
      <c r="Q72" s="116">
        <f>L72*TAN(N72*PI()/180)</f>
        <v>367.49999999999994</v>
      </c>
      <c r="R72" s="33">
        <f>M72/COS(N72*PI()/180)</f>
        <v>2.1213203435596424</v>
      </c>
      <c r="S72" s="89">
        <f>55/COS(N72*PI()/180)</f>
        <v>77.781745930520216</v>
      </c>
      <c r="T72" s="50">
        <f>K72/X72+S72</f>
        <v>179.26998848206256</v>
      </c>
      <c r="U72" s="128">
        <f>40/X72+S72</f>
        <v>92.025709797403351</v>
      </c>
      <c r="V72" s="58">
        <f>50/COS(N72*PI()/180)</f>
        <v>70.710678118654741</v>
      </c>
      <c r="W72" s="116">
        <f>20/COS(ATAN((Q72+U72-T72)/L72))</f>
        <v>25.152015255276805</v>
      </c>
      <c r="X72" s="59">
        <f>(3.5+SIN(N72*PI()/180)/M72)*COS(N72*PI()/180)</f>
        <v>2.8082070674862498</v>
      </c>
      <c r="Y72" s="60">
        <f>(S72*M72*(K72^2-40^2)/2+M72*(K72^3-40^3)/(6*X72))/1000000</f>
        <v>6.7001766795537581</v>
      </c>
      <c r="Z72" s="60">
        <f>(M72*(S72+V72+W72)*(K72-40)*60+M72*(K72^2-40^2)*60/(2*X72)+(V72+W72+U72)*0*60)/1000000</f>
        <v>5.1048074624263018</v>
      </c>
      <c r="AA72" s="67">
        <v>-20</v>
      </c>
      <c r="AB72" s="31">
        <f>AA72+G72</f>
        <v>15</v>
      </c>
      <c r="AC72" s="50">
        <f>IF(AA72&gt;0,L72/COS(ATAN((AD72+AH72-AG72)/L72)),L72/COS(ATAN((AD72+AG72-AH72)/L72)))</f>
        <v>420.17622472320119</v>
      </c>
      <c r="AD72" s="116">
        <f>L72*TAN(ABS(AA72)*PI()/180)</f>
        <v>133.75906109282937</v>
      </c>
      <c r="AE72" s="33">
        <f>M72/COS(AA72*PI()/180)</f>
        <v>1.5962666587138681</v>
      </c>
      <c r="AF72" s="89">
        <f>55/COS(AA72*PI()/180)</f>
        <v>58.529777486175163</v>
      </c>
      <c r="AG72" s="50">
        <f>K72/AK72+AF72</f>
        <v>139.88427658905113</v>
      </c>
      <c r="AH72" s="128">
        <f>40/AK72+AF72</f>
        <v>69.947952798859504</v>
      </c>
      <c r="AI72" s="58">
        <f>50/COS(AA72*PI()/180)</f>
        <v>53.208888623795602</v>
      </c>
      <c r="AJ72" s="116">
        <f>IF(AA72&gt;0,20/COS(ATAN((AD72+AH72-AG72)/L72)),20/COS(ATAN((AD72-AH72+AG72)/L72)))</f>
        <v>22.866733318269453</v>
      </c>
      <c r="AK72" s="61">
        <f>(3.5+SIN(ABS(AA72)*PI()/180)/M72)*COS(AA72*PI()/180)</f>
        <v>3.503186709312859</v>
      </c>
      <c r="AL72" s="60">
        <f>(AF72*M72*(K72^2-40^2)/2+M72*(K72^3-40^3)/(6*AK72))/1000000</f>
        <v>5.1427626765352246</v>
      </c>
      <c r="AM72" s="60">
        <f>(M72*(AF72+AI72+AJ72)*(K72-40)*60+M72*(K72^2-40^2)*60/(2*AK72)+(AI72+AJ72+AH72)*0*60)/1000000</f>
        <v>3.9908677928242491</v>
      </c>
      <c r="AN72" s="62">
        <f>IF(AA72&gt;0,((I72+I72+Q72+AD72)*L72/2+200*(I72+Q72+AD72+U72+W72+AH72+AJ72))/10000*0.4-(AI72+V72)*L72/10000*0.4,((I72+I72+Q72-AD72)*L72/2+200*(I72+Q72-AD72+U72+W72+AH72+AJ72))/10000*0.4-(AI72+V72)*L72/10000*0.4)</f>
        <v>11.759720019935038</v>
      </c>
      <c r="AO72" s="63">
        <f>IF(AA72&gt;0,0.8*0.4*(Q72+U72+W72+I72+AD72+AH72+AJ72)/100,0.8*0.4*(Q72+U72+W72+I72-AD72+AH72+AJ72)/100)</f>
        <v>2.5918903254573333</v>
      </c>
    </row>
    <row r="73" spans="1:41" s="1" customFormat="1" ht="20.100000000000001" customHeight="1" x14ac:dyDescent="0.15">
      <c r="A73" s="18"/>
      <c r="B73" s="147"/>
      <c r="C73" s="149"/>
      <c r="D73" s="100">
        <f>D72</f>
        <v>300</v>
      </c>
      <c r="E73" s="149"/>
      <c r="F73" s="94" t="s">
        <v>118</v>
      </c>
      <c r="G73" s="8">
        <f t="shared" ref="G73:G89" si="95">G72</f>
        <v>35</v>
      </c>
      <c r="H73" s="143"/>
      <c r="I73" s="97">
        <f t="shared" ref="I73:I89" si="96">D73/COS(G73/180*PI())</f>
        <v>366.23237662843684</v>
      </c>
      <c r="J73" s="8">
        <v>35</v>
      </c>
      <c r="K73" s="28">
        <f t="shared" ref="K73:K89" si="97">J73+E$72</f>
        <v>285</v>
      </c>
      <c r="L73" s="58">
        <f t="shared" ref="L73:L89" si="98">(K73-40)*M73</f>
        <v>367.5</v>
      </c>
      <c r="M73" s="8">
        <v>1.5</v>
      </c>
      <c r="N73" s="67">
        <f>N72</f>
        <v>45</v>
      </c>
      <c r="O73" s="8">
        <f t="shared" ref="O73:O89" si="99">N73-G73</f>
        <v>10</v>
      </c>
      <c r="P73" s="28">
        <f t="shared" ref="P73:P89" si="100">L73/COS(ATAN((Q73+U73-T73)/L73))</f>
        <v>462.16828031571134</v>
      </c>
      <c r="Q73" s="116">
        <f t="shared" ref="Q73:Q89" si="101">L73*TAN(N73*PI()/180)</f>
        <v>367.49999999999994</v>
      </c>
      <c r="R73" s="33">
        <f t="shared" ref="R73:R89" si="102">M73/COS(N73*PI()/180)</f>
        <v>2.1213203435596424</v>
      </c>
      <c r="S73" s="89">
        <f t="shared" ref="S73:S89" si="103">55/COS(N73*PI()/180)</f>
        <v>77.781745930520216</v>
      </c>
      <c r="T73" s="50">
        <f t="shared" ref="T73:T89" si="104">K73/X73+S73</f>
        <v>179.26998848206256</v>
      </c>
      <c r="U73" s="128">
        <f t="shared" ref="U73:U89" si="105">40/X73+S73</f>
        <v>92.025709797403351</v>
      </c>
      <c r="V73" s="58">
        <f t="shared" ref="V73:V89" si="106">50/COS(N73*PI()/180)</f>
        <v>70.710678118654741</v>
      </c>
      <c r="W73" s="116">
        <f t="shared" ref="W73:W89" si="107">20/COS(ATAN((Q73+U73-T73)/L73))</f>
        <v>25.152015255276805</v>
      </c>
      <c r="X73" s="59">
        <f t="shared" ref="X73:X89" si="108">(3.5+SIN(N73*PI()/180)/M73)*COS(N73*PI()/180)</f>
        <v>2.8082070674862498</v>
      </c>
      <c r="Y73" s="60">
        <f t="shared" ref="Y73:Y89" si="109">(S73*M73*(K73^2-40^2)/2+M73*(K73^3-40^3)/(6*X73))/1000000</f>
        <v>6.7001766795537581</v>
      </c>
      <c r="Z73" s="60">
        <f t="shared" ref="Z73:Z89" si="110">(M73*(S73+V73+W73)*(K73-40)*60+M73*(K73^2-40^2)*60/(2*X73)+(V73+W73+U73)*0*60)/1000000</f>
        <v>5.1048074624263018</v>
      </c>
      <c r="AA73" s="67">
        <f>AA72</f>
        <v>-20</v>
      </c>
      <c r="AB73" s="31">
        <f t="shared" ref="AB73:AB89" si="111">AA73+G73</f>
        <v>15</v>
      </c>
      <c r="AC73" s="50">
        <f t="shared" ref="AC73:AC89" si="112">IF(AA73&gt;0,L73/COS(ATAN((AD73+AH73-AG73)/L73)),L73/COS(ATAN((AD73+AG73-AH73)/L73)))</f>
        <v>420.17622472320119</v>
      </c>
      <c r="AD73" s="116">
        <f t="shared" ref="AD73:AD89" si="113">L73*TAN(ABS(AA73)*PI()/180)</f>
        <v>133.75906109282937</v>
      </c>
      <c r="AE73" s="33">
        <f t="shared" ref="AE73:AE89" si="114">M73/COS(AA73*PI()/180)</f>
        <v>1.5962666587138681</v>
      </c>
      <c r="AF73" s="89">
        <f t="shared" ref="AF73:AF89" si="115">55/COS(AA73*PI()/180)</f>
        <v>58.529777486175163</v>
      </c>
      <c r="AG73" s="50">
        <f t="shared" ref="AG73:AG89" si="116">K73/AK73+AF73</f>
        <v>139.88427658905113</v>
      </c>
      <c r="AH73" s="128">
        <f t="shared" ref="AH73:AH89" si="117">40/AK73+AF73</f>
        <v>69.947952798859504</v>
      </c>
      <c r="AI73" s="58">
        <f t="shared" ref="AI73:AI89" si="118">50/COS(AA73*PI()/180)</f>
        <v>53.208888623795602</v>
      </c>
      <c r="AJ73" s="116">
        <f t="shared" ref="AJ73:AJ89" si="119">IF(AA73&gt;0,20/COS(ATAN((AD73+AH73-AG73)/L73)),20/COS(ATAN((AD73-AH73+AG73)/L73)))</f>
        <v>22.866733318269453</v>
      </c>
      <c r="AK73" s="61">
        <f t="shared" ref="AK73:AK89" si="120">(3.5+SIN(ABS(AA73)*PI()/180)/M73)*COS(AA73*PI()/180)</f>
        <v>3.503186709312859</v>
      </c>
      <c r="AL73" s="60">
        <f t="shared" ref="AL73:AL89" si="121">(AF73*M73*(K73^2-40^2)/2+M73*(K73^3-40^3)/(6*AK73))/1000000</f>
        <v>5.1427626765352246</v>
      </c>
      <c r="AM73" s="60">
        <f t="shared" ref="AM73:AM89" si="122">(M73*(AF73+AI73+AJ73)*(K73-40)*60+M73*(K73^2-40^2)*60/(2*AK73)+(AI73+AJ73+AH73)*0*60)/1000000</f>
        <v>3.9908677928242491</v>
      </c>
      <c r="AN73" s="62">
        <f t="shared" ref="AN73:AN89" si="123">IF(AA73&gt;0,((I73+I73+Q73+AD73)*L73/2+200*(I73+Q73+AD73+U73+W73+AH73+AJ73))/10000*0.4-(AI73+V73)*L73/10000*0.4,((I73+I73+Q73-AD73)*L73/2+200*(I73+Q73-AD73+U73+W73+AH73+AJ73))/10000*0.4-(AI73+V73)*L73/10000*0.4)</f>
        <v>11.759720019935038</v>
      </c>
      <c r="AO73" s="63">
        <f t="shared" ref="AO73:AO89" si="124">IF(AA73&gt;0,0.8*0.4*(Q73+U73+W73+I73+AD73+AH73+AJ73)/100,0.8*0.4*(Q73+U73+W73+I73-AD73+AH73+AJ73)/100)</f>
        <v>2.5918903254573333</v>
      </c>
    </row>
    <row r="74" spans="1:41" s="1" customFormat="1" ht="20.100000000000001" customHeight="1" x14ac:dyDescent="0.15">
      <c r="A74" s="18"/>
      <c r="B74" s="147"/>
      <c r="C74" s="149"/>
      <c r="D74" s="100">
        <f t="shared" ref="D74:D80" si="125">D73</f>
        <v>300</v>
      </c>
      <c r="E74" s="149"/>
      <c r="F74" s="94" t="s">
        <v>119</v>
      </c>
      <c r="G74" s="8">
        <f t="shared" si="95"/>
        <v>35</v>
      </c>
      <c r="H74" s="143"/>
      <c r="I74" s="97">
        <f>D74/COS(G74/180*PI())</f>
        <v>366.23237662843684</v>
      </c>
      <c r="J74" s="8">
        <v>45</v>
      </c>
      <c r="K74" s="28">
        <f t="shared" si="97"/>
        <v>295</v>
      </c>
      <c r="L74" s="58">
        <f t="shared" si="98"/>
        <v>382.5</v>
      </c>
      <c r="M74" s="8">
        <v>1.5</v>
      </c>
      <c r="N74" s="67">
        <f t="shared" ref="N74:N88" si="126">N73</f>
        <v>45</v>
      </c>
      <c r="O74" s="8">
        <f t="shared" si="99"/>
        <v>10</v>
      </c>
      <c r="P74" s="28">
        <f t="shared" si="100"/>
        <v>481.03229175716893</v>
      </c>
      <c r="Q74" s="116">
        <f t="shared" si="101"/>
        <v>382.49999999999994</v>
      </c>
      <c r="R74" s="33">
        <f t="shared" si="102"/>
        <v>2.1213203435596424</v>
      </c>
      <c r="S74" s="89">
        <f t="shared" si="103"/>
        <v>77.781745930520216</v>
      </c>
      <c r="T74" s="50">
        <f t="shared" si="104"/>
        <v>182.83097944878335</v>
      </c>
      <c r="U74" s="128">
        <f t="shared" si="105"/>
        <v>92.025709797403351</v>
      </c>
      <c r="V74" s="58">
        <f t="shared" si="106"/>
        <v>70.710678118654741</v>
      </c>
      <c r="W74" s="116">
        <f t="shared" si="107"/>
        <v>25.152015255276805</v>
      </c>
      <c r="X74" s="59">
        <f t="shared" si="108"/>
        <v>2.8082070674862498</v>
      </c>
      <c r="Y74" s="60">
        <f t="shared" si="109"/>
        <v>7.2631590357709772</v>
      </c>
      <c r="Z74" s="60">
        <f t="shared" si="110"/>
        <v>5.3540293220317219</v>
      </c>
      <c r="AA74" s="67">
        <f t="shared" ref="AA74:AA88" si="127">AA73</f>
        <v>-20</v>
      </c>
      <c r="AB74" s="31">
        <f t="shared" si="111"/>
        <v>15</v>
      </c>
      <c r="AC74" s="50">
        <f t="shared" si="112"/>
        <v>437.32627471190324</v>
      </c>
      <c r="AD74" s="116">
        <f t="shared" si="113"/>
        <v>139.2186146068224</v>
      </c>
      <c r="AE74" s="33">
        <f t="shared" si="114"/>
        <v>1.5962666587138681</v>
      </c>
      <c r="AF74" s="89">
        <f t="shared" si="115"/>
        <v>58.529777486175163</v>
      </c>
      <c r="AG74" s="50">
        <f t="shared" si="116"/>
        <v>142.7388204172222</v>
      </c>
      <c r="AH74" s="128">
        <f t="shared" si="117"/>
        <v>69.947952798859504</v>
      </c>
      <c r="AI74" s="58">
        <f t="shared" si="118"/>
        <v>53.208888623795602</v>
      </c>
      <c r="AJ74" s="116">
        <f t="shared" si="119"/>
        <v>22.86673331826945</v>
      </c>
      <c r="AK74" s="61">
        <f t="shared" si="120"/>
        <v>3.503186709312859</v>
      </c>
      <c r="AL74" s="60">
        <f t="shared" si="121"/>
        <v>5.577435401460904</v>
      </c>
      <c r="AM74" s="60">
        <f t="shared" si="122"/>
        <v>4.1865162462249312</v>
      </c>
      <c r="AN74" s="62">
        <f t="shared" si="123"/>
        <v>12.124537975044792</v>
      </c>
      <c r="AO74" s="63">
        <f t="shared" si="124"/>
        <v>2.6224197542125558</v>
      </c>
    </row>
    <row r="75" spans="1:41" s="1" customFormat="1" ht="20.100000000000001" customHeight="1" x14ac:dyDescent="0.15">
      <c r="A75" s="18"/>
      <c r="B75" s="147"/>
      <c r="C75" s="149"/>
      <c r="D75" s="100">
        <f t="shared" si="125"/>
        <v>300</v>
      </c>
      <c r="E75" s="149"/>
      <c r="F75" s="94" t="s">
        <v>120</v>
      </c>
      <c r="G75" s="8">
        <f t="shared" si="95"/>
        <v>35</v>
      </c>
      <c r="H75" s="143"/>
      <c r="I75" s="97">
        <f t="shared" si="96"/>
        <v>366.23237662843684</v>
      </c>
      <c r="J75" s="8">
        <v>45</v>
      </c>
      <c r="K75" s="28">
        <f t="shared" si="97"/>
        <v>295</v>
      </c>
      <c r="L75" s="58">
        <f t="shared" si="98"/>
        <v>382.5</v>
      </c>
      <c r="M75" s="8">
        <v>1.5</v>
      </c>
      <c r="N75" s="67">
        <f t="shared" si="126"/>
        <v>45</v>
      </c>
      <c r="O75" s="8">
        <f t="shared" si="99"/>
        <v>10</v>
      </c>
      <c r="P75" s="28">
        <f t="shared" si="100"/>
        <v>481.03229175716893</v>
      </c>
      <c r="Q75" s="116">
        <f t="shared" si="101"/>
        <v>382.49999999999994</v>
      </c>
      <c r="R75" s="33">
        <f t="shared" si="102"/>
        <v>2.1213203435596424</v>
      </c>
      <c r="S75" s="89">
        <f t="shared" si="103"/>
        <v>77.781745930520216</v>
      </c>
      <c r="T75" s="50">
        <f t="shared" si="104"/>
        <v>182.83097944878335</v>
      </c>
      <c r="U75" s="128">
        <f t="shared" si="105"/>
        <v>92.025709797403351</v>
      </c>
      <c r="V75" s="58">
        <f t="shared" si="106"/>
        <v>70.710678118654741</v>
      </c>
      <c r="W75" s="116">
        <f t="shared" si="107"/>
        <v>25.152015255276805</v>
      </c>
      <c r="X75" s="59">
        <f t="shared" si="108"/>
        <v>2.8082070674862498</v>
      </c>
      <c r="Y75" s="60">
        <f t="shared" si="109"/>
        <v>7.2631590357709772</v>
      </c>
      <c r="Z75" s="60">
        <f t="shared" si="110"/>
        <v>5.3540293220317219</v>
      </c>
      <c r="AA75" s="67">
        <f t="shared" si="127"/>
        <v>-20</v>
      </c>
      <c r="AB75" s="31">
        <f t="shared" si="111"/>
        <v>15</v>
      </c>
      <c r="AC75" s="50">
        <f t="shared" si="112"/>
        <v>437.32627471190324</v>
      </c>
      <c r="AD75" s="116">
        <f t="shared" si="113"/>
        <v>139.2186146068224</v>
      </c>
      <c r="AE75" s="33">
        <f t="shared" si="114"/>
        <v>1.5962666587138681</v>
      </c>
      <c r="AF75" s="89">
        <f t="shared" si="115"/>
        <v>58.529777486175163</v>
      </c>
      <c r="AG75" s="50">
        <f t="shared" si="116"/>
        <v>142.7388204172222</v>
      </c>
      <c r="AH75" s="128">
        <f t="shared" si="117"/>
        <v>69.947952798859504</v>
      </c>
      <c r="AI75" s="58">
        <f t="shared" si="118"/>
        <v>53.208888623795602</v>
      </c>
      <c r="AJ75" s="116">
        <f t="shared" si="119"/>
        <v>22.86673331826945</v>
      </c>
      <c r="AK75" s="61">
        <f t="shared" si="120"/>
        <v>3.503186709312859</v>
      </c>
      <c r="AL75" s="60">
        <f t="shared" si="121"/>
        <v>5.577435401460904</v>
      </c>
      <c r="AM75" s="60">
        <f t="shared" si="122"/>
        <v>4.1865162462249312</v>
      </c>
      <c r="AN75" s="62">
        <f t="shared" si="123"/>
        <v>12.124537975044792</v>
      </c>
      <c r="AO75" s="63">
        <f t="shared" si="124"/>
        <v>2.6224197542125558</v>
      </c>
    </row>
    <row r="76" spans="1:41" s="1" customFormat="1" ht="20.100000000000001" customHeight="1" x14ac:dyDescent="0.15">
      <c r="A76" s="18"/>
      <c r="B76" s="147"/>
      <c r="C76" s="149"/>
      <c r="D76" s="100">
        <f t="shared" si="125"/>
        <v>300</v>
      </c>
      <c r="E76" s="149"/>
      <c r="F76" s="94" t="s">
        <v>121</v>
      </c>
      <c r="G76" s="8">
        <f t="shared" si="95"/>
        <v>35</v>
      </c>
      <c r="H76" s="143"/>
      <c r="I76" s="97">
        <f t="shared" si="96"/>
        <v>366.23237662843684</v>
      </c>
      <c r="J76" s="8">
        <v>55</v>
      </c>
      <c r="K76" s="28">
        <f t="shared" si="97"/>
        <v>305</v>
      </c>
      <c r="L76" s="58">
        <f t="shared" si="98"/>
        <v>463.75</v>
      </c>
      <c r="M76" s="8">
        <v>1.75</v>
      </c>
      <c r="N76" s="67">
        <f t="shared" si="126"/>
        <v>45</v>
      </c>
      <c r="O76" s="8">
        <f t="shared" si="99"/>
        <v>10</v>
      </c>
      <c r="P76" s="28">
        <f t="shared" si="100"/>
        <v>591.86865752770063</v>
      </c>
      <c r="Q76" s="116">
        <f t="shared" si="101"/>
        <v>463.74999999999994</v>
      </c>
      <c r="R76" s="33">
        <f t="shared" si="102"/>
        <v>2.4748737341529163</v>
      </c>
      <c r="S76" s="89">
        <f t="shared" si="103"/>
        <v>77.781745930520216</v>
      </c>
      <c r="T76" s="50">
        <f t="shared" si="104"/>
        <v>188.26545367865134</v>
      </c>
      <c r="U76" s="128">
        <f t="shared" si="105"/>
        <v>92.271412520439057</v>
      </c>
      <c r="V76" s="58">
        <f t="shared" si="106"/>
        <v>70.710678118654741</v>
      </c>
      <c r="W76" s="116">
        <f t="shared" si="107"/>
        <v>25.525332939200027</v>
      </c>
      <c r="X76" s="59">
        <f t="shared" si="108"/>
        <v>2.7605880198672024</v>
      </c>
      <c r="Y76" s="60">
        <f t="shared" si="109"/>
        <v>9.2132109451140085</v>
      </c>
      <c r="Z76" s="60">
        <f t="shared" si="110"/>
        <v>6.5807361586796542</v>
      </c>
      <c r="AA76" s="67">
        <f t="shared" si="127"/>
        <v>-20</v>
      </c>
      <c r="AB76" s="31">
        <f t="shared" si="111"/>
        <v>15</v>
      </c>
      <c r="AC76" s="50">
        <f t="shared" si="112"/>
        <v>524.53763476129313</v>
      </c>
      <c r="AD76" s="116">
        <f t="shared" si="113"/>
        <v>168.79119614095134</v>
      </c>
      <c r="AE76" s="33">
        <f t="shared" si="114"/>
        <v>1.8623111018328462</v>
      </c>
      <c r="AF76" s="89">
        <f t="shared" si="115"/>
        <v>58.529777486175163</v>
      </c>
      <c r="AG76" s="50">
        <f t="shared" si="116"/>
        <v>146.36078364829933</v>
      </c>
      <c r="AH76" s="128">
        <f t="shared" si="117"/>
        <v>70.048597966453741</v>
      </c>
      <c r="AI76" s="58">
        <f t="shared" si="118"/>
        <v>53.208888623795602</v>
      </c>
      <c r="AJ76" s="116">
        <f t="shared" si="119"/>
        <v>22.621569154125851</v>
      </c>
      <c r="AK76" s="61">
        <f t="shared" si="120"/>
        <v>3.4725777755182623</v>
      </c>
      <c r="AL76" s="60">
        <f t="shared" si="121"/>
        <v>7.0598803203494569</v>
      </c>
      <c r="AM76" s="60">
        <f t="shared" si="122"/>
        <v>5.1207780093859165</v>
      </c>
      <c r="AN76" s="62">
        <f t="shared" si="123"/>
        <v>14.203910273719357</v>
      </c>
      <c r="AO76" s="63">
        <f t="shared" si="124"/>
        <v>2.7893058978166532</v>
      </c>
    </row>
    <row r="77" spans="1:41" s="1" customFormat="1" ht="20.100000000000001" customHeight="1" x14ac:dyDescent="0.15">
      <c r="A77" s="18"/>
      <c r="B77" s="147"/>
      <c r="C77" s="149"/>
      <c r="D77" s="100">
        <f t="shared" si="125"/>
        <v>300</v>
      </c>
      <c r="E77" s="149"/>
      <c r="F77" s="94" t="s">
        <v>122</v>
      </c>
      <c r="G77" s="8">
        <f t="shared" si="95"/>
        <v>35</v>
      </c>
      <c r="H77" s="143"/>
      <c r="I77" s="97">
        <f t="shared" si="96"/>
        <v>366.23237662843684</v>
      </c>
      <c r="J77" s="8">
        <v>55</v>
      </c>
      <c r="K77" s="28">
        <f t="shared" si="97"/>
        <v>305</v>
      </c>
      <c r="L77" s="58">
        <f t="shared" si="98"/>
        <v>463.75</v>
      </c>
      <c r="M77" s="8">
        <v>1.75</v>
      </c>
      <c r="N77" s="67">
        <f t="shared" si="126"/>
        <v>45</v>
      </c>
      <c r="O77" s="8">
        <f t="shared" si="99"/>
        <v>10</v>
      </c>
      <c r="P77" s="28">
        <f t="shared" si="100"/>
        <v>591.86865752770063</v>
      </c>
      <c r="Q77" s="116">
        <f t="shared" si="101"/>
        <v>463.74999999999994</v>
      </c>
      <c r="R77" s="33">
        <f t="shared" si="102"/>
        <v>2.4748737341529163</v>
      </c>
      <c r="S77" s="89">
        <f t="shared" si="103"/>
        <v>77.781745930520216</v>
      </c>
      <c r="T77" s="50">
        <f t="shared" si="104"/>
        <v>188.26545367865134</v>
      </c>
      <c r="U77" s="128">
        <f t="shared" si="105"/>
        <v>92.271412520439057</v>
      </c>
      <c r="V77" s="58">
        <f t="shared" si="106"/>
        <v>70.710678118654741</v>
      </c>
      <c r="W77" s="116">
        <f t="shared" si="107"/>
        <v>25.525332939200027</v>
      </c>
      <c r="X77" s="59">
        <f t="shared" si="108"/>
        <v>2.7605880198672024</v>
      </c>
      <c r="Y77" s="60">
        <f t="shared" si="109"/>
        <v>9.2132109451140085</v>
      </c>
      <c r="Z77" s="60">
        <f t="shared" si="110"/>
        <v>6.5807361586796542</v>
      </c>
      <c r="AA77" s="67">
        <f t="shared" si="127"/>
        <v>-20</v>
      </c>
      <c r="AB77" s="31">
        <f t="shared" si="111"/>
        <v>15</v>
      </c>
      <c r="AC77" s="50">
        <f t="shared" si="112"/>
        <v>524.53763476129313</v>
      </c>
      <c r="AD77" s="116">
        <f t="shared" si="113"/>
        <v>168.79119614095134</v>
      </c>
      <c r="AE77" s="33">
        <f t="shared" si="114"/>
        <v>1.8623111018328462</v>
      </c>
      <c r="AF77" s="89">
        <f t="shared" si="115"/>
        <v>58.529777486175163</v>
      </c>
      <c r="AG77" s="50">
        <f t="shared" si="116"/>
        <v>146.36078364829933</v>
      </c>
      <c r="AH77" s="128">
        <f t="shared" si="117"/>
        <v>70.048597966453741</v>
      </c>
      <c r="AI77" s="58">
        <f t="shared" si="118"/>
        <v>53.208888623795602</v>
      </c>
      <c r="AJ77" s="116">
        <f t="shared" si="119"/>
        <v>22.621569154125851</v>
      </c>
      <c r="AK77" s="61">
        <f t="shared" si="120"/>
        <v>3.4725777755182623</v>
      </c>
      <c r="AL77" s="60">
        <f t="shared" si="121"/>
        <v>7.0598803203494569</v>
      </c>
      <c r="AM77" s="60">
        <f t="shared" si="122"/>
        <v>5.1207780093859165</v>
      </c>
      <c r="AN77" s="62">
        <f t="shared" si="123"/>
        <v>14.203910273719357</v>
      </c>
      <c r="AO77" s="63">
        <f t="shared" si="124"/>
        <v>2.7893058978166532</v>
      </c>
    </row>
    <row r="78" spans="1:41" s="1" customFormat="1" ht="20.100000000000001" customHeight="1" x14ac:dyDescent="0.15">
      <c r="A78" s="18"/>
      <c r="B78" s="147"/>
      <c r="C78" s="149"/>
      <c r="D78" s="100">
        <f t="shared" si="125"/>
        <v>300</v>
      </c>
      <c r="E78" s="149"/>
      <c r="F78" s="94" t="s">
        <v>123</v>
      </c>
      <c r="G78" s="8">
        <f t="shared" si="95"/>
        <v>35</v>
      </c>
      <c r="H78" s="143"/>
      <c r="I78" s="97">
        <f t="shared" si="96"/>
        <v>366.23237662843684</v>
      </c>
      <c r="J78" s="8">
        <v>65</v>
      </c>
      <c r="K78" s="28">
        <f t="shared" si="97"/>
        <v>315</v>
      </c>
      <c r="L78" s="58">
        <f t="shared" si="98"/>
        <v>481.25</v>
      </c>
      <c r="M78" s="8">
        <v>1.75</v>
      </c>
      <c r="N78" s="67">
        <f t="shared" si="126"/>
        <v>45</v>
      </c>
      <c r="O78" s="8">
        <f t="shared" si="99"/>
        <v>10</v>
      </c>
      <c r="P78" s="28">
        <f t="shared" si="100"/>
        <v>614.20332384950063</v>
      </c>
      <c r="Q78" s="116">
        <f t="shared" si="101"/>
        <v>481.24999999999994</v>
      </c>
      <c r="R78" s="33">
        <f t="shared" si="102"/>
        <v>2.4748737341529163</v>
      </c>
      <c r="S78" s="89">
        <f t="shared" si="103"/>
        <v>77.781745930520216</v>
      </c>
      <c r="T78" s="50">
        <f t="shared" si="104"/>
        <v>191.88787032613106</v>
      </c>
      <c r="U78" s="128">
        <f t="shared" si="105"/>
        <v>92.271412520439057</v>
      </c>
      <c r="V78" s="58">
        <f t="shared" si="106"/>
        <v>70.710678118654741</v>
      </c>
      <c r="W78" s="116">
        <f t="shared" si="107"/>
        <v>25.525332939200027</v>
      </c>
      <c r="X78" s="59">
        <f t="shared" si="108"/>
        <v>2.7605880198672024</v>
      </c>
      <c r="Y78" s="60">
        <f t="shared" si="109"/>
        <v>9.9398032900867541</v>
      </c>
      <c r="Z78" s="60">
        <f t="shared" si="110"/>
        <v>6.8813644653929122</v>
      </c>
      <c r="AA78" s="67">
        <f t="shared" si="127"/>
        <v>-20</v>
      </c>
      <c r="AB78" s="31">
        <f t="shared" si="111"/>
        <v>15</v>
      </c>
      <c r="AC78" s="50">
        <f t="shared" si="112"/>
        <v>544.33150777115327</v>
      </c>
      <c r="AD78" s="116">
        <f t="shared" si="113"/>
        <v>175.16067524060989</v>
      </c>
      <c r="AE78" s="33">
        <f t="shared" si="114"/>
        <v>1.8623111018328462</v>
      </c>
      <c r="AF78" s="89">
        <f t="shared" si="115"/>
        <v>58.529777486175163</v>
      </c>
      <c r="AG78" s="50">
        <f t="shared" si="116"/>
        <v>149.240488768369</v>
      </c>
      <c r="AH78" s="128">
        <f t="shared" si="117"/>
        <v>70.048597966453741</v>
      </c>
      <c r="AI78" s="58">
        <f t="shared" si="118"/>
        <v>53.208888623795602</v>
      </c>
      <c r="AJ78" s="116">
        <f t="shared" si="119"/>
        <v>22.621569154125851</v>
      </c>
      <c r="AK78" s="61">
        <f t="shared" si="120"/>
        <v>3.4725777755182623</v>
      </c>
      <c r="AL78" s="60">
        <f t="shared" si="121"/>
        <v>7.6195725653456465</v>
      </c>
      <c r="AM78" s="60">
        <f t="shared" si="122"/>
        <v>5.3555906580714847</v>
      </c>
      <c r="AN78" s="62">
        <f t="shared" si="123"/>
        <v>14.672940252858735</v>
      </c>
      <c r="AO78" s="63">
        <f t="shared" si="124"/>
        <v>2.8249235646977464</v>
      </c>
    </row>
    <row r="79" spans="1:41" s="1" customFormat="1" ht="20.100000000000001" customHeight="1" x14ac:dyDescent="0.15">
      <c r="A79" s="18"/>
      <c r="B79" s="147"/>
      <c r="C79" s="149"/>
      <c r="D79" s="100">
        <f t="shared" si="125"/>
        <v>300</v>
      </c>
      <c r="E79" s="149"/>
      <c r="F79" s="94" t="s">
        <v>124</v>
      </c>
      <c r="G79" s="8">
        <f t="shared" si="95"/>
        <v>35</v>
      </c>
      <c r="H79" s="143"/>
      <c r="I79" s="97">
        <f t="shared" si="96"/>
        <v>366.23237662843684</v>
      </c>
      <c r="J79" s="8">
        <v>65</v>
      </c>
      <c r="K79" s="28">
        <f t="shared" si="97"/>
        <v>315</v>
      </c>
      <c r="L79" s="58">
        <f t="shared" si="98"/>
        <v>481.25</v>
      </c>
      <c r="M79" s="8">
        <v>1.75</v>
      </c>
      <c r="N79" s="67">
        <f t="shared" si="126"/>
        <v>45</v>
      </c>
      <c r="O79" s="8">
        <f t="shared" si="99"/>
        <v>10</v>
      </c>
      <c r="P79" s="28">
        <f t="shared" si="100"/>
        <v>614.20332384950063</v>
      </c>
      <c r="Q79" s="116">
        <f t="shared" si="101"/>
        <v>481.24999999999994</v>
      </c>
      <c r="R79" s="33">
        <f t="shared" si="102"/>
        <v>2.4748737341529163</v>
      </c>
      <c r="S79" s="89">
        <f t="shared" si="103"/>
        <v>77.781745930520216</v>
      </c>
      <c r="T79" s="50">
        <f t="shared" si="104"/>
        <v>191.88787032613106</v>
      </c>
      <c r="U79" s="128">
        <f t="shared" si="105"/>
        <v>92.271412520439057</v>
      </c>
      <c r="V79" s="58">
        <f t="shared" si="106"/>
        <v>70.710678118654741</v>
      </c>
      <c r="W79" s="116">
        <f t="shared" si="107"/>
        <v>25.525332939200027</v>
      </c>
      <c r="X79" s="59">
        <f t="shared" si="108"/>
        <v>2.7605880198672024</v>
      </c>
      <c r="Y79" s="60">
        <f t="shared" si="109"/>
        <v>9.9398032900867541</v>
      </c>
      <c r="Z79" s="60">
        <f t="shared" si="110"/>
        <v>6.8813644653929122</v>
      </c>
      <c r="AA79" s="67">
        <f t="shared" si="127"/>
        <v>-20</v>
      </c>
      <c r="AB79" s="31">
        <f t="shared" si="111"/>
        <v>15</v>
      </c>
      <c r="AC79" s="50">
        <f t="shared" si="112"/>
        <v>544.33150777115327</v>
      </c>
      <c r="AD79" s="116">
        <f t="shared" si="113"/>
        <v>175.16067524060989</v>
      </c>
      <c r="AE79" s="33">
        <f t="shared" si="114"/>
        <v>1.8623111018328462</v>
      </c>
      <c r="AF79" s="89">
        <f t="shared" si="115"/>
        <v>58.529777486175163</v>
      </c>
      <c r="AG79" s="50">
        <f t="shared" si="116"/>
        <v>149.240488768369</v>
      </c>
      <c r="AH79" s="128">
        <f t="shared" si="117"/>
        <v>70.048597966453741</v>
      </c>
      <c r="AI79" s="58">
        <f t="shared" si="118"/>
        <v>53.208888623795602</v>
      </c>
      <c r="AJ79" s="116">
        <f t="shared" si="119"/>
        <v>22.621569154125851</v>
      </c>
      <c r="AK79" s="61">
        <f t="shared" si="120"/>
        <v>3.4725777755182623</v>
      </c>
      <c r="AL79" s="60">
        <f t="shared" si="121"/>
        <v>7.6195725653456465</v>
      </c>
      <c r="AM79" s="60">
        <f t="shared" si="122"/>
        <v>5.3555906580714847</v>
      </c>
      <c r="AN79" s="62">
        <f t="shared" si="123"/>
        <v>14.672940252858735</v>
      </c>
      <c r="AO79" s="63">
        <f t="shared" si="124"/>
        <v>2.8249235646977464</v>
      </c>
    </row>
    <row r="80" spans="1:41" s="1" customFormat="1" ht="20.100000000000001" customHeight="1" thickBot="1" x14ac:dyDescent="0.2">
      <c r="A80" s="18"/>
      <c r="B80" s="147"/>
      <c r="C80" s="149"/>
      <c r="D80" s="100">
        <f t="shared" si="125"/>
        <v>300</v>
      </c>
      <c r="E80" s="149"/>
      <c r="F80" s="94" t="s">
        <v>125</v>
      </c>
      <c r="G80" s="35">
        <f t="shared" si="95"/>
        <v>35</v>
      </c>
      <c r="H80" s="145"/>
      <c r="I80" s="97">
        <f t="shared" si="96"/>
        <v>366.23237662843684</v>
      </c>
      <c r="J80" s="8">
        <v>70</v>
      </c>
      <c r="K80" s="28">
        <f t="shared" si="97"/>
        <v>320</v>
      </c>
      <c r="L80" s="58">
        <f t="shared" si="98"/>
        <v>490</v>
      </c>
      <c r="M80" s="8">
        <v>1.75</v>
      </c>
      <c r="N80" s="67">
        <f t="shared" si="126"/>
        <v>45</v>
      </c>
      <c r="O80" s="8">
        <f t="shared" si="99"/>
        <v>10</v>
      </c>
      <c r="P80" s="28">
        <f t="shared" si="100"/>
        <v>625.37065701040069</v>
      </c>
      <c r="Q80" s="116">
        <f t="shared" si="101"/>
        <v>489.99999999999994</v>
      </c>
      <c r="R80" s="33">
        <f t="shared" si="102"/>
        <v>2.4748737341529163</v>
      </c>
      <c r="S80" s="89">
        <f t="shared" si="103"/>
        <v>77.781745930520216</v>
      </c>
      <c r="T80" s="50">
        <f t="shared" si="104"/>
        <v>193.6990786498709</v>
      </c>
      <c r="U80" s="128">
        <f t="shared" si="105"/>
        <v>92.271412520439057</v>
      </c>
      <c r="V80" s="58">
        <f t="shared" si="106"/>
        <v>70.710678118654741</v>
      </c>
      <c r="W80" s="116">
        <f t="shared" si="107"/>
        <v>25.525332939200027</v>
      </c>
      <c r="X80" s="59">
        <f t="shared" si="108"/>
        <v>2.7605880198672024</v>
      </c>
      <c r="Y80" s="60">
        <f t="shared" si="109"/>
        <v>10.315652483881196</v>
      </c>
      <c r="Z80" s="60">
        <f t="shared" si="110"/>
        <v>7.0331049453044852</v>
      </c>
      <c r="AA80" s="67">
        <f t="shared" si="127"/>
        <v>-20</v>
      </c>
      <c r="AB80" s="31">
        <f t="shared" si="111"/>
        <v>15</v>
      </c>
      <c r="AC80" s="50">
        <f t="shared" si="112"/>
        <v>554.22844427608334</v>
      </c>
      <c r="AD80" s="116">
        <f t="shared" si="113"/>
        <v>178.34541479043915</v>
      </c>
      <c r="AE80" s="33">
        <f t="shared" si="114"/>
        <v>1.8623111018328462</v>
      </c>
      <c r="AF80" s="89">
        <f t="shared" si="115"/>
        <v>58.529777486175163</v>
      </c>
      <c r="AG80" s="50">
        <f t="shared" si="116"/>
        <v>150.68034132840381</v>
      </c>
      <c r="AH80" s="128">
        <f t="shared" si="117"/>
        <v>70.048597966453741</v>
      </c>
      <c r="AI80" s="58">
        <f t="shared" si="118"/>
        <v>53.208888623795602</v>
      </c>
      <c r="AJ80" s="116">
        <f t="shared" si="119"/>
        <v>22.621569154125851</v>
      </c>
      <c r="AK80" s="61">
        <f t="shared" si="120"/>
        <v>3.4725777755182623</v>
      </c>
      <c r="AL80" s="60">
        <f t="shared" si="121"/>
        <v>7.9091810981444155</v>
      </c>
      <c r="AM80" s="60">
        <f t="shared" si="122"/>
        <v>5.4741308663052965</v>
      </c>
      <c r="AN80" s="62">
        <f t="shared" si="123"/>
        <v>14.91037700416476</v>
      </c>
      <c r="AO80" s="63">
        <f t="shared" si="124"/>
        <v>2.8427323981382928</v>
      </c>
    </row>
    <row r="81" spans="1:41" s="1" customFormat="1" ht="20.100000000000001" customHeight="1" x14ac:dyDescent="0.15">
      <c r="A81" s="18"/>
      <c r="B81" s="147">
        <v>350</v>
      </c>
      <c r="C81" s="149">
        <v>300</v>
      </c>
      <c r="D81" s="100">
        <f>C81</f>
        <v>300</v>
      </c>
      <c r="E81" s="149">
        <v>300</v>
      </c>
      <c r="F81" s="94" t="s">
        <v>117</v>
      </c>
      <c r="G81" s="8">
        <f t="shared" si="95"/>
        <v>35</v>
      </c>
      <c r="H81" s="140">
        <f>C81/COS(G81/180*PI())</f>
        <v>366.23237662843684</v>
      </c>
      <c r="I81" s="97">
        <f t="shared" si="96"/>
        <v>366.23237662843684</v>
      </c>
      <c r="J81" s="8">
        <v>35</v>
      </c>
      <c r="K81" s="28">
        <f t="shared" si="97"/>
        <v>285</v>
      </c>
      <c r="L81" s="58">
        <f t="shared" si="98"/>
        <v>367.5</v>
      </c>
      <c r="M81" s="8">
        <v>1.5</v>
      </c>
      <c r="N81" s="67">
        <f t="shared" si="126"/>
        <v>45</v>
      </c>
      <c r="O81" s="8">
        <f t="shared" si="99"/>
        <v>10</v>
      </c>
      <c r="P81" s="28">
        <f t="shared" si="100"/>
        <v>462.16828031571134</v>
      </c>
      <c r="Q81" s="116">
        <f t="shared" si="101"/>
        <v>367.49999999999994</v>
      </c>
      <c r="R81" s="33">
        <f t="shared" si="102"/>
        <v>2.1213203435596424</v>
      </c>
      <c r="S81" s="89">
        <f t="shared" si="103"/>
        <v>77.781745930520216</v>
      </c>
      <c r="T81" s="50">
        <f t="shared" si="104"/>
        <v>179.26998848206256</v>
      </c>
      <c r="U81" s="128">
        <f t="shared" si="105"/>
        <v>92.025709797403351</v>
      </c>
      <c r="V81" s="58">
        <f t="shared" si="106"/>
        <v>70.710678118654741</v>
      </c>
      <c r="W81" s="116">
        <f t="shared" si="107"/>
        <v>25.152015255276805</v>
      </c>
      <c r="X81" s="59">
        <f t="shared" si="108"/>
        <v>2.8082070674862498</v>
      </c>
      <c r="Y81" s="60">
        <f t="shared" si="109"/>
        <v>6.7001766795537581</v>
      </c>
      <c r="Z81" s="60">
        <f t="shared" si="110"/>
        <v>5.1048074624263018</v>
      </c>
      <c r="AA81" s="67">
        <f t="shared" si="127"/>
        <v>-20</v>
      </c>
      <c r="AB81" s="31">
        <f t="shared" si="111"/>
        <v>15</v>
      </c>
      <c r="AC81" s="50">
        <f t="shared" si="112"/>
        <v>420.17622472320119</v>
      </c>
      <c r="AD81" s="116">
        <f t="shared" si="113"/>
        <v>133.75906109282937</v>
      </c>
      <c r="AE81" s="33">
        <f t="shared" si="114"/>
        <v>1.5962666587138681</v>
      </c>
      <c r="AF81" s="89">
        <f t="shared" si="115"/>
        <v>58.529777486175163</v>
      </c>
      <c r="AG81" s="50">
        <f t="shared" si="116"/>
        <v>139.88427658905113</v>
      </c>
      <c r="AH81" s="128">
        <f t="shared" si="117"/>
        <v>69.947952798859504</v>
      </c>
      <c r="AI81" s="58">
        <f t="shared" si="118"/>
        <v>53.208888623795602</v>
      </c>
      <c r="AJ81" s="116">
        <f t="shared" si="119"/>
        <v>22.866733318269453</v>
      </c>
      <c r="AK81" s="61">
        <f t="shared" si="120"/>
        <v>3.503186709312859</v>
      </c>
      <c r="AL81" s="60">
        <f t="shared" si="121"/>
        <v>5.1427626765352246</v>
      </c>
      <c r="AM81" s="60">
        <f t="shared" si="122"/>
        <v>3.9908677928242491</v>
      </c>
      <c r="AN81" s="62">
        <f t="shared" si="123"/>
        <v>11.759720019935038</v>
      </c>
      <c r="AO81" s="63">
        <f t="shared" si="124"/>
        <v>2.5918903254573333</v>
      </c>
    </row>
    <row r="82" spans="1:41" s="1" customFormat="1" ht="20.100000000000001" customHeight="1" x14ac:dyDescent="0.15">
      <c r="A82" s="18"/>
      <c r="B82" s="147"/>
      <c r="C82" s="149"/>
      <c r="D82" s="100">
        <f>D81</f>
        <v>300</v>
      </c>
      <c r="E82" s="149"/>
      <c r="F82" s="94" t="s">
        <v>118</v>
      </c>
      <c r="G82" s="8">
        <f t="shared" si="95"/>
        <v>35</v>
      </c>
      <c r="H82" s="140"/>
      <c r="I82" s="97">
        <f t="shared" si="96"/>
        <v>366.23237662843684</v>
      </c>
      <c r="J82" s="8">
        <v>35</v>
      </c>
      <c r="K82" s="28">
        <f t="shared" si="97"/>
        <v>285</v>
      </c>
      <c r="L82" s="58">
        <f t="shared" si="98"/>
        <v>367.5</v>
      </c>
      <c r="M82" s="8">
        <v>1.5</v>
      </c>
      <c r="N82" s="67">
        <f t="shared" si="126"/>
        <v>45</v>
      </c>
      <c r="O82" s="8">
        <f t="shared" si="99"/>
        <v>10</v>
      </c>
      <c r="P82" s="28">
        <f t="shared" si="100"/>
        <v>462.16828031571134</v>
      </c>
      <c r="Q82" s="116">
        <f t="shared" si="101"/>
        <v>367.49999999999994</v>
      </c>
      <c r="R82" s="33">
        <f t="shared" si="102"/>
        <v>2.1213203435596424</v>
      </c>
      <c r="S82" s="89">
        <f t="shared" si="103"/>
        <v>77.781745930520216</v>
      </c>
      <c r="T82" s="50">
        <f t="shared" si="104"/>
        <v>179.26998848206256</v>
      </c>
      <c r="U82" s="128">
        <f t="shared" si="105"/>
        <v>92.025709797403351</v>
      </c>
      <c r="V82" s="58">
        <f t="shared" si="106"/>
        <v>70.710678118654741</v>
      </c>
      <c r="W82" s="116">
        <f t="shared" si="107"/>
        <v>25.152015255276805</v>
      </c>
      <c r="X82" s="59">
        <f t="shared" si="108"/>
        <v>2.8082070674862498</v>
      </c>
      <c r="Y82" s="60">
        <f t="shared" si="109"/>
        <v>6.7001766795537581</v>
      </c>
      <c r="Z82" s="60">
        <f t="shared" si="110"/>
        <v>5.1048074624263018</v>
      </c>
      <c r="AA82" s="67">
        <f t="shared" si="127"/>
        <v>-20</v>
      </c>
      <c r="AB82" s="31">
        <f t="shared" si="111"/>
        <v>15</v>
      </c>
      <c r="AC82" s="50">
        <f t="shared" si="112"/>
        <v>420.17622472320119</v>
      </c>
      <c r="AD82" s="116">
        <f t="shared" si="113"/>
        <v>133.75906109282937</v>
      </c>
      <c r="AE82" s="33">
        <f t="shared" si="114"/>
        <v>1.5962666587138681</v>
      </c>
      <c r="AF82" s="89">
        <f t="shared" si="115"/>
        <v>58.529777486175163</v>
      </c>
      <c r="AG82" s="50">
        <f t="shared" si="116"/>
        <v>139.88427658905113</v>
      </c>
      <c r="AH82" s="128">
        <f t="shared" si="117"/>
        <v>69.947952798859504</v>
      </c>
      <c r="AI82" s="58">
        <f t="shared" si="118"/>
        <v>53.208888623795602</v>
      </c>
      <c r="AJ82" s="116">
        <f t="shared" si="119"/>
        <v>22.866733318269453</v>
      </c>
      <c r="AK82" s="61">
        <f t="shared" si="120"/>
        <v>3.503186709312859</v>
      </c>
      <c r="AL82" s="60">
        <f t="shared" si="121"/>
        <v>5.1427626765352246</v>
      </c>
      <c r="AM82" s="60">
        <f t="shared" si="122"/>
        <v>3.9908677928242491</v>
      </c>
      <c r="AN82" s="62">
        <f t="shared" si="123"/>
        <v>11.759720019935038</v>
      </c>
      <c r="AO82" s="63">
        <f t="shared" si="124"/>
        <v>2.5918903254573333</v>
      </c>
    </row>
    <row r="83" spans="1:41" s="1" customFormat="1" ht="20.100000000000001" customHeight="1" x14ac:dyDescent="0.15">
      <c r="A83" s="18"/>
      <c r="B83" s="147"/>
      <c r="C83" s="149"/>
      <c r="D83" s="100">
        <f t="shared" ref="D83:D89" si="128">D82</f>
        <v>300</v>
      </c>
      <c r="E83" s="149"/>
      <c r="F83" s="94" t="s">
        <v>119</v>
      </c>
      <c r="G83" s="8">
        <f t="shared" si="95"/>
        <v>35</v>
      </c>
      <c r="H83" s="140"/>
      <c r="I83" s="97">
        <f t="shared" si="96"/>
        <v>366.23237662843684</v>
      </c>
      <c r="J83" s="8">
        <v>45</v>
      </c>
      <c r="K83" s="28">
        <f t="shared" si="97"/>
        <v>295</v>
      </c>
      <c r="L83" s="58">
        <f t="shared" si="98"/>
        <v>382.5</v>
      </c>
      <c r="M83" s="8">
        <v>1.5</v>
      </c>
      <c r="N83" s="67">
        <f t="shared" si="126"/>
        <v>45</v>
      </c>
      <c r="O83" s="8">
        <f t="shared" si="99"/>
        <v>10</v>
      </c>
      <c r="P83" s="28">
        <f t="shared" si="100"/>
        <v>481.03229175716893</v>
      </c>
      <c r="Q83" s="116">
        <f t="shared" si="101"/>
        <v>382.49999999999994</v>
      </c>
      <c r="R83" s="33">
        <f t="shared" si="102"/>
        <v>2.1213203435596424</v>
      </c>
      <c r="S83" s="89">
        <f t="shared" si="103"/>
        <v>77.781745930520216</v>
      </c>
      <c r="T83" s="50">
        <f t="shared" si="104"/>
        <v>182.83097944878335</v>
      </c>
      <c r="U83" s="128">
        <f t="shared" si="105"/>
        <v>92.025709797403351</v>
      </c>
      <c r="V83" s="58">
        <f t="shared" si="106"/>
        <v>70.710678118654741</v>
      </c>
      <c r="W83" s="116">
        <f t="shared" si="107"/>
        <v>25.152015255276805</v>
      </c>
      <c r="X83" s="59">
        <f t="shared" si="108"/>
        <v>2.8082070674862498</v>
      </c>
      <c r="Y83" s="60">
        <f t="shared" si="109"/>
        <v>7.2631590357709772</v>
      </c>
      <c r="Z83" s="60">
        <f t="shared" si="110"/>
        <v>5.3540293220317219</v>
      </c>
      <c r="AA83" s="67">
        <f t="shared" si="127"/>
        <v>-20</v>
      </c>
      <c r="AB83" s="31">
        <f t="shared" si="111"/>
        <v>15</v>
      </c>
      <c r="AC83" s="50">
        <f t="shared" si="112"/>
        <v>437.32627471190324</v>
      </c>
      <c r="AD83" s="116">
        <f t="shared" si="113"/>
        <v>139.2186146068224</v>
      </c>
      <c r="AE83" s="33">
        <f t="shared" si="114"/>
        <v>1.5962666587138681</v>
      </c>
      <c r="AF83" s="89">
        <f t="shared" si="115"/>
        <v>58.529777486175163</v>
      </c>
      <c r="AG83" s="50">
        <f t="shared" si="116"/>
        <v>142.7388204172222</v>
      </c>
      <c r="AH83" s="128">
        <f t="shared" si="117"/>
        <v>69.947952798859504</v>
      </c>
      <c r="AI83" s="58">
        <f t="shared" si="118"/>
        <v>53.208888623795602</v>
      </c>
      <c r="AJ83" s="116">
        <f t="shared" si="119"/>
        <v>22.86673331826945</v>
      </c>
      <c r="AK83" s="61">
        <f t="shared" si="120"/>
        <v>3.503186709312859</v>
      </c>
      <c r="AL83" s="60">
        <f t="shared" si="121"/>
        <v>5.577435401460904</v>
      </c>
      <c r="AM83" s="60">
        <f t="shared" si="122"/>
        <v>4.1865162462249312</v>
      </c>
      <c r="AN83" s="62">
        <f t="shared" si="123"/>
        <v>12.124537975044792</v>
      </c>
      <c r="AO83" s="63">
        <f t="shared" si="124"/>
        <v>2.6224197542125558</v>
      </c>
    </row>
    <row r="84" spans="1:41" s="1" customFormat="1" ht="20.100000000000001" customHeight="1" x14ac:dyDescent="0.15">
      <c r="A84" s="18"/>
      <c r="B84" s="147"/>
      <c r="C84" s="149"/>
      <c r="D84" s="100">
        <f t="shared" si="128"/>
        <v>300</v>
      </c>
      <c r="E84" s="149"/>
      <c r="F84" s="94" t="s">
        <v>120</v>
      </c>
      <c r="G84" s="8">
        <f t="shared" si="95"/>
        <v>35</v>
      </c>
      <c r="H84" s="140"/>
      <c r="I84" s="97">
        <f t="shared" si="96"/>
        <v>366.23237662843684</v>
      </c>
      <c r="J84" s="8">
        <v>45</v>
      </c>
      <c r="K84" s="28">
        <f t="shared" si="97"/>
        <v>295</v>
      </c>
      <c r="L84" s="58">
        <f t="shared" si="98"/>
        <v>382.5</v>
      </c>
      <c r="M84" s="8">
        <v>1.5</v>
      </c>
      <c r="N84" s="67">
        <f t="shared" si="126"/>
        <v>45</v>
      </c>
      <c r="O84" s="8">
        <f t="shared" si="99"/>
        <v>10</v>
      </c>
      <c r="P84" s="28">
        <f t="shared" si="100"/>
        <v>481.03229175716893</v>
      </c>
      <c r="Q84" s="116">
        <f t="shared" si="101"/>
        <v>382.49999999999994</v>
      </c>
      <c r="R84" s="33">
        <f t="shared" si="102"/>
        <v>2.1213203435596424</v>
      </c>
      <c r="S84" s="89">
        <f t="shared" si="103"/>
        <v>77.781745930520216</v>
      </c>
      <c r="T84" s="50">
        <f t="shared" si="104"/>
        <v>182.83097944878335</v>
      </c>
      <c r="U84" s="128">
        <f t="shared" si="105"/>
        <v>92.025709797403351</v>
      </c>
      <c r="V84" s="58">
        <f t="shared" si="106"/>
        <v>70.710678118654741</v>
      </c>
      <c r="W84" s="116">
        <f t="shared" si="107"/>
        <v>25.152015255276805</v>
      </c>
      <c r="X84" s="59">
        <f t="shared" si="108"/>
        <v>2.8082070674862498</v>
      </c>
      <c r="Y84" s="60">
        <f t="shared" si="109"/>
        <v>7.2631590357709772</v>
      </c>
      <c r="Z84" s="60">
        <f t="shared" si="110"/>
        <v>5.3540293220317219</v>
      </c>
      <c r="AA84" s="67">
        <f t="shared" si="127"/>
        <v>-20</v>
      </c>
      <c r="AB84" s="31">
        <f t="shared" si="111"/>
        <v>15</v>
      </c>
      <c r="AC84" s="50">
        <f t="shared" si="112"/>
        <v>437.32627471190324</v>
      </c>
      <c r="AD84" s="116">
        <f t="shared" si="113"/>
        <v>139.2186146068224</v>
      </c>
      <c r="AE84" s="33">
        <f t="shared" si="114"/>
        <v>1.5962666587138681</v>
      </c>
      <c r="AF84" s="89">
        <f t="shared" si="115"/>
        <v>58.529777486175163</v>
      </c>
      <c r="AG84" s="50">
        <f t="shared" si="116"/>
        <v>142.7388204172222</v>
      </c>
      <c r="AH84" s="128">
        <f t="shared" si="117"/>
        <v>69.947952798859504</v>
      </c>
      <c r="AI84" s="58">
        <f t="shared" si="118"/>
        <v>53.208888623795602</v>
      </c>
      <c r="AJ84" s="116">
        <f t="shared" si="119"/>
        <v>22.86673331826945</v>
      </c>
      <c r="AK84" s="61">
        <f t="shared" si="120"/>
        <v>3.503186709312859</v>
      </c>
      <c r="AL84" s="60">
        <f t="shared" si="121"/>
        <v>5.577435401460904</v>
      </c>
      <c r="AM84" s="60">
        <f t="shared" si="122"/>
        <v>4.1865162462249312</v>
      </c>
      <c r="AN84" s="62">
        <f t="shared" si="123"/>
        <v>12.124537975044792</v>
      </c>
      <c r="AO84" s="63">
        <f t="shared" si="124"/>
        <v>2.6224197542125558</v>
      </c>
    </row>
    <row r="85" spans="1:41" s="1" customFormat="1" ht="20.100000000000001" customHeight="1" x14ac:dyDescent="0.15">
      <c r="A85" s="18"/>
      <c r="B85" s="147"/>
      <c r="C85" s="149"/>
      <c r="D85" s="100">
        <f t="shared" si="128"/>
        <v>300</v>
      </c>
      <c r="E85" s="149"/>
      <c r="F85" s="94" t="s">
        <v>121</v>
      </c>
      <c r="G85" s="8">
        <f t="shared" si="95"/>
        <v>35</v>
      </c>
      <c r="H85" s="140"/>
      <c r="I85" s="97">
        <f t="shared" si="96"/>
        <v>366.23237662843684</v>
      </c>
      <c r="J85" s="8">
        <v>55</v>
      </c>
      <c r="K85" s="28">
        <f t="shared" si="97"/>
        <v>305</v>
      </c>
      <c r="L85" s="58">
        <f t="shared" si="98"/>
        <v>463.75</v>
      </c>
      <c r="M85" s="8">
        <v>1.75</v>
      </c>
      <c r="N85" s="67">
        <f t="shared" si="126"/>
        <v>45</v>
      </c>
      <c r="O85" s="8">
        <f t="shared" si="99"/>
        <v>10</v>
      </c>
      <c r="P85" s="28">
        <f t="shared" si="100"/>
        <v>591.86865752770063</v>
      </c>
      <c r="Q85" s="116">
        <f t="shared" si="101"/>
        <v>463.74999999999994</v>
      </c>
      <c r="R85" s="33">
        <f t="shared" si="102"/>
        <v>2.4748737341529163</v>
      </c>
      <c r="S85" s="89">
        <f t="shared" si="103"/>
        <v>77.781745930520216</v>
      </c>
      <c r="T85" s="50">
        <f t="shared" si="104"/>
        <v>188.26545367865134</v>
      </c>
      <c r="U85" s="128">
        <f t="shared" si="105"/>
        <v>92.271412520439057</v>
      </c>
      <c r="V85" s="58">
        <f t="shared" si="106"/>
        <v>70.710678118654741</v>
      </c>
      <c r="W85" s="116">
        <f t="shared" si="107"/>
        <v>25.525332939200027</v>
      </c>
      <c r="X85" s="59">
        <f t="shared" si="108"/>
        <v>2.7605880198672024</v>
      </c>
      <c r="Y85" s="60">
        <f t="shared" si="109"/>
        <v>9.2132109451140085</v>
      </c>
      <c r="Z85" s="60">
        <f t="shared" si="110"/>
        <v>6.5807361586796542</v>
      </c>
      <c r="AA85" s="67">
        <f t="shared" si="127"/>
        <v>-20</v>
      </c>
      <c r="AB85" s="31">
        <f t="shared" si="111"/>
        <v>15</v>
      </c>
      <c r="AC85" s="50">
        <f t="shared" si="112"/>
        <v>524.53763476129313</v>
      </c>
      <c r="AD85" s="116">
        <f t="shared" si="113"/>
        <v>168.79119614095134</v>
      </c>
      <c r="AE85" s="33">
        <f t="shared" si="114"/>
        <v>1.8623111018328462</v>
      </c>
      <c r="AF85" s="89">
        <f t="shared" si="115"/>
        <v>58.529777486175163</v>
      </c>
      <c r="AG85" s="50">
        <f t="shared" si="116"/>
        <v>146.36078364829933</v>
      </c>
      <c r="AH85" s="128">
        <f t="shared" si="117"/>
        <v>70.048597966453741</v>
      </c>
      <c r="AI85" s="58">
        <f t="shared" si="118"/>
        <v>53.208888623795602</v>
      </c>
      <c r="AJ85" s="116">
        <f t="shared" si="119"/>
        <v>22.621569154125851</v>
      </c>
      <c r="AK85" s="61">
        <f t="shared" si="120"/>
        <v>3.4725777755182623</v>
      </c>
      <c r="AL85" s="60">
        <f t="shared" si="121"/>
        <v>7.0598803203494569</v>
      </c>
      <c r="AM85" s="60">
        <f t="shared" si="122"/>
        <v>5.1207780093859165</v>
      </c>
      <c r="AN85" s="62">
        <f t="shared" si="123"/>
        <v>14.203910273719357</v>
      </c>
      <c r="AO85" s="63">
        <f t="shared" si="124"/>
        <v>2.7893058978166532</v>
      </c>
    </row>
    <row r="86" spans="1:41" s="1" customFormat="1" ht="20.100000000000001" customHeight="1" x14ac:dyDescent="0.15">
      <c r="A86" s="18"/>
      <c r="B86" s="147"/>
      <c r="C86" s="149"/>
      <c r="D86" s="100">
        <f t="shared" si="128"/>
        <v>300</v>
      </c>
      <c r="E86" s="149"/>
      <c r="F86" s="94" t="s">
        <v>122</v>
      </c>
      <c r="G86" s="8">
        <f t="shared" si="95"/>
        <v>35</v>
      </c>
      <c r="H86" s="140"/>
      <c r="I86" s="97">
        <f t="shared" si="96"/>
        <v>366.23237662843684</v>
      </c>
      <c r="J86" s="8">
        <v>55</v>
      </c>
      <c r="K86" s="28">
        <f t="shared" si="97"/>
        <v>305</v>
      </c>
      <c r="L86" s="58">
        <f t="shared" si="98"/>
        <v>463.75</v>
      </c>
      <c r="M86" s="8">
        <v>1.75</v>
      </c>
      <c r="N86" s="67">
        <f t="shared" si="126"/>
        <v>45</v>
      </c>
      <c r="O86" s="8">
        <f t="shared" si="99"/>
        <v>10</v>
      </c>
      <c r="P86" s="28">
        <f t="shared" si="100"/>
        <v>591.86865752770063</v>
      </c>
      <c r="Q86" s="116">
        <f t="shared" si="101"/>
        <v>463.74999999999994</v>
      </c>
      <c r="R86" s="33">
        <f t="shared" si="102"/>
        <v>2.4748737341529163</v>
      </c>
      <c r="S86" s="89">
        <f t="shared" si="103"/>
        <v>77.781745930520216</v>
      </c>
      <c r="T86" s="50">
        <f t="shared" si="104"/>
        <v>188.26545367865134</v>
      </c>
      <c r="U86" s="128">
        <f t="shared" si="105"/>
        <v>92.271412520439057</v>
      </c>
      <c r="V86" s="58">
        <f t="shared" si="106"/>
        <v>70.710678118654741</v>
      </c>
      <c r="W86" s="116">
        <f t="shared" si="107"/>
        <v>25.525332939200027</v>
      </c>
      <c r="X86" s="59">
        <f t="shared" si="108"/>
        <v>2.7605880198672024</v>
      </c>
      <c r="Y86" s="60">
        <f t="shared" si="109"/>
        <v>9.2132109451140085</v>
      </c>
      <c r="Z86" s="60">
        <f t="shared" si="110"/>
        <v>6.5807361586796542</v>
      </c>
      <c r="AA86" s="67">
        <f t="shared" si="127"/>
        <v>-20</v>
      </c>
      <c r="AB86" s="31">
        <f t="shared" si="111"/>
        <v>15</v>
      </c>
      <c r="AC86" s="50">
        <f t="shared" si="112"/>
        <v>524.53763476129313</v>
      </c>
      <c r="AD86" s="116">
        <f t="shared" si="113"/>
        <v>168.79119614095134</v>
      </c>
      <c r="AE86" s="33">
        <f t="shared" si="114"/>
        <v>1.8623111018328462</v>
      </c>
      <c r="AF86" s="89">
        <f t="shared" si="115"/>
        <v>58.529777486175163</v>
      </c>
      <c r="AG86" s="50">
        <f t="shared" si="116"/>
        <v>146.36078364829933</v>
      </c>
      <c r="AH86" s="128">
        <f t="shared" si="117"/>
        <v>70.048597966453741</v>
      </c>
      <c r="AI86" s="58">
        <f t="shared" si="118"/>
        <v>53.208888623795602</v>
      </c>
      <c r="AJ86" s="116">
        <f t="shared" si="119"/>
        <v>22.621569154125851</v>
      </c>
      <c r="AK86" s="61">
        <f t="shared" si="120"/>
        <v>3.4725777755182623</v>
      </c>
      <c r="AL86" s="60">
        <f t="shared" si="121"/>
        <v>7.0598803203494569</v>
      </c>
      <c r="AM86" s="60">
        <f t="shared" si="122"/>
        <v>5.1207780093859165</v>
      </c>
      <c r="AN86" s="62">
        <f t="shared" si="123"/>
        <v>14.203910273719357</v>
      </c>
      <c r="AO86" s="63">
        <f t="shared" si="124"/>
        <v>2.7893058978166532</v>
      </c>
    </row>
    <row r="87" spans="1:41" s="1" customFormat="1" ht="20.100000000000001" customHeight="1" x14ac:dyDescent="0.15">
      <c r="A87" s="18"/>
      <c r="B87" s="147"/>
      <c r="C87" s="149"/>
      <c r="D87" s="100">
        <f t="shared" si="128"/>
        <v>300</v>
      </c>
      <c r="E87" s="149"/>
      <c r="F87" s="94" t="s">
        <v>123</v>
      </c>
      <c r="G87" s="8">
        <f t="shared" si="95"/>
        <v>35</v>
      </c>
      <c r="H87" s="140"/>
      <c r="I87" s="97">
        <f t="shared" si="96"/>
        <v>366.23237662843684</v>
      </c>
      <c r="J87" s="8">
        <v>65</v>
      </c>
      <c r="K87" s="28">
        <f t="shared" si="97"/>
        <v>315</v>
      </c>
      <c r="L87" s="58">
        <f t="shared" si="98"/>
        <v>481.25</v>
      </c>
      <c r="M87" s="8">
        <v>1.75</v>
      </c>
      <c r="N87" s="67">
        <f t="shared" si="126"/>
        <v>45</v>
      </c>
      <c r="O87" s="8">
        <f t="shared" si="99"/>
        <v>10</v>
      </c>
      <c r="P87" s="28">
        <f t="shared" si="100"/>
        <v>614.20332384950063</v>
      </c>
      <c r="Q87" s="116">
        <f t="shared" si="101"/>
        <v>481.24999999999994</v>
      </c>
      <c r="R87" s="33">
        <f t="shared" si="102"/>
        <v>2.4748737341529163</v>
      </c>
      <c r="S87" s="89">
        <f t="shared" si="103"/>
        <v>77.781745930520216</v>
      </c>
      <c r="T87" s="50">
        <f t="shared" si="104"/>
        <v>191.88787032613106</v>
      </c>
      <c r="U87" s="128">
        <f t="shared" si="105"/>
        <v>92.271412520439057</v>
      </c>
      <c r="V87" s="58">
        <f t="shared" si="106"/>
        <v>70.710678118654741</v>
      </c>
      <c r="W87" s="116">
        <f t="shared" si="107"/>
        <v>25.525332939200027</v>
      </c>
      <c r="X87" s="59">
        <f t="shared" si="108"/>
        <v>2.7605880198672024</v>
      </c>
      <c r="Y87" s="60">
        <f t="shared" si="109"/>
        <v>9.9398032900867541</v>
      </c>
      <c r="Z87" s="60">
        <f t="shared" si="110"/>
        <v>6.8813644653929122</v>
      </c>
      <c r="AA87" s="67">
        <f t="shared" si="127"/>
        <v>-20</v>
      </c>
      <c r="AB87" s="31">
        <f t="shared" si="111"/>
        <v>15</v>
      </c>
      <c r="AC87" s="50">
        <f t="shared" si="112"/>
        <v>544.33150777115327</v>
      </c>
      <c r="AD87" s="116">
        <f t="shared" si="113"/>
        <v>175.16067524060989</v>
      </c>
      <c r="AE87" s="33">
        <f t="shared" si="114"/>
        <v>1.8623111018328462</v>
      </c>
      <c r="AF87" s="89">
        <f t="shared" si="115"/>
        <v>58.529777486175163</v>
      </c>
      <c r="AG87" s="50">
        <f t="shared" si="116"/>
        <v>149.240488768369</v>
      </c>
      <c r="AH87" s="128">
        <f t="shared" si="117"/>
        <v>70.048597966453741</v>
      </c>
      <c r="AI87" s="58">
        <f t="shared" si="118"/>
        <v>53.208888623795602</v>
      </c>
      <c r="AJ87" s="116">
        <f t="shared" si="119"/>
        <v>22.621569154125851</v>
      </c>
      <c r="AK87" s="61">
        <f t="shared" si="120"/>
        <v>3.4725777755182623</v>
      </c>
      <c r="AL87" s="60">
        <f t="shared" si="121"/>
        <v>7.6195725653456465</v>
      </c>
      <c r="AM87" s="60">
        <f t="shared" si="122"/>
        <v>5.3555906580714847</v>
      </c>
      <c r="AN87" s="62">
        <f t="shared" si="123"/>
        <v>14.672940252858735</v>
      </c>
      <c r="AO87" s="63">
        <f t="shared" si="124"/>
        <v>2.8249235646977464</v>
      </c>
    </row>
    <row r="88" spans="1:41" s="1" customFormat="1" ht="20.100000000000001" customHeight="1" x14ac:dyDescent="0.15">
      <c r="A88" s="18"/>
      <c r="B88" s="147"/>
      <c r="C88" s="149"/>
      <c r="D88" s="100">
        <f t="shared" si="128"/>
        <v>300</v>
      </c>
      <c r="E88" s="149"/>
      <c r="F88" s="94" t="s">
        <v>124</v>
      </c>
      <c r="G88" s="8">
        <f t="shared" si="95"/>
        <v>35</v>
      </c>
      <c r="H88" s="140"/>
      <c r="I88" s="97">
        <f t="shared" si="96"/>
        <v>366.23237662843684</v>
      </c>
      <c r="J88" s="8">
        <v>65</v>
      </c>
      <c r="K88" s="28">
        <f t="shared" si="97"/>
        <v>315</v>
      </c>
      <c r="L88" s="58">
        <f t="shared" si="98"/>
        <v>481.25</v>
      </c>
      <c r="M88" s="8">
        <v>1.75</v>
      </c>
      <c r="N88" s="67">
        <f t="shared" si="126"/>
        <v>45</v>
      </c>
      <c r="O88" s="8">
        <f t="shared" si="99"/>
        <v>10</v>
      </c>
      <c r="P88" s="28">
        <f t="shared" si="100"/>
        <v>614.20332384950063</v>
      </c>
      <c r="Q88" s="116">
        <f t="shared" si="101"/>
        <v>481.24999999999994</v>
      </c>
      <c r="R88" s="33">
        <f t="shared" si="102"/>
        <v>2.4748737341529163</v>
      </c>
      <c r="S88" s="89">
        <f t="shared" si="103"/>
        <v>77.781745930520216</v>
      </c>
      <c r="T88" s="50">
        <f t="shared" si="104"/>
        <v>191.88787032613106</v>
      </c>
      <c r="U88" s="128">
        <f t="shared" si="105"/>
        <v>92.271412520439057</v>
      </c>
      <c r="V88" s="58">
        <f t="shared" si="106"/>
        <v>70.710678118654741</v>
      </c>
      <c r="W88" s="116">
        <f t="shared" si="107"/>
        <v>25.525332939200027</v>
      </c>
      <c r="X88" s="59">
        <f t="shared" si="108"/>
        <v>2.7605880198672024</v>
      </c>
      <c r="Y88" s="60">
        <f t="shared" si="109"/>
        <v>9.9398032900867541</v>
      </c>
      <c r="Z88" s="60">
        <f t="shared" si="110"/>
        <v>6.8813644653929122</v>
      </c>
      <c r="AA88" s="67">
        <f t="shared" si="127"/>
        <v>-20</v>
      </c>
      <c r="AB88" s="31">
        <f t="shared" si="111"/>
        <v>15</v>
      </c>
      <c r="AC88" s="50">
        <f t="shared" si="112"/>
        <v>544.33150777115327</v>
      </c>
      <c r="AD88" s="116">
        <f t="shared" si="113"/>
        <v>175.16067524060989</v>
      </c>
      <c r="AE88" s="33">
        <f t="shared" si="114"/>
        <v>1.8623111018328462</v>
      </c>
      <c r="AF88" s="89">
        <f t="shared" si="115"/>
        <v>58.529777486175163</v>
      </c>
      <c r="AG88" s="50">
        <f t="shared" si="116"/>
        <v>149.240488768369</v>
      </c>
      <c r="AH88" s="128">
        <f t="shared" si="117"/>
        <v>70.048597966453741</v>
      </c>
      <c r="AI88" s="58">
        <f t="shared" si="118"/>
        <v>53.208888623795602</v>
      </c>
      <c r="AJ88" s="116">
        <f t="shared" si="119"/>
        <v>22.621569154125851</v>
      </c>
      <c r="AK88" s="61">
        <f t="shared" si="120"/>
        <v>3.4725777755182623</v>
      </c>
      <c r="AL88" s="60">
        <f t="shared" si="121"/>
        <v>7.6195725653456465</v>
      </c>
      <c r="AM88" s="60">
        <f t="shared" si="122"/>
        <v>5.3555906580714847</v>
      </c>
      <c r="AN88" s="62">
        <f t="shared" si="123"/>
        <v>14.672940252858735</v>
      </c>
      <c r="AO88" s="63">
        <f t="shared" si="124"/>
        <v>2.8249235646977464</v>
      </c>
    </row>
    <row r="89" spans="1:41" s="1" customFormat="1" ht="20.100000000000001" customHeight="1" thickBot="1" x14ac:dyDescent="0.2">
      <c r="A89" s="18"/>
      <c r="B89" s="148"/>
      <c r="C89" s="150"/>
      <c r="D89" s="100">
        <f t="shared" si="128"/>
        <v>300</v>
      </c>
      <c r="E89" s="150"/>
      <c r="F89" s="95" t="s">
        <v>125</v>
      </c>
      <c r="G89" s="35">
        <f t="shared" si="95"/>
        <v>35</v>
      </c>
      <c r="H89" s="141"/>
      <c r="I89" s="97">
        <f t="shared" si="96"/>
        <v>366.23237662843684</v>
      </c>
      <c r="J89" s="8">
        <v>70</v>
      </c>
      <c r="K89" s="28">
        <f t="shared" si="97"/>
        <v>320</v>
      </c>
      <c r="L89" s="66">
        <f t="shared" si="98"/>
        <v>490</v>
      </c>
      <c r="M89" s="35">
        <v>1.75</v>
      </c>
      <c r="N89" s="83">
        <f>N88</f>
        <v>45</v>
      </c>
      <c r="O89" s="35">
        <f t="shared" si="99"/>
        <v>10</v>
      </c>
      <c r="P89" s="36">
        <f t="shared" si="100"/>
        <v>625.37065701040069</v>
      </c>
      <c r="Q89" s="117">
        <f t="shared" si="101"/>
        <v>489.99999999999994</v>
      </c>
      <c r="R89" s="40">
        <f t="shared" si="102"/>
        <v>2.4748737341529163</v>
      </c>
      <c r="S89" s="90">
        <f t="shared" si="103"/>
        <v>77.781745930520216</v>
      </c>
      <c r="T89" s="51">
        <f t="shared" si="104"/>
        <v>193.6990786498709</v>
      </c>
      <c r="U89" s="129">
        <f t="shared" si="105"/>
        <v>92.271412520439057</v>
      </c>
      <c r="V89" s="66">
        <f t="shared" si="106"/>
        <v>70.710678118654741</v>
      </c>
      <c r="W89" s="117">
        <f t="shared" si="107"/>
        <v>25.525332939200027</v>
      </c>
      <c r="X89" s="84">
        <f t="shared" si="108"/>
        <v>2.7605880198672024</v>
      </c>
      <c r="Y89" s="85">
        <f t="shared" si="109"/>
        <v>10.315652483881196</v>
      </c>
      <c r="Z89" s="85">
        <f t="shared" si="110"/>
        <v>7.0331049453044852</v>
      </c>
      <c r="AA89" s="83">
        <f>AA88</f>
        <v>-20</v>
      </c>
      <c r="AB89" s="38">
        <f t="shared" si="111"/>
        <v>15</v>
      </c>
      <c r="AC89" s="51">
        <f t="shared" si="112"/>
        <v>554.22844427608334</v>
      </c>
      <c r="AD89" s="117">
        <f t="shared" si="113"/>
        <v>178.34541479043915</v>
      </c>
      <c r="AE89" s="40">
        <f t="shared" si="114"/>
        <v>1.8623111018328462</v>
      </c>
      <c r="AF89" s="90">
        <f t="shared" si="115"/>
        <v>58.529777486175163</v>
      </c>
      <c r="AG89" s="51">
        <f t="shared" si="116"/>
        <v>150.68034132840381</v>
      </c>
      <c r="AH89" s="129">
        <f t="shared" si="117"/>
        <v>70.048597966453741</v>
      </c>
      <c r="AI89" s="66">
        <f t="shared" si="118"/>
        <v>53.208888623795602</v>
      </c>
      <c r="AJ89" s="117">
        <f t="shared" si="119"/>
        <v>22.621569154125851</v>
      </c>
      <c r="AK89" s="86">
        <f t="shared" si="120"/>
        <v>3.4725777755182623</v>
      </c>
      <c r="AL89" s="85">
        <f t="shared" si="121"/>
        <v>7.9091810981444155</v>
      </c>
      <c r="AM89" s="85">
        <f t="shared" si="122"/>
        <v>5.4741308663052965</v>
      </c>
      <c r="AN89" s="62">
        <f t="shared" si="123"/>
        <v>14.91037700416476</v>
      </c>
      <c r="AO89" s="63">
        <f t="shared" si="124"/>
        <v>2.8427323981382928</v>
      </c>
    </row>
    <row r="90" spans="1:41" s="6" customFormat="1" ht="20.100000000000001" customHeight="1" x14ac:dyDescent="0.15">
      <c r="A90" s="18"/>
      <c r="B90" s="18"/>
      <c r="C90" s="18"/>
      <c r="D90" s="99"/>
      <c r="E90" s="18"/>
      <c r="F90" s="18"/>
      <c r="G90" s="18"/>
      <c r="H90" s="18"/>
      <c r="I90" s="18"/>
      <c r="J90" s="18"/>
      <c r="K90" s="42"/>
      <c r="L90" s="42"/>
      <c r="M90" s="18"/>
      <c r="N90" s="18"/>
      <c r="O90" s="18"/>
      <c r="P90" s="42"/>
      <c r="Q90" s="42"/>
      <c r="R90" s="47"/>
      <c r="S90" s="52"/>
      <c r="T90" s="52"/>
      <c r="U90" s="52"/>
      <c r="V90" s="42"/>
      <c r="W90" s="42"/>
      <c r="X90" s="46"/>
      <c r="Y90" s="43"/>
      <c r="Z90" s="43"/>
      <c r="AA90" s="44"/>
      <c r="AB90" s="45"/>
      <c r="AC90" s="52"/>
      <c r="AD90" s="42"/>
      <c r="AE90" s="47"/>
      <c r="AF90" s="52"/>
      <c r="AG90" s="52"/>
      <c r="AH90" s="52"/>
      <c r="AI90" s="42"/>
      <c r="AJ90" s="42"/>
      <c r="AK90" s="46"/>
      <c r="AL90" s="43"/>
      <c r="AM90" s="43"/>
      <c r="AN90" s="47"/>
      <c r="AO90" s="47"/>
    </row>
    <row r="91" spans="1:41" s="6" customFormat="1" ht="20.100000000000001" customHeight="1" x14ac:dyDescent="0.15">
      <c r="A91" s="18"/>
      <c r="B91" s="18"/>
      <c r="C91" s="18"/>
      <c r="D91" s="99"/>
      <c r="E91" s="18"/>
      <c r="F91" s="18"/>
      <c r="G91" s="18"/>
      <c r="H91" s="18"/>
      <c r="I91" s="18"/>
      <c r="J91" s="18"/>
      <c r="K91" s="42"/>
      <c r="L91" s="42"/>
      <c r="M91" s="18"/>
      <c r="N91" s="18"/>
      <c r="O91" s="18"/>
      <c r="P91" s="42"/>
      <c r="Q91" s="42"/>
      <c r="R91" s="47"/>
      <c r="S91" s="52"/>
      <c r="T91" s="52"/>
      <c r="U91" s="52"/>
      <c r="V91" s="42"/>
      <c r="W91" s="42"/>
      <c r="X91" s="46"/>
      <c r="Y91" s="43"/>
      <c r="Z91" s="43"/>
      <c r="AA91" s="44"/>
      <c r="AB91" s="45"/>
      <c r="AC91" s="52"/>
      <c r="AD91" s="42"/>
      <c r="AE91" s="47"/>
      <c r="AF91" s="52"/>
      <c r="AG91" s="52"/>
      <c r="AH91" s="52"/>
      <c r="AI91" s="42"/>
      <c r="AJ91" s="42"/>
      <c r="AK91" s="46"/>
      <c r="AL91" s="43"/>
      <c r="AM91" s="43"/>
      <c r="AN91" s="47"/>
      <c r="AO91" s="47"/>
    </row>
    <row r="92" spans="1:41" s="6" customFormat="1" ht="20.100000000000001" customHeight="1" x14ac:dyDescent="0.15">
      <c r="A92" s="18"/>
      <c r="B92" s="18"/>
      <c r="C92" s="18"/>
      <c r="D92" s="99"/>
      <c r="E92" s="18"/>
      <c r="F92" s="18"/>
      <c r="G92" s="18"/>
      <c r="H92" s="18"/>
      <c r="I92" s="18"/>
      <c r="J92" s="18"/>
      <c r="K92" s="42"/>
      <c r="L92" s="42"/>
      <c r="M92" s="18"/>
      <c r="N92" s="18"/>
      <c r="O92" s="18"/>
      <c r="P92" s="42"/>
      <c r="Q92" s="42"/>
      <c r="R92" s="47"/>
      <c r="S92" s="52"/>
      <c r="T92" s="52"/>
      <c r="U92" s="52"/>
      <c r="V92" s="42"/>
      <c r="W92" s="42"/>
      <c r="X92" s="46"/>
      <c r="Y92" s="43"/>
      <c r="Z92" s="43"/>
      <c r="AA92" s="44"/>
      <c r="AB92" s="45"/>
      <c r="AC92" s="52"/>
      <c r="AD92" s="42"/>
      <c r="AE92" s="47"/>
      <c r="AF92" s="52"/>
      <c r="AG92" s="52"/>
      <c r="AH92" s="52"/>
      <c r="AI92" s="42"/>
      <c r="AJ92" s="42"/>
      <c r="AK92" s="46"/>
      <c r="AL92" s="43"/>
      <c r="AM92" s="43"/>
      <c r="AN92" s="47"/>
      <c r="AO92" s="47"/>
    </row>
    <row r="93" spans="1:41" s="1" customFormat="1" ht="20.100000000000001" customHeight="1" x14ac:dyDescent="0.15">
      <c r="A93" s="17"/>
      <c r="B93" s="188" t="s">
        <v>300</v>
      </c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  <c r="Z93" s="188"/>
      <c r="AA93" s="188"/>
      <c r="AB93" s="188"/>
      <c r="AC93" s="188"/>
      <c r="AD93" s="188"/>
      <c r="AE93" s="188"/>
      <c r="AF93" s="188"/>
      <c r="AG93" s="188"/>
      <c r="AH93" s="188"/>
      <c r="AI93" s="188"/>
      <c r="AJ93" s="188"/>
      <c r="AK93" s="188"/>
      <c r="AL93" s="188"/>
      <c r="AM93" s="188"/>
      <c r="AN93" s="188"/>
      <c r="AO93" s="188"/>
    </row>
    <row r="94" spans="1:41" s="1" customFormat="1" ht="20.100000000000001" customHeight="1" thickBot="1" x14ac:dyDescent="0.2">
      <c r="D94" s="96"/>
      <c r="K94" s="2"/>
      <c r="L94" s="2"/>
      <c r="P94" s="2"/>
      <c r="Q94" s="2"/>
      <c r="R94" s="87"/>
      <c r="S94" s="13"/>
      <c r="T94" s="13"/>
      <c r="U94" s="13"/>
      <c r="V94" s="2"/>
      <c r="W94" s="2"/>
      <c r="X94" s="5"/>
      <c r="AA94" s="3"/>
      <c r="AB94" s="4"/>
      <c r="AC94" s="13"/>
      <c r="AD94" s="2"/>
      <c r="AE94" s="87"/>
      <c r="AF94" s="13"/>
      <c r="AG94" s="13"/>
      <c r="AH94" s="13"/>
      <c r="AI94" s="2"/>
      <c r="AJ94" s="2"/>
      <c r="AK94" s="5"/>
      <c r="AN94" s="4" t="s">
        <v>144</v>
      </c>
      <c r="AO94" s="4"/>
    </row>
    <row r="95" spans="1:41" s="1" customFormat="1" ht="29.25" customHeight="1" x14ac:dyDescent="0.15">
      <c r="A95" s="18"/>
      <c r="B95" s="19" t="s">
        <v>232</v>
      </c>
      <c r="C95" s="15" t="s">
        <v>233</v>
      </c>
      <c r="D95" s="91" t="s">
        <v>233</v>
      </c>
      <c r="E95" s="15" t="s">
        <v>315</v>
      </c>
      <c r="F95" s="68" t="s">
        <v>234</v>
      </c>
      <c r="G95" s="165" t="s">
        <v>285</v>
      </c>
      <c r="H95" s="146" t="s">
        <v>316</v>
      </c>
      <c r="I95" s="167" t="s">
        <v>316</v>
      </c>
      <c r="J95" s="68" t="s">
        <v>236</v>
      </c>
      <c r="K95" s="151" t="s">
        <v>286</v>
      </c>
      <c r="L95" s="151" t="s">
        <v>238</v>
      </c>
      <c r="M95" s="153" t="s">
        <v>239</v>
      </c>
      <c r="N95" s="153" t="s">
        <v>240</v>
      </c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  <c r="AA95" s="153" t="s">
        <v>241</v>
      </c>
      <c r="AB95" s="153"/>
      <c r="AC95" s="153"/>
      <c r="AD95" s="153"/>
      <c r="AE95" s="153"/>
      <c r="AF95" s="153"/>
      <c r="AG95" s="153"/>
      <c r="AH95" s="153"/>
      <c r="AI95" s="153"/>
      <c r="AJ95" s="153"/>
      <c r="AK95" s="153"/>
      <c r="AL95" s="153"/>
      <c r="AM95" s="153"/>
      <c r="AN95" s="103" t="s">
        <v>16</v>
      </c>
      <c r="AO95" s="155" t="s">
        <v>145</v>
      </c>
    </row>
    <row r="96" spans="1:41" s="1" customFormat="1" ht="30.75" customHeight="1" x14ac:dyDescent="0.15">
      <c r="A96" s="18"/>
      <c r="B96" s="20" t="s">
        <v>242</v>
      </c>
      <c r="C96" s="16" t="s">
        <v>243</v>
      </c>
      <c r="D96" s="92" t="s">
        <v>243</v>
      </c>
      <c r="E96" s="16" t="s">
        <v>70</v>
      </c>
      <c r="F96" s="69" t="s">
        <v>287</v>
      </c>
      <c r="G96" s="166"/>
      <c r="H96" s="143"/>
      <c r="I96" s="168"/>
      <c r="J96" s="69" t="s">
        <v>288</v>
      </c>
      <c r="K96" s="152"/>
      <c r="L96" s="152"/>
      <c r="M96" s="154"/>
      <c r="N96" s="103" t="s">
        <v>247</v>
      </c>
      <c r="O96" s="103" t="s">
        <v>40</v>
      </c>
      <c r="P96" s="103" t="s">
        <v>0</v>
      </c>
      <c r="Q96" s="103" t="s">
        <v>2</v>
      </c>
      <c r="R96" s="162" t="s">
        <v>251</v>
      </c>
      <c r="S96" s="103" t="s">
        <v>4</v>
      </c>
      <c r="T96" s="103" t="s">
        <v>19</v>
      </c>
      <c r="U96" s="103" t="s">
        <v>21</v>
      </c>
      <c r="V96" s="103" t="s">
        <v>5</v>
      </c>
      <c r="W96" s="103" t="s">
        <v>6</v>
      </c>
      <c r="X96" s="157" t="s">
        <v>257</v>
      </c>
      <c r="Y96" s="70" t="s">
        <v>258</v>
      </c>
      <c r="Z96" s="70" t="s">
        <v>259</v>
      </c>
      <c r="AA96" s="103" t="s">
        <v>41</v>
      </c>
      <c r="AB96" s="103" t="s">
        <v>42</v>
      </c>
      <c r="AC96" s="103" t="s">
        <v>18</v>
      </c>
      <c r="AD96" s="103" t="s">
        <v>13</v>
      </c>
      <c r="AE96" s="162" t="s">
        <v>264</v>
      </c>
      <c r="AF96" s="103" t="s">
        <v>8</v>
      </c>
      <c r="AG96" s="103" t="s">
        <v>20</v>
      </c>
      <c r="AH96" s="103" t="s">
        <v>22</v>
      </c>
      <c r="AI96" s="103" t="s">
        <v>9</v>
      </c>
      <c r="AJ96" s="103" t="s">
        <v>10</v>
      </c>
      <c r="AK96" s="157" t="s">
        <v>270</v>
      </c>
      <c r="AL96" s="70" t="s">
        <v>258</v>
      </c>
      <c r="AM96" s="70" t="s">
        <v>259</v>
      </c>
      <c r="AN96" s="71" t="s">
        <v>314</v>
      </c>
      <c r="AO96" s="156"/>
    </row>
    <row r="97" spans="1:41" s="1" customFormat="1" ht="53.25" customHeight="1" x14ac:dyDescent="0.15">
      <c r="A97" s="18"/>
      <c r="B97" s="25" t="s">
        <v>271</v>
      </c>
      <c r="C97" s="24" t="s">
        <v>271</v>
      </c>
      <c r="D97" s="93" t="s">
        <v>271</v>
      </c>
      <c r="E97" s="71" t="s">
        <v>15</v>
      </c>
      <c r="F97" s="71" t="s">
        <v>272</v>
      </c>
      <c r="G97" s="71" t="s">
        <v>273</v>
      </c>
      <c r="H97" s="108" t="s">
        <v>15</v>
      </c>
      <c r="I97" s="93" t="s">
        <v>15</v>
      </c>
      <c r="J97" s="71" t="s">
        <v>15</v>
      </c>
      <c r="K97" s="73" t="s">
        <v>271</v>
      </c>
      <c r="L97" s="73" t="s">
        <v>271</v>
      </c>
      <c r="M97" s="154"/>
      <c r="N97" s="71" t="s">
        <v>273</v>
      </c>
      <c r="O97" s="71" t="s">
        <v>59</v>
      </c>
      <c r="P97" s="71" t="s">
        <v>57</v>
      </c>
      <c r="Q97" s="71" t="s">
        <v>57</v>
      </c>
      <c r="R97" s="163"/>
      <c r="S97" s="71" t="s">
        <v>57</v>
      </c>
      <c r="T97" s="71" t="s">
        <v>57</v>
      </c>
      <c r="U97" s="71" t="s">
        <v>57</v>
      </c>
      <c r="V97" s="71" t="s">
        <v>57</v>
      </c>
      <c r="W97" s="71" t="s">
        <v>57</v>
      </c>
      <c r="X97" s="157"/>
      <c r="Y97" s="158" t="s">
        <v>289</v>
      </c>
      <c r="Z97" s="158"/>
      <c r="AA97" s="71" t="s">
        <v>59</v>
      </c>
      <c r="AB97" s="71" t="s">
        <v>59</v>
      </c>
      <c r="AC97" s="71" t="s">
        <v>57</v>
      </c>
      <c r="AD97" s="71" t="s">
        <v>57</v>
      </c>
      <c r="AE97" s="163"/>
      <c r="AF97" s="71" t="s">
        <v>57</v>
      </c>
      <c r="AG97" s="71" t="s">
        <v>57</v>
      </c>
      <c r="AH97" s="71" t="s">
        <v>57</v>
      </c>
      <c r="AI97" s="71" t="s">
        <v>57</v>
      </c>
      <c r="AJ97" s="71" t="s">
        <v>57</v>
      </c>
      <c r="AK97" s="157"/>
      <c r="AL97" s="158" t="s">
        <v>289</v>
      </c>
      <c r="AM97" s="158"/>
      <c r="AN97" s="158" t="s">
        <v>290</v>
      </c>
      <c r="AO97" s="161"/>
    </row>
    <row r="98" spans="1:41" s="1" customFormat="1" ht="20.100000000000001" customHeight="1" x14ac:dyDescent="0.15">
      <c r="A98" s="18"/>
      <c r="B98" s="147">
        <f>C98+30*2</f>
        <v>460</v>
      </c>
      <c r="C98" s="149">
        <v>400</v>
      </c>
      <c r="D98" s="100">
        <v>400</v>
      </c>
      <c r="E98" s="149">
        <v>300</v>
      </c>
      <c r="F98" s="64" t="s">
        <v>291</v>
      </c>
      <c r="G98" s="8">
        <v>35</v>
      </c>
      <c r="H98" s="193">
        <f>C98/COS(G98/180*PI())</f>
        <v>488.3098355045824</v>
      </c>
      <c r="I98" s="97">
        <f>D98/COS(G98/180*PI())</f>
        <v>488.3098355045824</v>
      </c>
      <c r="J98" s="8">
        <v>45</v>
      </c>
      <c r="K98" s="28">
        <f t="shared" ref="K98:K106" si="129">J98+E$98</f>
        <v>345</v>
      </c>
      <c r="L98" s="58">
        <f t="shared" ref="L98:L115" si="130">(K98-40)*M98</f>
        <v>457.5</v>
      </c>
      <c r="M98" s="8">
        <v>1.5</v>
      </c>
      <c r="N98" s="67">
        <v>45</v>
      </c>
      <c r="O98" s="8">
        <f t="shared" ref="O98:O115" si="131">N98-G98</f>
        <v>10</v>
      </c>
      <c r="P98" s="28">
        <f t="shared" ref="P98:P115" si="132">L98/COS(ATAN((Q98+U98-T98)/L98))</f>
        <v>575.35234896445706</v>
      </c>
      <c r="Q98" s="28">
        <f t="shared" ref="Q98:Q115" si="133">L98*TAN(N98*PI()/180)</f>
        <v>457.49999999999994</v>
      </c>
      <c r="R98" s="33">
        <f t="shared" ref="R98:R115" si="134">M98/COS(N98*PI()/180)</f>
        <v>2.1213203435596424</v>
      </c>
      <c r="S98" s="89">
        <f t="shared" ref="S98:S115" si="135">55/COS(N98*PI()/180)</f>
        <v>77.781745930520216</v>
      </c>
      <c r="T98" s="50">
        <f t="shared" ref="T98:T115" si="136">K98/X98+S98</f>
        <v>200.63593428238727</v>
      </c>
      <c r="U98" s="89">
        <f t="shared" ref="U98:U115" si="137">40/X98+S98</f>
        <v>92.025709797403351</v>
      </c>
      <c r="V98" s="58">
        <f t="shared" ref="V98:V115" si="138">50/COS(N98*PI()/180)</f>
        <v>70.710678118654741</v>
      </c>
      <c r="W98" s="28">
        <f t="shared" ref="W98:W115" si="139">20/COS(ATAN((Q98+U98-T98)/L98))</f>
        <v>25.152015255276808</v>
      </c>
      <c r="X98" s="59">
        <f t="shared" ref="X98:X115" si="140">(3.5+SIN(N98*PI()/180)/M98)*COS(N98*PI()/180)</f>
        <v>2.8082070674862498</v>
      </c>
      <c r="Y98" s="60">
        <f t="shared" ref="Y98:Y115" si="141">(S98*M98*(K98^2-40^2)/2+M98*(K98^3-40^3)/(6*X98))/1000000</f>
        <v>10.500123493516993</v>
      </c>
      <c r="Z98" s="60">
        <f t="shared" ref="Z98:Z115" si="142">(M98*(S98+V98+W98)*(K98-40)*60+M98*(K98^2-40^2)*60/(2*X98)+(V98+W98+U98)*0*60)/1000000</f>
        <v>6.6482119981095478</v>
      </c>
      <c r="AA98" s="67">
        <v>-20</v>
      </c>
      <c r="AB98" s="31">
        <f t="shared" ref="AB98:AB115" si="143">AA98+G98</f>
        <v>15</v>
      </c>
      <c r="AC98" s="50">
        <f t="shared" ref="AC98:AC115" si="144">IF(AA98&gt;0,L98/COS(ATAN((AD98+AH98-AG98)/L98)),L98/COS(ATAN((AD98+AG98-AH98)/L98)))</f>
        <v>523.07652465541378</v>
      </c>
      <c r="AD98" s="28">
        <f t="shared" ref="AD98:AD115" si="145">L98*TAN(ABS(AA98)*PI()/180)</f>
        <v>166.51638217678757</v>
      </c>
      <c r="AE98" s="33">
        <f t="shared" ref="AE98:AE115" si="146">M98/COS(AA98*PI()/180)</f>
        <v>1.5962666587138681</v>
      </c>
      <c r="AF98" s="89">
        <f t="shared" ref="AF98:AF115" si="147">55/COS(AA98*PI()/180)</f>
        <v>58.529777486175163</v>
      </c>
      <c r="AG98" s="50">
        <f t="shared" ref="AG98:AG115" si="148">K98/AK98+AF98</f>
        <v>157.01153955807763</v>
      </c>
      <c r="AH98" s="89">
        <f t="shared" ref="AH98:AH115" si="149">40/AK98+AF98</f>
        <v>69.947952798859504</v>
      </c>
      <c r="AI98" s="58">
        <f t="shared" ref="AI98:AI115" si="150">50/COS(AA98*PI()/180)</f>
        <v>53.208888623795602</v>
      </c>
      <c r="AJ98" s="28">
        <f t="shared" ref="AJ98:AJ115" si="151">IF(AA98&gt;0,20/COS(ATAN((AD98+AH98-AG98)/L98)),20/COS(ATAN((AD98-AH98+AG98)/L98)))</f>
        <v>22.86673331826945</v>
      </c>
      <c r="AK98" s="61">
        <f t="shared" ref="AK98:AK115" si="152">(3.5+SIN(ABS(AA98)*PI()/180)/M98)*COS(AA98*PI()/180)</f>
        <v>3.503186709312859</v>
      </c>
      <c r="AL98" s="60">
        <f t="shared" ref="AL98:AL115" si="153">(AF98*M98*(K98^2-40^2)/2+M98*(K98^3-40^3)/(6*AK98))/1000000</f>
        <v>8.0805250035125624</v>
      </c>
      <c r="AM98" s="60">
        <f t="shared" ref="AM98:AM115" si="154">(M98*(AF98+AI98+AJ98)*(K98-40)*60+M98*(K98^2-40^2)*60/(2*AK98)+(AI98+AJ98+AH98)*0*60)/1000000</f>
        <v>5.2032948549086475</v>
      </c>
      <c r="AN98" s="62">
        <f>IF(AA98&gt;0,((I98+I98+Q98+AD98)*L98/2+200*(I98+Q98+AD98+U98+W98+AH98+AJ98))/10000*0.4-(AI98+V98)*L98/10000*0.4,((I98+I98+Q98-AD98)*L98/2+200*(I98+Q98-AD98+U98+W98+AH98+AJ98))/10000*0.4-(AI98+V98)*L98/10000*0.4)</f>
        <v>17.245128937410239</v>
      </c>
      <c r="AO98" s="63">
        <f>IF(AA98&gt;0,0.8*0.4*(Q98+U98+W98+I98+AD98+AH98+AJ98)/100,0.8*0.4*(Q98+U98+W98+I98-AD98+AH98+AJ98)/100)</f>
        <v>3.1657147663923335</v>
      </c>
    </row>
    <row r="99" spans="1:41" s="1" customFormat="1" ht="20.100000000000001" customHeight="1" x14ac:dyDescent="0.15">
      <c r="A99" s="18"/>
      <c r="B99" s="147"/>
      <c r="C99" s="149"/>
      <c r="D99" s="100">
        <v>400</v>
      </c>
      <c r="E99" s="149"/>
      <c r="F99" s="64" t="s">
        <v>292</v>
      </c>
      <c r="G99" s="8">
        <f t="shared" ref="G99:G115" si="155">G98</f>
        <v>35</v>
      </c>
      <c r="H99" s="193"/>
      <c r="I99" s="97">
        <f t="shared" ref="I99:I115" si="156">D99/COS(G99/180*PI())</f>
        <v>488.3098355045824</v>
      </c>
      <c r="J99" s="8">
        <v>45</v>
      </c>
      <c r="K99" s="28">
        <f t="shared" si="129"/>
        <v>345</v>
      </c>
      <c r="L99" s="58">
        <f t="shared" si="130"/>
        <v>457.5</v>
      </c>
      <c r="M99" s="8">
        <v>1.5</v>
      </c>
      <c r="N99" s="67">
        <f t="shared" ref="N99:N115" si="157">N98</f>
        <v>45</v>
      </c>
      <c r="O99" s="8">
        <f t="shared" si="131"/>
        <v>10</v>
      </c>
      <c r="P99" s="28">
        <f t="shared" si="132"/>
        <v>575.35234896445706</v>
      </c>
      <c r="Q99" s="28">
        <f t="shared" si="133"/>
        <v>457.49999999999994</v>
      </c>
      <c r="R99" s="33">
        <f t="shared" si="134"/>
        <v>2.1213203435596424</v>
      </c>
      <c r="S99" s="89">
        <f t="shared" si="135"/>
        <v>77.781745930520216</v>
      </c>
      <c r="T99" s="50">
        <f t="shared" si="136"/>
        <v>200.63593428238727</v>
      </c>
      <c r="U99" s="89">
        <f t="shared" si="137"/>
        <v>92.025709797403351</v>
      </c>
      <c r="V99" s="58">
        <f t="shared" si="138"/>
        <v>70.710678118654741</v>
      </c>
      <c r="W99" s="28">
        <f t="shared" si="139"/>
        <v>25.152015255276808</v>
      </c>
      <c r="X99" s="59">
        <f t="shared" si="140"/>
        <v>2.8082070674862498</v>
      </c>
      <c r="Y99" s="60">
        <f t="shared" si="141"/>
        <v>10.500123493516993</v>
      </c>
      <c r="Z99" s="60">
        <f t="shared" si="142"/>
        <v>6.6482119981095478</v>
      </c>
      <c r="AA99" s="67">
        <f t="shared" ref="AA99:AA115" si="158">AA98</f>
        <v>-20</v>
      </c>
      <c r="AB99" s="31">
        <f t="shared" si="143"/>
        <v>15</v>
      </c>
      <c r="AC99" s="50">
        <f t="shared" si="144"/>
        <v>523.07652465541378</v>
      </c>
      <c r="AD99" s="28">
        <f t="shared" si="145"/>
        <v>166.51638217678757</v>
      </c>
      <c r="AE99" s="33">
        <f t="shared" si="146"/>
        <v>1.5962666587138681</v>
      </c>
      <c r="AF99" s="89">
        <f t="shared" si="147"/>
        <v>58.529777486175163</v>
      </c>
      <c r="AG99" s="50">
        <f t="shared" si="148"/>
        <v>157.01153955807763</v>
      </c>
      <c r="AH99" s="89">
        <f t="shared" si="149"/>
        <v>69.947952798859504</v>
      </c>
      <c r="AI99" s="58">
        <f t="shared" si="150"/>
        <v>53.208888623795602</v>
      </c>
      <c r="AJ99" s="28">
        <f t="shared" si="151"/>
        <v>22.86673331826945</v>
      </c>
      <c r="AK99" s="61">
        <f t="shared" si="152"/>
        <v>3.503186709312859</v>
      </c>
      <c r="AL99" s="60">
        <f t="shared" si="153"/>
        <v>8.0805250035125624</v>
      </c>
      <c r="AM99" s="60">
        <f t="shared" si="154"/>
        <v>5.2032948549086475</v>
      </c>
      <c r="AN99" s="62">
        <f t="shared" ref="AN99:AN115" si="159">IF(AA99&gt;0,((I99+I99+Q99+AD99)*L99/2+200*(I99+Q99+AD99+U99+W99+AH99+AJ99))/10000*0.4-(AI99+V99)*L99/10000*0.4,((I99+I99+Q99-AD99)*L99/2+200*(I99+Q99-AD99+U99+W99+AH99+AJ99))/10000*0.4-(AI99+V99)*L99/10000*0.4)</f>
        <v>17.245128937410239</v>
      </c>
      <c r="AO99" s="63">
        <f t="shared" ref="AO99:AO115" si="160">IF(AA99&gt;0,0.8*0.4*(Q99+U99+W99+I99+AD99+AH99+AJ99)/100,0.8*0.4*(Q99+U99+W99+I99-AD99+AH99+AJ99)/100)</f>
        <v>3.1657147663923335</v>
      </c>
    </row>
    <row r="100" spans="1:41" s="1" customFormat="1" ht="20.100000000000001" customHeight="1" x14ac:dyDescent="0.15">
      <c r="A100" s="18"/>
      <c r="B100" s="147"/>
      <c r="C100" s="149"/>
      <c r="D100" s="100">
        <v>400</v>
      </c>
      <c r="E100" s="149"/>
      <c r="F100" s="64" t="s">
        <v>293</v>
      </c>
      <c r="G100" s="8">
        <f t="shared" si="155"/>
        <v>35</v>
      </c>
      <c r="H100" s="193"/>
      <c r="I100" s="97">
        <f t="shared" si="156"/>
        <v>488.3098355045824</v>
      </c>
      <c r="J100" s="8">
        <v>55</v>
      </c>
      <c r="K100" s="28">
        <f t="shared" si="129"/>
        <v>355</v>
      </c>
      <c r="L100" s="58">
        <f t="shared" si="130"/>
        <v>472.5</v>
      </c>
      <c r="M100" s="8">
        <v>1.5</v>
      </c>
      <c r="N100" s="67">
        <f t="shared" si="157"/>
        <v>45</v>
      </c>
      <c r="O100" s="8">
        <f t="shared" si="131"/>
        <v>10</v>
      </c>
      <c r="P100" s="28">
        <f t="shared" si="132"/>
        <v>594.21636040591466</v>
      </c>
      <c r="Q100" s="28">
        <f t="shared" si="133"/>
        <v>472.49999999999994</v>
      </c>
      <c r="R100" s="33">
        <f t="shared" si="134"/>
        <v>2.1213203435596424</v>
      </c>
      <c r="S100" s="89">
        <f t="shared" si="135"/>
        <v>77.781745930520216</v>
      </c>
      <c r="T100" s="50">
        <f t="shared" si="136"/>
        <v>204.19692524910806</v>
      </c>
      <c r="U100" s="89">
        <f t="shared" si="137"/>
        <v>92.025709797403351</v>
      </c>
      <c r="V100" s="58">
        <f t="shared" si="138"/>
        <v>70.710678118654741</v>
      </c>
      <c r="W100" s="28">
        <f t="shared" si="139"/>
        <v>25.152015255276808</v>
      </c>
      <c r="X100" s="59">
        <f t="shared" si="140"/>
        <v>2.8082070674862498</v>
      </c>
      <c r="Y100" s="60">
        <f t="shared" si="141"/>
        <v>11.23566596091324</v>
      </c>
      <c r="Z100" s="60">
        <f t="shared" si="142"/>
        <v>6.9166632089352591</v>
      </c>
      <c r="AA100" s="67">
        <f t="shared" si="158"/>
        <v>-20</v>
      </c>
      <c r="AB100" s="31">
        <f t="shared" si="143"/>
        <v>15</v>
      </c>
      <c r="AC100" s="50">
        <f t="shared" si="144"/>
        <v>540.22657464411589</v>
      </c>
      <c r="AD100" s="28">
        <f t="shared" si="145"/>
        <v>171.9759356907806</v>
      </c>
      <c r="AE100" s="33">
        <f t="shared" si="146"/>
        <v>1.5962666587138681</v>
      </c>
      <c r="AF100" s="89">
        <f t="shared" si="147"/>
        <v>58.529777486175163</v>
      </c>
      <c r="AG100" s="50">
        <f t="shared" si="148"/>
        <v>159.86608338624873</v>
      </c>
      <c r="AH100" s="89">
        <f t="shared" si="149"/>
        <v>69.947952798859504</v>
      </c>
      <c r="AI100" s="58">
        <f t="shared" si="150"/>
        <v>53.208888623795602</v>
      </c>
      <c r="AJ100" s="28">
        <f t="shared" si="151"/>
        <v>22.86673331826945</v>
      </c>
      <c r="AK100" s="61">
        <f t="shared" si="152"/>
        <v>3.503186709312859</v>
      </c>
      <c r="AL100" s="60">
        <f t="shared" si="153"/>
        <v>8.6500853904271278</v>
      </c>
      <c r="AM100" s="60">
        <f t="shared" si="154"/>
        <v>5.4143578449814544</v>
      </c>
      <c r="AN100" s="62">
        <f t="shared" si="159"/>
        <v>17.717538975195311</v>
      </c>
      <c r="AO100" s="63">
        <f t="shared" si="160"/>
        <v>3.1962441951475555</v>
      </c>
    </row>
    <row r="101" spans="1:41" s="1" customFormat="1" ht="20.100000000000001" customHeight="1" x14ac:dyDescent="0.15">
      <c r="A101" s="18"/>
      <c r="B101" s="147"/>
      <c r="C101" s="149"/>
      <c r="D101" s="100">
        <v>400</v>
      </c>
      <c r="E101" s="149"/>
      <c r="F101" s="64" t="s">
        <v>294</v>
      </c>
      <c r="G101" s="8">
        <f t="shared" si="155"/>
        <v>35</v>
      </c>
      <c r="H101" s="193"/>
      <c r="I101" s="97">
        <f t="shared" si="156"/>
        <v>488.3098355045824</v>
      </c>
      <c r="J101" s="8">
        <v>55</v>
      </c>
      <c r="K101" s="28">
        <f t="shared" si="129"/>
        <v>355</v>
      </c>
      <c r="L101" s="58">
        <f t="shared" si="130"/>
        <v>472.5</v>
      </c>
      <c r="M101" s="8">
        <v>1.5</v>
      </c>
      <c r="N101" s="67">
        <f t="shared" si="157"/>
        <v>45</v>
      </c>
      <c r="O101" s="8">
        <f t="shared" si="131"/>
        <v>10</v>
      </c>
      <c r="P101" s="28">
        <f t="shared" si="132"/>
        <v>594.21636040591466</v>
      </c>
      <c r="Q101" s="28">
        <f t="shared" si="133"/>
        <v>472.49999999999994</v>
      </c>
      <c r="R101" s="33">
        <f t="shared" si="134"/>
        <v>2.1213203435596424</v>
      </c>
      <c r="S101" s="89">
        <f t="shared" si="135"/>
        <v>77.781745930520216</v>
      </c>
      <c r="T101" s="50">
        <f t="shared" si="136"/>
        <v>204.19692524910806</v>
      </c>
      <c r="U101" s="89">
        <f t="shared" si="137"/>
        <v>92.025709797403351</v>
      </c>
      <c r="V101" s="58">
        <f t="shared" si="138"/>
        <v>70.710678118654741</v>
      </c>
      <c r="W101" s="28">
        <f t="shared" si="139"/>
        <v>25.152015255276808</v>
      </c>
      <c r="X101" s="59">
        <f t="shared" si="140"/>
        <v>2.8082070674862498</v>
      </c>
      <c r="Y101" s="60">
        <f t="shared" si="141"/>
        <v>11.23566596091324</v>
      </c>
      <c r="Z101" s="60">
        <f t="shared" si="142"/>
        <v>6.9166632089352591</v>
      </c>
      <c r="AA101" s="67">
        <f t="shared" si="158"/>
        <v>-20</v>
      </c>
      <c r="AB101" s="31">
        <f t="shared" si="143"/>
        <v>15</v>
      </c>
      <c r="AC101" s="50">
        <f t="shared" si="144"/>
        <v>540.22657464411589</v>
      </c>
      <c r="AD101" s="28">
        <f t="shared" si="145"/>
        <v>171.9759356907806</v>
      </c>
      <c r="AE101" s="33">
        <f t="shared" si="146"/>
        <v>1.5962666587138681</v>
      </c>
      <c r="AF101" s="89">
        <f t="shared" si="147"/>
        <v>58.529777486175163</v>
      </c>
      <c r="AG101" s="50">
        <f t="shared" si="148"/>
        <v>159.86608338624873</v>
      </c>
      <c r="AH101" s="89">
        <f t="shared" si="149"/>
        <v>69.947952798859504</v>
      </c>
      <c r="AI101" s="58">
        <f t="shared" si="150"/>
        <v>53.208888623795602</v>
      </c>
      <c r="AJ101" s="28">
        <f t="shared" si="151"/>
        <v>22.86673331826945</v>
      </c>
      <c r="AK101" s="61">
        <f t="shared" si="152"/>
        <v>3.503186709312859</v>
      </c>
      <c r="AL101" s="60">
        <f t="shared" si="153"/>
        <v>8.6500853904271278</v>
      </c>
      <c r="AM101" s="60">
        <f t="shared" si="154"/>
        <v>5.4143578449814544</v>
      </c>
      <c r="AN101" s="62">
        <f t="shared" si="159"/>
        <v>17.717538975195311</v>
      </c>
      <c r="AO101" s="63">
        <f t="shared" si="160"/>
        <v>3.1962441951475555</v>
      </c>
    </row>
    <row r="102" spans="1:41" s="1" customFormat="1" ht="20.100000000000001" customHeight="1" x14ac:dyDescent="0.15">
      <c r="A102" s="18"/>
      <c r="B102" s="147"/>
      <c r="C102" s="149"/>
      <c r="D102" s="100">
        <v>400</v>
      </c>
      <c r="E102" s="149"/>
      <c r="F102" s="64" t="s">
        <v>295</v>
      </c>
      <c r="G102" s="8">
        <f t="shared" si="155"/>
        <v>35</v>
      </c>
      <c r="H102" s="193"/>
      <c r="I102" s="97">
        <f t="shared" si="156"/>
        <v>488.3098355045824</v>
      </c>
      <c r="J102" s="8">
        <v>70</v>
      </c>
      <c r="K102" s="28">
        <f t="shared" si="129"/>
        <v>370</v>
      </c>
      <c r="L102" s="58">
        <f t="shared" si="130"/>
        <v>577.5</v>
      </c>
      <c r="M102" s="8">
        <v>1.75</v>
      </c>
      <c r="N102" s="67">
        <f t="shared" si="157"/>
        <v>45</v>
      </c>
      <c r="O102" s="8">
        <f t="shared" si="131"/>
        <v>10</v>
      </c>
      <c r="P102" s="28">
        <f t="shared" si="132"/>
        <v>737.04398861940081</v>
      </c>
      <c r="Q102" s="28">
        <f t="shared" si="133"/>
        <v>577.49999999999989</v>
      </c>
      <c r="R102" s="33">
        <f t="shared" si="134"/>
        <v>2.4748737341529163</v>
      </c>
      <c r="S102" s="89">
        <f t="shared" si="135"/>
        <v>77.781745930520216</v>
      </c>
      <c r="T102" s="50">
        <f t="shared" si="136"/>
        <v>211.81116188726946</v>
      </c>
      <c r="U102" s="89">
        <f t="shared" si="137"/>
        <v>92.271412520439057</v>
      </c>
      <c r="V102" s="58">
        <f t="shared" si="138"/>
        <v>70.710678118654741</v>
      </c>
      <c r="W102" s="28">
        <f t="shared" si="139"/>
        <v>25.525332939200027</v>
      </c>
      <c r="X102" s="59">
        <f t="shared" si="140"/>
        <v>2.7605880198672024</v>
      </c>
      <c r="Y102" s="60">
        <f t="shared" si="141"/>
        <v>14.553307489913868</v>
      </c>
      <c r="Z102" s="60">
        <f t="shared" si="142"/>
        <v>8.6028083847682186</v>
      </c>
      <c r="AA102" s="67">
        <f t="shared" si="158"/>
        <v>-20</v>
      </c>
      <c r="AB102" s="31">
        <f t="shared" si="143"/>
        <v>15</v>
      </c>
      <c r="AC102" s="50">
        <f t="shared" si="144"/>
        <v>653.19780932538401</v>
      </c>
      <c r="AD102" s="28">
        <f t="shared" si="145"/>
        <v>210.19281028873186</v>
      </c>
      <c r="AE102" s="33">
        <f t="shared" si="146"/>
        <v>1.8623111018328462</v>
      </c>
      <c r="AF102" s="89">
        <f t="shared" si="147"/>
        <v>58.529777486175163</v>
      </c>
      <c r="AG102" s="50">
        <f t="shared" si="148"/>
        <v>165.07886692875206</v>
      </c>
      <c r="AH102" s="89">
        <f t="shared" si="149"/>
        <v>70.048597966453741</v>
      </c>
      <c r="AI102" s="58">
        <f t="shared" si="150"/>
        <v>53.208888623795602</v>
      </c>
      <c r="AJ102" s="28">
        <f t="shared" si="151"/>
        <v>22.621569154125851</v>
      </c>
      <c r="AK102" s="61">
        <f t="shared" si="152"/>
        <v>3.4725777755182623</v>
      </c>
      <c r="AL102" s="60">
        <f t="shared" si="153"/>
        <v>11.178234933121326</v>
      </c>
      <c r="AM102" s="60">
        <f t="shared" si="154"/>
        <v>6.7011086913144178</v>
      </c>
      <c r="AN102" s="62">
        <f t="shared" si="159"/>
        <v>21.188484751938951</v>
      </c>
      <c r="AO102" s="63">
        <f t="shared" si="160"/>
        <v>3.4114686009474222</v>
      </c>
    </row>
    <row r="103" spans="1:41" s="1" customFormat="1" ht="20.100000000000001" customHeight="1" x14ac:dyDescent="0.15">
      <c r="A103" s="18"/>
      <c r="B103" s="147"/>
      <c r="C103" s="149"/>
      <c r="D103" s="100">
        <v>400</v>
      </c>
      <c r="E103" s="149"/>
      <c r="F103" s="64" t="s">
        <v>296</v>
      </c>
      <c r="G103" s="8">
        <f t="shared" si="155"/>
        <v>35</v>
      </c>
      <c r="H103" s="193"/>
      <c r="I103" s="97">
        <f t="shared" si="156"/>
        <v>488.3098355045824</v>
      </c>
      <c r="J103" s="8">
        <v>70</v>
      </c>
      <c r="K103" s="28">
        <f t="shared" si="129"/>
        <v>370</v>
      </c>
      <c r="L103" s="58">
        <f t="shared" si="130"/>
        <v>577.5</v>
      </c>
      <c r="M103" s="8">
        <v>1.75</v>
      </c>
      <c r="N103" s="67">
        <f t="shared" si="157"/>
        <v>45</v>
      </c>
      <c r="O103" s="8">
        <f t="shared" si="131"/>
        <v>10</v>
      </c>
      <c r="P103" s="28">
        <f t="shared" si="132"/>
        <v>737.04398861940081</v>
      </c>
      <c r="Q103" s="28">
        <f t="shared" si="133"/>
        <v>577.49999999999989</v>
      </c>
      <c r="R103" s="33">
        <f t="shared" si="134"/>
        <v>2.4748737341529163</v>
      </c>
      <c r="S103" s="89">
        <f t="shared" si="135"/>
        <v>77.781745930520216</v>
      </c>
      <c r="T103" s="50">
        <f t="shared" si="136"/>
        <v>211.81116188726946</v>
      </c>
      <c r="U103" s="89">
        <f t="shared" si="137"/>
        <v>92.271412520439057</v>
      </c>
      <c r="V103" s="58">
        <f t="shared" si="138"/>
        <v>70.710678118654741</v>
      </c>
      <c r="W103" s="28">
        <f t="shared" si="139"/>
        <v>25.525332939200027</v>
      </c>
      <c r="X103" s="59">
        <f t="shared" si="140"/>
        <v>2.7605880198672024</v>
      </c>
      <c r="Y103" s="60">
        <f t="shared" si="141"/>
        <v>14.553307489913868</v>
      </c>
      <c r="Z103" s="60">
        <f t="shared" si="142"/>
        <v>8.6028083847682186</v>
      </c>
      <c r="AA103" s="67">
        <f t="shared" si="158"/>
        <v>-20</v>
      </c>
      <c r="AB103" s="31">
        <f t="shared" si="143"/>
        <v>15</v>
      </c>
      <c r="AC103" s="50">
        <f t="shared" si="144"/>
        <v>653.19780932538401</v>
      </c>
      <c r="AD103" s="28">
        <f t="shared" si="145"/>
        <v>210.19281028873186</v>
      </c>
      <c r="AE103" s="33">
        <f t="shared" si="146"/>
        <v>1.8623111018328462</v>
      </c>
      <c r="AF103" s="89">
        <f t="shared" si="147"/>
        <v>58.529777486175163</v>
      </c>
      <c r="AG103" s="50">
        <f t="shared" si="148"/>
        <v>165.07886692875206</v>
      </c>
      <c r="AH103" s="89">
        <f t="shared" si="149"/>
        <v>70.048597966453741</v>
      </c>
      <c r="AI103" s="58">
        <f t="shared" si="150"/>
        <v>53.208888623795602</v>
      </c>
      <c r="AJ103" s="28">
        <f t="shared" si="151"/>
        <v>22.621569154125851</v>
      </c>
      <c r="AK103" s="61">
        <f t="shared" si="152"/>
        <v>3.4725777755182623</v>
      </c>
      <c r="AL103" s="60">
        <f t="shared" si="153"/>
        <v>11.178234933121326</v>
      </c>
      <c r="AM103" s="60">
        <f t="shared" si="154"/>
        <v>6.7011086913144178</v>
      </c>
      <c r="AN103" s="62">
        <f t="shared" si="159"/>
        <v>21.188484751938951</v>
      </c>
      <c r="AO103" s="63">
        <f t="shared" si="160"/>
        <v>3.4114686009474222</v>
      </c>
    </row>
    <row r="104" spans="1:41" s="1" customFormat="1" ht="20.100000000000001" customHeight="1" x14ac:dyDescent="0.15">
      <c r="A104" s="18"/>
      <c r="B104" s="147"/>
      <c r="C104" s="149"/>
      <c r="D104" s="100">
        <v>400</v>
      </c>
      <c r="E104" s="149"/>
      <c r="F104" s="64" t="s">
        <v>297</v>
      </c>
      <c r="G104" s="8">
        <f t="shared" si="155"/>
        <v>35</v>
      </c>
      <c r="H104" s="193"/>
      <c r="I104" s="97">
        <f t="shared" si="156"/>
        <v>488.3098355045824</v>
      </c>
      <c r="J104" s="8">
        <v>80</v>
      </c>
      <c r="K104" s="28">
        <f t="shared" si="129"/>
        <v>380</v>
      </c>
      <c r="L104" s="58">
        <f t="shared" si="130"/>
        <v>595</v>
      </c>
      <c r="M104" s="8">
        <v>1.75</v>
      </c>
      <c r="N104" s="67">
        <f t="shared" si="157"/>
        <v>45</v>
      </c>
      <c r="O104" s="8">
        <f t="shared" si="131"/>
        <v>10</v>
      </c>
      <c r="P104" s="28">
        <f t="shared" si="132"/>
        <v>759.37865494120081</v>
      </c>
      <c r="Q104" s="28">
        <f t="shared" si="133"/>
        <v>594.99999999999989</v>
      </c>
      <c r="R104" s="33">
        <f t="shared" si="134"/>
        <v>2.4748737341529163</v>
      </c>
      <c r="S104" s="89">
        <f t="shared" si="135"/>
        <v>77.781745930520216</v>
      </c>
      <c r="T104" s="50">
        <f t="shared" si="136"/>
        <v>215.43357853474919</v>
      </c>
      <c r="U104" s="89">
        <f t="shared" si="137"/>
        <v>92.271412520439057</v>
      </c>
      <c r="V104" s="58">
        <f t="shared" si="138"/>
        <v>70.710678118654741</v>
      </c>
      <c r="W104" s="28">
        <f t="shared" si="139"/>
        <v>25.525332939200027</v>
      </c>
      <c r="X104" s="59">
        <f t="shared" si="140"/>
        <v>2.7605880198672024</v>
      </c>
      <c r="Y104" s="60">
        <f t="shared" si="141"/>
        <v>15.509503659457984</v>
      </c>
      <c r="Z104" s="60">
        <f t="shared" si="142"/>
        <v>8.9281596851005265</v>
      </c>
      <c r="AA104" s="67">
        <f t="shared" si="158"/>
        <v>-20</v>
      </c>
      <c r="AB104" s="31">
        <f t="shared" si="143"/>
        <v>15</v>
      </c>
      <c r="AC104" s="50">
        <f t="shared" si="144"/>
        <v>672.99168233524404</v>
      </c>
      <c r="AD104" s="28">
        <f t="shared" si="145"/>
        <v>216.56228938839038</v>
      </c>
      <c r="AE104" s="33">
        <f t="shared" si="146"/>
        <v>1.8623111018328462</v>
      </c>
      <c r="AF104" s="89">
        <f t="shared" si="147"/>
        <v>58.529777486175163</v>
      </c>
      <c r="AG104" s="50">
        <f t="shared" si="148"/>
        <v>167.95857204882168</v>
      </c>
      <c r="AH104" s="89">
        <f t="shared" si="149"/>
        <v>70.048597966453741</v>
      </c>
      <c r="AI104" s="58">
        <f t="shared" si="150"/>
        <v>53.208888623795602</v>
      </c>
      <c r="AJ104" s="28">
        <f t="shared" si="151"/>
        <v>22.621569154125851</v>
      </c>
      <c r="AK104" s="61">
        <f t="shared" si="152"/>
        <v>3.4725777755182623</v>
      </c>
      <c r="AL104" s="60">
        <f t="shared" si="153"/>
        <v>11.916696311670252</v>
      </c>
      <c r="AM104" s="60">
        <f t="shared" si="154"/>
        <v>6.9555753274444623</v>
      </c>
      <c r="AN104" s="62">
        <f t="shared" si="159"/>
        <v>21.793612822388177</v>
      </c>
      <c r="AO104" s="63">
        <f t="shared" si="160"/>
        <v>3.4470862678285146</v>
      </c>
    </row>
    <row r="105" spans="1:41" s="1" customFormat="1" ht="20.100000000000001" customHeight="1" x14ac:dyDescent="0.15">
      <c r="A105" s="18"/>
      <c r="B105" s="147"/>
      <c r="C105" s="149"/>
      <c r="D105" s="100">
        <v>400</v>
      </c>
      <c r="E105" s="149"/>
      <c r="F105" s="64" t="s">
        <v>298</v>
      </c>
      <c r="G105" s="8">
        <f t="shared" si="155"/>
        <v>35</v>
      </c>
      <c r="H105" s="193"/>
      <c r="I105" s="97">
        <f t="shared" si="156"/>
        <v>488.3098355045824</v>
      </c>
      <c r="J105" s="8">
        <v>80</v>
      </c>
      <c r="K105" s="28">
        <f t="shared" si="129"/>
        <v>380</v>
      </c>
      <c r="L105" s="58">
        <f t="shared" si="130"/>
        <v>595</v>
      </c>
      <c r="M105" s="8">
        <v>1.75</v>
      </c>
      <c r="N105" s="67">
        <f t="shared" si="157"/>
        <v>45</v>
      </c>
      <c r="O105" s="8">
        <f t="shared" si="131"/>
        <v>10</v>
      </c>
      <c r="P105" s="28">
        <f t="shared" si="132"/>
        <v>759.37865494120081</v>
      </c>
      <c r="Q105" s="28">
        <f t="shared" si="133"/>
        <v>594.99999999999989</v>
      </c>
      <c r="R105" s="33">
        <f t="shared" si="134"/>
        <v>2.4748737341529163</v>
      </c>
      <c r="S105" s="89">
        <f t="shared" si="135"/>
        <v>77.781745930520216</v>
      </c>
      <c r="T105" s="50">
        <f t="shared" si="136"/>
        <v>215.43357853474919</v>
      </c>
      <c r="U105" s="89">
        <f t="shared" si="137"/>
        <v>92.271412520439057</v>
      </c>
      <c r="V105" s="58">
        <f t="shared" si="138"/>
        <v>70.710678118654741</v>
      </c>
      <c r="W105" s="28">
        <f t="shared" si="139"/>
        <v>25.525332939200027</v>
      </c>
      <c r="X105" s="59">
        <f t="shared" si="140"/>
        <v>2.7605880198672024</v>
      </c>
      <c r="Y105" s="60">
        <f t="shared" si="141"/>
        <v>15.509503659457984</v>
      </c>
      <c r="Z105" s="60">
        <f t="shared" si="142"/>
        <v>8.9281596851005265</v>
      </c>
      <c r="AA105" s="67">
        <f t="shared" si="158"/>
        <v>-20</v>
      </c>
      <c r="AB105" s="31">
        <f t="shared" si="143"/>
        <v>15</v>
      </c>
      <c r="AC105" s="50">
        <f t="shared" si="144"/>
        <v>672.99168233524404</v>
      </c>
      <c r="AD105" s="28">
        <f t="shared" si="145"/>
        <v>216.56228938839038</v>
      </c>
      <c r="AE105" s="33">
        <f t="shared" si="146"/>
        <v>1.8623111018328462</v>
      </c>
      <c r="AF105" s="89">
        <f t="shared" si="147"/>
        <v>58.529777486175163</v>
      </c>
      <c r="AG105" s="50">
        <f t="shared" si="148"/>
        <v>167.95857204882168</v>
      </c>
      <c r="AH105" s="89">
        <f t="shared" si="149"/>
        <v>70.048597966453741</v>
      </c>
      <c r="AI105" s="58">
        <f t="shared" si="150"/>
        <v>53.208888623795602</v>
      </c>
      <c r="AJ105" s="28">
        <f t="shared" si="151"/>
        <v>22.621569154125851</v>
      </c>
      <c r="AK105" s="61">
        <f t="shared" si="152"/>
        <v>3.4725777755182623</v>
      </c>
      <c r="AL105" s="60">
        <f t="shared" si="153"/>
        <v>11.916696311670252</v>
      </c>
      <c r="AM105" s="60">
        <f t="shared" si="154"/>
        <v>6.9555753274444623</v>
      </c>
      <c r="AN105" s="62">
        <f t="shared" si="159"/>
        <v>21.793612822388177</v>
      </c>
      <c r="AO105" s="63">
        <f t="shared" si="160"/>
        <v>3.4470862678285146</v>
      </c>
    </row>
    <row r="106" spans="1:41" s="1" customFormat="1" ht="20.100000000000001" customHeight="1" x14ac:dyDescent="0.15">
      <c r="A106" s="18"/>
      <c r="B106" s="147"/>
      <c r="C106" s="149"/>
      <c r="D106" s="100">
        <v>400</v>
      </c>
      <c r="E106" s="149"/>
      <c r="F106" s="64" t="s">
        <v>299</v>
      </c>
      <c r="G106" s="8">
        <f t="shared" si="155"/>
        <v>35</v>
      </c>
      <c r="H106" s="193"/>
      <c r="I106" s="97">
        <f t="shared" si="156"/>
        <v>488.3098355045824</v>
      </c>
      <c r="J106" s="8">
        <v>90</v>
      </c>
      <c r="K106" s="28">
        <f t="shared" si="129"/>
        <v>390</v>
      </c>
      <c r="L106" s="58">
        <f t="shared" si="130"/>
        <v>612.5</v>
      </c>
      <c r="M106" s="8">
        <v>1.75</v>
      </c>
      <c r="N106" s="67">
        <f t="shared" si="157"/>
        <v>45</v>
      </c>
      <c r="O106" s="8">
        <f t="shared" si="131"/>
        <v>10</v>
      </c>
      <c r="P106" s="28">
        <f t="shared" si="132"/>
        <v>781.71332126300081</v>
      </c>
      <c r="Q106" s="28">
        <f t="shared" si="133"/>
        <v>612.49999999999989</v>
      </c>
      <c r="R106" s="33">
        <f t="shared" si="134"/>
        <v>2.4748737341529163</v>
      </c>
      <c r="S106" s="89">
        <f t="shared" si="135"/>
        <v>77.781745930520216</v>
      </c>
      <c r="T106" s="50">
        <f t="shared" si="136"/>
        <v>219.05599518222886</v>
      </c>
      <c r="U106" s="89">
        <f t="shared" si="137"/>
        <v>92.271412520439057</v>
      </c>
      <c r="V106" s="58">
        <f t="shared" si="138"/>
        <v>70.710678118654741</v>
      </c>
      <c r="W106" s="28">
        <f t="shared" si="139"/>
        <v>25.525332939200027</v>
      </c>
      <c r="X106" s="59">
        <f t="shared" si="140"/>
        <v>2.7605880198672024</v>
      </c>
      <c r="Y106" s="60">
        <f t="shared" si="141"/>
        <v>16.503400705245678</v>
      </c>
      <c r="Z106" s="60">
        <f t="shared" si="142"/>
        <v>9.2573145229126848</v>
      </c>
      <c r="AA106" s="67">
        <f t="shared" si="158"/>
        <v>-20</v>
      </c>
      <c r="AB106" s="31">
        <f t="shared" si="143"/>
        <v>15</v>
      </c>
      <c r="AC106" s="50">
        <f t="shared" si="144"/>
        <v>692.78555534510417</v>
      </c>
      <c r="AD106" s="28">
        <f t="shared" si="145"/>
        <v>222.93176848804893</v>
      </c>
      <c r="AE106" s="33">
        <f t="shared" si="146"/>
        <v>1.8623111018328462</v>
      </c>
      <c r="AF106" s="89">
        <f t="shared" si="147"/>
        <v>58.529777486175163</v>
      </c>
      <c r="AG106" s="50">
        <f t="shared" si="148"/>
        <v>170.83827716889135</v>
      </c>
      <c r="AH106" s="89">
        <f t="shared" si="149"/>
        <v>70.048597966453741</v>
      </c>
      <c r="AI106" s="58">
        <f t="shared" si="150"/>
        <v>53.208888623795602</v>
      </c>
      <c r="AJ106" s="28">
        <f t="shared" si="151"/>
        <v>22.621569154125851</v>
      </c>
      <c r="AK106" s="61">
        <f t="shared" si="152"/>
        <v>3.4725777755182623</v>
      </c>
      <c r="AL106" s="60">
        <f t="shared" si="153"/>
        <v>12.684550440327724</v>
      </c>
      <c r="AM106" s="60">
        <f t="shared" si="154"/>
        <v>7.2130656539505775</v>
      </c>
      <c r="AN106" s="62">
        <f t="shared" si="159"/>
        <v>22.406532257467653</v>
      </c>
      <c r="AO106" s="63">
        <f t="shared" si="160"/>
        <v>3.4827039347096074</v>
      </c>
    </row>
    <row r="107" spans="1:41" s="1" customFormat="1" ht="20.100000000000001" customHeight="1" x14ac:dyDescent="0.15">
      <c r="A107" s="18"/>
      <c r="B107" s="147">
        <f>C107+30*2</f>
        <v>460</v>
      </c>
      <c r="C107" s="149">
        <v>400</v>
      </c>
      <c r="D107" s="100">
        <v>400</v>
      </c>
      <c r="E107" s="149">
        <v>400</v>
      </c>
      <c r="F107" s="64" t="s">
        <v>291</v>
      </c>
      <c r="G107" s="8">
        <f t="shared" si="155"/>
        <v>35</v>
      </c>
      <c r="H107" s="193">
        <f>C107/COS(G107/180*PI())</f>
        <v>488.3098355045824</v>
      </c>
      <c r="I107" s="97">
        <f t="shared" si="156"/>
        <v>488.3098355045824</v>
      </c>
      <c r="J107" s="8">
        <v>45</v>
      </c>
      <c r="K107" s="28">
        <f t="shared" ref="K107:K115" si="161">J107+E$107</f>
        <v>445</v>
      </c>
      <c r="L107" s="58">
        <f t="shared" si="130"/>
        <v>607.5</v>
      </c>
      <c r="M107" s="8">
        <v>1.5</v>
      </c>
      <c r="N107" s="67">
        <f t="shared" si="157"/>
        <v>45</v>
      </c>
      <c r="O107" s="8">
        <f t="shared" si="131"/>
        <v>10</v>
      </c>
      <c r="P107" s="28">
        <f t="shared" si="132"/>
        <v>763.99246337903298</v>
      </c>
      <c r="Q107" s="28">
        <f t="shared" si="133"/>
        <v>607.49999999999989</v>
      </c>
      <c r="R107" s="33">
        <f t="shared" si="134"/>
        <v>2.1213203435596424</v>
      </c>
      <c r="S107" s="89">
        <f t="shared" si="135"/>
        <v>77.781745930520216</v>
      </c>
      <c r="T107" s="50">
        <f t="shared" si="136"/>
        <v>236.2458439495951</v>
      </c>
      <c r="U107" s="89">
        <f t="shared" si="137"/>
        <v>92.025709797403351</v>
      </c>
      <c r="V107" s="58">
        <f t="shared" si="138"/>
        <v>70.710678118654741</v>
      </c>
      <c r="W107" s="28">
        <f t="shared" si="139"/>
        <v>25.152015255276805</v>
      </c>
      <c r="X107" s="59">
        <f t="shared" si="140"/>
        <v>2.8082070674862498</v>
      </c>
      <c r="Y107" s="60">
        <f t="shared" si="141"/>
        <v>19.297975250311897</v>
      </c>
      <c r="Z107" s="60">
        <f t="shared" si="142"/>
        <v>9.4769442405188506</v>
      </c>
      <c r="AA107" s="67">
        <f t="shared" si="158"/>
        <v>-20</v>
      </c>
      <c r="AB107" s="31">
        <f t="shared" si="143"/>
        <v>15</v>
      </c>
      <c r="AC107" s="50">
        <f t="shared" si="144"/>
        <v>694.57702454243463</v>
      </c>
      <c r="AD107" s="28">
        <f t="shared" si="145"/>
        <v>221.11191731671792</v>
      </c>
      <c r="AE107" s="33">
        <f t="shared" si="146"/>
        <v>1.5962666587138681</v>
      </c>
      <c r="AF107" s="89">
        <f t="shared" si="147"/>
        <v>58.529777486175163</v>
      </c>
      <c r="AG107" s="50">
        <f t="shared" si="148"/>
        <v>185.55697783978852</v>
      </c>
      <c r="AH107" s="89">
        <f t="shared" si="149"/>
        <v>69.947952798859504</v>
      </c>
      <c r="AI107" s="58">
        <f t="shared" si="150"/>
        <v>53.208888623795602</v>
      </c>
      <c r="AJ107" s="28">
        <f t="shared" si="151"/>
        <v>22.86673331826945</v>
      </c>
      <c r="AK107" s="61">
        <f t="shared" si="152"/>
        <v>3.503186709312859</v>
      </c>
      <c r="AL107" s="60">
        <f t="shared" si="153"/>
        <v>14.906606724422465</v>
      </c>
      <c r="AM107" s="60">
        <f t="shared" si="154"/>
        <v>7.4295337806776311</v>
      </c>
      <c r="AN107" s="62">
        <f t="shared" si="159"/>
        <v>22.226821370383075</v>
      </c>
      <c r="AO107" s="63">
        <f t="shared" si="160"/>
        <v>3.4710090539445559</v>
      </c>
    </row>
    <row r="108" spans="1:41" s="1" customFormat="1" ht="20.100000000000001" customHeight="1" x14ac:dyDescent="0.15">
      <c r="A108" s="18"/>
      <c r="B108" s="147"/>
      <c r="C108" s="149"/>
      <c r="D108" s="100">
        <v>400</v>
      </c>
      <c r="E108" s="149"/>
      <c r="F108" s="64" t="s">
        <v>292</v>
      </c>
      <c r="G108" s="8">
        <f t="shared" si="155"/>
        <v>35</v>
      </c>
      <c r="H108" s="193"/>
      <c r="I108" s="97">
        <f t="shared" si="156"/>
        <v>488.3098355045824</v>
      </c>
      <c r="J108" s="8">
        <v>45</v>
      </c>
      <c r="K108" s="28">
        <f t="shared" si="161"/>
        <v>445</v>
      </c>
      <c r="L108" s="58">
        <f t="shared" si="130"/>
        <v>607.5</v>
      </c>
      <c r="M108" s="8">
        <v>1.5</v>
      </c>
      <c r="N108" s="67">
        <f t="shared" si="157"/>
        <v>45</v>
      </c>
      <c r="O108" s="8">
        <f t="shared" si="131"/>
        <v>10</v>
      </c>
      <c r="P108" s="28">
        <f t="shared" si="132"/>
        <v>763.99246337903298</v>
      </c>
      <c r="Q108" s="28">
        <f t="shared" si="133"/>
        <v>607.49999999999989</v>
      </c>
      <c r="R108" s="33">
        <f t="shared" si="134"/>
        <v>2.1213203435596424</v>
      </c>
      <c r="S108" s="89">
        <f t="shared" si="135"/>
        <v>77.781745930520216</v>
      </c>
      <c r="T108" s="50">
        <f t="shared" si="136"/>
        <v>236.2458439495951</v>
      </c>
      <c r="U108" s="89">
        <f t="shared" si="137"/>
        <v>92.025709797403351</v>
      </c>
      <c r="V108" s="58">
        <f t="shared" si="138"/>
        <v>70.710678118654741</v>
      </c>
      <c r="W108" s="28">
        <f t="shared" si="139"/>
        <v>25.152015255276805</v>
      </c>
      <c r="X108" s="59">
        <f t="shared" si="140"/>
        <v>2.8082070674862498</v>
      </c>
      <c r="Y108" s="60">
        <f t="shared" si="141"/>
        <v>19.297975250311897</v>
      </c>
      <c r="Z108" s="60">
        <f t="shared" si="142"/>
        <v>9.4769442405188506</v>
      </c>
      <c r="AA108" s="67">
        <f t="shared" si="158"/>
        <v>-20</v>
      </c>
      <c r="AB108" s="31">
        <f t="shared" si="143"/>
        <v>15</v>
      </c>
      <c r="AC108" s="50">
        <f t="shared" si="144"/>
        <v>694.57702454243463</v>
      </c>
      <c r="AD108" s="28">
        <f t="shared" si="145"/>
        <v>221.11191731671792</v>
      </c>
      <c r="AE108" s="33">
        <f t="shared" si="146"/>
        <v>1.5962666587138681</v>
      </c>
      <c r="AF108" s="89">
        <f t="shared" si="147"/>
        <v>58.529777486175163</v>
      </c>
      <c r="AG108" s="50">
        <f t="shared" si="148"/>
        <v>185.55697783978852</v>
      </c>
      <c r="AH108" s="89">
        <f t="shared" si="149"/>
        <v>69.947952798859504</v>
      </c>
      <c r="AI108" s="58">
        <f t="shared" si="150"/>
        <v>53.208888623795602</v>
      </c>
      <c r="AJ108" s="28">
        <f t="shared" si="151"/>
        <v>22.86673331826945</v>
      </c>
      <c r="AK108" s="61">
        <f t="shared" si="152"/>
        <v>3.503186709312859</v>
      </c>
      <c r="AL108" s="60">
        <f t="shared" si="153"/>
        <v>14.906606724422465</v>
      </c>
      <c r="AM108" s="60">
        <f t="shared" si="154"/>
        <v>7.4295337806776311</v>
      </c>
      <c r="AN108" s="62">
        <f t="shared" si="159"/>
        <v>22.226821370383075</v>
      </c>
      <c r="AO108" s="63">
        <f t="shared" si="160"/>
        <v>3.4710090539445559</v>
      </c>
    </row>
    <row r="109" spans="1:41" s="1" customFormat="1" ht="20.100000000000001" customHeight="1" x14ac:dyDescent="0.15">
      <c r="A109" s="18"/>
      <c r="B109" s="147"/>
      <c r="C109" s="149"/>
      <c r="D109" s="100">
        <v>400</v>
      </c>
      <c r="E109" s="149"/>
      <c r="F109" s="64" t="s">
        <v>293</v>
      </c>
      <c r="G109" s="8">
        <f t="shared" si="155"/>
        <v>35</v>
      </c>
      <c r="H109" s="193"/>
      <c r="I109" s="97">
        <f t="shared" si="156"/>
        <v>488.3098355045824</v>
      </c>
      <c r="J109" s="8">
        <v>55</v>
      </c>
      <c r="K109" s="28">
        <f t="shared" si="161"/>
        <v>455</v>
      </c>
      <c r="L109" s="58">
        <f t="shared" si="130"/>
        <v>622.5</v>
      </c>
      <c r="M109" s="8">
        <v>1.5</v>
      </c>
      <c r="N109" s="67">
        <f t="shared" si="157"/>
        <v>45</v>
      </c>
      <c r="O109" s="8">
        <f t="shared" si="131"/>
        <v>10</v>
      </c>
      <c r="P109" s="28">
        <f t="shared" si="132"/>
        <v>782.85647482049058</v>
      </c>
      <c r="Q109" s="28">
        <f t="shared" si="133"/>
        <v>622.49999999999989</v>
      </c>
      <c r="R109" s="33">
        <f t="shared" si="134"/>
        <v>2.1213203435596424</v>
      </c>
      <c r="S109" s="89">
        <f t="shared" si="135"/>
        <v>77.781745930520216</v>
      </c>
      <c r="T109" s="50">
        <f t="shared" si="136"/>
        <v>239.80683491631589</v>
      </c>
      <c r="U109" s="89">
        <f t="shared" si="137"/>
        <v>92.025709797403351</v>
      </c>
      <c r="V109" s="58">
        <f t="shared" si="138"/>
        <v>70.710678118654741</v>
      </c>
      <c r="W109" s="28">
        <f t="shared" si="139"/>
        <v>25.152015255276805</v>
      </c>
      <c r="X109" s="59">
        <f t="shared" si="140"/>
        <v>2.8082070674862498</v>
      </c>
      <c r="Y109" s="60">
        <f t="shared" si="141"/>
        <v>20.363849794607173</v>
      </c>
      <c r="Z109" s="60">
        <f t="shared" si="142"/>
        <v>9.7774443700450515</v>
      </c>
      <c r="AA109" s="67">
        <f t="shared" si="158"/>
        <v>-20</v>
      </c>
      <c r="AB109" s="31">
        <f t="shared" si="143"/>
        <v>15</v>
      </c>
      <c r="AC109" s="50">
        <f t="shared" si="144"/>
        <v>711.72707453113674</v>
      </c>
      <c r="AD109" s="28">
        <f t="shared" si="145"/>
        <v>226.57147083071095</v>
      </c>
      <c r="AE109" s="33">
        <f t="shared" si="146"/>
        <v>1.5962666587138681</v>
      </c>
      <c r="AF109" s="89">
        <f t="shared" si="147"/>
        <v>58.529777486175163</v>
      </c>
      <c r="AG109" s="50">
        <f t="shared" si="148"/>
        <v>188.41152166795959</v>
      </c>
      <c r="AH109" s="89">
        <f t="shared" si="149"/>
        <v>69.947952798859504</v>
      </c>
      <c r="AI109" s="58">
        <f t="shared" si="150"/>
        <v>53.208888623795602</v>
      </c>
      <c r="AJ109" s="28">
        <f t="shared" si="151"/>
        <v>22.86673331826945</v>
      </c>
      <c r="AK109" s="61">
        <f t="shared" si="152"/>
        <v>3.503186709312859</v>
      </c>
      <c r="AL109" s="60">
        <f t="shared" si="153"/>
        <v>15.735234407256554</v>
      </c>
      <c r="AM109" s="60">
        <f t="shared" si="154"/>
        <v>7.6662876652039769</v>
      </c>
      <c r="AN109" s="62">
        <f t="shared" si="159"/>
        <v>22.756474087084182</v>
      </c>
      <c r="AO109" s="63">
        <f t="shared" si="160"/>
        <v>3.501538482699778</v>
      </c>
    </row>
    <row r="110" spans="1:41" s="1" customFormat="1" ht="20.100000000000001" customHeight="1" x14ac:dyDescent="0.15">
      <c r="A110" s="18"/>
      <c r="B110" s="147"/>
      <c r="C110" s="149"/>
      <c r="D110" s="100">
        <v>400</v>
      </c>
      <c r="E110" s="149"/>
      <c r="F110" s="64" t="s">
        <v>294</v>
      </c>
      <c r="G110" s="8">
        <f t="shared" si="155"/>
        <v>35</v>
      </c>
      <c r="H110" s="193"/>
      <c r="I110" s="97">
        <f t="shared" si="156"/>
        <v>488.3098355045824</v>
      </c>
      <c r="J110" s="8">
        <v>55</v>
      </c>
      <c r="K110" s="28">
        <f t="shared" si="161"/>
        <v>455</v>
      </c>
      <c r="L110" s="58">
        <f t="shared" si="130"/>
        <v>622.5</v>
      </c>
      <c r="M110" s="8">
        <v>1.5</v>
      </c>
      <c r="N110" s="67">
        <f t="shared" si="157"/>
        <v>45</v>
      </c>
      <c r="O110" s="8">
        <f t="shared" si="131"/>
        <v>10</v>
      </c>
      <c r="P110" s="28">
        <f t="shared" si="132"/>
        <v>782.85647482049058</v>
      </c>
      <c r="Q110" s="28">
        <f t="shared" si="133"/>
        <v>622.49999999999989</v>
      </c>
      <c r="R110" s="33">
        <f t="shared" si="134"/>
        <v>2.1213203435596424</v>
      </c>
      <c r="S110" s="89">
        <f t="shared" si="135"/>
        <v>77.781745930520216</v>
      </c>
      <c r="T110" s="50">
        <f t="shared" si="136"/>
        <v>239.80683491631589</v>
      </c>
      <c r="U110" s="89">
        <f t="shared" si="137"/>
        <v>92.025709797403351</v>
      </c>
      <c r="V110" s="58">
        <f t="shared" si="138"/>
        <v>70.710678118654741</v>
      </c>
      <c r="W110" s="28">
        <f t="shared" si="139"/>
        <v>25.152015255276805</v>
      </c>
      <c r="X110" s="59">
        <f t="shared" si="140"/>
        <v>2.8082070674862498</v>
      </c>
      <c r="Y110" s="60">
        <f t="shared" si="141"/>
        <v>20.363849794607173</v>
      </c>
      <c r="Z110" s="60">
        <f t="shared" si="142"/>
        <v>9.7774443700450515</v>
      </c>
      <c r="AA110" s="67">
        <f t="shared" si="158"/>
        <v>-20</v>
      </c>
      <c r="AB110" s="31">
        <f t="shared" si="143"/>
        <v>15</v>
      </c>
      <c r="AC110" s="50">
        <f t="shared" si="144"/>
        <v>711.72707453113674</v>
      </c>
      <c r="AD110" s="28">
        <f t="shared" si="145"/>
        <v>226.57147083071095</v>
      </c>
      <c r="AE110" s="33">
        <f t="shared" si="146"/>
        <v>1.5962666587138681</v>
      </c>
      <c r="AF110" s="89">
        <f t="shared" si="147"/>
        <v>58.529777486175163</v>
      </c>
      <c r="AG110" s="50">
        <f t="shared" si="148"/>
        <v>188.41152166795959</v>
      </c>
      <c r="AH110" s="89">
        <f t="shared" si="149"/>
        <v>69.947952798859504</v>
      </c>
      <c r="AI110" s="58">
        <f t="shared" si="150"/>
        <v>53.208888623795602</v>
      </c>
      <c r="AJ110" s="28">
        <f t="shared" si="151"/>
        <v>22.86673331826945</v>
      </c>
      <c r="AK110" s="61">
        <f t="shared" si="152"/>
        <v>3.503186709312859</v>
      </c>
      <c r="AL110" s="60">
        <f t="shared" si="153"/>
        <v>15.735234407256554</v>
      </c>
      <c r="AM110" s="60">
        <f t="shared" si="154"/>
        <v>7.6662876652039769</v>
      </c>
      <c r="AN110" s="62">
        <f t="shared" si="159"/>
        <v>22.756474087084182</v>
      </c>
      <c r="AO110" s="63">
        <f t="shared" si="160"/>
        <v>3.501538482699778</v>
      </c>
    </row>
    <row r="111" spans="1:41" s="1" customFormat="1" ht="20.100000000000001" customHeight="1" x14ac:dyDescent="0.15">
      <c r="A111" s="18"/>
      <c r="B111" s="147"/>
      <c r="C111" s="149"/>
      <c r="D111" s="100">
        <v>400</v>
      </c>
      <c r="E111" s="149"/>
      <c r="F111" s="64" t="s">
        <v>295</v>
      </c>
      <c r="G111" s="8">
        <f t="shared" si="155"/>
        <v>35</v>
      </c>
      <c r="H111" s="193"/>
      <c r="I111" s="97">
        <f t="shared" si="156"/>
        <v>488.3098355045824</v>
      </c>
      <c r="J111" s="8">
        <v>70</v>
      </c>
      <c r="K111" s="28">
        <f t="shared" si="161"/>
        <v>470</v>
      </c>
      <c r="L111" s="58">
        <f t="shared" si="130"/>
        <v>752.5</v>
      </c>
      <c r="M111" s="8">
        <v>1.75</v>
      </c>
      <c r="N111" s="67">
        <f t="shared" si="157"/>
        <v>45</v>
      </c>
      <c r="O111" s="8">
        <f t="shared" si="131"/>
        <v>10</v>
      </c>
      <c r="P111" s="28">
        <f t="shared" si="132"/>
        <v>960.39065183740115</v>
      </c>
      <c r="Q111" s="28">
        <f t="shared" si="133"/>
        <v>752.49999999999989</v>
      </c>
      <c r="R111" s="33">
        <f t="shared" si="134"/>
        <v>2.4748737341529163</v>
      </c>
      <c r="S111" s="89">
        <f t="shared" si="135"/>
        <v>77.781745930520216</v>
      </c>
      <c r="T111" s="50">
        <f t="shared" si="136"/>
        <v>248.03532836206654</v>
      </c>
      <c r="U111" s="89">
        <f t="shared" si="137"/>
        <v>92.271412520439057</v>
      </c>
      <c r="V111" s="58">
        <f t="shared" si="138"/>
        <v>70.710678118654741</v>
      </c>
      <c r="W111" s="28">
        <f t="shared" si="139"/>
        <v>25.52533293920003</v>
      </c>
      <c r="X111" s="59">
        <f t="shared" si="140"/>
        <v>2.7605880198672024</v>
      </c>
      <c r="Y111" s="60">
        <f t="shared" si="141"/>
        <v>25.887879365913243</v>
      </c>
      <c r="Z111" s="60">
        <f t="shared" si="142"/>
        <v>12.027480574684708</v>
      </c>
      <c r="AA111" s="67">
        <f t="shared" si="158"/>
        <v>-20</v>
      </c>
      <c r="AB111" s="31">
        <f t="shared" si="143"/>
        <v>15</v>
      </c>
      <c r="AC111" s="50">
        <f t="shared" si="144"/>
        <v>851.13653942398503</v>
      </c>
      <c r="AD111" s="28">
        <f t="shared" si="145"/>
        <v>273.88760128531726</v>
      </c>
      <c r="AE111" s="33">
        <f t="shared" si="146"/>
        <v>1.8623111018328462</v>
      </c>
      <c r="AF111" s="89">
        <f t="shared" si="147"/>
        <v>58.529777486175163</v>
      </c>
      <c r="AG111" s="50">
        <f t="shared" si="148"/>
        <v>193.87591812944851</v>
      </c>
      <c r="AH111" s="89">
        <f t="shared" si="149"/>
        <v>70.048597966453741</v>
      </c>
      <c r="AI111" s="58">
        <f t="shared" si="150"/>
        <v>53.208888623795602</v>
      </c>
      <c r="AJ111" s="28">
        <f t="shared" si="151"/>
        <v>22.621569154125851</v>
      </c>
      <c r="AK111" s="61">
        <f t="shared" si="152"/>
        <v>3.4725777755182623</v>
      </c>
      <c r="AL111" s="60">
        <f t="shared" si="153"/>
        <v>19.945996281016537</v>
      </c>
      <c r="AM111" s="60">
        <f t="shared" si="154"/>
        <v>9.3818411195381461</v>
      </c>
      <c r="AN111" s="62">
        <f t="shared" si="159"/>
        <v>27.590376864792024</v>
      </c>
      <c r="AO111" s="63">
        <f t="shared" si="160"/>
        <v>3.7676452697583489</v>
      </c>
    </row>
    <row r="112" spans="1:41" s="1" customFormat="1" ht="20.100000000000001" customHeight="1" x14ac:dyDescent="0.15">
      <c r="A112" s="18"/>
      <c r="B112" s="147"/>
      <c r="C112" s="149"/>
      <c r="D112" s="100">
        <v>400</v>
      </c>
      <c r="E112" s="149"/>
      <c r="F112" s="64" t="s">
        <v>296</v>
      </c>
      <c r="G112" s="8">
        <f t="shared" si="155"/>
        <v>35</v>
      </c>
      <c r="H112" s="193"/>
      <c r="I112" s="97">
        <f t="shared" si="156"/>
        <v>488.3098355045824</v>
      </c>
      <c r="J112" s="8">
        <v>70</v>
      </c>
      <c r="K112" s="28">
        <f t="shared" si="161"/>
        <v>470</v>
      </c>
      <c r="L112" s="58">
        <f t="shared" si="130"/>
        <v>752.5</v>
      </c>
      <c r="M112" s="8">
        <v>1.75</v>
      </c>
      <c r="N112" s="67">
        <f t="shared" si="157"/>
        <v>45</v>
      </c>
      <c r="O112" s="8">
        <f t="shared" si="131"/>
        <v>10</v>
      </c>
      <c r="P112" s="28">
        <f t="shared" si="132"/>
        <v>960.39065183740115</v>
      </c>
      <c r="Q112" s="28">
        <f t="shared" si="133"/>
        <v>752.49999999999989</v>
      </c>
      <c r="R112" s="33">
        <f t="shared" si="134"/>
        <v>2.4748737341529163</v>
      </c>
      <c r="S112" s="89">
        <f t="shared" si="135"/>
        <v>77.781745930520216</v>
      </c>
      <c r="T112" s="50">
        <f t="shared" si="136"/>
        <v>248.03532836206654</v>
      </c>
      <c r="U112" s="89">
        <f t="shared" si="137"/>
        <v>92.271412520439057</v>
      </c>
      <c r="V112" s="58">
        <f t="shared" si="138"/>
        <v>70.710678118654741</v>
      </c>
      <c r="W112" s="28">
        <f t="shared" si="139"/>
        <v>25.52533293920003</v>
      </c>
      <c r="X112" s="59">
        <f t="shared" si="140"/>
        <v>2.7605880198672024</v>
      </c>
      <c r="Y112" s="60">
        <f t="shared" si="141"/>
        <v>25.887879365913243</v>
      </c>
      <c r="Z112" s="60">
        <f t="shared" si="142"/>
        <v>12.027480574684708</v>
      </c>
      <c r="AA112" s="67">
        <f t="shared" si="158"/>
        <v>-20</v>
      </c>
      <c r="AB112" s="31">
        <f t="shared" si="143"/>
        <v>15</v>
      </c>
      <c r="AC112" s="50">
        <f t="shared" si="144"/>
        <v>851.13653942398503</v>
      </c>
      <c r="AD112" s="28">
        <f t="shared" si="145"/>
        <v>273.88760128531726</v>
      </c>
      <c r="AE112" s="33">
        <f t="shared" si="146"/>
        <v>1.8623111018328462</v>
      </c>
      <c r="AF112" s="89">
        <f t="shared" si="147"/>
        <v>58.529777486175163</v>
      </c>
      <c r="AG112" s="50">
        <f t="shared" si="148"/>
        <v>193.87591812944851</v>
      </c>
      <c r="AH112" s="89">
        <f t="shared" si="149"/>
        <v>70.048597966453741</v>
      </c>
      <c r="AI112" s="58">
        <f t="shared" si="150"/>
        <v>53.208888623795602</v>
      </c>
      <c r="AJ112" s="28">
        <f t="shared" si="151"/>
        <v>22.621569154125851</v>
      </c>
      <c r="AK112" s="61">
        <f t="shared" si="152"/>
        <v>3.4725777755182623</v>
      </c>
      <c r="AL112" s="60">
        <f t="shared" si="153"/>
        <v>19.945996281016537</v>
      </c>
      <c r="AM112" s="60">
        <f t="shared" si="154"/>
        <v>9.3818411195381461</v>
      </c>
      <c r="AN112" s="62">
        <f t="shared" si="159"/>
        <v>27.590376864792024</v>
      </c>
      <c r="AO112" s="63">
        <f t="shared" si="160"/>
        <v>3.7676452697583489</v>
      </c>
    </row>
    <row r="113" spans="1:41" s="1" customFormat="1" ht="20.100000000000001" customHeight="1" x14ac:dyDescent="0.15">
      <c r="A113" s="18"/>
      <c r="B113" s="147"/>
      <c r="C113" s="149"/>
      <c r="D113" s="100">
        <v>400</v>
      </c>
      <c r="E113" s="149"/>
      <c r="F113" s="64" t="s">
        <v>297</v>
      </c>
      <c r="G113" s="8">
        <f t="shared" si="155"/>
        <v>35</v>
      </c>
      <c r="H113" s="193"/>
      <c r="I113" s="97">
        <f t="shared" si="156"/>
        <v>488.3098355045824</v>
      </c>
      <c r="J113" s="8">
        <v>80</v>
      </c>
      <c r="K113" s="28">
        <f t="shared" si="161"/>
        <v>480</v>
      </c>
      <c r="L113" s="58">
        <f t="shared" si="130"/>
        <v>770</v>
      </c>
      <c r="M113" s="8">
        <v>1.75</v>
      </c>
      <c r="N113" s="67">
        <f t="shared" si="157"/>
        <v>45</v>
      </c>
      <c r="O113" s="8">
        <f t="shared" si="131"/>
        <v>10</v>
      </c>
      <c r="P113" s="28">
        <f t="shared" si="132"/>
        <v>982.72531815920104</v>
      </c>
      <c r="Q113" s="28">
        <f t="shared" si="133"/>
        <v>769.99999999999989</v>
      </c>
      <c r="R113" s="33">
        <f t="shared" si="134"/>
        <v>2.4748737341529163</v>
      </c>
      <c r="S113" s="89">
        <f t="shared" si="135"/>
        <v>77.781745930520216</v>
      </c>
      <c r="T113" s="50">
        <f t="shared" si="136"/>
        <v>251.65774500954626</v>
      </c>
      <c r="U113" s="89">
        <f t="shared" si="137"/>
        <v>92.271412520439057</v>
      </c>
      <c r="V113" s="58">
        <f t="shared" si="138"/>
        <v>70.710678118654741</v>
      </c>
      <c r="W113" s="28">
        <f t="shared" si="139"/>
        <v>25.525332939200027</v>
      </c>
      <c r="X113" s="59">
        <f t="shared" si="140"/>
        <v>2.7605880198672024</v>
      </c>
      <c r="Y113" s="60">
        <f t="shared" si="141"/>
        <v>27.249610828992068</v>
      </c>
      <c r="Z113" s="60">
        <f t="shared" si="142"/>
        <v>12.39086724981555</v>
      </c>
      <c r="AA113" s="67">
        <f t="shared" si="158"/>
        <v>-20</v>
      </c>
      <c r="AB113" s="31">
        <f t="shared" si="143"/>
        <v>15</v>
      </c>
      <c r="AC113" s="50">
        <f t="shared" si="144"/>
        <v>870.93041243384528</v>
      </c>
      <c r="AD113" s="28">
        <f t="shared" si="145"/>
        <v>280.25708038497578</v>
      </c>
      <c r="AE113" s="33">
        <f t="shared" si="146"/>
        <v>1.8623111018328462</v>
      </c>
      <c r="AF113" s="89">
        <f t="shared" si="147"/>
        <v>58.529777486175163</v>
      </c>
      <c r="AG113" s="50">
        <f t="shared" si="148"/>
        <v>196.75562324951815</v>
      </c>
      <c r="AH113" s="89">
        <f t="shared" si="149"/>
        <v>70.048597966453741</v>
      </c>
      <c r="AI113" s="58">
        <f t="shared" si="150"/>
        <v>53.208888623795602</v>
      </c>
      <c r="AJ113" s="28">
        <f t="shared" si="151"/>
        <v>22.621569154125851</v>
      </c>
      <c r="AK113" s="61">
        <f t="shared" si="152"/>
        <v>3.4725777755182623</v>
      </c>
      <c r="AL113" s="60">
        <f t="shared" si="153"/>
        <v>21.001062838471455</v>
      </c>
      <c r="AM113" s="60">
        <f t="shared" si="154"/>
        <v>9.6665446594289204</v>
      </c>
      <c r="AN113" s="62">
        <f t="shared" si="159"/>
        <v>28.273418581543645</v>
      </c>
      <c r="AO113" s="63">
        <f t="shared" si="160"/>
        <v>3.8032629366394417</v>
      </c>
    </row>
    <row r="114" spans="1:41" s="1" customFormat="1" ht="20.100000000000001" customHeight="1" x14ac:dyDescent="0.15">
      <c r="A114" s="18"/>
      <c r="B114" s="147"/>
      <c r="C114" s="149"/>
      <c r="D114" s="100">
        <v>400</v>
      </c>
      <c r="E114" s="149"/>
      <c r="F114" s="64" t="s">
        <v>298</v>
      </c>
      <c r="G114" s="8">
        <f t="shared" si="155"/>
        <v>35</v>
      </c>
      <c r="H114" s="193"/>
      <c r="I114" s="97">
        <f t="shared" si="156"/>
        <v>488.3098355045824</v>
      </c>
      <c r="J114" s="8">
        <v>80</v>
      </c>
      <c r="K114" s="28">
        <f t="shared" si="161"/>
        <v>480</v>
      </c>
      <c r="L114" s="58">
        <f t="shared" si="130"/>
        <v>770</v>
      </c>
      <c r="M114" s="8">
        <v>1.75</v>
      </c>
      <c r="N114" s="67">
        <f t="shared" si="157"/>
        <v>45</v>
      </c>
      <c r="O114" s="8">
        <f t="shared" si="131"/>
        <v>10</v>
      </c>
      <c r="P114" s="28">
        <f t="shared" si="132"/>
        <v>982.72531815920104</v>
      </c>
      <c r="Q114" s="28">
        <f t="shared" si="133"/>
        <v>769.99999999999989</v>
      </c>
      <c r="R114" s="33">
        <f t="shared" si="134"/>
        <v>2.4748737341529163</v>
      </c>
      <c r="S114" s="89">
        <f t="shared" si="135"/>
        <v>77.781745930520216</v>
      </c>
      <c r="T114" s="50">
        <f t="shared" si="136"/>
        <v>251.65774500954626</v>
      </c>
      <c r="U114" s="89">
        <f t="shared" si="137"/>
        <v>92.271412520439057</v>
      </c>
      <c r="V114" s="58">
        <f t="shared" si="138"/>
        <v>70.710678118654741</v>
      </c>
      <c r="W114" s="28">
        <f t="shared" si="139"/>
        <v>25.525332939200027</v>
      </c>
      <c r="X114" s="59">
        <f t="shared" si="140"/>
        <v>2.7605880198672024</v>
      </c>
      <c r="Y114" s="60">
        <f t="shared" si="141"/>
        <v>27.249610828992068</v>
      </c>
      <c r="Z114" s="60">
        <f t="shared" si="142"/>
        <v>12.39086724981555</v>
      </c>
      <c r="AA114" s="67">
        <f t="shared" si="158"/>
        <v>-20</v>
      </c>
      <c r="AB114" s="31">
        <f t="shared" si="143"/>
        <v>15</v>
      </c>
      <c r="AC114" s="50">
        <f t="shared" si="144"/>
        <v>870.93041243384528</v>
      </c>
      <c r="AD114" s="28">
        <f t="shared" si="145"/>
        <v>280.25708038497578</v>
      </c>
      <c r="AE114" s="33">
        <f t="shared" si="146"/>
        <v>1.8623111018328462</v>
      </c>
      <c r="AF114" s="89">
        <f t="shared" si="147"/>
        <v>58.529777486175163</v>
      </c>
      <c r="AG114" s="50">
        <f t="shared" si="148"/>
        <v>196.75562324951815</v>
      </c>
      <c r="AH114" s="89">
        <f t="shared" si="149"/>
        <v>70.048597966453741</v>
      </c>
      <c r="AI114" s="58">
        <f t="shared" si="150"/>
        <v>53.208888623795602</v>
      </c>
      <c r="AJ114" s="28">
        <f t="shared" si="151"/>
        <v>22.621569154125851</v>
      </c>
      <c r="AK114" s="61">
        <f t="shared" si="152"/>
        <v>3.4725777755182623</v>
      </c>
      <c r="AL114" s="60">
        <f t="shared" si="153"/>
        <v>21.001062838471455</v>
      </c>
      <c r="AM114" s="60">
        <f t="shared" si="154"/>
        <v>9.6665446594289204</v>
      </c>
      <c r="AN114" s="62">
        <f t="shared" si="159"/>
        <v>28.273418581543645</v>
      </c>
      <c r="AO114" s="63">
        <f t="shared" si="160"/>
        <v>3.8032629366394417</v>
      </c>
    </row>
    <row r="115" spans="1:41" s="1" customFormat="1" ht="20.100000000000001" customHeight="1" thickBot="1" x14ac:dyDescent="0.2">
      <c r="A115" s="18"/>
      <c r="B115" s="148"/>
      <c r="C115" s="150"/>
      <c r="D115" s="101">
        <v>400</v>
      </c>
      <c r="E115" s="150"/>
      <c r="F115" s="65" t="s">
        <v>299</v>
      </c>
      <c r="G115" s="35">
        <f t="shared" si="155"/>
        <v>35</v>
      </c>
      <c r="H115" s="194"/>
      <c r="I115" s="97">
        <f t="shared" si="156"/>
        <v>488.3098355045824</v>
      </c>
      <c r="J115" s="35">
        <v>90</v>
      </c>
      <c r="K115" s="36">
        <f t="shared" si="161"/>
        <v>490</v>
      </c>
      <c r="L115" s="66">
        <f t="shared" si="130"/>
        <v>787.5</v>
      </c>
      <c r="M115" s="35">
        <v>1.75</v>
      </c>
      <c r="N115" s="83">
        <f t="shared" si="157"/>
        <v>45</v>
      </c>
      <c r="O115" s="35">
        <f t="shared" si="131"/>
        <v>10</v>
      </c>
      <c r="P115" s="36">
        <f t="shared" si="132"/>
        <v>1005.059984481001</v>
      </c>
      <c r="Q115" s="36">
        <f t="shared" si="133"/>
        <v>787.49999999999989</v>
      </c>
      <c r="R115" s="40">
        <f t="shared" si="134"/>
        <v>2.4748737341529163</v>
      </c>
      <c r="S115" s="90">
        <f t="shared" si="135"/>
        <v>77.781745930520216</v>
      </c>
      <c r="T115" s="51">
        <f t="shared" si="136"/>
        <v>255.28016165702599</v>
      </c>
      <c r="U115" s="90">
        <f t="shared" si="137"/>
        <v>92.271412520439057</v>
      </c>
      <c r="V115" s="66">
        <f t="shared" si="138"/>
        <v>70.710678118654741</v>
      </c>
      <c r="W115" s="36">
        <f t="shared" si="139"/>
        <v>25.525332939200027</v>
      </c>
      <c r="X115" s="84">
        <f t="shared" si="140"/>
        <v>2.7605880198672024</v>
      </c>
      <c r="Y115" s="85">
        <f t="shared" si="141"/>
        <v>28.655382397447571</v>
      </c>
      <c r="Z115" s="85">
        <f t="shared" si="142"/>
        <v>12.758057462426249</v>
      </c>
      <c r="AA115" s="83">
        <f t="shared" si="158"/>
        <v>-20</v>
      </c>
      <c r="AB115" s="38">
        <f t="shared" si="143"/>
        <v>15</v>
      </c>
      <c r="AC115" s="51">
        <f t="shared" si="144"/>
        <v>890.7242854437053</v>
      </c>
      <c r="AD115" s="36">
        <f t="shared" si="145"/>
        <v>286.62655948463436</v>
      </c>
      <c r="AE115" s="40">
        <f t="shared" si="146"/>
        <v>1.8623111018328462</v>
      </c>
      <c r="AF115" s="90">
        <f t="shared" si="147"/>
        <v>58.529777486175163</v>
      </c>
      <c r="AG115" s="51">
        <f t="shared" si="148"/>
        <v>199.6353283695878</v>
      </c>
      <c r="AH115" s="90">
        <f t="shared" si="149"/>
        <v>70.048597966453741</v>
      </c>
      <c r="AI115" s="66">
        <f t="shared" si="150"/>
        <v>53.208888623795602</v>
      </c>
      <c r="AJ115" s="36">
        <f t="shared" si="151"/>
        <v>22.621569154125851</v>
      </c>
      <c r="AK115" s="86">
        <f t="shared" si="152"/>
        <v>3.4725777755182623</v>
      </c>
      <c r="AL115" s="85">
        <f t="shared" si="153"/>
        <v>22.090561629995033</v>
      </c>
      <c r="AM115" s="85">
        <f t="shared" si="154"/>
        <v>9.9542718896957698</v>
      </c>
      <c r="AN115" s="62">
        <f t="shared" si="159"/>
        <v>28.964251662925506</v>
      </c>
      <c r="AO115" s="63">
        <f t="shared" si="160"/>
        <v>3.8388806035205345</v>
      </c>
    </row>
    <row r="116" spans="1:41" s="6" customFormat="1" ht="20.100000000000001" customHeight="1" x14ac:dyDescent="0.15">
      <c r="A116" s="18"/>
      <c r="B116" s="18"/>
      <c r="C116" s="18"/>
      <c r="D116" s="99"/>
      <c r="E116" s="18"/>
      <c r="F116" s="18"/>
      <c r="G116" s="18"/>
      <c r="H116" s="18"/>
      <c r="I116" s="18"/>
      <c r="J116" s="18"/>
      <c r="K116" s="42"/>
      <c r="L116" s="42"/>
      <c r="M116" s="18"/>
      <c r="N116" s="18"/>
      <c r="O116" s="18"/>
      <c r="P116" s="42"/>
      <c r="Q116" s="42"/>
      <c r="R116" s="47"/>
      <c r="S116" s="52"/>
      <c r="T116" s="52"/>
      <c r="U116" s="52"/>
      <c r="V116" s="42"/>
      <c r="W116" s="42"/>
      <c r="X116" s="46"/>
      <c r="Y116" s="43"/>
      <c r="Z116" s="43"/>
      <c r="AA116" s="44"/>
      <c r="AB116" s="45"/>
      <c r="AC116" s="52"/>
      <c r="AD116" s="42"/>
      <c r="AE116" s="47"/>
      <c r="AF116" s="52"/>
      <c r="AG116" s="52"/>
      <c r="AH116" s="52"/>
      <c r="AI116" s="42"/>
      <c r="AJ116" s="42"/>
      <c r="AK116" s="46"/>
      <c r="AL116" s="43"/>
      <c r="AM116" s="43"/>
      <c r="AN116" s="47"/>
    </row>
    <row r="117" spans="1:41" s="6" customFormat="1" ht="20.100000000000001" customHeight="1" x14ac:dyDescent="0.15">
      <c r="A117" s="18"/>
      <c r="B117" s="18"/>
      <c r="C117" s="18"/>
      <c r="D117" s="99"/>
      <c r="E117" s="18"/>
      <c r="F117" s="18"/>
      <c r="G117" s="18"/>
      <c r="H117" s="18"/>
      <c r="I117" s="18"/>
      <c r="J117" s="18"/>
      <c r="K117" s="42"/>
      <c r="L117" s="42"/>
      <c r="M117" s="18"/>
      <c r="N117" s="18"/>
      <c r="O117" s="18"/>
      <c r="P117" s="42"/>
      <c r="Q117" s="42"/>
      <c r="R117" s="47"/>
      <c r="S117" s="52"/>
      <c r="T117" s="52"/>
      <c r="U117" s="52"/>
      <c r="V117" s="42"/>
      <c r="W117" s="42"/>
      <c r="X117" s="46"/>
      <c r="Y117" s="43"/>
      <c r="Z117" s="43"/>
      <c r="AA117" s="44"/>
      <c r="AB117" s="45"/>
      <c r="AC117" s="52"/>
      <c r="AD117" s="42"/>
      <c r="AE117" s="47"/>
      <c r="AF117" s="52"/>
      <c r="AG117" s="52"/>
      <c r="AH117" s="52"/>
      <c r="AI117" s="42"/>
      <c r="AJ117" s="42"/>
      <c r="AK117" s="46"/>
      <c r="AL117" s="43"/>
      <c r="AM117" s="43"/>
      <c r="AN117" s="47"/>
      <c r="AO117" s="47"/>
    </row>
    <row r="118" spans="1:41" s="1" customFormat="1" ht="20.100000000000001" customHeight="1" x14ac:dyDescent="0.15">
      <c r="A118" s="17"/>
      <c r="B118" s="164" t="s">
        <v>301</v>
      </c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  <c r="AH118" s="164"/>
      <c r="AI118" s="164"/>
      <c r="AJ118" s="164"/>
      <c r="AK118" s="164"/>
      <c r="AL118" s="164"/>
      <c r="AM118" s="164"/>
      <c r="AN118" s="164"/>
      <c r="AO118" s="164"/>
    </row>
    <row r="119" spans="1:41" s="1" customFormat="1" ht="20.100000000000001" customHeight="1" thickBot="1" x14ac:dyDescent="0.2">
      <c r="D119" s="96"/>
      <c r="K119" s="2"/>
      <c r="L119" s="2"/>
      <c r="P119" s="2"/>
      <c r="Q119" s="2"/>
      <c r="R119" s="87"/>
      <c r="S119" s="13"/>
      <c r="T119" s="13"/>
      <c r="U119" s="13"/>
      <c r="V119" s="2"/>
      <c r="W119" s="2"/>
      <c r="X119" s="5"/>
      <c r="AA119" s="3"/>
      <c r="AB119" s="4"/>
      <c r="AC119" s="13"/>
      <c r="AD119" s="2"/>
      <c r="AE119" s="87"/>
      <c r="AF119" s="13"/>
      <c r="AG119" s="13"/>
      <c r="AH119" s="13"/>
      <c r="AI119" s="2"/>
      <c r="AJ119" s="2"/>
      <c r="AK119" s="5"/>
      <c r="AN119" s="4" t="s">
        <v>144</v>
      </c>
      <c r="AO119" s="4"/>
    </row>
    <row r="120" spans="1:41" s="1" customFormat="1" ht="24.75" customHeight="1" x14ac:dyDescent="0.15">
      <c r="A120" s="18"/>
      <c r="B120" s="19" t="s">
        <v>232</v>
      </c>
      <c r="C120" s="15" t="s">
        <v>233</v>
      </c>
      <c r="D120" s="91" t="s">
        <v>233</v>
      </c>
      <c r="E120" s="15" t="s">
        <v>315</v>
      </c>
      <c r="F120" s="68" t="s">
        <v>234</v>
      </c>
      <c r="G120" s="165" t="s">
        <v>285</v>
      </c>
      <c r="H120" s="146" t="s">
        <v>316</v>
      </c>
      <c r="I120" s="167" t="s">
        <v>316</v>
      </c>
      <c r="J120" s="68" t="s">
        <v>236</v>
      </c>
      <c r="K120" s="151" t="s">
        <v>286</v>
      </c>
      <c r="L120" s="151" t="s">
        <v>238</v>
      </c>
      <c r="M120" s="153" t="s">
        <v>239</v>
      </c>
      <c r="N120" s="153" t="s">
        <v>240</v>
      </c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  <c r="AA120" s="153" t="s">
        <v>241</v>
      </c>
      <c r="AB120" s="153"/>
      <c r="AC120" s="153"/>
      <c r="AD120" s="153"/>
      <c r="AE120" s="153"/>
      <c r="AF120" s="153"/>
      <c r="AG120" s="153"/>
      <c r="AH120" s="153"/>
      <c r="AI120" s="153"/>
      <c r="AJ120" s="153"/>
      <c r="AK120" s="153"/>
      <c r="AL120" s="153"/>
      <c r="AM120" s="153"/>
      <c r="AN120" s="103" t="s">
        <v>16</v>
      </c>
      <c r="AO120" s="155" t="s">
        <v>145</v>
      </c>
    </row>
    <row r="121" spans="1:41" s="1" customFormat="1" ht="29.25" customHeight="1" x14ac:dyDescent="0.15">
      <c r="A121" s="18"/>
      <c r="B121" s="20" t="s">
        <v>242</v>
      </c>
      <c r="C121" s="16" t="s">
        <v>243</v>
      </c>
      <c r="D121" s="92" t="s">
        <v>243</v>
      </c>
      <c r="E121" s="16" t="s">
        <v>70</v>
      </c>
      <c r="F121" s="69" t="s">
        <v>287</v>
      </c>
      <c r="G121" s="166"/>
      <c r="H121" s="143"/>
      <c r="I121" s="168"/>
      <c r="J121" s="69" t="s">
        <v>288</v>
      </c>
      <c r="K121" s="152"/>
      <c r="L121" s="152"/>
      <c r="M121" s="154"/>
      <c r="N121" s="103" t="s">
        <v>247</v>
      </c>
      <c r="O121" s="103" t="s">
        <v>40</v>
      </c>
      <c r="P121" s="103" t="s">
        <v>0</v>
      </c>
      <c r="Q121" s="103" t="s">
        <v>2</v>
      </c>
      <c r="R121" s="162" t="s">
        <v>251</v>
      </c>
      <c r="S121" s="103" t="s">
        <v>4</v>
      </c>
      <c r="T121" s="103" t="s">
        <v>19</v>
      </c>
      <c r="U121" s="103" t="s">
        <v>21</v>
      </c>
      <c r="V121" s="103" t="s">
        <v>5</v>
      </c>
      <c r="W121" s="103" t="s">
        <v>6</v>
      </c>
      <c r="X121" s="157" t="s">
        <v>257</v>
      </c>
      <c r="Y121" s="70" t="s">
        <v>258</v>
      </c>
      <c r="Z121" s="70" t="s">
        <v>259</v>
      </c>
      <c r="AA121" s="103" t="s">
        <v>41</v>
      </c>
      <c r="AB121" s="103" t="s">
        <v>42</v>
      </c>
      <c r="AC121" s="103" t="s">
        <v>18</v>
      </c>
      <c r="AD121" s="103" t="s">
        <v>13</v>
      </c>
      <c r="AE121" s="162" t="s">
        <v>264</v>
      </c>
      <c r="AF121" s="103" t="s">
        <v>8</v>
      </c>
      <c r="AG121" s="103" t="s">
        <v>20</v>
      </c>
      <c r="AH121" s="103" t="s">
        <v>22</v>
      </c>
      <c r="AI121" s="103" t="s">
        <v>9</v>
      </c>
      <c r="AJ121" s="103" t="s">
        <v>10</v>
      </c>
      <c r="AK121" s="157" t="s">
        <v>270</v>
      </c>
      <c r="AL121" s="70" t="s">
        <v>258</v>
      </c>
      <c r="AM121" s="70" t="s">
        <v>259</v>
      </c>
      <c r="AN121" s="71" t="s">
        <v>314</v>
      </c>
      <c r="AO121" s="156"/>
    </row>
    <row r="122" spans="1:41" s="1" customFormat="1" ht="51" customHeight="1" x14ac:dyDescent="0.15">
      <c r="A122" s="18"/>
      <c r="B122" s="25" t="s">
        <v>271</v>
      </c>
      <c r="C122" s="24" t="s">
        <v>271</v>
      </c>
      <c r="D122" s="93" t="s">
        <v>271</v>
      </c>
      <c r="E122" s="71" t="s">
        <v>15</v>
      </c>
      <c r="F122" s="71" t="s">
        <v>272</v>
      </c>
      <c r="G122" s="71" t="s">
        <v>273</v>
      </c>
      <c r="H122" s="108" t="s">
        <v>15</v>
      </c>
      <c r="I122" s="93" t="s">
        <v>15</v>
      </c>
      <c r="J122" s="71" t="s">
        <v>15</v>
      </c>
      <c r="K122" s="73" t="s">
        <v>271</v>
      </c>
      <c r="L122" s="73" t="s">
        <v>271</v>
      </c>
      <c r="M122" s="154"/>
      <c r="N122" s="71" t="s">
        <v>273</v>
      </c>
      <c r="O122" s="71" t="s">
        <v>59</v>
      </c>
      <c r="P122" s="71" t="s">
        <v>57</v>
      </c>
      <c r="Q122" s="71" t="s">
        <v>57</v>
      </c>
      <c r="R122" s="163"/>
      <c r="S122" s="71" t="s">
        <v>57</v>
      </c>
      <c r="T122" s="71" t="s">
        <v>57</v>
      </c>
      <c r="U122" s="71" t="s">
        <v>57</v>
      </c>
      <c r="V122" s="71" t="s">
        <v>57</v>
      </c>
      <c r="W122" s="71" t="s">
        <v>57</v>
      </c>
      <c r="X122" s="157"/>
      <c r="Y122" s="158" t="s">
        <v>289</v>
      </c>
      <c r="Z122" s="158"/>
      <c r="AA122" s="71" t="s">
        <v>59</v>
      </c>
      <c r="AB122" s="71" t="s">
        <v>59</v>
      </c>
      <c r="AC122" s="71" t="s">
        <v>57</v>
      </c>
      <c r="AD122" s="71" t="s">
        <v>57</v>
      </c>
      <c r="AE122" s="163"/>
      <c r="AF122" s="71" t="s">
        <v>57</v>
      </c>
      <c r="AG122" s="71" t="s">
        <v>57</v>
      </c>
      <c r="AH122" s="71" t="s">
        <v>57</v>
      </c>
      <c r="AI122" s="71" t="s">
        <v>57</v>
      </c>
      <c r="AJ122" s="71" t="s">
        <v>57</v>
      </c>
      <c r="AK122" s="157"/>
      <c r="AL122" s="158" t="s">
        <v>289</v>
      </c>
      <c r="AM122" s="158"/>
      <c r="AN122" s="158" t="s">
        <v>290</v>
      </c>
      <c r="AO122" s="161"/>
    </row>
    <row r="123" spans="1:41" s="1" customFormat="1" ht="20.100000000000001" customHeight="1" x14ac:dyDescent="0.15">
      <c r="A123" s="18"/>
      <c r="B123" s="147">
        <f>C123+30*2</f>
        <v>660</v>
      </c>
      <c r="C123" s="149">
        <v>600</v>
      </c>
      <c r="D123" s="100">
        <v>600</v>
      </c>
      <c r="E123" s="149">
        <v>300</v>
      </c>
      <c r="F123" s="94" t="s">
        <v>302</v>
      </c>
      <c r="G123" s="8">
        <v>35</v>
      </c>
      <c r="H123" s="193">
        <f>C123/COS(G123/180*PI())</f>
        <v>732.46475325687368</v>
      </c>
      <c r="I123" s="97">
        <f t="shared" ref="I123:I158" si="162">D123/COS(G123/180*PI())</f>
        <v>732.46475325687368</v>
      </c>
      <c r="J123" s="8">
        <v>60</v>
      </c>
      <c r="K123" s="28">
        <f t="shared" ref="K123:K131" si="163">J123+E$123</f>
        <v>360</v>
      </c>
      <c r="L123" s="58">
        <f t="shared" ref="L123:L158" si="164">(K123-40)*M123</f>
        <v>480</v>
      </c>
      <c r="M123" s="8">
        <v>1.5</v>
      </c>
      <c r="N123" s="67">
        <v>45</v>
      </c>
      <c r="O123" s="8">
        <f t="shared" ref="O123:O158" si="165">N123-G123</f>
        <v>10</v>
      </c>
      <c r="P123" s="28">
        <f t="shared" ref="P123:P158" si="166">L123/COS(ATAN((Q123+U123-T123)/L123))</f>
        <v>603.6483661266434</v>
      </c>
      <c r="Q123" s="28">
        <f t="shared" ref="Q123:Q158" si="167">L123*TAN(N123*PI()/180)</f>
        <v>479.99999999999994</v>
      </c>
      <c r="R123" s="33">
        <f t="shared" ref="R123:R158" si="168">M123/COS(N123*PI()/180)</f>
        <v>2.1213203435596424</v>
      </c>
      <c r="S123" s="89">
        <f t="shared" ref="S123:S158" si="169">55/COS(N123*PI()/180)</f>
        <v>77.781745930520216</v>
      </c>
      <c r="T123" s="50">
        <f t="shared" ref="T123:T158" si="170">K123/X123+S123</f>
        <v>205.97742073246843</v>
      </c>
      <c r="U123" s="89">
        <f t="shared" ref="U123:U158" si="171">40/X123+S123</f>
        <v>92.025709797403351</v>
      </c>
      <c r="V123" s="58">
        <f t="shared" ref="V123:V158" si="172">50/COS(N123*PI()/180)</f>
        <v>70.710678118654741</v>
      </c>
      <c r="W123" s="28">
        <f t="shared" ref="W123:W158" si="173">20/COS(ATAN((Q123+U123-T123)/L123))</f>
        <v>25.152015255276808</v>
      </c>
      <c r="X123" s="59">
        <f t="shared" ref="X123:X158" si="174">(3.5+SIN(N123*PI()/180)/M123)*COS(N123*PI()/180)</f>
        <v>2.8082070674862498</v>
      </c>
      <c r="Y123" s="60">
        <f t="shared" ref="Y123:Y158" si="175">(S123*M123*(K123^2-40^2)/2+M123*(K123^3-40^3)/(6*X123))/1000000</f>
        <v>11.614889887366312</v>
      </c>
      <c r="Z123" s="60">
        <f t="shared" ref="Z123:Z158" si="176">(M123*(S123+V123+W123)*(K123-40)*60+M123*(K123^2-40^2)*60/(2*X123)+(V123+W123+U123)*0*60)/1000000</f>
        <v>7.0520906487993829</v>
      </c>
      <c r="AA123" s="67">
        <v>-20</v>
      </c>
      <c r="AB123" s="31">
        <f t="shared" ref="AB123:AB158" si="177">AA123+G123</f>
        <v>15</v>
      </c>
      <c r="AC123" s="50">
        <f t="shared" ref="AC123:AC158" si="178">IF(AA123&gt;0,L123/COS(ATAN((AD123+AH123-AG123)/L123)),L123/COS(ATAN((AD123+AG123-AH123)/L123)))</f>
        <v>548.80159963846688</v>
      </c>
      <c r="AD123" s="28">
        <f t="shared" ref="AD123:AD158" si="179">L123*TAN(ABS(AA123)*PI()/180)</f>
        <v>174.70571244777713</v>
      </c>
      <c r="AE123" s="33">
        <f t="shared" ref="AE123:AE158" si="180">M123/COS(AA123*PI()/180)</f>
        <v>1.5962666587138681</v>
      </c>
      <c r="AF123" s="89">
        <f t="shared" ref="AF123:AF158" si="181">55/COS(AA123*PI()/180)</f>
        <v>58.529777486175163</v>
      </c>
      <c r="AG123" s="50">
        <f t="shared" ref="AG123:AG158" si="182">K123/AK123+AF123</f>
        <v>161.29335530033427</v>
      </c>
      <c r="AH123" s="89">
        <f t="shared" ref="AH123:AH158" si="183">40/AK123+AF123</f>
        <v>69.947952798859504</v>
      </c>
      <c r="AI123" s="58">
        <f t="shared" ref="AI123:AI158" si="184">50/COS(AA123*PI()/180)</f>
        <v>53.208888623795602</v>
      </c>
      <c r="AJ123" s="28">
        <f t="shared" ref="AJ123:AJ158" si="185">IF(AA123&gt;0,20/COS(ATAN((AD123+AH123-AG123)/L123)),20/COS(ATAN((AD123-AH123+AG123)/L123)))</f>
        <v>22.86673331826945</v>
      </c>
      <c r="AK123" s="61">
        <f t="shared" ref="AK123:AK158" si="186">(3.5+SIN(ABS(AA123)*PI()/180)/M123)*COS(AA123*PI()/180)</f>
        <v>3.503186709312859</v>
      </c>
      <c r="AL123" s="60">
        <f t="shared" ref="AL123:AL158" si="187">(AF123*M123*(K123^2-40^2)/2+M123*(K123^3-40^3)/(6*AK123))/1000000</f>
        <v>8.9438312897264982</v>
      </c>
      <c r="AM123" s="60">
        <f t="shared" ref="AM123:AM158" si="188">(M123*(AF123+AI123+AJ123)*(K123-40)*60+M123*(K123^2-40^2)*60/(2*AK123)+(AI123+AJ123+AH123)*0*60)/1000000</f>
        <v>5.5208527485598644</v>
      </c>
      <c r="AN123" s="62">
        <f>IF(AA123&gt;0,((I123+I123+Q123+AD123)*L123/2+200*(I123+Q123+AD123+U123+W123+AH123+AJ123))/10000*0.4-(AI123+V123)*L123/10000*0.4,((I123+I123+Q123-AD123)*L123/2+200*(I123+Q123-AD123+U123+W123+AH123+AJ123))/10000*0.4-(AI123+V123)*L123/10000*0.4)</f>
        <v>24.59690435740951</v>
      </c>
      <c r="AO123" s="63">
        <f>IF(AA123&gt;0,0.8*0.4*(Q123+U123+W123+I123+AD123+AH123+AJ123)/100,0.8*0.4*(Q123+U123+W123+I123-AD123+AH123+AJ123)/100)</f>
        <v>3.9928046463324995</v>
      </c>
    </row>
    <row r="124" spans="1:41" s="1" customFormat="1" ht="20.100000000000001" customHeight="1" x14ac:dyDescent="0.15">
      <c r="A124" s="18"/>
      <c r="B124" s="147"/>
      <c r="C124" s="149"/>
      <c r="D124" s="100">
        <v>600</v>
      </c>
      <c r="E124" s="149"/>
      <c r="F124" s="94" t="s">
        <v>303</v>
      </c>
      <c r="G124" s="8">
        <f t="shared" ref="G124:G158" si="189">G123</f>
        <v>35</v>
      </c>
      <c r="H124" s="193"/>
      <c r="I124" s="97">
        <f t="shared" si="162"/>
        <v>732.46475325687368</v>
      </c>
      <c r="J124" s="29">
        <v>60</v>
      </c>
      <c r="K124" s="28">
        <f t="shared" si="163"/>
        <v>360</v>
      </c>
      <c r="L124" s="58">
        <f t="shared" si="164"/>
        <v>480</v>
      </c>
      <c r="M124" s="8">
        <v>1.5</v>
      </c>
      <c r="N124" s="67">
        <f t="shared" ref="N124:N158" si="190">N123</f>
        <v>45</v>
      </c>
      <c r="O124" s="8">
        <f t="shared" si="165"/>
        <v>10</v>
      </c>
      <c r="P124" s="28">
        <f t="shared" si="166"/>
        <v>603.6483661266434</v>
      </c>
      <c r="Q124" s="28">
        <f t="shared" si="167"/>
        <v>479.99999999999994</v>
      </c>
      <c r="R124" s="33">
        <f t="shared" si="168"/>
        <v>2.1213203435596424</v>
      </c>
      <c r="S124" s="89">
        <f t="shared" si="169"/>
        <v>77.781745930520216</v>
      </c>
      <c r="T124" s="50">
        <f t="shared" si="170"/>
        <v>205.97742073246843</v>
      </c>
      <c r="U124" s="89">
        <f t="shared" si="171"/>
        <v>92.025709797403351</v>
      </c>
      <c r="V124" s="58">
        <f t="shared" si="172"/>
        <v>70.710678118654741</v>
      </c>
      <c r="W124" s="28">
        <f t="shared" si="173"/>
        <v>25.152015255276808</v>
      </c>
      <c r="X124" s="59">
        <f t="shared" si="174"/>
        <v>2.8082070674862498</v>
      </c>
      <c r="Y124" s="60">
        <f t="shared" si="175"/>
        <v>11.614889887366312</v>
      </c>
      <c r="Z124" s="60">
        <f t="shared" si="176"/>
        <v>7.0520906487993829</v>
      </c>
      <c r="AA124" s="67">
        <f t="shared" ref="AA124:AA158" si="191">AA123</f>
        <v>-20</v>
      </c>
      <c r="AB124" s="31">
        <f t="shared" si="177"/>
        <v>15</v>
      </c>
      <c r="AC124" s="50">
        <f t="shared" si="178"/>
        <v>548.80159963846688</v>
      </c>
      <c r="AD124" s="28">
        <f t="shared" si="179"/>
        <v>174.70571244777713</v>
      </c>
      <c r="AE124" s="33">
        <f t="shared" si="180"/>
        <v>1.5962666587138681</v>
      </c>
      <c r="AF124" s="89">
        <f t="shared" si="181"/>
        <v>58.529777486175163</v>
      </c>
      <c r="AG124" s="50">
        <f t="shared" si="182"/>
        <v>161.29335530033427</v>
      </c>
      <c r="AH124" s="89">
        <f t="shared" si="183"/>
        <v>69.947952798859504</v>
      </c>
      <c r="AI124" s="58">
        <f t="shared" si="184"/>
        <v>53.208888623795602</v>
      </c>
      <c r="AJ124" s="28">
        <f t="shared" si="185"/>
        <v>22.86673331826945</v>
      </c>
      <c r="AK124" s="61">
        <f t="shared" si="186"/>
        <v>3.503186709312859</v>
      </c>
      <c r="AL124" s="60">
        <f t="shared" si="187"/>
        <v>8.9438312897264982</v>
      </c>
      <c r="AM124" s="60">
        <f t="shared" si="188"/>
        <v>5.5208527485598644</v>
      </c>
      <c r="AN124" s="62">
        <f t="shared" ref="AN124:AN157" si="192">IF(AA124&gt;0,((I124+I124+Q124+AD124)*L124/2+200*(I124+Q124+AD124+U124+W124+AH124+AJ124))/10000*0.4-(AI124+V124)*L124/10000*0.4,((I124+I124+Q124-AD124)*L124/2+200*(I124+Q124-AD124+U124+W124+AH124+AJ124))/10000*0.4-(AI124+V124)*L124/10000*0.4)</f>
        <v>24.59690435740951</v>
      </c>
      <c r="AO124" s="63">
        <f t="shared" ref="AO124:AO157" si="193">IF(AA124&gt;0,0.8*0.4*(Q124+U124+W124+I124+AD124+AH124+AJ124)/100,0.8*0.4*(Q124+U124+W124+I124-AD124+AH124+AJ124)/100)</f>
        <v>3.9928046463324995</v>
      </c>
    </row>
    <row r="125" spans="1:41" s="1" customFormat="1" ht="20.100000000000001" customHeight="1" x14ac:dyDescent="0.15">
      <c r="A125" s="18"/>
      <c r="B125" s="147"/>
      <c r="C125" s="149"/>
      <c r="D125" s="100">
        <v>600</v>
      </c>
      <c r="E125" s="149"/>
      <c r="F125" s="94" t="s">
        <v>304</v>
      </c>
      <c r="G125" s="8">
        <f t="shared" si="189"/>
        <v>35</v>
      </c>
      <c r="H125" s="193"/>
      <c r="I125" s="97">
        <f t="shared" si="162"/>
        <v>732.46475325687368</v>
      </c>
      <c r="J125" s="29">
        <v>80</v>
      </c>
      <c r="K125" s="28">
        <f t="shared" si="163"/>
        <v>380</v>
      </c>
      <c r="L125" s="58">
        <f t="shared" si="164"/>
        <v>510</v>
      </c>
      <c r="M125" s="8">
        <v>1.5</v>
      </c>
      <c r="N125" s="67">
        <f t="shared" si="190"/>
        <v>45</v>
      </c>
      <c r="O125" s="8">
        <f t="shared" si="165"/>
        <v>10</v>
      </c>
      <c r="P125" s="28">
        <f t="shared" si="166"/>
        <v>641.37638900955869</v>
      </c>
      <c r="Q125" s="28">
        <f t="shared" si="167"/>
        <v>509.99999999999994</v>
      </c>
      <c r="R125" s="33">
        <f t="shared" si="168"/>
        <v>2.1213203435596424</v>
      </c>
      <c r="S125" s="89">
        <f t="shared" si="169"/>
        <v>77.781745930520216</v>
      </c>
      <c r="T125" s="50">
        <f t="shared" si="170"/>
        <v>213.09940266591002</v>
      </c>
      <c r="U125" s="89">
        <f t="shared" si="171"/>
        <v>92.025709797403351</v>
      </c>
      <c r="V125" s="58">
        <f t="shared" si="172"/>
        <v>70.710678118654741</v>
      </c>
      <c r="W125" s="28">
        <f t="shared" si="173"/>
        <v>25.152015255276808</v>
      </c>
      <c r="X125" s="59">
        <f t="shared" si="174"/>
        <v>2.8082070674862498</v>
      </c>
      <c r="Y125" s="60">
        <f t="shared" si="175"/>
        <v>13.209694811759535</v>
      </c>
      <c r="Z125" s="60">
        <f t="shared" si="176"/>
        <v>7.6018126379310003</v>
      </c>
      <c r="AA125" s="67">
        <f t="shared" si="191"/>
        <v>-20</v>
      </c>
      <c r="AB125" s="31">
        <f t="shared" si="177"/>
        <v>15</v>
      </c>
      <c r="AC125" s="50">
        <f t="shared" si="178"/>
        <v>583.10169961587098</v>
      </c>
      <c r="AD125" s="28">
        <f t="shared" si="179"/>
        <v>185.62481947576319</v>
      </c>
      <c r="AE125" s="33">
        <f t="shared" si="180"/>
        <v>1.5962666587138681</v>
      </c>
      <c r="AF125" s="89">
        <f t="shared" si="181"/>
        <v>58.529777486175163</v>
      </c>
      <c r="AG125" s="50">
        <f t="shared" si="182"/>
        <v>167.00244295667645</v>
      </c>
      <c r="AH125" s="89">
        <f t="shared" si="183"/>
        <v>69.947952798859504</v>
      </c>
      <c r="AI125" s="58">
        <f t="shared" si="184"/>
        <v>53.208888623795602</v>
      </c>
      <c r="AJ125" s="28">
        <f t="shared" si="185"/>
        <v>22.86673331826945</v>
      </c>
      <c r="AK125" s="61">
        <f t="shared" si="186"/>
        <v>3.503186709312859</v>
      </c>
      <c r="AL125" s="60">
        <f t="shared" si="187"/>
        <v>10.179835122129383</v>
      </c>
      <c r="AM125" s="60">
        <f t="shared" si="188"/>
        <v>5.9532550864868909</v>
      </c>
      <c r="AN125" s="62">
        <f t="shared" si="192"/>
        <v>25.85760740584881</v>
      </c>
      <c r="AO125" s="63">
        <f t="shared" si="193"/>
        <v>4.053863503842944</v>
      </c>
    </row>
    <row r="126" spans="1:41" s="1" customFormat="1" ht="20.100000000000001" customHeight="1" x14ac:dyDescent="0.15">
      <c r="A126" s="18"/>
      <c r="B126" s="147"/>
      <c r="C126" s="149"/>
      <c r="D126" s="100">
        <v>600</v>
      </c>
      <c r="E126" s="149"/>
      <c r="F126" s="94" t="s">
        <v>305</v>
      </c>
      <c r="G126" s="8">
        <f t="shared" si="189"/>
        <v>35</v>
      </c>
      <c r="H126" s="193"/>
      <c r="I126" s="97">
        <f t="shared" si="162"/>
        <v>732.46475325687368</v>
      </c>
      <c r="J126" s="29">
        <v>80</v>
      </c>
      <c r="K126" s="28">
        <f t="shared" si="163"/>
        <v>380</v>
      </c>
      <c r="L126" s="58">
        <f t="shared" si="164"/>
        <v>510</v>
      </c>
      <c r="M126" s="8">
        <v>1.5</v>
      </c>
      <c r="N126" s="67">
        <f t="shared" si="190"/>
        <v>45</v>
      </c>
      <c r="O126" s="8">
        <f t="shared" si="165"/>
        <v>10</v>
      </c>
      <c r="P126" s="28">
        <f t="shared" si="166"/>
        <v>641.37638900955869</v>
      </c>
      <c r="Q126" s="28">
        <f t="shared" si="167"/>
        <v>509.99999999999994</v>
      </c>
      <c r="R126" s="33">
        <f t="shared" si="168"/>
        <v>2.1213203435596424</v>
      </c>
      <c r="S126" s="89">
        <f t="shared" si="169"/>
        <v>77.781745930520216</v>
      </c>
      <c r="T126" s="50">
        <f t="shared" si="170"/>
        <v>213.09940266591002</v>
      </c>
      <c r="U126" s="89">
        <f t="shared" si="171"/>
        <v>92.025709797403351</v>
      </c>
      <c r="V126" s="58">
        <f t="shared" si="172"/>
        <v>70.710678118654741</v>
      </c>
      <c r="W126" s="28">
        <f t="shared" si="173"/>
        <v>25.152015255276808</v>
      </c>
      <c r="X126" s="59">
        <f t="shared" si="174"/>
        <v>2.8082070674862498</v>
      </c>
      <c r="Y126" s="60">
        <f t="shared" si="175"/>
        <v>13.209694811759535</v>
      </c>
      <c r="Z126" s="60">
        <f t="shared" si="176"/>
        <v>7.6018126379310003</v>
      </c>
      <c r="AA126" s="67">
        <f t="shared" si="191"/>
        <v>-20</v>
      </c>
      <c r="AB126" s="31">
        <f t="shared" si="177"/>
        <v>15</v>
      </c>
      <c r="AC126" s="50">
        <f t="shared" si="178"/>
        <v>583.10169961587098</v>
      </c>
      <c r="AD126" s="28">
        <f t="shared" si="179"/>
        <v>185.62481947576319</v>
      </c>
      <c r="AE126" s="33">
        <f t="shared" si="180"/>
        <v>1.5962666587138681</v>
      </c>
      <c r="AF126" s="89">
        <f t="shared" si="181"/>
        <v>58.529777486175163</v>
      </c>
      <c r="AG126" s="50">
        <f t="shared" si="182"/>
        <v>167.00244295667645</v>
      </c>
      <c r="AH126" s="89">
        <f t="shared" si="183"/>
        <v>69.947952798859504</v>
      </c>
      <c r="AI126" s="58">
        <f t="shared" si="184"/>
        <v>53.208888623795602</v>
      </c>
      <c r="AJ126" s="28">
        <f t="shared" si="185"/>
        <v>22.86673331826945</v>
      </c>
      <c r="AK126" s="61">
        <f t="shared" si="186"/>
        <v>3.503186709312859</v>
      </c>
      <c r="AL126" s="60">
        <f t="shared" si="187"/>
        <v>10.179835122129383</v>
      </c>
      <c r="AM126" s="60">
        <f t="shared" si="188"/>
        <v>5.9532550864868909</v>
      </c>
      <c r="AN126" s="62">
        <f t="shared" si="192"/>
        <v>25.85760740584881</v>
      </c>
      <c r="AO126" s="63">
        <f t="shared" si="193"/>
        <v>4.053863503842944</v>
      </c>
    </row>
    <row r="127" spans="1:41" s="1" customFormat="1" ht="20.100000000000001" customHeight="1" x14ac:dyDescent="0.15">
      <c r="A127" s="18"/>
      <c r="B127" s="147"/>
      <c r="C127" s="149"/>
      <c r="D127" s="100">
        <v>600</v>
      </c>
      <c r="E127" s="149"/>
      <c r="F127" s="94" t="s">
        <v>306</v>
      </c>
      <c r="G127" s="8">
        <f t="shared" si="189"/>
        <v>35</v>
      </c>
      <c r="H127" s="193"/>
      <c r="I127" s="97">
        <f t="shared" si="162"/>
        <v>732.46475325687368</v>
      </c>
      <c r="J127" s="29">
        <v>90</v>
      </c>
      <c r="K127" s="28">
        <f t="shared" si="163"/>
        <v>390</v>
      </c>
      <c r="L127" s="58">
        <f t="shared" si="164"/>
        <v>612.5</v>
      </c>
      <c r="M127" s="8">
        <v>1.75</v>
      </c>
      <c r="N127" s="67">
        <f t="shared" si="190"/>
        <v>45</v>
      </c>
      <c r="O127" s="8">
        <f t="shared" si="165"/>
        <v>10</v>
      </c>
      <c r="P127" s="28">
        <f t="shared" si="166"/>
        <v>781.71332126300081</v>
      </c>
      <c r="Q127" s="28">
        <f t="shared" si="167"/>
        <v>612.49999999999989</v>
      </c>
      <c r="R127" s="33">
        <f t="shared" si="168"/>
        <v>2.4748737341529163</v>
      </c>
      <c r="S127" s="89">
        <f t="shared" si="169"/>
        <v>77.781745930520216</v>
      </c>
      <c r="T127" s="50">
        <f t="shared" si="170"/>
        <v>219.05599518222886</v>
      </c>
      <c r="U127" s="89">
        <f t="shared" si="171"/>
        <v>92.271412520439057</v>
      </c>
      <c r="V127" s="58">
        <f t="shared" si="172"/>
        <v>70.710678118654741</v>
      </c>
      <c r="W127" s="28">
        <f t="shared" si="173"/>
        <v>25.525332939200027</v>
      </c>
      <c r="X127" s="59">
        <f t="shared" si="174"/>
        <v>2.7605880198672024</v>
      </c>
      <c r="Y127" s="60">
        <f t="shared" si="175"/>
        <v>16.503400705245678</v>
      </c>
      <c r="Z127" s="60">
        <f t="shared" si="176"/>
        <v>9.2573145229126848</v>
      </c>
      <c r="AA127" s="67">
        <f t="shared" si="191"/>
        <v>-20</v>
      </c>
      <c r="AB127" s="31">
        <f t="shared" si="177"/>
        <v>15</v>
      </c>
      <c r="AC127" s="50">
        <f t="shared" si="178"/>
        <v>692.78555534510417</v>
      </c>
      <c r="AD127" s="28">
        <f t="shared" si="179"/>
        <v>222.93176848804893</v>
      </c>
      <c r="AE127" s="33">
        <f t="shared" si="180"/>
        <v>1.8623111018328462</v>
      </c>
      <c r="AF127" s="89">
        <f t="shared" si="181"/>
        <v>58.529777486175163</v>
      </c>
      <c r="AG127" s="50">
        <f t="shared" si="182"/>
        <v>170.83827716889135</v>
      </c>
      <c r="AH127" s="89">
        <f t="shared" si="183"/>
        <v>70.048597966453741</v>
      </c>
      <c r="AI127" s="58">
        <f t="shared" si="184"/>
        <v>53.208888623795602</v>
      </c>
      <c r="AJ127" s="28">
        <f t="shared" si="185"/>
        <v>22.621569154125851</v>
      </c>
      <c r="AK127" s="61">
        <f t="shared" si="186"/>
        <v>3.4725777755182623</v>
      </c>
      <c r="AL127" s="60">
        <f t="shared" si="187"/>
        <v>12.684550440327724</v>
      </c>
      <c r="AM127" s="60">
        <f t="shared" si="188"/>
        <v>7.2130656539505775</v>
      </c>
      <c r="AN127" s="62">
        <f t="shared" si="192"/>
        <v>30.341567084417115</v>
      </c>
      <c r="AO127" s="63">
        <f t="shared" si="193"/>
        <v>4.263999671516939</v>
      </c>
    </row>
    <row r="128" spans="1:41" s="1" customFormat="1" ht="20.100000000000001" customHeight="1" x14ac:dyDescent="0.15">
      <c r="A128" s="18"/>
      <c r="B128" s="147"/>
      <c r="C128" s="149"/>
      <c r="D128" s="100">
        <v>600</v>
      </c>
      <c r="E128" s="149"/>
      <c r="F128" s="94" t="s">
        <v>307</v>
      </c>
      <c r="G128" s="8">
        <f t="shared" si="189"/>
        <v>35</v>
      </c>
      <c r="H128" s="193"/>
      <c r="I128" s="97">
        <f t="shared" si="162"/>
        <v>732.46475325687368</v>
      </c>
      <c r="J128" s="29">
        <v>90</v>
      </c>
      <c r="K128" s="28">
        <f t="shared" si="163"/>
        <v>390</v>
      </c>
      <c r="L128" s="58">
        <f t="shared" si="164"/>
        <v>612.5</v>
      </c>
      <c r="M128" s="8">
        <v>1.75</v>
      </c>
      <c r="N128" s="67">
        <f t="shared" si="190"/>
        <v>45</v>
      </c>
      <c r="O128" s="8">
        <f t="shared" si="165"/>
        <v>10</v>
      </c>
      <c r="P128" s="28">
        <f t="shared" si="166"/>
        <v>781.71332126300081</v>
      </c>
      <c r="Q128" s="28">
        <f t="shared" si="167"/>
        <v>612.49999999999989</v>
      </c>
      <c r="R128" s="33">
        <f t="shared" si="168"/>
        <v>2.4748737341529163</v>
      </c>
      <c r="S128" s="89">
        <f t="shared" si="169"/>
        <v>77.781745930520216</v>
      </c>
      <c r="T128" s="50">
        <f t="shared" si="170"/>
        <v>219.05599518222886</v>
      </c>
      <c r="U128" s="89">
        <f t="shared" si="171"/>
        <v>92.271412520439057</v>
      </c>
      <c r="V128" s="58">
        <f t="shared" si="172"/>
        <v>70.710678118654741</v>
      </c>
      <c r="W128" s="28">
        <f t="shared" si="173"/>
        <v>25.525332939200027</v>
      </c>
      <c r="X128" s="59">
        <f t="shared" si="174"/>
        <v>2.7605880198672024</v>
      </c>
      <c r="Y128" s="60">
        <f t="shared" si="175"/>
        <v>16.503400705245678</v>
      </c>
      <c r="Z128" s="60">
        <f t="shared" si="176"/>
        <v>9.2573145229126848</v>
      </c>
      <c r="AA128" s="67">
        <f t="shared" si="191"/>
        <v>-20</v>
      </c>
      <c r="AB128" s="31">
        <f t="shared" si="177"/>
        <v>15</v>
      </c>
      <c r="AC128" s="50">
        <f t="shared" si="178"/>
        <v>692.78555534510417</v>
      </c>
      <c r="AD128" s="28">
        <f t="shared" si="179"/>
        <v>222.93176848804893</v>
      </c>
      <c r="AE128" s="33">
        <f t="shared" si="180"/>
        <v>1.8623111018328462</v>
      </c>
      <c r="AF128" s="89">
        <f t="shared" si="181"/>
        <v>58.529777486175163</v>
      </c>
      <c r="AG128" s="50">
        <f t="shared" si="182"/>
        <v>170.83827716889135</v>
      </c>
      <c r="AH128" s="89">
        <f t="shared" si="183"/>
        <v>70.048597966453741</v>
      </c>
      <c r="AI128" s="58">
        <f t="shared" si="184"/>
        <v>53.208888623795602</v>
      </c>
      <c r="AJ128" s="28">
        <f t="shared" si="185"/>
        <v>22.621569154125851</v>
      </c>
      <c r="AK128" s="61">
        <f t="shared" si="186"/>
        <v>3.4725777755182623</v>
      </c>
      <c r="AL128" s="60">
        <f t="shared" si="187"/>
        <v>12.684550440327724</v>
      </c>
      <c r="AM128" s="60">
        <f t="shared" si="188"/>
        <v>7.2130656539505775</v>
      </c>
      <c r="AN128" s="62">
        <f t="shared" si="192"/>
        <v>30.341567084417115</v>
      </c>
      <c r="AO128" s="63">
        <f t="shared" si="193"/>
        <v>4.263999671516939</v>
      </c>
    </row>
    <row r="129" spans="1:41" s="1" customFormat="1" ht="20.100000000000001" customHeight="1" x14ac:dyDescent="0.15">
      <c r="A129" s="18"/>
      <c r="B129" s="147"/>
      <c r="C129" s="149"/>
      <c r="D129" s="100">
        <v>600</v>
      </c>
      <c r="E129" s="149"/>
      <c r="F129" s="94" t="s">
        <v>308</v>
      </c>
      <c r="G129" s="8">
        <f t="shared" si="189"/>
        <v>35</v>
      </c>
      <c r="H129" s="193"/>
      <c r="I129" s="97">
        <f t="shared" si="162"/>
        <v>732.46475325687368</v>
      </c>
      <c r="J129" s="29">
        <v>110</v>
      </c>
      <c r="K129" s="28">
        <f t="shared" si="163"/>
        <v>410</v>
      </c>
      <c r="L129" s="58">
        <f t="shared" si="164"/>
        <v>647.5</v>
      </c>
      <c r="M129" s="8">
        <v>1.75</v>
      </c>
      <c r="N129" s="67">
        <f t="shared" si="190"/>
        <v>45</v>
      </c>
      <c r="O129" s="8">
        <f t="shared" si="165"/>
        <v>10</v>
      </c>
      <c r="P129" s="28">
        <f t="shared" si="166"/>
        <v>826.38265390660092</v>
      </c>
      <c r="Q129" s="28">
        <f t="shared" si="167"/>
        <v>647.49999999999989</v>
      </c>
      <c r="R129" s="33">
        <f t="shared" si="168"/>
        <v>2.4748737341529163</v>
      </c>
      <c r="S129" s="89">
        <f t="shared" si="169"/>
        <v>77.781745930520216</v>
      </c>
      <c r="T129" s="50">
        <f t="shared" si="170"/>
        <v>226.3008284771883</v>
      </c>
      <c r="U129" s="89">
        <f t="shared" si="171"/>
        <v>92.271412520439057</v>
      </c>
      <c r="V129" s="58">
        <f t="shared" si="172"/>
        <v>70.710678118654741</v>
      </c>
      <c r="W129" s="28">
        <f t="shared" si="173"/>
        <v>25.52533293920003</v>
      </c>
      <c r="X129" s="59">
        <f t="shared" si="174"/>
        <v>2.7605880198672024</v>
      </c>
      <c r="Y129" s="60">
        <f t="shared" si="175"/>
        <v>18.606833117205049</v>
      </c>
      <c r="Z129" s="60">
        <f t="shared" si="176"/>
        <v>9.9270348109765703</v>
      </c>
      <c r="AA129" s="67">
        <f t="shared" si="191"/>
        <v>-20</v>
      </c>
      <c r="AB129" s="31">
        <f t="shared" si="177"/>
        <v>15</v>
      </c>
      <c r="AC129" s="50">
        <f t="shared" si="178"/>
        <v>732.37330136482444</v>
      </c>
      <c r="AD129" s="28">
        <f t="shared" si="179"/>
        <v>235.67072668736603</v>
      </c>
      <c r="AE129" s="33">
        <f t="shared" si="180"/>
        <v>1.8623111018328462</v>
      </c>
      <c r="AF129" s="89">
        <f t="shared" si="181"/>
        <v>58.529777486175163</v>
      </c>
      <c r="AG129" s="50">
        <f t="shared" si="182"/>
        <v>176.59768740903064</v>
      </c>
      <c r="AH129" s="89">
        <f t="shared" si="183"/>
        <v>70.048597966453741</v>
      </c>
      <c r="AI129" s="58">
        <f t="shared" si="184"/>
        <v>53.208888623795602</v>
      </c>
      <c r="AJ129" s="28">
        <f t="shared" si="185"/>
        <v>22.621569154125851</v>
      </c>
      <c r="AK129" s="61">
        <f t="shared" si="186"/>
        <v>3.4725777755182623</v>
      </c>
      <c r="AL129" s="60">
        <f t="shared" si="187"/>
        <v>14.31045274155235</v>
      </c>
      <c r="AM129" s="60">
        <f t="shared" si="188"/>
        <v>7.7371173780910318</v>
      </c>
      <c r="AN129" s="62">
        <f t="shared" si="192"/>
        <v>31.932596933319985</v>
      </c>
      <c r="AO129" s="63">
        <f t="shared" si="193"/>
        <v>4.3352350052791246</v>
      </c>
    </row>
    <row r="130" spans="1:41" s="1" customFormat="1" ht="20.100000000000001" customHeight="1" x14ac:dyDescent="0.15">
      <c r="A130" s="18"/>
      <c r="B130" s="147"/>
      <c r="C130" s="149"/>
      <c r="D130" s="100">
        <v>600</v>
      </c>
      <c r="E130" s="149"/>
      <c r="F130" s="94" t="s">
        <v>309</v>
      </c>
      <c r="G130" s="8">
        <f t="shared" si="189"/>
        <v>35</v>
      </c>
      <c r="H130" s="193"/>
      <c r="I130" s="97">
        <f t="shared" si="162"/>
        <v>732.46475325687368</v>
      </c>
      <c r="J130" s="29">
        <v>110</v>
      </c>
      <c r="K130" s="28">
        <f t="shared" si="163"/>
        <v>410</v>
      </c>
      <c r="L130" s="58">
        <f t="shared" si="164"/>
        <v>647.5</v>
      </c>
      <c r="M130" s="8">
        <v>1.75</v>
      </c>
      <c r="N130" s="67">
        <f t="shared" si="190"/>
        <v>45</v>
      </c>
      <c r="O130" s="8">
        <f t="shared" si="165"/>
        <v>10</v>
      </c>
      <c r="P130" s="28">
        <f t="shared" si="166"/>
        <v>826.38265390660092</v>
      </c>
      <c r="Q130" s="28">
        <f t="shared" si="167"/>
        <v>647.49999999999989</v>
      </c>
      <c r="R130" s="33">
        <f t="shared" si="168"/>
        <v>2.4748737341529163</v>
      </c>
      <c r="S130" s="89">
        <f t="shared" si="169"/>
        <v>77.781745930520216</v>
      </c>
      <c r="T130" s="50">
        <f t="shared" si="170"/>
        <v>226.3008284771883</v>
      </c>
      <c r="U130" s="89">
        <f t="shared" si="171"/>
        <v>92.271412520439057</v>
      </c>
      <c r="V130" s="58">
        <f t="shared" si="172"/>
        <v>70.710678118654741</v>
      </c>
      <c r="W130" s="28">
        <f t="shared" si="173"/>
        <v>25.52533293920003</v>
      </c>
      <c r="X130" s="59">
        <f t="shared" si="174"/>
        <v>2.7605880198672024</v>
      </c>
      <c r="Y130" s="60">
        <f t="shared" si="175"/>
        <v>18.606833117205049</v>
      </c>
      <c r="Z130" s="60">
        <f t="shared" si="176"/>
        <v>9.9270348109765703</v>
      </c>
      <c r="AA130" s="67">
        <f t="shared" si="191"/>
        <v>-20</v>
      </c>
      <c r="AB130" s="31">
        <f t="shared" si="177"/>
        <v>15</v>
      </c>
      <c r="AC130" s="50">
        <f t="shared" si="178"/>
        <v>732.37330136482444</v>
      </c>
      <c r="AD130" s="28">
        <f t="shared" si="179"/>
        <v>235.67072668736603</v>
      </c>
      <c r="AE130" s="33">
        <f t="shared" si="180"/>
        <v>1.8623111018328462</v>
      </c>
      <c r="AF130" s="89">
        <f t="shared" si="181"/>
        <v>58.529777486175163</v>
      </c>
      <c r="AG130" s="50">
        <f t="shared" si="182"/>
        <v>176.59768740903064</v>
      </c>
      <c r="AH130" s="89">
        <f t="shared" si="183"/>
        <v>70.048597966453741</v>
      </c>
      <c r="AI130" s="58">
        <f t="shared" si="184"/>
        <v>53.208888623795602</v>
      </c>
      <c r="AJ130" s="28">
        <f t="shared" si="185"/>
        <v>22.621569154125851</v>
      </c>
      <c r="AK130" s="61">
        <f t="shared" si="186"/>
        <v>3.4725777755182623</v>
      </c>
      <c r="AL130" s="60">
        <f t="shared" si="187"/>
        <v>14.31045274155235</v>
      </c>
      <c r="AM130" s="60">
        <f t="shared" si="188"/>
        <v>7.7371173780910318</v>
      </c>
      <c r="AN130" s="62">
        <f t="shared" si="192"/>
        <v>31.932596933319985</v>
      </c>
      <c r="AO130" s="63">
        <f t="shared" si="193"/>
        <v>4.3352350052791246</v>
      </c>
    </row>
    <row r="131" spans="1:41" s="1" customFormat="1" ht="20.100000000000001" customHeight="1" thickBot="1" x14ac:dyDescent="0.2">
      <c r="A131" s="18"/>
      <c r="B131" s="147"/>
      <c r="C131" s="149"/>
      <c r="D131" s="100">
        <v>600</v>
      </c>
      <c r="E131" s="149"/>
      <c r="F131" s="94" t="s">
        <v>310</v>
      </c>
      <c r="G131" s="8">
        <f t="shared" si="189"/>
        <v>35</v>
      </c>
      <c r="H131" s="193"/>
      <c r="I131" s="97">
        <f t="shared" si="162"/>
        <v>732.46475325687368</v>
      </c>
      <c r="J131" s="104">
        <v>120</v>
      </c>
      <c r="K131" s="28">
        <f t="shared" si="163"/>
        <v>420</v>
      </c>
      <c r="L131" s="58">
        <f t="shared" si="164"/>
        <v>665</v>
      </c>
      <c r="M131" s="8">
        <v>1.75</v>
      </c>
      <c r="N131" s="67">
        <f t="shared" si="190"/>
        <v>45</v>
      </c>
      <c r="O131" s="8">
        <f t="shared" si="165"/>
        <v>10</v>
      </c>
      <c r="P131" s="28">
        <f t="shared" si="166"/>
        <v>848.71732022840092</v>
      </c>
      <c r="Q131" s="28">
        <f t="shared" si="167"/>
        <v>664.99999999999989</v>
      </c>
      <c r="R131" s="33">
        <f t="shared" si="168"/>
        <v>2.4748737341529163</v>
      </c>
      <c r="S131" s="89">
        <f t="shared" si="169"/>
        <v>77.781745930520216</v>
      </c>
      <c r="T131" s="50">
        <f t="shared" si="170"/>
        <v>229.92324512466803</v>
      </c>
      <c r="U131" s="89">
        <f t="shared" si="171"/>
        <v>92.271412520439057</v>
      </c>
      <c r="V131" s="58">
        <f t="shared" si="172"/>
        <v>70.710678118654741</v>
      </c>
      <c r="W131" s="28">
        <f t="shared" si="173"/>
        <v>25.525332939200027</v>
      </c>
      <c r="X131" s="59">
        <f t="shared" si="174"/>
        <v>2.7605880198672024</v>
      </c>
      <c r="Y131" s="60">
        <f t="shared" si="175"/>
        <v>19.717636329203344</v>
      </c>
      <c r="Z131" s="60">
        <f t="shared" si="176"/>
        <v>10.267600261228289</v>
      </c>
      <c r="AA131" s="67">
        <f t="shared" si="191"/>
        <v>-20</v>
      </c>
      <c r="AB131" s="31">
        <f t="shared" si="177"/>
        <v>15</v>
      </c>
      <c r="AC131" s="50">
        <f t="shared" si="178"/>
        <v>752.16717437468446</v>
      </c>
      <c r="AD131" s="28">
        <f t="shared" si="179"/>
        <v>242.04020578702455</v>
      </c>
      <c r="AE131" s="33">
        <f t="shared" si="180"/>
        <v>1.8623111018328462</v>
      </c>
      <c r="AF131" s="89">
        <f t="shared" si="181"/>
        <v>58.529777486175163</v>
      </c>
      <c r="AG131" s="50">
        <f t="shared" si="182"/>
        <v>179.47739252910026</v>
      </c>
      <c r="AH131" s="89">
        <f t="shared" si="183"/>
        <v>70.048597966453741</v>
      </c>
      <c r="AI131" s="58">
        <f t="shared" si="184"/>
        <v>53.208888623795602</v>
      </c>
      <c r="AJ131" s="28">
        <f t="shared" si="185"/>
        <v>22.621569154125851</v>
      </c>
      <c r="AK131" s="61">
        <f t="shared" si="186"/>
        <v>3.4725777755182623</v>
      </c>
      <c r="AL131" s="60">
        <f t="shared" si="187"/>
        <v>15.169508810911525</v>
      </c>
      <c r="AM131" s="60">
        <f t="shared" si="188"/>
        <v>8.0036787757253691</v>
      </c>
      <c r="AN131" s="62">
        <f t="shared" si="192"/>
        <v>32.739798904716771</v>
      </c>
      <c r="AO131" s="63">
        <f t="shared" si="193"/>
        <v>4.3708526721602166</v>
      </c>
    </row>
    <row r="132" spans="1:41" s="1" customFormat="1" ht="20.100000000000001" customHeight="1" x14ac:dyDescent="0.15">
      <c r="A132" s="18"/>
      <c r="B132" s="147">
        <f>C132+30*2</f>
        <v>660</v>
      </c>
      <c r="C132" s="149">
        <v>600</v>
      </c>
      <c r="D132" s="100">
        <v>600</v>
      </c>
      <c r="E132" s="149">
        <v>400</v>
      </c>
      <c r="F132" s="94" t="s">
        <v>302</v>
      </c>
      <c r="G132" s="8">
        <f t="shared" si="189"/>
        <v>35</v>
      </c>
      <c r="H132" s="193">
        <f>C132/COS(G132/180*PI())</f>
        <v>732.46475325687368</v>
      </c>
      <c r="I132" s="97">
        <f t="shared" si="162"/>
        <v>732.46475325687368</v>
      </c>
      <c r="J132" s="8">
        <v>60</v>
      </c>
      <c r="K132" s="28">
        <f t="shared" ref="K132:K140" si="194">J132+E$132</f>
        <v>460</v>
      </c>
      <c r="L132" s="58">
        <f t="shared" si="164"/>
        <v>630</v>
      </c>
      <c r="M132" s="8">
        <v>1.5</v>
      </c>
      <c r="N132" s="67">
        <f t="shared" si="190"/>
        <v>45</v>
      </c>
      <c r="O132" s="8">
        <f t="shared" si="165"/>
        <v>10</v>
      </c>
      <c r="P132" s="28">
        <f t="shared" si="166"/>
        <v>792.28848054121943</v>
      </c>
      <c r="Q132" s="28">
        <f t="shared" si="167"/>
        <v>629.99999999999989</v>
      </c>
      <c r="R132" s="33">
        <f t="shared" si="168"/>
        <v>2.1213203435596424</v>
      </c>
      <c r="S132" s="89">
        <f t="shared" si="169"/>
        <v>77.781745930520216</v>
      </c>
      <c r="T132" s="50">
        <f t="shared" si="170"/>
        <v>241.58733039967632</v>
      </c>
      <c r="U132" s="89">
        <f t="shared" si="171"/>
        <v>92.025709797403351</v>
      </c>
      <c r="V132" s="58">
        <f t="shared" si="172"/>
        <v>70.710678118654741</v>
      </c>
      <c r="W132" s="28">
        <f t="shared" si="173"/>
        <v>25.152015255276805</v>
      </c>
      <c r="X132" s="59">
        <f t="shared" si="174"/>
        <v>2.8082070674862498</v>
      </c>
      <c r="Y132" s="60">
        <f t="shared" si="175"/>
        <v>20.910242816928534</v>
      </c>
      <c r="Z132" s="60">
        <f t="shared" si="176"/>
        <v>9.9288962692594183</v>
      </c>
      <c r="AA132" s="67">
        <f t="shared" si="191"/>
        <v>-20</v>
      </c>
      <c r="AB132" s="31">
        <f t="shared" si="177"/>
        <v>15</v>
      </c>
      <c r="AC132" s="50">
        <f t="shared" si="178"/>
        <v>720.30209952548773</v>
      </c>
      <c r="AD132" s="28">
        <f t="shared" si="179"/>
        <v>229.30124758770748</v>
      </c>
      <c r="AE132" s="33">
        <f t="shared" si="180"/>
        <v>1.5962666587138681</v>
      </c>
      <c r="AF132" s="89">
        <f t="shared" si="181"/>
        <v>58.529777486175163</v>
      </c>
      <c r="AG132" s="50">
        <f t="shared" si="182"/>
        <v>189.83879358204516</v>
      </c>
      <c r="AH132" s="89">
        <f t="shared" si="183"/>
        <v>69.947952798859504</v>
      </c>
      <c r="AI132" s="58">
        <f t="shared" si="184"/>
        <v>53.208888623795602</v>
      </c>
      <c r="AJ132" s="28">
        <f t="shared" si="185"/>
        <v>22.86673331826945</v>
      </c>
      <c r="AK132" s="61">
        <f t="shared" si="186"/>
        <v>3.503186709312859</v>
      </c>
      <c r="AL132" s="60">
        <f t="shared" si="187"/>
        <v>16.160119635419036</v>
      </c>
      <c r="AM132" s="60">
        <f t="shared" si="188"/>
        <v>7.7856280160091567</v>
      </c>
      <c r="AN132" s="62">
        <f t="shared" si="192"/>
        <v>31.129390315270157</v>
      </c>
      <c r="AO132" s="63">
        <f t="shared" si="193"/>
        <v>4.2980989338847211</v>
      </c>
    </row>
    <row r="133" spans="1:41" s="1" customFormat="1" ht="20.100000000000001" customHeight="1" x14ac:dyDescent="0.15">
      <c r="A133" s="18"/>
      <c r="B133" s="147"/>
      <c r="C133" s="149"/>
      <c r="D133" s="100">
        <v>600</v>
      </c>
      <c r="E133" s="149"/>
      <c r="F133" s="94" t="s">
        <v>303</v>
      </c>
      <c r="G133" s="8">
        <f t="shared" si="189"/>
        <v>35</v>
      </c>
      <c r="H133" s="193"/>
      <c r="I133" s="97">
        <f t="shared" si="162"/>
        <v>732.46475325687368</v>
      </c>
      <c r="J133" s="29">
        <v>60</v>
      </c>
      <c r="K133" s="28">
        <f t="shared" si="194"/>
        <v>460</v>
      </c>
      <c r="L133" s="58">
        <f t="shared" si="164"/>
        <v>630</v>
      </c>
      <c r="M133" s="8">
        <v>1.5</v>
      </c>
      <c r="N133" s="67">
        <f t="shared" si="190"/>
        <v>45</v>
      </c>
      <c r="O133" s="8">
        <f t="shared" si="165"/>
        <v>10</v>
      </c>
      <c r="P133" s="28">
        <f t="shared" si="166"/>
        <v>792.28848054121943</v>
      </c>
      <c r="Q133" s="28">
        <f t="shared" si="167"/>
        <v>629.99999999999989</v>
      </c>
      <c r="R133" s="33">
        <f t="shared" si="168"/>
        <v>2.1213203435596424</v>
      </c>
      <c r="S133" s="89">
        <f t="shared" si="169"/>
        <v>77.781745930520216</v>
      </c>
      <c r="T133" s="50">
        <f t="shared" si="170"/>
        <v>241.58733039967632</v>
      </c>
      <c r="U133" s="89">
        <f t="shared" si="171"/>
        <v>92.025709797403351</v>
      </c>
      <c r="V133" s="58">
        <f t="shared" si="172"/>
        <v>70.710678118654741</v>
      </c>
      <c r="W133" s="28">
        <f t="shared" si="173"/>
        <v>25.152015255276805</v>
      </c>
      <c r="X133" s="59">
        <f t="shared" si="174"/>
        <v>2.8082070674862498</v>
      </c>
      <c r="Y133" s="60">
        <f t="shared" si="175"/>
        <v>20.910242816928534</v>
      </c>
      <c r="Z133" s="60">
        <f t="shared" si="176"/>
        <v>9.9288962692594183</v>
      </c>
      <c r="AA133" s="67">
        <f t="shared" si="191"/>
        <v>-20</v>
      </c>
      <c r="AB133" s="31">
        <f t="shared" si="177"/>
        <v>15</v>
      </c>
      <c r="AC133" s="50">
        <f t="shared" si="178"/>
        <v>720.30209952548773</v>
      </c>
      <c r="AD133" s="28">
        <f t="shared" si="179"/>
        <v>229.30124758770748</v>
      </c>
      <c r="AE133" s="33">
        <f t="shared" si="180"/>
        <v>1.5962666587138681</v>
      </c>
      <c r="AF133" s="89">
        <f t="shared" si="181"/>
        <v>58.529777486175163</v>
      </c>
      <c r="AG133" s="50">
        <f t="shared" si="182"/>
        <v>189.83879358204516</v>
      </c>
      <c r="AH133" s="89">
        <f t="shared" si="183"/>
        <v>69.947952798859504</v>
      </c>
      <c r="AI133" s="58">
        <f t="shared" si="184"/>
        <v>53.208888623795602</v>
      </c>
      <c r="AJ133" s="28">
        <f t="shared" si="185"/>
        <v>22.86673331826945</v>
      </c>
      <c r="AK133" s="61">
        <f t="shared" si="186"/>
        <v>3.503186709312859</v>
      </c>
      <c r="AL133" s="60">
        <f t="shared" si="187"/>
        <v>16.160119635419036</v>
      </c>
      <c r="AM133" s="60">
        <f t="shared" si="188"/>
        <v>7.7856280160091567</v>
      </c>
      <c r="AN133" s="62">
        <f t="shared" si="192"/>
        <v>31.129390315270157</v>
      </c>
      <c r="AO133" s="63">
        <f t="shared" si="193"/>
        <v>4.2980989338847211</v>
      </c>
    </row>
    <row r="134" spans="1:41" s="1" customFormat="1" ht="20.100000000000001" customHeight="1" x14ac:dyDescent="0.15">
      <c r="A134" s="18"/>
      <c r="B134" s="147"/>
      <c r="C134" s="149"/>
      <c r="D134" s="100">
        <v>600</v>
      </c>
      <c r="E134" s="149"/>
      <c r="F134" s="94" t="s">
        <v>304</v>
      </c>
      <c r="G134" s="8">
        <f t="shared" si="189"/>
        <v>35</v>
      </c>
      <c r="H134" s="193"/>
      <c r="I134" s="97">
        <f t="shared" si="162"/>
        <v>732.46475325687368</v>
      </c>
      <c r="J134" s="29">
        <v>80</v>
      </c>
      <c r="K134" s="28">
        <f t="shared" si="194"/>
        <v>480</v>
      </c>
      <c r="L134" s="58">
        <f t="shared" si="164"/>
        <v>660</v>
      </c>
      <c r="M134" s="8">
        <v>1.5</v>
      </c>
      <c r="N134" s="67">
        <f t="shared" si="190"/>
        <v>45</v>
      </c>
      <c r="O134" s="8">
        <f t="shared" si="165"/>
        <v>10</v>
      </c>
      <c r="P134" s="28">
        <f t="shared" si="166"/>
        <v>830.01650342413461</v>
      </c>
      <c r="Q134" s="28">
        <f t="shared" si="167"/>
        <v>659.99999999999989</v>
      </c>
      <c r="R134" s="33">
        <f t="shared" si="168"/>
        <v>2.1213203435596424</v>
      </c>
      <c r="S134" s="89">
        <f t="shared" si="169"/>
        <v>77.781745930520216</v>
      </c>
      <c r="T134" s="50">
        <f t="shared" si="170"/>
        <v>248.70931233311785</v>
      </c>
      <c r="U134" s="89">
        <f t="shared" si="171"/>
        <v>92.025709797403351</v>
      </c>
      <c r="V134" s="58">
        <f t="shared" si="172"/>
        <v>70.710678118654741</v>
      </c>
      <c r="W134" s="28">
        <f t="shared" si="173"/>
        <v>25.152015255276805</v>
      </c>
      <c r="X134" s="59">
        <f t="shared" si="174"/>
        <v>2.8082070674862498</v>
      </c>
      <c r="Y134" s="60">
        <f t="shared" si="175"/>
        <v>23.187077840920143</v>
      </c>
      <c r="Z134" s="60">
        <f t="shared" si="176"/>
        <v>10.542716095792009</v>
      </c>
      <c r="AA134" s="67">
        <f t="shared" si="191"/>
        <v>-20</v>
      </c>
      <c r="AB134" s="31">
        <f t="shared" si="177"/>
        <v>15</v>
      </c>
      <c r="AC134" s="50">
        <f t="shared" si="178"/>
        <v>754.60219950289184</v>
      </c>
      <c r="AD134" s="28">
        <f t="shared" si="179"/>
        <v>240.22035461569354</v>
      </c>
      <c r="AE134" s="33">
        <f t="shared" si="180"/>
        <v>1.5962666587138681</v>
      </c>
      <c r="AF134" s="89">
        <f t="shared" si="181"/>
        <v>58.529777486175163</v>
      </c>
      <c r="AG134" s="50">
        <f t="shared" si="182"/>
        <v>195.5478812383873</v>
      </c>
      <c r="AH134" s="89">
        <f t="shared" si="183"/>
        <v>69.947952798859504</v>
      </c>
      <c r="AI134" s="58">
        <f t="shared" si="184"/>
        <v>53.208888623795602</v>
      </c>
      <c r="AJ134" s="28">
        <f t="shared" si="185"/>
        <v>22.86673331826945</v>
      </c>
      <c r="AK134" s="61">
        <f t="shared" si="186"/>
        <v>3.503186709312859</v>
      </c>
      <c r="AL134" s="60">
        <f t="shared" si="187"/>
        <v>17.931385322630003</v>
      </c>
      <c r="AM134" s="60">
        <f t="shared" si="188"/>
        <v>8.2694121428432634</v>
      </c>
      <c r="AN134" s="62">
        <f t="shared" si="192"/>
        <v>32.504578721541534</v>
      </c>
      <c r="AO134" s="63">
        <f t="shared" si="193"/>
        <v>4.3591577913951651</v>
      </c>
    </row>
    <row r="135" spans="1:41" s="1" customFormat="1" ht="20.100000000000001" customHeight="1" x14ac:dyDescent="0.15">
      <c r="A135" s="18"/>
      <c r="B135" s="147"/>
      <c r="C135" s="149"/>
      <c r="D135" s="100">
        <v>600</v>
      </c>
      <c r="E135" s="149"/>
      <c r="F135" s="94" t="s">
        <v>305</v>
      </c>
      <c r="G135" s="8">
        <f t="shared" si="189"/>
        <v>35</v>
      </c>
      <c r="H135" s="193"/>
      <c r="I135" s="97">
        <f t="shared" si="162"/>
        <v>732.46475325687368</v>
      </c>
      <c r="J135" s="29">
        <v>80</v>
      </c>
      <c r="K135" s="28">
        <f t="shared" si="194"/>
        <v>480</v>
      </c>
      <c r="L135" s="58">
        <f t="shared" si="164"/>
        <v>660</v>
      </c>
      <c r="M135" s="8">
        <v>1.5</v>
      </c>
      <c r="N135" s="67">
        <f t="shared" si="190"/>
        <v>45</v>
      </c>
      <c r="O135" s="8">
        <f t="shared" si="165"/>
        <v>10</v>
      </c>
      <c r="P135" s="28">
        <f t="shared" si="166"/>
        <v>830.01650342413461</v>
      </c>
      <c r="Q135" s="28">
        <f t="shared" si="167"/>
        <v>659.99999999999989</v>
      </c>
      <c r="R135" s="33">
        <f t="shared" si="168"/>
        <v>2.1213203435596424</v>
      </c>
      <c r="S135" s="89">
        <f t="shared" si="169"/>
        <v>77.781745930520216</v>
      </c>
      <c r="T135" s="50">
        <f t="shared" si="170"/>
        <v>248.70931233311785</v>
      </c>
      <c r="U135" s="89">
        <f t="shared" si="171"/>
        <v>92.025709797403351</v>
      </c>
      <c r="V135" s="58">
        <f t="shared" si="172"/>
        <v>70.710678118654741</v>
      </c>
      <c r="W135" s="28">
        <f t="shared" si="173"/>
        <v>25.152015255276805</v>
      </c>
      <c r="X135" s="59">
        <f t="shared" si="174"/>
        <v>2.8082070674862498</v>
      </c>
      <c r="Y135" s="60">
        <f t="shared" si="175"/>
        <v>23.187077840920143</v>
      </c>
      <c r="Z135" s="60">
        <f t="shared" si="176"/>
        <v>10.542716095792009</v>
      </c>
      <c r="AA135" s="67">
        <f t="shared" si="191"/>
        <v>-20</v>
      </c>
      <c r="AB135" s="31">
        <f t="shared" si="177"/>
        <v>15</v>
      </c>
      <c r="AC135" s="50">
        <f t="shared" si="178"/>
        <v>754.60219950289184</v>
      </c>
      <c r="AD135" s="28">
        <f t="shared" si="179"/>
        <v>240.22035461569354</v>
      </c>
      <c r="AE135" s="33">
        <f t="shared" si="180"/>
        <v>1.5962666587138681</v>
      </c>
      <c r="AF135" s="89">
        <f t="shared" si="181"/>
        <v>58.529777486175163</v>
      </c>
      <c r="AG135" s="50">
        <f t="shared" si="182"/>
        <v>195.5478812383873</v>
      </c>
      <c r="AH135" s="89">
        <f t="shared" si="183"/>
        <v>69.947952798859504</v>
      </c>
      <c r="AI135" s="58">
        <f t="shared" si="184"/>
        <v>53.208888623795602</v>
      </c>
      <c r="AJ135" s="28">
        <f t="shared" si="185"/>
        <v>22.86673331826945</v>
      </c>
      <c r="AK135" s="61">
        <f t="shared" si="186"/>
        <v>3.503186709312859</v>
      </c>
      <c r="AL135" s="60">
        <f t="shared" si="187"/>
        <v>17.931385322630003</v>
      </c>
      <c r="AM135" s="60">
        <f t="shared" si="188"/>
        <v>8.2694121428432634</v>
      </c>
      <c r="AN135" s="62">
        <f t="shared" si="192"/>
        <v>32.504578721541534</v>
      </c>
      <c r="AO135" s="63">
        <f t="shared" si="193"/>
        <v>4.3591577913951651</v>
      </c>
    </row>
    <row r="136" spans="1:41" s="1" customFormat="1" ht="20.100000000000001" customHeight="1" x14ac:dyDescent="0.15">
      <c r="A136" s="18"/>
      <c r="B136" s="147"/>
      <c r="C136" s="149"/>
      <c r="D136" s="100">
        <v>600</v>
      </c>
      <c r="E136" s="149"/>
      <c r="F136" s="94" t="s">
        <v>306</v>
      </c>
      <c r="G136" s="8">
        <f t="shared" si="189"/>
        <v>35</v>
      </c>
      <c r="H136" s="193"/>
      <c r="I136" s="97">
        <f t="shared" si="162"/>
        <v>732.46475325687368</v>
      </c>
      <c r="J136" s="29">
        <v>90</v>
      </c>
      <c r="K136" s="28">
        <f t="shared" si="194"/>
        <v>490</v>
      </c>
      <c r="L136" s="58">
        <f t="shared" si="164"/>
        <v>787.5</v>
      </c>
      <c r="M136" s="8">
        <v>1.75</v>
      </c>
      <c r="N136" s="67">
        <f t="shared" si="190"/>
        <v>45</v>
      </c>
      <c r="O136" s="8">
        <f t="shared" si="165"/>
        <v>10</v>
      </c>
      <c r="P136" s="28">
        <f t="shared" si="166"/>
        <v>1005.059984481001</v>
      </c>
      <c r="Q136" s="28">
        <f t="shared" si="167"/>
        <v>787.49999999999989</v>
      </c>
      <c r="R136" s="33">
        <f t="shared" si="168"/>
        <v>2.4748737341529163</v>
      </c>
      <c r="S136" s="89">
        <f t="shared" si="169"/>
        <v>77.781745930520216</v>
      </c>
      <c r="T136" s="50">
        <f t="shared" si="170"/>
        <v>255.28016165702599</v>
      </c>
      <c r="U136" s="89">
        <f t="shared" si="171"/>
        <v>92.271412520439057</v>
      </c>
      <c r="V136" s="58">
        <f t="shared" si="172"/>
        <v>70.710678118654741</v>
      </c>
      <c r="W136" s="28">
        <f t="shared" si="173"/>
        <v>25.525332939200027</v>
      </c>
      <c r="X136" s="59">
        <f t="shared" si="174"/>
        <v>2.7605880198672024</v>
      </c>
      <c r="Y136" s="60">
        <f t="shared" si="175"/>
        <v>28.655382397447571</v>
      </c>
      <c r="Z136" s="60">
        <f t="shared" si="176"/>
        <v>12.758057462426249</v>
      </c>
      <c r="AA136" s="67">
        <f t="shared" si="191"/>
        <v>-20</v>
      </c>
      <c r="AB136" s="31">
        <f t="shared" si="177"/>
        <v>15</v>
      </c>
      <c r="AC136" s="50">
        <f t="shared" si="178"/>
        <v>890.7242854437053</v>
      </c>
      <c r="AD136" s="28">
        <f t="shared" si="179"/>
        <v>286.62655948463436</v>
      </c>
      <c r="AE136" s="33">
        <f t="shared" si="180"/>
        <v>1.8623111018328462</v>
      </c>
      <c r="AF136" s="89">
        <f t="shared" si="181"/>
        <v>58.529777486175163</v>
      </c>
      <c r="AG136" s="50">
        <f t="shared" si="182"/>
        <v>199.6353283695878</v>
      </c>
      <c r="AH136" s="89">
        <f t="shared" si="183"/>
        <v>70.048597966453741</v>
      </c>
      <c r="AI136" s="58">
        <f t="shared" si="184"/>
        <v>53.208888623795602</v>
      </c>
      <c r="AJ136" s="28">
        <f t="shared" si="185"/>
        <v>22.621569154125851</v>
      </c>
      <c r="AK136" s="61">
        <f t="shared" si="186"/>
        <v>3.4725777755182623</v>
      </c>
      <c r="AL136" s="60">
        <f t="shared" si="187"/>
        <v>22.090561629995033</v>
      </c>
      <c r="AM136" s="60">
        <f t="shared" si="188"/>
        <v>9.9542718896957698</v>
      </c>
      <c r="AN136" s="62">
        <f t="shared" si="192"/>
        <v>38.60837091414102</v>
      </c>
      <c r="AO136" s="63">
        <f t="shared" si="193"/>
        <v>4.6201763403278662</v>
      </c>
    </row>
    <row r="137" spans="1:41" s="1" customFormat="1" ht="20.100000000000001" customHeight="1" x14ac:dyDescent="0.15">
      <c r="A137" s="18"/>
      <c r="B137" s="147"/>
      <c r="C137" s="149"/>
      <c r="D137" s="100">
        <v>600</v>
      </c>
      <c r="E137" s="149"/>
      <c r="F137" s="94" t="s">
        <v>307</v>
      </c>
      <c r="G137" s="8">
        <f t="shared" si="189"/>
        <v>35</v>
      </c>
      <c r="H137" s="193"/>
      <c r="I137" s="97">
        <f t="shared" si="162"/>
        <v>732.46475325687368</v>
      </c>
      <c r="J137" s="29">
        <v>90</v>
      </c>
      <c r="K137" s="28">
        <f t="shared" si="194"/>
        <v>490</v>
      </c>
      <c r="L137" s="58">
        <f t="shared" si="164"/>
        <v>787.5</v>
      </c>
      <c r="M137" s="8">
        <v>1.75</v>
      </c>
      <c r="N137" s="67">
        <f t="shared" si="190"/>
        <v>45</v>
      </c>
      <c r="O137" s="8">
        <f t="shared" si="165"/>
        <v>10</v>
      </c>
      <c r="P137" s="28">
        <f t="shared" si="166"/>
        <v>1005.059984481001</v>
      </c>
      <c r="Q137" s="28">
        <f t="shared" si="167"/>
        <v>787.49999999999989</v>
      </c>
      <c r="R137" s="33">
        <f t="shared" si="168"/>
        <v>2.4748737341529163</v>
      </c>
      <c r="S137" s="89">
        <f t="shared" si="169"/>
        <v>77.781745930520216</v>
      </c>
      <c r="T137" s="50">
        <f t="shared" si="170"/>
        <v>255.28016165702599</v>
      </c>
      <c r="U137" s="89">
        <f t="shared" si="171"/>
        <v>92.271412520439057</v>
      </c>
      <c r="V137" s="58">
        <f t="shared" si="172"/>
        <v>70.710678118654741</v>
      </c>
      <c r="W137" s="28">
        <f t="shared" si="173"/>
        <v>25.525332939200027</v>
      </c>
      <c r="X137" s="59">
        <f t="shared" si="174"/>
        <v>2.7605880198672024</v>
      </c>
      <c r="Y137" s="60">
        <f t="shared" si="175"/>
        <v>28.655382397447571</v>
      </c>
      <c r="Z137" s="60">
        <f t="shared" si="176"/>
        <v>12.758057462426249</v>
      </c>
      <c r="AA137" s="67">
        <f t="shared" si="191"/>
        <v>-20</v>
      </c>
      <c r="AB137" s="31">
        <f t="shared" si="177"/>
        <v>15</v>
      </c>
      <c r="AC137" s="50">
        <f t="shared" si="178"/>
        <v>890.7242854437053</v>
      </c>
      <c r="AD137" s="28">
        <f t="shared" si="179"/>
        <v>286.62655948463436</v>
      </c>
      <c r="AE137" s="33">
        <f t="shared" si="180"/>
        <v>1.8623111018328462</v>
      </c>
      <c r="AF137" s="89">
        <f t="shared" si="181"/>
        <v>58.529777486175163</v>
      </c>
      <c r="AG137" s="50">
        <f t="shared" si="182"/>
        <v>199.6353283695878</v>
      </c>
      <c r="AH137" s="89">
        <f t="shared" si="183"/>
        <v>70.048597966453741</v>
      </c>
      <c r="AI137" s="58">
        <f t="shared" si="184"/>
        <v>53.208888623795602</v>
      </c>
      <c r="AJ137" s="28">
        <f t="shared" si="185"/>
        <v>22.621569154125851</v>
      </c>
      <c r="AK137" s="61">
        <f t="shared" si="186"/>
        <v>3.4725777755182623</v>
      </c>
      <c r="AL137" s="60">
        <f t="shared" si="187"/>
        <v>22.090561629995033</v>
      </c>
      <c r="AM137" s="60">
        <f t="shared" si="188"/>
        <v>9.9542718896957698</v>
      </c>
      <c r="AN137" s="62">
        <f t="shared" si="192"/>
        <v>38.60837091414102</v>
      </c>
      <c r="AO137" s="63">
        <f t="shared" si="193"/>
        <v>4.6201763403278662</v>
      </c>
    </row>
    <row r="138" spans="1:41" s="1" customFormat="1" ht="20.100000000000001" customHeight="1" x14ac:dyDescent="0.15">
      <c r="A138" s="18"/>
      <c r="B138" s="147"/>
      <c r="C138" s="149"/>
      <c r="D138" s="100">
        <v>600</v>
      </c>
      <c r="E138" s="149"/>
      <c r="F138" s="94" t="s">
        <v>308</v>
      </c>
      <c r="G138" s="8">
        <f t="shared" si="189"/>
        <v>35</v>
      </c>
      <c r="H138" s="193"/>
      <c r="I138" s="97">
        <f t="shared" si="162"/>
        <v>732.46475325687368</v>
      </c>
      <c r="J138" s="29">
        <v>110</v>
      </c>
      <c r="K138" s="28">
        <f t="shared" si="194"/>
        <v>510</v>
      </c>
      <c r="L138" s="58">
        <f t="shared" si="164"/>
        <v>822.5</v>
      </c>
      <c r="M138" s="8">
        <v>1.75</v>
      </c>
      <c r="N138" s="67">
        <f t="shared" si="190"/>
        <v>45</v>
      </c>
      <c r="O138" s="8">
        <f t="shared" si="165"/>
        <v>10</v>
      </c>
      <c r="P138" s="28">
        <f t="shared" si="166"/>
        <v>1049.7293171246013</v>
      </c>
      <c r="Q138" s="28">
        <f t="shared" si="167"/>
        <v>822.49999999999989</v>
      </c>
      <c r="R138" s="33">
        <f t="shared" si="168"/>
        <v>2.4748737341529163</v>
      </c>
      <c r="S138" s="89">
        <f t="shared" si="169"/>
        <v>77.781745930520216</v>
      </c>
      <c r="T138" s="50">
        <f t="shared" si="170"/>
        <v>262.52499495198538</v>
      </c>
      <c r="U138" s="89">
        <f t="shared" si="171"/>
        <v>92.271412520439057</v>
      </c>
      <c r="V138" s="58">
        <f t="shared" si="172"/>
        <v>70.710678118654741</v>
      </c>
      <c r="W138" s="28">
        <f t="shared" si="173"/>
        <v>25.52533293920003</v>
      </c>
      <c r="X138" s="59">
        <f t="shared" si="174"/>
        <v>2.7605880198672024</v>
      </c>
      <c r="Y138" s="60">
        <f t="shared" si="175"/>
        <v>31.601581542141819</v>
      </c>
      <c r="Z138" s="60">
        <f t="shared" si="176"/>
        <v>13.503848500087207</v>
      </c>
      <c r="AA138" s="67">
        <f t="shared" si="191"/>
        <v>-20</v>
      </c>
      <c r="AB138" s="31">
        <f t="shared" si="177"/>
        <v>15</v>
      </c>
      <c r="AC138" s="50">
        <f t="shared" si="178"/>
        <v>930.31203146342557</v>
      </c>
      <c r="AD138" s="28">
        <f t="shared" si="179"/>
        <v>299.36551768395145</v>
      </c>
      <c r="AE138" s="33">
        <f t="shared" si="180"/>
        <v>1.8623111018328462</v>
      </c>
      <c r="AF138" s="89">
        <f t="shared" si="181"/>
        <v>58.529777486175163</v>
      </c>
      <c r="AG138" s="50">
        <f t="shared" si="182"/>
        <v>205.39473860972709</v>
      </c>
      <c r="AH138" s="89">
        <f t="shared" si="183"/>
        <v>70.048597966453741</v>
      </c>
      <c r="AI138" s="58">
        <f t="shared" si="184"/>
        <v>53.208888623795602</v>
      </c>
      <c r="AJ138" s="28">
        <f t="shared" si="185"/>
        <v>22.621569154125851</v>
      </c>
      <c r="AK138" s="61">
        <f t="shared" si="186"/>
        <v>3.4725777755182623</v>
      </c>
      <c r="AL138" s="60">
        <f t="shared" si="187"/>
        <v>24.374871708832242</v>
      </c>
      <c r="AM138" s="60">
        <f t="shared" si="188"/>
        <v>10.538797421357685</v>
      </c>
      <c r="AN138" s="62">
        <f t="shared" si="192"/>
        <v>40.355228055648659</v>
      </c>
      <c r="AO138" s="63">
        <f t="shared" si="193"/>
        <v>4.6914116740900509</v>
      </c>
    </row>
    <row r="139" spans="1:41" s="1" customFormat="1" ht="20.100000000000001" customHeight="1" x14ac:dyDescent="0.15">
      <c r="A139" s="18"/>
      <c r="B139" s="147"/>
      <c r="C139" s="149"/>
      <c r="D139" s="100">
        <v>600</v>
      </c>
      <c r="E139" s="149"/>
      <c r="F139" s="94" t="s">
        <v>309</v>
      </c>
      <c r="G139" s="8">
        <f t="shared" si="189"/>
        <v>35</v>
      </c>
      <c r="H139" s="193"/>
      <c r="I139" s="97">
        <f t="shared" si="162"/>
        <v>732.46475325687368</v>
      </c>
      <c r="J139" s="29">
        <v>110</v>
      </c>
      <c r="K139" s="28">
        <f t="shared" si="194"/>
        <v>510</v>
      </c>
      <c r="L139" s="58">
        <f t="shared" si="164"/>
        <v>822.5</v>
      </c>
      <c r="M139" s="8">
        <v>1.75</v>
      </c>
      <c r="N139" s="67">
        <f t="shared" si="190"/>
        <v>45</v>
      </c>
      <c r="O139" s="8">
        <f t="shared" si="165"/>
        <v>10</v>
      </c>
      <c r="P139" s="28">
        <f t="shared" si="166"/>
        <v>1049.7293171246013</v>
      </c>
      <c r="Q139" s="28">
        <f t="shared" si="167"/>
        <v>822.49999999999989</v>
      </c>
      <c r="R139" s="33">
        <f t="shared" si="168"/>
        <v>2.4748737341529163</v>
      </c>
      <c r="S139" s="89">
        <f t="shared" si="169"/>
        <v>77.781745930520216</v>
      </c>
      <c r="T139" s="50">
        <f t="shared" si="170"/>
        <v>262.52499495198538</v>
      </c>
      <c r="U139" s="89">
        <f t="shared" si="171"/>
        <v>92.271412520439057</v>
      </c>
      <c r="V139" s="58">
        <f t="shared" si="172"/>
        <v>70.710678118654741</v>
      </c>
      <c r="W139" s="28">
        <f t="shared" si="173"/>
        <v>25.52533293920003</v>
      </c>
      <c r="X139" s="59">
        <f t="shared" si="174"/>
        <v>2.7605880198672024</v>
      </c>
      <c r="Y139" s="60">
        <f t="shared" si="175"/>
        <v>31.601581542141819</v>
      </c>
      <c r="Z139" s="60">
        <f t="shared" si="176"/>
        <v>13.503848500087207</v>
      </c>
      <c r="AA139" s="67">
        <f t="shared" si="191"/>
        <v>-20</v>
      </c>
      <c r="AB139" s="31">
        <f t="shared" si="177"/>
        <v>15</v>
      </c>
      <c r="AC139" s="50">
        <f t="shared" si="178"/>
        <v>930.31203146342557</v>
      </c>
      <c r="AD139" s="28">
        <f t="shared" si="179"/>
        <v>299.36551768395145</v>
      </c>
      <c r="AE139" s="33">
        <f t="shared" si="180"/>
        <v>1.8623111018328462</v>
      </c>
      <c r="AF139" s="89">
        <f t="shared" si="181"/>
        <v>58.529777486175163</v>
      </c>
      <c r="AG139" s="50">
        <f t="shared" si="182"/>
        <v>205.39473860972709</v>
      </c>
      <c r="AH139" s="89">
        <f t="shared" si="183"/>
        <v>70.048597966453741</v>
      </c>
      <c r="AI139" s="58">
        <f t="shared" si="184"/>
        <v>53.208888623795602</v>
      </c>
      <c r="AJ139" s="28">
        <f t="shared" si="185"/>
        <v>22.621569154125851</v>
      </c>
      <c r="AK139" s="61">
        <f t="shared" si="186"/>
        <v>3.4725777755182623</v>
      </c>
      <c r="AL139" s="60">
        <f t="shared" si="187"/>
        <v>24.374871708832242</v>
      </c>
      <c r="AM139" s="60">
        <f t="shared" si="188"/>
        <v>10.538797421357685</v>
      </c>
      <c r="AN139" s="62">
        <f t="shared" si="192"/>
        <v>40.355228055648659</v>
      </c>
      <c r="AO139" s="63">
        <f t="shared" si="193"/>
        <v>4.6914116740900509</v>
      </c>
    </row>
    <row r="140" spans="1:41" s="1" customFormat="1" ht="20.100000000000001" customHeight="1" thickBot="1" x14ac:dyDescent="0.2">
      <c r="A140" s="18"/>
      <c r="B140" s="147"/>
      <c r="C140" s="149"/>
      <c r="D140" s="100">
        <v>600</v>
      </c>
      <c r="E140" s="149"/>
      <c r="F140" s="94" t="s">
        <v>310</v>
      </c>
      <c r="G140" s="8">
        <f t="shared" si="189"/>
        <v>35</v>
      </c>
      <c r="H140" s="193"/>
      <c r="I140" s="97">
        <f t="shared" si="162"/>
        <v>732.46475325687368</v>
      </c>
      <c r="J140" s="104">
        <v>120</v>
      </c>
      <c r="K140" s="28">
        <f t="shared" si="194"/>
        <v>520</v>
      </c>
      <c r="L140" s="58">
        <f t="shared" si="164"/>
        <v>840</v>
      </c>
      <c r="M140" s="8">
        <v>1.75</v>
      </c>
      <c r="N140" s="67">
        <f t="shared" si="190"/>
        <v>45</v>
      </c>
      <c r="O140" s="8">
        <f t="shared" si="165"/>
        <v>10</v>
      </c>
      <c r="P140" s="28">
        <f t="shared" si="166"/>
        <v>1072.0639834464012</v>
      </c>
      <c r="Q140" s="28">
        <f t="shared" si="167"/>
        <v>839.99999999999989</v>
      </c>
      <c r="R140" s="33">
        <f t="shared" si="168"/>
        <v>2.4748737341529163</v>
      </c>
      <c r="S140" s="89">
        <f t="shared" si="169"/>
        <v>77.781745930520216</v>
      </c>
      <c r="T140" s="50">
        <f t="shared" si="170"/>
        <v>266.1474115994651</v>
      </c>
      <c r="U140" s="89">
        <f t="shared" si="171"/>
        <v>92.271412520439057</v>
      </c>
      <c r="V140" s="58">
        <f t="shared" si="172"/>
        <v>70.710678118654741</v>
      </c>
      <c r="W140" s="28">
        <f t="shared" si="173"/>
        <v>25.52533293920003</v>
      </c>
      <c r="X140" s="59">
        <f t="shared" si="174"/>
        <v>2.7605880198672024</v>
      </c>
      <c r="Y140" s="60">
        <f t="shared" si="175"/>
        <v>33.143276964207182</v>
      </c>
      <c r="Z140" s="60">
        <f t="shared" si="176"/>
        <v>13.882449325137467</v>
      </c>
      <c r="AA140" s="67">
        <f t="shared" si="191"/>
        <v>-20</v>
      </c>
      <c r="AB140" s="31">
        <f t="shared" si="177"/>
        <v>15</v>
      </c>
      <c r="AC140" s="50">
        <f t="shared" si="178"/>
        <v>950.10590447328582</v>
      </c>
      <c r="AD140" s="28">
        <f t="shared" si="179"/>
        <v>305.73499678360997</v>
      </c>
      <c r="AE140" s="33">
        <f t="shared" si="180"/>
        <v>1.8623111018328462</v>
      </c>
      <c r="AF140" s="89">
        <f t="shared" si="181"/>
        <v>58.529777486175163</v>
      </c>
      <c r="AG140" s="50">
        <f t="shared" si="182"/>
        <v>208.27444372979673</v>
      </c>
      <c r="AH140" s="89">
        <f t="shared" si="183"/>
        <v>70.048597966453741</v>
      </c>
      <c r="AI140" s="58">
        <f t="shared" si="184"/>
        <v>53.208888623795602</v>
      </c>
      <c r="AJ140" s="28">
        <f t="shared" si="185"/>
        <v>22.621569154125851</v>
      </c>
      <c r="AK140" s="61">
        <f t="shared" si="186"/>
        <v>3.4725777755182623</v>
      </c>
      <c r="AL140" s="60">
        <f t="shared" si="187"/>
        <v>25.57069089293789</v>
      </c>
      <c r="AM140" s="60">
        <f t="shared" si="188"/>
        <v>10.835595722752753</v>
      </c>
      <c r="AN140" s="62">
        <f t="shared" si="192"/>
        <v>41.24034367334783</v>
      </c>
      <c r="AO140" s="63">
        <f t="shared" si="193"/>
        <v>4.7270293409711446</v>
      </c>
    </row>
    <row r="141" spans="1:41" s="1" customFormat="1" ht="20.100000000000001" customHeight="1" x14ac:dyDescent="0.15">
      <c r="A141" s="18"/>
      <c r="B141" s="147">
        <f>C141+30*2</f>
        <v>660</v>
      </c>
      <c r="C141" s="149">
        <v>600</v>
      </c>
      <c r="D141" s="100">
        <v>600</v>
      </c>
      <c r="E141" s="149">
        <v>450</v>
      </c>
      <c r="F141" s="94" t="s">
        <v>302</v>
      </c>
      <c r="G141" s="8">
        <f t="shared" si="189"/>
        <v>35</v>
      </c>
      <c r="H141" s="193">
        <f>C141/COS(G141/180*PI())</f>
        <v>732.46475325687368</v>
      </c>
      <c r="I141" s="97">
        <f t="shared" si="162"/>
        <v>732.46475325687368</v>
      </c>
      <c r="J141" s="8">
        <v>60</v>
      </c>
      <c r="K141" s="28">
        <f t="shared" ref="K141:K149" si="195">J141+E$141</f>
        <v>510</v>
      </c>
      <c r="L141" s="58">
        <f t="shared" si="164"/>
        <v>705</v>
      </c>
      <c r="M141" s="8">
        <v>1.5</v>
      </c>
      <c r="N141" s="67">
        <f t="shared" si="190"/>
        <v>45</v>
      </c>
      <c r="O141" s="8">
        <f t="shared" si="165"/>
        <v>10</v>
      </c>
      <c r="P141" s="28">
        <f t="shared" si="166"/>
        <v>886.60853774850739</v>
      </c>
      <c r="Q141" s="28">
        <f t="shared" si="167"/>
        <v>704.99999999999989</v>
      </c>
      <c r="R141" s="33">
        <f t="shared" si="168"/>
        <v>2.1213203435596424</v>
      </c>
      <c r="S141" s="89">
        <f t="shared" si="169"/>
        <v>77.781745930520216</v>
      </c>
      <c r="T141" s="50">
        <f t="shared" si="170"/>
        <v>259.39228523328023</v>
      </c>
      <c r="U141" s="89">
        <f t="shared" si="171"/>
        <v>92.025709797403351</v>
      </c>
      <c r="V141" s="58">
        <f t="shared" si="172"/>
        <v>70.710678118654741</v>
      </c>
      <c r="W141" s="28">
        <f t="shared" si="173"/>
        <v>25.152015255276805</v>
      </c>
      <c r="X141" s="59">
        <f t="shared" si="174"/>
        <v>2.8082070674862498</v>
      </c>
      <c r="Y141" s="60">
        <f t="shared" si="175"/>
        <v>26.883463724894821</v>
      </c>
      <c r="Z141" s="60">
        <f t="shared" si="176"/>
        <v>11.487482524616262</v>
      </c>
      <c r="AA141" s="67">
        <f t="shared" si="191"/>
        <v>-20</v>
      </c>
      <c r="AB141" s="31">
        <f t="shared" si="177"/>
        <v>15</v>
      </c>
      <c r="AC141" s="50">
        <f t="shared" si="178"/>
        <v>806.05234946899816</v>
      </c>
      <c r="AD141" s="28">
        <f t="shared" si="179"/>
        <v>256.59901515767262</v>
      </c>
      <c r="AE141" s="33">
        <f t="shared" si="180"/>
        <v>1.5962666587138681</v>
      </c>
      <c r="AF141" s="89">
        <f t="shared" si="181"/>
        <v>58.529777486175163</v>
      </c>
      <c r="AG141" s="50">
        <f t="shared" si="182"/>
        <v>204.11151272290059</v>
      </c>
      <c r="AH141" s="89">
        <f t="shared" si="183"/>
        <v>69.947952798859504</v>
      </c>
      <c r="AI141" s="58">
        <f t="shared" si="184"/>
        <v>53.208888623795602</v>
      </c>
      <c r="AJ141" s="28">
        <f t="shared" si="185"/>
        <v>22.866733318269453</v>
      </c>
      <c r="AK141" s="61">
        <f t="shared" si="186"/>
        <v>3.503186709312859</v>
      </c>
      <c r="AL141" s="60">
        <f t="shared" si="187"/>
        <v>20.809345673775205</v>
      </c>
      <c r="AM141" s="60">
        <f t="shared" si="188"/>
        <v>9.014356503934577</v>
      </c>
      <c r="AN141" s="62">
        <f t="shared" si="192"/>
        <v>34.610293340135634</v>
      </c>
      <c r="AO141" s="63">
        <f t="shared" si="193"/>
        <v>4.450746077660833</v>
      </c>
    </row>
    <row r="142" spans="1:41" s="1" customFormat="1" ht="20.100000000000001" customHeight="1" x14ac:dyDescent="0.15">
      <c r="A142" s="18"/>
      <c r="B142" s="147"/>
      <c r="C142" s="149"/>
      <c r="D142" s="100">
        <v>600</v>
      </c>
      <c r="E142" s="149"/>
      <c r="F142" s="94" t="s">
        <v>303</v>
      </c>
      <c r="G142" s="8">
        <f t="shared" si="189"/>
        <v>35</v>
      </c>
      <c r="H142" s="193"/>
      <c r="I142" s="97">
        <f t="shared" si="162"/>
        <v>732.46475325687368</v>
      </c>
      <c r="J142" s="29">
        <v>60</v>
      </c>
      <c r="K142" s="28">
        <f t="shared" si="195"/>
        <v>510</v>
      </c>
      <c r="L142" s="58">
        <f t="shared" si="164"/>
        <v>705</v>
      </c>
      <c r="M142" s="8">
        <v>1.5</v>
      </c>
      <c r="N142" s="67">
        <f t="shared" si="190"/>
        <v>45</v>
      </c>
      <c r="O142" s="8">
        <f t="shared" si="165"/>
        <v>10</v>
      </c>
      <c r="P142" s="28">
        <f t="shared" si="166"/>
        <v>886.60853774850739</v>
      </c>
      <c r="Q142" s="28">
        <f t="shared" si="167"/>
        <v>704.99999999999989</v>
      </c>
      <c r="R142" s="33">
        <f t="shared" si="168"/>
        <v>2.1213203435596424</v>
      </c>
      <c r="S142" s="89">
        <f t="shared" si="169"/>
        <v>77.781745930520216</v>
      </c>
      <c r="T142" s="50">
        <f t="shared" si="170"/>
        <v>259.39228523328023</v>
      </c>
      <c r="U142" s="89">
        <f t="shared" si="171"/>
        <v>92.025709797403351</v>
      </c>
      <c r="V142" s="58">
        <f t="shared" si="172"/>
        <v>70.710678118654741</v>
      </c>
      <c r="W142" s="28">
        <f t="shared" si="173"/>
        <v>25.152015255276805</v>
      </c>
      <c r="X142" s="59">
        <f t="shared" si="174"/>
        <v>2.8082070674862498</v>
      </c>
      <c r="Y142" s="60">
        <f t="shared" si="175"/>
        <v>26.883463724894821</v>
      </c>
      <c r="Z142" s="60">
        <f t="shared" si="176"/>
        <v>11.487482524616262</v>
      </c>
      <c r="AA142" s="67">
        <f t="shared" si="191"/>
        <v>-20</v>
      </c>
      <c r="AB142" s="31">
        <f t="shared" si="177"/>
        <v>15</v>
      </c>
      <c r="AC142" s="50">
        <f t="shared" si="178"/>
        <v>806.05234946899816</v>
      </c>
      <c r="AD142" s="28">
        <f t="shared" si="179"/>
        <v>256.59901515767262</v>
      </c>
      <c r="AE142" s="33">
        <f t="shared" si="180"/>
        <v>1.5962666587138681</v>
      </c>
      <c r="AF142" s="89">
        <f t="shared" si="181"/>
        <v>58.529777486175163</v>
      </c>
      <c r="AG142" s="50">
        <f t="shared" si="182"/>
        <v>204.11151272290059</v>
      </c>
      <c r="AH142" s="89">
        <f t="shared" si="183"/>
        <v>69.947952798859504</v>
      </c>
      <c r="AI142" s="58">
        <f t="shared" si="184"/>
        <v>53.208888623795602</v>
      </c>
      <c r="AJ142" s="28">
        <f t="shared" si="185"/>
        <v>22.866733318269453</v>
      </c>
      <c r="AK142" s="61">
        <f t="shared" si="186"/>
        <v>3.503186709312859</v>
      </c>
      <c r="AL142" s="60">
        <f t="shared" si="187"/>
        <v>20.809345673775205</v>
      </c>
      <c r="AM142" s="60">
        <f t="shared" si="188"/>
        <v>9.014356503934577</v>
      </c>
      <c r="AN142" s="62">
        <f t="shared" si="192"/>
        <v>34.610293340135634</v>
      </c>
      <c r="AO142" s="63">
        <f t="shared" si="193"/>
        <v>4.450746077660833</v>
      </c>
    </row>
    <row r="143" spans="1:41" s="1" customFormat="1" ht="20.100000000000001" customHeight="1" x14ac:dyDescent="0.15">
      <c r="A143" s="18"/>
      <c r="B143" s="147"/>
      <c r="C143" s="149"/>
      <c r="D143" s="100">
        <v>600</v>
      </c>
      <c r="E143" s="149"/>
      <c r="F143" s="94" t="s">
        <v>304</v>
      </c>
      <c r="G143" s="8">
        <f t="shared" si="189"/>
        <v>35</v>
      </c>
      <c r="H143" s="193"/>
      <c r="I143" s="97">
        <f t="shared" si="162"/>
        <v>732.46475325687368</v>
      </c>
      <c r="J143" s="29">
        <v>80</v>
      </c>
      <c r="K143" s="28">
        <f t="shared" si="195"/>
        <v>530</v>
      </c>
      <c r="L143" s="58">
        <f t="shared" si="164"/>
        <v>735</v>
      </c>
      <c r="M143" s="8">
        <v>1.5</v>
      </c>
      <c r="N143" s="67">
        <f t="shared" si="190"/>
        <v>45</v>
      </c>
      <c r="O143" s="8">
        <f t="shared" si="165"/>
        <v>10</v>
      </c>
      <c r="P143" s="28">
        <f t="shared" si="166"/>
        <v>924.33656063142269</v>
      </c>
      <c r="Q143" s="28">
        <f t="shared" si="167"/>
        <v>734.99999999999989</v>
      </c>
      <c r="R143" s="33">
        <f t="shared" si="168"/>
        <v>2.1213203435596424</v>
      </c>
      <c r="S143" s="89">
        <f t="shared" si="169"/>
        <v>77.781745930520216</v>
      </c>
      <c r="T143" s="50">
        <f t="shared" si="170"/>
        <v>266.51426716672177</v>
      </c>
      <c r="U143" s="89">
        <f t="shared" si="171"/>
        <v>92.025709797403351</v>
      </c>
      <c r="V143" s="58">
        <f t="shared" si="172"/>
        <v>70.710678118654741</v>
      </c>
      <c r="W143" s="28">
        <f t="shared" si="173"/>
        <v>25.152015255276805</v>
      </c>
      <c r="X143" s="59">
        <f t="shared" si="174"/>
        <v>2.8082070674862498</v>
      </c>
      <c r="Y143" s="60">
        <f t="shared" si="175"/>
        <v>29.541374947061225</v>
      </c>
      <c r="Z143" s="60">
        <f t="shared" si="176"/>
        <v>12.133351269849342</v>
      </c>
      <c r="AA143" s="67">
        <f t="shared" si="191"/>
        <v>-20</v>
      </c>
      <c r="AB143" s="31">
        <f t="shared" si="177"/>
        <v>15</v>
      </c>
      <c r="AC143" s="50">
        <f t="shared" si="178"/>
        <v>840.35244944640237</v>
      </c>
      <c r="AD143" s="28">
        <f t="shared" si="179"/>
        <v>267.51812218565874</v>
      </c>
      <c r="AE143" s="33">
        <f t="shared" si="180"/>
        <v>1.5962666587138681</v>
      </c>
      <c r="AF143" s="89">
        <f t="shared" si="181"/>
        <v>58.529777486175163</v>
      </c>
      <c r="AG143" s="50">
        <f t="shared" si="182"/>
        <v>209.82060037924276</v>
      </c>
      <c r="AH143" s="89">
        <f t="shared" si="183"/>
        <v>69.947952798859504</v>
      </c>
      <c r="AI143" s="58">
        <f t="shared" si="184"/>
        <v>53.208888623795602</v>
      </c>
      <c r="AJ143" s="28">
        <f t="shared" si="185"/>
        <v>22.866733318269453</v>
      </c>
      <c r="AK143" s="61">
        <f t="shared" si="186"/>
        <v>3.503186709312859</v>
      </c>
      <c r="AL143" s="60">
        <f t="shared" si="187"/>
        <v>22.88035590645714</v>
      </c>
      <c r="AM143" s="60">
        <f t="shared" si="188"/>
        <v>9.5238315252222225</v>
      </c>
      <c r="AN143" s="62">
        <f t="shared" si="192"/>
        <v>36.042724425323058</v>
      </c>
      <c r="AO143" s="63">
        <f t="shared" si="193"/>
        <v>4.511804935171277</v>
      </c>
    </row>
    <row r="144" spans="1:41" s="1" customFormat="1" ht="20.100000000000001" customHeight="1" x14ac:dyDescent="0.15">
      <c r="A144" s="18"/>
      <c r="B144" s="147"/>
      <c r="C144" s="149"/>
      <c r="D144" s="100">
        <v>600</v>
      </c>
      <c r="E144" s="149"/>
      <c r="F144" s="94" t="s">
        <v>305</v>
      </c>
      <c r="G144" s="8">
        <f t="shared" si="189"/>
        <v>35</v>
      </c>
      <c r="H144" s="193"/>
      <c r="I144" s="97">
        <f t="shared" si="162"/>
        <v>732.46475325687368</v>
      </c>
      <c r="J144" s="29">
        <v>80</v>
      </c>
      <c r="K144" s="28">
        <f t="shared" si="195"/>
        <v>530</v>
      </c>
      <c r="L144" s="58">
        <f t="shared" si="164"/>
        <v>735</v>
      </c>
      <c r="M144" s="8">
        <v>1.5</v>
      </c>
      <c r="N144" s="67">
        <f t="shared" si="190"/>
        <v>45</v>
      </c>
      <c r="O144" s="8">
        <f t="shared" si="165"/>
        <v>10</v>
      </c>
      <c r="P144" s="28">
        <f t="shared" si="166"/>
        <v>924.33656063142269</v>
      </c>
      <c r="Q144" s="28">
        <f t="shared" si="167"/>
        <v>734.99999999999989</v>
      </c>
      <c r="R144" s="33">
        <f t="shared" si="168"/>
        <v>2.1213203435596424</v>
      </c>
      <c r="S144" s="89">
        <f t="shared" si="169"/>
        <v>77.781745930520216</v>
      </c>
      <c r="T144" s="50">
        <f t="shared" si="170"/>
        <v>266.51426716672177</v>
      </c>
      <c r="U144" s="89">
        <f t="shared" si="171"/>
        <v>92.025709797403351</v>
      </c>
      <c r="V144" s="58">
        <f t="shared" si="172"/>
        <v>70.710678118654741</v>
      </c>
      <c r="W144" s="28">
        <f t="shared" si="173"/>
        <v>25.152015255276805</v>
      </c>
      <c r="X144" s="59">
        <f t="shared" si="174"/>
        <v>2.8082070674862498</v>
      </c>
      <c r="Y144" s="60">
        <f t="shared" si="175"/>
        <v>29.541374947061225</v>
      </c>
      <c r="Z144" s="60">
        <f t="shared" si="176"/>
        <v>12.133351269849342</v>
      </c>
      <c r="AA144" s="67">
        <f t="shared" si="191"/>
        <v>-20</v>
      </c>
      <c r="AB144" s="31">
        <f t="shared" si="177"/>
        <v>15</v>
      </c>
      <c r="AC144" s="50">
        <f t="shared" si="178"/>
        <v>840.35244944640237</v>
      </c>
      <c r="AD144" s="28">
        <f t="shared" si="179"/>
        <v>267.51812218565874</v>
      </c>
      <c r="AE144" s="33">
        <f t="shared" si="180"/>
        <v>1.5962666587138681</v>
      </c>
      <c r="AF144" s="89">
        <f t="shared" si="181"/>
        <v>58.529777486175163</v>
      </c>
      <c r="AG144" s="50">
        <f t="shared" si="182"/>
        <v>209.82060037924276</v>
      </c>
      <c r="AH144" s="89">
        <f t="shared" si="183"/>
        <v>69.947952798859504</v>
      </c>
      <c r="AI144" s="58">
        <f t="shared" si="184"/>
        <v>53.208888623795602</v>
      </c>
      <c r="AJ144" s="28">
        <f t="shared" si="185"/>
        <v>22.866733318269453</v>
      </c>
      <c r="AK144" s="61">
        <f t="shared" si="186"/>
        <v>3.503186709312859</v>
      </c>
      <c r="AL144" s="60">
        <f t="shared" si="187"/>
        <v>22.88035590645714</v>
      </c>
      <c r="AM144" s="60">
        <f t="shared" si="188"/>
        <v>9.5238315252222225</v>
      </c>
      <c r="AN144" s="62">
        <f t="shared" si="192"/>
        <v>36.042724425323058</v>
      </c>
      <c r="AO144" s="63">
        <f t="shared" si="193"/>
        <v>4.511804935171277</v>
      </c>
    </row>
    <row r="145" spans="1:41" s="1" customFormat="1" ht="20.100000000000001" customHeight="1" x14ac:dyDescent="0.15">
      <c r="A145" s="18"/>
      <c r="B145" s="147"/>
      <c r="C145" s="149"/>
      <c r="D145" s="100">
        <v>600</v>
      </c>
      <c r="E145" s="149"/>
      <c r="F145" s="94" t="s">
        <v>306</v>
      </c>
      <c r="G145" s="8">
        <f t="shared" si="189"/>
        <v>35</v>
      </c>
      <c r="H145" s="193"/>
      <c r="I145" s="97">
        <f t="shared" si="162"/>
        <v>732.46475325687368</v>
      </c>
      <c r="J145" s="29">
        <v>90</v>
      </c>
      <c r="K145" s="28">
        <f t="shared" si="195"/>
        <v>540</v>
      </c>
      <c r="L145" s="58">
        <f t="shared" si="164"/>
        <v>875</v>
      </c>
      <c r="M145" s="8">
        <v>1.75</v>
      </c>
      <c r="N145" s="67">
        <f t="shared" si="190"/>
        <v>45</v>
      </c>
      <c r="O145" s="8">
        <f t="shared" si="165"/>
        <v>10</v>
      </c>
      <c r="P145" s="28">
        <f t="shared" si="166"/>
        <v>1116.7333160900014</v>
      </c>
      <c r="Q145" s="28">
        <f t="shared" si="167"/>
        <v>874.99999999999989</v>
      </c>
      <c r="R145" s="33">
        <f t="shared" si="168"/>
        <v>2.4748737341529163</v>
      </c>
      <c r="S145" s="89">
        <f t="shared" si="169"/>
        <v>77.781745930520216</v>
      </c>
      <c r="T145" s="50">
        <f t="shared" si="170"/>
        <v>273.39224489442449</v>
      </c>
      <c r="U145" s="89">
        <f t="shared" si="171"/>
        <v>92.271412520439057</v>
      </c>
      <c r="V145" s="58">
        <f t="shared" si="172"/>
        <v>70.710678118654741</v>
      </c>
      <c r="W145" s="28">
        <f t="shared" si="173"/>
        <v>25.52533293920003</v>
      </c>
      <c r="X145" s="59">
        <f t="shared" si="174"/>
        <v>2.7605880198672024</v>
      </c>
      <c r="Y145" s="60">
        <f t="shared" si="175"/>
        <v>36.367029122340938</v>
      </c>
      <c r="Z145" s="60">
        <f t="shared" si="176"/>
        <v>14.651061587677546</v>
      </c>
      <c r="AA145" s="67">
        <f t="shared" si="191"/>
        <v>-20</v>
      </c>
      <c r="AB145" s="31">
        <f t="shared" si="177"/>
        <v>15</v>
      </c>
      <c r="AC145" s="50">
        <f t="shared" si="178"/>
        <v>989.69365049300598</v>
      </c>
      <c r="AD145" s="28">
        <f t="shared" si="179"/>
        <v>318.47395498292707</v>
      </c>
      <c r="AE145" s="33">
        <f t="shared" si="180"/>
        <v>1.8623111018328462</v>
      </c>
      <c r="AF145" s="89">
        <f t="shared" si="181"/>
        <v>58.529777486175163</v>
      </c>
      <c r="AG145" s="50">
        <f t="shared" si="182"/>
        <v>214.03385396993602</v>
      </c>
      <c r="AH145" s="89">
        <f t="shared" si="183"/>
        <v>70.048597966453741</v>
      </c>
      <c r="AI145" s="58">
        <f t="shared" si="184"/>
        <v>53.208888623795602</v>
      </c>
      <c r="AJ145" s="28">
        <f t="shared" si="185"/>
        <v>22.621569154125851</v>
      </c>
      <c r="AK145" s="61">
        <f t="shared" si="186"/>
        <v>3.4725777755182623</v>
      </c>
      <c r="AL145" s="60">
        <f t="shared" si="187"/>
        <v>28.072177292503344</v>
      </c>
      <c r="AM145" s="60">
        <f t="shared" si="188"/>
        <v>11.438263396671108</v>
      </c>
      <c r="AN145" s="62">
        <f t="shared" si="192"/>
        <v>43.033949002636916</v>
      </c>
      <c r="AO145" s="63">
        <f t="shared" si="193"/>
        <v>4.7982646747333293</v>
      </c>
    </row>
    <row r="146" spans="1:41" s="1" customFormat="1" ht="20.100000000000001" customHeight="1" x14ac:dyDescent="0.15">
      <c r="A146" s="18"/>
      <c r="B146" s="147"/>
      <c r="C146" s="149"/>
      <c r="D146" s="100">
        <v>600</v>
      </c>
      <c r="E146" s="149"/>
      <c r="F146" s="94" t="s">
        <v>307</v>
      </c>
      <c r="G146" s="8">
        <f t="shared" si="189"/>
        <v>35</v>
      </c>
      <c r="H146" s="193"/>
      <c r="I146" s="97">
        <f t="shared" si="162"/>
        <v>732.46475325687368</v>
      </c>
      <c r="J146" s="29">
        <v>90</v>
      </c>
      <c r="K146" s="28">
        <f t="shared" si="195"/>
        <v>540</v>
      </c>
      <c r="L146" s="58">
        <f t="shared" si="164"/>
        <v>875</v>
      </c>
      <c r="M146" s="8">
        <v>1.75</v>
      </c>
      <c r="N146" s="67">
        <f t="shared" si="190"/>
        <v>45</v>
      </c>
      <c r="O146" s="8">
        <f t="shared" si="165"/>
        <v>10</v>
      </c>
      <c r="P146" s="28">
        <f t="shared" si="166"/>
        <v>1116.7333160900014</v>
      </c>
      <c r="Q146" s="28">
        <f t="shared" si="167"/>
        <v>874.99999999999989</v>
      </c>
      <c r="R146" s="33">
        <f t="shared" si="168"/>
        <v>2.4748737341529163</v>
      </c>
      <c r="S146" s="89">
        <f t="shared" si="169"/>
        <v>77.781745930520216</v>
      </c>
      <c r="T146" s="50">
        <f t="shared" si="170"/>
        <v>273.39224489442449</v>
      </c>
      <c r="U146" s="89">
        <f t="shared" si="171"/>
        <v>92.271412520439057</v>
      </c>
      <c r="V146" s="58">
        <f t="shared" si="172"/>
        <v>70.710678118654741</v>
      </c>
      <c r="W146" s="28">
        <f t="shared" si="173"/>
        <v>25.52533293920003</v>
      </c>
      <c r="X146" s="59">
        <f t="shared" si="174"/>
        <v>2.7605880198672024</v>
      </c>
      <c r="Y146" s="60">
        <f t="shared" si="175"/>
        <v>36.367029122340938</v>
      </c>
      <c r="Z146" s="60">
        <f t="shared" si="176"/>
        <v>14.651061587677546</v>
      </c>
      <c r="AA146" s="67">
        <f t="shared" si="191"/>
        <v>-20</v>
      </c>
      <c r="AB146" s="31">
        <f t="shared" si="177"/>
        <v>15</v>
      </c>
      <c r="AC146" s="50">
        <f t="shared" si="178"/>
        <v>989.69365049300598</v>
      </c>
      <c r="AD146" s="28">
        <f t="shared" si="179"/>
        <v>318.47395498292707</v>
      </c>
      <c r="AE146" s="33">
        <f t="shared" si="180"/>
        <v>1.8623111018328462</v>
      </c>
      <c r="AF146" s="89">
        <f t="shared" si="181"/>
        <v>58.529777486175163</v>
      </c>
      <c r="AG146" s="50">
        <f t="shared" si="182"/>
        <v>214.03385396993602</v>
      </c>
      <c r="AH146" s="89">
        <f t="shared" si="183"/>
        <v>70.048597966453741</v>
      </c>
      <c r="AI146" s="58">
        <f t="shared" si="184"/>
        <v>53.208888623795602</v>
      </c>
      <c r="AJ146" s="28">
        <f t="shared" si="185"/>
        <v>22.621569154125851</v>
      </c>
      <c r="AK146" s="61">
        <f t="shared" si="186"/>
        <v>3.4725777755182623</v>
      </c>
      <c r="AL146" s="60">
        <f t="shared" si="187"/>
        <v>28.072177292503344</v>
      </c>
      <c r="AM146" s="60">
        <f t="shared" si="188"/>
        <v>11.438263396671108</v>
      </c>
      <c r="AN146" s="62">
        <f t="shared" si="192"/>
        <v>43.033949002636916</v>
      </c>
      <c r="AO146" s="63">
        <f t="shared" si="193"/>
        <v>4.7982646747333293</v>
      </c>
    </row>
    <row r="147" spans="1:41" s="1" customFormat="1" ht="20.100000000000001" customHeight="1" x14ac:dyDescent="0.15">
      <c r="A147" s="18"/>
      <c r="B147" s="147"/>
      <c r="C147" s="149"/>
      <c r="D147" s="100">
        <v>600</v>
      </c>
      <c r="E147" s="149"/>
      <c r="F147" s="94" t="s">
        <v>308</v>
      </c>
      <c r="G147" s="8">
        <f t="shared" si="189"/>
        <v>35</v>
      </c>
      <c r="H147" s="193"/>
      <c r="I147" s="97">
        <f t="shared" si="162"/>
        <v>732.46475325687368</v>
      </c>
      <c r="J147" s="29">
        <v>110</v>
      </c>
      <c r="K147" s="28">
        <f t="shared" si="195"/>
        <v>560</v>
      </c>
      <c r="L147" s="58">
        <f t="shared" si="164"/>
        <v>910</v>
      </c>
      <c r="M147" s="8">
        <v>1.75</v>
      </c>
      <c r="N147" s="67">
        <f t="shared" si="190"/>
        <v>45</v>
      </c>
      <c r="O147" s="8">
        <f t="shared" si="165"/>
        <v>10</v>
      </c>
      <c r="P147" s="28">
        <f t="shared" si="166"/>
        <v>1161.4026487336014</v>
      </c>
      <c r="Q147" s="28">
        <f t="shared" si="167"/>
        <v>909.99999999999989</v>
      </c>
      <c r="R147" s="33">
        <f t="shared" si="168"/>
        <v>2.4748737341529163</v>
      </c>
      <c r="S147" s="89">
        <f t="shared" si="169"/>
        <v>77.781745930520216</v>
      </c>
      <c r="T147" s="50">
        <f t="shared" si="170"/>
        <v>280.63707818938394</v>
      </c>
      <c r="U147" s="89">
        <f t="shared" si="171"/>
        <v>92.271412520439057</v>
      </c>
      <c r="V147" s="58">
        <f t="shared" si="172"/>
        <v>70.710678118654741</v>
      </c>
      <c r="W147" s="28">
        <f t="shared" si="173"/>
        <v>25.52533293920003</v>
      </c>
      <c r="X147" s="59">
        <f t="shared" si="174"/>
        <v>2.7605880198672024</v>
      </c>
      <c r="Y147" s="60">
        <f t="shared" si="175"/>
        <v>39.782155851900797</v>
      </c>
      <c r="Z147" s="60">
        <f t="shared" si="176"/>
        <v>15.434888000137038</v>
      </c>
      <c r="AA147" s="67">
        <f t="shared" si="191"/>
        <v>-20</v>
      </c>
      <c r="AB147" s="31">
        <f t="shared" si="177"/>
        <v>15</v>
      </c>
      <c r="AC147" s="50">
        <f t="shared" si="178"/>
        <v>1029.2813965127261</v>
      </c>
      <c r="AD147" s="28">
        <f t="shared" si="179"/>
        <v>331.21291318224411</v>
      </c>
      <c r="AE147" s="33">
        <f t="shared" si="180"/>
        <v>1.8623111018328462</v>
      </c>
      <c r="AF147" s="89">
        <f t="shared" si="181"/>
        <v>58.529777486175163</v>
      </c>
      <c r="AG147" s="50">
        <f t="shared" si="182"/>
        <v>219.79326421007531</v>
      </c>
      <c r="AH147" s="89">
        <f t="shared" si="183"/>
        <v>70.048597966453741</v>
      </c>
      <c r="AI147" s="58">
        <f t="shared" si="184"/>
        <v>53.208888623795602</v>
      </c>
      <c r="AJ147" s="28">
        <f t="shared" si="185"/>
        <v>22.621569154125851</v>
      </c>
      <c r="AK147" s="61">
        <f t="shared" si="186"/>
        <v>3.4725777755182623</v>
      </c>
      <c r="AL147" s="60">
        <f t="shared" si="187"/>
        <v>30.723487389847755</v>
      </c>
      <c r="AM147" s="60">
        <f t="shared" si="188"/>
        <v>12.053025832093756</v>
      </c>
      <c r="AN147" s="62">
        <f t="shared" si="192"/>
        <v>44.858719790446962</v>
      </c>
      <c r="AO147" s="63">
        <f t="shared" si="193"/>
        <v>4.869500008495514</v>
      </c>
    </row>
    <row r="148" spans="1:41" s="1" customFormat="1" ht="20.100000000000001" customHeight="1" x14ac:dyDescent="0.15">
      <c r="A148" s="18"/>
      <c r="B148" s="147"/>
      <c r="C148" s="149"/>
      <c r="D148" s="100">
        <v>600</v>
      </c>
      <c r="E148" s="149"/>
      <c r="F148" s="94" t="s">
        <v>309</v>
      </c>
      <c r="G148" s="8">
        <f t="shared" si="189"/>
        <v>35</v>
      </c>
      <c r="H148" s="193"/>
      <c r="I148" s="97">
        <f t="shared" si="162"/>
        <v>732.46475325687368</v>
      </c>
      <c r="J148" s="29">
        <v>110</v>
      </c>
      <c r="K148" s="28">
        <f t="shared" si="195"/>
        <v>560</v>
      </c>
      <c r="L148" s="58">
        <f t="shared" si="164"/>
        <v>910</v>
      </c>
      <c r="M148" s="8">
        <v>1.75</v>
      </c>
      <c r="N148" s="67">
        <f t="shared" si="190"/>
        <v>45</v>
      </c>
      <c r="O148" s="8">
        <f t="shared" si="165"/>
        <v>10</v>
      </c>
      <c r="P148" s="28">
        <f t="shared" si="166"/>
        <v>1161.4026487336014</v>
      </c>
      <c r="Q148" s="28">
        <f t="shared" si="167"/>
        <v>909.99999999999989</v>
      </c>
      <c r="R148" s="33">
        <f t="shared" si="168"/>
        <v>2.4748737341529163</v>
      </c>
      <c r="S148" s="89">
        <f t="shared" si="169"/>
        <v>77.781745930520216</v>
      </c>
      <c r="T148" s="50">
        <f t="shared" si="170"/>
        <v>280.63707818938394</v>
      </c>
      <c r="U148" s="89">
        <f t="shared" si="171"/>
        <v>92.271412520439057</v>
      </c>
      <c r="V148" s="58">
        <f t="shared" si="172"/>
        <v>70.710678118654741</v>
      </c>
      <c r="W148" s="28">
        <f t="shared" si="173"/>
        <v>25.52533293920003</v>
      </c>
      <c r="X148" s="59">
        <f t="shared" si="174"/>
        <v>2.7605880198672024</v>
      </c>
      <c r="Y148" s="60">
        <f t="shared" si="175"/>
        <v>39.782155851900797</v>
      </c>
      <c r="Z148" s="60">
        <f t="shared" si="176"/>
        <v>15.434888000137038</v>
      </c>
      <c r="AA148" s="67">
        <f t="shared" si="191"/>
        <v>-20</v>
      </c>
      <c r="AB148" s="31">
        <f t="shared" si="177"/>
        <v>15</v>
      </c>
      <c r="AC148" s="50">
        <f t="shared" si="178"/>
        <v>1029.2813965127261</v>
      </c>
      <c r="AD148" s="28">
        <f t="shared" si="179"/>
        <v>331.21291318224411</v>
      </c>
      <c r="AE148" s="33">
        <f t="shared" si="180"/>
        <v>1.8623111018328462</v>
      </c>
      <c r="AF148" s="89">
        <f t="shared" si="181"/>
        <v>58.529777486175163</v>
      </c>
      <c r="AG148" s="50">
        <f t="shared" si="182"/>
        <v>219.79326421007531</v>
      </c>
      <c r="AH148" s="89">
        <f t="shared" si="183"/>
        <v>70.048597966453741</v>
      </c>
      <c r="AI148" s="58">
        <f t="shared" si="184"/>
        <v>53.208888623795602</v>
      </c>
      <c r="AJ148" s="28">
        <f t="shared" si="185"/>
        <v>22.621569154125851</v>
      </c>
      <c r="AK148" s="61">
        <f t="shared" si="186"/>
        <v>3.4725777755182623</v>
      </c>
      <c r="AL148" s="60">
        <f t="shared" si="187"/>
        <v>30.723487389847755</v>
      </c>
      <c r="AM148" s="60">
        <f t="shared" si="188"/>
        <v>12.053025832093756</v>
      </c>
      <c r="AN148" s="62">
        <f t="shared" si="192"/>
        <v>44.858719790446962</v>
      </c>
      <c r="AO148" s="63">
        <f t="shared" si="193"/>
        <v>4.869500008495514</v>
      </c>
    </row>
    <row r="149" spans="1:41" s="1" customFormat="1" ht="20.100000000000001" customHeight="1" thickBot="1" x14ac:dyDescent="0.2">
      <c r="A149" s="18"/>
      <c r="B149" s="147"/>
      <c r="C149" s="149"/>
      <c r="D149" s="100">
        <v>600</v>
      </c>
      <c r="E149" s="149"/>
      <c r="F149" s="94" t="s">
        <v>310</v>
      </c>
      <c r="G149" s="8">
        <f t="shared" si="189"/>
        <v>35</v>
      </c>
      <c r="H149" s="195"/>
      <c r="I149" s="97">
        <f t="shared" si="162"/>
        <v>732.46475325687368</v>
      </c>
      <c r="J149" s="104">
        <v>120</v>
      </c>
      <c r="K149" s="28">
        <f t="shared" si="195"/>
        <v>570</v>
      </c>
      <c r="L149" s="58">
        <f t="shared" si="164"/>
        <v>927.5</v>
      </c>
      <c r="M149" s="8">
        <v>1.75</v>
      </c>
      <c r="N149" s="67">
        <f t="shared" si="190"/>
        <v>45</v>
      </c>
      <c r="O149" s="8">
        <f t="shared" si="165"/>
        <v>10</v>
      </c>
      <c r="P149" s="28">
        <f t="shared" si="166"/>
        <v>1183.7373150554013</v>
      </c>
      <c r="Q149" s="28">
        <f t="shared" si="167"/>
        <v>927.49999999999989</v>
      </c>
      <c r="R149" s="33">
        <f t="shared" si="168"/>
        <v>2.4748737341529163</v>
      </c>
      <c r="S149" s="89">
        <f t="shared" si="169"/>
        <v>77.781745930520216</v>
      </c>
      <c r="T149" s="50">
        <f t="shared" si="170"/>
        <v>284.25949483686367</v>
      </c>
      <c r="U149" s="89">
        <f t="shared" si="171"/>
        <v>92.271412520439057</v>
      </c>
      <c r="V149" s="58">
        <f t="shared" si="172"/>
        <v>70.710678118654741</v>
      </c>
      <c r="W149" s="28">
        <f t="shared" si="173"/>
        <v>25.52533293920003</v>
      </c>
      <c r="X149" s="59">
        <f t="shared" si="174"/>
        <v>2.7605880198672024</v>
      </c>
      <c r="Y149" s="60">
        <f t="shared" si="175"/>
        <v>41.563069488248779</v>
      </c>
      <c r="Z149" s="60">
        <f t="shared" si="176"/>
        <v>15.832506512586566</v>
      </c>
      <c r="AA149" s="67">
        <f t="shared" si="191"/>
        <v>-20</v>
      </c>
      <c r="AB149" s="31">
        <f t="shared" si="177"/>
        <v>15</v>
      </c>
      <c r="AC149" s="50">
        <f t="shared" si="178"/>
        <v>1049.0752695225865</v>
      </c>
      <c r="AD149" s="28">
        <f t="shared" si="179"/>
        <v>337.58239228190268</v>
      </c>
      <c r="AE149" s="33">
        <f t="shared" si="180"/>
        <v>1.8623111018328462</v>
      </c>
      <c r="AF149" s="89">
        <f t="shared" si="181"/>
        <v>58.529777486175163</v>
      </c>
      <c r="AG149" s="50">
        <f t="shared" si="182"/>
        <v>222.67296933014495</v>
      </c>
      <c r="AH149" s="89">
        <f t="shared" si="183"/>
        <v>70.048597966453741</v>
      </c>
      <c r="AI149" s="58">
        <f t="shared" si="184"/>
        <v>53.208888623795602</v>
      </c>
      <c r="AJ149" s="28">
        <f t="shared" si="185"/>
        <v>22.621569154125851</v>
      </c>
      <c r="AK149" s="61">
        <f t="shared" si="186"/>
        <v>3.4725777755182623</v>
      </c>
      <c r="AL149" s="60">
        <f t="shared" si="187"/>
        <v>32.106586196177105</v>
      </c>
      <c r="AM149" s="60">
        <f t="shared" si="188"/>
        <v>12.364942585369189</v>
      </c>
      <c r="AN149" s="62">
        <f t="shared" si="192"/>
        <v>45.782792231297329</v>
      </c>
      <c r="AO149" s="63">
        <f t="shared" si="193"/>
        <v>4.9051176753766068</v>
      </c>
    </row>
    <row r="150" spans="1:41" s="1" customFormat="1" ht="20.100000000000001" customHeight="1" x14ac:dyDescent="0.15">
      <c r="A150" s="18"/>
      <c r="B150" s="147">
        <f>C150+30*2</f>
        <v>660</v>
      </c>
      <c r="C150" s="149">
        <v>600</v>
      </c>
      <c r="D150" s="100">
        <v>600</v>
      </c>
      <c r="E150" s="149">
        <v>500</v>
      </c>
      <c r="F150" s="94" t="s">
        <v>302</v>
      </c>
      <c r="G150" s="8">
        <f t="shared" si="189"/>
        <v>35</v>
      </c>
      <c r="H150" s="193">
        <f>C150/COS(G150/180*PI())</f>
        <v>732.46475325687368</v>
      </c>
      <c r="I150" s="97">
        <f t="shared" si="162"/>
        <v>732.46475325687368</v>
      </c>
      <c r="J150" s="8">
        <v>60</v>
      </c>
      <c r="K150" s="28">
        <f t="shared" ref="K150:K158" si="196">J150+E$150</f>
        <v>560</v>
      </c>
      <c r="L150" s="58">
        <f t="shared" si="164"/>
        <v>780</v>
      </c>
      <c r="M150" s="8">
        <v>1.5</v>
      </c>
      <c r="N150" s="67">
        <f t="shared" si="190"/>
        <v>45</v>
      </c>
      <c r="O150" s="8">
        <f t="shared" si="165"/>
        <v>10</v>
      </c>
      <c r="P150" s="28">
        <f t="shared" si="166"/>
        <v>980.92859495579546</v>
      </c>
      <c r="Q150" s="28">
        <f t="shared" si="167"/>
        <v>779.99999999999989</v>
      </c>
      <c r="R150" s="33">
        <f t="shared" si="168"/>
        <v>2.1213203435596424</v>
      </c>
      <c r="S150" s="89">
        <f t="shared" si="169"/>
        <v>77.781745930520216</v>
      </c>
      <c r="T150" s="50">
        <f t="shared" si="170"/>
        <v>277.19724006688415</v>
      </c>
      <c r="U150" s="89">
        <f t="shared" si="171"/>
        <v>92.025709797403351</v>
      </c>
      <c r="V150" s="58">
        <f t="shared" si="172"/>
        <v>70.710678118654741</v>
      </c>
      <c r="W150" s="28">
        <f t="shared" si="173"/>
        <v>25.152015255276805</v>
      </c>
      <c r="X150" s="59">
        <f t="shared" si="174"/>
        <v>2.8082070674862498</v>
      </c>
      <c r="Y150" s="60">
        <f t="shared" si="175"/>
        <v>33.829405702485914</v>
      </c>
      <c r="Z150" s="60">
        <f t="shared" si="176"/>
        <v>13.126191076724325</v>
      </c>
      <c r="AA150" s="67">
        <f t="shared" si="191"/>
        <v>-20</v>
      </c>
      <c r="AB150" s="31">
        <f t="shared" si="177"/>
        <v>15</v>
      </c>
      <c r="AC150" s="50">
        <f t="shared" si="178"/>
        <v>891.8025994125087</v>
      </c>
      <c r="AD150" s="28">
        <f t="shared" si="179"/>
        <v>283.8967827276378</v>
      </c>
      <c r="AE150" s="33">
        <f t="shared" si="180"/>
        <v>1.5962666587138681</v>
      </c>
      <c r="AF150" s="89">
        <f t="shared" si="181"/>
        <v>58.529777486175163</v>
      </c>
      <c r="AG150" s="50">
        <f t="shared" si="182"/>
        <v>218.38423186375601</v>
      </c>
      <c r="AH150" s="89">
        <f t="shared" si="183"/>
        <v>69.947952798859504</v>
      </c>
      <c r="AI150" s="58">
        <f t="shared" si="184"/>
        <v>53.208888623795602</v>
      </c>
      <c r="AJ150" s="28">
        <f t="shared" si="185"/>
        <v>22.86673331826945</v>
      </c>
      <c r="AK150" s="61">
        <f t="shared" si="186"/>
        <v>3.503186709312859</v>
      </c>
      <c r="AL150" s="60">
        <f t="shared" si="187"/>
        <v>26.223989884842254</v>
      </c>
      <c r="AM150" s="60">
        <f t="shared" si="188"/>
        <v>10.307312227993847</v>
      </c>
      <c r="AN150" s="62">
        <f t="shared" si="192"/>
        <v>38.234303062291218</v>
      </c>
      <c r="AO150" s="63">
        <f t="shared" si="193"/>
        <v>4.603393221436944</v>
      </c>
    </row>
    <row r="151" spans="1:41" s="1" customFormat="1" ht="20.100000000000001" customHeight="1" x14ac:dyDescent="0.15">
      <c r="A151" s="18"/>
      <c r="B151" s="147"/>
      <c r="C151" s="149"/>
      <c r="D151" s="100">
        <v>600</v>
      </c>
      <c r="E151" s="149"/>
      <c r="F151" s="94" t="s">
        <v>303</v>
      </c>
      <c r="G151" s="8">
        <f t="shared" si="189"/>
        <v>35</v>
      </c>
      <c r="H151" s="193"/>
      <c r="I151" s="97">
        <f t="shared" si="162"/>
        <v>732.46475325687368</v>
      </c>
      <c r="J151" s="29">
        <v>60</v>
      </c>
      <c r="K151" s="28">
        <f t="shared" si="196"/>
        <v>560</v>
      </c>
      <c r="L151" s="58">
        <f t="shared" si="164"/>
        <v>780</v>
      </c>
      <c r="M151" s="8">
        <v>1.5</v>
      </c>
      <c r="N151" s="67">
        <f t="shared" si="190"/>
        <v>45</v>
      </c>
      <c r="O151" s="8">
        <f t="shared" si="165"/>
        <v>10</v>
      </c>
      <c r="P151" s="28">
        <f t="shared" si="166"/>
        <v>980.92859495579546</v>
      </c>
      <c r="Q151" s="28">
        <f t="shared" si="167"/>
        <v>779.99999999999989</v>
      </c>
      <c r="R151" s="33">
        <f t="shared" si="168"/>
        <v>2.1213203435596424</v>
      </c>
      <c r="S151" s="89">
        <f t="shared" si="169"/>
        <v>77.781745930520216</v>
      </c>
      <c r="T151" s="50">
        <f t="shared" si="170"/>
        <v>277.19724006688415</v>
      </c>
      <c r="U151" s="89">
        <f t="shared" si="171"/>
        <v>92.025709797403351</v>
      </c>
      <c r="V151" s="58">
        <f t="shared" si="172"/>
        <v>70.710678118654741</v>
      </c>
      <c r="W151" s="28">
        <f t="shared" si="173"/>
        <v>25.152015255276805</v>
      </c>
      <c r="X151" s="59">
        <f t="shared" si="174"/>
        <v>2.8082070674862498</v>
      </c>
      <c r="Y151" s="60">
        <f t="shared" si="175"/>
        <v>33.829405702485914</v>
      </c>
      <c r="Z151" s="60">
        <f t="shared" si="176"/>
        <v>13.126191076724325</v>
      </c>
      <c r="AA151" s="67">
        <f t="shared" si="191"/>
        <v>-20</v>
      </c>
      <c r="AB151" s="31">
        <f t="shared" si="177"/>
        <v>15</v>
      </c>
      <c r="AC151" s="50">
        <f t="shared" si="178"/>
        <v>891.8025994125087</v>
      </c>
      <c r="AD151" s="28">
        <f t="shared" si="179"/>
        <v>283.8967827276378</v>
      </c>
      <c r="AE151" s="33">
        <f t="shared" si="180"/>
        <v>1.5962666587138681</v>
      </c>
      <c r="AF151" s="89">
        <f t="shared" si="181"/>
        <v>58.529777486175163</v>
      </c>
      <c r="AG151" s="50">
        <f t="shared" si="182"/>
        <v>218.38423186375601</v>
      </c>
      <c r="AH151" s="89">
        <f t="shared" si="183"/>
        <v>69.947952798859504</v>
      </c>
      <c r="AI151" s="58">
        <f t="shared" si="184"/>
        <v>53.208888623795602</v>
      </c>
      <c r="AJ151" s="28">
        <f t="shared" si="185"/>
        <v>22.86673331826945</v>
      </c>
      <c r="AK151" s="61">
        <f t="shared" si="186"/>
        <v>3.503186709312859</v>
      </c>
      <c r="AL151" s="60">
        <f t="shared" si="187"/>
        <v>26.223989884842254</v>
      </c>
      <c r="AM151" s="60">
        <f t="shared" si="188"/>
        <v>10.307312227993847</v>
      </c>
      <c r="AN151" s="62">
        <f t="shared" si="192"/>
        <v>38.234303062291218</v>
      </c>
      <c r="AO151" s="63">
        <f t="shared" si="193"/>
        <v>4.603393221436944</v>
      </c>
    </row>
    <row r="152" spans="1:41" s="1" customFormat="1" ht="20.100000000000001" customHeight="1" x14ac:dyDescent="0.15">
      <c r="A152" s="18"/>
      <c r="B152" s="147"/>
      <c r="C152" s="149"/>
      <c r="D152" s="100">
        <v>600</v>
      </c>
      <c r="E152" s="149"/>
      <c r="F152" s="94" t="s">
        <v>304</v>
      </c>
      <c r="G152" s="8">
        <f t="shared" si="189"/>
        <v>35</v>
      </c>
      <c r="H152" s="193"/>
      <c r="I152" s="97">
        <f t="shared" si="162"/>
        <v>732.46475325687368</v>
      </c>
      <c r="J152" s="29">
        <v>80</v>
      </c>
      <c r="K152" s="28">
        <f t="shared" si="196"/>
        <v>580</v>
      </c>
      <c r="L152" s="58">
        <f t="shared" si="164"/>
        <v>810</v>
      </c>
      <c r="M152" s="8">
        <v>1.5</v>
      </c>
      <c r="N152" s="67">
        <f t="shared" si="190"/>
        <v>45</v>
      </c>
      <c r="O152" s="8">
        <f t="shared" si="165"/>
        <v>10</v>
      </c>
      <c r="P152" s="28">
        <f t="shared" si="166"/>
        <v>1018.6566178387106</v>
      </c>
      <c r="Q152" s="28">
        <f t="shared" si="167"/>
        <v>809.99999999999989</v>
      </c>
      <c r="R152" s="33">
        <f t="shared" si="168"/>
        <v>2.1213203435596424</v>
      </c>
      <c r="S152" s="89">
        <f t="shared" si="169"/>
        <v>77.781745930520216</v>
      </c>
      <c r="T152" s="50">
        <f t="shared" si="170"/>
        <v>284.31922200032574</v>
      </c>
      <c r="U152" s="89">
        <f t="shared" si="171"/>
        <v>92.025709797403351</v>
      </c>
      <c r="V152" s="58">
        <f t="shared" si="172"/>
        <v>70.710678118654741</v>
      </c>
      <c r="W152" s="28">
        <f t="shared" si="173"/>
        <v>25.152015255276805</v>
      </c>
      <c r="X152" s="59">
        <f t="shared" si="174"/>
        <v>2.8082070674862498</v>
      </c>
      <c r="Y152" s="60">
        <f t="shared" si="175"/>
        <v>36.895100555077512</v>
      </c>
      <c r="Z152" s="60">
        <f t="shared" si="176"/>
        <v>13.80410874065789</v>
      </c>
      <c r="AA152" s="67">
        <f t="shared" si="191"/>
        <v>-20</v>
      </c>
      <c r="AB152" s="31">
        <f t="shared" si="177"/>
        <v>15</v>
      </c>
      <c r="AC152" s="50">
        <f t="shared" si="178"/>
        <v>926.10269938991291</v>
      </c>
      <c r="AD152" s="28">
        <f t="shared" si="179"/>
        <v>294.81588975562391</v>
      </c>
      <c r="AE152" s="33">
        <f t="shared" si="180"/>
        <v>1.5962666587138681</v>
      </c>
      <c r="AF152" s="89">
        <f t="shared" si="181"/>
        <v>58.529777486175163</v>
      </c>
      <c r="AG152" s="50">
        <f t="shared" si="182"/>
        <v>224.09331952009819</v>
      </c>
      <c r="AH152" s="89">
        <f t="shared" si="183"/>
        <v>69.947952798859504</v>
      </c>
      <c r="AI152" s="58">
        <f t="shared" si="184"/>
        <v>53.208888623795602</v>
      </c>
      <c r="AJ152" s="28">
        <f t="shared" si="185"/>
        <v>22.866733318269453</v>
      </c>
      <c r="AK152" s="61">
        <f t="shared" si="186"/>
        <v>3.503186709312859</v>
      </c>
      <c r="AL152" s="60">
        <f t="shared" si="187"/>
        <v>28.616153741706437</v>
      </c>
      <c r="AM152" s="60">
        <f t="shared" si="188"/>
        <v>10.842478143735034</v>
      </c>
      <c r="AN152" s="62">
        <f t="shared" si="192"/>
        <v>39.723976826394676</v>
      </c>
      <c r="AO152" s="63">
        <f t="shared" si="193"/>
        <v>4.6644520789473889</v>
      </c>
    </row>
    <row r="153" spans="1:41" s="1" customFormat="1" ht="20.100000000000001" customHeight="1" x14ac:dyDescent="0.15">
      <c r="A153" s="18"/>
      <c r="B153" s="147"/>
      <c r="C153" s="149"/>
      <c r="D153" s="100">
        <v>600</v>
      </c>
      <c r="E153" s="149"/>
      <c r="F153" s="94" t="s">
        <v>305</v>
      </c>
      <c r="G153" s="8">
        <f t="shared" si="189"/>
        <v>35</v>
      </c>
      <c r="H153" s="193"/>
      <c r="I153" s="97">
        <f t="shared" si="162"/>
        <v>732.46475325687368</v>
      </c>
      <c r="J153" s="29">
        <v>80</v>
      </c>
      <c r="K153" s="28">
        <f t="shared" si="196"/>
        <v>580</v>
      </c>
      <c r="L153" s="58">
        <f t="shared" si="164"/>
        <v>810</v>
      </c>
      <c r="M153" s="8">
        <v>1.5</v>
      </c>
      <c r="N153" s="67">
        <f t="shared" si="190"/>
        <v>45</v>
      </c>
      <c r="O153" s="8">
        <f t="shared" si="165"/>
        <v>10</v>
      </c>
      <c r="P153" s="28">
        <f t="shared" si="166"/>
        <v>1018.6566178387106</v>
      </c>
      <c r="Q153" s="28">
        <f t="shared" si="167"/>
        <v>809.99999999999989</v>
      </c>
      <c r="R153" s="33">
        <f t="shared" si="168"/>
        <v>2.1213203435596424</v>
      </c>
      <c r="S153" s="89">
        <f t="shared" si="169"/>
        <v>77.781745930520216</v>
      </c>
      <c r="T153" s="50">
        <f t="shared" si="170"/>
        <v>284.31922200032574</v>
      </c>
      <c r="U153" s="89">
        <f t="shared" si="171"/>
        <v>92.025709797403351</v>
      </c>
      <c r="V153" s="58">
        <f t="shared" si="172"/>
        <v>70.710678118654741</v>
      </c>
      <c r="W153" s="28">
        <f t="shared" si="173"/>
        <v>25.152015255276805</v>
      </c>
      <c r="X153" s="59">
        <f t="shared" si="174"/>
        <v>2.8082070674862498</v>
      </c>
      <c r="Y153" s="60">
        <f t="shared" si="175"/>
        <v>36.895100555077512</v>
      </c>
      <c r="Z153" s="60">
        <f t="shared" si="176"/>
        <v>13.80410874065789</v>
      </c>
      <c r="AA153" s="67">
        <f t="shared" si="191"/>
        <v>-20</v>
      </c>
      <c r="AB153" s="31">
        <f t="shared" si="177"/>
        <v>15</v>
      </c>
      <c r="AC153" s="50">
        <f t="shared" si="178"/>
        <v>926.10269938991291</v>
      </c>
      <c r="AD153" s="28">
        <f t="shared" si="179"/>
        <v>294.81588975562391</v>
      </c>
      <c r="AE153" s="33">
        <f t="shared" si="180"/>
        <v>1.5962666587138681</v>
      </c>
      <c r="AF153" s="89">
        <f t="shared" si="181"/>
        <v>58.529777486175163</v>
      </c>
      <c r="AG153" s="50">
        <f t="shared" si="182"/>
        <v>224.09331952009819</v>
      </c>
      <c r="AH153" s="89">
        <f t="shared" si="183"/>
        <v>69.947952798859504</v>
      </c>
      <c r="AI153" s="58">
        <f t="shared" si="184"/>
        <v>53.208888623795602</v>
      </c>
      <c r="AJ153" s="28">
        <f t="shared" si="185"/>
        <v>22.866733318269453</v>
      </c>
      <c r="AK153" s="61">
        <f t="shared" si="186"/>
        <v>3.503186709312859</v>
      </c>
      <c r="AL153" s="60">
        <f t="shared" si="187"/>
        <v>28.616153741706437</v>
      </c>
      <c r="AM153" s="60">
        <f t="shared" si="188"/>
        <v>10.842478143735034</v>
      </c>
      <c r="AN153" s="62">
        <f t="shared" si="192"/>
        <v>39.723976826394676</v>
      </c>
      <c r="AO153" s="63">
        <f t="shared" si="193"/>
        <v>4.6644520789473889</v>
      </c>
    </row>
    <row r="154" spans="1:41" s="1" customFormat="1" ht="20.100000000000001" customHeight="1" x14ac:dyDescent="0.15">
      <c r="A154" s="18"/>
      <c r="B154" s="147"/>
      <c r="C154" s="149"/>
      <c r="D154" s="100">
        <v>600</v>
      </c>
      <c r="E154" s="149"/>
      <c r="F154" s="94" t="s">
        <v>306</v>
      </c>
      <c r="G154" s="8">
        <f t="shared" si="189"/>
        <v>35</v>
      </c>
      <c r="H154" s="193"/>
      <c r="I154" s="97">
        <f t="shared" si="162"/>
        <v>732.46475325687368</v>
      </c>
      <c r="J154" s="29">
        <v>90</v>
      </c>
      <c r="K154" s="28">
        <f t="shared" si="196"/>
        <v>590</v>
      </c>
      <c r="L154" s="58">
        <f t="shared" si="164"/>
        <v>962.5</v>
      </c>
      <c r="M154" s="8">
        <v>1.75</v>
      </c>
      <c r="N154" s="67">
        <f t="shared" si="190"/>
        <v>45</v>
      </c>
      <c r="O154" s="8">
        <f t="shared" si="165"/>
        <v>10</v>
      </c>
      <c r="P154" s="28">
        <f t="shared" si="166"/>
        <v>1228.4066476990013</v>
      </c>
      <c r="Q154" s="28">
        <f t="shared" si="167"/>
        <v>962.49999999999989</v>
      </c>
      <c r="R154" s="33">
        <f t="shared" si="168"/>
        <v>2.4748737341529163</v>
      </c>
      <c r="S154" s="89">
        <f t="shared" si="169"/>
        <v>77.781745930520216</v>
      </c>
      <c r="T154" s="50">
        <f t="shared" si="170"/>
        <v>291.50432813182306</v>
      </c>
      <c r="U154" s="89">
        <f t="shared" si="171"/>
        <v>92.271412520439057</v>
      </c>
      <c r="V154" s="58">
        <f t="shared" si="172"/>
        <v>70.710678118654741</v>
      </c>
      <c r="W154" s="28">
        <f t="shared" si="173"/>
        <v>25.525332939200027</v>
      </c>
      <c r="X154" s="59">
        <f t="shared" si="174"/>
        <v>2.7605880198672024</v>
      </c>
      <c r="Y154" s="60">
        <f t="shared" si="175"/>
        <v>45.274766918647416</v>
      </c>
      <c r="Z154" s="60">
        <f t="shared" si="176"/>
        <v>16.639154149925179</v>
      </c>
      <c r="AA154" s="67">
        <f t="shared" si="191"/>
        <v>-20</v>
      </c>
      <c r="AB154" s="31">
        <f t="shared" si="177"/>
        <v>15</v>
      </c>
      <c r="AC154" s="50">
        <f t="shared" si="178"/>
        <v>1088.6630155423065</v>
      </c>
      <c r="AD154" s="28">
        <f t="shared" si="179"/>
        <v>350.32135048121978</v>
      </c>
      <c r="AE154" s="33">
        <f t="shared" si="180"/>
        <v>1.8623111018328462</v>
      </c>
      <c r="AF154" s="89">
        <f t="shared" si="181"/>
        <v>58.529777486175163</v>
      </c>
      <c r="AG154" s="50">
        <f t="shared" si="182"/>
        <v>228.43237957028424</v>
      </c>
      <c r="AH154" s="89">
        <f t="shared" si="183"/>
        <v>70.048597966453741</v>
      </c>
      <c r="AI154" s="58">
        <f t="shared" si="184"/>
        <v>53.208888623795602</v>
      </c>
      <c r="AJ154" s="28">
        <f t="shared" si="185"/>
        <v>22.621569154125851</v>
      </c>
      <c r="AK154" s="61">
        <f t="shared" si="186"/>
        <v>3.4725777755182623</v>
      </c>
      <c r="AL154" s="60">
        <f t="shared" si="187"/>
        <v>34.99019106613013</v>
      </c>
      <c r="AM154" s="60">
        <f t="shared" si="188"/>
        <v>12.997847163048274</v>
      </c>
      <c r="AN154" s="62">
        <f t="shared" si="192"/>
        <v>47.654311206888792</v>
      </c>
      <c r="AO154" s="63">
        <f t="shared" si="193"/>
        <v>4.9763530091387933</v>
      </c>
    </row>
    <row r="155" spans="1:41" s="1" customFormat="1" ht="20.100000000000001" customHeight="1" x14ac:dyDescent="0.15">
      <c r="A155" s="18"/>
      <c r="B155" s="147"/>
      <c r="C155" s="149"/>
      <c r="D155" s="100">
        <v>600</v>
      </c>
      <c r="E155" s="149"/>
      <c r="F155" s="94" t="s">
        <v>307</v>
      </c>
      <c r="G155" s="8">
        <f t="shared" si="189"/>
        <v>35</v>
      </c>
      <c r="H155" s="193"/>
      <c r="I155" s="97">
        <f t="shared" si="162"/>
        <v>732.46475325687368</v>
      </c>
      <c r="J155" s="29">
        <v>90</v>
      </c>
      <c r="K155" s="28">
        <f t="shared" si="196"/>
        <v>590</v>
      </c>
      <c r="L155" s="58">
        <f t="shared" si="164"/>
        <v>962.5</v>
      </c>
      <c r="M155" s="8">
        <v>1.75</v>
      </c>
      <c r="N155" s="67">
        <f t="shared" si="190"/>
        <v>45</v>
      </c>
      <c r="O155" s="8">
        <f t="shared" si="165"/>
        <v>10</v>
      </c>
      <c r="P155" s="28">
        <f t="shared" si="166"/>
        <v>1228.4066476990013</v>
      </c>
      <c r="Q155" s="28">
        <f t="shared" si="167"/>
        <v>962.49999999999989</v>
      </c>
      <c r="R155" s="33">
        <f t="shared" si="168"/>
        <v>2.4748737341529163</v>
      </c>
      <c r="S155" s="89">
        <f t="shared" si="169"/>
        <v>77.781745930520216</v>
      </c>
      <c r="T155" s="50">
        <f t="shared" si="170"/>
        <v>291.50432813182306</v>
      </c>
      <c r="U155" s="89">
        <f t="shared" si="171"/>
        <v>92.271412520439057</v>
      </c>
      <c r="V155" s="58">
        <f t="shared" si="172"/>
        <v>70.710678118654741</v>
      </c>
      <c r="W155" s="28">
        <f t="shared" si="173"/>
        <v>25.525332939200027</v>
      </c>
      <c r="X155" s="59">
        <f t="shared" si="174"/>
        <v>2.7605880198672024</v>
      </c>
      <c r="Y155" s="60">
        <f t="shared" si="175"/>
        <v>45.274766918647416</v>
      </c>
      <c r="Z155" s="60">
        <f t="shared" si="176"/>
        <v>16.639154149925179</v>
      </c>
      <c r="AA155" s="67">
        <f t="shared" si="191"/>
        <v>-20</v>
      </c>
      <c r="AB155" s="31">
        <f t="shared" si="177"/>
        <v>15</v>
      </c>
      <c r="AC155" s="50">
        <f t="shared" si="178"/>
        <v>1088.6630155423065</v>
      </c>
      <c r="AD155" s="28">
        <f t="shared" si="179"/>
        <v>350.32135048121978</v>
      </c>
      <c r="AE155" s="33">
        <f t="shared" si="180"/>
        <v>1.8623111018328462</v>
      </c>
      <c r="AF155" s="89">
        <f t="shared" si="181"/>
        <v>58.529777486175163</v>
      </c>
      <c r="AG155" s="50">
        <f t="shared" si="182"/>
        <v>228.43237957028424</v>
      </c>
      <c r="AH155" s="89">
        <f t="shared" si="183"/>
        <v>70.048597966453741</v>
      </c>
      <c r="AI155" s="58">
        <f t="shared" si="184"/>
        <v>53.208888623795602</v>
      </c>
      <c r="AJ155" s="28">
        <f t="shared" si="185"/>
        <v>22.621569154125851</v>
      </c>
      <c r="AK155" s="61">
        <f t="shared" si="186"/>
        <v>3.4725777755182623</v>
      </c>
      <c r="AL155" s="60">
        <f t="shared" si="187"/>
        <v>34.99019106613013</v>
      </c>
      <c r="AM155" s="60">
        <f t="shared" si="188"/>
        <v>12.997847163048274</v>
      </c>
      <c r="AN155" s="62">
        <f t="shared" si="192"/>
        <v>47.654311206888792</v>
      </c>
      <c r="AO155" s="63">
        <f t="shared" si="193"/>
        <v>4.9763530091387933</v>
      </c>
    </row>
    <row r="156" spans="1:41" s="1" customFormat="1" ht="20.100000000000001" customHeight="1" x14ac:dyDescent="0.15">
      <c r="A156" s="18"/>
      <c r="B156" s="147"/>
      <c r="C156" s="149"/>
      <c r="D156" s="100">
        <v>600</v>
      </c>
      <c r="E156" s="149"/>
      <c r="F156" s="94" t="s">
        <v>308</v>
      </c>
      <c r="G156" s="8">
        <f t="shared" si="189"/>
        <v>35</v>
      </c>
      <c r="H156" s="193"/>
      <c r="I156" s="97">
        <f t="shared" si="162"/>
        <v>732.46475325687368</v>
      </c>
      <c r="J156" s="29">
        <v>110</v>
      </c>
      <c r="K156" s="28">
        <f t="shared" si="196"/>
        <v>610</v>
      </c>
      <c r="L156" s="58">
        <f t="shared" si="164"/>
        <v>997.5</v>
      </c>
      <c r="M156" s="8">
        <v>1.75</v>
      </c>
      <c r="N156" s="67">
        <f t="shared" si="190"/>
        <v>45</v>
      </c>
      <c r="O156" s="8">
        <f t="shared" si="165"/>
        <v>10</v>
      </c>
      <c r="P156" s="28">
        <f t="shared" si="166"/>
        <v>1273.0759803426013</v>
      </c>
      <c r="Q156" s="28">
        <f t="shared" si="167"/>
        <v>997.49999999999989</v>
      </c>
      <c r="R156" s="33">
        <f t="shared" si="168"/>
        <v>2.4748737341529163</v>
      </c>
      <c r="S156" s="89">
        <f t="shared" si="169"/>
        <v>77.781745930520216</v>
      </c>
      <c r="T156" s="50">
        <f t="shared" si="170"/>
        <v>298.74916142678245</v>
      </c>
      <c r="U156" s="89">
        <f t="shared" si="171"/>
        <v>92.271412520439057</v>
      </c>
      <c r="V156" s="58">
        <f t="shared" si="172"/>
        <v>70.710678118654741</v>
      </c>
      <c r="W156" s="28">
        <f t="shared" si="173"/>
        <v>25.525332939200027</v>
      </c>
      <c r="X156" s="59">
        <f t="shared" si="174"/>
        <v>2.7605880198672024</v>
      </c>
      <c r="Y156" s="60">
        <f t="shared" si="175"/>
        <v>49.190517378738328</v>
      </c>
      <c r="Z156" s="60">
        <f t="shared" si="176"/>
        <v>17.461015937183209</v>
      </c>
      <c r="AA156" s="67">
        <f t="shared" si="191"/>
        <v>-20</v>
      </c>
      <c r="AB156" s="31">
        <f t="shared" si="177"/>
        <v>15</v>
      </c>
      <c r="AC156" s="50">
        <f t="shared" si="178"/>
        <v>1128.2507615620268</v>
      </c>
      <c r="AD156" s="28">
        <f t="shared" si="179"/>
        <v>363.06030868053682</v>
      </c>
      <c r="AE156" s="33">
        <f t="shared" si="180"/>
        <v>1.8623111018328462</v>
      </c>
      <c r="AF156" s="89">
        <f t="shared" si="181"/>
        <v>58.529777486175163</v>
      </c>
      <c r="AG156" s="50">
        <f t="shared" si="182"/>
        <v>234.19178981042353</v>
      </c>
      <c r="AH156" s="89">
        <f t="shared" si="183"/>
        <v>70.048597966453741</v>
      </c>
      <c r="AI156" s="58">
        <f t="shared" si="184"/>
        <v>53.208888623795602</v>
      </c>
      <c r="AJ156" s="28">
        <f t="shared" si="185"/>
        <v>22.621569154125851</v>
      </c>
      <c r="AK156" s="61">
        <f t="shared" si="186"/>
        <v>3.4725777755182623</v>
      </c>
      <c r="AL156" s="60">
        <f t="shared" si="187"/>
        <v>38.033698601782355</v>
      </c>
      <c r="AM156" s="60">
        <f t="shared" si="188"/>
        <v>13.642846502231651</v>
      </c>
      <c r="AN156" s="62">
        <f t="shared" si="192"/>
        <v>49.556995641001222</v>
      </c>
      <c r="AO156" s="63">
        <f t="shared" si="193"/>
        <v>5.047588342900978</v>
      </c>
    </row>
    <row r="157" spans="1:41" s="1" customFormat="1" ht="20.100000000000001" customHeight="1" x14ac:dyDescent="0.15">
      <c r="A157" s="18"/>
      <c r="B157" s="147"/>
      <c r="C157" s="149"/>
      <c r="D157" s="100">
        <v>600</v>
      </c>
      <c r="E157" s="149"/>
      <c r="F157" s="94" t="s">
        <v>309</v>
      </c>
      <c r="G157" s="8">
        <f t="shared" si="189"/>
        <v>35</v>
      </c>
      <c r="H157" s="193"/>
      <c r="I157" s="97">
        <f t="shared" si="162"/>
        <v>732.46475325687368</v>
      </c>
      <c r="J157" s="29">
        <v>110</v>
      </c>
      <c r="K157" s="28">
        <f t="shared" si="196"/>
        <v>610</v>
      </c>
      <c r="L157" s="58">
        <f t="shared" si="164"/>
        <v>997.5</v>
      </c>
      <c r="M157" s="8">
        <v>1.75</v>
      </c>
      <c r="N157" s="67">
        <f t="shared" si="190"/>
        <v>45</v>
      </c>
      <c r="O157" s="8">
        <f t="shared" si="165"/>
        <v>10</v>
      </c>
      <c r="P157" s="28">
        <f t="shared" si="166"/>
        <v>1273.0759803426013</v>
      </c>
      <c r="Q157" s="28">
        <f t="shared" si="167"/>
        <v>997.49999999999989</v>
      </c>
      <c r="R157" s="33">
        <f t="shared" si="168"/>
        <v>2.4748737341529163</v>
      </c>
      <c r="S157" s="89">
        <f t="shared" si="169"/>
        <v>77.781745930520216</v>
      </c>
      <c r="T157" s="50">
        <f t="shared" si="170"/>
        <v>298.74916142678245</v>
      </c>
      <c r="U157" s="89">
        <f t="shared" si="171"/>
        <v>92.271412520439057</v>
      </c>
      <c r="V157" s="58">
        <f t="shared" si="172"/>
        <v>70.710678118654741</v>
      </c>
      <c r="W157" s="28">
        <f t="shared" si="173"/>
        <v>25.525332939200027</v>
      </c>
      <c r="X157" s="59">
        <f t="shared" si="174"/>
        <v>2.7605880198672024</v>
      </c>
      <c r="Y157" s="60">
        <f t="shared" si="175"/>
        <v>49.190517378738328</v>
      </c>
      <c r="Z157" s="60">
        <f t="shared" si="176"/>
        <v>17.461015937183209</v>
      </c>
      <c r="AA157" s="67">
        <f t="shared" si="191"/>
        <v>-20</v>
      </c>
      <c r="AB157" s="31">
        <f t="shared" si="177"/>
        <v>15</v>
      </c>
      <c r="AC157" s="50">
        <f t="shared" si="178"/>
        <v>1128.2507615620268</v>
      </c>
      <c r="AD157" s="28">
        <f t="shared" si="179"/>
        <v>363.06030868053682</v>
      </c>
      <c r="AE157" s="33">
        <f t="shared" si="180"/>
        <v>1.8623111018328462</v>
      </c>
      <c r="AF157" s="89">
        <f t="shared" si="181"/>
        <v>58.529777486175163</v>
      </c>
      <c r="AG157" s="50">
        <f t="shared" si="182"/>
        <v>234.19178981042353</v>
      </c>
      <c r="AH157" s="89">
        <f t="shared" si="183"/>
        <v>70.048597966453741</v>
      </c>
      <c r="AI157" s="58">
        <f t="shared" si="184"/>
        <v>53.208888623795602</v>
      </c>
      <c r="AJ157" s="28">
        <f t="shared" si="185"/>
        <v>22.621569154125851</v>
      </c>
      <c r="AK157" s="61">
        <f t="shared" si="186"/>
        <v>3.4725777755182623</v>
      </c>
      <c r="AL157" s="60">
        <f t="shared" si="187"/>
        <v>38.033698601782355</v>
      </c>
      <c r="AM157" s="60">
        <f t="shared" si="188"/>
        <v>13.642846502231651</v>
      </c>
      <c r="AN157" s="62">
        <f t="shared" si="192"/>
        <v>49.556995641001222</v>
      </c>
      <c r="AO157" s="63">
        <f t="shared" si="193"/>
        <v>5.047588342900978</v>
      </c>
    </row>
    <row r="158" spans="1:41" s="1" customFormat="1" ht="20.100000000000001" customHeight="1" thickBot="1" x14ac:dyDescent="0.2">
      <c r="A158" s="18"/>
      <c r="B158" s="148"/>
      <c r="C158" s="150"/>
      <c r="D158" s="101">
        <v>600</v>
      </c>
      <c r="E158" s="150"/>
      <c r="F158" s="95" t="s">
        <v>310</v>
      </c>
      <c r="G158" s="35">
        <f t="shared" si="189"/>
        <v>35</v>
      </c>
      <c r="H158" s="194"/>
      <c r="I158" s="97">
        <f t="shared" si="162"/>
        <v>732.46475325687368</v>
      </c>
      <c r="J158" s="104">
        <v>120</v>
      </c>
      <c r="K158" s="36">
        <f t="shared" si="196"/>
        <v>620</v>
      </c>
      <c r="L158" s="66">
        <f t="shared" si="164"/>
        <v>1015</v>
      </c>
      <c r="M158" s="35">
        <v>1.75</v>
      </c>
      <c r="N158" s="83">
        <f t="shared" si="190"/>
        <v>45</v>
      </c>
      <c r="O158" s="35">
        <f t="shared" si="165"/>
        <v>10</v>
      </c>
      <c r="P158" s="36">
        <f t="shared" si="166"/>
        <v>1295.4106466644014</v>
      </c>
      <c r="Q158" s="36">
        <f t="shared" si="167"/>
        <v>1014.9999999999999</v>
      </c>
      <c r="R158" s="40">
        <f t="shared" si="168"/>
        <v>2.4748737341529163</v>
      </c>
      <c r="S158" s="90">
        <f t="shared" si="169"/>
        <v>77.781745930520216</v>
      </c>
      <c r="T158" s="51">
        <f t="shared" si="170"/>
        <v>302.37157807426217</v>
      </c>
      <c r="U158" s="90">
        <f t="shared" si="171"/>
        <v>92.271412520439057</v>
      </c>
      <c r="V158" s="66">
        <f t="shared" si="172"/>
        <v>70.710678118654741</v>
      </c>
      <c r="W158" s="36">
        <f t="shared" si="173"/>
        <v>25.525332939200027</v>
      </c>
      <c r="X158" s="84">
        <f t="shared" si="174"/>
        <v>2.7605880198672024</v>
      </c>
      <c r="Y158" s="85">
        <f t="shared" si="175"/>
        <v>51.226497302201658</v>
      </c>
      <c r="Z158" s="85">
        <f t="shared" si="176"/>
        <v>17.877652137032005</v>
      </c>
      <c r="AA158" s="83">
        <f t="shared" si="191"/>
        <v>-20</v>
      </c>
      <c r="AB158" s="38">
        <f t="shared" si="177"/>
        <v>15</v>
      </c>
      <c r="AC158" s="51">
        <f t="shared" si="178"/>
        <v>1148.0446345718869</v>
      </c>
      <c r="AD158" s="36">
        <f t="shared" si="179"/>
        <v>369.4297877801954</v>
      </c>
      <c r="AE158" s="40">
        <f t="shared" si="180"/>
        <v>1.8623111018328462</v>
      </c>
      <c r="AF158" s="90">
        <f t="shared" si="181"/>
        <v>58.529777486175163</v>
      </c>
      <c r="AG158" s="51">
        <f t="shared" si="182"/>
        <v>237.07149493049317</v>
      </c>
      <c r="AH158" s="90">
        <f t="shared" si="183"/>
        <v>70.048597966453741</v>
      </c>
      <c r="AI158" s="66">
        <f t="shared" si="184"/>
        <v>53.208888623795602</v>
      </c>
      <c r="AJ158" s="36">
        <f t="shared" si="185"/>
        <v>22.621569154125851</v>
      </c>
      <c r="AK158" s="86">
        <f t="shared" si="186"/>
        <v>3.4725777755182623</v>
      </c>
      <c r="AL158" s="85">
        <f t="shared" si="187"/>
        <v>39.616675740235699</v>
      </c>
      <c r="AM158" s="85">
        <f t="shared" si="188"/>
        <v>13.969881707387451</v>
      </c>
      <c r="AN158" s="62">
        <f>IF(AA158&gt;0,((I158+I158+Q158+AD158)*L158/2+200*(I158+Q158+AD158+U158+W158+AH158+AJ158))/10000*0.4-(AI158+V158)*L158/10000*0.4,((I158+I158+Q158-AD158)*L158/2+200*(I158+Q158-AD158+U158+W158+AH158+AJ158))/10000*0.4-(AI158+V158)*L158/10000*0.4)</f>
        <v>50.520024905002799</v>
      </c>
      <c r="AO158" s="63">
        <f>IF(AA158&gt;0,0.8*0.4*(Q158+U158+W158+I158+AD158+AH158+AJ158)/100,0.8*0.4*(Q158+U158+W158+I158-AD158+AH158+AJ158)/100)</f>
        <v>5.0832060097820708</v>
      </c>
    </row>
  </sheetData>
  <mergeCells count="147">
    <mergeCell ref="M69:M71"/>
    <mergeCell ref="B72:B80"/>
    <mergeCell ref="C72:C80"/>
    <mergeCell ref="E72:E80"/>
    <mergeCell ref="H72:H80"/>
    <mergeCell ref="B81:B89"/>
    <mergeCell ref="C81:C89"/>
    <mergeCell ref="E81:E89"/>
    <mergeCell ref="H81:H89"/>
    <mergeCell ref="N69:Z69"/>
    <mergeCell ref="AA69:AM69"/>
    <mergeCell ref="AO69:AO70"/>
    <mergeCell ref="R70:R71"/>
    <mergeCell ref="X70:X71"/>
    <mergeCell ref="AE70:AE71"/>
    <mergeCell ref="AK70:AK71"/>
    <mergeCell ref="Y71:Z71"/>
    <mergeCell ref="AL71:AM71"/>
    <mergeCell ref="AN71:AO71"/>
    <mergeCell ref="B55:B63"/>
    <mergeCell ref="C55:C63"/>
    <mergeCell ref="E55:E63"/>
    <mergeCell ref="H55:H63"/>
    <mergeCell ref="B67:AO67"/>
    <mergeCell ref="G69:G70"/>
    <mergeCell ref="H69:H70"/>
    <mergeCell ref="I69:I70"/>
    <mergeCell ref="K69:K70"/>
    <mergeCell ref="L69:L70"/>
    <mergeCell ref="AO52:AO53"/>
    <mergeCell ref="R53:R54"/>
    <mergeCell ref="X53:X54"/>
    <mergeCell ref="AE53:AE54"/>
    <mergeCell ref="AK53:AK54"/>
    <mergeCell ref="Y54:Z54"/>
    <mergeCell ref="AL54:AM54"/>
    <mergeCell ref="AN54:AO54"/>
    <mergeCell ref="G52:G53"/>
    <mergeCell ref="H52:H53"/>
    <mergeCell ref="I52:I53"/>
    <mergeCell ref="K52:K53"/>
    <mergeCell ref="L52:L53"/>
    <mergeCell ref="M52:M54"/>
    <mergeCell ref="B41:B49"/>
    <mergeCell ref="C41:C49"/>
    <mergeCell ref="E41:E49"/>
    <mergeCell ref="H41:H49"/>
    <mergeCell ref="B50:AO50"/>
    <mergeCell ref="Y40:Z40"/>
    <mergeCell ref="AL40:AM40"/>
    <mergeCell ref="K38:K39"/>
    <mergeCell ref="L38:L39"/>
    <mergeCell ref="M38:M40"/>
    <mergeCell ref="N38:Z38"/>
    <mergeCell ref="AA38:AM38"/>
    <mergeCell ref="AO38:AO39"/>
    <mergeCell ref="R39:R40"/>
    <mergeCell ref="X39:X40"/>
    <mergeCell ref="AE39:AE40"/>
    <mergeCell ref="AK39:AK40"/>
    <mergeCell ref="I95:I96"/>
    <mergeCell ref="I120:I121"/>
    <mergeCell ref="B150:B158"/>
    <mergeCell ref="C150:C158"/>
    <mergeCell ref="E150:E158"/>
    <mergeCell ref="B132:B140"/>
    <mergeCell ref="C132:C140"/>
    <mergeCell ref="E132:E140"/>
    <mergeCell ref="B123:B131"/>
    <mergeCell ref="C123:C131"/>
    <mergeCell ref="E123:E131"/>
    <mergeCell ref="AK121:AK122"/>
    <mergeCell ref="Y122:Z122"/>
    <mergeCell ref="AL122:AM122"/>
    <mergeCell ref="AN122:AO122"/>
    <mergeCell ref="B107:B115"/>
    <mergeCell ref="C107:C115"/>
    <mergeCell ref="B118:AO118"/>
    <mergeCell ref="G120:G121"/>
    <mergeCell ref="K120:K121"/>
    <mergeCell ref="L120:L121"/>
    <mergeCell ref="M120:M122"/>
    <mergeCell ref="N120:Z120"/>
    <mergeCell ref="AA120:AM120"/>
    <mergeCell ref="AO120:AO121"/>
    <mergeCell ref="B98:B106"/>
    <mergeCell ref="C98:C106"/>
    <mergeCell ref="E98:E106"/>
    <mergeCell ref="E107:E115"/>
    <mergeCell ref="G95:G96"/>
    <mergeCell ref="B24:B32"/>
    <mergeCell ref="C24:C32"/>
    <mergeCell ref="E24:E32"/>
    <mergeCell ref="B6:B14"/>
    <mergeCell ref="C6:C14"/>
    <mergeCell ref="B15:B23"/>
    <mergeCell ref="C15:C23"/>
    <mergeCell ref="B93:AO93"/>
    <mergeCell ref="K95:K96"/>
    <mergeCell ref="L95:L96"/>
    <mergeCell ref="E6:E14"/>
    <mergeCell ref="E15:E23"/>
    <mergeCell ref="AL5:AM5"/>
    <mergeCell ref="B36:AO36"/>
    <mergeCell ref="G38:G39"/>
    <mergeCell ref="H38:H39"/>
    <mergeCell ref="I38:I39"/>
    <mergeCell ref="AN5:AO5"/>
    <mergeCell ref="AK4:AK5"/>
    <mergeCell ref="B1:AO1"/>
    <mergeCell ref="G3:G4"/>
    <mergeCell ref="K3:K4"/>
    <mergeCell ref="L3:L4"/>
    <mergeCell ref="M3:M5"/>
    <mergeCell ref="AO3:AO4"/>
    <mergeCell ref="X4:X5"/>
    <mergeCell ref="Y5:Z5"/>
    <mergeCell ref="AO95:AO96"/>
    <mergeCell ref="Y97:Z97"/>
    <mergeCell ref="AL97:AM97"/>
    <mergeCell ref="AN97:AO97"/>
    <mergeCell ref="AE96:AE97"/>
    <mergeCell ref="N3:Z3"/>
    <mergeCell ref="AA3:AM3"/>
    <mergeCell ref="AN40:AO40"/>
    <mergeCell ref="N52:Z52"/>
    <mergeCell ref="AA52:AM52"/>
    <mergeCell ref="H141:H149"/>
    <mergeCell ref="R121:R122"/>
    <mergeCell ref="AE121:AE122"/>
    <mergeCell ref="X121:X122"/>
    <mergeCell ref="N95:Z95"/>
    <mergeCell ref="AA95:AM95"/>
    <mergeCell ref="R96:R97"/>
    <mergeCell ref="X96:X97"/>
    <mergeCell ref="AK96:AK97"/>
    <mergeCell ref="M95:M97"/>
    <mergeCell ref="H150:H158"/>
    <mergeCell ref="B141:B149"/>
    <mergeCell ref="C141:C149"/>
    <mergeCell ref="E141:E149"/>
    <mergeCell ref="H95:H96"/>
    <mergeCell ref="H98:H106"/>
    <mergeCell ref="H107:H115"/>
    <mergeCell ref="H120:H121"/>
    <mergeCell ref="H123:H131"/>
    <mergeCell ref="H132:H140"/>
  </mergeCells>
  <phoneticPr fontId="1" type="noConversion"/>
  <pageMargins left="1.07" right="0.23" top="1.0900000000000001" bottom="0.88" header="0.51181102362204722" footer="0.65"/>
  <pageSetup paperSize="8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</sheetPr>
  <dimension ref="A1:AO158"/>
  <sheetViews>
    <sheetView showGridLines="0" topLeftCell="A35" zoomScale="85" zoomScaleNormal="100" zoomScaleSheetLayoutView="100" workbookViewId="0">
      <selection activeCell="A89" sqref="A36:IV89"/>
    </sheetView>
  </sheetViews>
  <sheetFormatPr defaultColWidth="8.75" defaultRowHeight="20.100000000000001" customHeight="1" x14ac:dyDescent="0.15"/>
  <cols>
    <col min="1" max="1" width="1.125" style="9" customWidth="1"/>
    <col min="2" max="2" width="5.125" style="9" customWidth="1"/>
    <col min="3" max="3" width="6.75" style="9" customWidth="1"/>
    <col min="4" max="4" width="7.875" style="82" hidden="1" customWidth="1"/>
    <col min="5" max="5" width="5.875" style="9" bestFit="1" customWidth="1"/>
    <col min="6" max="6" width="16.125" style="9" customWidth="1"/>
    <col min="7" max="7" width="5.875" style="9" bestFit="1" customWidth="1"/>
    <col min="8" max="8" width="5.875" style="9" customWidth="1"/>
    <col min="9" max="9" width="5.875" style="9" hidden="1" customWidth="1"/>
    <col min="10" max="10" width="5.875" style="9" bestFit="1" customWidth="1"/>
    <col min="11" max="11" width="7.875" style="10" bestFit="1" customWidth="1"/>
    <col min="12" max="12" width="9" style="10" bestFit="1" customWidth="1"/>
    <col min="13" max="15" width="5.875" style="9" bestFit="1" customWidth="1"/>
    <col min="16" max="16" width="9" style="10" bestFit="1" customWidth="1"/>
    <col min="17" max="17" width="8.125" style="10" customWidth="1"/>
    <col min="18" max="18" width="8.375" style="88" customWidth="1"/>
    <col min="19" max="19" width="6.5" style="14" bestFit="1" customWidth="1"/>
    <col min="20" max="20" width="7.5" style="14" bestFit="1" customWidth="1"/>
    <col min="21" max="21" width="6.5" style="14" bestFit="1" customWidth="1"/>
    <col min="22" max="23" width="6.875" style="10" bestFit="1" customWidth="1"/>
    <col min="24" max="24" width="6.875" style="11" bestFit="1" customWidth="1"/>
    <col min="25" max="26" width="6.875" style="9" bestFit="1" customWidth="1"/>
    <col min="27" max="27" width="5.875" style="3" bestFit="1" customWidth="1"/>
    <col min="28" max="28" width="5.875" style="4" bestFit="1" customWidth="1"/>
    <col min="29" max="29" width="8.75" style="14" customWidth="1"/>
    <col min="30" max="30" width="8" style="10" customWidth="1"/>
    <col min="31" max="31" width="8" style="88" customWidth="1"/>
    <col min="32" max="32" width="6.875" style="14" bestFit="1" customWidth="1"/>
    <col min="33" max="33" width="7.875" style="14" bestFit="1" customWidth="1"/>
    <col min="34" max="34" width="6.875" style="14" bestFit="1" customWidth="1"/>
    <col min="35" max="36" width="6.875" style="10" bestFit="1" customWidth="1"/>
    <col min="37" max="37" width="6.875" style="11" bestFit="1" customWidth="1"/>
    <col min="38" max="39" width="6.875" style="9" bestFit="1" customWidth="1"/>
    <col min="40" max="40" width="8.5" style="12" bestFit="1" customWidth="1"/>
    <col min="41" max="41" width="7.875" style="12" bestFit="1" customWidth="1"/>
    <col min="42" max="42" width="1.125" style="9" customWidth="1"/>
    <col min="43" max="16384" width="8.75" style="9"/>
  </cols>
  <sheetData>
    <row r="1" spans="1:41" s="1" customFormat="1" ht="20.100000000000001" hidden="1" customHeight="1" x14ac:dyDescent="0.15">
      <c r="A1" s="17"/>
      <c r="B1" s="164" t="s">
        <v>231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</row>
    <row r="2" spans="1:41" s="1" customFormat="1" ht="20.100000000000001" hidden="1" customHeight="1" thickBot="1" x14ac:dyDescent="0.2">
      <c r="D2" s="74"/>
      <c r="K2" s="2"/>
      <c r="L2" s="2"/>
      <c r="P2" s="2"/>
      <c r="Q2" s="2"/>
      <c r="R2" s="87"/>
      <c r="S2" s="13"/>
      <c r="T2" s="13"/>
      <c r="U2" s="13"/>
      <c r="V2" s="2"/>
      <c r="W2" s="2"/>
      <c r="X2" s="5"/>
      <c r="AA2" s="3"/>
      <c r="AB2" s="4"/>
      <c r="AC2" s="13"/>
      <c r="AD2" s="2"/>
      <c r="AE2" s="87"/>
      <c r="AF2" s="13"/>
      <c r="AG2" s="13"/>
      <c r="AH2" s="13"/>
      <c r="AI2" s="2"/>
      <c r="AJ2" s="2"/>
      <c r="AK2" s="5"/>
      <c r="AN2" s="4" t="s">
        <v>77</v>
      </c>
      <c r="AO2" s="4"/>
    </row>
    <row r="3" spans="1:41" s="1" customFormat="1" ht="20.100000000000001" hidden="1" customHeight="1" x14ac:dyDescent="0.15">
      <c r="A3" s="18"/>
      <c r="B3" s="19" t="s">
        <v>232</v>
      </c>
      <c r="C3" s="15" t="s">
        <v>233</v>
      </c>
      <c r="D3" s="75"/>
      <c r="E3" s="15"/>
      <c r="F3" s="15" t="s">
        <v>234</v>
      </c>
      <c r="G3" s="181" t="s">
        <v>235</v>
      </c>
      <c r="H3" s="15"/>
      <c r="I3" s="15"/>
      <c r="J3" s="15" t="s">
        <v>236</v>
      </c>
      <c r="K3" s="182" t="s">
        <v>237</v>
      </c>
      <c r="L3" s="182" t="s">
        <v>238</v>
      </c>
      <c r="M3" s="181" t="s">
        <v>239</v>
      </c>
      <c r="N3" s="181" t="s">
        <v>240</v>
      </c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 t="s">
        <v>241</v>
      </c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5" t="s">
        <v>86</v>
      </c>
      <c r="AO3" s="184" t="s">
        <v>87</v>
      </c>
    </row>
    <row r="4" spans="1:41" s="1" customFormat="1" ht="20.100000000000001" hidden="1" customHeight="1" x14ac:dyDescent="0.15">
      <c r="A4" s="18"/>
      <c r="B4" s="20" t="s">
        <v>242</v>
      </c>
      <c r="C4" s="16" t="s">
        <v>243</v>
      </c>
      <c r="D4" s="76"/>
      <c r="E4" s="16" t="s">
        <v>244</v>
      </c>
      <c r="F4" s="16" t="s">
        <v>245</v>
      </c>
      <c r="G4" s="169"/>
      <c r="H4" s="16"/>
      <c r="I4" s="16"/>
      <c r="J4" s="16" t="s">
        <v>246</v>
      </c>
      <c r="K4" s="183"/>
      <c r="L4" s="183"/>
      <c r="M4" s="149"/>
      <c r="N4" s="7" t="s">
        <v>247</v>
      </c>
      <c r="O4" s="7" t="s">
        <v>248</v>
      </c>
      <c r="P4" s="21" t="s">
        <v>249</v>
      </c>
      <c r="Q4" s="21" t="s">
        <v>250</v>
      </c>
      <c r="R4" s="57" t="s">
        <v>251</v>
      </c>
      <c r="S4" s="48" t="s">
        <v>252</v>
      </c>
      <c r="T4" s="48" t="s">
        <v>253</v>
      </c>
      <c r="U4" s="48" t="s">
        <v>254</v>
      </c>
      <c r="V4" s="21" t="s">
        <v>255</v>
      </c>
      <c r="W4" s="21" t="s">
        <v>256</v>
      </c>
      <c r="X4" s="180" t="s">
        <v>257</v>
      </c>
      <c r="Y4" s="8" t="s">
        <v>258</v>
      </c>
      <c r="Z4" s="8" t="s">
        <v>259</v>
      </c>
      <c r="AA4" s="22" t="s">
        <v>260</v>
      </c>
      <c r="AB4" s="7" t="s">
        <v>261</v>
      </c>
      <c r="AC4" s="48" t="s">
        <v>262</v>
      </c>
      <c r="AD4" s="21" t="s">
        <v>263</v>
      </c>
      <c r="AE4" s="57" t="s">
        <v>264</v>
      </c>
      <c r="AF4" s="48" t="s">
        <v>265</v>
      </c>
      <c r="AG4" s="48" t="s">
        <v>266</v>
      </c>
      <c r="AH4" s="48" t="s">
        <v>267</v>
      </c>
      <c r="AI4" s="21" t="s">
        <v>268</v>
      </c>
      <c r="AJ4" s="21" t="s">
        <v>269</v>
      </c>
      <c r="AK4" s="180" t="s">
        <v>270</v>
      </c>
      <c r="AL4" s="8" t="s">
        <v>258</v>
      </c>
      <c r="AM4" s="8" t="s">
        <v>259</v>
      </c>
      <c r="AN4" s="24" t="s">
        <v>12</v>
      </c>
      <c r="AO4" s="185"/>
    </row>
    <row r="5" spans="1:41" s="1" customFormat="1" ht="20.100000000000001" hidden="1" customHeight="1" x14ac:dyDescent="0.15">
      <c r="A5" s="18"/>
      <c r="B5" s="25" t="s">
        <v>271</v>
      </c>
      <c r="C5" s="24" t="s">
        <v>271</v>
      </c>
      <c r="D5" s="77"/>
      <c r="E5" s="24" t="s">
        <v>15</v>
      </c>
      <c r="F5" s="24" t="s">
        <v>272</v>
      </c>
      <c r="G5" s="24" t="s">
        <v>273</v>
      </c>
      <c r="H5" s="24"/>
      <c r="I5" s="24"/>
      <c r="J5" s="24" t="s">
        <v>15</v>
      </c>
      <c r="K5" s="26" t="s">
        <v>271</v>
      </c>
      <c r="L5" s="26" t="s">
        <v>271</v>
      </c>
      <c r="M5" s="149"/>
      <c r="N5" s="24" t="s">
        <v>273</v>
      </c>
      <c r="O5" s="24" t="s">
        <v>273</v>
      </c>
      <c r="P5" s="26" t="s">
        <v>271</v>
      </c>
      <c r="Q5" s="26" t="s">
        <v>271</v>
      </c>
      <c r="R5" s="53" t="s">
        <v>271</v>
      </c>
      <c r="S5" s="49" t="s">
        <v>271</v>
      </c>
      <c r="T5" s="49" t="s">
        <v>271</v>
      </c>
      <c r="U5" s="49" t="s">
        <v>271</v>
      </c>
      <c r="V5" s="26" t="s">
        <v>271</v>
      </c>
      <c r="W5" s="26" t="s">
        <v>271</v>
      </c>
      <c r="X5" s="180"/>
      <c r="Y5" s="177" t="s">
        <v>274</v>
      </c>
      <c r="Z5" s="178"/>
      <c r="AA5" s="27" t="s">
        <v>273</v>
      </c>
      <c r="AB5" s="24" t="s">
        <v>273</v>
      </c>
      <c r="AC5" s="49" t="s">
        <v>271</v>
      </c>
      <c r="AD5" s="26" t="s">
        <v>271</v>
      </c>
      <c r="AE5" s="53" t="s">
        <v>271</v>
      </c>
      <c r="AF5" s="49" t="s">
        <v>271</v>
      </c>
      <c r="AG5" s="49" t="s">
        <v>271</v>
      </c>
      <c r="AH5" s="49" t="s">
        <v>271</v>
      </c>
      <c r="AI5" s="26" t="s">
        <v>271</v>
      </c>
      <c r="AJ5" s="26" t="s">
        <v>271</v>
      </c>
      <c r="AK5" s="180"/>
      <c r="AL5" s="177" t="s">
        <v>274</v>
      </c>
      <c r="AM5" s="178"/>
      <c r="AN5" s="177" t="s">
        <v>275</v>
      </c>
      <c r="AO5" s="179"/>
    </row>
    <row r="6" spans="1:41" s="1" customFormat="1" ht="20.100000000000001" hidden="1" customHeight="1" x14ac:dyDescent="0.15">
      <c r="A6" s="18"/>
      <c r="B6" s="173">
        <f>C6+20*2</f>
        <v>190</v>
      </c>
      <c r="C6" s="169">
        <v>150</v>
      </c>
      <c r="D6" s="78"/>
      <c r="E6" s="169">
        <v>100</v>
      </c>
      <c r="F6" s="8" t="s">
        <v>276</v>
      </c>
      <c r="G6" s="8">
        <v>0</v>
      </c>
      <c r="H6" s="8"/>
      <c r="I6" s="8"/>
      <c r="J6" s="8">
        <v>20</v>
      </c>
      <c r="K6" s="28">
        <f t="shared" ref="K6:K14" si="0">J6+E$6</f>
        <v>120</v>
      </c>
      <c r="L6" s="28">
        <f t="shared" ref="L6:L32" si="1">(K6-30)*M6</f>
        <v>135</v>
      </c>
      <c r="M6" s="8">
        <v>1.5</v>
      </c>
      <c r="N6" s="8">
        <v>30</v>
      </c>
      <c r="O6" s="8">
        <f t="shared" ref="O6:O32" si="2">N6-G6</f>
        <v>30</v>
      </c>
      <c r="P6" s="28">
        <f t="shared" ref="P6:P32" si="3">L6/COS(ATAN((Q6+U6-T6)/L6))</f>
        <v>145.38461538461539</v>
      </c>
      <c r="Q6" s="28">
        <f t="shared" ref="Q6:Q32" si="4">L6*TAN(N6*PI()/180)</f>
        <v>77.94228634059948</v>
      </c>
      <c r="R6" s="33">
        <f t="shared" ref="R6:R32" si="5">M6/COS(N6*PI()/180)</f>
        <v>1.7320508075688772</v>
      </c>
      <c r="S6" s="50">
        <f t="shared" ref="S6:S32" si="6">40/COS(N6*PI()/180)</f>
        <v>46.188021535170058</v>
      </c>
      <c r="T6" s="50">
        <f t="shared" ref="T6:T32" si="7">K6/X6+S6</f>
        <v>78.164344136441642</v>
      </c>
      <c r="U6" s="50">
        <f t="shared" ref="U6:U32" si="8">30/X6+S6</f>
        <v>54.182102185487956</v>
      </c>
      <c r="V6" s="28">
        <f t="shared" ref="V6:V32" si="9">20/COS(N6*PI()/180)</f>
        <v>23.094010767585029</v>
      </c>
      <c r="W6" s="28">
        <f t="shared" ref="W6:W32" si="10">20/COS(ATAN((Q6+U6-T6)/L6))</f>
        <v>21.538461538461537</v>
      </c>
      <c r="X6" s="23">
        <f t="shared" ref="X6:X32" si="11">(4+SIN(N6*PI()/180)/M6)*COS(N6*PI()/180)</f>
        <v>3.7527767497325675</v>
      </c>
      <c r="Y6" s="30">
        <f t="shared" ref="Y6:Y32" si="12">(S6*M6*(K6^2-30^2)/2+M6*(K6^3-30^3)/(6*X6))/1000000</f>
        <v>0.58096981126185299</v>
      </c>
      <c r="Z6" s="30">
        <f t="shared" ref="Z6:Z32" si="13">(M6*(S6+V6+W6)*(K6-30)*60+M6*(K6^2-30^2)*60/(2*X6)+(V6+W6+U6)*0*60)/1000000</f>
        <v>0.89752613328279207</v>
      </c>
      <c r="AA6" s="54">
        <v>30</v>
      </c>
      <c r="AB6" s="31">
        <f t="shared" ref="AB6:AB32" si="14">AA6+G6</f>
        <v>30</v>
      </c>
      <c r="AC6" s="50">
        <f t="shared" ref="AC6:AC32" si="15">IF(AA6&gt;0,L6/COS(ATAN((AD6+AH6-AG6)/L6)),L6/COS(ATAN((AD6+AG6-AH6)/L6)))</f>
        <v>145.38461538461539</v>
      </c>
      <c r="AD6" s="28">
        <f t="shared" ref="AD6:AD32" si="16">L6*TAN(ABS(AA6)*PI()/180)</f>
        <v>77.94228634059948</v>
      </c>
      <c r="AE6" s="33">
        <f t="shared" ref="AE6:AE32" si="17">M6/COS(AA6*PI()/180)</f>
        <v>1.7320508075688772</v>
      </c>
      <c r="AF6" s="50">
        <f t="shared" ref="AF6:AF32" si="18">40/COS(AA6*PI()/180)</f>
        <v>46.188021535170058</v>
      </c>
      <c r="AG6" s="50">
        <f t="shared" ref="AG6:AG32" si="19">K6/AK6+AF6</f>
        <v>78.164344136441642</v>
      </c>
      <c r="AH6" s="50">
        <f t="shared" ref="AH6:AH32" si="20">30/AK6+AF6</f>
        <v>54.182102185487956</v>
      </c>
      <c r="AI6" s="28">
        <f t="shared" ref="AI6:AI32" si="21">20/COS(AA6*PI()/180)</f>
        <v>23.094010767585029</v>
      </c>
      <c r="AJ6" s="28">
        <f t="shared" ref="AJ6:AJ32" si="22">IF(AA6&gt;0,20/COS(ATAN((AD6+AH6-AG6)/L6)),20/COS(ATAN((AD6-AH6+AG6)/L6)))</f>
        <v>21.538461538461537</v>
      </c>
      <c r="AK6" s="32">
        <f t="shared" ref="AK6:AK32" si="23">(4+SIN(ABS(AA6)*PI()/180)/M6)*COS(AA6*PI()/180)</f>
        <v>3.7527767497325675</v>
      </c>
      <c r="AL6" s="30">
        <f t="shared" ref="AL6:AL32" si="24">(AF6*M6*(K6^2-30^2)/2+M6*(K6^3-30^3)/(6*AK6))/1000000</f>
        <v>0.58096981126185299</v>
      </c>
      <c r="AM6" s="30">
        <f t="shared" ref="AM6:AM32" si="25">(M6*(AF6+AI6+AJ6)*(K6-30)*60+M6*(K6^2-30^2)*60/(2*AK6)+(AI6+AJ6+AH6)*0*60)/1000000</f>
        <v>0.89752613328279207</v>
      </c>
      <c r="AN6" s="33">
        <f t="shared" ref="AN6:AN32" si="26">IF(AA6&gt;0,(C6+C6+Q6+AD6)*L6/2/10000*0.4,(C6+C6+Q6-AD6)*L6/2/10000*0.4)</f>
        <v>1.2308883462392373</v>
      </c>
      <c r="AO6" s="34">
        <f t="shared" ref="AO6:AO32" si="27">IF(Z6&gt;0,1*0.4*(V6+U6+W6+Q6+C6/2+AI6+AH6+AJ6+(C6/2+AD6))/100,1*0.4*(V6+U6+W6+Q6+C6/2+AI6+AH6+AJ6+(C6/2-AD6))/100)</f>
        <v>2.0140548866570724</v>
      </c>
    </row>
    <row r="7" spans="1:41" s="1" customFormat="1" ht="20.100000000000001" hidden="1" customHeight="1" x14ac:dyDescent="0.15">
      <c r="A7" s="18"/>
      <c r="B7" s="174"/>
      <c r="C7" s="170"/>
      <c r="D7" s="76"/>
      <c r="E7" s="170"/>
      <c r="F7" s="8" t="s">
        <v>277</v>
      </c>
      <c r="G7" s="8">
        <v>0</v>
      </c>
      <c r="H7" s="8"/>
      <c r="I7" s="8"/>
      <c r="J7" s="8">
        <v>20</v>
      </c>
      <c r="K7" s="28">
        <f t="shared" si="0"/>
        <v>120</v>
      </c>
      <c r="L7" s="28">
        <f t="shared" si="1"/>
        <v>135</v>
      </c>
      <c r="M7" s="8">
        <v>1.5</v>
      </c>
      <c r="N7" s="8">
        <v>30</v>
      </c>
      <c r="O7" s="8">
        <f t="shared" si="2"/>
        <v>30</v>
      </c>
      <c r="P7" s="28">
        <f t="shared" si="3"/>
        <v>145.38461538461539</v>
      </c>
      <c r="Q7" s="28">
        <f t="shared" si="4"/>
        <v>77.94228634059948</v>
      </c>
      <c r="R7" s="33">
        <f t="shared" si="5"/>
        <v>1.7320508075688772</v>
      </c>
      <c r="S7" s="50">
        <f t="shared" si="6"/>
        <v>46.188021535170058</v>
      </c>
      <c r="T7" s="50">
        <f t="shared" si="7"/>
        <v>78.164344136441642</v>
      </c>
      <c r="U7" s="50">
        <f t="shared" si="8"/>
        <v>54.182102185487956</v>
      </c>
      <c r="V7" s="28">
        <f t="shared" si="9"/>
        <v>23.094010767585029</v>
      </c>
      <c r="W7" s="28">
        <f t="shared" si="10"/>
        <v>21.538461538461537</v>
      </c>
      <c r="X7" s="23">
        <f t="shared" si="11"/>
        <v>3.7527767497325675</v>
      </c>
      <c r="Y7" s="30">
        <f t="shared" si="12"/>
        <v>0.58096981126185299</v>
      </c>
      <c r="Z7" s="30">
        <f t="shared" si="13"/>
        <v>0.89752613328279207</v>
      </c>
      <c r="AA7" s="54">
        <v>30</v>
      </c>
      <c r="AB7" s="31">
        <f t="shared" si="14"/>
        <v>30</v>
      </c>
      <c r="AC7" s="50">
        <f t="shared" si="15"/>
        <v>145.38461538461539</v>
      </c>
      <c r="AD7" s="28">
        <f t="shared" si="16"/>
        <v>77.94228634059948</v>
      </c>
      <c r="AE7" s="33">
        <f t="shared" si="17"/>
        <v>1.7320508075688772</v>
      </c>
      <c r="AF7" s="50">
        <f t="shared" si="18"/>
        <v>46.188021535170058</v>
      </c>
      <c r="AG7" s="50">
        <f t="shared" si="19"/>
        <v>78.164344136441642</v>
      </c>
      <c r="AH7" s="50">
        <f t="shared" si="20"/>
        <v>54.182102185487956</v>
      </c>
      <c r="AI7" s="28">
        <f t="shared" si="21"/>
        <v>23.094010767585029</v>
      </c>
      <c r="AJ7" s="28">
        <f t="shared" si="22"/>
        <v>21.538461538461537</v>
      </c>
      <c r="AK7" s="32">
        <f t="shared" si="23"/>
        <v>3.7527767497325675</v>
      </c>
      <c r="AL7" s="30">
        <f t="shared" si="24"/>
        <v>0.58096981126185299</v>
      </c>
      <c r="AM7" s="30">
        <f t="shared" si="25"/>
        <v>0.89752613328279207</v>
      </c>
      <c r="AN7" s="33">
        <f t="shared" si="26"/>
        <v>0.42088834623923727</v>
      </c>
      <c r="AO7" s="34">
        <f t="shared" si="27"/>
        <v>1.4140548866570724</v>
      </c>
    </row>
    <row r="8" spans="1:41" s="1" customFormat="1" ht="20.100000000000001" hidden="1" customHeight="1" x14ac:dyDescent="0.15">
      <c r="A8" s="18"/>
      <c r="B8" s="174"/>
      <c r="C8" s="170"/>
      <c r="D8" s="76"/>
      <c r="E8" s="170"/>
      <c r="F8" s="8" t="s">
        <v>278</v>
      </c>
      <c r="G8" s="8">
        <v>0</v>
      </c>
      <c r="H8" s="8"/>
      <c r="I8" s="8"/>
      <c r="J8" s="8">
        <v>30</v>
      </c>
      <c r="K8" s="28">
        <f t="shared" si="0"/>
        <v>130</v>
      </c>
      <c r="L8" s="28">
        <f t="shared" si="1"/>
        <v>150</v>
      </c>
      <c r="M8" s="8">
        <v>1.5</v>
      </c>
      <c r="N8" s="8">
        <v>30</v>
      </c>
      <c r="O8" s="8">
        <f t="shared" si="2"/>
        <v>30</v>
      </c>
      <c r="P8" s="28">
        <f t="shared" si="3"/>
        <v>161.53846153846152</v>
      </c>
      <c r="Q8" s="28">
        <f t="shared" si="4"/>
        <v>86.602540378443862</v>
      </c>
      <c r="R8" s="33">
        <f t="shared" si="5"/>
        <v>1.7320508075688772</v>
      </c>
      <c r="S8" s="50">
        <f t="shared" si="6"/>
        <v>46.188021535170058</v>
      </c>
      <c r="T8" s="50">
        <f t="shared" si="7"/>
        <v>80.829037686547608</v>
      </c>
      <c r="U8" s="50">
        <f t="shared" si="8"/>
        <v>54.182102185487956</v>
      </c>
      <c r="V8" s="28">
        <f t="shared" si="9"/>
        <v>23.094010767585029</v>
      </c>
      <c r="W8" s="28">
        <f t="shared" si="10"/>
        <v>21.538461538461537</v>
      </c>
      <c r="X8" s="23">
        <f t="shared" si="11"/>
        <v>3.7527767497325675</v>
      </c>
      <c r="Y8" s="30">
        <f t="shared" si="12"/>
        <v>0.69881588351528934</v>
      </c>
      <c r="Z8" s="30">
        <f t="shared" si="13"/>
        <v>1.009242380178579</v>
      </c>
      <c r="AA8" s="54">
        <v>30</v>
      </c>
      <c r="AB8" s="31">
        <f t="shared" si="14"/>
        <v>30</v>
      </c>
      <c r="AC8" s="50">
        <f t="shared" si="15"/>
        <v>161.53846153846152</v>
      </c>
      <c r="AD8" s="28">
        <f t="shared" si="16"/>
        <v>86.602540378443862</v>
      </c>
      <c r="AE8" s="33">
        <f t="shared" si="17"/>
        <v>1.7320508075688772</v>
      </c>
      <c r="AF8" s="50">
        <f t="shared" si="18"/>
        <v>46.188021535170058</v>
      </c>
      <c r="AG8" s="50">
        <f t="shared" si="19"/>
        <v>80.829037686547608</v>
      </c>
      <c r="AH8" s="50">
        <f t="shared" si="20"/>
        <v>54.182102185487956</v>
      </c>
      <c r="AI8" s="28">
        <f t="shared" si="21"/>
        <v>23.094010767585029</v>
      </c>
      <c r="AJ8" s="28">
        <f t="shared" si="22"/>
        <v>21.538461538461537</v>
      </c>
      <c r="AK8" s="32">
        <f t="shared" si="23"/>
        <v>3.7527767497325675</v>
      </c>
      <c r="AL8" s="30">
        <f t="shared" si="24"/>
        <v>0.69881588351528934</v>
      </c>
      <c r="AM8" s="30">
        <f t="shared" si="25"/>
        <v>1.009242380178579</v>
      </c>
      <c r="AN8" s="33">
        <f t="shared" si="26"/>
        <v>0.51961524227066314</v>
      </c>
      <c r="AO8" s="34">
        <f t="shared" si="27"/>
        <v>1.4833369189598269</v>
      </c>
    </row>
    <row r="9" spans="1:41" s="1" customFormat="1" ht="20.100000000000001" hidden="1" customHeight="1" x14ac:dyDescent="0.15">
      <c r="A9" s="18"/>
      <c r="B9" s="174"/>
      <c r="C9" s="170"/>
      <c r="D9" s="76"/>
      <c r="E9" s="170"/>
      <c r="F9" s="8" t="s">
        <v>279</v>
      </c>
      <c r="G9" s="8">
        <v>0</v>
      </c>
      <c r="H9" s="8"/>
      <c r="I9" s="8"/>
      <c r="J9" s="8">
        <v>30</v>
      </c>
      <c r="K9" s="28">
        <f t="shared" si="0"/>
        <v>130</v>
      </c>
      <c r="L9" s="28">
        <f t="shared" si="1"/>
        <v>150</v>
      </c>
      <c r="M9" s="8">
        <v>1.5</v>
      </c>
      <c r="N9" s="8">
        <v>30</v>
      </c>
      <c r="O9" s="8">
        <f t="shared" si="2"/>
        <v>30</v>
      </c>
      <c r="P9" s="28">
        <f t="shared" si="3"/>
        <v>161.53846153846152</v>
      </c>
      <c r="Q9" s="28">
        <f t="shared" si="4"/>
        <v>86.602540378443862</v>
      </c>
      <c r="R9" s="33">
        <f t="shared" si="5"/>
        <v>1.7320508075688772</v>
      </c>
      <c r="S9" s="50">
        <f t="shared" si="6"/>
        <v>46.188021535170058</v>
      </c>
      <c r="T9" s="50">
        <f t="shared" si="7"/>
        <v>80.829037686547608</v>
      </c>
      <c r="U9" s="50">
        <f t="shared" si="8"/>
        <v>54.182102185487956</v>
      </c>
      <c r="V9" s="28">
        <f t="shared" si="9"/>
        <v>23.094010767585029</v>
      </c>
      <c r="W9" s="28">
        <f t="shared" si="10"/>
        <v>21.538461538461537</v>
      </c>
      <c r="X9" s="23">
        <f t="shared" si="11"/>
        <v>3.7527767497325675</v>
      </c>
      <c r="Y9" s="30">
        <f t="shared" si="12"/>
        <v>0.69881588351528934</v>
      </c>
      <c r="Z9" s="30">
        <f t="shared" si="13"/>
        <v>1.009242380178579</v>
      </c>
      <c r="AA9" s="54">
        <v>30</v>
      </c>
      <c r="AB9" s="31">
        <f t="shared" si="14"/>
        <v>30</v>
      </c>
      <c r="AC9" s="50">
        <f t="shared" si="15"/>
        <v>161.53846153846152</v>
      </c>
      <c r="AD9" s="28">
        <f t="shared" si="16"/>
        <v>86.602540378443862</v>
      </c>
      <c r="AE9" s="33">
        <f t="shared" si="17"/>
        <v>1.7320508075688772</v>
      </c>
      <c r="AF9" s="50">
        <f t="shared" si="18"/>
        <v>46.188021535170058</v>
      </c>
      <c r="AG9" s="50">
        <f t="shared" si="19"/>
        <v>80.829037686547608</v>
      </c>
      <c r="AH9" s="50">
        <f t="shared" si="20"/>
        <v>54.182102185487956</v>
      </c>
      <c r="AI9" s="28">
        <f t="shared" si="21"/>
        <v>23.094010767585029</v>
      </c>
      <c r="AJ9" s="28">
        <f t="shared" si="22"/>
        <v>21.538461538461537</v>
      </c>
      <c r="AK9" s="32">
        <f t="shared" si="23"/>
        <v>3.7527767497325675</v>
      </c>
      <c r="AL9" s="30">
        <f t="shared" si="24"/>
        <v>0.69881588351528934</v>
      </c>
      <c r="AM9" s="30">
        <f t="shared" si="25"/>
        <v>1.009242380178579</v>
      </c>
      <c r="AN9" s="33">
        <f t="shared" si="26"/>
        <v>0.51961524227066314</v>
      </c>
      <c r="AO9" s="34">
        <f t="shared" si="27"/>
        <v>1.4833369189598269</v>
      </c>
    </row>
    <row r="10" spans="1:41" s="1" customFormat="1" ht="20.100000000000001" hidden="1" customHeight="1" x14ac:dyDescent="0.15">
      <c r="A10" s="18"/>
      <c r="B10" s="174"/>
      <c r="C10" s="170"/>
      <c r="D10" s="76"/>
      <c r="E10" s="170"/>
      <c r="F10" s="8" t="s">
        <v>280</v>
      </c>
      <c r="G10" s="8">
        <v>0</v>
      </c>
      <c r="H10" s="8"/>
      <c r="I10" s="8"/>
      <c r="J10" s="8">
        <v>35</v>
      </c>
      <c r="K10" s="28">
        <f t="shared" si="0"/>
        <v>135</v>
      </c>
      <c r="L10" s="28">
        <f t="shared" si="1"/>
        <v>183.75</v>
      </c>
      <c r="M10" s="8">
        <v>1.75</v>
      </c>
      <c r="N10" s="8">
        <v>30</v>
      </c>
      <c r="O10" s="8">
        <f t="shared" si="2"/>
        <v>30</v>
      </c>
      <c r="P10" s="28">
        <f t="shared" si="3"/>
        <v>199.5409314735534</v>
      </c>
      <c r="Q10" s="28">
        <f t="shared" si="4"/>
        <v>106.08811196359373</v>
      </c>
      <c r="R10" s="33">
        <f t="shared" si="5"/>
        <v>2.0207259421636898</v>
      </c>
      <c r="S10" s="50">
        <f t="shared" si="6"/>
        <v>46.188021535170058</v>
      </c>
      <c r="T10" s="50">
        <f t="shared" si="7"/>
        <v>82.56108849411649</v>
      </c>
      <c r="U10" s="50">
        <f t="shared" si="8"/>
        <v>54.270925303824818</v>
      </c>
      <c r="V10" s="28">
        <f t="shared" si="9"/>
        <v>23.094010767585029</v>
      </c>
      <c r="W10" s="28">
        <f t="shared" si="10"/>
        <v>21.718740840658874</v>
      </c>
      <c r="X10" s="23">
        <f t="shared" si="11"/>
        <v>3.7115374447904514</v>
      </c>
      <c r="Y10" s="30">
        <f t="shared" si="12"/>
        <v>0.89140536077409638</v>
      </c>
      <c r="Z10" s="30">
        <f t="shared" si="13"/>
        <v>1.2483470625420403</v>
      </c>
      <c r="AA10" s="54">
        <v>30</v>
      </c>
      <c r="AB10" s="31">
        <f t="shared" si="14"/>
        <v>30</v>
      </c>
      <c r="AC10" s="50">
        <f t="shared" si="15"/>
        <v>199.5409314735534</v>
      </c>
      <c r="AD10" s="28">
        <f t="shared" si="16"/>
        <v>106.08811196359373</v>
      </c>
      <c r="AE10" s="33">
        <f t="shared" si="17"/>
        <v>2.0207259421636898</v>
      </c>
      <c r="AF10" s="50">
        <f t="shared" si="18"/>
        <v>46.188021535170058</v>
      </c>
      <c r="AG10" s="50">
        <f t="shared" si="19"/>
        <v>82.56108849411649</v>
      </c>
      <c r="AH10" s="50">
        <f t="shared" si="20"/>
        <v>54.270925303824818</v>
      </c>
      <c r="AI10" s="28">
        <f t="shared" si="21"/>
        <v>23.094010767585029</v>
      </c>
      <c r="AJ10" s="28">
        <f t="shared" si="22"/>
        <v>21.718740840658874</v>
      </c>
      <c r="AK10" s="32">
        <f t="shared" si="23"/>
        <v>3.7115374447904514</v>
      </c>
      <c r="AL10" s="30">
        <f t="shared" si="24"/>
        <v>0.89140536077409638</v>
      </c>
      <c r="AM10" s="30">
        <f t="shared" si="25"/>
        <v>1.2483470625420403</v>
      </c>
      <c r="AN10" s="33">
        <f t="shared" si="26"/>
        <v>0.77974762293241406</v>
      </c>
      <c r="AO10" s="34">
        <f t="shared" si="27"/>
        <v>1.6413743110052996</v>
      </c>
    </row>
    <row r="11" spans="1:41" s="1" customFormat="1" ht="20.100000000000001" hidden="1" customHeight="1" x14ac:dyDescent="0.15">
      <c r="A11" s="18"/>
      <c r="B11" s="174"/>
      <c r="C11" s="170"/>
      <c r="D11" s="76"/>
      <c r="E11" s="170"/>
      <c r="F11" s="8" t="s">
        <v>281</v>
      </c>
      <c r="G11" s="8">
        <v>0</v>
      </c>
      <c r="H11" s="8"/>
      <c r="I11" s="8"/>
      <c r="J11" s="8">
        <v>35</v>
      </c>
      <c r="K11" s="28">
        <f t="shared" si="0"/>
        <v>135</v>
      </c>
      <c r="L11" s="28">
        <f t="shared" si="1"/>
        <v>183.75</v>
      </c>
      <c r="M11" s="8">
        <v>1.75</v>
      </c>
      <c r="N11" s="8">
        <v>30</v>
      </c>
      <c r="O11" s="8">
        <f t="shared" si="2"/>
        <v>30</v>
      </c>
      <c r="P11" s="28">
        <f t="shared" si="3"/>
        <v>199.5409314735534</v>
      </c>
      <c r="Q11" s="28">
        <f t="shared" si="4"/>
        <v>106.08811196359373</v>
      </c>
      <c r="R11" s="33">
        <f t="shared" si="5"/>
        <v>2.0207259421636898</v>
      </c>
      <c r="S11" s="50">
        <f t="shared" si="6"/>
        <v>46.188021535170058</v>
      </c>
      <c r="T11" s="50">
        <f t="shared" si="7"/>
        <v>82.56108849411649</v>
      </c>
      <c r="U11" s="50">
        <f t="shared" si="8"/>
        <v>54.270925303824818</v>
      </c>
      <c r="V11" s="28">
        <f t="shared" si="9"/>
        <v>23.094010767585029</v>
      </c>
      <c r="W11" s="28">
        <f t="shared" si="10"/>
        <v>21.718740840658874</v>
      </c>
      <c r="X11" s="23">
        <f t="shared" si="11"/>
        <v>3.7115374447904514</v>
      </c>
      <c r="Y11" s="30">
        <f t="shared" si="12"/>
        <v>0.89140536077409638</v>
      </c>
      <c r="Z11" s="30">
        <f t="shared" si="13"/>
        <v>1.2483470625420403</v>
      </c>
      <c r="AA11" s="54">
        <v>30</v>
      </c>
      <c r="AB11" s="31">
        <f t="shared" si="14"/>
        <v>30</v>
      </c>
      <c r="AC11" s="50">
        <f t="shared" si="15"/>
        <v>199.5409314735534</v>
      </c>
      <c r="AD11" s="28">
        <f t="shared" si="16"/>
        <v>106.08811196359373</v>
      </c>
      <c r="AE11" s="33">
        <f t="shared" si="17"/>
        <v>2.0207259421636898</v>
      </c>
      <c r="AF11" s="50">
        <f t="shared" si="18"/>
        <v>46.188021535170058</v>
      </c>
      <c r="AG11" s="50">
        <f t="shared" si="19"/>
        <v>82.56108849411649</v>
      </c>
      <c r="AH11" s="50">
        <f t="shared" si="20"/>
        <v>54.270925303824818</v>
      </c>
      <c r="AI11" s="28">
        <f t="shared" si="21"/>
        <v>23.094010767585029</v>
      </c>
      <c r="AJ11" s="28">
        <f t="shared" si="22"/>
        <v>21.718740840658874</v>
      </c>
      <c r="AK11" s="32">
        <f t="shared" si="23"/>
        <v>3.7115374447904514</v>
      </c>
      <c r="AL11" s="30">
        <f t="shared" si="24"/>
        <v>0.89140536077409638</v>
      </c>
      <c r="AM11" s="30">
        <f t="shared" si="25"/>
        <v>1.2483470625420403</v>
      </c>
      <c r="AN11" s="33">
        <f t="shared" si="26"/>
        <v>0.77974762293241406</v>
      </c>
      <c r="AO11" s="34">
        <f t="shared" si="27"/>
        <v>1.6413743110052996</v>
      </c>
    </row>
    <row r="12" spans="1:41" s="1" customFormat="1" ht="20.100000000000001" hidden="1" customHeight="1" x14ac:dyDescent="0.15">
      <c r="A12" s="18"/>
      <c r="B12" s="174"/>
      <c r="C12" s="170"/>
      <c r="D12" s="76"/>
      <c r="E12" s="170"/>
      <c r="F12" s="8" t="s">
        <v>282</v>
      </c>
      <c r="G12" s="8">
        <v>0</v>
      </c>
      <c r="H12" s="8"/>
      <c r="I12" s="8"/>
      <c r="J12" s="8">
        <v>40</v>
      </c>
      <c r="K12" s="28">
        <f t="shared" si="0"/>
        <v>140</v>
      </c>
      <c r="L12" s="28">
        <f t="shared" si="1"/>
        <v>192.5</v>
      </c>
      <c r="M12" s="8">
        <v>1.75</v>
      </c>
      <c r="N12" s="8">
        <v>30</v>
      </c>
      <c r="O12" s="8">
        <f t="shared" si="2"/>
        <v>30</v>
      </c>
      <c r="P12" s="28">
        <f t="shared" si="3"/>
        <v>209.04288059134166</v>
      </c>
      <c r="Q12" s="28">
        <f t="shared" si="4"/>
        <v>111.13992681900295</v>
      </c>
      <c r="R12" s="33">
        <f t="shared" si="5"/>
        <v>2.0207259421636898</v>
      </c>
      <c r="S12" s="50">
        <f t="shared" si="6"/>
        <v>46.188021535170058</v>
      </c>
      <c r="T12" s="50">
        <f t="shared" si="7"/>
        <v>83.908239122225609</v>
      </c>
      <c r="U12" s="50">
        <f t="shared" si="8"/>
        <v>54.270925303824818</v>
      </c>
      <c r="V12" s="28">
        <f t="shared" si="9"/>
        <v>23.094010767585029</v>
      </c>
      <c r="W12" s="28">
        <f t="shared" si="10"/>
        <v>21.718740840658874</v>
      </c>
      <c r="X12" s="23">
        <f t="shared" si="11"/>
        <v>3.7115374447904514</v>
      </c>
      <c r="Y12" s="30">
        <f t="shared" si="12"/>
        <v>0.96926365066928255</v>
      </c>
      <c r="Z12" s="30">
        <f t="shared" si="13"/>
        <v>1.3155719556356584</v>
      </c>
      <c r="AA12" s="54">
        <v>30</v>
      </c>
      <c r="AB12" s="31">
        <f t="shared" si="14"/>
        <v>30</v>
      </c>
      <c r="AC12" s="50">
        <f t="shared" si="15"/>
        <v>209.04288059134166</v>
      </c>
      <c r="AD12" s="28">
        <f t="shared" si="16"/>
        <v>111.13992681900295</v>
      </c>
      <c r="AE12" s="33">
        <f t="shared" si="17"/>
        <v>2.0207259421636898</v>
      </c>
      <c r="AF12" s="50">
        <f t="shared" si="18"/>
        <v>46.188021535170058</v>
      </c>
      <c r="AG12" s="50">
        <f t="shared" si="19"/>
        <v>83.908239122225609</v>
      </c>
      <c r="AH12" s="50">
        <f t="shared" si="20"/>
        <v>54.270925303824818</v>
      </c>
      <c r="AI12" s="28">
        <f t="shared" si="21"/>
        <v>23.094010767585029</v>
      </c>
      <c r="AJ12" s="28">
        <f t="shared" si="22"/>
        <v>21.718740840658874</v>
      </c>
      <c r="AK12" s="32">
        <f t="shared" si="23"/>
        <v>3.7115374447904514</v>
      </c>
      <c r="AL12" s="30">
        <f t="shared" si="24"/>
        <v>0.96926365066928255</v>
      </c>
      <c r="AM12" s="30">
        <f t="shared" si="25"/>
        <v>1.3155719556356584</v>
      </c>
      <c r="AN12" s="33">
        <f t="shared" si="26"/>
        <v>0.85577743650632287</v>
      </c>
      <c r="AO12" s="34">
        <f t="shared" si="27"/>
        <v>1.6817888298485733</v>
      </c>
    </row>
    <row r="13" spans="1:41" s="1" customFormat="1" ht="20.100000000000001" hidden="1" customHeight="1" x14ac:dyDescent="0.15">
      <c r="A13" s="18"/>
      <c r="B13" s="174"/>
      <c r="C13" s="170"/>
      <c r="D13" s="76"/>
      <c r="E13" s="170"/>
      <c r="F13" s="8" t="s">
        <v>283</v>
      </c>
      <c r="G13" s="8">
        <v>0</v>
      </c>
      <c r="H13" s="8"/>
      <c r="I13" s="8"/>
      <c r="J13" s="8">
        <v>40</v>
      </c>
      <c r="K13" s="28">
        <f t="shared" si="0"/>
        <v>140</v>
      </c>
      <c r="L13" s="28">
        <f t="shared" si="1"/>
        <v>192.5</v>
      </c>
      <c r="M13" s="8">
        <v>1.75</v>
      </c>
      <c r="N13" s="8">
        <v>30</v>
      </c>
      <c r="O13" s="8">
        <f t="shared" si="2"/>
        <v>30</v>
      </c>
      <c r="P13" s="28">
        <f t="shared" si="3"/>
        <v>209.04288059134166</v>
      </c>
      <c r="Q13" s="28">
        <f t="shared" si="4"/>
        <v>111.13992681900295</v>
      </c>
      <c r="R13" s="33">
        <f t="shared" si="5"/>
        <v>2.0207259421636898</v>
      </c>
      <c r="S13" s="50">
        <f t="shared" si="6"/>
        <v>46.188021535170058</v>
      </c>
      <c r="T13" s="50">
        <f t="shared" si="7"/>
        <v>83.908239122225609</v>
      </c>
      <c r="U13" s="50">
        <f t="shared" si="8"/>
        <v>54.270925303824818</v>
      </c>
      <c r="V13" s="28">
        <f t="shared" si="9"/>
        <v>23.094010767585029</v>
      </c>
      <c r="W13" s="28">
        <f t="shared" si="10"/>
        <v>21.718740840658874</v>
      </c>
      <c r="X13" s="23">
        <f t="shared" si="11"/>
        <v>3.7115374447904514</v>
      </c>
      <c r="Y13" s="30">
        <f t="shared" si="12"/>
        <v>0.96926365066928255</v>
      </c>
      <c r="Z13" s="30">
        <f t="shared" si="13"/>
        <v>1.3155719556356584</v>
      </c>
      <c r="AA13" s="54">
        <v>30</v>
      </c>
      <c r="AB13" s="31">
        <f t="shared" si="14"/>
        <v>30</v>
      </c>
      <c r="AC13" s="50">
        <f t="shared" si="15"/>
        <v>209.04288059134166</v>
      </c>
      <c r="AD13" s="28">
        <f t="shared" si="16"/>
        <v>111.13992681900295</v>
      </c>
      <c r="AE13" s="33">
        <f t="shared" si="17"/>
        <v>2.0207259421636898</v>
      </c>
      <c r="AF13" s="50">
        <f t="shared" si="18"/>
        <v>46.188021535170058</v>
      </c>
      <c r="AG13" s="50">
        <f t="shared" si="19"/>
        <v>83.908239122225609</v>
      </c>
      <c r="AH13" s="50">
        <f t="shared" si="20"/>
        <v>54.270925303824818</v>
      </c>
      <c r="AI13" s="28">
        <f t="shared" si="21"/>
        <v>23.094010767585029</v>
      </c>
      <c r="AJ13" s="28">
        <f t="shared" si="22"/>
        <v>21.718740840658874</v>
      </c>
      <c r="AK13" s="32">
        <f t="shared" si="23"/>
        <v>3.7115374447904514</v>
      </c>
      <c r="AL13" s="30">
        <f t="shared" si="24"/>
        <v>0.96926365066928255</v>
      </c>
      <c r="AM13" s="30">
        <f t="shared" si="25"/>
        <v>1.3155719556356584</v>
      </c>
      <c r="AN13" s="33">
        <f t="shared" si="26"/>
        <v>0.85577743650632287</v>
      </c>
      <c r="AO13" s="34">
        <f t="shared" si="27"/>
        <v>1.6817888298485733</v>
      </c>
    </row>
    <row r="14" spans="1:41" s="1" customFormat="1" ht="20.100000000000001" hidden="1" customHeight="1" x14ac:dyDescent="0.15">
      <c r="A14" s="18"/>
      <c r="B14" s="175"/>
      <c r="C14" s="171"/>
      <c r="D14" s="77"/>
      <c r="E14" s="171"/>
      <c r="F14" s="8" t="s">
        <v>284</v>
      </c>
      <c r="G14" s="8">
        <v>0</v>
      </c>
      <c r="H14" s="8"/>
      <c r="I14" s="8"/>
      <c r="J14" s="8">
        <v>45</v>
      </c>
      <c r="K14" s="28">
        <f t="shared" si="0"/>
        <v>145</v>
      </c>
      <c r="L14" s="28">
        <f t="shared" si="1"/>
        <v>201.25</v>
      </c>
      <c r="M14" s="8">
        <v>1.75</v>
      </c>
      <c r="N14" s="8">
        <v>30</v>
      </c>
      <c r="O14" s="8">
        <f t="shared" si="2"/>
        <v>30</v>
      </c>
      <c r="P14" s="28">
        <f t="shared" si="3"/>
        <v>218.54482970912991</v>
      </c>
      <c r="Q14" s="28">
        <f t="shared" si="4"/>
        <v>116.19174167441219</v>
      </c>
      <c r="R14" s="33">
        <f t="shared" si="5"/>
        <v>2.0207259421636898</v>
      </c>
      <c r="S14" s="50">
        <f t="shared" si="6"/>
        <v>46.188021535170058</v>
      </c>
      <c r="T14" s="50">
        <f t="shared" si="7"/>
        <v>85.255389750334729</v>
      </c>
      <c r="U14" s="50">
        <f t="shared" si="8"/>
        <v>54.270925303824818</v>
      </c>
      <c r="V14" s="28">
        <f t="shared" si="9"/>
        <v>23.094010767585029</v>
      </c>
      <c r="W14" s="28">
        <f t="shared" si="10"/>
        <v>21.718740840658874</v>
      </c>
      <c r="X14" s="23">
        <f t="shared" si="11"/>
        <v>3.7115374447904514</v>
      </c>
      <c r="Y14" s="30">
        <f t="shared" si="12"/>
        <v>1.050792926026066</v>
      </c>
      <c r="Z14" s="30">
        <f t="shared" si="13"/>
        <v>1.3835041028090334</v>
      </c>
      <c r="AA14" s="54">
        <v>30</v>
      </c>
      <c r="AB14" s="31">
        <f t="shared" si="14"/>
        <v>30</v>
      </c>
      <c r="AC14" s="50">
        <f t="shared" si="15"/>
        <v>218.54482970912991</v>
      </c>
      <c r="AD14" s="28">
        <f t="shared" si="16"/>
        <v>116.19174167441219</v>
      </c>
      <c r="AE14" s="33">
        <f t="shared" si="17"/>
        <v>2.0207259421636898</v>
      </c>
      <c r="AF14" s="50">
        <f t="shared" si="18"/>
        <v>46.188021535170058</v>
      </c>
      <c r="AG14" s="50">
        <f t="shared" si="19"/>
        <v>85.255389750334729</v>
      </c>
      <c r="AH14" s="50">
        <f t="shared" si="20"/>
        <v>54.270925303824818</v>
      </c>
      <c r="AI14" s="28">
        <f t="shared" si="21"/>
        <v>23.094010767585029</v>
      </c>
      <c r="AJ14" s="28">
        <f t="shared" si="22"/>
        <v>21.718740840658874</v>
      </c>
      <c r="AK14" s="32">
        <f t="shared" si="23"/>
        <v>3.7115374447904514</v>
      </c>
      <c r="AL14" s="30">
        <f t="shared" si="24"/>
        <v>1.050792926026066</v>
      </c>
      <c r="AM14" s="30">
        <f t="shared" si="25"/>
        <v>1.3835041028090334</v>
      </c>
      <c r="AN14" s="33">
        <f t="shared" si="26"/>
        <v>0.93534352047901814</v>
      </c>
      <c r="AO14" s="34">
        <f t="shared" si="27"/>
        <v>1.7222033486918473</v>
      </c>
    </row>
    <row r="15" spans="1:41" s="1" customFormat="1" ht="20.100000000000001" hidden="1" customHeight="1" x14ac:dyDescent="0.15">
      <c r="A15" s="18"/>
      <c r="B15" s="173">
        <f>C15+20*2</f>
        <v>190</v>
      </c>
      <c r="C15" s="169">
        <v>150</v>
      </c>
      <c r="D15" s="78"/>
      <c r="E15" s="169">
        <v>150</v>
      </c>
      <c r="F15" s="8" t="s">
        <v>276</v>
      </c>
      <c r="G15" s="8">
        <v>0</v>
      </c>
      <c r="H15" s="8"/>
      <c r="I15" s="8"/>
      <c r="J15" s="8">
        <v>20</v>
      </c>
      <c r="K15" s="28">
        <f t="shared" ref="K15:K23" si="28">J15+E$15</f>
        <v>170</v>
      </c>
      <c r="L15" s="28">
        <f t="shared" si="1"/>
        <v>210</v>
      </c>
      <c r="M15" s="8">
        <v>1.5</v>
      </c>
      <c r="N15" s="8">
        <v>30</v>
      </c>
      <c r="O15" s="8">
        <f t="shared" si="2"/>
        <v>30</v>
      </c>
      <c r="P15" s="28">
        <f t="shared" si="3"/>
        <v>226.15384615384613</v>
      </c>
      <c r="Q15" s="28">
        <f t="shared" si="4"/>
        <v>121.2435565298214</v>
      </c>
      <c r="R15" s="33">
        <f t="shared" si="5"/>
        <v>1.7320508075688772</v>
      </c>
      <c r="S15" s="50">
        <f t="shared" si="6"/>
        <v>46.188021535170058</v>
      </c>
      <c r="T15" s="50">
        <f t="shared" si="7"/>
        <v>91.487811886971457</v>
      </c>
      <c r="U15" s="50">
        <f t="shared" si="8"/>
        <v>54.182102185487956</v>
      </c>
      <c r="V15" s="28">
        <f t="shared" si="9"/>
        <v>23.094010767585029</v>
      </c>
      <c r="W15" s="28">
        <f t="shared" si="10"/>
        <v>21.538461538461537</v>
      </c>
      <c r="X15" s="23">
        <f t="shared" si="11"/>
        <v>3.7527767497325675</v>
      </c>
      <c r="Y15" s="30">
        <f t="shared" si="12"/>
        <v>1.2954407693840149</v>
      </c>
      <c r="Z15" s="30">
        <f t="shared" si="13"/>
        <v>1.4800896097126808</v>
      </c>
      <c r="AA15" s="54">
        <v>30</v>
      </c>
      <c r="AB15" s="31">
        <f t="shared" si="14"/>
        <v>30</v>
      </c>
      <c r="AC15" s="50">
        <f t="shared" si="15"/>
        <v>226.15384615384613</v>
      </c>
      <c r="AD15" s="28">
        <f t="shared" si="16"/>
        <v>121.2435565298214</v>
      </c>
      <c r="AE15" s="33">
        <f t="shared" si="17"/>
        <v>1.7320508075688772</v>
      </c>
      <c r="AF15" s="50">
        <f t="shared" si="18"/>
        <v>46.188021535170058</v>
      </c>
      <c r="AG15" s="50">
        <f t="shared" si="19"/>
        <v>91.487811886971457</v>
      </c>
      <c r="AH15" s="50">
        <f t="shared" si="20"/>
        <v>54.182102185487956</v>
      </c>
      <c r="AI15" s="28">
        <f t="shared" si="21"/>
        <v>23.094010767585029</v>
      </c>
      <c r="AJ15" s="28">
        <f t="shared" si="22"/>
        <v>21.538461538461537</v>
      </c>
      <c r="AK15" s="32">
        <f t="shared" si="23"/>
        <v>3.7527767497325675</v>
      </c>
      <c r="AL15" s="30">
        <f t="shared" si="24"/>
        <v>1.2954407693840149</v>
      </c>
      <c r="AM15" s="30">
        <f t="shared" si="25"/>
        <v>1.4800896097126808</v>
      </c>
      <c r="AN15" s="33">
        <f t="shared" si="26"/>
        <v>2.2784458748504997</v>
      </c>
      <c r="AO15" s="34">
        <f t="shared" si="27"/>
        <v>2.3604650481708473</v>
      </c>
    </row>
    <row r="16" spans="1:41" s="1" customFormat="1" ht="20.100000000000001" hidden="1" customHeight="1" x14ac:dyDescent="0.15">
      <c r="A16" s="18"/>
      <c r="B16" s="174"/>
      <c r="C16" s="170"/>
      <c r="D16" s="76"/>
      <c r="E16" s="170"/>
      <c r="F16" s="8" t="s">
        <v>277</v>
      </c>
      <c r="G16" s="8">
        <v>0</v>
      </c>
      <c r="H16" s="8"/>
      <c r="I16" s="8"/>
      <c r="J16" s="8">
        <v>20</v>
      </c>
      <c r="K16" s="28">
        <f t="shared" si="28"/>
        <v>170</v>
      </c>
      <c r="L16" s="28">
        <f t="shared" si="1"/>
        <v>210</v>
      </c>
      <c r="M16" s="8">
        <v>1.5</v>
      </c>
      <c r="N16" s="8">
        <v>30</v>
      </c>
      <c r="O16" s="8">
        <f t="shared" si="2"/>
        <v>30</v>
      </c>
      <c r="P16" s="28">
        <f t="shared" si="3"/>
        <v>226.15384615384613</v>
      </c>
      <c r="Q16" s="28">
        <f t="shared" si="4"/>
        <v>121.2435565298214</v>
      </c>
      <c r="R16" s="33">
        <f t="shared" si="5"/>
        <v>1.7320508075688772</v>
      </c>
      <c r="S16" s="50">
        <f t="shared" si="6"/>
        <v>46.188021535170058</v>
      </c>
      <c r="T16" s="50">
        <f t="shared" si="7"/>
        <v>91.487811886971457</v>
      </c>
      <c r="U16" s="50">
        <f t="shared" si="8"/>
        <v>54.182102185487956</v>
      </c>
      <c r="V16" s="28">
        <f t="shared" si="9"/>
        <v>23.094010767585029</v>
      </c>
      <c r="W16" s="28">
        <f t="shared" si="10"/>
        <v>21.538461538461537</v>
      </c>
      <c r="X16" s="23">
        <f t="shared" si="11"/>
        <v>3.7527767497325675</v>
      </c>
      <c r="Y16" s="30">
        <f t="shared" si="12"/>
        <v>1.2954407693840149</v>
      </c>
      <c r="Z16" s="30">
        <f t="shared" si="13"/>
        <v>1.4800896097126808</v>
      </c>
      <c r="AA16" s="54">
        <v>30</v>
      </c>
      <c r="AB16" s="31">
        <f t="shared" si="14"/>
        <v>30</v>
      </c>
      <c r="AC16" s="50">
        <f t="shared" si="15"/>
        <v>226.15384615384613</v>
      </c>
      <c r="AD16" s="28">
        <f t="shared" si="16"/>
        <v>121.2435565298214</v>
      </c>
      <c r="AE16" s="33">
        <f t="shared" si="17"/>
        <v>1.7320508075688772</v>
      </c>
      <c r="AF16" s="50">
        <f t="shared" si="18"/>
        <v>46.188021535170058</v>
      </c>
      <c r="AG16" s="50">
        <f t="shared" si="19"/>
        <v>91.487811886971457</v>
      </c>
      <c r="AH16" s="50">
        <f t="shared" si="20"/>
        <v>54.182102185487956</v>
      </c>
      <c r="AI16" s="28">
        <f t="shared" si="21"/>
        <v>23.094010767585029</v>
      </c>
      <c r="AJ16" s="28">
        <f t="shared" si="22"/>
        <v>21.538461538461537</v>
      </c>
      <c r="AK16" s="32">
        <f t="shared" si="23"/>
        <v>3.7527767497325675</v>
      </c>
      <c r="AL16" s="30">
        <f t="shared" si="24"/>
        <v>1.2954407693840149</v>
      </c>
      <c r="AM16" s="30">
        <f t="shared" si="25"/>
        <v>1.4800896097126808</v>
      </c>
      <c r="AN16" s="33">
        <f t="shared" si="26"/>
        <v>1.0184458748504999</v>
      </c>
      <c r="AO16" s="34">
        <f t="shared" si="27"/>
        <v>1.7604650481708473</v>
      </c>
    </row>
    <row r="17" spans="1:41" s="1" customFormat="1" ht="20.100000000000001" hidden="1" customHeight="1" x14ac:dyDescent="0.15">
      <c r="A17" s="18"/>
      <c r="B17" s="174"/>
      <c r="C17" s="170"/>
      <c r="D17" s="76"/>
      <c r="E17" s="170"/>
      <c r="F17" s="8" t="s">
        <v>278</v>
      </c>
      <c r="G17" s="8">
        <v>0</v>
      </c>
      <c r="H17" s="8"/>
      <c r="I17" s="8"/>
      <c r="J17" s="8">
        <v>30</v>
      </c>
      <c r="K17" s="28">
        <f t="shared" si="28"/>
        <v>180</v>
      </c>
      <c r="L17" s="28">
        <f t="shared" si="1"/>
        <v>225</v>
      </c>
      <c r="M17" s="8">
        <v>1.5</v>
      </c>
      <c r="N17" s="8">
        <v>30</v>
      </c>
      <c r="O17" s="8">
        <f t="shared" si="2"/>
        <v>30</v>
      </c>
      <c r="P17" s="28">
        <f t="shared" si="3"/>
        <v>242.30769230769232</v>
      </c>
      <c r="Q17" s="28">
        <f t="shared" si="4"/>
        <v>129.9038105676658</v>
      </c>
      <c r="R17" s="33">
        <f t="shared" si="5"/>
        <v>1.7320508075688772</v>
      </c>
      <c r="S17" s="50">
        <f t="shared" si="6"/>
        <v>46.188021535170058</v>
      </c>
      <c r="T17" s="50">
        <f t="shared" si="7"/>
        <v>94.152505437077423</v>
      </c>
      <c r="U17" s="50">
        <f t="shared" si="8"/>
        <v>54.182102185487956</v>
      </c>
      <c r="V17" s="28">
        <f t="shared" si="9"/>
        <v>23.094010767585029</v>
      </c>
      <c r="W17" s="28">
        <f t="shared" si="10"/>
        <v>21.53846153846154</v>
      </c>
      <c r="X17" s="23">
        <f t="shared" si="11"/>
        <v>3.7527767497325675</v>
      </c>
      <c r="Y17" s="30">
        <f t="shared" si="12"/>
        <v>1.4779056602275207</v>
      </c>
      <c r="Z17" s="30">
        <f t="shared" si="13"/>
        <v>1.6037969775839453</v>
      </c>
      <c r="AA17" s="54">
        <v>30</v>
      </c>
      <c r="AB17" s="31">
        <f t="shared" si="14"/>
        <v>30</v>
      </c>
      <c r="AC17" s="50">
        <f t="shared" si="15"/>
        <v>242.30769230769232</v>
      </c>
      <c r="AD17" s="28">
        <f t="shared" si="16"/>
        <v>129.9038105676658</v>
      </c>
      <c r="AE17" s="33">
        <f t="shared" si="17"/>
        <v>1.7320508075688772</v>
      </c>
      <c r="AF17" s="50">
        <f t="shared" si="18"/>
        <v>46.188021535170058</v>
      </c>
      <c r="AG17" s="50">
        <f t="shared" si="19"/>
        <v>94.152505437077423</v>
      </c>
      <c r="AH17" s="50">
        <f t="shared" si="20"/>
        <v>54.182102185487956</v>
      </c>
      <c r="AI17" s="28">
        <f t="shared" si="21"/>
        <v>23.094010767585029</v>
      </c>
      <c r="AJ17" s="28">
        <f t="shared" si="22"/>
        <v>21.53846153846154</v>
      </c>
      <c r="AK17" s="32">
        <f t="shared" si="23"/>
        <v>3.7527767497325675</v>
      </c>
      <c r="AL17" s="30">
        <f t="shared" si="24"/>
        <v>1.4779056602275207</v>
      </c>
      <c r="AM17" s="30">
        <f t="shared" si="25"/>
        <v>1.6037969775839453</v>
      </c>
      <c r="AN17" s="33">
        <f t="shared" si="26"/>
        <v>1.1691342951089922</v>
      </c>
      <c r="AO17" s="34">
        <f t="shared" si="27"/>
        <v>1.8297470804736029</v>
      </c>
    </row>
    <row r="18" spans="1:41" s="1" customFormat="1" ht="20.100000000000001" hidden="1" customHeight="1" x14ac:dyDescent="0.15">
      <c r="A18" s="18"/>
      <c r="B18" s="174"/>
      <c r="C18" s="170"/>
      <c r="D18" s="76"/>
      <c r="E18" s="170"/>
      <c r="F18" s="8" t="s">
        <v>279</v>
      </c>
      <c r="G18" s="8">
        <v>0</v>
      </c>
      <c r="H18" s="8"/>
      <c r="I18" s="8"/>
      <c r="J18" s="8">
        <v>30</v>
      </c>
      <c r="K18" s="28">
        <f t="shared" si="28"/>
        <v>180</v>
      </c>
      <c r="L18" s="28">
        <f t="shared" si="1"/>
        <v>225</v>
      </c>
      <c r="M18" s="8">
        <v>1.5</v>
      </c>
      <c r="N18" s="8">
        <v>30</v>
      </c>
      <c r="O18" s="8">
        <f t="shared" si="2"/>
        <v>30</v>
      </c>
      <c r="P18" s="28">
        <f t="shared" si="3"/>
        <v>242.30769230769232</v>
      </c>
      <c r="Q18" s="28">
        <f t="shared" si="4"/>
        <v>129.9038105676658</v>
      </c>
      <c r="R18" s="33">
        <f t="shared" si="5"/>
        <v>1.7320508075688772</v>
      </c>
      <c r="S18" s="50">
        <f t="shared" si="6"/>
        <v>46.188021535170058</v>
      </c>
      <c r="T18" s="50">
        <f t="shared" si="7"/>
        <v>94.152505437077423</v>
      </c>
      <c r="U18" s="50">
        <f t="shared" si="8"/>
        <v>54.182102185487956</v>
      </c>
      <c r="V18" s="28">
        <f t="shared" si="9"/>
        <v>23.094010767585029</v>
      </c>
      <c r="W18" s="28">
        <f t="shared" si="10"/>
        <v>21.53846153846154</v>
      </c>
      <c r="X18" s="23">
        <f t="shared" si="11"/>
        <v>3.7527767497325675</v>
      </c>
      <c r="Y18" s="30">
        <f t="shared" si="12"/>
        <v>1.4779056602275207</v>
      </c>
      <c r="Z18" s="30">
        <f t="shared" si="13"/>
        <v>1.6037969775839453</v>
      </c>
      <c r="AA18" s="54">
        <v>30</v>
      </c>
      <c r="AB18" s="31">
        <f t="shared" si="14"/>
        <v>30</v>
      </c>
      <c r="AC18" s="50">
        <f t="shared" si="15"/>
        <v>242.30769230769232</v>
      </c>
      <c r="AD18" s="28">
        <f t="shared" si="16"/>
        <v>129.9038105676658</v>
      </c>
      <c r="AE18" s="33">
        <f t="shared" si="17"/>
        <v>1.7320508075688772</v>
      </c>
      <c r="AF18" s="50">
        <f t="shared" si="18"/>
        <v>46.188021535170058</v>
      </c>
      <c r="AG18" s="50">
        <f t="shared" si="19"/>
        <v>94.152505437077423</v>
      </c>
      <c r="AH18" s="50">
        <f t="shared" si="20"/>
        <v>54.182102185487956</v>
      </c>
      <c r="AI18" s="28">
        <f t="shared" si="21"/>
        <v>23.094010767585029</v>
      </c>
      <c r="AJ18" s="28">
        <f t="shared" si="22"/>
        <v>21.53846153846154</v>
      </c>
      <c r="AK18" s="32">
        <f t="shared" si="23"/>
        <v>3.7527767497325675</v>
      </c>
      <c r="AL18" s="30">
        <f t="shared" si="24"/>
        <v>1.4779056602275207</v>
      </c>
      <c r="AM18" s="30">
        <f t="shared" si="25"/>
        <v>1.6037969775839453</v>
      </c>
      <c r="AN18" s="33">
        <f t="shared" si="26"/>
        <v>1.1691342951089922</v>
      </c>
      <c r="AO18" s="34">
        <f t="shared" si="27"/>
        <v>1.8297470804736029</v>
      </c>
    </row>
    <row r="19" spans="1:41" s="1" customFormat="1" ht="20.100000000000001" hidden="1" customHeight="1" x14ac:dyDescent="0.15">
      <c r="A19" s="18"/>
      <c r="B19" s="174"/>
      <c r="C19" s="170"/>
      <c r="D19" s="76"/>
      <c r="E19" s="170"/>
      <c r="F19" s="8" t="s">
        <v>280</v>
      </c>
      <c r="G19" s="8">
        <v>0</v>
      </c>
      <c r="H19" s="8"/>
      <c r="I19" s="8"/>
      <c r="J19" s="8">
        <v>35</v>
      </c>
      <c r="K19" s="28">
        <f t="shared" si="28"/>
        <v>185</v>
      </c>
      <c r="L19" s="28">
        <f t="shared" si="1"/>
        <v>271.25</v>
      </c>
      <c r="M19" s="8">
        <v>1.75</v>
      </c>
      <c r="N19" s="8">
        <v>30</v>
      </c>
      <c r="O19" s="8">
        <f t="shared" si="2"/>
        <v>30</v>
      </c>
      <c r="P19" s="28">
        <f t="shared" si="3"/>
        <v>294.56042265143594</v>
      </c>
      <c r="Q19" s="28">
        <f t="shared" si="4"/>
        <v>156.60626051768597</v>
      </c>
      <c r="R19" s="33">
        <f t="shared" si="5"/>
        <v>2.0207259421636898</v>
      </c>
      <c r="S19" s="50">
        <f t="shared" si="6"/>
        <v>46.188021535170058</v>
      </c>
      <c r="T19" s="50">
        <f t="shared" si="7"/>
        <v>96.032594775207741</v>
      </c>
      <c r="U19" s="50">
        <f t="shared" si="8"/>
        <v>54.270925303824818</v>
      </c>
      <c r="V19" s="28">
        <f t="shared" si="9"/>
        <v>23.094010767585029</v>
      </c>
      <c r="W19" s="28">
        <f t="shared" si="10"/>
        <v>21.718740840658871</v>
      </c>
      <c r="X19" s="23">
        <f t="shared" si="11"/>
        <v>3.7115374447904514</v>
      </c>
      <c r="Y19" s="30">
        <f t="shared" si="12"/>
        <v>1.8422551462954122</v>
      </c>
      <c r="Z19" s="30">
        <f t="shared" si="13"/>
        <v>1.9524224270672965</v>
      </c>
      <c r="AA19" s="54">
        <v>30</v>
      </c>
      <c r="AB19" s="31">
        <f t="shared" si="14"/>
        <v>30</v>
      </c>
      <c r="AC19" s="50">
        <f t="shared" si="15"/>
        <v>294.56042265143594</v>
      </c>
      <c r="AD19" s="28">
        <f t="shared" si="16"/>
        <v>156.60626051768597</v>
      </c>
      <c r="AE19" s="33">
        <f t="shared" si="17"/>
        <v>2.0207259421636898</v>
      </c>
      <c r="AF19" s="50">
        <f t="shared" si="18"/>
        <v>46.188021535170058</v>
      </c>
      <c r="AG19" s="50">
        <f t="shared" si="19"/>
        <v>96.032594775207741</v>
      </c>
      <c r="AH19" s="50">
        <f t="shared" si="20"/>
        <v>54.270925303824818</v>
      </c>
      <c r="AI19" s="28">
        <f t="shared" si="21"/>
        <v>23.094010767585029</v>
      </c>
      <c r="AJ19" s="28">
        <f t="shared" si="22"/>
        <v>21.718740840658871</v>
      </c>
      <c r="AK19" s="32">
        <f t="shared" si="23"/>
        <v>3.7115374447904514</v>
      </c>
      <c r="AL19" s="30">
        <f t="shared" si="24"/>
        <v>1.8422551462954122</v>
      </c>
      <c r="AM19" s="30">
        <f t="shared" si="25"/>
        <v>1.9524224270672965</v>
      </c>
      <c r="AN19" s="33">
        <f t="shared" si="26"/>
        <v>1.6991779266168932</v>
      </c>
      <c r="AO19" s="34">
        <f t="shared" si="27"/>
        <v>2.0455194994380377</v>
      </c>
    </row>
    <row r="20" spans="1:41" s="1" customFormat="1" ht="20.100000000000001" hidden="1" customHeight="1" x14ac:dyDescent="0.15">
      <c r="A20" s="18"/>
      <c r="B20" s="174"/>
      <c r="C20" s="170"/>
      <c r="D20" s="76"/>
      <c r="E20" s="170"/>
      <c r="F20" s="8" t="s">
        <v>281</v>
      </c>
      <c r="G20" s="8">
        <v>0</v>
      </c>
      <c r="H20" s="8"/>
      <c r="I20" s="8"/>
      <c r="J20" s="8">
        <v>35</v>
      </c>
      <c r="K20" s="28">
        <f t="shared" si="28"/>
        <v>185</v>
      </c>
      <c r="L20" s="28">
        <f t="shared" si="1"/>
        <v>271.25</v>
      </c>
      <c r="M20" s="8">
        <v>1.75</v>
      </c>
      <c r="N20" s="8">
        <v>30</v>
      </c>
      <c r="O20" s="8">
        <f t="shared" si="2"/>
        <v>30</v>
      </c>
      <c r="P20" s="28">
        <f t="shared" si="3"/>
        <v>294.56042265143594</v>
      </c>
      <c r="Q20" s="28">
        <f t="shared" si="4"/>
        <v>156.60626051768597</v>
      </c>
      <c r="R20" s="33">
        <f t="shared" si="5"/>
        <v>2.0207259421636898</v>
      </c>
      <c r="S20" s="50">
        <f t="shared" si="6"/>
        <v>46.188021535170058</v>
      </c>
      <c r="T20" s="50">
        <f t="shared" si="7"/>
        <v>96.032594775207741</v>
      </c>
      <c r="U20" s="50">
        <f t="shared" si="8"/>
        <v>54.270925303824818</v>
      </c>
      <c r="V20" s="28">
        <f t="shared" si="9"/>
        <v>23.094010767585029</v>
      </c>
      <c r="W20" s="28">
        <f t="shared" si="10"/>
        <v>21.718740840658871</v>
      </c>
      <c r="X20" s="23">
        <f t="shared" si="11"/>
        <v>3.7115374447904514</v>
      </c>
      <c r="Y20" s="30">
        <f t="shared" si="12"/>
        <v>1.8422551462954122</v>
      </c>
      <c r="Z20" s="30">
        <f t="shared" si="13"/>
        <v>1.9524224270672965</v>
      </c>
      <c r="AA20" s="54">
        <v>30</v>
      </c>
      <c r="AB20" s="31">
        <f t="shared" si="14"/>
        <v>30</v>
      </c>
      <c r="AC20" s="50">
        <f t="shared" si="15"/>
        <v>294.56042265143594</v>
      </c>
      <c r="AD20" s="28">
        <f t="shared" si="16"/>
        <v>156.60626051768597</v>
      </c>
      <c r="AE20" s="33">
        <f t="shared" si="17"/>
        <v>2.0207259421636898</v>
      </c>
      <c r="AF20" s="50">
        <f t="shared" si="18"/>
        <v>46.188021535170058</v>
      </c>
      <c r="AG20" s="50">
        <f t="shared" si="19"/>
        <v>96.032594775207741</v>
      </c>
      <c r="AH20" s="50">
        <f t="shared" si="20"/>
        <v>54.270925303824818</v>
      </c>
      <c r="AI20" s="28">
        <f t="shared" si="21"/>
        <v>23.094010767585029</v>
      </c>
      <c r="AJ20" s="28">
        <f t="shared" si="22"/>
        <v>21.718740840658871</v>
      </c>
      <c r="AK20" s="32">
        <f t="shared" si="23"/>
        <v>3.7115374447904514</v>
      </c>
      <c r="AL20" s="30">
        <f t="shared" si="24"/>
        <v>1.8422551462954122</v>
      </c>
      <c r="AM20" s="30">
        <f t="shared" si="25"/>
        <v>1.9524224270672965</v>
      </c>
      <c r="AN20" s="33">
        <f t="shared" si="26"/>
        <v>1.6991779266168932</v>
      </c>
      <c r="AO20" s="34">
        <f t="shared" si="27"/>
        <v>2.0455194994380377</v>
      </c>
    </row>
    <row r="21" spans="1:41" s="1" customFormat="1" ht="20.100000000000001" hidden="1" customHeight="1" x14ac:dyDescent="0.15">
      <c r="A21" s="18"/>
      <c r="B21" s="174"/>
      <c r="C21" s="170"/>
      <c r="D21" s="76"/>
      <c r="E21" s="170"/>
      <c r="F21" s="8" t="s">
        <v>282</v>
      </c>
      <c r="G21" s="8">
        <v>0</v>
      </c>
      <c r="H21" s="8"/>
      <c r="I21" s="8"/>
      <c r="J21" s="8">
        <v>40</v>
      </c>
      <c r="K21" s="28">
        <f t="shared" si="28"/>
        <v>190</v>
      </c>
      <c r="L21" s="28">
        <f t="shared" si="1"/>
        <v>280</v>
      </c>
      <c r="M21" s="8">
        <v>1.75</v>
      </c>
      <c r="N21" s="8">
        <v>30</v>
      </c>
      <c r="O21" s="8">
        <f t="shared" si="2"/>
        <v>30</v>
      </c>
      <c r="P21" s="28">
        <f t="shared" si="3"/>
        <v>304.06237176922423</v>
      </c>
      <c r="Q21" s="28">
        <f t="shared" si="4"/>
        <v>161.65807537309522</v>
      </c>
      <c r="R21" s="33">
        <f t="shared" si="5"/>
        <v>2.0207259421636898</v>
      </c>
      <c r="S21" s="50">
        <f t="shared" si="6"/>
        <v>46.188021535170058</v>
      </c>
      <c r="T21" s="50">
        <f t="shared" si="7"/>
        <v>97.379745403316875</v>
      </c>
      <c r="U21" s="50">
        <f t="shared" si="8"/>
        <v>54.270925303824818</v>
      </c>
      <c r="V21" s="28">
        <f t="shared" si="9"/>
        <v>23.094010767585029</v>
      </c>
      <c r="W21" s="28">
        <f t="shared" si="10"/>
        <v>21.718740840658874</v>
      </c>
      <c r="X21" s="23">
        <f t="shared" si="11"/>
        <v>3.7115374447904514</v>
      </c>
      <c r="Y21" s="30">
        <f t="shared" si="12"/>
        <v>1.9594754936056618</v>
      </c>
      <c r="Z21" s="30">
        <f t="shared" si="13"/>
        <v>2.0267198609584876</v>
      </c>
      <c r="AA21" s="54">
        <v>30</v>
      </c>
      <c r="AB21" s="31">
        <f t="shared" si="14"/>
        <v>30</v>
      </c>
      <c r="AC21" s="50">
        <f t="shared" si="15"/>
        <v>304.06237176922423</v>
      </c>
      <c r="AD21" s="28">
        <f t="shared" si="16"/>
        <v>161.65807537309522</v>
      </c>
      <c r="AE21" s="33">
        <f t="shared" si="17"/>
        <v>2.0207259421636898</v>
      </c>
      <c r="AF21" s="50">
        <f t="shared" si="18"/>
        <v>46.188021535170058</v>
      </c>
      <c r="AG21" s="50">
        <f t="shared" si="19"/>
        <v>97.379745403316875</v>
      </c>
      <c r="AH21" s="50">
        <f t="shared" si="20"/>
        <v>54.270925303824818</v>
      </c>
      <c r="AI21" s="28">
        <f t="shared" si="21"/>
        <v>23.094010767585029</v>
      </c>
      <c r="AJ21" s="28">
        <f t="shared" si="22"/>
        <v>21.718740840658874</v>
      </c>
      <c r="AK21" s="32">
        <f t="shared" si="23"/>
        <v>3.7115374447904514</v>
      </c>
      <c r="AL21" s="30">
        <f t="shared" si="24"/>
        <v>1.9594754936056618</v>
      </c>
      <c r="AM21" s="30">
        <f t="shared" si="25"/>
        <v>2.0267198609584876</v>
      </c>
      <c r="AN21" s="33">
        <f t="shared" si="26"/>
        <v>1.8105704441786665</v>
      </c>
      <c r="AO21" s="34">
        <f t="shared" si="27"/>
        <v>2.0859340182813115</v>
      </c>
    </row>
    <row r="22" spans="1:41" s="1" customFormat="1" ht="20.100000000000001" hidden="1" customHeight="1" x14ac:dyDescent="0.15">
      <c r="A22" s="18"/>
      <c r="B22" s="174"/>
      <c r="C22" s="170"/>
      <c r="D22" s="76"/>
      <c r="E22" s="170"/>
      <c r="F22" s="8" t="s">
        <v>283</v>
      </c>
      <c r="G22" s="8">
        <v>0</v>
      </c>
      <c r="H22" s="8"/>
      <c r="I22" s="8"/>
      <c r="J22" s="8">
        <v>40</v>
      </c>
      <c r="K22" s="28">
        <f t="shared" si="28"/>
        <v>190</v>
      </c>
      <c r="L22" s="28">
        <f t="shared" si="1"/>
        <v>280</v>
      </c>
      <c r="M22" s="8">
        <v>1.75</v>
      </c>
      <c r="N22" s="8">
        <v>30</v>
      </c>
      <c r="O22" s="8">
        <f t="shared" si="2"/>
        <v>30</v>
      </c>
      <c r="P22" s="28">
        <f t="shared" si="3"/>
        <v>304.06237176922423</v>
      </c>
      <c r="Q22" s="28">
        <f t="shared" si="4"/>
        <v>161.65807537309522</v>
      </c>
      <c r="R22" s="33">
        <f t="shared" si="5"/>
        <v>2.0207259421636898</v>
      </c>
      <c r="S22" s="50">
        <f t="shared" si="6"/>
        <v>46.188021535170058</v>
      </c>
      <c r="T22" s="50">
        <f t="shared" si="7"/>
        <v>97.379745403316875</v>
      </c>
      <c r="U22" s="50">
        <f t="shared" si="8"/>
        <v>54.270925303824818</v>
      </c>
      <c r="V22" s="28">
        <f t="shared" si="9"/>
        <v>23.094010767585029</v>
      </c>
      <c r="W22" s="28">
        <f t="shared" si="10"/>
        <v>21.718740840658874</v>
      </c>
      <c r="X22" s="23">
        <f t="shared" si="11"/>
        <v>3.7115374447904514</v>
      </c>
      <c r="Y22" s="30">
        <f t="shared" si="12"/>
        <v>1.9594754936056618</v>
      </c>
      <c r="Z22" s="30">
        <f t="shared" si="13"/>
        <v>2.0267198609584876</v>
      </c>
      <c r="AA22" s="54">
        <v>30</v>
      </c>
      <c r="AB22" s="31">
        <f t="shared" si="14"/>
        <v>30</v>
      </c>
      <c r="AC22" s="50">
        <f t="shared" si="15"/>
        <v>304.06237176922423</v>
      </c>
      <c r="AD22" s="28">
        <f t="shared" si="16"/>
        <v>161.65807537309522</v>
      </c>
      <c r="AE22" s="33">
        <f t="shared" si="17"/>
        <v>2.0207259421636898</v>
      </c>
      <c r="AF22" s="50">
        <f t="shared" si="18"/>
        <v>46.188021535170058</v>
      </c>
      <c r="AG22" s="50">
        <f t="shared" si="19"/>
        <v>97.379745403316875</v>
      </c>
      <c r="AH22" s="50">
        <f t="shared" si="20"/>
        <v>54.270925303824818</v>
      </c>
      <c r="AI22" s="28">
        <f t="shared" si="21"/>
        <v>23.094010767585029</v>
      </c>
      <c r="AJ22" s="28">
        <f t="shared" si="22"/>
        <v>21.718740840658874</v>
      </c>
      <c r="AK22" s="32">
        <f t="shared" si="23"/>
        <v>3.7115374447904514</v>
      </c>
      <c r="AL22" s="30">
        <f t="shared" si="24"/>
        <v>1.9594754936056618</v>
      </c>
      <c r="AM22" s="30">
        <f t="shared" si="25"/>
        <v>2.0267198609584876</v>
      </c>
      <c r="AN22" s="33">
        <f t="shared" si="26"/>
        <v>1.8105704441786665</v>
      </c>
      <c r="AO22" s="34">
        <f t="shared" si="27"/>
        <v>2.0859340182813115</v>
      </c>
    </row>
    <row r="23" spans="1:41" s="1" customFormat="1" ht="20.100000000000001" hidden="1" customHeight="1" x14ac:dyDescent="0.15">
      <c r="A23" s="18"/>
      <c r="B23" s="175"/>
      <c r="C23" s="171"/>
      <c r="D23" s="77"/>
      <c r="E23" s="171"/>
      <c r="F23" s="8" t="s">
        <v>284</v>
      </c>
      <c r="G23" s="8">
        <v>0</v>
      </c>
      <c r="H23" s="8"/>
      <c r="I23" s="8"/>
      <c r="J23" s="8">
        <v>45</v>
      </c>
      <c r="K23" s="28">
        <f t="shared" si="28"/>
        <v>195</v>
      </c>
      <c r="L23" s="28">
        <f t="shared" si="1"/>
        <v>288.75</v>
      </c>
      <c r="M23" s="8">
        <v>1.75</v>
      </c>
      <c r="N23" s="8">
        <v>30</v>
      </c>
      <c r="O23" s="8">
        <f t="shared" si="2"/>
        <v>30</v>
      </c>
      <c r="P23" s="28">
        <f t="shared" si="3"/>
        <v>313.56432088701246</v>
      </c>
      <c r="Q23" s="28">
        <f t="shared" si="4"/>
        <v>166.70989022850443</v>
      </c>
      <c r="R23" s="33">
        <f t="shared" si="5"/>
        <v>2.0207259421636898</v>
      </c>
      <c r="S23" s="50">
        <f t="shared" si="6"/>
        <v>46.188021535170058</v>
      </c>
      <c r="T23" s="50">
        <f t="shared" si="7"/>
        <v>98.726896031426008</v>
      </c>
      <c r="U23" s="50">
        <f t="shared" si="8"/>
        <v>54.270925303824818</v>
      </c>
      <c r="V23" s="28">
        <f t="shared" si="9"/>
        <v>23.094010767585029</v>
      </c>
      <c r="W23" s="28">
        <f t="shared" si="10"/>
        <v>21.718740840658871</v>
      </c>
      <c r="X23" s="23">
        <f t="shared" si="11"/>
        <v>3.7115374447904514</v>
      </c>
      <c r="Y23" s="30">
        <f t="shared" si="12"/>
        <v>2.0809562047773067</v>
      </c>
      <c r="Z23" s="30">
        <f t="shared" si="13"/>
        <v>2.1017245489294356</v>
      </c>
      <c r="AA23" s="54">
        <v>30</v>
      </c>
      <c r="AB23" s="31">
        <f t="shared" si="14"/>
        <v>30</v>
      </c>
      <c r="AC23" s="50">
        <f t="shared" si="15"/>
        <v>313.56432088701246</v>
      </c>
      <c r="AD23" s="28">
        <f t="shared" si="16"/>
        <v>166.70989022850443</v>
      </c>
      <c r="AE23" s="33">
        <f t="shared" si="17"/>
        <v>2.0207259421636898</v>
      </c>
      <c r="AF23" s="50">
        <f t="shared" si="18"/>
        <v>46.188021535170058</v>
      </c>
      <c r="AG23" s="50">
        <f t="shared" si="19"/>
        <v>98.726896031426008</v>
      </c>
      <c r="AH23" s="50">
        <f t="shared" si="20"/>
        <v>54.270925303824818</v>
      </c>
      <c r="AI23" s="28">
        <f t="shared" si="21"/>
        <v>23.094010767585029</v>
      </c>
      <c r="AJ23" s="28">
        <f t="shared" si="22"/>
        <v>21.718740840658871</v>
      </c>
      <c r="AK23" s="32">
        <f t="shared" si="23"/>
        <v>3.7115374447904514</v>
      </c>
      <c r="AL23" s="30">
        <f t="shared" si="24"/>
        <v>2.0809562047773067</v>
      </c>
      <c r="AM23" s="30">
        <f t="shared" si="25"/>
        <v>2.1017245489294356</v>
      </c>
      <c r="AN23" s="33">
        <f t="shared" si="26"/>
        <v>1.9254992321392264</v>
      </c>
      <c r="AO23" s="34">
        <f t="shared" si="27"/>
        <v>2.1263485371245854</v>
      </c>
    </row>
    <row r="24" spans="1:41" s="1" customFormat="1" ht="20.100000000000001" hidden="1" customHeight="1" x14ac:dyDescent="0.15">
      <c r="A24" s="18"/>
      <c r="B24" s="173">
        <f>C24+20*2</f>
        <v>190</v>
      </c>
      <c r="C24" s="169">
        <v>150</v>
      </c>
      <c r="D24" s="78"/>
      <c r="E24" s="169">
        <v>200</v>
      </c>
      <c r="F24" s="8" t="s">
        <v>276</v>
      </c>
      <c r="G24" s="8">
        <v>0</v>
      </c>
      <c r="H24" s="8"/>
      <c r="I24" s="8"/>
      <c r="J24" s="8">
        <v>20</v>
      </c>
      <c r="K24" s="28">
        <f t="shared" ref="K24:K32" si="29">J24+E$24</f>
        <v>220</v>
      </c>
      <c r="L24" s="28">
        <f t="shared" si="1"/>
        <v>285</v>
      </c>
      <c r="M24" s="8">
        <v>1.5</v>
      </c>
      <c r="N24" s="8">
        <v>30</v>
      </c>
      <c r="O24" s="8">
        <f t="shared" si="2"/>
        <v>30</v>
      </c>
      <c r="P24" s="28">
        <f t="shared" si="3"/>
        <v>306.92307692307691</v>
      </c>
      <c r="Q24" s="28">
        <f t="shared" si="4"/>
        <v>164.54482671904333</v>
      </c>
      <c r="R24" s="33">
        <f t="shared" si="5"/>
        <v>1.7320508075688772</v>
      </c>
      <c r="S24" s="50">
        <f t="shared" si="6"/>
        <v>46.188021535170058</v>
      </c>
      <c r="T24" s="50">
        <f t="shared" si="7"/>
        <v>104.81127963750129</v>
      </c>
      <c r="U24" s="50">
        <f t="shared" si="8"/>
        <v>54.182102185487956</v>
      </c>
      <c r="V24" s="28">
        <f t="shared" si="9"/>
        <v>23.094010767585029</v>
      </c>
      <c r="W24" s="28">
        <f t="shared" si="10"/>
        <v>21.538461538461537</v>
      </c>
      <c r="X24" s="23">
        <f t="shared" si="11"/>
        <v>3.7527767497325675</v>
      </c>
      <c r="Y24" s="30">
        <f t="shared" si="12"/>
        <v>2.3529910220823194</v>
      </c>
      <c r="Z24" s="30">
        <f t="shared" si="13"/>
        <v>2.1226086910199542</v>
      </c>
      <c r="AA24" s="54">
        <v>30</v>
      </c>
      <c r="AB24" s="31">
        <f t="shared" si="14"/>
        <v>30</v>
      </c>
      <c r="AC24" s="50">
        <f t="shared" si="15"/>
        <v>306.92307692307691</v>
      </c>
      <c r="AD24" s="28">
        <f t="shared" si="16"/>
        <v>164.54482671904333</v>
      </c>
      <c r="AE24" s="33">
        <f t="shared" si="17"/>
        <v>1.7320508075688772</v>
      </c>
      <c r="AF24" s="50">
        <f t="shared" si="18"/>
        <v>46.188021535170058</v>
      </c>
      <c r="AG24" s="50">
        <f t="shared" si="19"/>
        <v>104.81127963750129</v>
      </c>
      <c r="AH24" s="50">
        <f t="shared" si="20"/>
        <v>54.182102185487956</v>
      </c>
      <c r="AI24" s="28">
        <f t="shared" si="21"/>
        <v>23.094010767585029</v>
      </c>
      <c r="AJ24" s="28">
        <f t="shared" si="22"/>
        <v>21.538461538461537</v>
      </c>
      <c r="AK24" s="32">
        <f t="shared" si="23"/>
        <v>3.7527767497325675</v>
      </c>
      <c r="AL24" s="30">
        <f t="shared" si="24"/>
        <v>2.3529910220823194</v>
      </c>
      <c r="AM24" s="30">
        <f t="shared" si="25"/>
        <v>2.1226086910199542</v>
      </c>
      <c r="AN24" s="33">
        <f t="shared" si="26"/>
        <v>3.5858110245970942</v>
      </c>
      <c r="AO24" s="34">
        <f t="shared" si="27"/>
        <v>2.7068752096846231</v>
      </c>
    </row>
    <row r="25" spans="1:41" s="1" customFormat="1" ht="20.100000000000001" hidden="1" customHeight="1" x14ac:dyDescent="0.15">
      <c r="A25" s="18"/>
      <c r="B25" s="174"/>
      <c r="C25" s="170"/>
      <c r="D25" s="76"/>
      <c r="E25" s="170"/>
      <c r="F25" s="8" t="s">
        <v>277</v>
      </c>
      <c r="G25" s="8">
        <v>0</v>
      </c>
      <c r="H25" s="8"/>
      <c r="I25" s="8"/>
      <c r="J25" s="8">
        <v>20</v>
      </c>
      <c r="K25" s="28">
        <f t="shared" si="29"/>
        <v>220</v>
      </c>
      <c r="L25" s="28">
        <f t="shared" si="1"/>
        <v>285</v>
      </c>
      <c r="M25" s="8">
        <v>1.5</v>
      </c>
      <c r="N25" s="8">
        <v>30</v>
      </c>
      <c r="O25" s="8">
        <f t="shared" si="2"/>
        <v>30</v>
      </c>
      <c r="P25" s="28">
        <f t="shared" si="3"/>
        <v>306.92307692307691</v>
      </c>
      <c r="Q25" s="28">
        <f t="shared" si="4"/>
        <v>164.54482671904333</v>
      </c>
      <c r="R25" s="33">
        <f t="shared" si="5"/>
        <v>1.7320508075688772</v>
      </c>
      <c r="S25" s="50">
        <f t="shared" si="6"/>
        <v>46.188021535170058</v>
      </c>
      <c r="T25" s="50">
        <f t="shared" si="7"/>
        <v>104.81127963750129</v>
      </c>
      <c r="U25" s="50">
        <f t="shared" si="8"/>
        <v>54.182102185487956</v>
      </c>
      <c r="V25" s="28">
        <f t="shared" si="9"/>
        <v>23.094010767585029</v>
      </c>
      <c r="W25" s="28">
        <f t="shared" si="10"/>
        <v>21.538461538461537</v>
      </c>
      <c r="X25" s="23">
        <f t="shared" si="11"/>
        <v>3.7527767497325675</v>
      </c>
      <c r="Y25" s="30">
        <f t="shared" si="12"/>
        <v>2.3529910220823194</v>
      </c>
      <c r="Z25" s="30">
        <f t="shared" si="13"/>
        <v>2.1226086910199542</v>
      </c>
      <c r="AA25" s="54">
        <v>30</v>
      </c>
      <c r="AB25" s="31">
        <f t="shared" si="14"/>
        <v>30</v>
      </c>
      <c r="AC25" s="50">
        <f t="shared" si="15"/>
        <v>306.92307692307691</v>
      </c>
      <c r="AD25" s="28">
        <f t="shared" si="16"/>
        <v>164.54482671904333</v>
      </c>
      <c r="AE25" s="33">
        <f t="shared" si="17"/>
        <v>1.7320508075688772</v>
      </c>
      <c r="AF25" s="50">
        <f t="shared" si="18"/>
        <v>46.188021535170058</v>
      </c>
      <c r="AG25" s="50">
        <f t="shared" si="19"/>
        <v>104.81127963750129</v>
      </c>
      <c r="AH25" s="50">
        <f t="shared" si="20"/>
        <v>54.182102185487956</v>
      </c>
      <c r="AI25" s="28">
        <f t="shared" si="21"/>
        <v>23.094010767585029</v>
      </c>
      <c r="AJ25" s="28">
        <f t="shared" si="22"/>
        <v>21.538461538461537</v>
      </c>
      <c r="AK25" s="32">
        <f t="shared" si="23"/>
        <v>3.7527767497325675</v>
      </c>
      <c r="AL25" s="30">
        <f t="shared" si="24"/>
        <v>2.3529910220823194</v>
      </c>
      <c r="AM25" s="30">
        <f t="shared" si="25"/>
        <v>2.1226086910199542</v>
      </c>
      <c r="AN25" s="33">
        <f t="shared" si="26"/>
        <v>1.875811024597094</v>
      </c>
      <c r="AO25" s="34">
        <f t="shared" si="27"/>
        <v>2.1068752096846231</v>
      </c>
    </row>
    <row r="26" spans="1:41" s="1" customFormat="1" ht="20.100000000000001" hidden="1" customHeight="1" x14ac:dyDescent="0.15">
      <c r="A26" s="18"/>
      <c r="B26" s="174"/>
      <c r="C26" s="170"/>
      <c r="D26" s="76"/>
      <c r="E26" s="170"/>
      <c r="F26" s="8" t="s">
        <v>278</v>
      </c>
      <c r="G26" s="8">
        <v>0</v>
      </c>
      <c r="H26" s="8"/>
      <c r="I26" s="8"/>
      <c r="J26" s="8">
        <v>30</v>
      </c>
      <c r="K26" s="28">
        <f t="shared" si="29"/>
        <v>230</v>
      </c>
      <c r="L26" s="28">
        <f t="shared" si="1"/>
        <v>300</v>
      </c>
      <c r="M26" s="8">
        <v>1.5</v>
      </c>
      <c r="N26" s="8">
        <v>30</v>
      </c>
      <c r="O26" s="8">
        <f t="shared" si="2"/>
        <v>30</v>
      </c>
      <c r="P26" s="28">
        <f t="shared" si="3"/>
        <v>323.07692307692304</v>
      </c>
      <c r="Q26" s="28">
        <f t="shared" si="4"/>
        <v>173.20508075688772</v>
      </c>
      <c r="R26" s="33">
        <f t="shared" si="5"/>
        <v>1.7320508075688772</v>
      </c>
      <c r="S26" s="50">
        <f t="shared" si="6"/>
        <v>46.188021535170058</v>
      </c>
      <c r="T26" s="50">
        <f t="shared" si="7"/>
        <v>107.47597318760725</v>
      </c>
      <c r="U26" s="50">
        <f t="shared" si="8"/>
        <v>54.182102185487956</v>
      </c>
      <c r="V26" s="28">
        <f t="shared" si="9"/>
        <v>23.094010767585029</v>
      </c>
      <c r="W26" s="28">
        <f t="shared" si="10"/>
        <v>21.538461538461537</v>
      </c>
      <c r="X26" s="23">
        <f t="shared" si="11"/>
        <v>3.7527767497325675</v>
      </c>
      <c r="Y26" s="30">
        <f t="shared" si="12"/>
        <v>2.6100673323287928</v>
      </c>
      <c r="Z26" s="30">
        <f t="shared" si="13"/>
        <v>2.2583071798666947</v>
      </c>
      <c r="AA26" s="54">
        <v>30</v>
      </c>
      <c r="AB26" s="31">
        <f t="shared" si="14"/>
        <v>30</v>
      </c>
      <c r="AC26" s="50">
        <f t="shared" si="15"/>
        <v>323.07692307692304</v>
      </c>
      <c r="AD26" s="28">
        <f t="shared" si="16"/>
        <v>173.20508075688772</v>
      </c>
      <c r="AE26" s="33">
        <f t="shared" si="17"/>
        <v>1.7320508075688772</v>
      </c>
      <c r="AF26" s="50">
        <f t="shared" si="18"/>
        <v>46.188021535170058</v>
      </c>
      <c r="AG26" s="50">
        <f t="shared" si="19"/>
        <v>107.47597318760725</v>
      </c>
      <c r="AH26" s="50">
        <f t="shared" si="20"/>
        <v>54.182102185487956</v>
      </c>
      <c r="AI26" s="28">
        <f t="shared" si="21"/>
        <v>23.094010767585029</v>
      </c>
      <c r="AJ26" s="28">
        <f t="shared" si="22"/>
        <v>21.538461538461537</v>
      </c>
      <c r="AK26" s="32">
        <f t="shared" si="23"/>
        <v>3.7527767497325675</v>
      </c>
      <c r="AL26" s="30">
        <f t="shared" si="24"/>
        <v>2.6100673323287928</v>
      </c>
      <c r="AM26" s="30">
        <f t="shared" si="25"/>
        <v>2.2583071798666947</v>
      </c>
      <c r="AN26" s="33">
        <f t="shared" si="26"/>
        <v>2.0784609690826525</v>
      </c>
      <c r="AO26" s="34">
        <f t="shared" si="27"/>
        <v>2.1761572419873776</v>
      </c>
    </row>
    <row r="27" spans="1:41" s="1" customFormat="1" ht="20.100000000000001" hidden="1" customHeight="1" x14ac:dyDescent="0.15">
      <c r="A27" s="18"/>
      <c r="B27" s="174"/>
      <c r="C27" s="170"/>
      <c r="D27" s="76"/>
      <c r="E27" s="170"/>
      <c r="F27" s="8" t="s">
        <v>279</v>
      </c>
      <c r="G27" s="8">
        <v>0</v>
      </c>
      <c r="H27" s="8"/>
      <c r="I27" s="8"/>
      <c r="J27" s="8">
        <v>30</v>
      </c>
      <c r="K27" s="28">
        <f t="shared" si="29"/>
        <v>230</v>
      </c>
      <c r="L27" s="28">
        <f t="shared" si="1"/>
        <v>300</v>
      </c>
      <c r="M27" s="8">
        <v>1.5</v>
      </c>
      <c r="N27" s="8">
        <v>30</v>
      </c>
      <c r="O27" s="8">
        <f t="shared" si="2"/>
        <v>30</v>
      </c>
      <c r="P27" s="28">
        <f t="shared" si="3"/>
        <v>323.07692307692304</v>
      </c>
      <c r="Q27" s="28">
        <f t="shared" si="4"/>
        <v>173.20508075688772</v>
      </c>
      <c r="R27" s="33">
        <f t="shared" si="5"/>
        <v>1.7320508075688772</v>
      </c>
      <c r="S27" s="50">
        <f t="shared" si="6"/>
        <v>46.188021535170058</v>
      </c>
      <c r="T27" s="50">
        <f t="shared" si="7"/>
        <v>107.47597318760725</v>
      </c>
      <c r="U27" s="50">
        <f t="shared" si="8"/>
        <v>54.182102185487956</v>
      </c>
      <c r="V27" s="28">
        <f t="shared" si="9"/>
        <v>23.094010767585029</v>
      </c>
      <c r="W27" s="28">
        <f t="shared" si="10"/>
        <v>21.538461538461537</v>
      </c>
      <c r="X27" s="23">
        <f t="shared" si="11"/>
        <v>3.7527767497325675</v>
      </c>
      <c r="Y27" s="30">
        <f t="shared" si="12"/>
        <v>2.6100673323287928</v>
      </c>
      <c r="Z27" s="30">
        <f t="shared" si="13"/>
        <v>2.2583071798666947</v>
      </c>
      <c r="AA27" s="54">
        <v>30</v>
      </c>
      <c r="AB27" s="31">
        <f t="shared" si="14"/>
        <v>30</v>
      </c>
      <c r="AC27" s="50">
        <f t="shared" si="15"/>
        <v>323.07692307692304</v>
      </c>
      <c r="AD27" s="28">
        <f t="shared" si="16"/>
        <v>173.20508075688772</v>
      </c>
      <c r="AE27" s="33">
        <f t="shared" si="17"/>
        <v>1.7320508075688772</v>
      </c>
      <c r="AF27" s="50">
        <f t="shared" si="18"/>
        <v>46.188021535170058</v>
      </c>
      <c r="AG27" s="50">
        <f t="shared" si="19"/>
        <v>107.47597318760725</v>
      </c>
      <c r="AH27" s="50">
        <f t="shared" si="20"/>
        <v>54.182102185487956</v>
      </c>
      <c r="AI27" s="28">
        <f t="shared" si="21"/>
        <v>23.094010767585029</v>
      </c>
      <c r="AJ27" s="28">
        <f t="shared" si="22"/>
        <v>21.538461538461537</v>
      </c>
      <c r="AK27" s="32">
        <f t="shared" si="23"/>
        <v>3.7527767497325675</v>
      </c>
      <c r="AL27" s="30">
        <f t="shared" si="24"/>
        <v>2.6100673323287928</v>
      </c>
      <c r="AM27" s="30">
        <f t="shared" si="25"/>
        <v>2.2583071798666947</v>
      </c>
      <c r="AN27" s="33">
        <f t="shared" si="26"/>
        <v>2.0784609690826525</v>
      </c>
      <c r="AO27" s="34">
        <f t="shared" si="27"/>
        <v>2.1761572419873776</v>
      </c>
    </row>
    <row r="28" spans="1:41" s="1" customFormat="1" ht="20.100000000000001" hidden="1" customHeight="1" x14ac:dyDescent="0.15">
      <c r="A28" s="18"/>
      <c r="B28" s="174"/>
      <c r="C28" s="170"/>
      <c r="D28" s="76"/>
      <c r="E28" s="170"/>
      <c r="F28" s="8" t="s">
        <v>280</v>
      </c>
      <c r="G28" s="8">
        <v>0</v>
      </c>
      <c r="H28" s="8"/>
      <c r="I28" s="8"/>
      <c r="J28" s="8">
        <v>35</v>
      </c>
      <c r="K28" s="28">
        <f t="shared" si="29"/>
        <v>235</v>
      </c>
      <c r="L28" s="28">
        <f t="shared" si="1"/>
        <v>358.75</v>
      </c>
      <c r="M28" s="8">
        <v>1.75</v>
      </c>
      <c r="N28" s="8">
        <v>30</v>
      </c>
      <c r="O28" s="8">
        <f t="shared" si="2"/>
        <v>30</v>
      </c>
      <c r="P28" s="28">
        <f t="shared" si="3"/>
        <v>389.57991382931857</v>
      </c>
      <c r="Q28" s="28">
        <f t="shared" si="4"/>
        <v>207.12440907177822</v>
      </c>
      <c r="R28" s="33">
        <f t="shared" si="5"/>
        <v>2.0207259421636898</v>
      </c>
      <c r="S28" s="50">
        <f t="shared" si="6"/>
        <v>46.188021535170058</v>
      </c>
      <c r="T28" s="50">
        <f t="shared" si="7"/>
        <v>109.50410105629902</v>
      </c>
      <c r="U28" s="50">
        <f t="shared" si="8"/>
        <v>54.270925303824818</v>
      </c>
      <c r="V28" s="28">
        <f t="shared" si="9"/>
        <v>23.094010767585029</v>
      </c>
      <c r="W28" s="28">
        <f t="shared" si="10"/>
        <v>21.718740840658874</v>
      </c>
      <c r="X28" s="23">
        <f t="shared" si="11"/>
        <v>3.7115374447904514</v>
      </c>
      <c r="Y28" s="30">
        <f t="shared" si="12"/>
        <v>3.213247533958262</v>
      </c>
      <c r="Z28" s="30">
        <f t="shared" si="13"/>
        <v>2.7272231995682827</v>
      </c>
      <c r="AA28" s="54">
        <v>30</v>
      </c>
      <c r="AB28" s="31">
        <f t="shared" si="14"/>
        <v>30</v>
      </c>
      <c r="AC28" s="50">
        <f t="shared" si="15"/>
        <v>389.57991382931857</v>
      </c>
      <c r="AD28" s="28">
        <f t="shared" si="16"/>
        <v>207.12440907177822</v>
      </c>
      <c r="AE28" s="33">
        <f t="shared" si="17"/>
        <v>2.0207259421636898</v>
      </c>
      <c r="AF28" s="50">
        <f t="shared" si="18"/>
        <v>46.188021535170058</v>
      </c>
      <c r="AG28" s="50">
        <f t="shared" si="19"/>
        <v>109.50410105629902</v>
      </c>
      <c r="AH28" s="50">
        <f t="shared" si="20"/>
        <v>54.270925303824818</v>
      </c>
      <c r="AI28" s="28">
        <f t="shared" si="21"/>
        <v>23.094010767585029</v>
      </c>
      <c r="AJ28" s="28">
        <f t="shared" si="22"/>
        <v>21.718740840658874</v>
      </c>
      <c r="AK28" s="32">
        <f t="shared" si="23"/>
        <v>3.7115374447904514</v>
      </c>
      <c r="AL28" s="30">
        <f t="shared" si="24"/>
        <v>3.213247533958262</v>
      </c>
      <c r="AM28" s="30">
        <f t="shared" si="25"/>
        <v>2.7272231995682827</v>
      </c>
      <c r="AN28" s="33">
        <f t="shared" si="26"/>
        <v>2.9722352701800179</v>
      </c>
      <c r="AO28" s="34">
        <f t="shared" si="27"/>
        <v>2.4496646878707753</v>
      </c>
    </row>
    <row r="29" spans="1:41" s="1" customFormat="1" ht="20.100000000000001" hidden="1" customHeight="1" x14ac:dyDescent="0.15">
      <c r="A29" s="18"/>
      <c r="B29" s="174"/>
      <c r="C29" s="170"/>
      <c r="D29" s="76"/>
      <c r="E29" s="170"/>
      <c r="F29" s="8" t="s">
        <v>281</v>
      </c>
      <c r="G29" s="8">
        <v>0</v>
      </c>
      <c r="H29" s="8"/>
      <c r="I29" s="8"/>
      <c r="J29" s="8">
        <v>35</v>
      </c>
      <c r="K29" s="28">
        <f t="shared" si="29"/>
        <v>235</v>
      </c>
      <c r="L29" s="28">
        <f t="shared" si="1"/>
        <v>358.75</v>
      </c>
      <c r="M29" s="8">
        <v>1.75</v>
      </c>
      <c r="N29" s="8">
        <v>30</v>
      </c>
      <c r="O29" s="8">
        <f t="shared" si="2"/>
        <v>30</v>
      </c>
      <c r="P29" s="28">
        <f t="shared" si="3"/>
        <v>389.57991382931857</v>
      </c>
      <c r="Q29" s="28">
        <f t="shared" si="4"/>
        <v>207.12440907177822</v>
      </c>
      <c r="R29" s="33">
        <f t="shared" si="5"/>
        <v>2.0207259421636898</v>
      </c>
      <c r="S29" s="50">
        <f t="shared" si="6"/>
        <v>46.188021535170058</v>
      </c>
      <c r="T29" s="50">
        <f t="shared" si="7"/>
        <v>109.50410105629902</v>
      </c>
      <c r="U29" s="50">
        <f t="shared" si="8"/>
        <v>54.270925303824818</v>
      </c>
      <c r="V29" s="28">
        <f t="shared" si="9"/>
        <v>23.094010767585029</v>
      </c>
      <c r="W29" s="28">
        <f t="shared" si="10"/>
        <v>21.718740840658874</v>
      </c>
      <c r="X29" s="23">
        <f t="shared" si="11"/>
        <v>3.7115374447904514</v>
      </c>
      <c r="Y29" s="30">
        <f t="shared" si="12"/>
        <v>3.213247533958262</v>
      </c>
      <c r="Z29" s="30">
        <f t="shared" si="13"/>
        <v>2.7272231995682827</v>
      </c>
      <c r="AA29" s="54">
        <v>30</v>
      </c>
      <c r="AB29" s="31">
        <f t="shared" si="14"/>
        <v>30</v>
      </c>
      <c r="AC29" s="50">
        <f t="shared" si="15"/>
        <v>389.57991382931857</v>
      </c>
      <c r="AD29" s="28">
        <f t="shared" si="16"/>
        <v>207.12440907177822</v>
      </c>
      <c r="AE29" s="33">
        <f t="shared" si="17"/>
        <v>2.0207259421636898</v>
      </c>
      <c r="AF29" s="50">
        <f t="shared" si="18"/>
        <v>46.188021535170058</v>
      </c>
      <c r="AG29" s="50">
        <f t="shared" si="19"/>
        <v>109.50410105629902</v>
      </c>
      <c r="AH29" s="50">
        <f t="shared" si="20"/>
        <v>54.270925303824818</v>
      </c>
      <c r="AI29" s="28">
        <f t="shared" si="21"/>
        <v>23.094010767585029</v>
      </c>
      <c r="AJ29" s="28">
        <f t="shared" si="22"/>
        <v>21.718740840658874</v>
      </c>
      <c r="AK29" s="32">
        <f t="shared" si="23"/>
        <v>3.7115374447904514</v>
      </c>
      <c r="AL29" s="30">
        <f t="shared" si="24"/>
        <v>3.213247533958262</v>
      </c>
      <c r="AM29" s="30">
        <f t="shared" si="25"/>
        <v>2.7272231995682827</v>
      </c>
      <c r="AN29" s="33">
        <f t="shared" si="26"/>
        <v>2.9722352701800179</v>
      </c>
      <c r="AO29" s="34">
        <f t="shared" si="27"/>
        <v>2.4496646878707753</v>
      </c>
    </row>
    <row r="30" spans="1:41" s="1" customFormat="1" ht="20.100000000000001" hidden="1" customHeight="1" x14ac:dyDescent="0.15">
      <c r="A30" s="18"/>
      <c r="B30" s="174"/>
      <c r="C30" s="170"/>
      <c r="D30" s="76"/>
      <c r="E30" s="170"/>
      <c r="F30" s="8" t="s">
        <v>282</v>
      </c>
      <c r="G30" s="8">
        <v>0</v>
      </c>
      <c r="H30" s="8"/>
      <c r="I30" s="8"/>
      <c r="J30" s="8">
        <v>40</v>
      </c>
      <c r="K30" s="28">
        <f t="shared" si="29"/>
        <v>240</v>
      </c>
      <c r="L30" s="28">
        <f t="shared" si="1"/>
        <v>367.5</v>
      </c>
      <c r="M30" s="8">
        <v>1.75</v>
      </c>
      <c r="N30" s="8">
        <v>30</v>
      </c>
      <c r="O30" s="8">
        <f t="shared" si="2"/>
        <v>30</v>
      </c>
      <c r="P30" s="28">
        <f t="shared" si="3"/>
        <v>399.0818629471068</v>
      </c>
      <c r="Q30" s="28">
        <f t="shared" si="4"/>
        <v>212.17622392718746</v>
      </c>
      <c r="R30" s="33">
        <f t="shared" si="5"/>
        <v>2.0207259421636898</v>
      </c>
      <c r="S30" s="50">
        <f t="shared" si="6"/>
        <v>46.188021535170058</v>
      </c>
      <c r="T30" s="50">
        <f t="shared" si="7"/>
        <v>110.85125168440814</v>
      </c>
      <c r="U30" s="50">
        <f t="shared" si="8"/>
        <v>54.270925303824818</v>
      </c>
      <c r="V30" s="28">
        <f t="shared" si="9"/>
        <v>23.094010767585029</v>
      </c>
      <c r="W30" s="28">
        <f t="shared" si="10"/>
        <v>21.718740840658874</v>
      </c>
      <c r="X30" s="23">
        <f t="shared" si="11"/>
        <v>3.7115374447904514</v>
      </c>
      <c r="Y30" s="30">
        <f t="shared" si="12"/>
        <v>3.3757237226815522</v>
      </c>
      <c r="Z30" s="30">
        <f t="shared" si="13"/>
        <v>2.8085931742570467</v>
      </c>
      <c r="AA30" s="54">
        <v>30</v>
      </c>
      <c r="AB30" s="31">
        <f t="shared" si="14"/>
        <v>30</v>
      </c>
      <c r="AC30" s="50">
        <f t="shared" si="15"/>
        <v>399.0818629471068</v>
      </c>
      <c r="AD30" s="28">
        <f t="shared" si="16"/>
        <v>212.17622392718746</v>
      </c>
      <c r="AE30" s="33">
        <f t="shared" si="17"/>
        <v>2.0207259421636898</v>
      </c>
      <c r="AF30" s="50">
        <f t="shared" si="18"/>
        <v>46.188021535170058</v>
      </c>
      <c r="AG30" s="50">
        <f t="shared" si="19"/>
        <v>110.85125168440814</v>
      </c>
      <c r="AH30" s="50">
        <f t="shared" si="20"/>
        <v>54.270925303824818</v>
      </c>
      <c r="AI30" s="28">
        <f t="shared" si="21"/>
        <v>23.094010767585029</v>
      </c>
      <c r="AJ30" s="28">
        <f t="shared" si="22"/>
        <v>21.718740840658874</v>
      </c>
      <c r="AK30" s="32">
        <f t="shared" si="23"/>
        <v>3.7115374447904514</v>
      </c>
      <c r="AL30" s="30">
        <f t="shared" si="24"/>
        <v>3.3757237226815522</v>
      </c>
      <c r="AM30" s="30">
        <f t="shared" si="25"/>
        <v>2.8085931742570467</v>
      </c>
      <c r="AN30" s="33">
        <f t="shared" si="26"/>
        <v>3.1189904917296563</v>
      </c>
      <c r="AO30" s="34">
        <f t="shared" si="27"/>
        <v>2.4900792067140491</v>
      </c>
    </row>
    <row r="31" spans="1:41" s="1" customFormat="1" ht="20.100000000000001" hidden="1" customHeight="1" x14ac:dyDescent="0.15">
      <c r="A31" s="18"/>
      <c r="B31" s="174"/>
      <c r="C31" s="170"/>
      <c r="D31" s="76"/>
      <c r="E31" s="170"/>
      <c r="F31" s="8" t="s">
        <v>283</v>
      </c>
      <c r="G31" s="8">
        <v>0</v>
      </c>
      <c r="H31" s="8"/>
      <c r="I31" s="8"/>
      <c r="J31" s="8">
        <v>40</v>
      </c>
      <c r="K31" s="28">
        <f t="shared" si="29"/>
        <v>240</v>
      </c>
      <c r="L31" s="28">
        <f t="shared" si="1"/>
        <v>367.5</v>
      </c>
      <c r="M31" s="8">
        <v>1.75</v>
      </c>
      <c r="N31" s="8">
        <v>30</v>
      </c>
      <c r="O31" s="8">
        <f t="shared" si="2"/>
        <v>30</v>
      </c>
      <c r="P31" s="28">
        <f t="shared" si="3"/>
        <v>399.0818629471068</v>
      </c>
      <c r="Q31" s="28">
        <f t="shared" si="4"/>
        <v>212.17622392718746</v>
      </c>
      <c r="R31" s="33">
        <f t="shared" si="5"/>
        <v>2.0207259421636898</v>
      </c>
      <c r="S31" s="50">
        <f t="shared" si="6"/>
        <v>46.188021535170058</v>
      </c>
      <c r="T31" s="50">
        <f t="shared" si="7"/>
        <v>110.85125168440814</v>
      </c>
      <c r="U31" s="50">
        <f t="shared" si="8"/>
        <v>54.270925303824818</v>
      </c>
      <c r="V31" s="28">
        <f t="shared" si="9"/>
        <v>23.094010767585029</v>
      </c>
      <c r="W31" s="28">
        <f t="shared" si="10"/>
        <v>21.718740840658874</v>
      </c>
      <c r="X31" s="23">
        <f t="shared" si="11"/>
        <v>3.7115374447904514</v>
      </c>
      <c r="Y31" s="30">
        <f t="shared" si="12"/>
        <v>3.3757237226815522</v>
      </c>
      <c r="Z31" s="30">
        <f t="shared" si="13"/>
        <v>2.8085931742570467</v>
      </c>
      <c r="AA31" s="54">
        <v>30</v>
      </c>
      <c r="AB31" s="31">
        <f t="shared" si="14"/>
        <v>30</v>
      </c>
      <c r="AC31" s="50">
        <f t="shared" si="15"/>
        <v>399.0818629471068</v>
      </c>
      <c r="AD31" s="28">
        <f t="shared" si="16"/>
        <v>212.17622392718746</v>
      </c>
      <c r="AE31" s="33">
        <f t="shared" si="17"/>
        <v>2.0207259421636898</v>
      </c>
      <c r="AF31" s="50">
        <f t="shared" si="18"/>
        <v>46.188021535170058</v>
      </c>
      <c r="AG31" s="50">
        <f t="shared" si="19"/>
        <v>110.85125168440814</v>
      </c>
      <c r="AH31" s="50">
        <f t="shared" si="20"/>
        <v>54.270925303824818</v>
      </c>
      <c r="AI31" s="28">
        <f t="shared" si="21"/>
        <v>23.094010767585029</v>
      </c>
      <c r="AJ31" s="28">
        <f t="shared" si="22"/>
        <v>21.718740840658874</v>
      </c>
      <c r="AK31" s="32">
        <f t="shared" si="23"/>
        <v>3.7115374447904514</v>
      </c>
      <c r="AL31" s="30">
        <f t="shared" si="24"/>
        <v>3.3757237226815522</v>
      </c>
      <c r="AM31" s="30">
        <f t="shared" si="25"/>
        <v>2.8085931742570467</v>
      </c>
      <c r="AN31" s="33">
        <f t="shared" si="26"/>
        <v>3.1189904917296563</v>
      </c>
      <c r="AO31" s="34">
        <f t="shared" si="27"/>
        <v>2.4900792067140491</v>
      </c>
    </row>
    <row r="32" spans="1:41" s="1" customFormat="1" ht="20.100000000000001" hidden="1" customHeight="1" thickBot="1" x14ac:dyDescent="0.2">
      <c r="A32" s="18"/>
      <c r="B32" s="176"/>
      <c r="C32" s="172"/>
      <c r="D32" s="72"/>
      <c r="E32" s="172"/>
      <c r="F32" s="35" t="s">
        <v>284</v>
      </c>
      <c r="G32" s="35">
        <v>0</v>
      </c>
      <c r="H32" s="35"/>
      <c r="I32" s="35"/>
      <c r="J32" s="35">
        <v>45</v>
      </c>
      <c r="K32" s="36">
        <f t="shared" si="29"/>
        <v>245</v>
      </c>
      <c r="L32" s="36">
        <f t="shared" si="1"/>
        <v>376.25</v>
      </c>
      <c r="M32" s="35">
        <v>1.75</v>
      </c>
      <c r="N32" s="35">
        <v>30</v>
      </c>
      <c r="O32" s="35">
        <f t="shared" si="2"/>
        <v>30</v>
      </c>
      <c r="P32" s="36">
        <f t="shared" si="3"/>
        <v>408.58381206489508</v>
      </c>
      <c r="Q32" s="36">
        <f t="shared" si="4"/>
        <v>217.22803878259668</v>
      </c>
      <c r="R32" s="40">
        <f t="shared" si="5"/>
        <v>2.0207259421636898</v>
      </c>
      <c r="S32" s="51">
        <f t="shared" si="6"/>
        <v>46.188021535170058</v>
      </c>
      <c r="T32" s="51">
        <f t="shared" si="7"/>
        <v>112.19840231251726</v>
      </c>
      <c r="U32" s="51">
        <f t="shared" si="8"/>
        <v>54.270925303824818</v>
      </c>
      <c r="V32" s="36">
        <f t="shared" si="9"/>
        <v>23.094010767585029</v>
      </c>
      <c r="W32" s="36">
        <f t="shared" si="10"/>
        <v>21.718740840658874</v>
      </c>
      <c r="X32" s="55">
        <f t="shared" si="11"/>
        <v>3.7115374447904514</v>
      </c>
      <c r="Y32" s="37">
        <f t="shared" si="12"/>
        <v>3.5430496536660363</v>
      </c>
      <c r="Z32" s="37">
        <f t="shared" si="13"/>
        <v>2.8906704030255677</v>
      </c>
      <c r="AA32" s="56">
        <v>30</v>
      </c>
      <c r="AB32" s="38">
        <f t="shared" si="14"/>
        <v>30</v>
      </c>
      <c r="AC32" s="51">
        <f t="shared" si="15"/>
        <v>408.58381206489508</v>
      </c>
      <c r="AD32" s="36">
        <f t="shared" si="16"/>
        <v>217.22803878259668</v>
      </c>
      <c r="AE32" s="40">
        <f t="shared" si="17"/>
        <v>2.0207259421636898</v>
      </c>
      <c r="AF32" s="51">
        <f t="shared" si="18"/>
        <v>46.188021535170058</v>
      </c>
      <c r="AG32" s="51">
        <f t="shared" si="19"/>
        <v>112.19840231251726</v>
      </c>
      <c r="AH32" s="51">
        <f t="shared" si="20"/>
        <v>54.270925303824818</v>
      </c>
      <c r="AI32" s="36">
        <f t="shared" si="21"/>
        <v>23.094010767585029</v>
      </c>
      <c r="AJ32" s="36">
        <f t="shared" si="22"/>
        <v>21.718740840658874</v>
      </c>
      <c r="AK32" s="39">
        <f t="shared" si="23"/>
        <v>3.7115374447904514</v>
      </c>
      <c r="AL32" s="37">
        <f t="shared" si="24"/>
        <v>3.5430496536660363</v>
      </c>
      <c r="AM32" s="37">
        <f t="shared" si="25"/>
        <v>2.8906704030255677</v>
      </c>
      <c r="AN32" s="40">
        <f t="shared" si="26"/>
        <v>3.2692819836780802</v>
      </c>
      <c r="AO32" s="41">
        <f t="shared" si="27"/>
        <v>2.5304937255573234</v>
      </c>
    </row>
    <row r="33" spans="1:41" s="6" customFormat="1" ht="20.100000000000001" hidden="1" customHeight="1" x14ac:dyDescent="0.15">
      <c r="A33" s="18"/>
      <c r="B33" s="18"/>
      <c r="C33" s="18"/>
      <c r="D33" s="79"/>
      <c r="E33" s="18"/>
      <c r="F33" s="18"/>
      <c r="G33" s="18"/>
      <c r="H33" s="18"/>
      <c r="I33" s="18"/>
      <c r="J33" s="18"/>
      <c r="K33" s="42"/>
      <c r="L33" s="42"/>
      <c r="M33" s="18"/>
      <c r="N33" s="18"/>
      <c r="O33" s="18"/>
      <c r="P33" s="42"/>
      <c r="Q33" s="42"/>
      <c r="R33" s="47"/>
      <c r="S33" s="52"/>
      <c r="T33" s="52"/>
      <c r="U33" s="52"/>
      <c r="V33" s="42"/>
      <c r="W33" s="42"/>
      <c r="X33" s="46"/>
      <c r="Y33" s="43"/>
      <c r="Z33" s="43"/>
      <c r="AA33" s="44"/>
      <c r="AB33" s="45"/>
      <c r="AC33" s="52"/>
      <c r="AD33" s="42"/>
      <c r="AE33" s="47"/>
      <c r="AF33" s="52"/>
      <c r="AG33" s="52"/>
      <c r="AH33" s="52"/>
      <c r="AI33" s="42"/>
      <c r="AJ33" s="42"/>
      <c r="AK33" s="46"/>
      <c r="AL33" s="43"/>
      <c r="AM33" s="43"/>
      <c r="AN33" s="47"/>
      <c r="AO33" s="47"/>
    </row>
    <row r="34" spans="1:41" s="6" customFormat="1" ht="20.100000000000001" hidden="1" customHeight="1" x14ac:dyDescent="0.15">
      <c r="A34" s="18"/>
      <c r="B34" s="18"/>
      <c r="C34" s="18"/>
      <c r="D34" s="79"/>
      <c r="E34" s="18"/>
      <c r="F34" s="18"/>
      <c r="G34" s="18"/>
      <c r="H34" s="18"/>
      <c r="I34" s="18"/>
      <c r="J34" s="18"/>
      <c r="K34" s="42"/>
      <c r="L34" s="42"/>
      <c r="M34" s="18"/>
      <c r="N34" s="18"/>
      <c r="O34" s="18"/>
      <c r="P34" s="42"/>
      <c r="Q34" s="42"/>
      <c r="R34" s="47"/>
      <c r="S34" s="52"/>
      <c r="T34" s="52"/>
      <c r="U34" s="52"/>
      <c r="V34" s="42"/>
      <c r="W34" s="42"/>
      <c r="X34" s="46"/>
      <c r="Y34" s="43"/>
      <c r="Z34" s="43"/>
      <c r="AA34" s="44"/>
      <c r="AB34" s="45"/>
      <c r="AC34" s="52"/>
      <c r="AD34" s="42"/>
      <c r="AE34" s="47"/>
      <c r="AF34" s="52"/>
      <c r="AG34" s="52"/>
      <c r="AH34" s="52"/>
      <c r="AI34" s="42"/>
      <c r="AJ34" s="42"/>
      <c r="AK34" s="46"/>
      <c r="AL34" s="43"/>
      <c r="AM34" s="43"/>
      <c r="AN34" s="47"/>
      <c r="AO34" s="47"/>
    </row>
    <row r="35" spans="1:41" s="6" customFormat="1" ht="20.100000000000001" customHeight="1" x14ac:dyDescent="0.15">
      <c r="A35" s="18"/>
      <c r="B35" s="18"/>
      <c r="C35" s="18"/>
      <c r="D35" s="99"/>
      <c r="E35" s="18"/>
      <c r="F35" s="18"/>
      <c r="G35" s="18"/>
      <c r="H35" s="18"/>
      <c r="I35" s="18"/>
      <c r="J35" s="18"/>
      <c r="K35" s="42"/>
      <c r="L35" s="42"/>
      <c r="M35" s="18"/>
      <c r="N35" s="18"/>
      <c r="O35" s="18"/>
      <c r="P35" s="42"/>
      <c r="Q35" s="42"/>
      <c r="R35" s="47"/>
      <c r="S35" s="52"/>
      <c r="T35" s="52"/>
      <c r="U35" s="52"/>
      <c r="V35" s="42"/>
      <c r="W35" s="42"/>
      <c r="X35" s="46"/>
      <c r="Y35" s="43"/>
      <c r="Z35" s="43"/>
      <c r="AA35" s="44"/>
      <c r="AB35" s="45"/>
      <c r="AC35" s="52"/>
      <c r="AD35" s="42"/>
      <c r="AE35" s="47"/>
      <c r="AF35" s="52"/>
      <c r="AG35" s="52"/>
      <c r="AH35" s="52"/>
      <c r="AI35" s="42"/>
      <c r="AJ35" s="42"/>
      <c r="AK35" s="46"/>
      <c r="AL35" s="43"/>
      <c r="AM35" s="43"/>
      <c r="AN35" s="47"/>
      <c r="AO35" s="47"/>
    </row>
    <row r="36" spans="1:41" s="1" customFormat="1" ht="20.100000000000001" customHeight="1" x14ac:dyDescent="0.15">
      <c r="A36" s="17"/>
      <c r="B36" s="164" t="s">
        <v>317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</row>
    <row r="37" spans="1:41" s="1" customFormat="1" ht="20.100000000000001" customHeight="1" thickBot="1" x14ac:dyDescent="0.2">
      <c r="D37" s="96"/>
      <c r="H37" s="105"/>
      <c r="I37" s="105"/>
      <c r="K37" s="2"/>
      <c r="L37" s="2"/>
      <c r="P37" s="2"/>
      <c r="Q37" s="113"/>
      <c r="R37" s="87"/>
      <c r="S37" s="13"/>
      <c r="T37" s="13"/>
      <c r="U37" s="122"/>
      <c r="V37" s="2"/>
      <c r="W37" s="113"/>
      <c r="X37" s="5"/>
      <c r="AA37" s="3"/>
      <c r="AB37" s="4"/>
      <c r="AC37" s="13"/>
      <c r="AD37" s="113"/>
      <c r="AE37" s="87"/>
      <c r="AF37" s="13"/>
      <c r="AG37" s="13"/>
      <c r="AH37" s="122"/>
      <c r="AI37" s="2"/>
      <c r="AJ37" s="113"/>
      <c r="AK37" s="5"/>
      <c r="AN37" s="4" t="s">
        <v>77</v>
      </c>
      <c r="AO37" s="4"/>
    </row>
    <row r="38" spans="1:41" s="1" customFormat="1" ht="32.25" customHeight="1" x14ac:dyDescent="0.15">
      <c r="A38" s="18"/>
      <c r="B38" s="19" t="s">
        <v>29</v>
      </c>
      <c r="C38" s="15" t="s">
        <v>30</v>
      </c>
      <c r="D38" s="91" t="s">
        <v>30</v>
      </c>
      <c r="E38" s="15" t="s">
        <v>315</v>
      </c>
      <c r="F38" s="68" t="s">
        <v>24</v>
      </c>
      <c r="G38" s="165" t="s">
        <v>71</v>
      </c>
      <c r="H38" s="146" t="s">
        <v>316</v>
      </c>
      <c r="I38" s="167" t="s">
        <v>316</v>
      </c>
      <c r="J38" s="68" t="s">
        <v>27</v>
      </c>
      <c r="K38" s="151" t="s">
        <v>72</v>
      </c>
      <c r="L38" s="151" t="s">
        <v>1</v>
      </c>
      <c r="M38" s="153" t="s">
        <v>3</v>
      </c>
      <c r="N38" s="153" t="s">
        <v>32</v>
      </c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 t="s">
        <v>33</v>
      </c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03" t="s">
        <v>16</v>
      </c>
      <c r="AO38" s="155" t="s">
        <v>87</v>
      </c>
    </row>
    <row r="39" spans="1:41" s="1" customFormat="1" ht="33.75" customHeight="1" x14ac:dyDescent="0.15">
      <c r="A39" s="18"/>
      <c r="B39" s="20" t="s">
        <v>34</v>
      </c>
      <c r="C39" s="16" t="s">
        <v>35</v>
      </c>
      <c r="D39" s="92" t="s">
        <v>35</v>
      </c>
      <c r="E39" s="16" t="s">
        <v>70</v>
      </c>
      <c r="F39" s="69" t="s">
        <v>73</v>
      </c>
      <c r="G39" s="166"/>
      <c r="H39" s="143"/>
      <c r="I39" s="168"/>
      <c r="J39" s="69" t="s">
        <v>74</v>
      </c>
      <c r="K39" s="152"/>
      <c r="L39" s="152"/>
      <c r="M39" s="154"/>
      <c r="N39" s="103" t="s">
        <v>39</v>
      </c>
      <c r="O39" s="103" t="s">
        <v>40</v>
      </c>
      <c r="P39" s="103" t="s">
        <v>0</v>
      </c>
      <c r="Q39" s="119" t="s">
        <v>2</v>
      </c>
      <c r="R39" s="162" t="s">
        <v>17</v>
      </c>
      <c r="S39" s="103" t="s">
        <v>4</v>
      </c>
      <c r="T39" s="103" t="s">
        <v>19</v>
      </c>
      <c r="U39" s="119" t="s">
        <v>21</v>
      </c>
      <c r="V39" s="7" t="s">
        <v>5</v>
      </c>
      <c r="W39" s="119" t="s">
        <v>6</v>
      </c>
      <c r="X39" s="157" t="s">
        <v>7</v>
      </c>
      <c r="Y39" s="70" t="s">
        <v>37</v>
      </c>
      <c r="Z39" s="70" t="s">
        <v>38</v>
      </c>
      <c r="AA39" s="103" t="s">
        <v>41</v>
      </c>
      <c r="AB39" s="103" t="s">
        <v>42</v>
      </c>
      <c r="AC39" s="103" t="s">
        <v>18</v>
      </c>
      <c r="AD39" s="119" t="s">
        <v>13</v>
      </c>
      <c r="AE39" s="162" t="s">
        <v>14</v>
      </c>
      <c r="AF39" s="103" t="s">
        <v>8</v>
      </c>
      <c r="AG39" s="103" t="s">
        <v>20</v>
      </c>
      <c r="AH39" s="119" t="s">
        <v>22</v>
      </c>
      <c r="AI39" s="103" t="s">
        <v>9</v>
      </c>
      <c r="AJ39" s="119" t="s">
        <v>10</v>
      </c>
      <c r="AK39" s="157" t="s">
        <v>11</v>
      </c>
      <c r="AL39" s="70" t="s">
        <v>37</v>
      </c>
      <c r="AM39" s="70" t="s">
        <v>38</v>
      </c>
      <c r="AN39" s="71" t="s">
        <v>314</v>
      </c>
      <c r="AO39" s="156"/>
    </row>
    <row r="40" spans="1:41" s="1" customFormat="1" ht="52.5" customHeight="1" x14ac:dyDescent="0.15">
      <c r="A40" s="18"/>
      <c r="B40" s="25" t="s">
        <v>57</v>
      </c>
      <c r="C40" s="24" t="s">
        <v>57</v>
      </c>
      <c r="D40" s="93" t="s">
        <v>57</v>
      </c>
      <c r="E40" s="71" t="s">
        <v>15</v>
      </c>
      <c r="F40" s="71" t="s">
        <v>58</v>
      </c>
      <c r="G40" s="71" t="s">
        <v>59</v>
      </c>
      <c r="H40" s="108" t="s">
        <v>15</v>
      </c>
      <c r="I40" s="93" t="s">
        <v>15</v>
      </c>
      <c r="J40" s="71" t="s">
        <v>15</v>
      </c>
      <c r="K40" s="73" t="s">
        <v>57</v>
      </c>
      <c r="L40" s="73" t="s">
        <v>57</v>
      </c>
      <c r="M40" s="154"/>
      <c r="N40" s="71" t="s">
        <v>59</v>
      </c>
      <c r="O40" s="71" t="s">
        <v>59</v>
      </c>
      <c r="P40" s="71" t="s">
        <v>57</v>
      </c>
      <c r="Q40" s="120" t="s">
        <v>57</v>
      </c>
      <c r="R40" s="163"/>
      <c r="S40" s="71" t="s">
        <v>57</v>
      </c>
      <c r="T40" s="71" t="s">
        <v>57</v>
      </c>
      <c r="U40" s="120" t="s">
        <v>57</v>
      </c>
      <c r="V40" s="24" t="s">
        <v>57</v>
      </c>
      <c r="W40" s="120" t="s">
        <v>57</v>
      </c>
      <c r="X40" s="157"/>
      <c r="Y40" s="158" t="s">
        <v>75</v>
      </c>
      <c r="Z40" s="158"/>
      <c r="AA40" s="71" t="s">
        <v>59</v>
      </c>
      <c r="AB40" s="71" t="s">
        <v>59</v>
      </c>
      <c r="AC40" s="71" t="s">
        <v>57</v>
      </c>
      <c r="AD40" s="120" t="s">
        <v>57</v>
      </c>
      <c r="AE40" s="163"/>
      <c r="AF40" s="71" t="s">
        <v>57</v>
      </c>
      <c r="AG40" s="71" t="s">
        <v>57</v>
      </c>
      <c r="AH40" s="120" t="s">
        <v>57</v>
      </c>
      <c r="AI40" s="71" t="s">
        <v>57</v>
      </c>
      <c r="AJ40" s="120" t="s">
        <v>57</v>
      </c>
      <c r="AK40" s="157"/>
      <c r="AL40" s="159" t="s">
        <v>75</v>
      </c>
      <c r="AM40" s="160"/>
      <c r="AN40" s="158" t="s">
        <v>52</v>
      </c>
      <c r="AO40" s="161"/>
    </row>
    <row r="41" spans="1:41" s="1" customFormat="1" ht="24.75" customHeight="1" x14ac:dyDescent="0.15">
      <c r="A41" s="18"/>
      <c r="B41" s="147">
        <f>C41+20*2</f>
        <v>190</v>
      </c>
      <c r="C41" s="149">
        <v>150</v>
      </c>
      <c r="D41" s="100">
        <f>C41</f>
        <v>150</v>
      </c>
      <c r="E41" s="149">
        <f>C41</f>
        <v>150</v>
      </c>
      <c r="F41" s="94" t="s">
        <v>117</v>
      </c>
      <c r="G41" s="8">
        <v>40</v>
      </c>
      <c r="H41" s="142">
        <f>C41/COS(G41/180*PI())</f>
        <v>195.81109339984181</v>
      </c>
      <c r="I41" s="97">
        <f>D41/COS(G41/180*PI())</f>
        <v>195.81109339984181</v>
      </c>
      <c r="J41" s="8">
        <v>20</v>
      </c>
      <c r="K41" s="28">
        <f>J41+E$41</f>
        <v>170</v>
      </c>
      <c r="L41" s="58">
        <f>(K41-40)*M41</f>
        <v>195</v>
      </c>
      <c r="M41" s="8">
        <v>1.5</v>
      </c>
      <c r="N41" s="67">
        <v>45</v>
      </c>
      <c r="O41" s="8">
        <f>N41-G41</f>
        <v>5</v>
      </c>
      <c r="P41" s="28">
        <f>L41/COS(ATAN((Q41+U41-T41)/L41))</f>
        <v>245.23214873894887</v>
      </c>
      <c r="Q41" s="116">
        <f>L41*TAN(N41*PI()/180)</f>
        <v>194.99999999999997</v>
      </c>
      <c r="R41" s="33">
        <f>M41/COS(N41*PI()/180)</f>
        <v>2.1213203435596424</v>
      </c>
      <c r="S41" s="89">
        <f>55/COS(N41*PI()/180)</f>
        <v>77.781745930520216</v>
      </c>
      <c r="T41" s="50">
        <f>K41/X41+S41</f>
        <v>138.31859236477356</v>
      </c>
      <c r="U41" s="128">
        <f>40/X41+S41</f>
        <v>92.025709797403351</v>
      </c>
      <c r="V41" s="58">
        <f>50/COS(N41*PI()/180)</f>
        <v>70.710678118654741</v>
      </c>
      <c r="W41" s="116">
        <f>20/COS(ATAN((Q41+U41-T41)/L41))</f>
        <v>25.152015255276805</v>
      </c>
      <c r="X41" s="59">
        <f>(3.5+SIN(N41*PI()/180)/M41)*COS(N41*PI()/180)</f>
        <v>2.8082070674862498</v>
      </c>
      <c r="Y41" s="60">
        <f>(S41*M41*(K41^2-40^2)/2+M41*(K41^3-40^3)/(6*X41))/1000000</f>
        <v>2.0242623778681286</v>
      </c>
      <c r="Z41" s="60">
        <f>(M41*(S41+V41+W41)*(K41-40)*60+M41*(K41^2-40^2)*60/(2*X41)+(V41+W41+U41)*0*60)/1000000</f>
        <v>2.4691076801237339</v>
      </c>
      <c r="AA41" s="67">
        <v>-20</v>
      </c>
      <c r="AB41" s="31">
        <f t="shared" ref="AB41:AB49" si="30">AA41+G41</f>
        <v>20</v>
      </c>
      <c r="AC41" s="50">
        <f>IF(AA41&gt;0,L41/COS(ATAN((AD41+AH41-AG41)/L41)),L41/COS(ATAN((AD41+AG41-AH41)/L41)))</f>
        <v>222.95064985312717</v>
      </c>
      <c r="AD41" s="116">
        <f>L41*TAN(ABS(AA41)*PI()/180)</f>
        <v>70.97419568190945</v>
      </c>
      <c r="AE41" s="33">
        <f>M41/COS(AA41*PI()/180)</f>
        <v>1.5962666587138681</v>
      </c>
      <c r="AF41" s="89">
        <f>55/COS(AA41*PI()/180)</f>
        <v>58.529777486175163</v>
      </c>
      <c r="AG41" s="50">
        <f t="shared" ref="AG41:AG49" si="31">K41/AK41+AF41</f>
        <v>107.05702256508363</v>
      </c>
      <c r="AH41" s="128">
        <f>40/AK41+AF41</f>
        <v>69.947952798859504</v>
      </c>
      <c r="AI41" s="58">
        <f>50/COS(AA41*PI()/180)</f>
        <v>53.208888623795602</v>
      </c>
      <c r="AJ41" s="116">
        <f>IF(AA41&gt;0,20/COS(ATAN((AD41+AH41-AG41)/L41)),20/COS(ATAN((AD41-AH41+AG41)/L41)))</f>
        <v>22.86673331826945</v>
      </c>
      <c r="AK41" s="61">
        <f>(3.5+SIN(ABS(AA41)*PI()/180)/M41)*COS(AA41*PI()/180)</f>
        <v>3.503186709312859</v>
      </c>
      <c r="AL41" s="60">
        <f>(AF41*M41*(K41^2-40^2)/2+M41*(K41^3-40^3)/(6*AK41))/1000000</f>
        <v>1.5444392695994764</v>
      </c>
      <c r="AM41" s="60">
        <f>(M41*(AF41+AI41+AJ41)*(K41-40)*60+M41*(K41^2-40^2)*60/(2*AK41)+(AI41+AJ41+AH41)*0*60)/1000000</f>
        <v>1.9255638826012285</v>
      </c>
      <c r="AN41" s="62">
        <f>IF(AA41&gt;0,((I41+I41+Q41+AD41)*L41/2+200*(I41+Q41+AD41+U41+W41+AH41+AJ41))/10000*0.4-(AI41+V41)*L41/10000*0.4,((I41+I41+Q41-AD41)*L41/2+200*(I41+Q41-AD41+U41+W41+AH41+AJ41))/10000*0.4-(AI41+V41)*L41/10000*0.4)</f>
        <v>5.2830890158701376</v>
      </c>
      <c r="AO41" s="63">
        <f>IF(AA41&gt;0,0.8*0.4*(Q41+U41+W41+I41+AD41+AH41+AJ41)/100,0.8*0.4*(Q41+U41+W41+I41-AD41+AH41+AJ41)/100)</f>
        <v>1.695453788440773</v>
      </c>
    </row>
    <row r="42" spans="1:41" s="1" customFormat="1" ht="20.100000000000001" customHeight="1" x14ac:dyDescent="0.15">
      <c r="A42" s="18"/>
      <c r="B42" s="147"/>
      <c r="C42" s="149"/>
      <c r="D42" s="100">
        <f>D41</f>
        <v>150</v>
      </c>
      <c r="E42" s="149"/>
      <c r="F42" s="94" t="s">
        <v>118</v>
      </c>
      <c r="G42" s="8">
        <f t="shared" ref="G42:G49" si="32">G41</f>
        <v>40</v>
      </c>
      <c r="H42" s="143"/>
      <c r="I42" s="97">
        <f t="shared" ref="I42:I48" si="33">D42/COS(G42/180*PI())</f>
        <v>195.81109339984181</v>
      </c>
      <c r="J42" s="8">
        <v>20</v>
      </c>
      <c r="K42" s="28">
        <f t="shared" ref="K42:K49" si="34">J42+E$41</f>
        <v>170</v>
      </c>
      <c r="L42" s="58">
        <f t="shared" ref="L42:L48" si="35">(K42-40)*M42</f>
        <v>195</v>
      </c>
      <c r="M42" s="8">
        <v>1.5</v>
      </c>
      <c r="N42" s="67">
        <f t="shared" ref="N42:N49" si="36">N41</f>
        <v>45</v>
      </c>
      <c r="O42" s="8">
        <f>N42-G42</f>
        <v>5</v>
      </c>
      <c r="P42" s="28">
        <f t="shared" ref="P42:P48" si="37">L42/COS(ATAN((Q42+U42-T42)/L42))</f>
        <v>245.23214873894887</v>
      </c>
      <c r="Q42" s="116">
        <f t="shared" ref="Q42:Q49" si="38">L42*TAN(N42*PI()/180)</f>
        <v>194.99999999999997</v>
      </c>
      <c r="R42" s="33">
        <f t="shared" ref="R42:R49" si="39">M42/COS(N42*PI()/180)</f>
        <v>2.1213203435596424</v>
      </c>
      <c r="S42" s="89">
        <f t="shared" ref="S42:S48" si="40">55/COS(N42*PI()/180)</f>
        <v>77.781745930520216</v>
      </c>
      <c r="T42" s="50">
        <f t="shared" ref="T42:T49" si="41">K42/X42+S42</f>
        <v>138.31859236477356</v>
      </c>
      <c r="U42" s="128">
        <f t="shared" ref="U42:U49" si="42">40/X42+S42</f>
        <v>92.025709797403351</v>
      </c>
      <c r="V42" s="58">
        <f t="shared" ref="V42:V49" si="43">50/COS(N42*PI()/180)</f>
        <v>70.710678118654741</v>
      </c>
      <c r="W42" s="116">
        <f t="shared" ref="W42:W49" si="44">20/COS(ATAN((Q42+U42-T42)/L42))</f>
        <v>25.152015255276805</v>
      </c>
      <c r="X42" s="59">
        <f t="shared" ref="X42:X49" si="45">(3.5+SIN(N42*PI()/180)/M42)*COS(N42*PI()/180)</f>
        <v>2.8082070674862498</v>
      </c>
      <c r="Y42" s="60">
        <f t="shared" ref="Y42:Y49" si="46">(S42*M42*(K42^2-40^2)/2+M42*(K42^3-40^3)/(6*X42))/1000000</f>
        <v>2.0242623778681286</v>
      </c>
      <c r="Z42" s="60">
        <f t="shared" ref="Z42:Z49" si="47">(M42*(S42+V42+W42)*(K42-40)*60+M42*(K42^2-40^2)*60/(2*X42)+(V42+W42+U42)*0*60)/1000000</f>
        <v>2.4691076801237339</v>
      </c>
      <c r="AA42" s="67">
        <f>AA41</f>
        <v>-20</v>
      </c>
      <c r="AB42" s="31">
        <f t="shared" si="30"/>
        <v>20</v>
      </c>
      <c r="AC42" s="50">
        <f t="shared" ref="AC42:AC49" si="48">IF(AA42&gt;0,L42/COS(ATAN((AD42+AH42-AG42)/L42)),L42/COS(ATAN((AD42+AG42-AH42)/L42)))</f>
        <v>222.95064985312717</v>
      </c>
      <c r="AD42" s="116">
        <f t="shared" ref="AD42:AD48" si="49">L42*TAN(ABS(AA42)*PI()/180)</f>
        <v>70.97419568190945</v>
      </c>
      <c r="AE42" s="33">
        <f t="shared" ref="AE42:AE49" si="50">M42/COS(AA42*PI()/180)</f>
        <v>1.5962666587138681</v>
      </c>
      <c r="AF42" s="89">
        <f t="shared" ref="AF42:AF49" si="51">55/COS(AA42*PI()/180)</f>
        <v>58.529777486175163</v>
      </c>
      <c r="AG42" s="50">
        <f t="shared" si="31"/>
        <v>107.05702256508363</v>
      </c>
      <c r="AH42" s="128">
        <f t="shared" ref="AH42:AH49" si="52">40/AK42+AF42</f>
        <v>69.947952798859504</v>
      </c>
      <c r="AI42" s="58">
        <f>50/COS(AA42*PI()/180)</f>
        <v>53.208888623795602</v>
      </c>
      <c r="AJ42" s="116">
        <f t="shared" ref="AJ42:AJ49" si="53">IF(AA42&gt;0,20/COS(ATAN((AD42+AH42-AG42)/L42)),20/COS(ATAN((AD42-AH42+AG42)/L42)))</f>
        <v>22.86673331826945</v>
      </c>
      <c r="AK42" s="61">
        <f t="shared" ref="AK42:AK49" si="54">(3.5+SIN(ABS(AA42)*PI()/180)/M42)*COS(AA42*PI()/180)</f>
        <v>3.503186709312859</v>
      </c>
      <c r="AL42" s="60">
        <f t="shared" ref="AL42:AL49" si="55">(AF42*M42*(K42^2-40^2)/2+M42*(K42^3-40^3)/(6*AK42))/1000000</f>
        <v>1.5444392695994764</v>
      </c>
      <c r="AM42" s="60">
        <f t="shared" ref="AM42:AM48" si="56">(M42*(AF42+AI42+AJ42)*(K42-40)*60+M42*(K42^2-40^2)*60/(2*AK42)+(AI42+AJ42+AH42)*0*60)/1000000</f>
        <v>1.9255638826012285</v>
      </c>
      <c r="AN42" s="62">
        <f t="shared" ref="AN42:AN49" si="57">IF(AA42&gt;0,((I42+I42+Q42+AD42)*L42/2+200*(I42+Q42+AD42+U42+W42+AH42+AJ42))/10000*0.4-(AI42+V42)*L42/10000*0.4,((I42+I42+Q42-AD42)*L42/2+200*(I42+Q42-AD42+U42+W42+AH42+AJ42))/10000*0.4-(AI42+V42)*L42/10000*0.4)</f>
        <v>5.2830890158701376</v>
      </c>
      <c r="AO42" s="63">
        <f t="shared" ref="AO42:AO48" si="58">IF(AA42&gt;0,0.8*0.4*(Q42+U42+W42+I42+AD42+AH42+AJ42)/100,0.8*0.4*(Q42+U42+W42+I42-AD42+AH42+AJ42)/100)</f>
        <v>1.695453788440773</v>
      </c>
    </row>
    <row r="43" spans="1:41" s="1" customFormat="1" ht="20.100000000000001" customHeight="1" x14ac:dyDescent="0.15">
      <c r="A43" s="18"/>
      <c r="B43" s="147"/>
      <c r="C43" s="149"/>
      <c r="D43" s="100">
        <f t="shared" ref="D43:D49" si="59">D42</f>
        <v>150</v>
      </c>
      <c r="E43" s="149"/>
      <c r="F43" s="94" t="s">
        <v>119</v>
      </c>
      <c r="G43" s="8">
        <f t="shared" si="32"/>
        <v>40</v>
      </c>
      <c r="H43" s="143"/>
      <c r="I43" s="97">
        <f t="shared" si="33"/>
        <v>195.81109339984181</v>
      </c>
      <c r="J43" s="8">
        <v>30</v>
      </c>
      <c r="K43" s="28">
        <f t="shared" si="34"/>
        <v>180</v>
      </c>
      <c r="L43" s="58">
        <f t="shared" si="35"/>
        <v>210</v>
      </c>
      <c r="M43" s="8">
        <v>1.5</v>
      </c>
      <c r="N43" s="67">
        <f t="shared" si="36"/>
        <v>45</v>
      </c>
      <c r="O43" s="8">
        <f t="shared" ref="O43:O49" si="60">N43-G43</f>
        <v>5</v>
      </c>
      <c r="P43" s="28">
        <f t="shared" si="37"/>
        <v>264.09616018040651</v>
      </c>
      <c r="Q43" s="116">
        <f t="shared" si="38"/>
        <v>209.99999999999997</v>
      </c>
      <c r="R43" s="33">
        <f t="shared" si="39"/>
        <v>2.1213203435596424</v>
      </c>
      <c r="S43" s="89">
        <f t="shared" si="40"/>
        <v>77.781745930520216</v>
      </c>
      <c r="T43" s="50">
        <f t="shared" si="41"/>
        <v>141.87958333149433</v>
      </c>
      <c r="U43" s="128">
        <f t="shared" si="42"/>
        <v>92.025709797403351</v>
      </c>
      <c r="V43" s="58">
        <f t="shared" si="43"/>
        <v>70.710678118654741</v>
      </c>
      <c r="W43" s="116">
        <f t="shared" si="44"/>
        <v>25.152015255276808</v>
      </c>
      <c r="X43" s="59">
        <f t="shared" si="45"/>
        <v>2.8082070674862498</v>
      </c>
      <c r="Y43" s="60">
        <f t="shared" si="46"/>
        <v>2.3102532283961539</v>
      </c>
      <c r="Z43" s="60">
        <f t="shared" si="47"/>
        <v>2.6814732832235926</v>
      </c>
      <c r="AA43" s="67">
        <f t="shared" ref="AA43:AA48" si="61">AA42</f>
        <v>-20</v>
      </c>
      <c r="AB43" s="31">
        <f t="shared" si="30"/>
        <v>20</v>
      </c>
      <c r="AC43" s="50">
        <f t="shared" si="48"/>
        <v>240.10069984182925</v>
      </c>
      <c r="AD43" s="116">
        <f t="shared" si="49"/>
        <v>76.433749195902493</v>
      </c>
      <c r="AE43" s="33">
        <f t="shared" si="50"/>
        <v>1.5962666587138681</v>
      </c>
      <c r="AF43" s="89">
        <f t="shared" si="51"/>
        <v>58.529777486175163</v>
      </c>
      <c r="AG43" s="50">
        <f t="shared" si="31"/>
        <v>109.91156639325473</v>
      </c>
      <c r="AH43" s="128">
        <f t="shared" si="52"/>
        <v>69.947952798859504</v>
      </c>
      <c r="AI43" s="58">
        <f t="shared" ref="AI43:AI48" si="62">50/COS(AA43*PI()/180)</f>
        <v>53.208888623795602</v>
      </c>
      <c r="AJ43" s="116">
        <f t="shared" si="53"/>
        <v>22.866733318269453</v>
      </c>
      <c r="AK43" s="61">
        <f t="shared" si="54"/>
        <v>3.503186709312859</v>
      </c>
      <c r="AL43" s="60">
        <f t="shared" si="55"/>
        <v>1.7636630799529172</v>
      </c>
      <c r="AM43" s="60">
        <f t="shared" si="56"/>
        <v>2.0916678073803396</v>
      </c>
      <c r="AN43" s="62">
        <f t="shared" si="57"/>
        <v>5.4798251202892851</v>
      </c>
      <c r="AO43" s="63">
        <f t="shared" si="58"/>
        <v>1.7259832171959955</v>
      </c>
    </row>
    <row r="44" spans="1:41" s="1" customFormat="1" ht="20.100000000000001" customHeight="1" x14ac:dyDescent="0.15">
      <c r="A44" s="18"/>
      <c r="B44" s="147"/>
      <c r="C44" s="149"/>
      <c r="D44" s="100">
        <f t="shared" si="59"/>
        <v>150</v>
      </c>
      <c r="E44" s="149"/>
      <c r="F44" s="94" t="s">
        <v>120</v>
      </c>
      <c r="G44" s="8">
        <f t="shared" si="32"/>
        <v>40</v>
      </c>
      <c r="H44" s="143"/>
      <c r="I44" s="97">
        <f t="shared" si="33"/>
        <v>195.81109339984181</v>
      </c>
      <c r="J44" s="8">
        <v>30</v>
      </c>
      <c r="K44" s="28">
        <f t="shared" si="34"/>
        <v>180</v>
      </c>
      <c r="L44" s="58">
        <f t="shared" si="35"/>
        <v>210</v>
      </c>
      <c r="M44" s="8">
        <v>1.5</v>
      </c>
      <c r="N44" s="67">
        <f t="shared" si="36"/>
        <v>45</v>
      </c>
      <c r="O44" s="8">
        <f t="shared" si="60"/>
        <v>5</v>
      </c>
      <c r="P44" s="28">
        <f t="shared" si="37"/>
        <v>264.09616018040651</v>
      </c>
      <c r="Q44" s="116">
        <f t="shared" si="38"/>
        <v>209.99999999999997</v>
      </c>
      <c r="R44" s="33">
        <f t="shared" si="39"/>
        <v>2.1213203435596424</v>
      </c>
      <c r="S44" s="89">
        <f t="shared" si="40"/>
        <v>77.781745930520216</v>
      </c>
      <c r="T44" s="50">
        <f t="shared" si="41"/>
        <v>141.87958333149433</v>
      </c>
      <c r="U44" s="128">
        <f t="shared" si="42"/>
        <v>92.025709797403351</v>
      </c>
      <c r="V44" s="58">
        <f t="shared" si="43"/>
        <v>70.710678118654741</v>
      </c>
      <c r="W44" s="116">
        <f t="shared" si="44"/>
        <v>25.152015255276808</v>
      </c>
      <c r="X44" s="59">
        <f t="shared" si="45"/>
        <v>2.8082070674862498</v>
      </c>
      <c r="Y44" s="60">
        <f t="shared" si="46"/>
        <v>2.3102532283961539</v>
      </c>
      <c r="Z44" s="60">
        <f t="shared" si="47"/>
        <v>2.6814732832235926</v>
      </c>
      <c r="AA44" s="67">
        <f t="shared" si="61"/>
        <v>-20</v>
      </c>
      <c r="AB44" s="31">
        <f t="shared" si="30"/>
        <v>20</v>
      </c>
      <c r="AC44" s="50">
        <f t="shared" si="48"/>
        <v>240.10069984182925</v>
      </c>
      <c r="AD44" s="116">
        <f t="shared" si="49"/>
        <v>76.433749195902493</v>
      </c>
      <c r="AE44" s="33">
        <f t="shared" si="50"/>
        <v>1.5962666587138681</v>
      </c>
      <c r="AF44" s="89">
        <f t="shared" si="51"/>
        <v>58.529777486175163</v>
      </c>
      <c r="AG44" s="50">
        <f t="shared" si="31"/>
        <v>109.91156639325473</v>
      </c>
      <c r="AH44" s="128">
        <f t="shared" si="52"/>
        <v>69.947952798859504</v>
      </c>
      <c r="AI44" s="58">
        <f t="shared" si="62"/>
        <v>53.208888623795602</v>
      </c>
      <c r="AJ44" s="116">
        <f t="shared" si="53"/>
        <v>22.866733318269453</v>
      </c>
      <c r="AK44" s="61">
        <f t="shared" si="54"/>
        <v>3.503186709312859</v>
      </c>
      <c r="AL44" s="60">
        <f t="shared" si="55"/>
        <v>1.7636630799529172</v>
      </c>
      <c r="AM44" s="60">
        <f t="shared" si="56"/>
        <v>2.0916678073803396</v>
      </c>
      <c r="AN44" s="62">
        <f t="shared" si="57"/>
        <v>5.4798251202892851</v>
      </c>
      <c r="AO44" s="63">
        <f t="shared" si="58"/>
        <v>1.7259832171959955</v>
      </c>
    </row>
    <row r="45" spans="1:41" s="1" customFormat="1" ht="20.100000000000001" customHeight="1" x14ac:dyDescent="0.15">
      <c r="A45" s="18"/>
      <c r="B45" s="147"/>
      <c r="C45" s="149"/>
      <c r="D45" s="100">
        <f t="shared" si="59"/>
        <v>150</v>
      </c>
      <c r="E45" s="149"/>
      <c r="F45" s="94" t="s">
        <v>121</v>
      </c>
      <c r="G45" s="8">
        <f t="shared" si="32"/>
        <v>40</v>
      </c>
      <c r="H45" s="143"/>
      <c r="I45" s="97">
        <f t="shared" si="33"/>
        <v>195.81109339984181</v>
      </c>
      <c r="J45" s="8">
        <v>30</v>
      </c>
      <c r="K45" s="28">
        <f t="shared" si="34"/>
        <v>180</v>
      </c>
      <c r="L45" s="58">
        <f t="shared" si="35"/>
        <v>245</v>
      </c>
      <c r="M45" s="8">
        <v>1.75</v>
      </c>
      <c r="N45" s="67">
        <f t="shared" si="36"/>
        <v>45</v>
      </c>
      <c r="O45" s="8">
        <f t="shared" si="60"/>
        <v>5</v>
      </c>
      <c r="P45" s="28">
        <f>L45/COS(ATAN((Q45+U45-T45)/L45))</f>
        <v>312.68532850520035</v>
      </c>
      <c r="Q45" s="116">
        <f>L45*TAN(N45*PI()/180)</f>
        <v>244.99999999999997</v>
      </c>
      <c r="R45" s="33">
        <f t="shared" si="39"/>
        <v>2.4748737341529163</v>
      </c>
      <c r="S45" s="89">
        <f t="shared" si="40"/>
        <v>77.781745930520216</v>
      </c>
      <c r="T45" s="50">
        <f t="shared" si="41"/>
        <v>142.98524558515498</v>
      </c>
      <c r="U45" s="128">
        <f t="shared" si="42"/>
        <v>92.271412520439057</v>
      </c>
      <c r="V45" s="58">
        <f t="shared" si="43"/>
        <v>70.710678118654741</v>
      </c>
      <c r="W45" s="116">
        <f>20/COS(ATAN((Q45+U45-T45)/L45))</f>
        <v>25.525332939200027</v>
      </c>
      <c r="X45" s="59">
        <f t="shared" si="45"/>
        <v>2.7605880198672024</v>
      </c>
      <c r="Y45" s="60">
        <f t="shared" si="46"/>
        <v>2.7056292801551898</v>
      </c>
      <c r="Z45" s="60">
        <f t="shared" si="47"/>
        <v>3.1438057996265805</v>
      </c>
      <c r="AA45" s="67">
        <f t="shared" si="61"/>
        <v>-20</v>
      </c>
      <c r="AB45" s="31">
        <f t="shared" si="30"/>
        <v>20</v>
      </c>
      <c r="AC45" s="50">
        <f t="shared" si="48"/>
        <v>277.11422213804167</v>
      </c>
      <c r="AD45" s="116">
        <f t="shared" si="49"/>
        <v>89.172707395219575</v>
      </c>
      <c r="AE45" s="33">
        <f t="shared" si="50"/>
        <v>1.8623111018328462</v>
      </c>
      <c r="AF45" s="89">
        <f t="shared" si="51"/>
        <v>58.529777486175163</v>
      </c>
      <c r="AG45" s="50">
        <f t="shared" si="31"/>
        <v>110.36446964742879</v>
      </c>
      <c r="AH45" s="128">
        <f t="shared" si="52"/>
        <v>70.048597966453741</v>
      </c>
      <c r="AI45" s="58">
        <f t="shared" si="62"/>
        <v>53.208888623795602</v>
      </c>
      <c r="AJ45" s="116">
        <f>IF(AA45&gt;0,20/COS(ATAN((AD45+AH45-AG45)/L45)),20/COS(ATAN((AD45-AH45+AG45)/L45)))</f>
        <v>22.621569154125851</v>
      </c>
      <c r="AK45" s="61">
        <f t="shared" si="54"/>
        <v>3.4725777755182623</v>
      </c>
      <c r="AL45" s="60">
        <f t="shared" si="55"/>
        <v>2.0618398946188039</v>
      </c>
      <c r="AM45" s="60">
        <f t="shared" si="56"/>
        <v>2.4407437762974817</v>
      </c>
      <c r="AN45" s="62">
        <f t="shared" si="57"/>
        <v>5.9649330836845884</v>
      </c>
      <c r="AO45" s="63">
        <f t="shared" si="58"/>
        <v>1.7987369554714912</v>
      </c>
    </row>
    <row r="46" spans="1:41" s="1" customFormat="1" ht="20.100000000000001" customHeight="1" x14ac:dyDescent="0.15">
      <c r="A46" s="18"/>
      <c r="B46" s="147"/>
      <c r="C46" s="149"/>
      <c r="D46" s="100">
        <f t="shared" si="59"/>
        <v>150</v>
      </c>
      <c r="E46" s="149"/>
      <c r="F46" s="94" t="s">
        <v>122</v>
      </c>
      <c r="G46" s="8">
        <f t="shared" si="32"/>
        <v>40</v>
      </c>
      <c r="H46" s="143"/>
      <c r="I46" s="97">
        <f t="shared" si="33"/>
        <v>195.81109339984181</v>
      </c>
      <c r="J46" s="8">
        <v>30</v>
      </c>
      <c r="K46" s="28">
        <f t="shared" si="34"/>
        <v>180</v>
      </c>
      <c r="L46" s="58">
        <f t="shared" si="35"/>
        <v>245</v>
      </c>
      <c r="M46" s="8">
        <v>1.75</v>
      </c>
      <c r="N46" s="67">
        <f t="shared" si="36"/>
        <v>45</v>
      </c>
      <c r="O46" s="8">
        <f t="shared" si="60"/>
        <v>5</v>
      </c>
      <c r="P46" s="28">
        <f t="shared" si="37"/>
        <v>312.68532850520035</v>
      </c>
      <c r="Q46" s="116">
        <f t="shared" si="38"/>
        <v>244.99999999999997</v>
      </c>
      <c r="R46" s="33">
        <f t="shared" si="39"/>
        <v>2.4748737341529163</v>
      </c>
      <c r="S46" s="89">
        <f t="shared" si="40"/>
        <v>77.781745930520216</v>
      </c>
      <c r="T46" s="50">
        <f t="shared" si="41"/>
        <v>142.98524558515498</v>
      </c>
      <c r="U46" s="128">
        <f t="shared" si="42"/>
        <v>92.271412520439057</v>
      </c>
      <c r="V46" s="58">
        <f t="shared" si="43"/>
        <v>70.710678118654741</v>
      </c>
      <c r="W46" s="116">
        <f t="shared" si="44"/>
        <v>25.525332939200027</v>
      </c>
      <c r="X46" s="59">
        <f t="shared" si="45"/>
        <v>2.7605880198672024</v>
      </c>
      <c r="Y46" s="60">
        <f t="shared" si="46"/>
        <v>2.7056292801551898</v>
      </c>
      <c r="Z46" s="60">
        <f t="shared" si="47"/>
        <v>3.1438057996265805</v>
      </c>
      <c r="AA46" s="67">
        <f t="shared" si="61"/>
        <v>-20</v>
      </c>
      <c r="AB46" s="31">
        <f t="shared" si="30"/>
        <v>20</v>
      </c>
      <c r="AC46" s="50">
        <f t="shared" si="48"/>
        <v>277.11422213804167</v>
      </c>
      <c r="AD46" s="116">
        <f t="shared" si="49"/>
        <v>89.172707395219575</v>
      </c>
      <c r="AE46" s="33">
        <f t="shared" si="50"/>
        <v>1.8623111018328462</v>
      </c>
      <c r="AF46" s="89">
        <f t="shared" si="51"/>
        <v>58.529777486175163</v>
      </c>
      <c r="AG46" s="50">
        <f t="shared" si="31"/>
        <v>110.36446964742879</v>
      </c>
      <c r="AH46" s="128">
        <f t="shared" si="52"/>
        <v>70.048597966453741</v>
      </c>
      <c r="AI46" s="58">
        <f t="shared" si="62"/>
        <v>53.208888623795602</v>
      </c>
      <c r="AJ46" s="116">
        <f t="shared" si="53"/>
        <v>22.621569154125851</v>
      </c>
      <c r="AK46" s="61">
        <f t="shared" si="54"/>
        <v>3.4725777755182623</v>
      </c>
      <c r="AL46" s="60">
        <f t="shared" si="55"/>
        <v>2.0618398946188039</v>
      </c>
      <c r="AM46" s="60">
        <f t="shared" si="56"/>
        <v>2.4407437762974817</v>
      </c>
      <c r="AN46" s="62">
        <f t="shared" si="57"/>
        <v>5.9649330836845884</v>
      </c>
      <c r="AO46" s="63">
        <f t="shared" si="58"/>
        <v>1.7987369554714912</v>
      </c>
    </row>
    <row r="47" spans="1:41" s="1" customFormat="1" ht="20.100000000000001" customHeight="1" x14ac:dyDescent="0.15">
      <c r="A47" s="18"/>
      <c r="B47" s="147"/>
      <c r="C47" s="149"/>
      <c r="D47" s="100">
        <f t="shared" si="59"/>
        <v>150</v>
      </c>
      <c r="E47" s="149"/>
      <c r="F47" s="94" t="s">
        <v>123</v>
      </c>
      <c r="G47" s="8">
        <f t="shared" si="32"/>
        <v>40</v>
      </c>
      <c r="H47" s="143"/>
      <c r="I47" s="97">
        <f t="shared" si="33"/>
        <v>195.81109339984181</v>
      </c>
      <c r="J47" s="8">
        <v>35</v>
      </c>
      <c r="K47" s="28">
        <f t="shared" si="34"/>
        <v>185</v>
      </c>
      <c r="L47" s="58">
        <f>(K47-40)*M47</f>
        <v>253.75</v>
      </c>
      <c r="M47" s="8">
        <v>1.75</v>
      </c>
      <c r="N47" s="67">
        <f t="shared" si="36"/>
        <v>45</v>
      </c>
      <c r="O47" s="8">
        <f t="shared" si="60"/>
        <v>5</v>
      </c>
      <c r="P47" s="28">
        <f t="shared" si="37"/>
        <v>323.8526616661004</v>
      </c>
      <c r="Q47" s="116">
        <f t="shared" si="38"/>
        <v>253.74999999999997</v>
      </c>
      <c r="R47" s="33">
        <f t="shared" si="39"/>
        <v>2.4748737341529163</v>
      </c>
      <c r="S47" s="89">
        <f t="shared" si="40"/>
        <v>77.781745930520216</v>
      </c>
      <c r="T47" s="50">
        <f t="shared" si="41"/>
        <v>144.79645390889482</v>
      </c>
      <c r="U47" s="128">
        <f t="shared" si="42"/>
        <v>92.271412520439057</v>
      </c>
      <c r="V47" s="58">
        <f t="shared" si="43"/>
        <v>70.710678118654741</v>
      </c>
      <c r="W47" s="116">
        <f t="shared" si="44"/>
        <v>25.52533293920003</v>
      </c>
      <c r="X47" s="59">
        <f t="shared" si="45"/>
        <v>2.7605880198672024</v>
      </c>
      <c r="Y47" s="60">
        <f t="shared" si="46"/>
        <v>2.8826242949483198</v>
      </c>
      <c r="Z47" s="60">
        <f t="shared" si="47"/>
        <v>3.2698724015491436</v>
      </c>
      <c r="AA47" s="67">
        <f t="shared" si="61"/>
        <v>-20</v>
      </c>
      <c r="AB47" s="31">
        <f t="shared" si="30"/>
        <v>20</v>
      </c>
      <c r="AC47" s="50">
        <f t="shared" si="48"/>
        <v>287.01115864297174</v>
      </c>
      <c r="AD47" s="116">
        <f t="shared" si="49"/>
        <v>92.357446945048849</v>
      </c>
      <c r="AE47" s="33">
        <f>M47/COS(AA47*PI()/180)</f>
        <v>1.8623111018328462</v>
      </c>
      <c r="AF47" s="89">
        <f t="shared" si="51"/>
        <v>58.529777486175163</v>
      </c>
      <c r="AG47" s="50">
        <f t="shared" si="31"/>
        <v>111.8043222074636</v>
      </c>
      <c r="AH47" s="128">
        <f t="shared" si="52"/>
        <v>70.048597966453741</v>
      </c>
      <c r="AI47" s="58">
        <f t="shared" si="62"/>
        <v>53.208888623795602</v>
      </c>
      <c r="AJ47" s="116">
        <f t="shared" si="53"/>
        <v>22.621569154125851</v>
      </c>
      <c r="AK47" s="61">
        <f t="shared" si="54"/>
        <v>3.4725777755182623</v>
      </c>
      <c r="AL47" s="60">
        <f t="shared" si="55"/>
        <v>2.1972688359349712</v>
      </c>
      <c r="AM47" s="60">
        <f t="shared" si="56"/>
        <v>2.5388740744928002</v>
      </c>
      <c r="AN47" s="62">
        <f t="shared" si="57"/>
        <v>6.0901306746064945</v>
      </c>
      <c r="AO47" s="63">
        <f t="shared" si="58"/>
        <v>1.8165457889120369</v>
      </c>
    </row>
    <row r="48" spans="1:41" s="1" customFormat="1" ht="20.100000000000001" customHeight="1" x14ac:dyDescent="0.15">
      <c r="A48" s="18"/>
      <c r="B48" s="147"/>
      <c r="C48" s="149"/>
      <c r="D48" s="100">
        <f t="shared" si="59"/>
        <v>150</v>
      </c>
      <c r="E48" s="149"/>
      <c r="F48" s="94" t="s">
        <v>124</v>
      </c>
      <c r="G48" s="8">
        <f t="shared" si="32"/>
        <v>40</v>
      </c>
      <c r="H48" s="143"/>
      <c r="I48" s="97">
        <f t="shared" si="33"/>
        <v>195.81109339984181</v>
      </c>
      <c r="J48" s="8">
        <v>35</v>
      </c>
      <c r="K48" s="28">
        <f t="shared" si="34"/>
        <v>185</v>
      </c>
      <c r="L48" s="58">
        <f t="shared" si="35"/>
        <v>253.75</v>
      </c>
      <c r="M48" s="8">
        <v>1.75</v>
      </c>
      <c r="N48" s="67">
        <f t="shared" si="36"/>
        <v>45</v>
      </c>
      <c r="O48" s="8">
        <f t="shared" si="60"/>
        <v>5</v>
      </c>
      <c r="P48" s="28">
        <f t="shared" si="37"/>
        <v>323.8526616661004</v>
      </c>
      <c r="Q48" s="116">
        <f t="shared" si="38"/>
        <v>253.74999999999997</v>
      </c>
      <c r="R48" s="33">
        <f t="shared" si="39"/>
        <v>2.4748737341529163</v>
      </c>
      <c r="S48" s="89">
        <f t="shared" si="40"/>
        <v>77.781745930520216</v>
      </c>
      <c r="T48" s="50">
        <f t="shared" si="41"/>
        <v>144.79645390889482</v>
      </c>
      <c r="U48" s="128">
        <f t="shared" si="42"/>
        <v>92.271412520439057</v>
      </c>
      <c r="V48" s="58">
        <f t="shared" si="43"/>
        <v>70.710678118654741</v>
      </c>
      <c r="W48" s="116">
        <f t="shared" si="44"/>
        <v>25.52533293920003</v>
      </c>
      <c r="X48" s="59">
        <f t="shared" si="45"/>
        <v>2.7605880198672024</v>
      </c>
      <c r="Y48" s="60">
        <f t="shared" si="46"/>
        <v>2.8826242949483198</v>
      </c>
      <c r="Z48" s="60">
        <f t="shared" si="47"/>
        <v>3.2698724015491436</v>
      </c>
      <c r="AA48" s="67">
        <f t="shared" si="61"/>
        <v>-20</v>
      </c>
      <c r="AB48" s="31">
        <f t="shared" si="30"/>
        <v>20</v>
      </c>
      <c r="AC48" s="50">
        <f t="shared" si="48"/>
        <v>287.01115864297174</v>
      </c>
      <c r="AD48" s="116">
        <f t="shared" si="49"/>
        <v>92.357446945048849</v>
      </c>
      <c r="AE48" s="33">
        <f t="shared" si="50"/>
        <v>1.8623111018328462</v>
      </c>
      <c r="AF48" s="89">
        <f t="shared" si="51"/>
        <v>58.529777486175163</v>
      </c>
      <c r="AG48" s="50">
        <f t="shared" si="31"/>
        <v>111.8043222074636</v>
      </c>
      <c r="AH48" s="128">
        <f t="shared" si="52"/>
        <v>70.048597966453741</v>
      </c>
      <c r="AI48" s="58">
        <f t="shared" si="62"/>
        <v>53.208888623795602</v>
      </c>
      <c r="AJ48" s="116">
        <f t="shared" si="53"/>
        <v>22.621569154125851</v>
      </c>
      <c r="AK48" s="61">
        <f t="shared" si="54"/>
        <v>3.4725777755182623</v>
      </c>
      <c r="AL48" s="60">
        <f t="shared" si="55"/>
        <v>2.1972688359349712</v>
      </c>
      <c r="AM48" s="60">
        <f t="shared" si="56"/>
        <v>2.5388740744928002</v>
      </c>
      <c r="AN48" s="62">
        <f t="shared" si="57"/>
        <v>6.0901306746064945</v>
      </c>
      <c r="AO48" s="63">
        <f t="shared" si="58"/>
        <v>1.8165457889120369</v>
      </c>
    </row>
    <row r="49" spans="1:41" s="1" customFormat="1" ht="20.100000000000001" customHeight="1" thickBot="1" x14ac:dyDescent="0.2">
      <c r="A49" s="18"/>
      <c r="B49" s="148"/>
      <c r="C49" s="150"/>
      <c r="D49" s="100">
        <f t="shared" si="59"/>
        <v>150</v>
      </c>
      <c r="E49" s="150"/>
      <c r="F49" s="95" t="s">
        <v>125</v>
      </c>
      <c r="G49" s="35">
        <f t="shared" si="32"/>
        <v>40</v>
      </c>
      <c r="H49" s="144"/>
      <c r="I49" s="97">
        <f>D49/COS(G49/180*PI())</f>
        <v>195.81109339984181</v>
      </c>
      <c r="J49" s="35">
        <v>40</v>
      </c>
      <c r="K49" s="28">
        <f t="shared" si="34"/>
        <v>190</v>
      </c>
      <c r="L49" s="66">
        <f>(K49-40)*M49</f>
        <v>262.5</v>
      </c>
      <c r="M49" s="35">
        <v>1.75</v>
      </c>
      <c r="N49" s="83">
        <f t="shared" si="36"/>
        <v>45</v>
      </c>
      <c r="O49" s="35">
        <f t="shared" si="60"/>
        <v>5</v>
      </c>
      <c r="P49" s="36">
        <f>L49/COS(ATAN((Q49+U49-T49)/L49))</f>
        <v>335.01999482700035</v>
      </c>
      <c r="Q49" s="117">
        <f t="shared" si="38"/>
        <v>262.49999999999994</v>
      </c>
      <c r="R49" s="40">
        <f t="shared" si="39"/>
        <v>2.4748737341529163</v>
      </c>
      <c r="S49" s="90">
        <f>55/COS(N49*PI()/180)</f>
        <v>77.781745930520216</v>
      </c>
      <c r="T49" s="51">
        <f t="shared" si="41"/>
        <v>146.60766223263471</v>
      </c>
      <c r="U49" s="129">
        <f t="shared" si="42"/>
        <v>92.271412520439057</v>
      </c>
      <c r="V49" s="58">
        <f t="shared" si="43"/>
        <v>70.710678118654741</v>
      </c>
      <c r="W49" s="117">
        <f t="shared" si="44"/>
        <v>25.525332939200027</v>
      </c>
      <c r="X49" s="84">
        <f t="shared" si="45"/>
        <v>2.7605880198672024</v>
      </c>
      <c r="Y49" s="85">
        <f t="shared" si="46"/>
        <v>3.065954154599964</v>
      </c>
      <c r="Z49" s="60">
        <f t="shared" si="47"/>
        <v>3.396889887841668</v>
      </c>
      <c r="AA49" s="83">
        <f>AA48</f>
        <v>-20</v>
      </c>
      <c r="AB49" s="38">
        <f t="shared" si="30"/>
        <v>20</v>
      </c>
      <c r="AC49" s="51">
        <f t="shared" si="48"/>
        <v>296.9080951479018</v>
      </c>
      <c r="AD49" s="117">
        <f>L49*TAN(ABS(AA49)*PI()/180)</f>
        <v>95.542186494878109</v>
      </c>
      <c r="AE49" s="40">
        <f t="shared" si="50"/>
        <v>1.8623111018328462</v>
      </c>
      <c r="AF49" s="90">
        <f t="shared" si="51"/>
        <v>58.529777486175163</v>
      </c>
      <c r="AG49" s="51">
        <f t="shared" si="31"/>
        <v>113.24417476749844</v>
      </c>
      <c r="AH49" s="129">
        <f t="shared" si="52"/>
        <v>70.048597966453741</v>
      </c>
      <c r="AI49" s="66">
        <f>50/COS(AA49*PI()/180)</f>
        <v>53.208888623795602</v>
      </c>
      <c r="AJ49" s="117">
        <f t="shared" si="53"/>
        <v>22.621569154125851</v>
      </c>
      <c r="AK49" s="86">
        <f t="shared" si="54"/>
        <v>3.4725777755182623</v>
      </c>
      <c r="AL49" s="85">
        <f t="shared" si="55"/>
        <v>2.3375892163477157</v>
      </c>
      <c r="AM49" s="85">
        <f>(M49*(AF49+AI49+AJ49)*(K49-40)*60+M49*(K49^2-40^2)*60/(2*AK49)+(AI49+AJ49+AH49)*0*60)/1000000</f>
        <v>2.6377602952821362</v>
      </c>
      <c r="AN49" s="62">
        <f t="shared" si="57"/>
        <v>6.2172761066859588</v>
      </c>
      <c r="AO49" s="63">
        <f>IF(AA49&gt;0,0.8*0.4*(Q49+U49+W49+I49+AD49+AH49+AJ49)/100,0.8*0.4*(Q49+U49+W49+I49-AD49+AH49+AJ49)/100)</f>
        <v>1.8343546223525835</v>
      </c>
    </row>
    <row r="50" spans="1:41" s="1" customFormat="1" ht="20.100000000000001" customHeight="1" x14ac:dyDescent="0.15">
      <c r="A50" s="17"/>
      <c r="B50" s="188" t="s">
        <v>55</v>
      </c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</row>
    <row r="51" spans="1:41" s="1" customFormat="1" ht="20.100000000000001" customHeight="1" thickBot="1" x14ac:dyDescent="0.2">
      <c r="D51" s="96"/>
      <c r="K51" s="2"/>
      <c r="L51" s="2"/>
      <c r="P51" s="2"/>
      <c r="Q51" s="2"/>
      <c r="R51" s="87"/>
      <c r="S51" s="13"/>
      <c r="T51" s="13"/>
      <c r="U51" s="13"/>
      <c r="V51" s="2"/>
      <c r="W51" s="2"/>
      <c r="X51" s="5"/>
      <c r="AA51" s="3"/>
      <c r="AB51" s="4"/>
      <c r="AC51" s="13"/>
      <c r="AD51" s="2"/>
      <c r="AE51" s="87"/>
      <c r="AF51" s="13"/>
      <c r="AG51" s="13"/>
      <c r="AH51" s="13"/>
      <c r="AI51" s="2"/>
      <c r="AJ51" s="2"/>
      <c r="AK51" s="5"/>
      <c r="AN51" s="4" t="s">
        <v>77</v>
      </c>
      <c r="AO51" s="4"/>
    </row>
    <row r="52" spans="1:41" s="1" customFormat="1" ht="24.75" customHeight="1" x14ac:dyDescent="0.15">
      <c r="A52" s="18"/>
      <c r="B52" s="19" t="s">
        <v>29</v>
      </c>
      <c r="C52" s="15" t="s">
        <v>30</v>
      </c>
      <c r="D52" s="91" t="s">
        <v>30</v>
      </c>
      <c r="E52" s="15" t="s">
        <v>315</v>
      </c>
      <c r="F52" s="68" t="s">
        <v>24</v>
      </c>
      <c r="G52" s="165" t="s">
        <v>71</v>
      </c>
      <c r="H52" s="146" t="s">
        <v>316</v>
      </c>
      <c r="I52" s="167" t="s">
        <v>316</v>
      </c>
      <c r="J52" s="68" t="s">
        <v>27</v>
      </c>
      <c r="K52" s="151" t="s">
        <v>72</v>
      </c>
      <c r="L52" s="151" t="s">
        <v>1</v>
      </c>
      <c r="M52" s="153" t="s">
        <v>3</v>
      </c>
      <c r="N52" s="153" t="s">
        <v>32</v>
      </c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 t="s">
        <v>33</v>
      </c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03" t="s">
        <v>16</v>
      </c>
      <c r="AO52" s="155" t="s">
        <v>87</v>
      </c>
    </row>
    <row r="53" spans="1:41" s="1" customFormat="1" ht="34.5" customHeight="1" x14ac:dyDescent="0.15">
      <c r="A53" s="18"/>
      <c r="B53" s="20" t="s">
        <v>34</v>
      </c>
      <c r="C53" s="16" t="s">
        <v>35</v>
      </c>
      <c r="D53" s="92" t="s">
        <v>35</v>
      </c>
      <c r="E53" s="16" t="s">
        <v>70</v>
      </c>
      <c r="F53" s="69" t="s">
        <v>73</v>
      </c>
      <c r="G53" s="166"/>
      <c r="H53" s="143"/>
      <c r="I53" s="168"/>
      <c r="J53" s="69" t="s">
        <v>74</v>
      </c>
      <c r="K53" s="152"/>
      <c r="L53" s="152"/>
      <c r="M53" s="154"/>
      <c r="N53" s="103" t="s">
        <v>39</v>
      </c>
      <c r="O53" s="103" t="s">
        <v>40</v>
      </c>
      <c r="P53" s="103" t="s">
        <v>0</v>
      </c>
      <c r="Q53" s="103" t="s">
        <v>2</v>
      </c>
      <c r="R53" s="162" t="s">
        <v>17</v>
      </c>
      <c r="S53" s="103" t="s">
        <v>4</v>
      </c>
      <c r="T53" s="103" t="s">
        <v>19</v>
      </c>
      <c r="U53" s="103" t="s">
        <v>21</v>
      </c>
      <c r="V53" s="103" t="s">
        <v>5</v>
      </c>
      <c r="W53" s="103" t="s">
        <v>6</v>
      </c>
      <c r="X53" s="157" t="s">
        <v>7</v>
      </c>
      <c r="Y53" s="70" t="s">
        <v>37</v>
      </c>
      <c r="Z53" s="70" t="s">
        <v>38</v>
      </c>
      <c r="AA53" s="103" t="s">
        <v>41</v>
      </c>
      <c r="AB53" s="103" t="s">
        <v>42</v>
      </c>
      <c r="AC53" s="103" t="s">
        <v>18</v>
      </c>
      <c r="AD53" s="103" t="s">
        <v>13</v>
      </c>
      <c r="AE53" s="162" t="s">
        <v>14</v>
      </c>
      <c r="AF53" s="103" t="s">
        <v>8</v>
      </c>
      <c r="AG53" s="103" t="s">
        <v>20</v>
      </c>
      <c r="AH53" s="103" t="s">
        <v>22</v>
      </c>
      <c r="AI53" s="103" t="s">
        <v>9</v>
      </c>
      <c r="AJ53" s="103" t="s">
        <v>10</v>
      </c>
      <c r="AK53" s="157" t="s">
        <v>11</v>
      </c>
      <c r="AL53" s="70" t="s">
        <v>37</v>
      </c>
      <c r="AM53" s="70" t="s">
        <v>38</v>
      </c>
      <c r="AN53" s="71" t="s">
        <v>314</v>
      </c>
      <c r="AO53" s="156"/>
    </row>
    <row r="54" spans="1:41" s="1" customFormat="1" ht="51" customHeight="1" x14ac:dyDescent="0.15">
      <c r="A54" s="18"/>
      <c r="B54" s="25" t="s">
        <v>57</v>
      </c>
      <c r="C54" s="24" t="s">
        <v>57</v>
      </c>
      <c r="D54" s="93" t="s">
        <v>57</v>
      </c>
      <c r="E54" s="71" t="s">
        <v>15</v>
      </c>
      <c r="F54" s="71" t="s">
        <v>58</v>
      </c>
      <c r="G54" s="71" t="s">
        <v>59</v>
      </c>
      <c r="H54" s="108" t="s">
        <v>15</v>
      </c>
      <c r="I54" s="93" t="s">
        <v>15</v>
      </c>
      <c r="J54" s="71" t="s">
        <v>15</v>
      </c>
      <c r="K54" s="73" t="s">
        <v>57</v>
      </c>
      <c r="L54" s="73" t="s">
        <v>57</v>
      </c>
      <c r="M54" s="154"/>
      <c r="N54" s="71" t="s">
        <v>59</v>
      </c>
      <c r="O54" s="71" t="s">
        <v>59</v>
      </c>
      <c r="P54" s="71" t="s">
        <v>57</v>
      </c>
      <c r="Q54" s="71" t="s">
        <v>57</v>
      </c>
      <c r="R54" s="163"/>
      <c r="S54" s="71" t="s">
        <v>57</v>
      </c>
      <c r="T54" s="71" t="s">
        <v>57</v>
      </c>
      <c r="U54" s="71" t="s">
        <v>57</v>
      </c>
      <c r="V54" s="71" t="s">
        <v>57</v>
      </c>
      <c r="W54" s="71" t="s">
        <v>57</v>
      </c>
      <c r="X54" s="157"/>
      <c r="Y54" s="158" t="s">
        <v>75</v>
      </c>
      <c r="Z54" s="158"/>
      <c r="AA54" s="71" t="s">
        <v>59</v>
      </c>
      <c r="AB54" s="71" t="s">
        <v>59</v>
      </c>
      <c r="AC54" s="71" t="s">
        <v>57</v>
      </c>
      <c r="AD54" s="71" t="s">
        <v>57</v>
      </c>
      <c r="AE54" s="163"/>
      <c r="AF54" s="71" t="s">
        <v>57</v>
      </c>
      <c r="AG54" s="71" t="s">
        <v>57</v>
      </c>
      <c r="AH54" s="71" t="s">
        <v>57</v>
      </c>
      <c r="AI54" s="71" t="s">
        <v>57</v>
      </c>
      <c r="AJ54" s="71" t="s">
        <v>57</v>
      </c>
      <c r="AK54" s="157"/>
      <c r="AL54" s="159" t="s">
        <v>75</v>
      </c>
      <c r="AM54" s="160"/>
      <c r="AN54" s="158" t="s">
        <v>52</v>
      </c>
      <c r="AO54" s="161"/>
    </row>
    <row r="55" spans="1:41" s="1" customFormat="1" ht="24.75" customHeight="1" x14ac:dyDescent="0.15">
      <c r="A55" s="18"/>
      <c r="B55" s="147">
        <f>C55+20*2</f>
        <v>240</v>
      </c>
      <c r="C55" s="149">
        <v>200</v>
      </c>
      <c r="D55" s="100">
        <v>200</v>
      </c>
      <c r="E55" s="149">
        <v>200</v>
      </c>
      <c r="F55" s="64" t="s">
        <v>43</v>
      </c>
      <c r="G55" s="8">
        <v>40</v>
      </c>
      <c r="H55" s="186">
        <f>C55/COS(G55/180*PI())</f>
        <v>261.08145786645571</v>
      </c>
      <c r="I55" s="97">
        <f>D55/COS(G55/180*PI())</f>
        <v>261.08145786645571</v>
      </c>
      <c r="J55" s="8">
        <v>25</v>
      </c>
      <c r="K55" s="28">
        <f t="shared" ref="K55:K63" si="63">J55+E$55</f>
        <v>225</v>
      </c>
      <c r="L55" s="58">
        <f t="shared" ref="L55:L63" si="64">(K55-40)*M55</f>
        <v>277.5</v>
      </c>
      <c r="M55" s="8">
        <v>1.5</v>
      </c>
      <c r="N55" s="67">
        <v>45</v>
      </c>
      <c r="O55" s="8">
        <f t="shared" ref="O55:O63" si="65">N55-G55</f>
        <v>5</v>
      </c>
      <c r="P55" s="28">
        <f t="shared" ref="P55:P63" si="66">L55/COS(ATAN((Q55+U55-T55)/L55))</f>
        <v>348.98421166696568</v>
      </c>
      <c r="Q55" s="28">
        <f t="shared" ref="Q55:Q63" si="67">L55*TAN(N55*PI()/180)</f>
        <v>277.49999999999994</v>
      </c>
      <c r="R55" s="33">
        <f t="shared" ref="R55:R63" si="68">M55/COS(N55*PI()/180)</f>
        <v>2.1213203435596424</v>
      </c>
      <c r="S55" s="89">
        <f t="shared" ref="S55:S63" si="69">55/COS(N55*PI()/180)</f>
        <v>77.781745930520216</v>
      </c>
      <c r="T55" s="50">
        <f t="shared" ref="T55:T63" si="70">K55/X55+S55</f>
        <v>157.90404268173785</v>
      </c>
      <c r="U55" s="89">
        <f t="shared" ref="U55:U63" si="71">40/X55+S55</f>
        <v>92.025709797403351</v>
      </c>
      <c r="V55" s="58">
        <f>50/COS(N55*PI()/180)</f>
        <v>70.710678118654741</v>
      </c>
      <c r="W55" s="28">
        <f t="shared" ref="W55:W63" si="72">20/COS(ATAN((Q55+U55-T55)/L55))</f>
        <v>25.152015255276805</v>
      </c>
      <c r="X55" s="59">
        <f t="shared" ref="X55:X63" si="73">(3.5+SIN(N55*PI()/180)/M55)*COS(N55*PI()/180)</f>
        <v>2.8082070674862498</v>
      </c>
      <c r="Y55" s="60">
        <f t="shared" ref="Y55:Y63" si="74">(S55*M55*(K55^2-40^2)/2+M55*(K55^3-40^3)/(6*X55))/1000000</f>
        <v>3.8682878033936601</v>
      </c>
      <c r="Z55" s="60">
        <f t="shared" ref="Z55:Z63" si="75">(M55*(S55+V55+W55)*(K55-40)*60+M55*(K55^2-40^2)*60/(2*X55)+(V55+W55+U55)*0*60)/1000000</f>
        <v>3.6767790340648108</v>
      </c>
      <c r="AA55" s="67">
        <v>-20</v>
      </c>
      <c r="AB55" s="31">
        <f t="shared" ref="AB55:AB63" si="76">AA55+G55</f>
        <v>20</v>
      </c>
      <c r="AC55" s="50">
        <f t="shared" ref="AC55:AC63" si="77">IF(AA55&gt;0,L55/COS(ATAN((AD55+AH55-AG55)/L55)),L55/COS(ATAN((AD55+AG55-AH55)/L55)))</f>
        <v>317.27592479098865</v>
      </c>
      <c r="AD55" s="28">
        <f t="shared" ref="AD55:AD63" si="78">L55*TAN(ABS(AA55)*PI()/180)</f>
        <v>101.00174000887115</v>
      </c>
      <c r="AE55" s="33">
        <f t="shared" ref="AE55:AE63" si="79">M55/COS(AA55*PI()/180)</f>
        <v>1.5962666587138681</v>
      </c>
      <c r="AF55" s="89">
        <f t="shared" ref="AF55:AF63" si="80">55/COS(AA55*PI()/180)</f>
        <v>58.529777486175163</v>
      </c>
      <c r="AG55" s="50">
        <f t="shared" ref="AG55:AG63" si="81">K55/AK55+AF55</f>
        <v>122.75701362002461</v>
      </c>
      <c r="AH55" s="89">
        <f t="shared" ref="AH55:AH63" si="82">40/AK55+AF55</f>
        <v>69.947952798859504</v>
      </c>
      <c r="AI55" s="58">
        <f t="shared" ref="AI55:AI63" si="83">50/COS(AA55*PI()/180)</f>
        <v>53.208888623795602</v>
      </c>
      <c r="AJ55" s="28">
        <f t="shared" ref="AJ55:AJ63" si="84">IF(AA55&gt;0,20/COS(ATAN((AD55+AH55-AG55)/L55)),20/COS(ATAN((AD55-AH55+AG55)/L55)))</f>
        <v>22.866733318269453</v>
      </c>
      <c r="AK55" s="61">
        <f t="shared" ref="AK55:AK63" si="85">(3.5+SIN(ABS(AA55)*PI()/180)/M55)*COS(AA55*PI()/180)</f>
        <v>3.503186709312859</v>
      </c>
      <c r="AL55" s="60">
        <f t="shared" ref="AL55:AL63" si="86">(AF55*M55*(K55^2-40^2)/2+M55*(K55^3-40^3)/(6*AK55))/1000000</f>
        <v>2.9603754431387617</v>
      </c>
      <c r="AM55" s="60">
        <f t="shared" ref="AM55:AM63" si="87">(M55*(AF55+AI55+AJ55)*(K55-40)*60+M55*(K55^2-40^2)*60/(2*AK55)+(AI55+AJ55+AH55)*0*60)/1000000</f>
        <v>2.8709279507725931</v>
      </c>
      <c r="AN55" s="62">
        <f>IF(AA55&gt;0,((I55+I55+Q55+AD55)*L55/2+200*(I55+Q55+AD55+U55+W55+AH55+AJ55))/10000*0.4-(AI55+V55)*L55/10000*0.4,((I55+I55+Q55-AD55)*L55/2+200*(I55+Q55-AD55+U55+W55+AH55+AJ55))/10000*0.4-(AI55+V55)*L55/10000*0.4)</f>
        <v>7.6826393666463746</v>
      </c>
      <c r="AO55" s="63">
        <f>IF(AA55&gt;0,0.8*0.4*(Q55+U55+W55+I55+AD55+AH55+AJ55)/100,0.8*0.4*(Q55+U55+W55+I55-AD55+AH55+AJ55)/100)</f>
        <v>2.0722308128876601</v>
      </c>
    </row>
    <row r="56" spans="1:41" s="1" customFormat="1" ht="20.100000000000001" customHeight="1" x14ac:dyDescent="0.15">
      <c r="A56" s="18"/>
      <c r="B56" s="147"/>
      <c r="C56" s="149"/>
      <c r="D56" s="100">
        <v>200</v>
      </c>
      <c r="E56" s="149"/>
      <c r="F56" s="64" t="s">
        <v>44</v>
      </c>
      <c r="G56" s="8">
        <f t="shared" ref="G56:G63" si="88">G55</f>
        <v>40</v>
      </c>
      <c r="H56" s="186"/>
      <c r="I56" s="97">
        <f t="shared" ref="I56:I63" si="89">D56/COS(G56/180*PI())</f>
        <v>261.08145786645571</v>
      </c>
      <c r="J56" s="8">
        <v>25</v>
      </c>
      <c r="K56" s="28">
        <f t="shared" si="63"/>
        <v>225</v>
      </c>
      <c r="L56" s="58">
        <f t="shared" si="64"/>
        <v>277.5</v>
      </c>
      <c r="M56" s="8">
        <v>1.5</v>
      </c>
      <c r="N56" s="67">
        <f t="shared" ref="N56:N63" si="90">N55</f>
        <v>45</v>
      </c>
      <c r="O56" s="8">
        <f t="shared" si="65"/>
        <v>5</v>
      </c>
      <c r="P56" s="28">
        <f t="shared" si="66"/>
        <v>348.98421166696568</v>
      </c>
      <c r="Q56" s="28">
        <f t="shared" si="67"/>
        <v>277.49999999999994</v>
      </c>
      <c r="R56" s="33">
        <f t="shared" si="68"/>
        <v>2.1213203435596424</v>
      </c>
      <c r="S56" s="89">
        <f t="shared" si="69"/>
        <v>77.781745930520216</v>
      </c>
      <c r="T56" s="50">
        <f t="shared" si="70"/>
        <v>157.90404268173785</v>
      </c>
      <c r="U56" s="89">
        <f t="shared" si="71"/>
        <v>92.025709797403351</v>
      </c>
      <c r="V56" s="58">
        <f t="shared" ref="V56:V63" si="91">50/COS(N56*PI()/180)</f>
        <v>70.710678118654741</v>
      </c>
      <c r="W56" s="28">
        <f t="shared" si="72"/>
        <v>25.152015255276805</v>
      </c>
      <c r="X56" s="59">
        <f t="shared" si="73"/>
        <v>2.8082070674862498</v>
      </c>
      <c r="Y56" s="60">
        <f t="shared" si="74"/>
        <v>3.8682878033936601</v>
      </c>
      <c r="Z56" s="60">
        <f t="shared" si="75"/>
        <v>3.6767790340648108</v>
      </c>
      <c r="AA56" s="67">
        <f t="shared" ref="AA56:AA63" si="92">AA55</f>
        <v>-20</v>
      </c>
      <c r="AB56" s="31">
        <f t="shared" si="76"/>
        <v>20</v>
      </c>
      <c r="AC56" s="50">
        <f t="shared" si="77"/>
        <v>317.27592479098865</v>
      </c>
      <c r="AD56" s="28">
        <f t="shared" si="78"/>
        <v>101.00174000887115</v>
      </c>
      <c r="AE56" s="33">
        <f t="shared" si="79"/>
        <v>1.5962666587138681</v>
      </c>
      <c r="AF56" s="89">
        <f t="shared" si="80"/>
        <v>58.529777486175163</v>
      </c>
      <c r="AG56" s="50">
        <f t="shared" si="81"/>
        <v>122.75701362002461</v>
      </c>
      <c r="AH56" s="89">
        <f t="shared" si="82"/>
        <v>69.947952798859504</v>
      </c>
      <c r="AI56" s="58">
        <f t="shared" si="83"/>
        <v>53.208888623795602</v>
      </c>
      <c r="AJ56" s="28">
        <f t="shared" si="84"/>
        <v>22.866733318269453</v>
      </c>
      <c r="AK56" s="61">
        <f t="shared" si="85"/>
        <v>3.503186709312859</v>
      </c>
      <c r="AL56" s="60">
        <f t="shared" si="86"/>
        <v>2.9603754431387617</v>
      </c>
      <c r="AM56" s="60">
        <f t="shared" si="87"/>
        <v>2.8709279507725931</v>
      </c>
      <c r="AN56" s="62">
        <f t="shared" ref="AN56:AN63" si="93">IF(AA56&gt;0,((I56+I56+Q56+AD56)*L56/2+200*(I56+Q56+AD56+U56+W56+AH56+AJ56))/10000*0.4-(AI56+V56)*L56/10000*0.4,((I56+I56+Q56-AD56)*L56/2+200*(I56+Q56-AD56+U56+W56+AH56+AJ56))/10000*0.4-(AI56+V56)*L56/10000*0.4)</f>
        <v>7.6826393666463746</v>
      </c>
      <c r="AO56" s="63">
        <f t="shared" ref="AO56:AO62" si="94">IF(AA56&gt;0,0.8*0.4*(Q56+U56+W56+I56+AD56+AH56+AJ56)/100,0.8*0.4*(Q56+U56+W56+I56-AD56+AH56+AJ56)/100)</f>
        <v>2.0722308128876601</v>
      </c>
    </row>
    <row r="57" spans="1:41" s="1" customFormat="1" ht="20.100000000000001" customHeight="1" x14ac:dyDescent="0.15">
      <c r="A57" s="18"/>
      <c r="B57" s="147"/>
      <c r="C57" s="149"/>
      <c r="D57" s="100">
        <v>200</v>
      </c>
      <c r="E57" s="149"/>
      <c r="F57" s="64" t="s">
        <v>45</v>
      </c>
      <c r="G57" s="8">
        <f t="shared" si="88"/>
        <v>40</v>
      </c>
      <c r="H57" s="186"/>
      <c r="I57" s="97">
        <f t="shared" si="89"/>
        <v>261.08145786645571</v>
      </c>
      <c r="J57" s="8">
        <v>35</v>
      </c>
      <c r="K57" s="28">
        <f t="shared" si="63"/>
        <v>235</v>
      </c>
      <c r="L57" s="58">
        <f t="shared" si="64"/>
        <v>292.5</v>
      </c>
      <c r="M57" s="8">
        <v>1.5</v>
      </c>
      <c r="N57" s="67">
        <f t="shared" si="90"/>
        <v>45</v>
      </c>
      <c r="O57" s="8">
        <f t="shared" si="65"/>
        <v>5</v>
      </c>
      <c r="P57" s="28">
        <f t="shared" si="66"/>
        <v>367.84822310842327</v>
      </c>
      <c r="Q57" s="28">
        <f t="shared" si="67"/>
        <v>292.49999999999994</v>
      </c>
      <c r="R57" s="33">
        <f t="shared" si="68"/>
        <v>2.1213203435596424</v>
      </c>
      <c r="S57" s="89">
        <f t="shared" si="69"/>
        <v>77.781745930520216</v>
      </c>
      <c r="T57" s="50">
        <f t="shared" si="70"/>
        <v>161.46503364845864</v>
      </c>
      <c r="U57" s="89">
        <f t="shared" si="71"/>
        <v>92.025709797403351</v>
      </c>
      <c r="V57" s="58">
        <f t="shared" si="91"/>
        <v>70.710678118654741</v>
      </c>
      <c r="W57" s="28">
        <f t="shared" si="72"/>
        <v>25.152015255276805</v>
      </c>
      <c r="X57" s="59">
        <f t="shared" si="73"/>
        <v>2.8082070674862498</v>
      </c>
      <c r="Y57" s="60">
        <f t="shared" si="74"/>
        <v>4.2779393996521442</v>
      </c>
      <c r="Z57" s="60">
        <f t="shared" si="75"/>
        <v>3.9067715424499379</v>
      </c>
      <c r="AA57" s="67">
        <f t="shared" si="92"/>
        <v>-20</v>
      </c>
      <c r="AB57" s="31">
        <f t="shared" si="76"/>
        <v>20</v>
      </c>
      <c r="AC57" s="50">
        <f t="shared" si="77"/>
        <v>334.42597477969076</v>
      </c>
      <c r="AD57" s="28">
        <f t="shared" si="78"/>
        <v>106.46129352286418</v>
      </c>
      <c r="AE57" s="33">
        <f t="shared" si="79"/>
        <v>1.5962666587138681</v>
      </c>
      <c r="AF57" s="89">
        <f t="shared" si="80"/>
        <v>58.529777486175163</v>
      </c>
      <c r="AG57" s="50">
        <f t="shared" si="81"/>
        <v>125.6115574481957</v>
      </c>
      <c r="AH57" s="89">
        <f t="shared" si="82"/>
        <v>69.947952798859504</v>
      </c>
      <c r="AI57" s="58">
        <f t="shared" si="83"/>
        <v>53.208888623795602</v>
      </c>
      <c r="AJ57" s="28">
        <f t="shared" si="84"/>
        <v>22.86673331826945</v>
      </c>
      <c r="AK57" s="61">
        <f t="shared" si="85"/>
        <v>3.503186709312859</v>
      </c>
      <c r="AL57" s="60">
        <f t="shared" si="86"/>
        <v>3.2755750427476791</v>
      </c>
      <c r="AM57" s="60">
        <f t="shared" si="87"/>
        <v>3.0511618675011514</v>
      </c>
      <c r="AN57" s="62">
        <f t="shared" si="93"/>
        <v>7.9500211631493114</v>
      </c>
      <c r="AO57" s="63">
        <f t="shared" si="94"/>
        <v>2.1027602416428826</v>
      </c>
    </row>
    <row r="58" spans="1:41" s="1" customFormat="1" ht="20.100000000000001" customHeight="1" x14ac:dyDescent="0.15">
      <c r="A58" s="18"/>
      <c r="B58" s="147"/>
      <c r="C58" s="149"/>
      <c r="D58" s="100">
        <v>200</v>
      </c>
      <c r="E58" s="149"/>
      <c r="F58" s="64" t="s">
        <v>46</v>
      </c>
      <c r="G58" s="8">
        <f t="shared" si="88"/>
        <v>40</v>
      </c>
      <c r="H58" s="186"/>
      <c r="I58" s="97">
        <f t="shared" si="89"/>
        <v>261.08145786645571</v>
      </c>
      <c r="J58" s="8">
        <v>35</v>
      </c>
      <c r="K58" s="28">
        <f t="shared" si="63"/>
        <v>235</v>
      </c>
      <c r="L58" s="58">
        <f t="shared" si="64"/>
        <v>292.5</v>
      </c>
      <c r="M58" s="8">
        <v>1.5</v>
      </c>
      <c r="N58" s="67">
        <f t="shared" si="90"/>
        <v>45</v>
      </c>
      <c r="O58" s="8">
        <f t="shared" si="65"/>
        <v>5</v>
      </c>
      <c r="P58" s="28">
        <f t="shared" si="66"/>
        <v>367.84822310842327</v>
      </c>
      <c r="Q58" s="28">
        <f t="shared" si="67"/>
        <v>292.49999999999994</v>
      </c>
      <c r="R58" s="33">
        <f t="shared" si="68"/>
        <v>2.1213203435596424</v>
      </c>
      <c r="S58" s="89">
        <f t="shared" si="69"/>
        <v>77.781745930520216</v>
      </c>
      <c r="T58" s="50">
        <f t="shared" si="70"/>
        <v>161.46503364845864</v>
      </c>
      <c r="U58" s="89">
        <f t="shared" si="71"/>
        <v>92.025709797403351</v>
      </c>
      <c r="V58" s="58">
        <f t="shared" si="91"/>
        <v>70.710678118654741</v>
      </c>
      <c r="W58" s="28">
        <f t="shared" si="72"/>
        <v>25.152015255276805</v>
      </c>
      <c r="X58" s="59">
        <f t="shared" si="73"/>
        <v>2.8082070674862498</v>
      </c>
      <c r="Y58" s="60">
        <f t="shared" si="74"/>
        <v>4.2779393996521442</v>
      </c>
      <c r="Z58" s="60">
        <f t="shared" si="75"/>
        <v>3.9067715424499379</v>
      </c>
      <c r="AA58" s="67">
        <f t="shared" si="92"/>
        <v>-20</v>
      </c>
      <c r="AB58" s="31">
        <f t="shared" si="76"/>
        <v>20</v>
      </c>
      <c r="AC58" s="50">
        <f t="shared" si="77"/>
        <v>334.42597477969076</v>
      </c>
      <c r="AD58" s="28">
        <f t="shared" si="78"/>
        <v>106.46129352286418</v>
      </c>
      <c r="AE58" s="33">
        <f t="shared" si="79"/>
        <v>1.5962666587138681</v>
      </c>
      <c r="AF58" s="89">
        <f t="shared" si="80"/>
        <v>58.529777486175163</v>
      </c>
      <c r="AG58" s="50">
        <f t="shared" si="81"/>
        <v>125.6115574481957</v>
      </c>
      <c r="AH58" s="89">
        <f t="shared" si="82"/>
        <v>69.947952798859504</v>
      </c>
      <c r="AI58" s="58">
        <f t="shared" si="83"/>
        <v>53.208888623795602</v>
      </c>
      <c r="AJ58" s="28">
        <f t="shared" si="84"/>
        <v>22.86673331826945</v>
      </c>
      <c r="AK58" s="61">
        <f t="shared" si="85"/>
        <v>3.503186709312859</v>
      </c>
      <c r="AL58" s="60">
        <f t="shared" si="86"/>
        <v>3.2755750427476791</v>
      </c>
      <c r="AM58" s="60">
        <f t="shared" si="87"/>
        <v>3.0511618675011514</v>
      </c>
      <c r="AN58" s="62">
        <f t="shared" si="93"/>
        <v>7.9500211631493114</v>
      </c>
      <c r="AO58" s="63">
        <f t="shared" si="94"/>
        <v>2.1027602416428826</v>
      </c>
    </row>
    <row r="59" spans="1:41" s="1" customFormat="1" ht="20.100000000000001" customHeight="1" x14ac:dyDescent="0.15">
      <c r="A59" s="18"/>
      <c r="B59" s="147"/>
      <c r="C59" s="149"/>
      <c r="D59" s="100">
        <v>200</v>
      </c>
      <c r="E59" s="149"/>
      <c r="F59" s="64" t="s">
        <v>47</v>
      </c>
      <c r="G59" s="8">
        <f t="shared" si="88"/>
        <v>40</v>
      </c>
      <c r="H59" s="186"/>
      <c r="I59" s="97">
        <f t="shared" si="89"/>
        <v>261.08145786645571</v>
      </c>
      <c r="J59" s="8">
        <v>40</v>
      </c>
      <c r="K59" s="28">
        <f t="shared" si="63"/>
        <v>240</v>
      </c>
      <c r="L59" s="58">
        <f t="shared" si="64"/>
        <v>350</v>
      </c>
      <c r="M59" s="8">
        <v>1.75</v>
      </c>
      <c r="N59" s="67">
        <f t="shared" si="90"/>
        <v>45</v>
      </c>
      <c r="O59" s="8">
        <f t="shared" si="65"/>
        <v>5</v>
      </c>
      <c r="P59" s="28">
        <f t="shared" si="66"/>
        <v>446.69332643600052</v>
      </c>
      <c r="Q59" s="28">
        <f t="shared" si="67"/>
        <v>349.99999999999994</v>
      </c>
      <c r="R59" s="33">
        <f t="shared" si="68"/>
        <v>2.4748737341529163</v>
      </c>
      <c r="S59" s="89">
        <f t="shared" si="69"/>
        <v>77.781745930520216</v>
      </c>
      <c r="T59" s="50">
        <f t="shared" si="70"/>
        <v>164.71974547003322</v>
      </c>
      <c r="U59" s="89">
        <f t="shared" si="71"/>
        <v>92.271412520439057</v>
      </c>
      <c r="V59" s="58">
        <f t="shared" si="91"/>
        <v>70.710678118654741</v>
      </c>
      <c r="W59" s="28">
        <f t="shared" si="72"/>
        <v>25.52533293920003</v>
      </c>
      <c r="X59" s="59">
        <f t="shared" si="73"/>
        <v>2.7605880198672024</v>
      </c>
      <c r="Y59" s="60">
        <f t="shared" si="74"/>
        <v>5.2651020984506811</v>
      </c>
      <c r="Z59" s="60">
        <f t="shared" si="75"/>
        <v>4.7193633911149098</v>
      </c>
      <c r="AA59" s="67">
        <f t="shared" si="92"/>
        <v>-20</v>
      </c>
      <c r="AB59" s="31">
        <f t="shared" si="76"/>
        <v>20</v>
      </c>
      <c r="AC59" s="50">
        <f t="shared" si="77"/>
        <v>395.87746019720242</v>
      </c>
      <c r="AD59" s="28">
        <f t="shared" si="78"/>
        <v>127.38958199317082</v>
      </c>
      <c r="AE59" s="33">
        <f t="shared" si="79"/>
        <v>1.8623111018328462</v>
      </c>
      <c r="AF59" s="89">
        <f t="shared" si="80"/>
        <v>58.529777486175163</v>
      </c>
      <c r="AG59" s="50">
        <f t="shared" si="81"/>
        <v>127.64270036784666</v>
      </c>
      <c r="AH59" s="89">
        <f t="shared" si="82"/>
        <v>70.048597966453741</v>
      </c>
      <c r="AI59" s="58">
        <f t="shared" si="83"/>
        <v>53.208888623795602</v>
      </c>
      <c r="AJ59" s="28">
        <f t="shared" si="84"/>
        <v>22.621569154125851</v>
      </c>
      <c r="AK59" s="61">
        <f t="shared" si="85"/>
        <v>3.4725777755182623</v>
      </c>
      <c r="AL59" s="60">
        <f t="shared" si="86"/>
        <v>4.0236807516772011</v>
      </c>
      <c r="AM59" s="60">
        <f t="shared" si="87"/>
        <v>3.6681982458465043</v>
      </c>
      <c r="AN59" s="62">
        <f t="shared" si="93"/>
        <v>9.0318097094119061</v>
      </c>
      <c r="AO59" s="63">
        <f t="shared" si="94"/>
        <v>2.2213081230512115</v>
      </c>
    </row>
    <row r="60" spans="1:41" s="1" customFormat="1" ht="20.100000000000001" customHeight="1" x14ac:dyDescent="0.15">
      <c r="A60" s="18"/>
      <c r="B60" s="147"/>
      <c r="C60" s="149"/>
      <c r="D60" s="100">
        <v>200</v>
      </c>
      <c r="E60" s="149"/>
      <c r="F60" s="64" t="s">
        <v>48</v>
      </c>
      <c r="G60" s="8">
        <f t="shared" si="88"/>
        <v>40</v>
      </c>
      <c r="H60" s="186"/>
      <c r="I60" s="97">
        <f t="shared" si="89"/>
        <v>261.08145786645571</v>
      </c>
      <c r="J60" s="8">
        <v>40</v>
      </c>
      <c r="K60" s="28">
        <f t="shared" si="63"/>
        <v>240</v>
      </c>
      <c r="L60" s="58">
        <f t="shared" si="64"/>
        <v>350</v>
      </c>
      <c r="M60" s="8">
        <v>1.75</v>
      </c>
      <c r="N60" s="67">
        <f t="shared" si="90"/>
        <v>45</v>
      </c>
      <c r="O60" s="8">
        <f t="shared" si="65"/>
        <v>5</v>
      </c>
      <c r="P60" s="28">
        <f t="shared" si="66"/>
        <v>446.69332643600052</v>
      </c>
      <c r="Q60" s="28">
        <f t="shared" si="67"/>
        <v>349.99999999999994</v>
      </c>
      <c r="R60" s="33">
        <f t="shared" si="68"/>
        <v>2.4748737341529163</v>
      </c>
      <c r="S60" s="89">
        <f t="shared" si="69"/>
        <v>77.781745930520216</v>
      </c>
      <c r="T60" s="50">
        <f t="shared" si="70"/>
        <v>164.71974547003322</v>
      </c>
      <c r="U60" s="89">
        <f t="shared" si="71"/>
        <v>92.271412520439057</v>
      </c>
      <c r="V60" s="58">
        <f t="shared" si="91"/>
        <v>70.710678118654741</v>
      </c>
      <c r="W60" s="28">
        <f t="shared" si="72"/>
        <v>25.52533293920003</v>
      </c>
      <c r="X60" s="59">
        <f t="shared" si="73"/>
        <v>2.7605880198672024</v>
      </c>
      <c r="Y60" s="60">
        <f t="shared" si="74"/>
        <v>5.2651020984506811</v>
      </c>
      <c r="Z60" s="60">
        <f t="shared" si="75"/>
        <v>4.7193633911149098</v>
      </c>
      <c r="AA60" s="67">
        <f t="shared" si="92"/>
        <v>-20</v>
      </c>
      <c r="AB60" s="31">
        <f t="shared" si="76"/>
        <v>20</v>
      </c>
      <c r="AC60" s="50">
        <f t="shared" si="77"/>
        <v>395.87746019720242</v>
      </c>
      <c r="AD60" s="28">
        <f t="shared" si="78"/>
        <v>127.38958199317082</v>
      </c>
      <c r="AE60" s="33">
        <f t="shared" si="79"/>
        <v>1.8623111018328462</v>
      </c>
      <c r="AF60" s="89">
        <f t="shared" si="80"/>
        <v>58.529777486175163</v>
      </c>
      <c r="AG60" s="50">
        <f t="shared" si="81"/>
        <v>127.64270036784666</v>
      </c>
      <c r="AH60" s="89">
        <f t="shared" si="82"/>
        <v>70.048597966453741</v>
      </c>
      <c r="AI60" s="58">
        <f t="shared" si="83"/>
        <v>53.208888623795602</v>
      </c>
      <c r="AJ60" s="28">
        <f t="shared" si="84"/>
        <v>22.621569154125851</v>
      </c>
      <c r="AK60" s="61">
        <f t="shared" si="85"/>
        <v>3.4725777755182623</v>
      </c>
      <c r="AL60" s="60">
        <f t="shared" si="86"/>
        <v>4.0236807516772011</v>
      </c>
      <c r="AM60" s="60">
        <f t="shared" si="87"/>
        <v>3.6681982458465043</v>
      </c>
      <c r="AN60" s="62">
        <f t="shared" si="93"/>
        <v>9.0318097094119061</v>
      </c>
      <c r="AO60" s="63">
        <f t="shared" si="94"/>
        <v>2.2213081230512115</v>
      </c>
    </row>
    <row r="61" spans="1:41" s="1" customFormat="1" ht="20.100000000000001" customHeight="1" x14ac:dyDescent="0.15">
      <c r="A61" s="18"/>
      <c r="B61" s="147"/>
      <c r="C61" s="149"/>
      <c r="D61" s="100">
        <v>200</v>
      </c>
      <c r="E61" s="149"/>
      <c r="F61" s="64" t="s">
        <v>49</v>
      </c>
      <c r="G61" s="8">
        <f t="shared" si="88"/>
        <v>40</v>
      </c>
      <c r="H61" s="186"/>
      <c r="I61" s="97">
        <f t="shared" si="89"/>
        <v>261.08145786645571</v>
      </c>
      <c r="J61" s="8">
        <v>45</v>
      </c>
      <c r="K61" s="28">
        <f t="shared" si="63"/>
        <v>245</v>
      </c>
      <c r="L61" s="58">
        <f t="shared" si="64"/>
        <v>358.75</v>
      </c>
      <c r="M61" s="8">
        <v>1.75</v>
      </c>
      <c r="N61" s="67">
        <f t="shared" si="90"/>
        <v>45</v>
      </c>
      <c r="O61" s="8">
        <f t="shared" si="65"/>
        <v>5</v>
      </c>
      <c r="P61" s="28">
        <f t="shared" si="66"/>
        <v>457.86065959690046</v>
      </c>
      <c r="Q61" s="28">
        <f t="shared" si="67"/>
        <v>358.74999999999994</v>
      </c>
      <c r="R61" s="33">
        <f t="shared" si="68"/>
        <v>2.4748737341529163</v>
      </c>
      <c r="S61" s="89">
        <f t="shared" si="69"/>
        <v>77.781745930520216</v>
      </c>
      <c r="T61" s="50">
        <f t="shared" si="70"/>
        <v>166.53095379377311</v>
      </c>
      <c r="U61" s="89">
        <f t="shared" si="71"/>
        <v>92.271412520439057</v>
      </c>
      <c r="V61" s="58">
        <f t="shared" si="91"/>
        <v>70.710678118654741</v>
      </c>
      <c r="W61" s="28">
        <f t="shared" si="72"/>
        <v>25.525332939200027</v>
      </c>
      <c r="X61" s="59">
        <f t="shared" si="73"/>
        <v>2.7605880198672024</v>
      </c>
      <c r="Y61" s="60">
        <f t="shared" si="74"/>
        <v>5.5233451155807796</v>
      </c>
      <c r="Z61" s="60">
        <f t="shared" si="75"/>
        <v>4.8568406054770321</v>
      </c>
      <c r="AA61" s="67">
        <f t="shared" si="92"/>
        <v>-20</v>
      </c>
      <c r="AB61" s="31">
        <f t="shared" si="76"/>
        <v>20</v>
      </c>
      <c r="AC61" s="50">
        <f t="shared" si="77"/>
        <v>405.77439670213249</v>
      </c>
      <c r="AD61" s="28">
        <f t="shared" si="78"/>
        <v>130.57432154300008</v>
      </c>
      <c r="AE61" s="33">
        <f t="shared" si="79"/>
        <v>1.8623111018328462</v>
      </c>
      <c r="AF61" s="89">
        <f t="shared" si="80"/>
        <v>58.529777486175163</v>
      </c>
      <c r="AG61" s="50">
        <f t="shared" si="81"/>
        <v>129.08255292788147</v>
      </c>
      <c r="AH61" s="89">
        <f t="shared" si="82"/>
        <v>70.048597966453741</v>
      </c>
      <c r="AI61" s="58">
        <f t="shared" si="83"/>
        <v>53.208888623795602</v>
      </c>
      <c r="AJ61" s="28">
        <f t="shared" si="84"/>
        <v>22.621569154125851</v>
      </c>
      <c r="AK61" s="61">
        <f t="shared" si="85"/>
        <v>3.4725777755182623</v>
      </c>
      <c r="AL61" s="60">
        <f t="shared" si="86"/>
        <v>4.2219645364193878</v>
      </c>
      <c r="AM61" s="60">
        <f t="shared" si="87"/>
        <v>3.7753996151700422</v>
      </c>
      <c r="AN61" s="62">
        <f t="shared" si="93"/>
        <v>9.2032260217878452</v>
      </c>
      <c r="AO61" s="63">
        <f t="shared" si="94"/>
        <v>2.2391169564917579</v>
      </c>
    </row>
    <row r="62" spans="1:41" s="1" customFormat="1" ht="20.100000000000001" customHeight="1" x14ac:dyDescent="0.15">
      <c r="A62" s="18"/>
      <c r="B62" s="147"/>
      <c r="C62" s="149"/>
      <c r="D62" s="100">
        <v>200</v>
      </c>
      <c r="E62" s="149"/>
      <c r="F62" s="64" t="s">
        <v>50</v>
      </c>
      <c r="G62" s="8">
        <f t="shared" si="88"/>
        <v>40</v>
      </c>
      <c r="H62" s="186"/>
      <c r="I62" s="97">
        <f t="shared" si="89"/>
        <v>261.08145786645571</v>
      </c>
      <c r="J62" s="8">
        <v>45</v>
      </c>
      <c r="K62" s="28">
        <f t="shared" si="63"/>
        <v>245</v>
      </c>
      <c r="L62" s="58">
        <f t="shared" si="64"/>
        <v>358.75</v>
      </c>
      <c r="M62" s="8">
        <v>1.75</v>
      </c>
      <c r="N62" s="67">
        <f t="shared" si="90"/>
        <v>45</v>
      </c>
      <c r="O62" s="8">
        <f t="shared" si="65"/>
        <v>5</v>
      </c>
      <c r="P62" s="28">
        <f t="shared" si="66"/>
        <v>457.86065959690046</v>
      </c>
      <c r="Q62" s="28">
        <f t="shared" si="67"/>
        <v>358.74999999999994</v>
      </c>
      <c r="R62" s="33">
        <f t="shared" si="68"/>
        <v>2.4748737341529163</v>
      </c>
      <c r="S62" s="89">
        <f t="shared" si="69"/>
        <v>77.781745930520216</v>
      </c>
      <c r="T62" s="50">
        <f t="shared" si="70"/>
        <v>166.53095379377311</v>
      </c>
      <c r="U62" s="89">
        <f t="shared" si="71"/>
        <v>92.271412520439057</v>
      </c>
      <c r="V62" s="58">
        <f t="shared" si="91"/>
        <v>70.710678118654741</v>
      </c>
      <c r="W62" s="28">
        <f t="shared" si="72"/>
        <v>25.525332939200027</v>
      </c>
      <c r="X62" s="59">
        <f t="shared" si="73"/>
        <v>2.7605880198672024</v>
      </c>
      <c r="Y62" s="60">
        <f t="shared" si="74"/>
        <v>5.5233451155807796</v>
      </c>
      <c r="Z62" s="60">
        <f t="shared" si="75"/>
        <v>4.8568406054770321</v>
      </c>
      <c r="AA62" s="67">
        <f t="shared" si="92"/>
        <v>-20</v>
      </c>
      <c r="AB62" s="31">
        <f t="shared" si="76"/>
        <v>20</v>
      </c>
      <c r="AC62" s="50">
        <f t="shared" si="77"/>
        <v>405.77439670213249</v>
      </c>
      <c r="AD62" s="28">
        <f t="shared" si="78"/>
        <v>130.57432154300008</v>
      </c>
      <c r="AE62" s="33">
        <f t="shared" si="79"/>
        <v>1.8623111018328462</v>
      </c>
      <c r="AF62" s="89">
        <f t="shared" si="80"/>
        <v>58.529777486175163</v>
      </c>
      <c r="AG62" s="50">
        <f t="shared" si="81"/>
        <v>129.08255292788147</v>
      </c>
      <c r="AH62" s="89">
        <f t="shared" si="82"/>
        <v>70.048597966453741</v>
      </c>
      <c r="AI62" s="58">
        <f t="shared" si="83"/>
        <v>53.208888623795602</v>
      </c>
      <c r="AJ62" s="28">
        <f t="shared" si="84"/>
        <v>22.621569154125851</v>
      </c>
      <c r="AK62" s="61">
        <f t="shared" si="85"/>
        <v>3.4725777755182623</v>
      </c>
      <c r="AL62" s="60">
        <f t="shared" si="86"/>
        <v>4.2219645364193878</v>
      </c>
      <c r="AM62" s="60">
        <f t="shared" si="87"/>
        <v>3.7753996151700422</v>
      </c>
      <c r="AN62" s="62">
        <f t="shared" si="93"/>
        <v>9.2032260217878452</v>
      </c>
      <c r="AO62" s="63">
        <f t="shared" si="94"/>
        <v>2.2391169564917579</v>
      </c>
    </row>
    <row r="63" spans="1:41" s="1" customFormat="1" ht="20.100000000000001" customHeight="1" thickBot="1" x14ac:dyDescent="0.2">
      <c r="A63" s="18"/>
      <c r="B63" s="148"/>
      <c r="C63" s="150"/>
      <c r="D63" s="101">
        <v>200</v>
      </c>
      <c r="E63" s="150"/>
      <c r="F63" s="65" t="s">
        <v>51</v>
      </c>
      <c r="G63" s="35">
        <f t="shared" si="88"/>
        <v>40</v>
      </c>
      <c r="H63" s="187"/>
      <c r="I63" s="97">
        <f t="shared" si="89"/>
        <v>261.08145786645571</v>
      </c>
      <c r="J63" s="35">
        <v>50</v>
      </c>
      <c r="K63" s="36">
        <f t="shared" si="63"/>
        <v>250</v>
      </c>
      <c r="L63" s="66">
        <f t="shared" si="64"/>
        <v>367.5</v>
      </c>
      <c r="M63" s="35">
        <v>1.75</v>
      </c>
      <c r="N63" s="83">
        <f t="shared" si="90"/>
        <v>45</v>
      </c>
      <c r="O63" s="35">
        <f t="shared" si="65"/>
        <v>5</v>
      </c>
      <c r="P63" s="36">
        <f t="shared" si="66"/>
        <v>469.02799275780052</v>
      </c>
      <c r="Q63" s="36">
        <f t="shared" si="67"/>
        <v>367.49999999999994</v>
      </c>
      <c r="R63" s="40">
        <f t="shared" si="68"/>
        <v>2.4748737341529163</v>
      </c>
      <c r="S63" s="90">
        <f t="shared" si="69"/>
        <v>77.781745930520216</v>
      </c>
      <c r="T63" s="51">
        <f t="shared" si="70"/>
        <v>168.34216211751294</v>
      </c>
      <c r="U63" s="90">
        <f t="shared" si="71"/>
        <v>92.271412520439057</v>
      </c>
      <c r="V63" s="58">
        <f t="shared" si="91"/>
        <v>70.710678118654741</v>
      </c>
      <c r="W63" s="36">
        <f t="shared" si="72"/>
        <v>25.52533293920003</v>
      </c>
      <c r="X63" s="84">
        <f t="shared" si="73"/>
        <v>2.7605880198672024</v>
      </c>
      <c r="Y63" s="85">
        <f t="shared" si="74"/>
        <v>5.788873861939356</v>
      </c>
      <c r="Z63" s="85">
        <f t="shared" si="75"/>
        <v>4.9952687042091188</v>
      </c>
      <c r="AA63" s="83">
        <f t="shared" si="92"/>
        <v>-20</v>
      </c>
      <c r="AB63" s="38">
        <f t="shared" si="76"/>
        <v>20</v>
      </c>
      <c r="AC63" s="51">
        <f t="shared" si="77"/>
        <v>415.6713332070625</v>
      </c>
      <c r="AD63" s="36">
        <f t="shared" si="78"/>
        <v>133.75906109282937</v>
      </c>
      <c r="AE63" s="40">
        <f t="shared" si="79"/>
        <v>1.8623111018328462</v>
      </c>
      <c r="AF63" s="90">
        <f t="shared" si="80"/>
        <v>58.529777486175163</v>
      </c>
      <c r="AG63" s="51">
        <f t="shared" si="81"/>
        <v>130.5224054879163</v>
      </c>
      <c r="AH63" s="90">
        <f t="shared" si="82"/>
        <v>70.048597966453741</v>
      </c>
      <c r="AI63" s="66">
        <f t="shared" si="83"/>
        <v>53.208888623795602</v>
      </c>
      <c r="AJ63" s="36">
        <f t="shared" si="84"/>
        <v>22.621569154125851</v>
      </c>
      <c r="AK63" s="86">
        <f t="shared" si="85"/>
        <v>3.4725777755182623</v>
      </c>
      <c r="AL63" s="85">
        <f t="shared" si="86"/>
        <v>4.4258956828521683</v>
      </c>
      <c r="AM63" s="85">
        <f t="shared" si="87"/>
        <v>3.883356907087598</v>
      </c>
      <c r="AN63" s="62">
        <f t="shared" si="93"/>
        <v>9.3765901753213434</v>
      </c>
      <c r="AO63" s="63">
        <f>IF(AA63&gt;0,0.8*0.4*(Q63+U63+W63+I63+AD63+AH63+AJ63)/100,0.8*0.4*(Q63+U63+W63+I63-AD63+AH63+AJ63)/100)</f>
        <v>2.2569257899323043</v>
      </c>
    </row>
    <row r="64" spans="1:41" s="6" customFormat="1" ht="20.100000000000001" customHeight="1" x14ac:dyDescent="0.15">
      <c r="A64" s="18"/>
      <c r="B64" s="18"/>
      <c r="C64" s="18"/>
      <c r="D64" s="99"/>
      <c r="E64" s="18"/>
      <c r="F64" s="18"/>
      <c r="G64" s="18"/>
      <c r="H64" s="18"/>
      <c r="I64" s="18"/>
      <c r="J64" s="18"/>
      <c r="K64" s="42"/>
      <c r="L64" s="42"/>
      <c r="M64" s="18"/>
      <c r="N64" s="18"/>
      <c r="O64" s="18"/>
      <c r="P64" s="42"/>
      <c r="Q64" s="42"/>
      <c r="R64" s="47"/>
      <c r="S64" s="52"/>
      <c r="T64" s="52"/>
      <c r="U64" s="52"/>
      <c r="V64" s="42"/>
      <c r="W64" s="42"/>
      <c r="X64" s="46"/>
      <c r="Y64" s="43"/>
      <c r="Z64" s="43"/>
      <c r="AA64" s="44"/>
      <c r="AB64" s="45"/>
      <c r="AC64" s="52"/>
      <c r="AD64" s="42"/>
      <c r="AE64" s="47"/>
      <c r="AF64" s="52"/>
      <c r="AG64" s="52"/>
      <c r="AH64" s="52"/>
      <c r="AI64" s="42"/>
      <c r="AJ64" s="42"/>
      <c r="AK64" s="46"/>
      <c r="AL64" s="43"/>
      <c r="AM64" s="43"/>
      <c r="AN64" s="47"/>
      <c r="AO64" s="47"/>
    </row>
    <row r="65" spans="1:41" s="6" customFormat="1" ht="20.100000000000001" customHeight="1" x14ac:dyDescent="0.15">
      <c r="A65" s="18"/>
      <c r="B65" s="18"/>
      <c r="C65" s="18"/>
      <c r="D65" s="99"/>
      <c r="E65" s="18"/>
      <c r="F65" s="18"/>
      <c r="G65" s="18"/>
      <c r="H65" s="18"/>
      <c r="I65" s="18"/>
      <c r="J65" s="18"/>
      <c r="K65" s="42"/>
      <c r="L65" s="42"/>
      <c r="M65" s="18"/>
      <c r="N65" s="18"/>
      <c r="O65" s="18"/>
      <c r="P65" s="42"/>
      <c r="Q65" s="42"/>
      <c r="R65" s="47"/>
      <c r="S65" s="52"/>
      <c r="T65" s="52"/>
      <c r="U65" s="52"/>
      <c r="V65" s="42"/>
      <c r="W65" s="42"/>
      <c r="X65" s="46"/>
      <c r="Y65" s="43"/>
      <c r="Z65" s="43"/>
      <c r="AA65" s="44"/>
      <c r="AB65" s="45"/>
      <c r="AC65" s="52"/>
      <c r="AD65" s="42"/>
      <c r="AE65" s="47"/>
      <c r="AF65" s="52"/>
      <c r="AG65" s="52"/>
      <c r="AH65" s="52"/>
      <c r="AI65" s="42"/>
      <c r="AJ65" s="42"/>
      <c r="AK65" s="46"/>
      <c r="AL65" s="43"/>
      <c r="AM65" s="43"/>
      <c r="AN65" s="47"/>
      <c r="AO65" s="47"/>
    </row>
    <row r="66" spans="1:41" s="6" customFormat="1" ht="20.100000000000001" customHeight="1" x14ac:dyDescent="0.15">
      <c r="A66" s="18"/>
      <c r="B66" s="18"/>
      <c r="C66" s="18"/>
      <c r="D66" s="99"/>
      <c r="E66" s="18"/>
      <c r="F66" s="18"/>
      <c r="G66" s="18"/>
      <c r="H66" s="18"/>
      <c r="I66" s="18"/>
      <c r="J66" s="18"/>
      <c r="K66" s="42"/>
      <c r="L66" s="42"/>
      <c r="M66" s="18"/>
      <c r="N66" s="18"/>
      <c r="O66" s="18"/>
      <c r="P66" s="42"/>
      <c r="Q66" s="42"/>
      <c r="R66" s="47"/>
      <c r="S66" s="52"/>
      <c r="T66" s="52"/>
      <c r="U66" s="52"/>
      <c r="V66" s="42"/>
      <c r="W66" s="42"/>
      <c r="X66" s="46"/>
      <c r="Y66" s="43"/>
      <c r="Z66" s="43"/>
      <c r="AA66" s="44"/>
      <c r="AB66" s="45"/>
      <c r="AC66" s="52"/>
      <c r="AD66" s="42"/>
      <c r="AE66" s="47"/>
      <c r="AF66" s="52"/>
      <c r="AG66" s="52"/>
      <c r="AH66" s="52"/>
      <c r="AI66" s="42"/>
      <c r="AJ66" s="42"/>
      <c r="AK66" s="46"/>
      <c r="AL66" s="43"/>
      <c r="AM66" s="43"/>
      <c r="AN66" s="47"/>
      <c r="AO66" s="47"/>
    </row>
    <row r="67" spans="1:41" s="1" customFormat="1" ht="20.100000000000001" customHeight="1" x14ac:dyDescent="0.15">
      <c r="A67" s="17"/>
      <c r="B67" s="164" t="s">
        <v>318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64"/>
      <c r="AN67" s="164"/>
      <c r="AO67" s="164"/>
    </row>
    <row r="68" spans="1:41" s="1" customFormat="1" ht="20.100000000000001" customHeight="1" thickBot="1" x14ac:dyDescent="0.2">
      <c r="D68" s="96"/>
      <c r="H68" s="105"/>
      <c r="I68" s="105"/>
      <c r="K68" s="2"/>
      <c r="L68" s="2"/>
      <c r="P68" s="2"/>
      <c r="Q68" s="113"/>
      <c r="R68" s="87"/>
      <c r="S68" s="13"/>
      <c r="T68" s="13"/>
      <c r="U68" s="122"/>
      <c r="V68" s="2"/>
      <c r="W68" s="113"/>
      <c r="X68" s="5"/>
      <c r="AA68" s="3"/>
      <c r="AB68" s="4"/>
      <c r="AC68" s="13"/>
      <c r="AD68" s="113"/>
      <c r="AE68" s="87"/>
      <c r="AF68" s="13"/>
      <c r="AG68" s="13"/>
      <c r="AH68" s="122"/>
      <c r="AI68" s="2"/>
      <c r="AJ68" s="113"/>
      <c r="AK68" s="5"/>
      <c r="AN68" s="4" t="s">
        <v>77</v>
      </c>
      <c r="AO68" s="4"/>
    </row>
    <row r="69" spans="1:41" s="1" customFormat="1" ht="29.25" customHeight="1" x14ac:dyDescent="0.15">
      <c r="A69" s="18"/>
      <c r="B69" s="19" t="s">
        <v>29</v>
      </c>
      <c r="C69" s="15" t="s">
        <v>30</v>
      </c>
      <c r="D69" s="91" t="s">
        <v>30</v>
      </c>
      <c r="E69" s="15" t="s">
        <v>315</v>
      </c>
      <c r="F69" s="68" t="s">
        <v>24</v>
      </c>
      <c r="G69" s="165" t="s">
        <v>71</v>
      </c>
      <c r="H69" s="146" t="s">
        <v>316</v>
      </c>
      <c r="I69" s="167" t="s">
        <v>316</v>
      </c>
      <c r="J69" s="68" t="s">
        <v>27</v>
      </c>
      <c r="K69" s="151" t="s">
        <v>72</v>
      </c>
      <c r="L69" s="151" t="s">
        <v>1</v>
      </c>
      <c r="M69" s="153" t="s">
        <v>3</v>
      </c>
      <c r="N69" s="153" t="s">
        <v>32</v>
      </c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 t="s">
        <v>33</v>
      </c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03" t="s">
        <v>16</v>
      </c>
      <c r="AO69" s="155" t="s">
        <v>87</v>
      </c>
    </row>
    <row r="70" spans="1:41" s="1" customFormat="1" ht="34.5" customHeight="1" x14ac:dyDescent="0.15">
      <c r="A70" s="18"/>
      <c r="B70" s="20" t="s">
        <v>34</v>
      </c>
      <c r="C70" s="16" t="s">
        <v>35</v>
      </c>
      <c r="D70" s="92" t="s">
        <v>35</v>
      </c>
      <c r="E70" s="16" t="s">
        <v>70</v>
      </c>
      <c r="F70" s="69" t="s">
        <v>73</v>
      </c>
      <c r="G70" s="166"/>
      <c r="H70" s="143"/>
      <c r="I70" s="168"/>
      <c r="J70" s="69" t="s">
        <v>74</v>
      </c>
      <c r="K70" s="152"/>
      <c r="L70" s="152"/>
      <c r="M70" s="154"/>
      <c r="N70" s="103" t="s">
        <v>39</v>
      </c>
      <c r="O70" s="103" t="s">
        <v>40</v>
      </c>
      <c r="P70" s="103" t="s">
        <v>0</v>
      </c>
      <c r="Q70" s="119" t="s">
        <v>2</v>
      </c>
      <c r="R70" s="162" t="s">
        <v>17</v>
      </c>
      <c r="S70" s="103" t="s">
        <v>4</v>
      </c>
      <c r="T70" s="103" t="s">
        <v>19</v>
      </c>
      <c r="U70" s="119" t="s">
        <v>21</v>
      </c>
      <c r="V70" s="7" t="s">
        <v>5</v>
      </c>
      <c r="W70" s="119" t="s">
        <v>6</v>
      </c>
      <c r="X70" s="157" t="s">
        <v>7</v>
      </c>
      <c r="Y70" s="70" t="s">
        <v>37</v>
      </c>
      <c r="Z70" s="70" t="s">
        <v>38</v>
      </c>
      <c r="AA70" s="103" t="s">
        <v>41</v>
      </c>
      <c r="AB70" s="103" t="s">
        <v>42</v>
      </c>
      <c r="AC70" s="103" t="s">
        <v>18</v>
      </c>
      <c r="AD70" s="119" t="s">
        <v>13</v>
      </c>
      <c r="AE70" s="162" t="s">
        <v>14</v>
      </c>
      <c r="AF70" s="103" t="s">
        <v>8</v>
      </c>
      <c r="AG70" s="103" t="s">
        <v>20</v>
      </c>
      <c r="AH70" s="119" t="s">
        <v>22</v>
      </c>
      <c r="AI70" s="103" t="s">
        <v>9</v>
      </c>
      <c r="AJ70" s="119" t="s">
        <v>10</v>
      </c>
      <c r="AK70" s="157" t="s">
        <v>11</v>
      </c>
      <c r="AL70" s="70" t="s">
        <v>37</v>
      </c>
      <c r="AM70" s="70" t="s">
        <v>38</v>
      </c>
      <c r="AN70" s="71" t="s">
        <v>314</v>
      </c>
      <c r="AO70" s="156"/>
    </row>
    <row r="71" spans="1:41" s="1" customFormat="1" ht="59.25" customHeight="1" x14ac:dyDescent="0.15">
      <c r="A71" s="18"/>
      <c r="B71" s="25" t="s">
        <v>57</v>
      </c>
      <c r="C71" s="24" t="s">
        <v>57</v>
      </c>
      <c r="D71" s="93" t="s">
        <v>57</v>
      </c>
      <c r="E71" s="71" t="s">
        <v>15</v>
      </c>
      <c r="F71" s="71" t="s">
        <v>58</v>
      </c>
      <c r="G71" s="71" t="s">
        <v>59</v>
      </c>
      <c r="H71" s="108" t="s">
        <v>15</v>
      </c>
      <c r="I71" s="93" t="s">
        <v>15</v>
      </c>
      <c r="J71" s="71" t="s">
        <v>15</v>
      </c>
      <c r="K71" s="73" t="s">
        <v>57</v>
      </c>
      <c r="L71" s="73" t="s">
        <v>57</v>
      </c>
      <c r="M71" s="154"/>
      <c r="N71" s="71" t="s">
        <v>59</v>
      </c>
      <c r="O71" s="71" t="s">
        <v>59</v>
      </c>
      <c r="P71" s="71" t="s">
        <v>57</v>
      </c>
      <c r="Q71" s="120" t="s">
        <v>57</v>
      </c>
      <c r="R71" s="163"/>
      <c r="S71" s="71" t="s">
        <v>57</v>
      </c>
      <c r="T71" s="71" t="s">
        <v>57</v>
      </c>
      <c r="U71" s="120" t="s">
        <v>57</v>
      </c>
      <c r="V71" s="24" t="s">
        <v>57</v>
      </c>
      <c r="W71" s="120" t="s">
        <v>57</v>
      </c>
      <c r="X71" s="157"/>
      <c r="Y71" s="158" t="s">
        <v>75</v>
      </c>
      <c r="Z71" s="158"/>
      <c r="AA71" s="71" t="s">
        <v>59</v>
      </c>
      <c r="AB71" s="71" t="s">
        <v>59</v>
      </c>
      <c r="AC71" s="71" t="s">
        <v>57</v>
      </c>
      <c r="AD71" s="120" t="s">
        <v>57</v>
      </c>
      <c r="AE71" s="163"/>
      <c r="AF71" s="71" t="s">
        <v>57</v>
      </c>
      <c r="AG71" s="71" t="s">
        <v>57</v>
      </c>
      <c r="AH71" s="120" t="s">
        <v>57</v>
      </c>
      <c r="AI71" s="71" t="s">
        <v>57</v>
      </c>
      <c r="AJ71" s="120" t="s">
        <v>57</v>
      </c>
      <c r="AK71" s="157"/>
      <c r="AL71" s="159" t="s">
        <v>75</v>
      </c>
      <c r="AM71" s="160"/>
      <c r="AN71" s="158" t="s">
        <v>52</v>
      </c>
      <c r="AO71" s="161"/>
    </row>
    <row r="72" spans="1:41" s="1" customFormat="1" ht="20.100000000000001" customHeight="1" x14ac:dyDescent="0.15">
      <c r="A72" s="18"/>
      <c r="B72" s="147">
        <v>350</v>
      </c>
      <c r="C72" s="149">
        <v>300</v>
      </c>
      <c r="D72" s="100">
        <f>C72</f>
        <v>300</v>
      </c>
      <c r="E72" s="149">
        <v>250</v>
      </c>
      <c r="F72" s="94" t="s">
        <v>117</v>
      </c>
      <c r="G72" s="8">
        <v>40</v>
      </c>
      <c r="H72" s="142">
        <f>C72/COS(G72/180*PI())</f>
        <v>391.62218679968362</v>
      </c>
      <c r="I72" s="97">
        <f>D72/COS(G72/180*PI())</f>
        <v>391.62218679968362</v>
      </c>
      <c r="J72" s="8">
        <v>35</v>
      </c>
      <c r="K72" s="28">
        <f>J72+E$72</f>
        <v>285</v>
      </c>
      <c r="L72" s="58">
        <f>(K72-40)*M72</f>
        <v>367.5</v>
      </c>
      <c r="M72" s="8">
        <v>1.5</v>
      </c>
      <c r="N72" s="67">
        <v>45</v>
      </c>
      <c r="O72" s="8">
        <f>N72-G72</f>
        <v>5</v>
      </c>
      <c r="P72" s="28">
        <f>L72/COS(ATAN((Q72+U72-T72)/L72))</f>
        <v>462.16828031571134</v>
      </c>
      <c r="Q72" s="116">
        <f>L72*TAN(N72*PI()/180)</f>
        <v>367.49999999999994</v>
      </c>
      <c r="R72" s="33">
        <f>M72/COS(N72*PI()/180)</f>
        <v>2.1213203435596424</v>
      </c>
      <c r="S72" s="89">
        <f>55/COS(N72*PI()/180)</f>
        <v>77.781745930520216</v>
      </c>
      <c r="T72" s="50">
        <f>K72/X72+S72</f>
        <v>179.26998848206256</v>
      </c>
      <c r="U72" s="128">
        <f>40/X72+S72</f>
        <v>92.025709797403351</v>
      </c>
      <c r="V72" s="58">
        <f>50/COS(N72*PI()/180)</f>
        <v>70.710678118654741</v>
      </c>
      <c r="W72" s="116">
        <f>20/COS(ATAN((Q72+U72-T72)/L72))</f>
        <v>25.152015255276805</v>
      </c>
      <c r="X72" s="59">
        <f>(3.5+SIN(N72*PI()/180)/M72)*COS(N72*PI()/180)</f>
        <v>2.8082070674862498</v>
      </c>
      <c r="Y72" s="60">
        <f>(S72*M72*(K72^2-40^2)/2+M72*(K72^3-40^3)/(6*X72))/1000000</f>
        <v>6.7001766795537581</v>
      </c>
      <c r="Z72" s="60">
        <f>(M72*(S72+V72+W72)*(K72-40)*60+M72*(K72^2-40^2)*60/(2*X72)+(V72+W72+U72)*0*60)/1000000</f>
        <v>5.1048074624263018</v>
      </c>
      <c r="AA72" s="67">
        <v>-20</v>
      </c>
      <c r="AB72" s="31">
        <f>AA72+G72</f>
        <v>20</v>
      </c>
      <c r="AC72" s="50">
        <f>IF(AA72&gt;0,L72/COS(ATAN((AD72+AH72-AG72)/L72)),L72/COS(ATAN((AD72+AG72-AH72)/L72)))</f>
        <v>420.17622472320119</v>
      </c>
      <c r="AD72" s="116">
        <f>L72*TAN(ABS(AA72)*PI()/180)</f>
        <v>133.75906109282937</v>
      </c>
      <c r="AE72" s="33">
        <f>M72/COS(AA72*PI()/180)</f>
        <v>1.5962666587138681</v>
      </c>
      <c r="AF72" s="89">
        <f>55/COS(AA72*PI()/180)</f>
        <v>58.529777486175163</v>
      </c>
      <c r="AG72" s="50">
        <f>K72/AK72+AF72</f>
        <v>139.88427658905113</v>
      </c>
      <c r="AH72" s="128">
        <f>40/AK72+AF72</f>
        <v>69.947952798859504</v>
      </c>
      <c r="AI72" s="58">
        <f>50/COS(AA72*PI()/180)</f>
        <v>53.208888623795602</v>
      </c>
      <c r="AJ72" s="116">
        <f>IF(AA72&gt;0,20/COS(ATAN((AD72+AH72-AG72)/L72)),20/COS(ATAN((AD72-AH72+AG72)/L72)))</f>
        <v>22.866733318269453</v>
      </c>
      <c r="AK72" s="61">
        <f>(3.5+SIN(ABS(AA72)*PI()/180)/M72)*COS(AA72*PI()/180)</f>
        <v>3.503186709312859</v>
      </c>
      <c r="AL72" s="60">
        <f>(AF72*M72*(K72^2-40^2)/2+M72*(K72^3-40^3)/(6*AK72))/1000000</f>
        <v>5.1427626765352246</v>
      </c>
      <c r="AM72" s="60">
        <f>(M72*(AF72+AI72+AJ72)*(K72-40)*60+M72*(K72^2-40^2)*60/(2*AK72)+(AI72+AJ72+AH72)*0*60)/1000000</f>
        <v>3.9908677928242491</v>
      </c>
      <c r="AN72" s="62">
        <f>IF(AA72&gt;0,((I72+I72+Q72+AD72)*L72/2+200*(I72+Q72+AD72+U72+W72+AH72+AJ72))/10000*0.4-(AI72+V72)*L72/10000*0.4,((I72+I72+Q72-AD72)*L72/2+200*(I72+Q72-AD72+U72+W72+AH72+AJ72))/10000*0.4-(AI72+V72)*L72/10000*0.4)</f>
        <v>12.336068710822342</v>
      </c>
      <c r="AO72" s="63">
        <f>IF(AA72&gt;0,0.8*0.4*(Q72+U72+W72+I72+AD72+AH72+AJ72)/100,0.8*0.4*(Q72+U72+W72+I72-AD72+AH72+AJ72)/100)</f>
        <v>2.6731377180053233</v>
      </c>
    </row>
    <row r="73" spans="1:41" s="1" customFormat="1" ht="20.100000000000001" customHeight="1" x14ac:dyDescent="0.15">
      <c r="A73" s="18"/>
      <c r="B73" s="147"/>
      <c r="C73" s="149"/>
      <c r="D73" s="100">
        <f>D72</f>
        <v>300</v>
      </c>
      <c r="E73" s="149"/>
      <c r="F73" s="94" t="s">
        <v>118</v>
      </c>
      <c r="G73" s="8">
        <f t="shared" ref="G73:G89" si="95">G72</f>
        <v>40</v>
      </c>
      <c r="H73" s="143"/>
      <c r="I73" s="97">
        <f t="shared" ref="I73:I89" si="96">D73/COS(G73/180*PI())</f>
        <v>391.62218679968362</v>
      </c>
      <c r="J73" s="8">
        <v>35</v>
      </c>
      <c r="K73" s="28">
        <f t="shared" ref="K73:K89" si="97">J73+E$72</f>
        <v>285</v>
      </c>
      <c r="L73" s="58">
        <f t="shared" ref="L73:L89" si="98">(K73-40)*M73</f>
        <v>367.5</v>
      </c>
      <c r="M73" s="8">
        <v>1.5</v>
      </c>
      <c r="N73" s="67">
        <f>N72</f>
        <v>45</v>
      </c>
      <c r="O73" s="8">
        <f t="shared" ref="O73:O89" si="99">N73-G73</f>
        <v>5</v>
      </c>
      <c r="P73" s="28">
        <f t="shared" ref="P73:P89" si="100">L73/COS(ATAN((Q73+U73-T73)/L73))</f>
        <v>462.16828031571134</v>
      </c>
      <c r="Q73" s="116">
        <f t="shared" ref="Q73:Q89" si="101">L73*TAN(N73*PI()/180)</f>
        <v>367.49999999999994</v>
      </c>
      <c r="R73" s="33">
        <f t="shared" ref="R73:R89" si="102">M73/COS(N73*PI()/180)</f>
        <v>2.1213203435596424</v>
      </c>
      <c r="S73" s="89">
        <f t="shared" ref="S73:S89" si="103">55/COS(N73*PI()/180)</f>
        <v>77.781745930520216</v>
      </c>
      <c r="T73" s="50">
        <f t="shared" ref="T73:T89" si="104">K73/X73+S73</f>
        <v>179.26998848206256</v>
      </c>
      <c r="U73" s="128">
        <f t="shared" ref="U73:U89" si="105">40/X73+S73</f>
        <v>92.025709797403351</v>
      </c>
      <c r="V73" s="58">
        <f t="shared" ref="V73:V89" si="106">50/COS(N73*PI()/180)</f>
        <v>70.710678118654741</v>
      </c>
      <c r="W73" s="116">
        <f t="shared" ref="W73:W89" si="107">20/COS(ATAN((Q73+U73-T73)/L73))</f>
        <v>25.152015255276805</v>
      </c>
      <c r="X73" s="59">
        <f t="shared" ref="X73:X89" si="108">(3.5+SIN(N73*PI()/180)/M73)*COS(N73*PI()/180)</f>
        <v>2.8082070674862498</v>
      </c>
      <c r="Y73" s="60">
        <f t="shared" ref="Y73:Y89" si="109">(S73*M73*(K73^2-40^2)/2+M73*(K73^3-40^3)/(6*X73))/1000000</f>
        <v>6.7001766795537581</v>
      </c>
      <c r="Z73" s="60">
        <f t="shared" ref="Z73:Z89" si="110">(M73*(S73+V73+W73)*(K73-40)*60+M73*(K73^2-40^2)*60/(2*X73)+(V73+W73+U73)*0*60)/1000000</f>
        <v>5.1048074624263018</v>
      </c>
      <c r="AA73" s="67">
        <f>AA72</f>
        <v>-20</v>
      </c>
      <c r="AB73" s="31">
        <f t="shared" ref="AB73:AB89" si="111">AA73+G73</f>
        <v>20</v>
      </c>
      <c r="AC73" s="50">
        <f t="shared" ref="AC73:AC89" si="112">IF(AA73&gt;0,L73/COS(ATAN((AD73+AH73-AG73)/L73)),L73/COS(ATAN((AD73+AG73-AH73)/L73)))</f>
        <v>420.17622472320119</v>
      </c>
      <c r="AD73" s="116">
        <f t="shared" ref="AD73:AD89" si="113">L73*TAN(ABS(AA73)*PI()/180)</f>
        <v>133.75906109282937</v>
      </c>
      <c r="AE73" s="33">
        <f t="shared" ref="AE73:AE89" si="114">M73/COS(AA73*PI()/180)</f>
        <v>1.5962666587138681</v>
      </c>
      <c r="AF73" s="89">
        <f t="shared" ref="AF73:AF89" si="115">55/COS(AA73*PI()/180)</f>
        <v>58.529777486175163</v>
      </c>
      <c r="AG73" s="50">
        <f t="shared" ref="AG73:AG89" si="116">K73/AK73+AF73</f>
        <v>139.88427658905113</v>
      </c>
      <c r="AH73" s="128">
        <f t="shared" ref="AH73:AH89" si="117">40/AK73+AF73</f>
        <v>69.947952798859504</v>
      </c>
      <c r="AI73" s="58">
        <f t="shared" ref="AI73:AI89" si="118">50/COS(AA73*PI()/180)</f>
        <v>53.208888623795602</v>
      </c>
      <c r="AJ73" s="116">
        <f t="shared" ref="AJ73:AJ89" si="119">IF(AA73&gt;0,20/COS(ATAN((AD73+AH73-AG73)/L73)),20/COS(ATAN((AD73-AH73+AG73)/L73)))</f>
        <v>22.866733318269453</v>
      </c>
      <c r="AK73" s="61">
        <f t="shared" ref="AK73:AK89" si="120">(3.5+SIN(ABS(AA73)*PI()/180)/M73)*COS(AA73*PI()/180)</f>
        <v>3.503186709312859</v>
      </c>
      <c r="AL73" s="60">
        <f t="shared" ref="AL73:AL89" si="121">(AF73*M73*(K73^2-40^2)/2+M73*(K73^3-40^3)/(6*AK73))/1000000</f>
        <v>5.1427626765352246</v>
      </c>
      <c r="AM73" s="60">
        <f t="shared" ref="AM73:AM89" si="122">(M73*(AF73+AI73+AJ73)*(K73-40)*60+M73*(K73^2-40^2)*60/(2*AK73)+(AI73+AJ73+AH73)*0*60)/1000000</f>
        <v>3.9908677928242491</v>
      </c>
      <c r="AN73" s="62">
        <f t="shared" ref="AN73:AN89" si="123">IF(AA73&gt;0,((I73+I73+Q73+AD73)*L73/2+200*(I73+Q73+AD73+U73+W73+AH73+AJ73))/10000*0.4-(AI73+V73)*L73/10000*0.4,((I73+I73+Q73-AD73)*L73/2+200*(I73+Q73-AD73+U73+W73+AH73+AJ73))/10000*0.4-(AI73+V73)*L73/10000*0.4)</f>
        <v>12.336068710822342</v>
      </c>
      <c r="AO73" s="63">
        <f t="shared" ref="AO73:AO89" si="124">IF(AA73&gt;0,0.8*0.4*(Q73+U73+W73+I73+AD73+AH73+AJ73)/100,0.8*0.4*(Q73+U73+W73+I73-AD73+AH73+AJ73)/100)</f>
        <v>2.6731377180053233</v>
      </c>
    </row>
    <row r="74" spans="1:41" s="1" customFormat="1" ht="20.100000000000001" customHeight="1" x14ac:dyDescent="0.15">
      <c r="A74" s="18"/>
      <c r="B74" s="147"/>
      <c r="C74" s="149"/>
      <c r="D74" s="100">
        <f t="shared" ref="D74:D80" si="125">D73</f>
        <v>300</v>
      </c>
      <c r="E74" s="149"/>
      <c r="F74" s="94" t="s">
        <v>119</v>
      </c>
      <c r="G74" s="8">
        <f t="shared" si="95"/>
        <v>40</v>
      </c>
      <c r="H74" s="143"/>
      <c r="I74" s="97">
        <f>D74/COS(G74/180*PI())</f>
        <v>391.62218679968362</v>
      </c>
      <c r="J74" s="8">
        <v>45</v>
      </c>
      <c r="K74" s="28">
        <f t="shared" si="97"/>
        <v>295</v>
      </c>
      <c r="L74" s="58">
        <f t="shared" si="98"/>
        <v>382.5</v>
      </c>
      <c r="M74" s="8">
        <v>1.5</v>
      </c>
      <c r="N74" s="67">
        <f t="shared" ref="N74:N88" si="126">N73</f>
        <v>45</v>
      </c>
      <c r="O74" s="8">
        <f t="shared" si="99"/>
        <v>5</v>
      </c>
      <c r="P74" s="28">
        <f t="shared" si="100"/>
        <v>481.03229175716893</v>
      </c>
      <c r="Q74" s="116">
        <f t="shared" si="101"/>
        <v>382.49999999999994</v>
      </c>
      <c r="R74" s="33">
        <f t="shared" si="102"/>
        <v>2.1213203435596424</v>
      </c>
      <c r="S74" s="89">
        <f t="shared" si="103"/>
        <v>77.781745930520216</v>
      </c>
      <c r="T74" s="50">
        <f t="shared" si="104"/>
        <v>182.83097944878335</v>
      </c>
      <c r="U74" s="128">
        <f t="shared" si="105"/>
        <v>92.025709797403351</v>
      </c>
      <c r="V74" s="58">
        <f t="shared" si="106"/>
        <v>70.710678118654741</v>
      </c>
      <c r="W74" s="116">
        <f t="shared" si="107"/>
        <v>25.152015255276805</v>
      </c>
      <c r="X74" s="59">
        <f t="shared" si="108"/>
        <v>2.8082070674862498</v>
      </c>
      <c r="Y74" s="60">
        <f t="shared" si="109"/>
        <v>7.2631590357709772</v>
      </c>
      <c r="Z74" s="60">
        <f t="shared" si="110"/>
        <v>5.3540293220317219</v>
      </c>
      <c r="AA74" s="67">
        <f t="shared" ref="AA74:AA88" si="127">AA73</f>
        <v>-20</v>
      </c>
      <c r="AB74" s="31">
        <f t="shared" si="111"/>
        <v>20</v>
      </c>
      <c r="AC74" s="50">
        <f t="shared" si="112"/>
        <v>437.32627471190324</v>
      </c>
      <c r="AD74" s="116">
        <f t="shared" si="113"/>
        <v>139.2186146068224</v>
      </c>
      <c r="AE74" s="33">
        <f t="shared" si="114"/>
        <v>1.5962666587138681</v>
      </c>
      <c r="AF74" s="89">
        <f t="shared" si="115"/>
        <v>58.529777486175163</v>
      </c>
      <c r="AG74" s="50">
        <f t="shared" si="116"/>
        <v>142.7388204172222</v>
      </c>
      <c r="AH74" s="128">
        <f t="shared" si="117"/>
        <v>69.947952798859504</v>
      </c>
      <c r="AI74" s="58">
        <f t="shared" si="118"/>
        <v>53.208888623795602</v>
      </c>
      <c r="AJ74" s="116">
        <f t="shared" si="119"/>
        <v>22.86673331826945</v>
      </c>
      <c r="AK74" s="61">
        <f t="shared" si="120"/>
        <v>3.503186709312859</v>
      </c>
      <c r="AL74" s="60">
        <f t="shared" si="121"/>
        <v>5.577435401460904</v>
      </c>
      <c r="AM74" s="60">
        <f t="shared" si="122"/>
        <v>4.1865162462249312</v>
      </c>
      <c r="AN74" s="62">
        <f t="shared" si="123"/>
        <v>12.716120552034841</v>
      </c>
      <c r="AO74" s="63">
        <f t="shared" si="124"/>
        <v>2.7036671467605458</v>
      </c>
    </row>
    <row r="75" spans="1:41" s="1" customFormat="1" ht="20.100000000000001" customHeight="1" x14ac:dyDescent="0.15">
      <c r="A75" s="18"/>
      <c r="B75" s="147"/>
      <c r="C75" s="149"/>
      <c r="D75" s="100">
        <f t="shared" si="125"/>
        <v>300</v>
      </c>
      <c r="E75" s="149"/>
      <c r="F75" s="94" t="s">
        <v>120</v>
      </c>
      <c r="G75" s="8">
        <f t="shared" si="95"/>
        <v>40</v>
      </c>
      <c r="H75" s="143"/>
      <c r="I75" s="97">
        <f t="shared" si="96"/>
        <v>391.62218679968362</v>
      </c>
      <c r="J75" s="8">
        <v>45</v>
      </c>
      <c r="K75" s="28">
        <f t="shared" si="97"/>
        <v>295</v>
      </c>
      <c r="L75" s="58">
        <f t="shared" si="98"/>
        <v>382.5</v>
      </c>
      <c r="M75" s="8">
        <v>1.5</v>
      </c>
      <c r="N75" s="67">
        <f t="shared" si="126"/>
        <v>45</v>
      </c>
      <c r="O75" s="8">
        <f t="shared" si="99"/>
        <v>5</v>
      </c>
      <c r="P75" s="28">
        <f t="shared" si="100"/>
        <v>481.03229175716893</v>
      </c>
      <c r="Q75" s="116">
        <f t="shared" si="101"/>
        <v>382.49999999999994</v>
      </c>
      <c r="R75" s="33">
        <f t="shared" si="102"/>
        <v>2.1213203435596424</v>
      </c>
      <c r="S75" s="89">
        <f t="shared" si="103"/>
        <v>77.781745930520216</v>
      </c>
      <c r="T75" s="50">
        <f t="shared" si="104"/>
        <v>182.83097944878335</v>
      </c>
      <c r="U75" s="128">
        <f t="shared" si="105"/>
        <v>92.025709797403351</v>
      </c>
      <c r="V75" s="58">
        <f t="shared" si="106"/>
        <v>70.710678118654741</v>
      </c>
      <c r="W75" s="116">
        <f t="shared" si="107"/>
        <v>25.152015255276805</v>
      </c>
      <c r="X75" s="59">
        <f t="shared" si="108"/>
        <v>2.8082070674862498</v>
      </c>
      <c r="Y75" s="60">
        <f t="shared" si="109"/>
        <v>7.2631590357709772</v>
      </c>
      <c r="Z75" s="60">
        <f t="shared" si="110"/>
        <v>5.3540293220317219</v>
      </c>
      <c r="AA75" s="67">
        <f t="shared" si="127"/>
        <v>-20</v>
      </c>
      <c r="AB75" s="31">
        <f t="shared" si="111"/>
        <v>20</v>
      </c>
      <c r="AC75" s="50">
        <f t="shared" si="112"/>
        <v>437.32627471190324</v>
      </c>
      <c r="AD75" s="116">
        <f t="shared" si="113"/>
        <v>139.2186146068224</v>
      </c>
      <c r="AE75" s="33">
        <f t="shared" si="114"/>
        <v>1.5962666587138681</v>
      </c>
      <c r="AF75" s="89">
        <f t="shared" si="115"/>
        <v>58.529777486175163</v>
      </c>
      <c r="AG75" s="50">
        <f t="shared" si="116"/>
        <v>142.7388204172222</v>
      </c>
      <c r="AH75" s="128">
        <f t="shared" si="117"/>
        <v>69.947952798859504</v>
      </c>
      <c r="AI75" s="58">
        <f t="shared" si="118"/>
        <v>53.208888623795602</v>
      </c>
      <c r="AJ75" s="116">
        <f t="shared" si="119"/>
        <v>22.86673331826945</v>
      </c>
      <c r="AK75" s="61">
        <f t="shared" si="120"/>
        <v>3.503186709312859</v>
      </c>
      <c r="AL75" s="60">
        <f t="shared" si="121"/>
        <v>5.577435401460904</v>
      </c>
      <c r="AM75" s="60">
        <f t="shared" si="122"/>
        <v>4.1865162462249312</v>
      </c>
      <c r="AN75" s="62">
        <f t="shared" si="123"/>
        <v>12.716120552034841</v>
      </c>
      <c r="AO75" s="63">
        <f t="shared" si="124"/>
        <v>2.7036671467605458</v>
      </c>
    </row>
    <row r="76" spans="1:41" s="1" customFormat="1" ht="20.100000000000001" customHeight="1" x14ac:dyDescent="0.15">
      <c r="A76" s="18"/>
      <c r="B76" s="147"/>
      <c r="C76" s="149"/>
      <c r="D76" s="100">
        <f t="shared" si="125"/>
        <v>300</v>
      </c>
      <c r="E76" s="149"/>
      <c r="F76" s="94" t="s">
        <v>121</v>
      </c>
      <c r="G76" s="8">
        <f t="shared" si="95"/>
        <v>40</v>
      </c>
      <c r="H76" s="143"/>
      <c r="I76" s="97">
        <f t="shared" si="96"/>
        <v>391.62218679968362</v>
      </c>
      <c r="J76" s="8">
        <v>55</v>
      </c>
      <c r="K76" s="28">
        <f t="shared" si="97"/>
        <v>305</v>
      </c>
      <c r="L76" s="58">
        <f t="shared" si="98"/>
        <v>463.75</v>
      </c>
      <c r="M76" s="8">
        <v>1.75</v>
      </c>
      <c r="N76" s="67">
        <f t="shared" si="126"/>
        <v>45</v>
      </c>
      <c r="O76" s="8">
        <f t="shared" si="99"/>
        <v>5</v>
      </c>
      <c r="P76" s="28">
        <f t="shared" si="100"/>
        <v>591.86865752770063</v>
      </c>
      <c r="Q76" s="116">
        <f t="shared" si="101"/>
        <v>463.74999999999994</v>
      </c>
      <c r="R76" s="33">
        <f t="shared" si="102"/>
        <v>2.4748737341529163</v>
      </c>
      <c r="S76" s="89">
        <f t="shared" si="103"/>
        <v>77.781745930520216</v>
      </c>
      <c r="T76" s="50">
        <f t="shared" si="104"/>
        <v>188.26545367865134</v>
      </c>
      <c r="U76" s="128">
        <f t="shared" si="105"/>
        <v>92.271412520439057</v>
      </c>
      <c r="V76" s="58">
        <f t="shared" si="106"/>
        <v>70.710678118654741</v>
      </c>
      <c r="W76" s="116">
        <f t="shared" si="107"/>
        <v>25.525332939200027</v>
      </c>
      <c r="X76" s="59">
        <f t="shared" si="108"/>
        <v>2.7605880198672024</v>
      </c>
      <c r="Y76" s="60">
        <f t="shared" si="109"/>
        <v>9.2132109451140085</v>
      </c>
      <c r="Z76" s="60">
        <f t="shared" si="110"/>
        <v>6.5807361586796542</v>
      </c>
      <c r="AA76" s="67">
        <f t="shared" si="127"/>
        <v>-20</v>
      </c>
      <c r="AB76" s="31">
        <f t="shared" si="111"/>
        <v>20</v>
      </c>
      <c r="AC76" s="50">
        <f t="shared" si="112"/>
        <v>524.53763476129313</v>
      </c>
      <c r="AD76" s="116">
        <f t="shared" si="113"/>
        <v>168.79119614095134</v>
      </c>
      <c r="AE76" s="33">
        <f t="shared" si="114"/>
        <v>1.8623111018328462</v>
      </c>
      <c r="AF76" s="89">
        <f t="shared" si="115"/>
        <v>58.529777486175163</v>
      </c>
      <c r="AG76" s="50">
        <f t="shared" si="116"/>
        <v>146.36078364829933</v>
      </c>
      <c r="AH76" s="128">
        <f t="shared" si="117"/>
        <v>70.048597966453741</v>
      </c>
      <c r="AI76" s="58">
        <f t="shared" si="118"/>
        <v>53.208888623795602</v>
      </c>
      <c r="AJ76" s="116">
        <f t="shared" si="119"/>
        <v>22.621569154125851</v>
      </c>
      <c r="AK76" s="61">
        <f t="shared" si="120"/>
        <v>3.4725777755182623</v>
      </c>
      <c r="AL76" s="60">
        <f t="shared" si="121"/>
        <v>7.0598803203494569</v>
      </c>
      <c r="AM76" s="60">
        <f t="shared" si="122"/>
        <v>5.1207780093859165</v>
      </c>
      <c r="AN76" s="62">
        <f t="shared" si="123"/>
        <v>14.878009733765962</v>
      </c>
      <c r="AO76" s="63">
        <f t="shared" si="124"/>
        <v>2.8705532903646427</v>
      </c>
    </row>
    <row r="77" spans="1:41" s="1" customFormat="1" ht="20.100000000000001" customHeight="1" x14ac:dyDescent="0.15">
      <c r="A77" s="18"/>
      <c r="B77" s="147"/>
      <c r="C77" s="149"/>
      <c r="D77" s="100">
        <f t="shared" si="125"/>
        <v>300</v>
      </c>
      <c r="E77" s="149"/>
      <c r="F77" s="94" t="s">
        <v>122</v>
      </c>
      <c r="G77" s="8">
        <f t="shared" si="95"/>
        <v>40</v>
      </c>
      <c r="H77" s="143"/>
      <c r="I77" s="97">
        <f t="shared" si="96"/>
        <v>391.62218679968362</v>
      </c>
      <c r="J77" s="8">
        <v>55</v>
      </c>
      <c r="K77" s="28">
        <f t="shared" si="97"/>
        <v>305</v>
      </c>
      <c r="L77" s="58">
        <f t="shared" si="98"/>
        <v>463.75</v>
      </c>
      <c r="M77" s="8">
        <v>1.75</v>
      </c>
      <c r="N77" s="67">
        <f t="shared" si="126"/>
        <v>45</v>
      </c>
      <c r="O77" s="8">
        <f t="shared" si="99"/>
        <v>5</v>
      </c>
      <c r="P77" s="28">
        <f t="shared" si="100"/>
        <v>591.86865752770063</v>
      </c>
      <c r="Q77" s="116">
        <f t="shared" si="101"/>
        <v>463.74999999999994</v>
      </c>
      <c r="R77" s="33">
        <f t="shared" si="102"/>
        <v>2.4748737341529163</v>
      </c>
      <c r="S77" s="89">
        <f t="shared" si="103"/>
        <v>77.781745930520216</v>
      </c>
      <c r="T77" s="50">
        <f t="shared" si="104"/>
        <v>188.26545367865134</v>
      </c>
      <c r="U77" s="128">
        <f t="shared" si="105"/>
        <v>92.271412520439057</v>
      </c>
      <c r="V77" s="58">
        <f t="shared" si="106"/>
        <v>70.710678118654741</v>
      </c>
      <c r="W77" s="116">
        <f t="shared" si="107"/>
        <v>25.525332939200027</v>
      </c>
      <c r="X77" s="59">
        <f t="shared" si="108"/>
        <v>2.7605880198672024</v>
      </c>
      <c r="Y77" s="60">
        <f t="shared" si="109"/>
        <v>9.2132109451140085</v>
      </c>
      <c r="Z77" s="60">
        <f t="shared" si="110"/>
        <v>6.5807361586796542</v>
      </c>
      <c r="AA77" s="67">
        <f t="shared" si="127"/>
        <v>-20</v>
      </c>
      <c r="AB77" s="31">
        <f t="shared" si="111"/>
        <v>20</v>
      </c>
      <c r="AC77" s="50">
        <f t="shared" si="112"/>
        <v>524.53763476129313</v>
      </c>
      <c r="AD77" s="116">
        <f t="shared" si="113"/>
        <v>168.79119614095134</v>
      </c>
      <c r="AE77" s="33">
        <f t="shared" si="114"/>
        <v>1.8623111018328462</v>
      </c>
      <c r="AF77" s="89">
        <f t="shared" si="115"/>
        <v>58.529777486175163</v>
      </c>
      <c r="AG77" s="50">
        <f t="shared" si="116"/>
        <v>146.36078364829933</v>
      </c>
      <c r="AH77" s="128">
        <f t="shared" si="117"/>
        <v>70.048597966453741</v>
      </c>
      <c r="AI77" s="58">
        <f t="shared" si="118"/>
        <v>53.208888623795602</v>
      </c>
      <c r="AJ77" s="116">
        <f t="shared" si="119"/>
        <v>22.621569154125851</v>
      </c>
      <c r="AK77" s="61">
        <f t="shared" si="120"/>
        <v>3.4725777755182623</v>
      </c>
      <c r="AL77" s="60">
        <f t="shared" si="121"/>
        <v>7.0598803203494569</v>
      </c>
      <c r="AM77" s="60">
        <f t="shared" si="122"/>
        <v>5.1207780093859165</v>
      </c>
      <c r="AN77" s="62">
        <f t="shared" si="123"/>
        <v>14.878009733765962</v>
      </c>
      <c r="AO77" s="63">
        <f t="shared" si="124"/>
        <v>2.8705532903646427</v>
      </c>
    </row>
    <row r="78" spans="1:41" s="1" customFormat="1" ht="20.100000000000001" customHeight="1" x14ac:dyDescent="0.15">
      <c r="A78" s="18"/>
      <c r="B78" s="147"/>
      <c r="C78" s="149"/>
      <c r="D78" s="100">
        <f t="shared" si="125"/>
        <v>300</v>
      </c>
      <c r="E78" s="149"/>
      <c r="F78" s="94" t="s">
        <v>123</v>
      </c>
      <c r="G78" s="8">
        <f t="shared" si="95"/>
        <v>40</v>
      </c>
      <c r="H78" s="143"/>
      <c r="I78" s="97">
        <f t="shared" si="96"/>
        <v>391.62218679968362</v>
      </c>
      <c r="J78" s="8">
        <v>65</v>
      </c>
      <c r="K78" s="28">
        <f t="shared" si="97"/>
        <v>315</v>
      </c>
      <c r="L78" s="58">
        <f t="shared" si="98"/>
        <v>481.25</v>
      </c>
      <c r="M78" s="8">
        <v>1.75</v>
      </c>
      <c r="N78" s="67">
        <f t="shared" si="126"/>
        <v>45</v>
      </c>
      <c r="O78" s="8">
        <f t="shared" si="99"/>
        <v>5</v>
      </c>
      <c r="P78" s="28">
        <f t="shared" si="100"/>
        <v>614.20332384950063</v>
      </c>
      <c r="Q78" s="116">
        <f t="shared" si="101"/>
        <v>481.24999999999994</v>
      </c>
      <c r="R78" s="33">
        <f t="shared" si="102"/>
        <v>2.4748737341529163</v>
      </c>
      <c r="S78" s="89">
        <f t="shared" si="103"/>
        <v>77.781745930520216</v>
      </c>
      <c r="T78" s="50">
        <f t="shared" si="104"/>
        <v>191.88787032613106</v>
      </c>
      <c r="U78" s="128">
        <f t="shared" si="105"/>
        <v>92.271412520439057</v>
      </c>
      <c r="V78" s="58">
        <f t="shared" si="106"/>
        <v>70.710678118654741</v>
      </c>
      <c r="W78" s="116">
        <f t="shared" si="107"/>
        <v>25.525332939200027</v>
      </c>
      <c r="X78" s="59">
        <f t="shared" si="108"/>
        <v>2.7605880198672024</v>
      </c>
      <c r="Y78" s="60">
        <f t="shared" si="109"/>
        <v>9.9398032900867541</v>
      </c>
      <c r="Z78" s="60">
        <f t="shared" si="110"/>
        <v>6.8813644653929122</v>
      </c>
      <c r="AA78" s="67">
        <f t="shared" si="127"/>
        <v>-20</v>
      </c>
      <c r="AB78" s="31">
        <f t="shared" si="111"/>
        <v>20</v>
      </c>
      <c r="AC78" s="50">
        <f t="shared" si="112"/>
        <v>544.33150777115327</v>
      </c>
      <c r="AD78" s="116">
        <f t="shared" si="113"/>
        <v>175.16067524060989</v>
      </c>
      <c r="AE78" s="33">
        <f t="shared" si="114"/>
        <v>1.8623111018328462</v>
      </c>
      <c r="AF78" s="89">
        <f t="shared" si="115"/>
        <v>58.529777486175163</v>
      </c>
      <c r="AG78" s="50">
        <f t="shared" si="116"/>
        <v>149.240488768369</v>
      </c>
      <c r="AH78" s="128">
        <f t="shared" si="117"/>
        <v>70.048597966453741</v>
      </c>
      <c r="AI78" s="58">
        <f t="shared" si="118"/>
        <v>53.208888623795602</v>
      </c>
      <c r="AJ78" s="116">
        <f t="shared" si="119"/>
        <v>22.621569154125851</v>
      </c>
      <c r="AK78" s="61">
        <f t="shared" si="120"/>
        <v>3.4725777755182623</v>
      </c>
      <c r="AL78" s="60">
        <f t="shared" si="121"/>
        <v>7.6195725653456465</v>
      </c>
      <c r="AM78" s="60">
        <f t="shared" si="122"/>
        <v>5.3555906580714847</v>
      </c>
      <c r="AN78" s="62">
        <f t="shared" si="123"/>
        <v>15.364812580025211</v>
      </c>
      <c r="AO78" s="63">
        <f t="shared" si="124"/>
        <v>2.9061709572457359</v>
      </c>
    </row>
    <row r="79" spans="1:41" s="1" customFormat="1" ht="20.100000000000001" customHeight="1" x14ac:dyDescent="0.15">
      <c r="A79" s="18"/>
      <c r="B79" s="147"/>
      <c r="C79" s="149"/>
      <c r="D79" s="100">
        <f t="shared" si="125"/>
        <v>300</v>
      </c>
      <c r="E79" s="149"/>
      <c r="F79" s="94" t="s">
        <v>124</v>
      </c>
      <c r="G79" s="8">
        <f t="shared" si="95"/>
        <v>40</v>
      </c>
      <c r="H79" s="143"/>
      <c r="I79" s="97">
        <f t="shared" si="96"/>
        <v>391.62218679968362</v>
      </c>
      <c r="J79" s="8">
        <v>65</v>
      </c>
      <c r="K79" s="28">
        <f t="shared" si="97"/>
        <v>315</v>
      </c>
      <c r="L79" s="58">
        <f t="shared" si="98"/>
        <v>481.25</v>
      </c>
      <c r="M79" s="8">
        <v>1.75</v>
      </c>
      <c r="N79" s="67">
        <f t="shared" si="126"/>
        <v>45</v>
      </c>
      <c r="O79" s="8">
        <f t="shared" si="99"/>
        <v>5</v>
      </c>
      <c r="P79" s="28">
        <f t="shared" si="100"/>
        <v>614.20332384950063</v>
      </c>
      <c r="Q79" s="116">
        <f t="shared" si="101"/>
        <v>481.24999999999994</v>
      </c>
      <c r="R79" s="33">
        <f t="shared" si="102"/>
        <v>2.4748737341529163</v>
      </c>
      <c r="S79" s="89">
        <f t="shared" si="103"/>
        <v>77.781745930520216</v>
      </c>
      <c r="T79" s="50">
        <f t="shared" si="104"/>
        <v>191.88787032613106</v>
      </c>
      <c r="U79" s="128">
        <f t="shared" si="105"/>
        <v>92.271412520439057</v>
      </c>
      <c r="V79" s="58">
        <f t="shared" si="106"/>
        <v>70.710678118654741</v>
      </c>
      <c r="W79" s="116">
        <f t="shared" si="107"/>
        <v>25.525332939200027</v>
      </c>
      <c r="X79" s="59">
        <f t="shared" si="108"/>
        <v>2.7605880198672024</v>
      </c>
      <c r="Y79" s="60">
        <f t="shared" si="109"/>
        <v>9.9398032900867541</v>
      </c>
      <c r="Z79" s="60">
        <f t="shared" si="110"/>
        <v>6.8813644653929122</v>
      </c>
      <c r="AA79" s="67">
        <f t="shared" si="127"/>
        <v>-20</v>
      </c>
      <c r="AB79" s="31">
        <f t="shared" si="111"/>
        <v>20</v>
      </c>
      <c r="AC79" s="50">
        <f t="shared" si="112"/>
        <v>544.33150777115327</v>
      </c>
      <c r="AD79" s="116">
        <f t="shared" si="113"/>
        <v>175.16067524060989</v>
      </c>
      <c r="AE79" s="33">
        <f t="shared" si="114"/>
        <v>1.8623111018328462</v>
      </c>
      <c r="AF79" s="89">
        <f t="shared" si="115"/>
        <v>58.529777486175163</v>
      </c>
      <c r="AG79" s="50">
        <f t="shared" si="116"/>
        <v>149.240488768369</v>
      </c>
      <c r="AH79" s="128">
        <f t="shared" si="117"/>
        <v>70.048597966453741</v>
      </c>
      <c r="AI79" s="58">
        <f t="shared" si="118"/>
        <v>53.208888623795602</v>
      </c>
      <c r="AJ79" s="116">
        <f t="shared" si="119"/>
        <v>22.621569154125851</v>
      </c>
      <c r="AK79" s="61">
        <f t="shared" si="120"/>
        <v>3.4725777755182623</v>
      </c>
      <c r="AL79" s="60">
        <f t="shared" si="121"/>
        <v>7.6195725653456465</v>
      </c>
      <c r="AM79" s="60">
        <f t="shared" si="122"/>
        <v>5.3555906580714847</v>
      </c>
      <c r="AN79" s="62">
        <f t="shared" si="123"/>
        <v>15.364812580025211</v>
      </c>
      <c r="AO79" s="63">
        <f t="shared" si="124"/>
        <v>2.9061709572457359</v>
      </c>
    </row>
    <row r="80" spans="1:41" s="1" customFormat="1" ht="20.100000000000001" customHeight="1" thickBot="1" x14ac:dyDescent="0.2">
      <c r="A80" s="18"/>
      <c r="B80" s="147"/>
      <c r="C80" s="149"/>
      <c r="D80" s="100">
        <f t="shared" si="125"/>
        <v>300</v>
      </c>
      <c r="E80" s="149"/>
      <c r="F80" s="94" t="s">
        <v>125</v>
      </c>
      <c r="G80" s="35">
        <f t="shared" si="95"/>
        <v>40</v>
      </c>
      <c r="H80" s="145"/>
      <c r="I80" s="97">
        <f t="shared" si="96"/>
        <v>391.62218679968362</v>
      </c>
      <c r="J80" s="8">
        <v>70</v>
      </c>
      <c r="K80" s="28">
        <f t="shared" si="97"/>
        <v>320</v>
      </c>
      <c r="L80" s="58">
        <f t="shared" si="98"/>
        <v>490</v>
      </c>
      <c r="M80" s="8">
        <v>1.75</v>
      </c>
      <c r="N80" s="67">
        <f t="shared" si="126"/>
        <v>45</v>
      </c>
      <c r="O80" s="8">
        <f t="shared" si="99"/>
        <v>5</v>
      </c>
      <c r="P80" s="28">
        <f t="shared" si="100"/>
        <v>625.37065701040069</v>
      </c>
      <c r="Q80" s="116">
        <f t="shared" si="101"/>
        <v>489.99999999999994</v>
      </c>
      <c r="R80" s="33">
        <f t="shared" si="102"/>
        <v>2.4748737341529163</v>
      </c>
      <c r="S80" s="89">
        <f t="shared" si="103"/>
        <v>77.781745930520216</v>
      </c>
      <c r="T80" s="50">
        <f t="shared" si="104"/>
        <v>193.6990786498709</v>
      </c>
      <c r="U80" s="128">
        <f t="shared" si="105"/>
        <v>92.271412520439057</v>
      </c>
      <c r="V80" s="58">
        <f t="shared" si="106"/>
        <v>70.710678118654741</v>
      </c>
      <c r="W80" s="116">
        <f t="shared" si="107"/>
        <v>25.525332939200027</v>
      </c>
      <c r="X80" s="59">
        <f t="shared" si="108"/>
        <v>2.7605880198672024</v>
      </c>
      <c r="Y80" s="60">
        <f t="shared" si="109"/>
        <v>10.315652483881196</v>
      </c>
      <c r="Z80" s="60">
        <f t="shared" si="110"/>
        <v>7.0331049453044852</v>
      </c>
      <c r="AA80" s="67">
        <f t="shared" si="127"/>
        <v>-20</v>
      </c>
      <c r="AB80" s="31">
        <f t="shared" si="111"/>
        <v>20</v>
      </c>
      <c r="AC80" s="50">
        <f t="shared" si="112"/>
        <v>554.22844427608334</v>
      </c>
      <c r="AD80" s="116">
        <f t="shared" si="113"/>
        <v>178.34541479043915</v>
      </c>
      <c r="AE80" s="33">
        <f t="shared" si="114"/>
        <v>1.8623111018328462</v>
      </c>
      <c r="AF80" s="89">
        <f t="shared" si="115"/>
        <v>58.529777486175163</v>
      </c>
      <c r="AG80" s="50">
        <f t="shared" si="116"/>
        <v>150.68034132840381</v>
      </c>
      <c r="AH80" s="128">
        <f t="shared" si="117"/>
        <v>70.048597966453741</v>
      </c>
      <c r="AI80" s="58">
        <f t="shared" si="118"/>
        <v>53.208888623795602</v>
      </c>
      <c r="AJ80" s="116">
        <f t="shared" si="119"/>
        <v>22.621569154125851</v>
      </c>
      <c r="AK80" s="61">
        <f t="shared" si="120"/>
        <v>3.4725777755182623</v>
      </c>
      <c r="AL80" s="60">
        <f t="shared" si="121"/>
        <v>7.9091810981444155</v>
      </c>
      <c r="AM80" s="60">
        <f t="shared" si="122"/>
        <v>5.4741308663052965</v>
      </c>
      <c r="AN80" s="62">
        <f t="shared" si="123"/>
        <v>15.611135764891172</v>
      </c>
      <c r="AO80" s="63">
        <f t="shared" si="124"/>
        <v>2.9239797906862823</v>
      </c>
    </row>
    <row r="81" spans="1:41" s="1" customFormat="1" ht="20.100000000000001" customHeight="1" x14ac:dyDescent="0.15">
      <c r="A81" s="18"/>
      <c r="B81" s="147">
        <v>350</v>
      </c>
      <c r="C81" s="149">
        <v>300</v>
      </c>
      <c r="D81" s="100">
        <f>C81</f>
        <v>300</v>
      </c>
      <c r="E81" s="149">
        <v>300</v>
      </c>
      <c r="F81" s="94" t="s">
        <v>117</v>
      </c>
      <c r="G81" s="8">
        <f t="shared" si="95"/>
        <v>40</v>
      </c>
      <c r="H81" s="140">
        <f>C81/COS(G81/180*PI())</f>
        <v>391.62218679968362</v>
      </c>
      <c r="I81" s="97">
        <f t="shared" si="96"/>
        <v>391.62218679968362</v>
      </c>
      <c r="J81" s="8">
        <v>35</v>
      </c>
      <c r="K81" s="28">
        <f t="shared" si="97"/>
        <v>285</v>
      </c>
      <c r="L81" s="58">
        <f t="shared" si="98"/>
        <v>367.5</v>
      </c>
      <c r="M81" s="8">
        <v>1.5</v>
      </c>
      <c r="N81" s="67">
        <f t="shared" si="126"/>
        <v>45</v>
      </c>
      <c r="O81" s="8">
        <f t="shared" si="99"/>
        <v>5</v>
      </c>
      <c r="P81" s="28">
        <f t="shared" si="100"/>
        <v>462.16828031571134</v>
      </c>
      <c r="Q81" s="116">
        <f t="shared" si="101"/>
        <v>367.49999999999994</v>
      </c>
      <c r="R81" s="33">
        <f t="shared" si="102"/>
        <v>2.1213203435596424</v>
      </c>
      <c r="S81" s="89">
        <f t="shared" si="103"/>
        <v>77.781745930520216</v>
      </c>
      <c r="T81" s="50">
        <f t="shared" si="104"/>
        <v>179.26998848206256</v>
      </c>
      <c r="U81" s="128">
        <f t="shared" si="105"/>
        <v>92.025709797403351</v>
      </c>
      <c r="V81" s="58">
        <f t="shared" si="106"/>
        <v>70.710678118654741</v>
      </c>
      <c r="W81" s="116">
        <f t="shared" si="107"/>
        <v>25.152015255276805</v>
      </c>
      <c r="X81" s="59">
        <f t="shared" si="108"/>
        <v>2.8082070674862498</v>
      </c>
      <c r="Y81" s="60">
        <f t="shared" si="109"/>
        <v>6.7001766795537581</v>
      </c>
      <c r="Z81" s="60">
        <f t="shared" si="110"/>
        <v>5.1048074624263018</v>
      </c>
      <c r="AA81" s="67">
        <f t="shared" si="127"/>
        <v>-20</v>
      </c>
      <c r="AB81" s="31">
        <f t="shared" si="111"/>
        <v>20</v>
      </c>
      <c r="AC81" s="50">
        <f t="shared" si="112"/>
        <v>420.17622472320119</v>
      </c>
      <c r="AD81" s="116">
        <f t="shared" si="113"/>
        <v>133.75906109282937</v>
      </c>
      <c r="AE81" s="33">
        <f t="shared" si="114"/>
        <v>1.5962666587138681</v>
      </c>
      <c r="AF81" s="89">
        <f t="shared" si="115"/>
        <v>58.529777486175163</v>
      </c>
      <c r="AG81" s="50">
        <f t="shared" si="116"/>
        <v>139.88427658905113</v>
      </c>
      <c r="AH81" s="128">
        <f t="shared" si="117"/>
        <v>69.947952798859504</v>
      </c>
      <c r="AI81" s="58">
        <f t="shared" si="118"/>
        <v>53.208888623795602</v>
      </c>
      <c r="AJ81" s="116">
        <f t="shared" si="119"/>
        <v>22.866733318269453</v>
      </c>
      <c r="AK81" s="61">
        <f t="shared" si="120"/>
        <v>3.503186709312859</v>
      </c>
      <c r="AL81" s="60">
        <f t="shared" si="121"/>
        <v>5.1427626765352246</v>
      </c>
      <c r="AM81" s="60">
        <f t="shared" si="122"/>
        <v>3.9908677928242491</v>
      </c>
      <c r="AN81" s="62">
        <f t="shared" si="123"/>
        <v>12.336068710822342</v>
      </c>
      <c r="AO81" s="63">
        <f t="shared" si="124"/>
        <v>2.6731377180053233</v>
      </c>
    </row>
    <row r="82" spans="1:41" s="1" customFormat="1" ht="20.100000000000001" customHeight="1" x14ac:dyDescent="0.15">
      <c r="A82" s="18"/>
      <c r="B82" s="147"/>
      <c r="C82" s="149"/>
      <c r="D82" s="100">
        <f>D81</f>
        <v>300</v>
      </c>
      <c r="E82" s="149"/>
      <c r="F82" s="94" t="s">
        <v>118</v>
      </c>
      <c r="G82" s="8">
        <f t="shared" si="95"/>
        <v>40</v>
      </c>
      <c r="H82" s="140"/>
      <c r="I82" s="97">
        <f t="shared" si="96"/>
        <v>391.62218679968362</v>
      </c>
      <c r="J82" s="8">
        <v>35</v>
      </c>
      <c r="K82" s="28">
        <f t="shared" si="97"/>
        <v>285</v>
      </c>
      <c r="L82" s="58">
        <f t="shared" si="98"/>
        <v>367.5</v>
      </c>
      <c r="M82" s="8">
        <v>1.5</v>
      </c>
      <c r="N82" s="67">
        <f t="shared" si="126"/>
        <v>45</v>
      </c>
      <c r="O82" s="8">
        <f t="shared" si="99"/>
        <v>5</v>
      </c>
      <c r="P82" s="28">
        <f t="shared" si="100"/>
        <v>462.16828031571134</v>
      </c>
      <c r="Q82" s="116">
        <f t="shared" si="101"/>
        <v>367.49999999999994</v>
      </c>
      <c r="R82" s="33">
        <f t="shared" si="102"/>
        <v>2.1213203435596424</v>
      </c>
      <c r="S82" s="89">
        <f t="shared" si="103"/>
        <v>77.781745930520216</v>
      </c>
      <c r="T82" s="50">
        <f t="shared" si="104"/>
        <v>179.26998848206256</v>
      </c>
      <c r="U82" s="128">
        <f t="shared" si="105"/>
        <v>92.025709797403351</v>
      </c>
      <c r="V82" s="58">
        <f t="shared" si="106"/>
        <v>70.710678118654741</v>
      </c>
      <c r="W82" s="116">
        <f t="shared" si="107"/>
        <v>25.152015255276805</v>
      </c>
      <c r="X82" s="59">
        <f t="shared" si="108"/>
        <v>2.8082070674862498</v>
      </c>
      <c r="Y82" s="60">
        <f t="shared" si="109"/>
        <v>6.7001766795537581</v>
      </c>
      <c r="Z82" s="60">
        <f t="shared" si="110"/>
        <v>5.1048074624263018</v>
      </c>
      <c r="AA82" s="67">
        <f t="shared" si="127"/>
        <v>-20</v>
      </c>
      <c r="AB82" s="31">
        <f t="shared" si="111"/>
        <v>20</v>
      </c>
      <c r="AC82" s="50">
        <f t="shared" si="112"/>
        <v>420.17622472320119</v>
      </c>
      <c r="AD82" s="116">
        <f t="shared" si="113"/>
        <v>133.75906109282937</v>
      </c>
      <c r="AE82" s="33">
        <f t="shared" si="114"/>
        <v>1.5962666587138681</v>
      </c>
      <c r="AF82" s="89">
        <f t="shared" si="115"/>
        <v>58.529777486175163</v>
      </c>
      <c r="AG82" s="50">
        <f t="shared" si="116"/>
        <v>139.88427658905113</v>
      </c>
      <c r="AH82" s="128">
        <f t="shared" si="117"/>
        <v>69.947952798859504</v>
      </c>
      <c r="AI82" s="58">
        <f t="shared" si="118"/>
        <v>53.208888623795602</v>
      </c>
      <c r="AJ82" s="116">
        <f t="shared" si="119"/>
        <v>22.866733318269453</v>
      </c>
      <c r="AK82" s="61">
        <f t="shared" si="120"/>
        <v>3.503186709312859</v>
      </c>
      <c r="AL82" s="60">
        <f t="shared" si="121"/>
        <v>5.1427626765352246</v>
      </c>
      <c r="AM82" s="60">
        <f t="shared" si="122"/>
        <v>3.9908677928242491</v>
      </c>
      <c r="AN82" s="62">
        <f t="shared" si="123"/>
        <v>12.336068710822342</v>
      </c>
      <c r="AO82" s="63">
        <f t="shared" si="124"/>
        <v>2.6731377180053233</v>
      </c>
    </row>
    <row r="83" spans="1:41" s="1" customFormat="1" ht="20.100000000000001" customHeight="1" x14ac:dyDescent="0.15">
      <c r="A83" s="18"/>
      <c r="B83" s="147"/>
      <c r="C83" s="149"/>
      <c r="D83" s="100">
        <f t="shared" ref="D83:D89" si="128">D82</f>
        <v>300</v>
      </c>
      <c r="E83" s="149"/>
      <c r="F83" s="94" t="s">
        <v>119</v>
      </c>
      <c r="G83" s="8">
        <f t="shared" si="95"/>
        <v>40</v>
      </c>
      <c r="H83" s="140"/>
      <c r="I83" s="97">
        <f t="shared" si="96"/>
        <v>391.62218679968362</v>
      </c>
      <c r="J83" s="8">
        <v>45</v>
      </c>
      <c r="K83" s="28">
        <f t="shared" si="97"/>
        <v>295</v>
      </c>
      <c r="L83" s="58">
        <f t="shared" si="98"/>
        <v>382.5</v>
      </c>
      <c r="M83" s="8">
        <v>1.5</v>
      </c>
      <c r="N83" s="67">
        <f t="shared" si="126"/>
        <v>45</v>
      </c>
      <c r="O83" s="8">
        <f t="shared" si="99"/>
        <v>5</v>
      </c>
      <c r="P83" s="28">
        <f t="shared" si="100"/>
        <v>481.03229175716893</v>
      </c>
      <c r="Q83" s="116">
        <f t="shared" si="101"/>
        <v>382.49999999999994</v>
      </c>
      <c r="R83" s="33">
        <f t="shared" si="102"/>
        <v>2.1213203435596424</v>
      </c>
      <c r="S83" s="89">
        <f t="shared" si="103"/>
        <v>77.781745930520216</v>
      </c>
      <c r="T83" s="50">
        <f t="shared" si="104"/>
        <v>182.83097944878335</v>
      </c>
      <c r="U83" s="128">
        <f t="shared" si="105"/>
        <v>92.025709797403351</v>
      </c>
      <c r="V83" s="58">
        <f t="shared" si="106"/>
        <v>70.710678118654741</v>
      </c>
      <c r="W83" s="116">
        <f t="shared" si="107"/>
        <v>25.152015255276805</v>
      </c>
      <c r="X83" s="59">
        <f t="shared" si="108"/>
        <v>2.8082070674862498</v>
      </c>
      <c r="Y83" s="60">
        <f t="shared" si="109"/>
        <v>7.2631590357709772</v>
      </c>
      <c r="Z83" s="60">
        <f t="shared" si="110"/>
        <v>5.3540293220317219</v>
      </c>
      <c r="AA83" s="67">
        <f t="shared" si="127"/>
        <v>-20</v>
      </c>
      <c r="AB83" s="31">
        <f t="shared" si="111"/>
        <v>20</v>
      </c>
      <c r="AC83" s="50">
        <f t="shared" si="112"/>
        <v>437.32627471190324</v>
      </c>
      <c r="AD83" s="116">
        <f t="shared" si="113"/>
        <v>139.2186146068224</v>
      </c>
      <c r="AE83" s="33">
        <f t="shared" si="114"/>
        <v>1.5962666587138681</v>
      </c>
      <c r="AF83" s="89">
        <f t="shared" si="115"/>
        <v>58.529777486175163</v>
      </c>
      <c r="AG83" s="50">
        <f t="shared" si="116"/>
        <v>142.7388204172222</v>
      </c>
      <c r="AH83" s="128">
        <f t="shared" si="117"/>
        <v>69.947952798859504</v>
      </c>
      <c r="AI83" s="58">
        <f t="shared" si="118"/>
        <v>53.208888623795602</v>
      </c>
      <c r="AJ83" s="116">
        <f t="shared" si="119"/>
        <v>22.86673331826945</v>
      </c>
      <c r="AK83" s="61">
        <f t="shared" si="120"/>
        <v>3.503186709312859</v>
      </c>
      <c r="AL83" s="60">
        <f t="shared" si="121"/>
        <v>5.577435401460904</v>
      </c>
      <c r="AM83" s="60">
        <f t="shared" si="122"/>
        <v>4.1865162462249312</v>
      </c>
      <c r="AN83" s="62">
        <f t="shared" si="123"/>
        <v>12.716120552034841</v>
      </c>
      <c r="AO83" s="63">
        <f t="shared" si="124"/>
        <v>2.7036671467605458</v>
      </c>
    </row>
    <row r="84" spans="1:41" s="1" customFormat="1" ht="20.100000000000001" customHeight="1" x14ac:dyDescent="0.15">
      <c r="A84" s="18"/>
      <c r="B84" s="147"/>
      <c r="C84" s="149"/>
      <c r="D84" s="100">
        <f t="shared" si="128"/>
        <v>300</v>
      </c>
      <c r="E84" s="149"/>
      <c r="F84" s="94" t="s">
        <v>120</v>
      </c>
      <c r="G84" s="8">
        <f t="shared" si="95"/>
        <v>40</v>
      </c>
      <c r="H84" s="140"/>
      <c r="I84" s="97">
        <f t="shared" si="96"/>
        <v>391.62218679968362</v>
      </c>
      <c r="J84" s="8">
        <v>45</v>
      </c>
      <c r="K84" s="28">
        <f t="shared" si="97"/>
        <v>295</v>
      </c>
      <c r="L84" s="58">
        <f t="shared" si="98"/>
        <v>382.5</v>
      </c>
      <c r="M84" s="8">
        <v>1.5</v>
      </c>
      <c r="N84" s="67">
        <f t="shared" si="126"/>
        <v>45</v>
      </c>
      <c r="O84" s="8">
        <f t="shared" si="99"/>
        <v>5</v>
      </c>
      <c r="P84" s="28">
        <f t="shared" si="100"/>
        <v>481.03229175716893</v>
      </c>
      <c r="Q84" s="116">
        <f t="shared" si="101"/>
        <v>382.49999999999994</v>
      </c>
      <c r="R84" s="33">
        <f t="shared" si="102"/>
        <v>2.1213203435596424</v>
      </c>
      <c r="S84" s="89">
        <f t="shared" si="103"/>
        <v>77.781745930520216</v>
      </c>
      <c r="T84" s="50">
        <f t="shared" si="104"/>
        <v>182.83097944878335</v>
      </c>
      <c r="U84" s="128">
        <f t="shared" si="105"/>
        <v>92.025709797403351</v>
      </c>
      <c r="V84" s="58">
        <f t="shared" si="106"/>
        <v>70.710678118654741</v>
      </c>
      <c r="W84" s="116">
        <f t="shared" si="107"/>
        <v>25.152015255276805</v>
      </c>
      <c r="X84" s="59">
        <f t="shared" si="108"/>
        <v>2.8082070674862498</v>
      </c>
      <c r="Y84" s="60">
        <f t="shared" si="109"/>
        <v>7.2631590357709772</v>
      </c>
      <c r="Z84" s="60">
        <f t="shared" si="110"/>
        <v>5.3540293220317219</v>
      </c>
      <c r="AA84" s="67">
        <f t="shared" si="127"/>
        <v>-20</v>
      </c>
      <c r="AB84" s="31">
        <f t="shared" si="111"/>
        <v>20</v>
      </c>
      <c r="AC84" s="50">
        <f t="shared" si="112"/>
        <v>437.32627471190324</v>
      </c>
      <c r="AD84" s="116">
        <f t="shared" si="113"/>
        <v>139.2186146068224</v>
      </c>
      <c r="AE84" s="33">
        <f t="shared" si="114"/>
        <v>1.5962666587138681</v>
      </c>
      <c r="AF84" s="89">
        <f t="shared" si="115"/>
        <v>58.529777486175163</v>
      </c>
      <c r="AG84" s="50">
        <f t="shared" si="116"/>
        <v>142.7388204172222</v>
      </c>
      <c r="AH84" s="128">
        <f t="shared" si="117"/>
        <v>69.947952798859504</v>
      </c>
      <c r="AI84" s="58">
        <f t="shared" si="118"/>
        <v>53.208888623795602</v>
      </c>
      <c r="AJ84" s="116">
        <f t="shared" si="119"/>
        <v>22.86673331826945</v>
      </c>
      <c r="AK84" s="61">
        <f t="shared" si="120"/>
        <v>3.503186709312859</v>
      </c>
      <c r="AL84" s="60">
        <f t="shared" si="121"/>
        <v>5.577435401460904</v>
      </c>
      <c r="AM84" s="60">
        <f t="shared" si="122"/>
        <v>4.1865162462249312</v>
      </c>
      <c r="AN84" s="62">
        <f t="shared" si="123"/>
        <v>12.716120552034841</v>
      </c>
      <c r="AO84" s="63">
        <f t="shared" si="124"/>
        <v>2.7036671467605458</v>
      </c>
    </row>
    <row r="85" spans="1:41" s="1" customFormat="1" ht="20.100000000000001" customHeight="1" x14ac:dyDescent="0.15">
      <c r="A85" s="18"/>
      <c r="B85" s="147"/>
      <c r="C85" s="149"/>
      <c r="D85" s="100">
        <f t="shared" si="128"/>
        <v>300</v>
      </c>
      <c r="E85" s="149"/>
      <c r="F85" s="94" t="s">
        <v>121</v>
      </c>
      <c r="G85" s="8">
        <f t="shared" si="95"/>
        <v>40</v>
      </c>
      <c r="H85" s="140"/>
      <c r="I85" s="97">
        <f t="shared" si="96"/>
        <v>391.62218679968362</v>
      </c>
      <c r="J85" s="8">
        <v>55</v>
      </c>
      <c r="K85" s="28">
        <f t="shared" si="97"/>
        <v>305</v>
      </c>
      <c r="L85" s="58">
        <f t="shared" si="98"/>
        <v>463.75</v>
      </c>
      <c r="M85" s="8">
        <v>1.75</v>
      </c>
      <c r="N85" s="67">
        <f t="shared" si="126"/>
        <v>45</v>
      </c>
      <c r="O85" s="8">
        <f t="shared" si="99"/>
        <v>5</v>
      </c>
      <c r="P85" s="28">
        <f t="shared" si="100"/>
        <v>591.86865752770063</v>
      </c>
      <c r="Q85" s="116">
        <f t="shared" si="101"/>
        <v>463.74999999999994</v>
      </c>
      <c r="R85" s="33">
        <f t="shared" si="102"/>
        <v>2.4748737341529163</v>
      </c>
      <c r="S85" s="89">
        <f t="shared" si="103"/>
        <v>77.781745930520216</v>
      </c>
      <c r="T85" s="50">
        <f t="shared" si="104"/>
        <v>188.26545367865134</v>
      </c>
      <c r="U85" s="128">
        <f t="shared" si="105"/>
        <v>92.271412520439057</v>
      </c>
      <c r="V85" s="58">
        <f t="shared" si="106"/>
        <v>70.710678118654741</v>
      </c>
      <c r="W85" s="116">
        <f t="shared" si="107"/>
        <v>25.525332939200027</v>
      </c>
      <c r="X85" s="59">
        <f t="shared" si="108"/>
        <v>2.7605880198672024</v>
      </c>
      <c r="Y85" s="60">
        <f t="shared" si="109"/>
        <v>9.2132109451140085</v>
      </c>
      <c r="Z85" s="60">
        <f t="shared" si="110"/>
        <v>6.5807361586796542</v>
      </c>
      <c r="AA85" s="67">
        <f t="shared" si="127"/>
        <v>-20</v>
      </c>
      <c r="AB85" s="31">
        <f t="shared" si="111"/>
        <v>20</v>
      </c>
      <c r="AC85" s="50">
        <f t="shared" si="112"/>
        <v>524.53763476129313</v>
      </c>
      <c r="AD85" s="116">
        <f t="shared" si="113"/>
        <v>168.79119614095134</v>
      </c>
      <c r="AE85" s="33">
        <f t="shared" si="114"/>
        <v>1.8623111018328462</v>
      </c>
      <c r="AF85" s="89">
        <f t="shared" si="115"/>
        <v>58.529777486175163</v>
      </c>
      <c r="AG85" s="50">
        <f t="shared" si="116"/>
        <v>146.36078364829933</v>
      </c>
      <c r="AH85" s="128">
        <f t="shared" si="117"/>
        <v>70.048597966453741</v>
      </c>
      <c r="AI85" s="58">
        <f t="shared" si="118"/>
        <v>53.208888623795602</v>
      </c>
      <c r="AJ85" s="116">
        <f t="shared" si="119"/>
        <v>22.621569154125851</v>
      </c>
      <c r="AK85" s="61">
        <f t="shared" si="120"/>
        <v>3.4725777755182623</v>
      </c>
      <c r="AL85" s="60">
        <f t="shared" si="121"/>
        <v>7.0598803203494569</v>
      </c>
      <c r="AM85" s="60">
        <f t="shared" si="122"/>
        <v>5.1207780093859165</v>
      </c>
      <c r="AN85" s="62">
        <f t="shared" si="123"/>
        <v>14.878009733765962</v>
      </c>
      <c r="AO85" s="63">
        <f t="shared" si="124"/>
        <v>2.8705532903646427</v>
      </c>
    </row>
    <row r="86" spans="1:41" s="1" customFormat="1" ht="20.100000000000001" customHeight="1" x14ac:dyDescent="0.15">
      <c r="A86" s="18"/>
      <c r="B86" s="147"/>
      <c r="C86" s="149"/>
      <c r="D86" s="100">
        <f t="shared" si="128"/>
        <v>300</v>
      </c>
      <c r="E86" s="149"/>
      <c r="F86" s="94" t="s">
        <v>122</v>
      </c>
      <c r="G86" s="8">
        <f t="shared" si="95"/>
        <v>40</v>
      </c>
      <c r="H86" s="140"/>
      <c r="I86" s="97">
        <f t="shared" si="96"/>
        <v>391.62218679968362</v>
      </c>
      <c r="J86" s="8">
        <v>55</v>
      </c>
      <c r="K86" s="28">
        <f t="shared" si="97"/>
        <v>305</v>
      </c>
      <c r="L86" s="58">
        <f t="shared" si="98"/>
        <v>463.75</v>
      </c>
      <c r="M86" s="8">
        <v>1.75</v>
      </c>
      <c r="N86" s="67">
        <f t="shared" si="126"/>
        <v>45</v>
      </c>
      <c r="O86" s="8">
        <f t="shared" si="99"/>
        <v>5</v>
      </c>
      <c r="P86" s="28">
        <f t="shared" si="100"/>
        <v>591.86865752770063</v>
      </c>
      <c r="Q86" s="116">
        <f t="shared" si="101"/>
        <v>463.74999999999994</v>
      </c>
      <c r="R86" s="33">
        <f t="shared" si="102"/>
        <v>2.4748737341529163</v>
      </c>
      <c r="S86" s="89">
        <f t="shared" si="103"/>
        <v>77.781745930520216</v>
      </c>
      <c r="T86" s="50">
        <f t="shared" si="104"/>
        <v>188.26545367865134</v>
      </c>
      <c r="U86" s="128">
        <f t="shared" si="105"/>
        <v>92.271412520439057</v>
      </c>
      <c r="V86" s="58">
        <f t="shared" si="106"/>
        <v>70.710678118654741</v>
      </c>
      <c r="W86" s="116">
        <f t="shared" si="107"/>
        <v>25.525332939200027</v>
      </c>
      <c r="X86" s="59">
        <f t="shared" si="108"/>
        <v>2.7605880198672024</v>
      </c>
      <c r="Y86" s="60">
        <f t="shared" si="109"/>
        <v>9.2132109451140085</v>
      </c>
      <c r="Z86" s="60">
        <f t="shared" si="110"/>
        <v>6.5807361586796542</v>
      </c>
      <c r="AA86" s="67">
        <f t="shared" si="127"/>
        <v>-20</v>
      </c>
      <c r="AB86" s="31">
        <f t="shared" si="111"/>
        <v>20</v>
      </c>
      <c r="AC86" s="50">
        <f t="shared" si="112"/>
        <v>524.53763476129313</v>
      </c>
      <c r="AD86" s="116">
        <f t="shared" si="113"/>
        <v>168.79119614095134</v>
      </c>
      <c r="AE86" s="33">
        <f t="shared" si="114"/>
        <v>1.8623111018328462</v>
      </c>
      <c r="AF86" s="89">
        <f t="shared" si="115"/>
        <v>58.529777486175163</v>
      </c>
      <c r="AG86" s="50">
        <f t="shared" si="116"/>
        <v>146.36078364829933</v>
      </c>
      <c r="AH86" s="128">
        <f t="shared" si="117"/>
        <v>70.048597966453741</v>
      </c>
      <c r="AI86" s="58">
        <f t="shared" si="118"/>
        <v>53.208888623795602</v>
      </c>
      <c r="AJ86" s="116">
        <f t="shared" si="119"/>
        <v>22.621569154125851</v>
      </c>
      <c r="AK86" s="61">
        <f t="shared" si="120"/>
        <v>3.4725777755182623</v>
      </c>
      <c r="AL86" s="60">
        <f t="shared" si="121"/>
        <v>7.0598803203494569</v>
      </c>
      <c r="AM86" s="60">
        <f t="shared" si="122"/>
        <v>5.1207780093859165</v>
      </c>
      <c r="AN86" s="62">
        <f t="shared" si="123"/>
        <v>14.878009733765962</v>
      </c>
      <c r="AO86" s="63">
        <f t="shared" si="124"/>
        <v>2.8705532903646427</v>
      </c>
    </row>
    <row r="87" spans="1:41" s="1" customFormat="1" ht="20.100000000000001" customHeight="1" x14ac:dyDescent="0.15">
      <c r="A87" s="18"/>
      <c r="B87" s="147"/>
      <c r="C87" s="149"/>
      <c r="D87" s="100">
        <f t="shared" si="128"/>
        <v>300</v>
      </c>
      <c r="E87" s="149"/>
      <c r="F87" s="94" t="s">
        <v>123</v>
      </c>
      <c r="G87" s="8">
        <f t="shared" si="95"/>
        <v>40</v>
      </c>
      <c r="H87" s="140"/>
      <c r="I87" s="97">
        <f t="shared" si="96"/>
        <v>391.62218679968362</v>
      </c>
      <c r="J87" s="8">
        <v>65</v>
      </c>
      <c r="K87" s="28">
        <f t="shared" si="97"/>
        <v>315</v>
      </c>
      <c r="L87" s="58">
        <f t="shared" si="98"/>
        <v>481.25</v>
      </c>
      <c r="M87" s="8">
        <v>1.75</v>
      </c>
      <c r="N87" s="67">
        <f t="shared" si="126"/>
        <v>45</v>
      </c>
      <c r="O87" s="8">
        <f t="shared" si="99"/>
        <v>5</v>
      </c>
      <c r="P87" s="28">
        <f t="shared" si="100"/>
        <v>614.20332384950063</v>
      </c>
      <c r="Q87" s="116">
        <f t="shared" si="101"/>
        <v>481.24999999999994</v>
      </c>
      <c r="R87" s="33">
        <f t="shared" si="102"/>
        <v>2.4748737341529163</v>
      </c>
      <c r="S87" s="89">
        <f t="shared" si="103"/>
        <v>77.781745930520216</v>
      </c>
      <c r="T87" s="50">
        <f t="shared" si="104"/>
        <v>191.88787032613106</v>
      </c>
      <c r="U87" s="128">
        <f t="shared" si="105"/>
        <v>92.271412520439057</v>
      </c>
      <c r="V87" s="58">
        <f t="shared" si="106"/>
        <v>70.710678118654741</v>
      </c>
      <c r="W87" s="116">
        <f t="shared" si="107"/>
        <v>25.525332939200027</v>
      </c>
      <c r="X87" s="59">
        <f t="shared" si="108"/>
        <v>2.7605880198672024</v>
      </c>
      <c r="Y87" s="60">
        <f t="shared" si="109"/>
        <v>9.9398032900867541</v>
      </c>
      <c r="Z87" s="60">
        <f t="shared" si="110"/>
        <v>6.8813644653929122</v>
      </c>
      <c r="AA87" s="67">
        <f t="shared" si="127"/>
        <v>-20</v>
      </c>
      <c r="AB87" s="31">
        <f t="shared" si="111"/>
        <v>20</v>
      </c>
      <c r="AC87" s="50">
        <f t="shared" si="112"/>
        <v>544.33150777115327</v>
      </c>
      <c r="AD87" s="116">
        <f t="shared" si="113"/>
        <v>175.16067524060989</v>
      </c>
      <c r="AE87" s="33">
        <f t="shared" si="114"/>
        <v>1.8623111018328462</v>
      </c>
      <c r="AF87" s="89">
        <f t="shared" si="115"/>
        <v>58.529777486175163</v>
      </c>
      <c r="AG87" s="50">
        <f t="shared" si="116"/>
        <v>149.240488768369</v>
      </c>
      <c r="AH87" s="128">
        <f t="shared" si="117"/>
        <v>70.048597966453741</v>
      </c>
      <c r="AI87" s="58">
        <f t="shared" si="118"/>
        <v>53.208888623795602</v>
      </c>
      <c r="AJ87" s="116">
        <f t="shared" si="119"/>
        <v>22.621569154125851</v>
      </c>
      <c r="AK87" s="61">
        <f t="shared" si="120"/>
        <v>3.4725777755182623</v>
      </c>
      <c r="AL87" s="60">
        <f t="shared" si="121"/>
        <v>7.6195725653456465</v>
      </c>
      <c r="AM87" s="60">
        <f t="shared" si="122"/>
        <v>5.3555906580714847</v>
      </c>
      <c r="AN87" s="62">
        <f t="shared" si="123"/>
        <v>15.364812580025211</v>
      </c>
      <c r="AO87" s="63">
        <f t="shared" si="124"/>
        <v>2.9061709572457359</v>
      </c>
    </row>
    <row r="88" spans="1:41" s="1" customFormat="1" ht="20.100000000000001" customHeight="1" x14ac:dyDescent="0.15">
      <c r="A88" s="18"/>
      <c r="B88" s="147"/>
      <c r="C88" s="149"/>
      <c r="D88" s="100">
        <f t="shared" si="128"/>
        <v>300</v>
      </c>
      <c r="E88" s="149"/>
      <c r="F88" s="94" t="s">
        <v>124</v>
      </c>
      <c r="G88" s="8">
        <f t="shared" si="95"/>
        <v>40</v>
      </c>
      <c r="H88" s="140"/>
      <c r="I88" s="97">
        <f t="shared" si="96"/>
        <v>391.62218679968362</v>
      </c>
      <c r="J88" s="8">
        <v>65</v>
      </c>
      <c r="K88" s="28">
        <f t="shared" si="97"/>
        <v>315</v>
      </c>
      <c r="L88" s="58">
        <f t="shared" si="98"/>
        <v>481.25</v>
      </c>
      <c r="M88" s="8">
        <v>1.75</v>
      </c>
      <c r="N88" s="67">
        <f t="shared" si="126"/>
        <v>45</v>
      </c>
      <c r="O88" s="8">
        <f t="shared" si="99"/>
        <v>5</v>
      </c>
      <c r="P88" s="28">
        <f t="shared" si="100"/>
        <v>614.20332384950063</v>
      </c>
      <c r="Q88" s="116">
        <f t="shared" si="101"/>
        <v>481.24999999999994</v>
      </c>
      <c r="R88" s="33">
        <f t="shared" si="102"/>
        <v>2.4748737341529163</v>
      </c>
      <c r="S88" s="89">
        <f t="shared" si="103"/>
        <v>77.781745930520216</v>
      </c>
      <c r="T88" s="50">
        <f t="shared" si="104"/>
        <v>191.88787032613106</v>
      </c>
      <c r="U88" s="128">
        <f t="shared" si="105"/>
        <v>92.271412520439057</v>
      </c>
      <c r="V88" s="58">
        <f t="shared" si="106"/>
        <v>70.710678118654741</v>
      </c>
      <c r="W88" s="116">
        <f t="shared" si="107"/>
        <v>25.525332939200027</v>
      </c>
      <c r="X88" s="59">
        <f t="shared" si="108"/>
        <v>2.7605880198672024</v>
      </c>
      <c r="Y88" s="60">
        <f t="shared" si="109"/>
        <v>9.9398032900867541</v>
      </c>
      <c r="Z88" s="60">
        <f t="shared" si="110"/>
        <v>6.8813644653929122</v>
      </c>
      <c r="AA88" s="67">
        <f t="shared" si="127"/>
        <v>-20</v>
      </c>
      <c r="AB88" s="31">
        <f t="shared" si="111"/>
        <v>20</v>
      </c>
      <c r="AC88" s="50">
        <f t="shared" si="112"/>
        <v>544.33150777115327</v>
      </c>
      <c r="AD88" s="116">
        <f t="shared" si="113"/>
        <v>175.16067524060989</v>
      </c>
      <c r="AE88" s="33">
        <f t="shared" si="114"/>
        <v>1.8623111018328462</v>
      </c>
      <c r="AF88" s="89">
        <f t="shared" si="115"/>
        <v>58.529777486175163</v>
      </c>
      <c r="AG88" s="50">
        <f t="shared" si="116"/>
        <v>149.240488768369</v>
      </c>
      <c r="AH88" s="128">
        <f t="shared" si="117"/>
        <v>70.048597966453741</v>
      </c>
      <c r="AI88" s="58">
        <f t="shared" si="118"/>
        <v>53.208888623795602</v>
      </c>
      <c r="AJ88" s="116">
        <f t="shared" si="119"/>
        <v>22.621569154125851</v>
      </c>
      <c r="AK88" s="61">
        <f t="shared" si="120"/>
        <v>3.4725777755182623</v>
      </c>
      <c r="AL88" s="60">
        <f t="shared" si="121"/>
        <v>7.6195725653456465</v>
      </c>
      <c r="AM88" s="60">
        <f t="shared" si="122"/>
        <v>5.3555906580714847</v>
      </c>
      <c r="AN88" s="62">
        <f t="shared" si="123"/>
        <v>15.364812580025211</v>
      </c>
      <c r="AO88" s="63">
        <f t="shared" si="124"/>
        <v>2.9061709572457359</v>
      </c>
    </row>
    <row r="89" spans="1:41" s="1" customFormat="1" ht="20.100000000000001" customHeight="1" thickBot="1" x14ac:dyDescent="0.2">
      <c r="A89" s="18"/>
      <c r="B89" s="148"/>
      <c r="C89" s="150"/>
      <c r="D89" s="100">
        <f t="shared" si="128"/>
        <v>300</v>
      </c>
      <c r="E89" s="150"/>
      <c r="F89" s="95" t="s">
        <v>125</v>
      </c>
      <c r="G89" s="35">
        <f t="shared" si="95"/>
        <v>40</v>
      </c>
      <c r="H89" s="141"/>
      <c r="I89" s="97">
        <f t="shared" si="96"/>
        <v>391.62218679968362</v>
      </c>
      <c r="J89" s="8">
        <v>70</v>
      </c>
      <c r="K89" s="28">
        <f t="shared" si="97"/>
        <v>320</v>
      </c>
      <c r="L89" s="66">
        <f t="shared" si="98"/>
        <v>490</v>
      </c>
      <c r="M89" s="35">
        <v>1.75</v>
      </c>
      <c r="N89" s="83">
        <f>N88</f>
        <v>45</v>
      </c>
      <c r="O89" s="35">
        <f t="shared" si="99"/>
        <v>5</v>
      </c>
      <c r="P89" s="36">
        <f t="shared" si="100"/>
        <v>625.37065701040069</v>
      </c>
      <c r="Q89" s="117">
        <f t="shared" si="101"/>
        <v>489.99999999999994</v>
      </c>
      <c r="R89" s="40">
        <f t="shared" si="102"/>
        <v>2.4748737341529163</v>
      </c>
      <c r="S89" s="90">
        <f t="shared" si="103"/>
        <v>77.781745930520216</v>
      </c>
      <c r="T89" s="51">
        <f t="shared" si="104"/>
        <v>193.6990786498709</v>
      </c>
      <c r="U89" s="129">
        <f t="shared" si="105"/>
        <v>92.271412520439057</v>
      </c>
      <c r="V89" s="66">
        <f t="shared" si="106"/>
        <v>70.710678118654741</v>
      </c>
      <c r="W89" s="117">
        <f t="shared" si="107"/>
        <v>25.525332939200027</v>
      </c>
      <c r="X89" s="84">
        <f t="shared" si="108"/>
        <v>2.7605880198672024</v>
      </c>
      <c r="Y89" s="85">
        <f t="shared" si="109"/>
        <v>10.315652483881196</v>
      </c>
      <c r="Z89" s="85">
        <f t="shared" si="110"/>
        <v>7.0331049453044852</v>
      </c>
      <c r="AA89" s="83">
        <f>AA88</f>
        <v>-20</v>
      </c>
      <c r="AB89" s="38">
        <f t="shared" si="111"/>
        <v>20</v>
      </c>
      <c r="AC89" s="51">
        <f t="shared" si="112"/>
        <v>554.22844427608334</v>
      </c>
      <c r="AD89" s="117">
        <f t="shared" si="113"/>
        <v>178.34541479043915</v>
      </c>
      <c r="AE89" s="40">
        <f t="shared" si="114"/>
        <v>1.8623111018328462</v>
      </c>
      <c r="AF89" s="90">
        <f t="shared" si="115"/>
        <v>58.529777486175163</v>
      </c>
      <c r="AG89" s="51">
        <f t="shared" si="116"/>
        <v>150.68034132840381</v>
      </c>
      <c r="AH89" s="129">
        <f t="shared" si="117"/>
        <v>70.048597966453741</v>
      </c>
      <c r="AI89" s="66">
        <f t="shared" si="118"/>
        <v>53.208888623795602</v>
      </c>
      <c r="AJ89" s="117">
        <f t="shared" si="119"/>
        <v>22.621569154125851</v>
      </c>
      <c r="AK89" s="86">
        <f t="shared" si="120"/>
        <v>3.4725777755182623</v>
      </c>
      <c r="AL89" s="85">
        <f t="shared" si="121"/>
        <v>7.9091810981444155</v>
      </c>
      <c r="AM89" s="85">
        <f t="shared" si="122"/>
        <v>5.4741308663052965</v>
      </c>
      <c r="AN89" s="62">
        <f t="shared" si="123"/>
        <v>15.611135764891172</v>
      </c>
      <c r="AO89" s="63">
        <f t="shared" si="124"/>
        <v>2.9239797906862823</v>
      </c>
    </row>
    <row r="90" spans="1:41" s="6" customFormat="1" ht="20.100000000000001" customHeight="1" x14ac:dyDescent="0.15">
      <c r="A90" s="18"/>
      <c r="B90" s="18"/>
      <c r="C90" s="18"/>
      <c r="D90" s="79"/>
      <c r="E90" s="18"/>
      <c r="F90" s="18"/>
      <c r="G90" s="18"/>
      <c r="H90" s="18"/>
      <c r="I90" s="18"/>
      <c r="J90" s="18"/>
      <c r="K90" s="42"/>
      <c r="L90" s="42"/>
      <c r="M90" s="18"/>
      <c r="N90" s="18"/>
      <c r="O90" s="18"/>
      <c r="P90" s="42"/>
      <c r="Q90" s="42"/>
      <c r="R90" s="47"/>
      <c r="S90" s="52"/>
      <c r="T90" s="52"/>
      <c r="U90" s="52"/>
      <c r="V90" s="42"/>
      <c r="W90" s="42"/>
      <c r="X90" s="46"/>
      <c r="Y90" s="43"/>
      <c r="Z90" s="43"/>
      <c r="AA90" s="44"/>
      <c r="AB90" s="45"/>
      <c r="AC90" s="52"/>
      <c r="AD90" s="42"/>
      <c r="AE90" s="47"/>
      <c r="AF90" s="52"/>
      <c r="AG90" s="52"/>
      <c r="AH90" s="52"/>
      <c r="AI90" s="42"/>
      <c r="AJ90" s="42"/>
      <c r="AK90" s="46"/>
      <c r="AL90" s="43"/>
      <c r="AM90" s="43"/>
      <c r="AN90" s="47"/>
      <c r="AO90" s="47"/>
    </row>
    <row r="91" spans="1:41" s="6" customFormat="1" ht="20.100000000000001" customHeight="1" x14ac:dyDescent="0.15">
      <c r="A91" s="18"/>
      <c r="B91" s="18"/>
      <c r="C91" s="18"/>
      <c r="D91" s="79"/>
      <c r="E91" s="18"/>
      <c r="F91" s="18"/>
      <c r="G91" s="18"/>
      <c r="H91" s="18"/>
      <c r="I91" s="18"/>
      <c r="J91" s="18"/>
      <c r="K91" s="42"/>
      <c r="L91" s="42"/>
      <c r="M91" s="18"/>
      <c r="N91" s="18"/>
      <c r="O91" s="18"/>
      <c r="P91" s="42"/>
      <c r="Q91" s="42"/>
      <c r="R91" s="47"/>
      <c r="S91" s="52"/>
      <c r="T91" s="52"/>
      <c r="U91" s="52"/>
      <c r="V91" s="42"/>
      <c r="W91" s="42"/>
      <c r="X91" s="46"/>
      <c r="Y91" s="43"/>
      <c r="Z91" s="43"/>
      <c r="AA91" s="44"/>
      <c r="AB91" s="45"/>
      <c r="AC91" s="52"/>
      <c r="AD91" s="42"/>
      <c r="AE91" s="47"/>
      <c r="AF91" s="52"/>
      <c r="AG91" s="52"/>
      <c r="AH91" s="52"/>
      <c r="AI91" s="42"/>
      <c r="AJ91" s="42"/>
      <c r="AK91" s="46"/>
      <c r="AL91" s="43"/>
      <c r="AM91" s="43"/>
      <c r="AN91" s="47"/>
      <c r="AO91" s="47"/>
    </row>
    <row r="92" spans="1:41" s="6" customFormat="1" ht="20.100000000000001" customHeight="1" x14ac:dyDescent="0.15">
      <c r="A92" s="18"/>
      <c r="B92" s="18"/>
      <c r="C92" s="18"/>
      <c r="D92" s="79"/>
      <c r="E92" s="18"/>
      <c r="F92" s="18"/>
      <c r="G92" s="18"/>
      <c r="H92" s="18"/>
      <c r="I92" s="18"/>
      <c r="J92" s="18"/>
      <c r="K92" s="42"/>
      <c r="L92" s="42"/>
      <c r="M92" s="18"/>
      <c r="N92" s="18"/>
      <c r="O92" s="18"/>
      <c r="P92" s="42"/>
      <c r="Q92" s="42"/>
      <c r="R92" s="47"/>
      <c r="S92" s="52"/>
      <c r="T92" s="52"/>
      <c r="U92" s="52"/>
      <c r="V92" s="42"/>
      <c r="W92" s="42"/>
      <c r="X92" s="46"/>
      <c r="Y92" s="43"/>
      <c r="Z92" s="43"/>
      <c r="AA92" s="44"/>
      <c r="AB92" s="45"/>
      <c r="AC92" s="52"/>
      <c r="AD92" s="42"/>
      <c r="AE92" s="47"/>
      <c r="AF92" s="52"/>
      <c r="AG92" s="52"/>
      <c r="AH92" s="52"/>
      <c r="AI92" s="42"/>
      <c r="AJ92" s="42"/>
      <c r="AK92" s="46"/>
      <c r="AL92" s="43"/>
      <c r="AM92" s="43"/>
      <c r="AN92" s="47"/>
      <c r="AO92" s="47"/>
    </row>
    <row r="93" spans="1:41" s="1" customFormat="1" ht="20.100000000000001" customHeight="1" x14ac:dyDescent="0.15">
      <c r="A93" s="17"/>
      <c r="B93" s="188" t="s">
        <v>300</v>
      </c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  <c r="Z93" s="188"/>
      <c r="AA93" s="188"/>
      <c r="AB93" s="188"/>
      <c r="AC93" s="188"/>
      <c r="AD93" s="188"/>
      <c r="AE93" s="188"/>
      <c r="AF93" s="188"/>
      <c r="AG93" s="188"/>
      <c r="AH93" s="188"/>
      <c r="AI93" s="188"/>
      <c r="AJ93" s="188"/>
      <c r="AK93" s="188"/>
      <c r="AL93" s="188"/>
      <c r="AM93" s="188"/>
      <c r="AN93" s="188"/>
      <c r="AO93" s="188"/>
    </row>
    <row r="94" spans="1:41" s="1" customFormat="1" ht="20.100000000000001" customHeight="1" thickBot="1" x14ac:dyDescent="0.2">
      <c r="D94" s="74"/>
      <c r="K94" s="2"/>
      <c r="L94" s="2"/>
      <c r="P94" s="2"/>
      <c r="Q94" s="2"/>
      <c r="R94" s="87"/>
      <c r="S94" s="13"/>
      <c r="T94" s="13"/>
      <c r="U94" s="13"/>
      <c r="V94" s="2"/>
      <c r="W94" s="2"/>
      <c r="X94" s="5"/>
      <c r="AA94" s="3"/>
      <c r="AB94" s="4"/>
      <c r="AC94" s="13"/>
      <c r="AD94" s="2"/>
      <c r="AE94" s="87"/>
      <c r="AF94" s="13"/>
      <c r="AG94" s="13"/>
      <c r="AH94" s="13"/>
      <c r="AI94" s="2"/>
      <c r="AJ94" s="2"/>
      <c r="AK94" s="5"/>
      <c r="AN94" s="4" t="s">
        <v>144</v>
      </c>
      <c r="AO94" s="4"/>
    </row>
    <row r="95" spans="1:41" s="1" customFormat="1" ht="26.25" customHeight="1" x14ac:dyDescent="0.15">
      <c r="A95" s="18"/>
      <c r="B95" s="19" t="s">
        <v>232</v>
      </c>
      <c r="C95" s="15" t="s">
        <v>233</v>
      </c>
      <c r="D95" s="91" t="s">
        <v>233</v>
      </c>
      <c r="E95" s="15" t="s">
        <v>315</v>
      </c>
      <c r="F95" s="68" t="s">
        <v>234</v>
      </c>
      <c r="G95" s="165" t="s">
        <v>285</v>
      </c>
      <c r="H95" s="146" t="s">
        <v>316</v>
      </c>
      <c r="I95" s="167" t="s">
        <v>316</v>
      </c>
      <c r="J95" s="68" t="s">
        <v>236</v>
      </c>
      <c r="K95" s="151" t="s">
        <v>286</v>
      </c>
      <c r="L95" s="151" t="s">
        <v>238</v>
      </c>
      <c r="M95" s="153" t="s">
        <v>239</v>
      </c>
      <c r="N95" s="153" t="s">
        <v>240</v>
      </c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  <c r="AA95" s="153" t="s">
        <v>241</v>
      </c>
      <c r="AB95" s="153"/>
      <c r="AC95" s="153"/>
      <c r="AD95" s="153"/>
      <c r="AE95" s="153"/>
      <c r="AF95" s="153"/>
      <c r="AG95" s="153"/>
      <c r="AH95" s="153"/>
      <c r="AI95" s="153"/>
      <c r="AJ95" s="153"/>
      <c r="AK95" s="153"/>
      <c r="AL95" s="153"/>
      <c r="AM95" s="153"/>
      <c r="AN95" s="103" t="s">
        <v>16</v>
      </c>
      <c r="AO95" s="155" t="s">
        <v>145</v>
      </c>
    </row>
    <row r="96" spans="1:41" s="1" customFormat="1" ht="29.25" customHeight="1" x14ac:dyDescent="0.15">
      <c r="A96" s="18"/>
      <c r="B96" s="20" t="s">
        <v>242</v>
      </c>
      <c r="C96" s="16" t="s">
        <v>243</v>
      </c>
      <c r="D96" s="92" t="s">
        <v>243</v>
      </c>
      <c r="E96" s="16" t="s">
        <v>70</v>
      </c>
      <c r="F96" s="69" t="s">
        <v>287</v>
      </c>
      <c r="G96" s="166"/>
      <c r="H96" s="143"/>
      <c r="I96" s="168"/>
      <c r="J96" s="69" t="s">
        <v>288</v>
      </c>
      <c r="K96" s="152"/>
      <c r="L96" s="152"/>
      <c r="M96" s="154"/>
      <c r="N96" s="103" t="s">
        <v>247</v>
      </c>
      <c r="O96" s="103" t="s">
        <v>40</v>
      </c>
      <c r="P96" s="103" t="s">
        <v>0</v>
      </c>
      <c r="Q96" s="103" t="s">
        <v>2</v>
      </c>
      <c r="R96" s="162" t="s">
        <v>251</v>
      </c>
      <c r="S96" s="103" t="s">
        <v>4</v>
      </c>
      <c r="T96" s="103" t="s">
        <v>19</v>
      </c>
      <c r="U96" s="103" t="s">
        <v>21</v>
      </c>
      <c r="V96" s="103" t="s">
        <v>5</v>
      </c>
      <c r="W96" s="103" t="s">
        <v>6</v>
      </c>
      <c r="X96" s="157" t="s">
        <v>257</v>
      </c>
      <c r="Y96" s="70" t="s">
        <v>258</v>
      </c>
      <c r="Z96" s="70" t="s">
        <v>259</v>
      </c>
      <c r="AA96" s="103" t="s">
        <v>41</v>
      </c>
      <c r="AB96" s="103" t="s">
        <v>42</v>
      </c>
      <c r="AC96" s="103" t="s">
        <v>18</v>
      </c>
      <c r="AD96" s="103" t="s">
        <v>13</v>
      </c>
      <c r="AE96" s="162" t="s">
        <v>264</v>
      </c>
      <c r="AF96" s="103" t="s">
        <v>8</v>
      </c>
      <c r="AG96" s="103" t="s">
        <v>20</v>
      </c>
      <c r="AH96" s="103" t="s">
        <v>22</v>
      </c>
      <c r="AI96" s="103" t="s">
        <v>9</v>
      </c>
      <c r="AJ96" s="103" t="s">
        <v>10</v>
      </c>
      <c r="AK96" s="157" t="s">
        <v>270</v>
      </c>
      <c r="AL96" s="70" t="s">
        <v>258</v>
      </c>
      <c r="AM96" s="70" t="s">
        <v>259</v>
      </c>
      <c r="AN96" s="71" t="s">
        <v>314</v>
      </c>
      <c r="AO96" s="156"/>
    </row>
    <row r="97" spans="1:41" s="1" customFormat="1" ht="55.5" customHeight="1" x14ac:dyDescent="0.15">
      <c r="A97" s="18"/>
      <c r="B97" s="25" t="s">
        <v>271</v>
      </c>
      <c r="C97" s="24" t="s">
        <v>271</v>
      </c>
      <c r="D97" s="93" t="s">
        <v>271</v>
      </c>
      <c r="E97" s="71" t="s">
        <v>15</v>
      </c>
      <c r="F97" s="71" t="s">
        <v>272</v>
      </c>
      <c r="G97" s="71" t="s">
        <v>273</v>
      </c>
      <c r="H97" s="108" t="s">
        <v>15</v>
      </c>
      <c r="I97" s="93" t="s">
        <v>15</v>
      </c>
      <c r="J97" s="71" t="s">
        <v>15</v>
      </c>
      <c r="K97" s="73" t="s">
        <v>271</v>
      </c>
      <c r="L97" s="73" t="s">
        <v>271</v>
      </c>
      <c r="M97" s="154"/>
      <c r="N97" s="71" t="s">
        <v>273</v>
      </c>
      <c r="O97" s="71" t="s">
        <v>59</v>
      </c>
      <c r="P97" s="71" t="s">
        <v>57</v>
      </c>
      <c r="Q97" s="71" t="s">
        <v>57</v>
      </c>
      <c r="R97" s="163"/>
      <c r="S97" s="71" t="s">
        <v>57</v>
      </c>
      <c r="T97" s="71" t="s">
        <v>57</v>
      </c>
      <c r="U97" s="71" t="s">
        <v>57</v>
      </c>
      <c r="V97" s="71" t="s">
        <v>57</v>
      </c>
      <c r="W97" s="71" t="s">
        <v>57</v>
      </c>
      <c r="X97" s="157"/>
      <c r="Y97" s="158" t="s">
        <v>289</v>
      </c>
      <c r="Z97" s="158"/>
      <c r="AA97" s="71" t="s">
        <v>59</v>
      </c>
      <c r="AB97" s="71" t="s">
        <v>59</v>
      </c>
      <c r="AC97" s="71" t="s">
        <v>57</v>
      </c>
      <c r="AD97" s="71" t="s">
        <v>57</v>
      </c>
      <c r="AE97" s="163"/>
      <c r="AF97" s="71" t="s">
        <v>57</v>
      </c>
      <c r="AG97" s="71" t="s">
        <v>57</v>
      </c>
      <c r="AH97" s="71" t="s">
        <v>57</v>
      </c>
      <c r="AI97" s="71" t="s">
        <v>57</v>
      </c>
      <c r="AJ97" s="71" t="s">
        <v>57</v>
      </c>
      <c r="AK97" s="157"/>
      <c r="AL97" s="158" t="s">
        <v>289</v>
      </c>
      <c r="AM97" s="158"/>
      <c r="AN97" s="158" t="s">
        <v>290</v>
      </c>
      <c r="AO97" s="161"/>
    </row>
    <row r="98" spans="1:41" s="1" customFormat="1" ht="20.100000000000001" customHeight="1" x14ac:dyDescent="0.15">
      <c r="A98" s="18"/>
      <c r="B98" s="147">
        <f>C98+30*2</f>
        <v>460</v>
      </c>
      <c r="C98" s="149">
        <v>400</v>
      </c>
      <c r="D98" s="80">
        <v>400</v>
      </c>
      <c r="E98" s="149">
        <v>300</v>
      </c>
      <c r="F98" s="64" t="s">
        <v>291</v>
      </c>
      <c r="G98" s="8">
        <v>40</v>
      </c>
      <c r="H98" s="196">
        <f>C98/COS(G98/180*PI())</f>
        <v>522.16291573291142</v>
      </c>
      <c r="I98" s="97">
        <f>D98/COS(G98/180*PI())</f>
        <v>522.16291573291142</v>
      </c>
      <c r="J98" s="8">
        <v>45</v>
      </c>
      <c r="K98" s="28">
        <f t="shared" ref="K98:K106" si="129">J98+E$98</f>
        <v>345</v>
      </c>
      <c r="L98" s="58">
        <f t="shared" ref="L98:L115" si="130">(K98-40)*M98</f>
        <v>457.5</v>
      </c>
      <c r="M98" s="8">
        <v>1.5</v>
      </c>
      <c r="N98" s="67">
        <v>45</v>
      </c>
      <c r="O98" s="8">
        <f t="shared" ref="O98:O115" si="131">N98-G98</f>
        <v>5</v>
      </c>
      <c r="P98" s="28">
        <f t="shared" ref="P98:P115" si="132">L98/COS(ATAN((Q98+U98-T98)/L98))</f>
        <v>575.35234896445706</v>
      </c>
      <c r="Q98" s="28">
        <f t="shared" ref="Q98:Q115" si="133">L98*TAN(N98*PI()/180)</f>
        <v>457.49999999999994</v>
      </c>
      <c r="R98" s="33">
        <f t="shared" ref="R98:R115" si="134">M98/COS(N98*PI()/180)</f>
        <v>2.1213203435596424</v>
      </c>
      <c r="S98" s="89">
        <f t="shared" ref="S98:S115" si="135">55/COS(N98*PI()/180)</f>
        <v>77.781745930520216</v>
      </c>
      <c r="T98" s="50">
        <f t="shared" ref="T98:T115" si="136">K98/X98+S98</f>
        <v>200.63593428238727</v>
      </c>
      <c r="U98" s="89">
        <f t="shared" ref="U98:U115" si="137">40/X98+S98</f>
        <v>92.025709797403351</v>
      </c>
      <c r="V98" s="58">
        <f t="shared" ref="V98:V115" si="138">50/COS(N98*PI()/180)</f>
        <v>70.710678118654741</v>
      </c>
      <c r="W98" s="28">
        <f t="shared" ref="W98:W115" si="139">20/COS(ATAN((Q98+U98-T98)/L98))</f>
        <v>25.152015255276808</v>
      </c>
      <c r="X98" s="59">
        <f t="shared" ref="X98:X115" si="140">(3.5+SIN(N98*PI()/180)/M98)*COS(N98*PI()/180)</f>
        <v>2.8082070674862498</v>
      </c>
      <c r="Y98" s="60">
        <f t="shared" ref="Y98:Y115" si="141">(S98*M98*(K98^2-40^2)/2+M98*(K98^3-40^3)/(6*X98))/1000000</f>
        <v>10.500123493516993</v>
      </c>
      <c r="Z98" s="60">
        <f t="shared" ref="Z98:Z115" si="142">(M98*(S98+V98+W98)*(K98-40)*60+M98*(K98^2-40^2)*60/(2*X98)+(V98+W98+U98)*0*60)/1000000</f>
        <v>6.6482119981095478</v>
      </c>
      <c r="AA98" s="67">
        <v>-20</v>
      </c>
      <c r="AB98" s="31">
        <f t="shared" ref="AB98:AB115" si="143">AA98+G98</f>
        <v>20</v>
      </c>
      <c r="AC98" s="50">
        <f t="shared" ref="AC98:AC115" si="144">IF(AA98&gt;0,L98/COS(ATAN((AD98+AH98-AG98)/L98)),L98/COS(ATAN((AD98+AG98-AH98)/L98)))</f>
        <v>523.07652465541378</v>
      </c>
      <c r="AD98" s="28">
        <f t="shared" ref="AD98:AD115" si="145">L98*TAN(ABS(AA98)*PI()/180)</f>
        <v>166.51638217678757</v>
      </c>
      <c r="AE98" s="33">
        <f t="shared" ref="AE98:AE115" si="146">M98/COS(AA98*PI()/180)</f>
        <v>1.5962666587138681</v>
      </c>
      <c r="AF98" s="89">
        <f t="shared" ref="AF98:AF115" si="147">55/COS(AA98*PI()/180)</f>
        <v>58.529777486175163</v>
      </c>
      <c r="AG98" s="50">
        <f t="shared" ref="AG98:AG115" si="148">K98/AK98+AF98</f>
        <v>157.01153955807763</v>
      </c>
      <c r="AH98" s="89">
        <f t="shared" ref="AH98:AH115" si="149">40/AK98+AF98</f>
        <v>69.947952798859504</v>
      </c>
      <c r="AI98" s="58">
        <f t="shared" ref="AI98:AI115" si="150">50/COS(AA98*PI()/180)</f>
        <v>53.208888623795602</v>
      </c>
      <c r="AJ98" s="28">
        <f t="shared" ref="AJ98:AJ115" si="151">IF(AA98&gt;0,20/COS(ATAN((AD98+AH98-AG98)/L98)),20/COS(ATAN((AD98-AH98+AG98)/L98)))</f>
        <v>22.86673331826945</v>
      </c>
      <c r="AK98" s="61">
        <f t="shared" ref="AK98:AK115" si="152">(3.5+SIN(ABS(AA98)*PI()/180)/M98)*COS(AA98*PI()/180)</f>
        <v>3.503186709312859</v>
      </c>
      <c r="AL98" s="60">
        <f t="shared" ref="AL98:AL115" si="153">(AF98*M98*(K98^2-40^2)/2+M98*(K98^3-40^3)/(6*AK98))/1000000</f>
        <v>8.0805250035125624</v>
      </c>
      <c r="AM98" s="60">
        <f t="shared" ref="AM98:AM115" si="154">(M98*(AF98+AI98+AJ98)*(K98-40)*60+M98*(K98^2-40^2)*60/(2*AK98)+(AI98+AJ98+AH98)*0*60)/1000000</f>
        <v>5.2032948549086475</v>
      </c>
      <c r="AN98" s="62">
        <f>IF(AA98&gt;0,((I98+I98+Q98+AD98)*L98/2+200*(I98+Q98+AD98+U98+W98+AH98+AJ98))/10000*0.4-(AI98+V98)*L98/10000*0.4,((I98+I98+Q98-AD98)*L98/2+200*(I98+Q98-AD98+U98+W98+AH98+AJ98))/10000*0.4-(AI98+V98)*L98/10000*0.4)</f>
        <v>18.135464947415297</v>
      </c>
      <c r="AO98" s="63">
        <f>IF(AA98&gt;0,0.8*0.4*(Q98+U98+W98+I98+AD98+AH98+AJ98)/100,0.8*0.4*(Q98+U98+W98+I98-AD98+AH98+AJ98)/100)</f>
        <v>3.2740446231229861</v>
      </c>
    </row>
    <row r="99" spans="1:41" s="1" customFormat="1" ht="20.100000000000001" customHeight="1" x14ac:dyDescent="0.15">
      <c r="A99" s="18"/>
      <c r="B99" s="147"/>
      <c r="C99" s="149"/>
      <c r="D99" s="80">
        <v>400</v>
      </c>
      <c r="E99" s="149"/>
      <c r="F99" s="64" t="s">
        <v>292</v>
      </c>
      <c r="G99" s="8">
        <f t="shared" ref="G99:G115" si="155">G98</f>
        <v>40</v>
      </c>
      <c r="H99" s="196"/>
      <c r="I99" s="97">
        <f t="shared" ref="I99:I115" si="156">D99/COS(G99/180*PI())</f>
        <v>522.16291573291142</v>
      </c>
      <c r="J99" s="8">
        <v>45</v>
      </c>
      <c r="K99" s="28">
        <f t="shared" si="129"/>
        <v>345</v>
      </c>
      <c r="L99" s="58">
        <f t="shared" si="130"/>
        <v>457.5</v>
      </c>
      <c r="M99" s="8">
        <v>1.5</v>
      </c>
      <c r="N99" s="67">
        <f t="shared" ref="N99:N115" si="157">N98</f>
        <v>45</v>
      </c>
      <c r="O99" s="8">
        <f t="shared" si="131"/>
        <v>5</v>
      </c>
      <c r="P99" s="28">
        <f t="shared" si="132"/>
        <v>575.35234896445706</v>
      </c>
      <c r="Q99" s="28">
        <f t="shared" si="133"/>
        <v>457.49999999999994</v>
      </c>
      <c r="R99" s="33">
        <f t="shared" si="134"/>
        <v>2.1213203435596424</v>
      </c>
      <c r="S99" s="89">
        <f t="shared" si="135"/>
        <v>77.781745930520216</v>
      </c>
      <c r="T99" s="50">
        <f t="shared" si="136"/>
        <v>200.63593428238727</v>
      </c>
      <c r="U99" s="89">
        <f t="shared" si="137"/>
        <v>92.025709797403351</v>
      </c>
      <c r="V99" s="58">
        <f t="shared" si="138"/>
        <v>70.710678118654741</v>
      </c>
      <c r="W99" s="28">
        <f t="shared" si="139"/>
        <v>25.152015255276808</v>
      </c>
      <c r="X99" s="59">
        <f t="shared" si="140"/>
        <v>2.8082070674862498</v>
      </c>
      <c r="Y99" s="60">
        <f t="shared" si="141"/>
        <v>10.500123493516993</v>
      </c>
      <c r="Z99" s="60">
        <f t="shared" si="142"/>
        <v>6.6482119981095478</v>
      </c>
      <c r="AA99" s="67">
        <f t="shared" ref="AA99:AA115" si="158">AA98</f>
        <v>-20</v>
      </c>
      <c r="AB99" s="31">
        <f t="shared" si="143"/>
        <v>20</v>
      </c>
      <c r="AC99" s="50">
        <f t="shared" si="144"/>
        <v>523.07652465541378</v>
      </c>
      <c r="AD99" s="28">
        <f t="shared" si="145"/>
        <v>166.51638217678757</v>
      </c>
      <c r="AE99" s="33">
        <f t="shared" si="146"/>
        <v>1.5962666587138681</v>
      </c>
      <c r="AF99" s="89">
        <f t="shared" si="147"/>
        <v>58.529777486175163</v>
      </c>
      <c r="AG99" s="50">
        <f t="shared" si="148"/>
        <v>157.01153955807763</v>
      </c>
      <c r="AH99" s="89">
        <f t="shared" si="149"/>
        <v>69.947952798859504</v>
      </c>
      <c r="AI99" s="58">
        <f t="shared" si="150"/>
        <v>53.208888623795602</v>
      </c>
      <c r="AJ99" s="28">
        <f t="shared" si="151"/>
        <v>22.86673331826945</v>
      </c>
      <c r="AK99" s="61">
        <f t="shared" si="152"/>
        <v>3.503186709312859</v>
      </c>
      <c r="AL99" s="60">
        <f t="shared" si="153"/>
        <v>8.0805250035125624</v>
      </c>
      <c r="AM99" s="60">
        <f t="shared" si="154"/>
        <v>5.2032948549086475</v>
      </c>
      <c r="AN99" s="62">
        <f t="shared" ref="AN99:AN115" si="159">IF(AA99&gt;0,((I99+I99+Q99+AD99)*L99/2+200*(I99+Q99+AD99+U99+W99+AH99+AJ99))/10000*0.4-(AI99+V99)*L99/10000*0.4,((I99+I99+Q99-AD99)*L99/2+200*(I99+Q99-AD99+U99+W99+AH99+AJ99))/10000*0.4-(AI99+V99)*L99/10000*0.4)</f>
        <v>18.135464947415297</v>
      </c>
      <c r="AO99" s="63">
        <f t="shared" ref="AO99:AO115" si="160">IF(AA99&gt;0,0.8*0.4*(Q99+U99+W99+I99+AD99+AH99+AJ99)/100,0.8*0.4*(Q99+U99+W99+I99-AD99+AH99+AJ99)/100)</f>
        <v>3.2740446231229861</v>
      </c>
    </row>
    <row r="100" spans="1:41" s="1" customFormat="1" ht="20.100000000000001" customHeight="1" x14ac:dyDescent="0.15">
      <c r="A100" s="18"/>
      <c r="B100" s="147"/>
      <c r="C100" s="149"/>
      <c r="D100" s="80">
        <v>400</v>
      </c>
      <c r="E100" s="149"/>
      <c r="F100" s="64" t="s">
        <v>293</v>
      </c>
      <c r="G100" s="8">
        <f t="shared" si="155"/>
        <v>40</v>
      </c>
      <c r="H100" s="196"/>
      <c r="I100" s="97">
        <f t="shared" si="156"/>
        <v>522.16291573291142</v>
      </c>
      <c r="J100" s="8">
        <v>55</v>
      </c>
      <c r="K100" s="28">
        <f t="shared" si="129"/>
        <v>355</v>
      </c>
      <c r="L100" s="58">
        <f t="shared" si="130"/>
        <v>472.5</v>
      </c>
      <c r="M100" s="8">
        <v>1.5</v>
      </c>
      <c r="N100" s="67">
        <f t="shared" si="157"/>
        <v>45</v>
      </c>
      <c r="O100" s="8">
        <f t="shared" si="131"/>
        <v>5</v>
      </c>
      <c r="P100" s="28">
        <f t="shared" si="132"/>
        <v>594.21636040591466</v>
      </c>
      <c r="Q100" s="28">
        <f t="shared" si="133"/>
        <v>472.49999999999994</v>
      </c>
      <c r="R100" s="33">
        <f t="shared" si="134"/>
        <v>2.1213203435596424</v>
      </c>
      <c r="S100" s="89">
        <f t="shared" si="135"/>
        <v>77.781745930520216</v>
      </c>
      <c r="T100" s="50">
        <f t="shared" si="136"/>
        <v>204.19692524910806</v>
      </c>
      <c r="U100" s="89">
        <f t="shared" si="137"/>
        <v>92.025709797403351</v>
      </c>
      <c r="V100" s="58">
        <f t="shared" si="138"/>
        <v>70.710678118654741</v>
      </c>
      <c r="W100" s="28">
        <f t="shared" si="139"/>
        <v>25.152015255276808</v>
      </c>
      <c r="X100" s="59">
        <f t="shared" si="140"/>
        <v>2.8082070674862498</v>
      </c>
      <c r="Y100" s="60">
        <f t="shared" si="141"/>
        <v>11.23566596091324</v>
      </c>
      <c r="Z100" s="60">
        <f t="shared" si="142"/>
        <v>6.9166632089352591</v>
      </c>
      <c r="AA100" s="67">
        <f t="shared" si="158"/>
        <v>-20</v>
      </c>
      <c r="AB100" s="31">
        <f t="shared" si="143"/>
        <v>20</v>
      </c>
      <c r="AC100" s="50">
        <f t="shared" si="144"/>
        <v>540.22657464411589</v>
      </c>
      <c r="AD100" s="28">
        <f t="shared" si="145"/>
        <v>171.9759356907806</v>
      </c>
      <c r="AE100" s="33">
        <f t="shared" si="146"/>
        <v>1.5962666587138681</v>
      </c>
      <c r="AF100" s="89">
        <f t="shared" si="147"/>
        <v>58.529777486175163</v>
      </c>
      <c r="AG100" s="50">
        <f t="shared" si="148"/>
        <v>159.86608338624873</v>
      </c>
      <c r="AH100" s="89">
        <f t="shared" si="149"/>
        <v>69.947952798859504</v>
      </c>
      <c r="AI100" s="58">
        <f t="shared" si="150"/>
        <v>53.208888623795602</v>
      </c>
      <c r="AJ100" s="28">
        <f t="shared" si="151"/>
        <v>22.86673331826945</v>
      </c>
      <c r="AK100" s="61">
        <f t="shared" si="152"/>
        <v>3.503186709312859</v>
      </c>
      <c r="AL100" s="60">
        <f t="shared" si="153"/>
        <v>8.6500853904271278</v>
      </c>
      <c r="AM100" s="60">
        <f t="shared" si="154"/>
        <v>5.4143578449814544</v>
      </c>
      <c r="AN100" s="62">
        <f t="shared" si="159"/>
        <v>18.628186833337359</v>
      </c>
      <c r="AO100" s="63">
        <f t="shared" si="160"/>
        <v>3.304574051878209</v>
      </c>
    </row>
    <row r="101" spans="1:41" s="1" customFormat="1" ht="20.100000000000001" customHeight="1" x14ac:dyDescent="0.15">
      <c r="A101" s="18"/>
      <c r="B101" s="147"/>
      <c r="C101" s="149"/>
      <c r="D101" s="80">
        <v>400</v>
      </c>
      <c r="E101" s="149"/>
      <c r="F101" s="64" t="s">
        <v>294</v>
      </c>
      <c r="G101" s="8">
        <f t="shared" si="155"/>
        <v>40</v>
      </c>
      <c r="H101" s="196"/>
      <c r="I101" s="97">
        <f t="shared" si="156"/>
        <v>522.16291573291142</v>
      </c>
      <c r="J101" s="8">
        <v>55</v>
      </c>
      <c r="K101" s="28">
        <f t="shared" si="129"/>
        <v>355</v>
      </c>
      <c r="L101" s="58">
        <f t="shared" si="130"/>
        <v>472.5</v>
      </c>
      <c r="M101" s="8">
        <v>1.5</v>
      </c>
      <c r="N101" s="67">
        <f t="shared" si="157"/>
        <v>45</v>
      </c>
      <c r="O101" s="8">
        <f t="shared" si="131"/>
        <v>5</v>
      </c>
      <c r="P101" s="28">
        <f t="shared" si="132"/>
        <v>594.21636040591466</v>
      </c>
      <c r="Q101" s="28">
        <f t="shared" si="133"/>
        <v>472.49999999999994</v>
      </c>
      <c r="R101" s="33">
        <f t="shared" si="134"/>
        <v>2.1213203435596424</v>
      </c>
      <c r="S101" s="89">
        <f t="shared" si="135"/>
        <v>77.781745930520216</v>
      </c>
      <c r="T101" s="50">
        <f t="shared" si="136"/>
        <v>204.19692524910806</v>
      </c>
      <c r="U101" s="89">
        <f t="shared" si="137"/>
        <v>92.025709797403351</v>
      </c>
      <c r="V101" s="58">
        <f t="shared" si="138"/>
        <v>70.710678118654741</v>
      </c>
      <c r="W101" s="28">
        <f t="shared" si="139"/>
        <v>25.152015255276808</v>
      </c>
      <c r="X101" s="59">
        <f t="shared" si="140"/>
        <v>2.8082070674862498</v>
      </c>
      <c r="Y101" s="60">
        <f t="shared" si="141"/>
        <v>11.23566596091324</v>
      </c>
      <c r="Z101" s="60">
        <f t="shared" si="142"/>
        <v>6.9166632089352591</v>
      </c>
      <c r="AA101" s="67">
        <f t="shared" si="158"/>
        <v>-20</v>
      </c>
      <c r="AB101" s="31">
        <f t="shared" si="143"/>
        <v>20</v>
      </c>
      <c r="AC101" s="50">
        <f t="shared" si="144"/>
        <v>540.22657464411589</v>
      </c>
      <c r="AD101" s="28">
        <f t="shared" si="145"/>
        <v>171.9759356907806</v>
      </c>
      <c r="AE101" s="33">
        <f t="shared" si="146"/>
        <v>1.5962666587138681</v>
      </c>
      <c r="AF101" s="89">
        <f t="shared" si="147"/>
        <v>58.529777486175163</v>
      </c>
      <c r="AG101" s="50">
        <f t="shared" si="148"/>
        <v>159.86608338624873</v>
      </c>
      <c r="AH101" s="89">
        <f t="shared" si="149"/>
        <v>69.947952798859504</v>
      </c>
      <c r="AI101" s="58">
        <f t="shared" si="150"/>
        <v>53.208888623795602</v>
      </c>
      <c r="AJ101" s="28">
        <f t="shared" si="151"/>
        <v>22.86673331826945</v>
      </c>
      <c r="AK101" s="61">
        <f t="shared" si="152"/>
        <v>3.503186709312859</v>
      </c>
      <c r="AL101" s="60">
        <f t="shared" si="153"/>
        <v>8.6500853904271278</v>
      </c>
      <c r="AM101" s="60">
        <f t="shared" si="154"/>
        <v>5.4143578449814544</v>
      </c>
      <c r="AN101" s="62">
        <f t="shared" si="159"/>
        <v>18.628186833337359</v>
      </c>
      <c r="AO101" s="63">
        <f t="shared" si="160"/>
        <v>3.304574051878209</v>
      </c>
    </row>
    <row r="102" spans="1:41" s="1" customFormat="1" ht="20.100000000000001" customHeight="1" x14ac:dyDescent="0.15">
      <c r="A102" s="18"/>
      <c r="B102" s="147"/>
      <c r="C102" s="149"/>
      <c r="D102" s="80">
        <v>400</v>
      </c>
      <c r="E102" s="149"/>
      <c r="F102" s="64" t="s">
        <v>295</v>
      </c>
      <c r="G102" s="8">
        <f t="shared" si="155"/>
        <v>40</v>
      </c>
      <c r="H102" s="196"/>
      <c r="I102" s="97">
        <f t="shared" si="156"/>
        <v>522.16291573291142</v>
      </c>
      <c r="J102" s="8">
        <v>70</v>
      </c>
      <c r="K102" s="28">
        <f t="shared" si="129"/>
        <v>370</v>
      </c>
      <c r="L102" s="58">
        <f t="shared" si="130"/>
        <v>577.5</v>
      </c>
      <c r="M102" s="8">
        <v>1.75</v>
      </c>
      <c r="N102" s="67">
        <f t="shared" si="157"/>
        <v>45</v>
      </c>
      <c r="O102" s="8">
        <f t="shared" si="131"/>
        <v>5</v>
      </c>
      <c r="P102" s="28">
        <f t="shared" si="132"/>
        <v>737.04398861940081</v>
      </c>
      <c r="Q102" s="28">
        <f t="shared" si="133"/>
        <v>577.49999999999989</v>
      </c>
      <c r="R102" s="33">
        <f t="shared" si="134"/>
        <v>2.4748737341529163</v>
      </c>
      <c r="S102" s="89">
        <f t="shared" si="135"/>
        <v>77.781745930520216</v>
      </c>
      <c r="T102" s="50">
        <f t="shared" si="136"/>
        <v>211.81116188726946</v>
      </c>
      <c r="U102" s="89">
        <f t="shared" si="137"/>
        <v>92.271412520439057</v>
      </c>
      <c r="V102" s="58">
        <f t="shared" si="138"/>
        <v>70.710678118654741</v>
      </c>
      <c r="W102" s="28">
        <f t="shared" si="139"/>
        <v>25.525332939200027</v>
      </c>
      <c r="X102" s="59">
        <f t="shared" si="140"/>
        <v>2.7605880198672024</v>
      </c>
      <c r="Y102" s="60">
        <f t="shared" si="141"/>
        <v>14.553307489913868</v>
      </c>
      <c r="Z102" s="60">
        <f t="shared" si="142"/>
        <v>8.6028083847682186</v>
      </c>
      <c r="AA102" s="67">
        <f t="shared" si="158"/>
        <v>-20</v>
      </c>
      <c r="AB102" s="31">
        <f t="shared" si="143"/>
        <v>20</v>
      </c>
      <c r="AC102" s="50">
        <f t="shared" si="144"/>
        <v>653.19780932538401</v>
      </c>
      <c r="AD102" s="28">
        <f t="shared" si="145"/>
        <v>210.19281028873186</v>
      </c>
      <c r="AE102" s="33">
        <f t="shared" si="146"/>
        <v>1.8623111018328462</v>
      </c>
      <c r="AF102" s="89">
        <f t="shared" si="147"/>
        <v>58.529777486175163</v>
      </c>
      <c r="AG102" s="50">
        <f t="shared" si="148"/>
        <v>165.07886692875206</v>
      </c>
      <c r="AH102" s="89">
        <f t="shared" si="149"/>
        <v>70.048597966453741</v>
      </c>
      <c r="AI102" s="58">
        <f t="shared" si="150"/>
        <v>53.208888623795602</v>
      </c>
      <c r="AJ102" s="28">
        <f t="shared" si="151"/>
        <v>22.621569154125851</v>
      </c>
      <c r="AK102" s="61">
        <f t="shared" si="152"/>
        <v>3.4725777755182623</v>
      </c>
      <c r="AL102" s="60">
        <f t="shared" si="153"/>
        <v>11.178234933121326</v>
      </c>
      <c r="AM102" s="60">
        <f t="shared" si="154"/>
        <v>6.7011086913144178</v>
      </c>
      <c r="AN102" s="62">
        <f t="shared" si="159"/>
        <v>22.241315547039985</v>
      </c>
      <c r="AO102" s="63">
        <f t="shared" si="160"/>
        <v>3.5197984576780748</v>
      </c>
    </row>
    <row r="103" spans="1:41" s="1" customFormat="1" ht="20.100000000000001" customHeight="1" x14ac:dyDescent="0.15">
      <c r="A103" s="18"/>
      <c r="B103" s="147"/>
      <c r="C103" s="149"/>
      <c r="D103" s="80">
        <v>400</v>
      </c>
      <c r="E103" s="149"/>
      <c r="F103" s="64" t="s">
        <v>296</v>
      </c>
      <c r="G103" s="8">
        <f t="shared" si="155"/>
        <v>40</v>
      </c>
      <c r="H103" s="196"/>
      <c r="I103" s="97">
        <f t="shared" si="156"/>
        <v>522.16291573291142</v>
      </c>
      <c r="J103" s="8">
        <v>70</v>
      </c>
      <c r="K103" s="28">
        <f t="shared" si="129"/>
        <v>370</v>
      </c>
      <c r="L103" s="58">
        <f t="shared" si="130"/>
        <v>577.5</v>
      </c>
      <c r="M103" s="8">
        <v>1.75</v>
      </c>
      <c r="N103" s="67">
        <f t="shared" si="157"/>
        <v>45</v>
      </c>
      <c r="O103" s="8">
        <f t="shared" si="131"/>
        <v>5</v>
      </c>
      <c r="P103" s="28">
        <f t="shared" si="132"/>
        <v>737.04398861940081</v>
      </c>
      <c r="Q103" s="28">
        <f t="shared" si="133"/>
        <v>577.49999999999989</v>
      </c>
      <c r="R103" s="33">
        <f t="shared" si="134"/>
        <v>2.4748737341529163</v>
      </c>
      <c r="S103" s="89">
        <f t="shared" si="135"/>
        <v>77.781745930520216</v>
      </c>
      <c r="T103" s="50">
        <f t="shared" si="136"/>
        <v>211.81116188726946</v>
      </c>
      <c r="U103" s="89">
        <f t="shared" si="137"/>
        <v>92.271412520439057</v>
      </c>
      <c r="V103" s="58">
        <f t="shared" si="138"/>
        <v>70.710678118654741</v>
      </c>
      <c r="W103" s="28">
        <f t="shared" si="139"/>
        <v>25.525332939200027</v>
      </c>
      <c r="X103" s="59">
        <f t="shared" si="140"/>
        <v>2.7605880198672024</v>
      </c>
      <c r="Y103" s="60">
        <f t="shared" si="141"/>
        <v>14.553307489913868</v>
      </c>
      <c r="Z103" s="60">
        <f t="shared" si="142"/>
        <v>8.6028083847682186</v>
      </c>
      <c r="AA103" s="67">
        <f t="shared" si="158"/>
        <v>-20</v>
      </c>
      <c r="AB103" s="31">
        <f t="shared" si="143"/>
        <v>20</v>
      </c>
      <c r="AC103" s="50">
        <f t="shared" si="144"/>
        <v>653.19780932538401</v>
      </c>
      <c r="AD103" s="28">
        <f t="shared" si="145"/>
        <v>210.19281028873186</v>
      </c>
      <c r="AE103" s="33">
        <f t="shared" si="146"/>
        <v>1.8623111018328462</v>
      </c>
      <c r="AF103" s="89">
        <f t="shared" si="147"/>
        <v>58.529777486175163</v>
      </c>
      <c r="AG103" s="50">
        <f t="shared" si="148"/>
        <v>165.07886692875206</v>
      </c>
      <c r="AH103" s="89">
        <f t="shared" si="149"/>
        <v>70.048597966453741</v>
      </c>
      <c r="AI103" s="58">
        <f t="shared" si="150"/>
        <v>53.208888623795602</v>
      </c>
      <c r="AJ103" s="28">
        <f t="shared" si="151"/>
        <v>22.621569154125851</v>
      </c>
      <c r="AK103" s="61">
        <f t="shared" si="152"/>
        <v>3.4725777755182623</v>
      </c>
      <c r="AL103" s="60">
        <f t="shared" si="153"/>
        <v>11.178234933121326</v>
      </c>
      <c r="AM103" s="60">
        <f t="shared" si="154"/>
        <v>6.7011086913144178</v>
      </c>
      <c r="AN103" s="62">
        <f t="shared" si="159"/>
        <v>22.241315547039985</v>
      </c>
      <c r="AO103" s="63">
        <f t="shared" si="160"/>
        <v>3.5197984576780748</v>
      </c>
    </row>
    <row r="104" spans="1:41" s="1" customFormat="1" ht="20.100000000000001" customHeight="1" x14ac:dyDescent="0.15">
      <c r="A104" s="18"/>
      <c r="B104" s="147"/>
      <c r="C104" s="149"/>
      <c r="D104" s="80">
        <v>400</v>
      </c>
      <c r="E104" s="149"/>
      <c r="F104" s="64" t="s">
        <v>297</v>
      </c>
      <c r="G104" s="8">
        <f t="shared" si="155"/>
        <v>40</v>
      </c>
      <c r="H104" s="196"/>
      <c r="I104" s="97">
        <f t="shared" si="156"/>
        <v>522.16291573291142</v>
      </c>
      <c r="J104" s="8">
        <v>80</v>
      </c>
      <c r="K104" s="28">
        <f t="shared" si="129"/>
        <v>380</v>
      </c>
      <c r="L104" s="58">
        <f t="shared" si="130"/>
        <v>595</v>
      </c>
      <c r="M104" s="8">
        <v>1.75</v>
      </c>
      <c r="N104" s="67">
        <f t="shared" si="157"/>
        <v>45</v>
      </c>
      <c r="O104" s="8">
        <f t="shared" si="131"/>
        <v>5</v>
      </c>
      <c r="P104" s="28">
        <f t="shared" si="132"/>
        <v>759.37865494120081</v>
      </c>
      <c r="Q104" s="28">
        <f t="shared" si="133"/>
        <v>594.99999999999989</v>
      </c>
      <c r="R104" s="33">
        <f t="shared" si="134"/>
        <v>2.4748737341529163</v>
      </c>
      <c r="S104" s="89">
        <f t="shared" si="135"/>
        <v>77.781745930520216</v>
      </c>
      <c r="T104" s="50">
        <f t="shared" si="136"/>
        <v>215.43357853474919</v>
      </c>
      <c r="U104" s="89">
        <f t="shared" si="137"/>
        <v>92.271412520439057</v>
      </c>
      <c r="V104" s="58">
        <f t="shared" si="138"/>
        <v>70.710678118654741</v>
      </c>
      <c r="W104" s="28">
        <f t="shared" si="139"/>
        <v>25.525332939200027</v>
      </c>
      <c r="X104" s="59">
        <f t="shared" si="140"/>
        <v>2.7605880198672024</v>
      </c>
      <c r="Y104" s="60">
        <f t="shared" si="141"/>
        <v>15.509503659457984</v>
      </c>
      <c r="Z104" s="60">
        <f t="shared" si="142"/>
        <v>8.9281596851005265</v>
      </c>
      <c r="AA104" s="67">
        <f t="shared" si="158"/>
        <v>-20</v>
      </c>
      <c r="AB104" s="31">
        <f t="shared" si="143"/>
        <v>20</v>
      </c>
      <c r="AC104" s="50">
        <f t="shared" si="144"/>
        <v>672.99168233524404</v>
      </c>
      <c r="AD104" s="28">
        <f t="shared" si="145"/>
        <v>216.56228938839038</v>
      </c>
      <c r="AE104" s="33">
        <f t="shared" si="146"/>
        <v>1.8623111018328462</v>
      </c>
      <c r="AF104" s="89">
        <f t="shared" si="147"/>
        <v>58.529777486175163</v>
      </c>
      <c r="AG104" s="50">
        <f t="shared" si="148"/>
        <v>167.95857204882168</v>
      </c>
      <c r="AH104" s="89">
        <f t="shared" si="149"/>
        <v>70.048597966453741</v>
      </c>
      <c r="AI104" s="58">
        <f t="shared" si="150"/>
        <v>53.208888623795602</v>
      </c>
      <c r="AJ104" s="28">
        <f t="shared" si="151"/>
        <v>22.621569154125851</v>
      </c>
      <c r="AK104" s="61">
        <f t="shared" si="152"/>
        <v>3.4725777755182623</v>
      </c>
      <c r="AL104" s="60">
        <f t="shared" si="153"/>
        <v>11.916696311670252</v>
      </c>
      <c r="AM104" s="60">
        <f t="shared" si="154"/>
        <v>6.9555753274444623</v>
      </c>
      <c r="AN104" s="62">
        <f t="shared" si="159"/>
        <v>22.870140773649045</v>
      </c>
      <c r="AO104" s="63">
        <f t="shared" si="160"/>
        <v>3.5554161245591676</v>
      </c>
    </row>
    <row r="105" spans="1:41" s="1" customFormat="1" ht="20.100000000000001" customHeight="1" x14ac:dyDescent="0.15">
      <c r="A105" s="18"/>
      <c r="B105" s="147"/>
      <c r="C105" s="149"/>
      <c r="D105" s="80">
        <v>400</v>
      </c>
      <c r="E105" s="149"/>
      <c r="F105" s="64" t="s">
        <v>298</v>
      </c>
      <c r="G105" s="8">
        <f t="shared" si="155"/>
        <v>40</v>
      </c>
      <c r="H105" s="196"/>
      <c r="I105" s="97">
        <f t="shared" si="156"/>
        <v>522.16291573291142</v>
      </c>
      <c r="J105" s="8">
        <v>80</v>
      </c>
      <c r="K105" s="28">
        <f t="shared" si="129"/>
        <v>380</v>
      </c>
      <c r="L105" s="58">
        <f t="shared" si="130"/>
        <v>595</v>
      </c>
      <c r="M105" s="8">
        <v>1.75</v>
      </c>
      <c r="N105" s="67">
        <f t="shared" si="157"/>
        <v>45</v>
      </c>
      <c r="O105" s="8">
        <f t="shared" si="131"/>
        <v>5</v>
      </c>
      <c r="P105" s="28">
        <f t="shared" si="132"/>
        <v>759.37865494120081</v>
      </c>
      <c r="Q105" s="28">
        <f t="shared" si="133"/>
        <v>594.99999999999989</v>
      </c>
      <c r="R105" s="33">
        <f t="shared" si="134"/>
        <v>2.4748737341529163</v>
      </c>
      <c r="S105" s="89">
        <f t="shared" si="135"/>
        <v>77.781745930520216</v>
      </c>
      <c r="T105" s="50">
        <f t="shared" si="136"/>
        <v>215.43357853474919</v>
      </c>
      <c r="U105" s="89">
        <f t="shared" si="137"/>
        <v>92.271412520439057</v>
      </c>
      <c r="V105" s="58">
        <f t="shared" si="138"/>
        <v>70.710678118654741</v>
      </c>
      <c r="W105" s="28">
        <f t="shared" si="139"/>
        <v>25.525332939200027</v>
      </c>
      <c r="X105" s="59">
        <f t="shared" si="140"/>
        <v>2.7605880198672024</v>
      </c>
      <c r="Y105" s="60">
        <f t="shared" si="141"/>
        <v>15.509503659457984</v>
      </c>
      <c r="Z105" s="60">
        <f t="shared" si="142"/>
        <v>8.9281596851005265</v>
      </c>
      <c r="AA105" s="67">
        <f t="shared" si="158"/>
        <v>-20</v>
      </c>
      <c r="AB105" s="31">
        <f t="shared" si="143"/>
        <v>20</v>
      </c>
      <c r="AC105" s="50">
        <f t="shared" si="144"/>
        <v>672.99168233524404</v>
      </c>
      <c r="AD105" s="28">
        <f t="shared" si="145"/>
        <v>216.56228938839038</v>
      </c>
      <c r="AE105" s="33">
        <f t="shared" si="146"/>
        <v>1.8623111018328462</v>
      </c>
      <c r="AF105" s="89">
        <f t="shared" si="147"/>
        <v>58.529777486175163</v>
      </c>
      <c r="AG105" s="50">
        <f t="shared" si="148"/>
        <v>167.95857204882168</v>
      </c>
      <c r="AH105" s="89">
        <f t="shared" si="149"/>
        <v>70.048597966453741</v>
      </c>
      <c r="AI105" s="58">
        <f t="shared" si="150"/>
        <v>53.208888623795602</v>
      </c>
      <c r="AJ105" s="28">
        <f t="shared" si="151"/>
        <v>22.621569154125851</v>
      </c>
      <c r="AK105" s="61">
        <f t="shared" si="152"/>
        <v>3.4725777755182623</v>
      </c>
      <c r="AL105" s="60">
        <f t="shared" si="153"/>
        <v>11.916696311670252</v>
      </c>
      <c r="AM105" s="60">
        <f t="shared" si="154"/>
        <v>6.9555753274444623</v>
      </c>
      <c r="AN105" s="62">
        <f t="shared" si="159"/>
        <v>22.870140773649045</v>
      </c>
      <c r="AO105" s="63">
        <f t="shared" si="160"/>
        <v>3.5554161245591676</v>
      </c>
    </row>
    <row r="106" spans="1:41" s="1" customFormat="1" ht="20.100000000000001" customHeight="1" x14ac:dyDescent="0.15">
      <c r="A106" s="18"/>
      <c r="B106" s="147"/>
      <c r="C106" s="149"/>
      <c r="D106" s="80">
        <v>400</v>
      </c>
      <c r="E106" s="149"/>
      <c r="F106" s="64" t="s">
        <v>299</v>
      </c>
      <c r="G106" s="8">
        <f t="shared" si="155"/>
        <v>40</v>
      </c>
      <c r="H106" s="196"/>
      <c r="I106" s="97">
        <f t="shared" si="156"/>
        <v>522.16291573291142</v>
      </c>
      <c r="J106" s="8">
        <v>90</v>
      </c>
      <c r="K106" s="28">
        <f t="shared" si="129"/>
        <v>390</v>
      </c>
      <c r="L106" s="58">
        <f t="shared" si="130"/>
        <v>612.5</v>
      </c>
      <c r="M106" s="8">
        <v>1.75</v>
      </c>
      <c r="N106" s="67">
        <f t="shared" si="157"/>
        <v>45</v>
      </c>
      <c r="O106" s="8">
        <f t="shared" si="131"/>
        <v>5</v>
      </c>
      <c r="P106" s="28">
        <f t="shared" si="132"/>
        <v>781.71332126300081</v>
      </c>
      <c r="Q106" s="28">
        <f t="shared" si="133"/>
        <v>612.49999999999989</v>
      </c>
      <c r="R106" s="33">
        <f t="shared" si="134"/>
        <v>2.4748737341529163</v>
      </c>
      <c r="S106" s="89">
        <f t="shared" si="135"/>
        <v>77.781745930520216</v>
      </c>
      <c r="T106" s="50">
        <f t="shared" si="136"/>
        <v>219.05599518222886</v>
      </c>
      <c r="U106" s="89">
        <f t="shared" si="137"/>
        <v>92.271412520439057</v>
      </c>
      <c r="V106" s="58">
        <f t="shared" si="138"/>
        <v>70.710678118654741</v>
      </c>
      <c r="W106" s="28">
        <f t="shared" si="139"/>
        <v>25.525332939200027</v>
      </c>
      <c r="X106" s="59">
        <f t="shared" si="140"/>
        <v>2.7605880198672024</v>
      </c>
      <c r="Y106" s="60">
        <f t="shared" si="141"/>
        <v>16.503400705245678</v>
      </c>
      <c r="Z106" s="60">
        <f t="shared" si="142"/>
        <v>9.2573145229126848</v>
      </c>
      <c r="AA106" s="67">
        <f t="shared" si="158"/>
        <v>-20</v>
      </c>
      <c r="AB106" s="31">
        <f t="shared" si="143"/>
        <v>20</v>
      </c>
      <c r="AC106" s="50">
        <f t="shared" si="144"/>
        <v>692.78555534510417</v>
      </c>
      <c r="AD106" s="28">
        <f t="shared" si="145"/>
        <v>222.93176848804893</v>
      </c>
      <c r="AE106" s="33">
        <f t="shared" si="146"/>
        <v>1.8623111018328462</v>
      </c>
      <c r="AF106" s="89">
        <f t="shared" si="147"/>
        <v>58.529777486175163</v>
      </c>
      <c r="AG106" s="50">
        <f t="shared" si="148"/>
        <v>170.83827716889135</v>
      </c>
      <c r="AH106" s="89">
        <f t="shared" si="149"/>
        <v>70.048597966453741</v>
      </c>
      <c r="AI106" s="58">
        <f t="shared" si="150"/>
        <v>53.208888623795602</v>
      </c>
      <c r="AJ106" s="28">
        <f t="shared" si="151"/>
        <v>22.621569154125851</v>
      </c>
      <c r="AK106" s="61">
        <f t="shared" si="152"/>
        <v>3.4725777755182623</v>
      </c>
      <c r="AL106" s="60">
        <f t="shared" si="153"/>
        <v>12.684550440327724</v>
      </c>
      <c r="AM106" s="60">
        <f t="shared" si="154"/>
        <v>7.2130656539505775</v>
      </c>
      <c r="AN106" s="62">
        <f t="shared" si="159"/>
        <v>23.506757364888347</v>
      </c>
      <c r="AO106" s="63">
        <f t="shared" si="160"/>
        <v>3.5910337914402608</v>
      </c>
    </row>
    <row r="107" spans="1:41" s="1" customFormat="1" ht="20.100000000000001" customHeight="1" x14ac:dyDescent="0.15">
      <c r="A107" s="18"/>
      <c r="B107" s="147">
        <f>C107+30*2</f>
        <v>460</v>
      </c>
      <c r="C107" s="149">
        <v>400</v>
      </c>
      <c r="D107" s="80">
        <v>400</v>
      </c>
      <c r="E107" s="149">
        <v>400</v>
      </c>
      <c r="F107" s="64" t="s">
        <v>291</v>
      </c>
      <c r="G107" s="8">
        <f t="shared" si="155"/>
        <v>40</v>
      </c>
      <c r="H107" s="196">
        <f>C107/COS(G107/180*PI())</f>
        <v>522.16291573291142</v>
      </c>
      <c r="I107" s="97">
        <f t="shared" si="156"/>
        <v>522.16291573291142</v>
      </c>
      <c r="J107" s="8">
        <v>45</v>
      </c>
      <c r="K107" s="28">
        <f t="shared" ref="K107:K115" si="161">J107+E$107</f>
        <v>445</v>
      </c>
      <c r="L107" s="58">
        <f t="shared" si="130"/>
        <v>607.5</v>
      </c>
      <c r="M107" s="8">
        <v>1.5</v>
      </c>
      <c r="N107" s="67">
        <f t="shared" si="157"/>
        <v>45</v>
      </c>
      <c r="O107" s="8">
        <f t="shared" si="131"/>
        <v>5</v>
      </c>
      <c r="P107" s="28">
        <f t="shared" si="132"/>
        <v>763.99246337903298</v>
      </c>
      <c r="Q107" s="28">
        <f t="shared" si="133"/>
        <v>607.49999999999989</v>
      </c>
      <c r="R107" s="33">
        <f t="shared" si="134"/>
        <v>2.1213203435596424</v>
      </c>
      <c r="S107" s="89">
        <f t="shared" si="135"/>
        <v>77.781745930520216</v>
      </c>
      <c r="T107" s="50">
        <f t="shared" si="136"/>
        <v>236.2458439495951</v>
      </c>
      <c r="U107" s="89">
        <f t="shared" si="137"/>
        <v>92.025709797403351</v>
      </c>
      <c r="V107" s="58">
        <f t="shared" si="138"/>
        <v>70.710678118654741</v>
      </c>
      <c r="W107" s="28">
        <f t="shared" si="139"/>
        <v>25.152015255276805</v>
      </c>
      <c r="X107" s="59">
        <f t="shared" si="140"/>
        <v>2.8082070674862498</v>
      </c>
      <c r="Y107" s="60">
        <f t="shared" si="141"/>
        <v>19.297975250311897</v>
      </c>
      <c r="Z107" s="60">
        <f t="shared" si="142"/>
        <v>9.4769442405188506</v>
      </c>
      <c r="AA107" s="67">
        <f t="shared" si="158"/>
        <v>-20</v>
      </c>
      <c r="AB107" s="31">
        <f t="shared" si="143"/>
        <v>20</v>
      </c>
      <c r="AC107" s="50">
        <f t="shared" si="144"/>
        <v>694.57702454243463</v>
      </c>
      <c r="AD107" s="28">
        <f t="shared" si="145"/>
        <v>221.11191731671792</v>
      </c>
      <c r="AE107" s="33">
        <f t="shared" si="146"/>
        <v>1.5962666587138681</v>
      </c>
      <c r="AF107" s="89">
        <f t="shared" si="147"/>
        <v>58.529777486175163</v>
      </c>
      <c r="AG107" s="50">
        <f t="shared" si="148"/>
        <v>185.55697783978852</v>
      </c>
      <c r="AH107" s="89">
        <f t="shared" si="149"/>
        <v>69.947952798859504</v>
      </c>
      <c r="AI107" s="58">
        <f t="shared" si="150"/>
        <v>53.208888623795602</v>
      </c>
      <c r="AJ107" s="28">
        <f t="shared" si="151"/>
        <v>22.86673331826945</v>
      </c>
      <c r="AK107" s="61">
        <f t="shared" si="152"/>
        <v>3.503186709312859</v>
      </c>
      <c r="AL107" s="60">
        <f t="shared" si="153"/>
        <v>14.906606724422465</v>
      </c>
      <c r="AM107" s="60">
        <f t="shared" si="154"/>
        <v>7.4295337806776311</v>
      </c>
      <c r="AN107" s="62">
        <f t="shared" si="159"/>
        <v>23.320275861758105</v>
      </c>
      <c r="AO107" s="63">
        <f t="shared" si="160"/>
        <v>3.5793389106752089</v>
      </c>
    </row>
    <row r="108" spans="1:41" s="1" customFormat="1" ht="20.100000000000001" customHeight="1" x14ac:dyDescent="0.15">
      <c r="A108" s="18"/>
      <c r="B108" s="147"/>
      <c r="C108" s="149"/>
      <c r="D108" s="80">
        <v>400</v>
      </c>
      <c r="E108" s="149"/>
      <c r="F108" s="64" t="s">
        <v>292</v>
      </c>
      <c r="G108" s="8">
        <f t="shared" si="155"/>
        <v>40</v>
      </c>
      <c r="H108" s="196"/>
      <c r="I108" s="97">
        <f t="shared" si="156"/>
        <v>522.16291573291142</v>
      </c>
      <c r="J108" s="8">
        <v>45</v>
      </c>
      <c r="K108" s="28">
        <f t="shared" si="161"/>
        <v>445</v>
      </c>
      <c r="L108" s="58">
        <f t="shared" si="130"/>
        <v>607.5</v>
      </c>
      <c r="M108" s="8">
        <v>1.5</v>
      </c>
      <c r="N108" s="67">
        <f t="shared" si="157"/>
        <v>45</v>
      </c>
      <c r="O108" s="8">
        <f t="shared" si="131"/>
        <v>5</v>
      </c>
      <c r="P108" s="28">
        <f t="shared" si="132"/>
        <v>763.99246337903298</v>
      </c>
      <c r="Q108" s="28">
        <f t="shared" si="133"/>
        <v>607.49999999999989</v>
      </c>
      <c r="R108" s="33">
        <f t="shared" si="134"/>
        <v>2.1213203435596424</v>
      </c>
      <c r="S108" s="89">
        <f t="shared" si="135"/>
        <v>77.781745930520216</v>
      </c>
      <c r="T108" s="50">
        <f t="shared" si="136"/>
        <v>236.2458439495951</v>
      </c>
      <c r="U108" s="89">
        <f t="shared" si="137"/>
        <v>92.025709797403351</v>
      </c>
      <c r="V108" s="58">
        <f t="shared" si="138"/>
        <v>70.710678118654741</v>
      </c>
      <c r="W108" s="28">
        <f t="shared" si="139"/>
        <v>25.152015255276805</v>
      </c>
      <c r="X108" s="59">
        <f t="shared" si="140"/>
        <v>2.8082070674862498</v>
      </c>
      <c r="Y108" s="60">
        <f t="shared" si="141"/>
        <v>19.297975250311897</v>
      </c>
      <c r="Z108" s="60">
        <f t="shared" si="142"/>
        <v>9.4769442405188506</v>
      </c>
      <c r="AA108" s="67">
        <f t="shared" si="158"/>
        <v>-20</v>
      </c>
      <c r="AB108" s="31">
        <f t="shared" si="143"/>
        <v>20</v>
      </c>
      <c r="AC108" s="50">
        <f t="shared" si="144"/>
        <v>694.57702454243463</v>
      </c>
      <c r="AD108" s="28">
        <f t="shared" si="145"/>
        <v>221.11191731671792</v>
      </c>
      <c r="AE108" s="33">
        <f t="shared" si="146"/>
        <v>1.5962666587138681</v>
      </c>
      <c r="AF108" s="89">
        <f t="shared" si="147"/>
        <v>58.529777486175163</v>
      </c>
      <c r="AG108" s="50">
        <f t="shared" si="148"/>
        <v>185.55697783978852</v>
      </c>
      <c r="AH108" s="89">
        <f t="shared" si="149"/>
        <v>69.947952798859504</v>
      </c>
      <c r="AI108" s="58">
        <f t="shared" si="150"/>
        <v>53.208888623795602</v>
      </c>
      <c r="AJ108" s="28">
        <f t="shared" si="151"/>
        <v>22.86673331826945</v>
      </c>
      <c r="AK108" s="61">
        <f t="shared" si="152"/>
        <v>3.503186709312859</v>
      </c>
      <c r="AL108" s="60">
        <f t="shared" si="153"/>
        <v>14.906606724422465</v>
      </c>
      <c r="AM108" s="60">
        <f t="shared" si="154"/>
        <v>7.4295337806776311</v>
      </c>
      <c r="AN108" s="62">
        <f t="shared" si="159"/>
        <v>23.320275861758105</v>
      </c>
      <c r="AO108" s="63">
        <f t="shared" si="160"/>
        <v>3.5793389106752089</v>
      </c>
    </row>
    <row r="109" spans="1:41" s="1" customFormat="1" ht="20.100000000000001" customHeight="1" x14ac:dyDescent="0.15">
      <c r="A109" s="18"/>
      <c r="B109" s="147"/>
      <c r="C109" s="149"/>
      <c r="D109" s="80">
        <v>400</v>
      </c>
      <c r="E109" s="149"/>
      <c r="F109" s="64" t="s">
        <v>293</v>
      </c>
      <c r="G109" s="8">
        <f t="shared" si="155"/>
        <v>40</v>
      </c>
      <c r="H109" s="196"/>
      <c r="I109" s="97">
        <f t="shared" si="156"/>
        <v>522.16291573291142</v>
      </c>
      <c r="J109" s="8">
        <v>55</v>
      </c>
      <c r="K109" s="28">
        <f t="shared" si="161"/>
        <v>455</v>
      </c>
      <c r="L109" s="58">
        <f t="shared" si="130"/>
        <v>622.5</v>
      </c>
      <c r="M109" s="8">
        <v>1.5</v>
      </c>
      <c r="N109" s="67">
        <f t="shared" si="157"/>
        <v>45</v>
      </c>
      <c r="O109" s="8">
        <f t="shared" si="131"/>
        <v>5</v>
      </c>
      <c r="P109" s="28">
        <f t="shared" si="132"/>
        <v>782.85647482049058</v>
      </c>
      <c r="Q109" s="28">
        <f t="shared" si="133"/>
        <v>622.49999999999989</v>
      </c>
      <c r="R109" s="33">
        <f t="shared" si="134"/>
        <v>2.1213203435596424</v>
      </c>
      <c r="S109" s="89">
        <f t="shared" si="135"/>
        <v>77.781745930520216</v>
      </c>
      <c r="T109" s="50">
        <f t="shared" si="136"/>
        <v>239.80683491631589</v>
      </c>
      <c r="U109" s="89">
        <f t="shared" si="137"/>
        <v>92.025709797403351</v>
      </c>
      <c r="V109" s="58">
        <f t="shared" si="138"/>
        <v>70.710678118654741</v>
      </c>
      <c r="W109" s="28">
        <f t="shared" si="139"/>
        <v>25.152015255276805</v>
      </c>
      <c r="X109" s="59">
        <f t="shared" si="140"/>
        <v>2.8082070674862498</v>
      </c>
      <c r="Y109" s="60">
        <f t="shared" si="141"/>
        <v>20.363849794607173</v>
      </c>
      <c r="Z109" s="60">
        <f t="shared" si="142"/>
        <v>9.7774443700450515</v>
      </c>
      <c r="AA109" s="67">
        <f t="shared" si="158"/>
        <v>-20</v>
      </c>
      <c r="AB109" s="31">
        <f t="shared" si="143"/>
        <v>20</v>
      </c>
      <c r="AC109" s="50">
        <f t="shared" si="144"/>
        <v>711.72707453113674</v>
      </c>
      <c r="AD109" s="28">
        <f t="shared" si="145"/>
        <v>226.57147083071095</v>
      </c>
      <c r="AE109" s="33">
        <f t="shared" si="146"/>
        <v>1.5962666587138681</v>
      </c>
      <c r="AF109" s="89">
        <f t="shared" si="147"/>
        <v>58.529777486175163</v>
      </c>
      <c r="AG109" s="50">
        <f t="shared" si="148"/>
        <v>188.41152166795959</v>
      </c>
      <c r="AH109" s="89">
        <f t="shared" si="149"/>
        <v>69.947952798859504</v>
      </c>
      <c r="AI109" s="58">
        <f t="shared" si="150"/>
        <v>53.208888623795602</v>
      </c>
      <c r="AJ109" s="28">
        <f t="shared" si="151"/>
        <v>22.86673331826945</v>
      </c>
      <c r="AK109" s="61">
        <f t="shared" si="152"/>
        <v>3.503186709312859</v>
      </c>
      <c r="AL109" s="60">
        <f t="shared" si="153"/>
        <v>15.735234407256554</v>
      </c>
      <c r="AM109" s="60">
        <f t="shared" si="154"/>
        <v>7.6662876652039769</v>
      </c>
      <c r="AN109" s="62">
        <f t="shared" si="159"/>
        <v>23.870240426596204</v>
      </c>
      <c r="AO109" s="63">
        <f t="shared" si="160"/>
        <v>3.609868339430431</v>
      </c>
    </row>
    <row r="110" spans="1:41" s="1" customFormat="1" ht="20.100000000000001" customHeight="1" x14ac:dyDescent="0.15">
      <c r="A110" s="18"/>
      <c r="B110" s="147"/>
      <c r="C110" s="149"/>
      <c r="D110" s="80">
        <v>400</v>
      </c>
      <c r="E110" s="149"/>
      <c r="F110" s="64" t="s">
        <v>294</v>
      </c>
      <c r="G110" s="8">
        <f t="shared" si="155"/>
        <v>40</v>
      </c>
      <c r="H110" s="196"/>
      <c r="I110" s="97">
        <f t="shared" si="156"/>
        <v>522.16291573291142</v>
      </c>
      <c r="J110" s="8">
        <v>55</v>
      </c>
      <c r="K110" s="28">
        <f t="shared" si="161"/>
        <v>455</v>
      </c>
      <c r="L110" s="58">
        <f t="shared" si="130"/>
        <v>622.5</v>
      </c>
      <c r="M110" s="8">
        <v>1.5</v>
      </c>
      <c r="N110" s="67">
        <f t="shared" si="157"/>
        <v>45</v>
      </c>
      <c r="O110" s="8">
        <f t="shared" si="131"/>
        <v>5</v>
      </c>
      <c r="P110" s="28">
        <f t="shared" si="132"/>
        <v>782.85647482049058</v>
      </c>
      <c r="Q110" s="28">
        <f t="shared" si="133"/>
        <v>622.49999999999989</v>
      </c>
      <c r="R110" s="33">
        <f t="shared" si="134"/>
        <v>2.1213203435596424</v>
      </c>
      <c r="S110" s="89">
        <f t="shared" si="135"/>
        <v>77.781745930520216</v>
      </c>
      <c r="T110" s="50">
        <f t="shared" si="136"/>
        <v>239.80683491631589</v>
      </c>
      <c r="U110" s="89">
        <f t="shared" si="137"/>
        <v>92.025709797403351</v>
      </c>
      <c r="V110" s="58">
        <f t="shared" si="138"/>
        <v>70.710678118654741</v>
      </c>
      <c r="W110" s="28">
        <f t="shared" si="139"/>
        <v>25.152015255276805</v>
      </c>
      <c r="X110" s="59">
        <f t="shared" si="140"/>
        <v>2.8082070674862498</v>
      </c>
      <c r="Y110" s="60">
        <f t="shared" si="141"/>
        <v>20.363849794607173</v>
      </c>
      <c r="Z110" s="60">
        <f t="shared" si="142"/>
        <v>9.7774443700450515</v>
      </c>
      <c r="AA110" s="67">
        <f t="shared" si="158"/>
        <v>-20</v>
      </c>
      <c r="AB110" s="31">
        <f t="shared" si="143"/>
        <v>20</v>
      </c>
      <c r="AC110" s="50">
        <f t="shared" si="144"/>
        <v>711.72707453113674</v>
      </c>
      <c r="AD110" s="28">
        <f t="shared" si="145"/>
        <v>226.57147083071095</v>
      </c>
      <c r="AE110" s="33">
        <f t="shared" si="146"/>
        <v>1.5962666587138681</v>
      </c>
      <c r="AF110" s="89">
        <f t="shared" si="147"/>
        <v>58.529777486175163</v>
      </c>
      <c r="AG110" s="50">
        <f t="shared" si="148"/>
        <v>188.41152166795959</v>
      </c>
      <c r="AH110" s="89">
        <f t="shared" si="149"/>
        <v>69.947952798859504</v>
      </c>
      <c r="AI110" s="58">
        <f t="shared" si="150"/>
        <v>53.208888623795602</v>
      </c>
      <c r="AJ110" s="28">
        <f t="shared" si="151"/>
        <v>22.86673331826945</v>
      </c>
      <c r="AK110" s="61">
        <f t="shared" si="152"/>
        <v>3.503186709312859</v>
      </c>
      <c r="AL110" s="60">
        <f t="shared" si="153"/>
        <v>15.735234407256554</v>
      </c>
      <c r="AM110" s="60">
        <f t="shared" si="154"/>
        <v>7.6662876652039769</v>
      </c>
      <c r="AN110" s="62">
        <f t="shared" si="159"/>
        <v>23.870240426596204</v>
      </c>
      <c r="AO110" s="63">
        <f t="shared" si="160"/>
        <v>3.609868339430431</v>
      </c>
    </row>
    <row r="111" spans="1:41" s="1" customFormat="1" ht="20.100000000000001" customHeight="1" x14ac:dyDescent="0.15">
      <c r="A111" s="18"/>
      <c r="B111" s="147"/>
      <c r="C111" s="149"/>
      <c r="D111" s="80">
        <v>400</v>
      </c>
      <c r="E111" s="149"/>
      <c r="F111" s="64" t="s">
        <v>295</v>
      </c>
      <c r="G111" s="8">
        <f t="shared" si="155"/>
        <v>40</v>
      </c>
      <c r="H111" s="196"/>
      <c r="I111" s="97">
        <f t="shared" si="156"/>
        <v>522.16291573291142</v>
      </c>
      <c r="J111" s="8">
        <v>70</v>
      </c>
      <c r="K111" s="28">
        <f t="shared" si="161"/>
        <v>470</v>
      </c>
      <c r="L111" s="58">
        <f t="shared" si="130"/>
        <v>752.5</v>
      </c>
      <c r="M111" s="8">
        <v>1.75</v>
      </c>
      <c r="N111" s="67">
        <f t="shared" si="157"/>
        <v>45</v>
      </c>
      <c r="O111" s="8">
        <f t="shared" si="131"/>
        <v>5</v>
      </c>
      <c r="P111" s="28">
        <f t="shared" si="132"/>
        <v>960.39065183740115</v>
      </c>
      <c r="Q111" s="28">
        <f t="shared" si="133"/>
        <v>752.49999999999989</v>
      </c>
      <c r="R111" s="33">
        <f t="shared" si="134"/>
        <v>2.4748737341529163</v>
      </c>
      <c r="S111" s="89">
        <f t="shared" si="135"/>
        <v>77.781745930520216</v>
      </c>
      <c r="T111" s="50">
        <f t="shared" si="136"/>
        <v>248.03532836206654</v>
      </c>
      <c r="U111" s="89">
        <f t="shared" si="137"/>
        <v>92.271412520439057</v>
      </c>
      <c r="V111" s="58">
        <f t="shared" si="138"/>
        <v>70.710678118654741</v>
      </c>
      <c r="W111" s="28">
        <f t="shared" si="139"/>
        <v>25.52533293920003</v>
      </c>
      <c r="X111" s="59">
        <f t="shared" si="140"/>
        <v>2.7605880198672024</v>
      </c>
      <c r="Y111" s="60">
        <f t="shared" si="141"/>
        <v>25.887879365913243</v>
      </c>
      <c r="Z111" s="60">
        <f t="shared" si="142"/>
        <v>12.027480574684708</v>
      </c>
      <c r="AA111" s="67">
        <f t="shared" si="158"/>
        <v>-20</v>
      </c>
      <c r="AB111" s="31">
        <f t="shared" si="143"/>
        <v>20</v>
      </c>
      <c r="AC111" s="50">
        <f t="shared" si="144"/>
        <v>851.13653942398503</v>
      </c>
      <c r="AD111" s="28">
        <f t="shared" si="145"/>
        <v>273.88760128531726</v>
      </c>
      <c r="AE111" s="33">
        <f t="shared" si="146"/>
        <v>1.8623111018328462</v>
      </c>
      <c r="AF111" s="89">
        <f t="shared" si="147"/>
        <v>58.529777486175163</v>
      </c>
      <c r="AG111" s="50">
        <f t="shared" si="148"/>
        <v>193.87591812944851</v>
      </c>
      <c r="AH111" s="89">
        <f t="shared" si="149"/>
        <v>70.048597966453741</v>
      </c>
      <c r="AI111" s="58">
        <f t="shared" si="150"/>
        <v>53.208888623795602</v>
      </c>
      <c r="AJ111" s="28">
        <f t="shared" si="151"/>
        <v>22.621569154125851</v>
      </c>
      <c r="AK111" s="61">
        <f t="shared" si="152"/>
        <v>3.4725777755182623</v>
      </c>
      <c r="AL111" s="60">
        <f t="shared" si="153"/>
        <v>19.945996281016537</v>
      </c>
      <c r="AM111" s="60">
        <f t="shared" si="154"/>
        <v>9.3818411195381461</v>
      </c>
      <c r="AN111" s="62">
        <f t="shared" si="159"/>
        <v>28.88017922149136</v>
      </c>
      <c r="AO111" s="63">
        <f t="shared" si="160"/>
        <v>3.8759751264890014</v>
      </c>
    </row>
    <row r="112" spans="1:41" s="1" customFormat="1" ht="20.100000000000001" customHeight="1" x14ac:dyDescent="0.15">
      <c r="A112" s="18"/>
      <c r="B112" s="147"/>
      <c r="C112" s="149"/>
      <c r="D112" s="80">
        <v>400</v>
      </c>
      <c r="E112" s="149"/>
      <c r="F112" s="64" t="s">
        <v>296</v>
      </c>
      <c r="G112" s="8">
        <f t="shared" si="155"/>
        <v>40</v>
      </c>
      <c r="H112" s="196"/>
      <c r="I112" s="97">
        <f t="shared" si="156"/>
        <v>522.16291573291142</v>
      </c>
      <c r="J112" s="8">
        <v>70</v>
      </c>
      <c r="K112" s="28">
        <f t="shared" si="161"/>
        <v>470</v>
      </c>
      <c r="L112" s="58">
        <f t="shared" si="130"/>
        <v>752.5</v>
      </c>
      <c r="M112" s="8">
        <v>1.75</v>
      </c>
      <c r="N112" s="67">
        <f t="shared" si="157"/>
        <v>45</v>
      </c>
      <c r="O112" s="8">
        <f t="shared" si="131"/>
        <v>5</v>
      </c>
      <c r="P112" s="28">
        <f t="shared" si="132"/>
        <v>960.39065183740115</v>
      </c>
      <c r="Q112" s="28">
        <f t="shared" si="133"/>
        <v>752.49999999999989</v>
      </c>
      <c r="R112" s="33">
        <f t="shared" si="134"/>
        <v>2.4748737341529163</v>
      </c>
      <c r="S112" s="89">
        <f t="shared" si="135"/>
        <v>77.781745930520216</v>
      </c>
      <c r="T112" s="50">
        <f t="shared" si="136"/>
        <v>248.03532836206654</v>
      </c>
      <c r="U112" s="89">
        <f t="shared" si="137"/>
        <v>92.271412520439057</v>
      </c>
      <c r="V112" s="58">
        <f t="shared" si="138"/>
        <v>70.710678118654741</v>
      </c>
      <c r="W112" s="28">
        <f t="shared" si="139"/>
        <v>25.52533293920003</v>
      </c>
      <c r="X112" s="59">
        <f t="shared" si="140"/>
        <v>2.7605880198672024</v>
      </c>
      <c r="Y112" s="60">
        <f t="shared" si="141"/>
        <v>25.887879365913243</v>
      </c>
      <c r="Z112" s="60">
        <f t="shared" si="142"/>
        <v>12.027480574684708</v>
      </c>
      <c r="AA112" s="67">
        <f t="shared" si="158"/>
        <v>-20</v>
      </c>
      <c r="AB112" s="31">
        <f t="shared" si="143"/>
        <v>20</v>
      </c>
      <c r="AC112" s="50">
        <f t="shared" si="144"/>
        <v>851.13653942398503</v>
      </c>
      <c r="AD112" s="28">
        <f t="shared" si="145"/>
        <v>273.88760128531726</v>
      </c>
      <c r="AE112" s="33">
        <f t="shared" si="146"/>
        <v>1.8623111018328462</v>
      </c>
      <c r="AF112" s="89">
        <f t="shared" si="147"/>
        <v>58.529777486175163</v>
      </c>
      <c r="AG112" s="50">
        <f t="shared" si="148"/>
        <v>193.87591812944851</v>
      </c>
      <c r="AH112" s="89">
        <f t="shared" si="149"/>
        <v>70.048597966453741</v>
      </c>
      <c r="AI112" s="58">
        <f t="shared" si="150"/>
        <v>53.208888623795602</v>
      </c>
      <c r="AJ112" s="28">
        <f t="shared" si="151"/>
        <v>22.621569154125851</v>
      </c>
      <c r="AK112" s="61">
        <f t="shared" si="152"/>
        <v>3.4725777755182623</v>
      </c>
      <c r="AL112" s="60">
        <f t="shared" si="153"/>
        <v>19.945996281016537</v>
      </c>
      <c r="AM112" s="60">
        <f t="shared" si="154"/>
        <v>9.3818411195381461</v>
      </c>
      <c r="AN112" s="62">
        <f t="shared" si="159"/>
        <v>28.88017922149136</v>
      </c>
      <c r="AO112" s="63">
        <f t="shared" si="160"/>
        <v>3.8759751264890014</v>
      </c>
    </row>
    <row r="113" spans="1:41" s="1" customFormat="1" ht="20.100000000000001" customHeight="1" x14ac:dyDescent="0.15">
      <c r="A113" s="18"/>
      <c r="B113" s="147"/>
      <c r="C113" s="149"/>
      <c r="D113" s="80">
        <v>400</v>
      </c>
      <c r="E113" s="149"/>
      <c r="F113" s="64" t="s">
        <v>297</v>
      </c>
      <c r="G113" s="8">
        <f t="shared" si="155"/>
        <v>40</v>
      </c>
      <c r="H113" s="196"/>
      <c r="I113" s="97">
        <f t="shared" si="156"/>
        <v>522.16291573291142</v>
      </c>
      <c r="J113" s="8">
        <v>80</v>
      </c>
      <c r="K113" s="28">
        <f t="shared" si="161"/>
        <v>480</v>
      </c>
      <c r="L113" s="58">
        <f t="shared" si="130"/>
        <v>770</v>
      </c>
      <c r="M113" s="8">
        <v>1.75</v>
      </c>
      <c r="N113" s="67">
        <f t="shared" si="157"/>
        <v>45</v>
      </c>
      <c r="O113" s="8">
        <f t="shared" si="131"/>
        <v>5</v>
      </c>
      <c r="P113" s="28">
        <f t="shared" si="132"/>
        <v>982.72531815920104</v>
      </c>
      <c r="Q113" s="28">
        <f t="shared" si="133"/>
        <v>769.99999999999989</v>
      </c>
      <c r="R113" s="33">
        <f t="shared" si="134"/>
        <v>2.4748737341529163</v>
      </c>
      <c r="S113" s="89">
        <f t="shared" si="135"/>
        <v>77.781745930520216</v>
      </c>
      <c r="T113" s="50">
        <f t="shared" si="136"/>
        <v>251.65774500954626</v>
      </c>
      <c r="U113" s="89">
        <f t="shared" si="137"/>
        <v>92.271412520439057</v>
      </c>
      <c r="V113" s="58">
        <f t="shared" si="138"/>
        <v>70.710678118654741</v>
      </c>
      <c r="W113" s="28">
        <f t="shared" si="139"/>
        <v>25.525332939200027</v>
      </c>
      <c r="X113" s="59">
        <f t="shared" si="140"/>
        <v>2.7605880198672024</v>
      </c>
      <c r="Y113" s="60">
        <f t="shared" si="141"/>
        <v>27.249610828992068</v>
      </c>
      <c r="Z113" s="60">
        <f t="shared" si="142"/>
        <v>12.39086724981555</v>
      </c>
      <c r="AA113" s="67">
        <f t="shared" si="158"/>
        <v>-20</v>
      </c>
      <c r="AB113" s="31">
        <f t="shared" si="143"/>
        <v>20</v>
      </c>
      <c r="AC113" s="50">
        <f t="shared" si="144"/>
        <v>870.93041243384528</v>
      </c>
      <c r="AD113" s="28">
        <f t="shared" si="145"/>
        <v>280.25708038497578</v>
      </c>
      <c r="AE113" s="33">
        <f t="shared" si="146"/>
        <v>1.8623111018328462</v>
      </c>
      <c r="AF113" s="89">
        <f t="shared" si="147"/>
        <v>58.529777486175163</v>
      </c>
      <c r="AG113" s="50">
        <f t="shared" si="148"/>
        <v>196.75562324951815</v>
      </c>
      <c r="AH113" s="89">
        <f t="shared" si="149"/>
        <v>70.048597966453741</v>
      </c>
      <c r="AI113" s="58">
        <f t="shared" si="150"/>
        <v>53.208888623795602</v>
      </c>
      <c r="AJ113" s="28">
        <f t="shared" si="151"/>
        <v>22.621569154125851</v>
      </c>
      <c r="AK113" s="61">
        <f t="shared" si="152"/>
        <v>3.4725777755182623</v>
      </c>
      <c r="AL113" s="60">
        <f t="shared" si="153"/>
        <v>21.001062838471455</v>
      </c>
      <c r="AM113" s="60">
        <f t="shared" si="154"/>
        <v>9.6665446594289204</v>
      </c>
      <c r="AN113" s="62">
        <f t="shared" si="159"/>
        <v>29.586918094402812</v>
      </c>
      <c r="AO113" s="63">
        <f t="shared" si="160"/>
        <v>3.9115927933700942</v>
      </c>
    </row>
    <row r="114" spans="1:41" s="1" customFormat="1" ht="20.100000000000001" customHeight="1" x14ac:dyDescent="0.15">
      <c r="A114" s="18"/>
      <c r="B114" s="147"/>
      <c r="C114" s="149"/>
      <c r="D114" s="80">
        <v>400</v>
      </c>
      <c r="E114" s="149"/>
      <c r="F114" s="64" t="s">
        <v>298</v>
      </c>
      <c r="G114" s="8">
        <f t="shared" si="155"/>
        <v>40</v>
      </c>
      <c r="H114" s="196"/>
      <c r="I114" s="97">
        <f t="shared" si="156"/>
        <v>522.16291573291142</v>
      </c>
      <c r="J114" s="8">
        <v>80</v>
      </c>
      <c r="K114" s="28">
        <f t="shared" si="161"/>
        <v>480</v>
      </c>
      <c r="L114" s="58">
        <f t="shared" si="130"/>
        <v>770</v>
      </c>
      <c r="M114" s="8">
        <v>1.75</v>
      </c>
      <c r="N114" s="67">
        <f t="shared" si="157"/>
        <v>45</v>
      </c>
      <c r="O114" s="8">
        <f t="shared" si="131"/>
        <v>5</v>
      </c>
      <c r="P114" s="28">
        <f t="shared" si="132"/>
        <v>982.72531815920104</v>
      </c>
      <c r="Q114" s="28">
        <f t="shared" si="133"/>
        <v>769.99999999999989</v>
      </c>
      <c r="R114" s="33">
        <f t="shared" si="134"/>
        <v>2.4748737341529163</v>
      </c>
      <c r="S114" s="89">
        <f t="shared" si="135"/>
        <v>77.781745930520216</v>
      </c>
      <c r="T114" s="50">
        <f t="shared" si="136"/>
        <v>251.65774500954626</v>
      </c>
      <c r="U114" s="89">
        <f t="shared" si="137"/>
        <v>92.271412520439057</v>
      </c>
      <c r="V114" s="58">
        <f t="shared" si="138"/>
        <v>70.710678118654741</v>
      </c>
      <c r="W114" s="28">
        <f t="shared" si="139"/>
        <v>25.525332939200027</v>
      </c>
      <c r="X114" s="59">
        <f t="shared" si="140"/>
        <v>2.7605880198672024</v>
      </c>
      <c r="Y114" s="60">
        <f t="shared" si="141"/>
        <v>27.249610828992068</v>
      </c>
      <c r="Z114" s="60">
        <f t="shared" si="142"/>
        <v>12.39086724981555</v>
      </c>
      <c r="AA114" s="67">
        <f t="shared" si="158"/>
        <v>-20</v>
      </c>
      <c r="AB114" s="31">
        <f t="shared" si="143"/>
        <v>20</v>
      </c>
      <c r="AC114" s="50">
        <f t="shared" si="144"/>
        <v>870.93041243384528</v>
      </c>
      <c r="AD114" s="28">
        <f t="shared" si="145"/>
        <v>280.25708038497578</v>
      </c>
      <c r="AE114" s="33">
        <f t="shared" si="146"/>
        <v>1.8623111018328462</v>
      </c>
      <c r="AF114" s="89">
        <f t="shared" si="147"/>
        <v>58.529777486175163</v>
      </c>
      <c r="AG114" s="50">
        <f t="shared" si="148"/>
        <v>196.75562324951815</v>
      </c>
      <c r="AH114" s="89">
        <f t="shared" si="149"/>
        <v>70.048597966453741</v>
      </c>
      <c r="AI114" s="58">
        <f t="shared" si="150"/>
        <v>53.208888623795602</v>
      </c>
      <c r="AJ114" s="28">
        <f t="shared" si="151"/>
        <v>22.621569154125851</v>
      </c>
      <c r="AK114" s="61">
        <f t="shared" si="152"/>
        <v>3.4725777755182623</v>
      </c>
      <c r="AL114" s="60">
        <f t="shared" si="153"/>
        <v>21.001062838471455</v>
      </c>
      <c r="AM114" s="60">
        <f t="shared" si="154"/>
        <v>9.6665446594289204</v>
      </c>
      <c r="AN114" s="62">
        <f t="shared" si="159"/>
        <v>29.586918094402812</v>
      </c>
      <c r="AO114" s="63">
        <f t="shared" si="160"/>
        <v>3.9115927933700942</v>
      </c>
    </row>
    <row r="115" spans="1:41" s="1" customFormat="1" ht="20.100000000000001" customHeight="1" thickBot="1" x14ac:dyDescent="0.2">
      <c r="A115" s="18"/>
      <c r="B115" s="148"/>
      <c r="C115" s="150"/>
      <c r="D115" s="81">
        <v>400</v>
      </c>
      <c r="E115" s="150"/>
      <c r="F115" s="65" t="s">
        <v>299</v>
      </c>
      <c r="G115" s="35">
        <f t="shared" si="155"/>
        <v>40</v>
      </c>
      <c r="H115" s="197"/>
      <c r="I115" s="97">
        <f t="shared" si="156"/>
        <v>522.16291573291142</v>
      </c>
      <c r="J115" s="35">
        <v>90</v>
      </c>
      <c r="K115" s="36">
        <f t="shared" si="161"/>
        <v>490</v>
      </c>
      <c r="L115" s="66">
        <f t="shared" si="130"/>
        <v>787.5</v>
      </c>
      <c r="M115" s="35">
        <v>1.75</v>
      </c>
      <c r="N115" s="83">
        <f t="shared" si="157"/>
        <v>45</v>
      </c>
      <c r="O115" s="35">
        <f t="shared" si="131"/>
        <v>5</v>
      </c>
      <c r="P115" s="36">
        <f t="shared" si="132"/>
        <v>1005.059984481001</v>
      </c>
      <c r="Q115" s="36">
        <f t="shared" si="133"/>
        <v>787.49999999999989</v>
      </c>
      <c r="R115" s="40">
        <f t="shared" si="134"/>
        <v>2.4748737341529163</v>
      </c>
      <c r="S115" s="90">
        <f t="shared" si="135"/>
        <v>77.781745930520216</v>
      </c>
      <c r="T115" s="51">
        <f t="shared" si="136"/>
        <v>255.28016165702599</v>
      </c>
      <c r="U115" s="90">
        <f t="shared" si="137"/>
        <v>92.271412520439057</v>
      </c>
      <c r="V115" s="66">
        <f t="shared" si="138"/>
        <v>70.710678118654741</v>
      </c>
      <c r="W115" s="36">
        <f t="shared" si="139"/>
        <v>25.525332939200027</v>
      </c>
      <c r="X115" s="84">
        <f t="shared" si="140"/>
        <v>2.7605880198672024</v>
      </c>
      <c r="Y115" s="85">
        <f t="shared" si="141"/>
        <v>28.655382397447571</v>
      </c>
      <c r="Z115" s="85">
        <f t="shared" si="142"/>
        <v>12.758057462426249</v>
      </c>
      <c r="AA115" s="83">
        <f t="shared" si="158"/>
        <v>-20</v>
      </c>
      <c r="AB115" s="38">
        <f t="shared" si="143"/>
        <v>20</v>
      </c>
      <c r="AC115" s="51">
        <f t="shared" si="144"/>
        <v>890.7242854437053</v>
      </c>
      <c r="AD115" s="36">
        <f t="shared" si="145"/>
        <v>286.62655948463436</v>
      </c>
      <c r="AE115" s="40">
        <f t="shared" si="146"/>
        <v>1.8623111018328462</v>
      </c>
      <c r="AF115" s="90">
        <f t="shared" si="147"/>
        <v>58.529777486175163</v>
      </c>
      <c r="AG115" s="51">
        <f t="shared" si="148"/>
        <v>199.6353283695878</v>
      </c>
      <c r="AH115" s="90">
        <f t="shared" si="149"/>
        <v>70.048597966453741</v>
      </c>
      <c r="AI115" s="66">
        <f t="shared" si="150"/>
        <v>53.208888623795602</v>
      </c>
      <c r="AJ115" s="36">
        <f t="shared" si="151"/>
        <v>22.621569154125851</v>
      </c>
      <c r="AK115" s="86">
        <f t="shared" si="152"/>
        <v>3.4725777755182623</v>
      </c>
      <c r="AL115" s="85">
        <f t="shared" si="153"/>
        <v>22.090561629995033</v>
      </c>
      <c r="AM115" s="85">
        <f t="shared" si="154"/>
        <v>9.9542718896957698</v>
      </c>
      <c r="AN115" s="62">
        <f t="shared" si="159"/>
        <v>30.301448331944499</v>
      </c>
      <c r="AO115" s="63">
        <f t="shared" si="160"/>
        <v>3.947210460251187</v>
      </c>
    </row>
    <row r="116" spans="1:41" s="6" customFormat="1" ht="20.100000000000001" customHeight="1" x14ac:dyDescent="0.15">
      <c r="A116" s="18"/>
      <c r="B116" s="18"/>
      <c r="C116" s="18"/>
      <c r="D116" s="79"/>
      <c r="E116" s="18"/>
      <c r="F116" s="18"/>
      <c r="G116" s="18"/>
      <c r="H116" s="18"/>
      <c r="I116" s="18"/>
      <c r="J116" s="18"/>
      <c r="K116" s="42"/>
      <c r="L116" s="42"/>
      <c r="M116" s="18"/>
      <c r="N116" s="18"/>
      <c r="O116" s="18"/>
      <c r="P116" s="42"/>
      <c r="Q116" s="42"/>
      <c r="R116" s="47"/>
      <c r="S116" s="52"/>
      <c r="T116" s="52"/>
      <c r="U116" s="52"/>
      <c r="V116" s="42"/>
      <c r="W116" s="42"/>
      <c r="X116" s="46"/>
      <c r="Y116" s="43"/>
      <c r="Z116" s="43"/>
      <c r="AA116" s="44"/>
      <c r="AB116" s="45"/>
      <c r="AC116" s="52"/>
      <c r="AD116" s="42"/>
      <c r="AE116" s="47"/>
      <c r="AF116" s="52"/>
      <c r="AG116" s="52"/>
      <c r="AH116" s="52"/>
      <c r="AI116" s="42"/>
      <c r="AJ116" s="42"/>
      <c r="AK116" s="46"/>
      <c r="AL116" s="43"/>
      <c r="AM116" s="43"/>
      <c r="AN116" s="47"/>
    </row>
    <row r="117" spans="1:41" s="6" customFormat="1" ht="20.100000000000001" customHeight="1" x14ac:dyDescent="0.15">
      <c r="A117" s="18"/>
      <c r="B117" s="18"/>
      <c r="C117" s="18"/>
      <c r="D117" s="79"/>
      <c r="E117" s="18"/>
      <c r="F117" s="18"/>
      <c r="G117" s="18"/>
      <c r="H117" s="18"/>
      <c r="I117" s="18"/>
      <c r="J117" s="18"/>
      <c r="K117" s="42"/>
      <c r="L117" s="42"/>
      <c r="M117" s="18"/>
      <c r="N117" s="18"/>
      <c r="O117" s="18"/>
      <c r="P117" s="42"/>
      <c r="Q117" s="42"/>
      <c r="R117" s="47"/>
      <c r="S117" s="52"/>
      <c r="T117" s="52"/>
      <c r="U117" s="52"/>
      <c r="V117" s="42"/>
      <c r="W117" s="42"/>
      <c r="X117" s="46"/>
      <c r="Y117" s="43"/>
      <c r="Z117" s="43"/>
      <c r="AA117" s="44"/>
      <c r="AB117" s="45"/>
      <c r="AC117" s="52"/>
      <c r="AD117" s="42"/>
      <c r="AE117" s="47"/>
      <c r="AF117" s="52"/>
      <c r="AG117" s="52"/>
      <c r="AH117" s="52"/>
      <c r="AI117" s="42"/>
      <c r="AJ117" s="42"/>
      <c r="AK117" s="46"/>
      <c r="AL117" s="43"/>
      <c r="AM117" s="43"/>
      <c r="AN117" s="47"/>
      <c r="AO117" s="47"/>
    </row>
    <row r="118" spans="1:41" s="1" customFormat="1" ht="20.100000000000001" customHeight="1" x14ac:dyDescent="0.15">
      <c r="A118" s="17"/>
      <c r="B118" s="164" t="s">
        <v>301</v>
      </c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  <c r="AH118" s="164"/>
      <c r="AI118" s="164"/>
      <c r="AJ118" s="164"/>
      <c r="AK118" s="164"/>
      <c r="AL118" s="164"/>
      <c r="AM118" s="164"/>
      <c r="AN118" s="164"/>
      <c r="AO118" s="164"/>
    </row>
    <row r="119" spans="1:41" s="1" customFormat="1" ht="20.100000000000001" customHeight="1" thickBot="1" x14ac:dyDescent="0.2">
      <c r="D119" s="74"/>
      <c r="K119" s="2"/>
      <c r="L119" s="2"/>
      <c r="P119" s="2"/>
      <c r="Q119" s="2"/>
      <c r="R119" s="87"/>
      <c r="S119" s="13"/>
      <c r="T119" s="13"/>
      <c r="U119" s="13"/>
      <c r="V119" s="2"/>
      <c r="W119" s="2"/>
      <c r="X119" s="5"/>
      <c r="AA119" s="3"/>
      <c r="AB119" s="4"/>
      <c r="AC119" s="13"/>
      <c r="AD119" s="2"/>
      <c r="AE119" s="87"/>
      <c r="AF119" s="13"/>
      <c r="AG119" s="13"/>
      <c r="AH119" s="13"/>
      <c r="AI119" s="2"/>
      <c r="AJ119" s="2"/>
      <c r="AK119" s="5"/>
      <c r="AN119" s="4" t="s">
        <v>144</v>
      </c>
      <c r="AO119" s="4"/>
    </row>
    <row r="120" spans="1:41" s="1" customFormat="1" ht="28.5" customHeight="1" x14ac:dyDescent="0.15">
      <c r="A120" s="18"/>
      <c r="B120" s="19" t="s">
        <v>232</v>
      </c>
      <c r="C120" s="15" t="s">
        <v>233</v>
      </c>
      <c r="D120" s="91" t="s">
        <v>233</v>
      </c>
      <c r="E120" s="15" t="s">
        <v>315</v>
      </c>
      <c r="F120" s="68" t="s">
        <v>234</v>
      </c>
      <c r="G120" s="165" t="s">
        <v>285</v>
      </c>
      <c r="H120" s="146" t="s">
        <v>316</v>
      </c>
      <c r="I120" s="167" t="s">
        <v>316</v>
      </c>
      <c r="J120" s="68" t="s">
        <v>236</v>
      </c>
      <c r="K120" s="151" t="s">
        <v>286</v>
      </c>
      <c r="L120" s="151" t="s">
        <v>238</v>
      </c>
      <c r="M120" s="153" t="s">
        <v>239</v>
      </c>
      <c r="N120" s="153" t="s">
        <v>240</v>
      </c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  <c r="AA120" s="153" t="s">
        <v>241</v>
      </c>
      <c r="AB120" s="153"/>
      <c r="AC120" s="153"/>
      <c r="AD120" s="153"/>
      <c r="AE120" s="153"/>
      <c r="AF120" s="153"/>
      <c r="AG120" s="153"/>
      <c r="AH120" s="153"/>
      <c r="AI120" s="153"/>
      <c r="AJ120" s="153"/>
      <c r="AK120" s="153"/>
      <c r="AL120" s="153"/>
      <c r="AM120" s="153"/>
      <c r="AN120" s="103" t="s">
        <v>16</v>
      </c>
      <c r="AO120" s="155" t="s">
        <v>145</v>
      </c>
    </row>
    <row r="121" spans="1:41" s="1" customFormat="1" ht="31.5" customHeight="1" x14ac:dyDescent="0.15">
      <c r="A121" s="18"/>
      <c r="B121" s="20" t="s">
        <v>242</v>
      </c>
      <c r="C121" s="16" t="s">
        <v>243</v>
      </c>
      <c r="D121" s="92" t="s">
        <v>243</v>
      </c>
      <c r="E121" s="16" t="s">
        <v>70</v>
      </c>
      <c r="F121" s="69" t="s">
        <v>287</v>
      </c>
      <c r="G121" s="166"/>
      <c r="H121" s="143"/>
      <c r="I121" s="168"/>
      <c r="J121" s="69" t="s">
        <v>288</v>
      </c>
      <c r="K121" s="152"/>
      <c r="L121" s="152"/>
      <c r="M121" s="154"/>
      <c r="N121" s="103" t="s">
        <v>247</v>
      </c>
      <c r="O121" s="103" t="s">
        <v>40</v>
      </c>
      <c r="P121" s="103" t="s">
        <v>0</v>
      </c>
      <c r="Q121" s="103" t="s">
        <v>2</v>
      </c>
      <c r="R121" s="162" t="s">
        <v>251</v>
      </c>
      <c r="S121" s="103" t="s">
        <v>4</v>
      </c>
      <c r="T121" s="103" t="s">
        <v>19</v>
      </c>
      <c r="U121" s="103" t="s">
        <v>21</v>
      </c>
      <c r="V121" s="103" t="s">
        <v>5</v>
      </c>
      <c r="W121" s="103" t="s">
        <v>6</v>
      </c>
      <c r="X121" s="157" t="s">
        <v>257</v>
      </c>
      <c r="Y121" s="70" t="s">
        <v>258</v>
      </c>
      <c r="Z121" s="70" t="s">
        <v>259</v>
      </c>
      <c r="AA121" s="103" t="s">
        <v>41</v>
      </c>
      <c r="AB121" s="103" t="s">
        <v>42</v>
      </c>
      <c r="AC121" s="103" t="s">
        <v>18</v>
      </c>
      <c r="AD121" s="103" t="s">
        <v>13</v>
      </c>
      <c r="AE121" s="162" t="s">
        <v>264</v>
      </c>
      <c r="AF121" s="103" t="s">
        <v>8</v>
      </c>
      <c r="AG121" s="103" t="s">
        <v>20</v>
      </c>
      <c r="AH121" s="103" t="s">
        <v>22</v>
      </c>
      <c r="AI121" s="103" t="s">
        <v>9</v>
      </c>
      <c r="AJ121" s="103" t="s">
        <v>10</v>
      </c>
      <c r="AK121" s="157" t="s">
        <v>270</v>
      </c>
      <c r="AL121" s="70" t="s">
        <v>258</v>
      </c>
      <c r="AM121" s="70" t="s">
        <v>259</v>
      </c>
      <c r="AN121" s="71" t="s">
        <v>314</v>
      </c>
      <c r="AO121" s="156"/>
    </row>
    <row r="122" spans="1:41" s="1" customFormat="1" ht="57" customHeight="1" x14ac:dyDescent="0.15">
      <c r="A122" s="18"/>
      <c r="B122" s="25" t="s">
        <v>271</v>
      </c>
      <c r="C122" s="24" t="s">
        <v>271</v>
      </c>
      <c r="D122" s="93" t="s">
        <v>271</v>
      </c>
      <c r="E122" s="71" t="s">
        <v>15</v>
      </c>
      <c r="F122" s="71" t="s">
        <v>272</v>
      </c>
      <c r="G122" s="71" t="s">
        <v>273</v>
      </c>
      <c r="H122" s="108" t="s">
        <v>15</v>
      </c>
      <c r="I122" s="93" t="s">
        <v>15</v>
      </c>
      <c r="J122" s="71" t="s">
        <v>15</v>
      </c>
      <c r="K122" s="73" t="s">
        <v>271</v>
      </c>
      <c r="L122" s="73" t="s">
        <v>271</v>
      </c>
      <c r="M122" s="154"/>
      <c r="N122" s="71" t="s">
        <v>273</v>
      </c>
      <c r="O122" s="71" t="s">
        <v>59</v>
      </c>
      <c r="P122" s="71" t="s">
        <v>57</v>
      </c>
      <c r="Q122" s="71" t="s">
        <v>57</v>
      </c>
      <c r="R122" s="163"/>
      <c r="S122" s="71" t="s">
        <v>57</v>
      </c>
      <c r="T122" s="71" t="s">
        <v>57</v>
      </c>
      <c r="U122" s="71" t="s">
        <v>57</v>
      </c>
      <c r="V122" s="71" t="s">
        <v>57</v>
      </c>
      <c r="W122" s="71" t="s">
        <v>57</v>
      </c>
      <c r="X122" s="157"/>
      <c r="Y122" s="158" t="s">
        <v>289</v>
      </c>
      <c r="Z122" s="158"/>
      <c r="AA122" s="71" t="s">
        <v>59</v>
      </c>
      <c r="AB122" s="71" t="s">
        <v>59</v>
      </c>
      <c r="AC122" s="71" t="s">
        <v>57</v>
      </c>
      <c r="AD122" s="71" t="s">
        <v>57</v>
      </c>
      <c r="AE122" s="163"/>
      <c r="AF122" s="71" t="s">
        <v>57</v>
      </c>
      <c r="AG122" s="71" t="s">
        <v>57</v>
      </c>
      <c r="AH122" s="71" t="s">
        <v>57</v>
      </c>
      <c r="AI122" s="71" t="s">
        <v>57</v>
      </c>
      <c r="AJ122" s="71" t="s">
        <v>57</v>
      </c>
      <c r="AK122" s="157"/>
      <c r="AL122" s="158" t="s">
        <v>289</v>
      </c>
      <c r="AM122" s="158"/>
      <c r="AN122" s="158" t="s">
        <v>290</v>
      </c>
      <c r="AO122" s="161"/>
    </row>
    <row r="123" spans="1:41" s="1" customFormat="1" ht="20.100000000000001" customHeight="1" x14ac:dyDescent="0.15">
      <c r="A123" s="18"/>
      <c r="B123" s="147">
        <f>C123+30*2</f>
        <v>660</v>
      </c>
      <c r="C123" s="149">
        <v>600</v>
      </c>
      <c r="D123" s="80">
        <v>600</v>
      </c>
      <c r="E123" s="149">
        <v>300</v>
      </c>
      <c r="F123" s="94" t="s">
        <v>302</v>
      </c>
      <c r="G123" s="8">
        <v>40</v>
      </c>
      <c r="H123" s="196">
        <f>C123/COS(G123/180*PI())</f>
        <v>783.24437359936724</v>
      </c>
      <c r="I123" s="97">
        <f t="shared" ref="I123:I158" si="162">D123/COS(G123/180*PI())</f>
        <v>783.24437359936724</v>
      </c>
      <c r="J123" s="8">
        <v>60</v>
      </c>
      <c r="K123" s="28">
        <f t="shared" ref="K123:K131" si="163">J123+E$123</f>
        <v>360</v>
      </c>
      <c r="L123" s="58">
        <f t="shared" ref="L123:L158" si="164">(K123-40)*M123</f>
        <v>480</v>
      </c>
      <c r="M123" s="8">
        <v>1.5</v>
      </c>
      <c r="N123" s="67">
        <v>45</v>
      </c>
      <c r="O123" s="8">
        <f t="shared" ref="O123:O158" si="165">N123-G123</f>
        <v>5</v>
      </c>
      <c r="P123" s="28">
        <f t="shared" ref="P123:P158" si="166">L123/COS(ATAN((Q123+U123-T123)/L123))</f>
        <v>603.6483661266434</v>
      </c>
      <c r="Q123" s="28">
        <f t="shared" ref="Q123:Q158" si="167">L123*TAN(N123*PI()/180)</f>
        <v>479.99999999999994</v>
      </c>
      <c r="R123" s="33">
        <f t="shared" ref="R123:R158" si="168">M123/COS(N123*PI()/180)</f>
        <v>2.1213203435596424</v>
      </c>
      <c r="S123" s="89">
        <f t="shared" ref="S123:S158" si="169">55/COS(N123*PI()/180)</f>
        <v>77.781745930520216</v>
      </c>
      <c r="T123" s="50">
        <f t="shared" ref="T123:T158" si="170">K123/X123+S123</f>
        <v>205.97742073246843</v>
      </c>
      <c r="U123" s="89">
        <f t="shared" ref="U123:U158" si="171">40/X123+S123</f>
        <v>92.025709797403351</v>
      </c>
      <c r="V123" s="58">
        <f t="shared" ref="V123:V158" si="172">50/COS(N123*PI()/180)</f>
        <v>70.710678118654741</v>
      </c>
      <c r="W123" s="28">
        <f t="shared" ref="W123:W158" si="173">20/COS(ATAN((Q123+U123-T123)/L123))</f>
        <v>25.152015255276808</v>
      </c>
      <c r="X123" s="59">
        <f t="shared" ref="X123:X158" si="174">(3.5+SIN(N123*PI()/180)/M123)*COS(N123*PI()/180)</f>
        <v>2.8082070674862498</v>
      </c>
      <c r="Y123" s="60">
        <f t="shared" ref="Y123:Y158" si="175">(S123*M123*(K123^2-40^2)/2+M123*(K123^3-40^3)/(6*X123))/1000000</f>
        <v>11.614889887366312</v>
      </c>
      <c r="Z123" s="60">
        <f t="shared" ref="Z123:Z158" si="176">(M123*(S123+V123+W123)*(K123-40)*60+M123*(K123^2-40^2)*60/(2*X123)+(V123+W123+U123)*0*60)/1000000</f>
        <v>7.0520906487993829</v>
      </c>
      <c r="AA123" s="67">
        <v>-20</v>
      </c>
      <c r="AB123" s="31">
        <f t="shared" ref="AB123:AB158" si="177">AA123+G123</f>
        <v>20</v>
      </c>
      <c r="AC123" s="50">
        <f t="shared" ref="AC123:AC158" si="178">IF(AA123&gt;0,L123/COS(ATAN((AD123+AH123-AG123)/L123)),L123/COS(ATAN((AD123+AG123-AH123)/L123)))</f>
        <v>548.80159963846688</v>
      </c>
      <c r="AD123" s="28">
        <f t="shared" ref="AD123:AD158" si="179">L123*TAN(ABS(AA123)*PI()/180)</f>
        <v>174.70571244777713</v>
      </c>
      <c r="AE123" s="33">
        <f t="shared" ref="AE123:AE158" si="180">M123/COS(AA123*PI()/180)</f>
        <v>1.5962666587138681</v>
      </c>
      <c r="AF123" s="89">
        <f t="shared" ref="AF123:AF158" si="181">55/COS(AA123*PI()/180)</f>
        <v>58.529777486175163</v>
      </c>
      <c r="AG123" s="50">
        <f t="shared" ref="AG123:AG158" si="182">K123/AK123+AF123</f>
        <v>161.29335530033427</v>
      </c>
      <c r="AH123" s="89">
        <f t="shared" ref="AH123:AH158" si="183">40/AK123+AF123</f>
        <v>69.947952798859504</v>
      </c>
      <c r="AI123" s="58">
        <f t="shared" ref="AI123:AI158" si="184">50/COS(AA123*PI()/180)</f>
        <v>53.208888623795602</v>
      </c>
      <c r="AJ123" s="28">
        <f t="shared" ref="AJ123:AJ158" si="185">IF(AA123&gt;0,20/COS(ATAN((AD123+AH123-AG123)/L123)),20/COS(ATAN((AD123-AH123+AG123)/L123)))</f>
        <v>22.86673331826945</v>
      </c>
      <c r="AK123" s="61">
        <f t="shared" ref="AK123:AK158" si="186">(3.5+SIN(ABS(AA123)*PI()/180)/M123)*COS(AA123*PI()/180)</f>
        <v>3.503186709312859</v>
      </c>
      <c r="AL123" s="60">
        <f t="shared" ref="AL123:AL158" si="187">(AF123*M123*(K123^2-40^2)/2+M123*(K123^3-40^3)/(6*AK123))/1000000</f>
        <v>8.9438312897264982</v>
      </c>
      <c r="AM123" s="60">
        <f t="shared" ref="AM123:AM158" si="188">(M123*(AF123+AI123+AJ123)*(K123-40)*60+M123*(K123^2-40^2)*60/(2*AK123)+(AI123+AJ123+AH123)*0*60)/1000000</f>
        <v>5.5208527485598644</v>
      </c>
      <c r="AN123" s="62">
        <f>IF(AA123&gt;0,((I123+I123+Q123+AD123)*L123/2+200*(I123+Q123+AD123+U123+W123+AH123+AJ123))/10000*0.4-(AI123+V123)*L123/10000*0.4,((I123+I123+Q123-AD123)*L123/2+200*(I123+Q123-AD123+U123+W123+AH123+AJ123))/10000*0.4-(AI123+V123)*L123/10000*0.4)</f>
        <v>25.978110030725336</v>
      </c>
      <c r="AO123" s="63">
        <f>IF(AA123&gt;0,0.8*0.4*(Q123+U123+W123+I123+AD123+AH123+AJ123)/100,0.8*0.4*(Q123+U123+W123+I123-AD123+AH123+AJ123)/100)</f>
        <v>4.1552994314284781</v>
      </c>
    </row>
    <row r="124" spans="1:41" s="1" customFormat="1" ht="20.100000000000001" customHeight="1" x14ac:dyDescent="0.15">
      <c r="A124" s="18"/>
      <c r="B124" s="147"/>
      <c r="C124" s="149"/>
      <c r="D124" s="80">
        <v>600</v>
      </c>
      <c r="E124" s="149"/>
      <c r="F124" s="94" t="s">
        <v>303</v>
      </c>
      <c r="G124" s="8">
        <f t="shared" ref="G124:G158" si="189">G123</f>
        <v>40</v>
      </c>
      <c r="H124" s="196"/>
      <c r="I124" s="97">
        <f t="shared" si="162"/>
        <v>783.24437359936724</v>
      </c>
      <c r="J124" s="29">
        <v>60</v>
      </c>
      <c r="K124" s="28">
        <f t="shared" si="163"/>
        <v>360</v>
      </c>
      <c r="L124" s="58">
        <f t="shared" si="164"/>
        <v>480</v>
      </c>
      <c r="M124" s="8">
        <v>1.5</v>
      </c>
      <c r="N124" s="67">
        <f t="shared" ref="N124:N158" si="190">N123</f>
        <v>45</v>
      </c>
      <c r="O124" s="8">
        <f t="shared" si="165"/>
        <v>5</v>
      </c>
      <c r="P124" s="28">
        <f t="shared" si="166"/>
        <v>603.6483661266434</v>
      </c>
      <c r="Q124" s="28">
        <f t="shared" si="167"/>
        <v>479.99999999999994</v>
      </c>
      <c r="R124" s="33">
        <f t="shared" si="168"/>
        <v>2.1213203435596424</v>
      </c>
      <c r="S124" s="89">
        <f t="shared" si="169"/>
        <v>77.781745930520216</v>
      </c>
      <c r="T124" s="50">
        <f t="shared" si="170"/>
        <v>205.97742073246843</v>
      </c>
      <c r="U124" s="89">
        <f t="shared" si="171"/>
        <v>92.025709797403351</v>
      </c>
      <c r="V124" s="58">
        <f t="shared" si="172"/>
        <v>70.710678118654741</v>
      </c>
      <c r="W124" s="28">
        <f t="shared" si="173"/>
        <v>25.152015255276808</v>
      </c>
      <c r="X124" s="59">
        <f t="shared" si="174"/>
        <v>2.8082070674862498</v>
      </c>
      <c r="Y124" s="60">
        <f t="shared" si="175"/>
        <v>11.614889887366312</v>
      </c>
      <c r="Z124" s="60">
        <f t="shared" si="176"/>
        <v>7.0520906487993829</v>
      </c>
      <c r="AA124" s="67">
        <f t="shared" ref="AA124:AA158" si="191">AA123</f>
        <v>-20</v>
      </c>
      <c r="AB124" s="31">
        <f t="shared" si="177"/>
        <v>20</v>
      </c>
      <c r="AC124" s="50">
        <f t="shared" si="178"/>
        <v>548.80159963846688</v>
      </c>
      <c r="AD124" s="28">
        <f t="shared" si="179"/>
        <v>174.70571244777713</v>
      </c>
      <c r="AE124" s="33">
        <f t="shared" si="180"/>
        <v>1.5962666587138681</v>
      </c>
      <c r="AF124" s="89">
        <f t="shared" si="181"/>
        <v>58.529777486175163</v>
      </c>
      <c r="AG124" s="50">
        <f t="shared" si="182"/>
        <v>161.29335530033427</v>
      </c>
      <c r="AH124" s="89">
        <f t="shared" si="183"/>
        <v>69.947952798859504</v>
      </c>
      <c r="AI124" s="58">
        <f t="shared" si="184"/>
        <v>53.208888623795602</v>
      </c>
      <c r="AJ124" s="28">
        <f t="shared" si="185"/>
        <v>22.86673331826945</v>
      </c>
      <c r="AK124" s="61">
        <f t="shared" si="186"/>
        <v>3.503186709312859</v>
      </c>
      <c r="AL124" s="60">
        <f t="shared" si="187"/>
        <v>8.9438312897264982</v>
      </c>
      <c r="AM124" s="60">
        <f t="shared" si="188"/>
        <v>5.5208527485598644</v>
      </c>
      <c r="AN124" s="62">
        <f t="shared" ref="AN124:AN141" si="192">IF(AA124&gt;0,((I124+I124+Q124+AD124)*L124/2+200*(I124+Q124+AD124+U124+W124+AH124+AJ124))/10000*0.4-(AI124+V124)*L124/10000*0.4,((I124+I124+Q124-AD124)*L124/2+200*(I124+Q124-AD124+U124+W124+AH124+AJ124))/10000*0.4-(AI124+V124)*L124/10000*0.4)</f>
        <v>25.978110030725336</v>
      </c>
      <c r="AO124" s="63">
        <f t="shared" ref="AO124:AO141" si="193">IF(AA124&gt;0,0.8*0.4*(Q124+U124+W124+I124+AD124+AH124+AJ124)/100,0.8*0.4*(Q124+U124+W124+I124-AD124+AH124+AJ124)/100)</f>
        <v>4.1552994314284781</v>
      </c>
    </row>
    <row r="125" spans="1:41" s="1" customFormat="1" ht="20.100000000000001" customHeight="1" x14ac:dyDescent="0.15">
      <c r="A125" s="18"/>
      <c r="B125" s="147"/>
      <c r="C125" s="149"/>
      <c r="D125" s="80">
        <v>600</v>
      </c>
      <c r="E125" s="149"/>
      <c r="F125" s="94" t="s">
        <v>304</v>
      </c>
      <c r="G125" s="8">
        <f t="shared" si="189"/>
        <v>40</v>
      </c>
      <c r="H125" s="196"/>
      <c r="I125" s="97">
        <f t="shared" si="162"/>
        <v>783.24437359936724</v>
      </c>
      <c r="J125" s="29">
        <v>80</v>
      </c>
      <c r="K125" s="28">
        <f t="shared" si="163"/>
        <v>380</v>
      </c>
      <c r="L125" s="58">
        <f t="shared" si="164"/>
        <v>510</v>
      </c>
      <c r="M125" s="8">
        <v>1.5</v>
      </c>
      <c r="N125" s="67">
        <f t="shared" si="190"/>
        <v>45</v>
      </c>
      <c r="O125" s="8">
        <f t="shared" si="165"/>
        <v>5</v>
      </c>
      <c r="P125" s="28">
        <f t="shared" si="166"/>
        <v>641.37638900955869</v>
      </c>
      <c r="Q125" s="28">
        <f t="shared" si="167"/>
        <v>509.99999999999994</v>
      </c>
      <c r="R125" s="33">
        <f t="shared" si="168"/>
        <v>2.1213203435596424</v>
      </c>
      <c r="S125" s="89">
        <f t="shared" si="169"/>
        <v>77.781745930520216</v>
      </c>
      <c r="T125" s="50">
        <f t="shared" si="170"/>
        <v>213.09940266591002</v>
      </c>
      <c r="U125" s="89">
        <f t="shared" si="171"/>
        <v>92.025709797403351</v>
      </c>
      <c r="V125" s="58">
        <f t="shared" si="172"/>
        <v>70.710678118654741</v>
      </c>
      <c r="W125" s="28">
        <f t="shared" si="173"/>
        <v>25.152015255276808</v>
      </c>
      <c r="X125" s="59">
        <f t="shared" si="174"/>
        <v>2.8082070674862498</v>
      </c>
      <c r="Y125" s="60">
        <f t="shared" si="175"/>
        <v>13.209694811759535</v>
      </c>
      <c r="Z125" s="60">
        <f t="shared" si="176"/>
        <v>7.6018126379310003</v>
      </c>
      <c r="AA125" s="67">
        <f t="shared" si="191"/>
        <v>-20</v>
      </c>
      <c r="AB125" s="31">
        <f t="shared" si="177"/>
        <v>20</v>
      </c>
      <c r="AC125" s="50">
        <f t="shared" si="178"/>
        <v>583.10169961587098</v>
      </c>
      <c r="AD125" s="28">
        <f t="shared" si="179"/>
        <v>185.62481947576319</v>
      </c>
      <c r="AE125" s="33">
        <f t="shared" si="180"/>
        <v>1.5962666587138681</v>
      </c>
      <c r="AF125" s="89">
        <f t="shared" si="181"/>
        <v>58.529777486175163</v>
      </c>
      <c r="AG125" s="50">
        <f t="shared" si="182"/>
        <v>167.00244295667645</v>
      </c>
      <c r="AH125" s="89">
        <f t="shared" si="183"/>
        <v>69.947952798859504</v>
      </c>
      <c r="AI125" s="58">
        <f t="shared" si="184"/>
        <v>53.208888623795602</v>
      </c>
      <c r="AJ125" s="28">
        <f t="shared" si="185"/>
        <v>22.86673331826945</v>
      </c>
      <c r="AK125" s="61">
        <f t="shared" si="186"/>
        <v>3.503186709312859</v>
      </c>
      <c r="AL125" s="60">
        <f t="shared" si="187"/>
        <v>10.179835122129383</v>
      </c>
      <c r="AM125" s="60">
        <f t="shared" si="188"/>
        <v>5.9532550864868909</v>
      </c>
      <c r="AN125" s="62">
        <f t="shared" si="192"/>
        <v>27.299748623575628</v>
      </c>
      <c r="AO125" s="63">
        <f t="shared" si="193"/>
        <v>4.2163582889389231</v>
      </c>
    </row>
    <row r="126" spans="1:41" s="1" customFormat="1" ht="20.100000000000001" customHeight="1" x14ac:dyDescent="0.15">
      <c r="A126" s="18"/>
      <c r="B126" s="147"/>
      <c r="C126" s="149"/>
      <c r="D126" s="80">
        <v>600</v>
      </c>
      <c r="E126" s="149"/>
      <c r="F126" s="94" t="s">
        <v>305</v>
      </c>
      <c r="G126" s="8">
        <f t="shared" si="189"/>
        <v>40</v>
      </c>
      <c r="H126" s="196"/>
      <c r="I126" s="97">
        <f t="shared" si="162"/>
        <v>783.24437359936724</v>
      </c>
      <c r="J126" s="29">
        <v>80</v>
      </c>
      <c r="K126" s="28">
        <f t="shared" si="163"/>
        <v>380</v>
      </c>
      <c r="L126" s="58">
        <f t="shared" si="164"/>
        <v>510</v>
      </c>
      <c r="M126" s="8">
        <v>1.5</v>
      </c>
      <c r="N126" s="67">
        <f t="shared" si="190"/>
        <v>45</v>
      </c>
      <c r="O126" s="8">
        <f t="shared" si="165"/>
        <v>5</v>
      </c>
      <c r="P126" s="28">
        <f t="shared" si="166"/>
        <v>641.37638900955869</v>
      </c>
      <c r="Q126" s="28">
        <f t="shared" si="167"/>
        <v>509.99999999999994</v>
      </c>
      <c r="R126" s="33">
        <f t="shared" si="168"/>
        <v>2.1213203435596424</v>
      </c>
      <c r="S126" s="89">
        <f t="shared" si="169"/>
        <v>77.781745930520216</v>
      </c>
      <c r="T126" s="50">
        <f t="shared" si="170"/>
        <v>213.09940266591002</v>
      </c>
      <c r="U126" s="89">
        <f t="shared" si="171"/>
        <v>92.025709797403351</v>
      </c>
      <c r="V126" s="58">
        <f t="shared" si="172"/>
        <v>70.710678118654741</v>
      </c>
      <c r="W126" s="28">
        <f t="shared" si="173"/>
        <v>25.152015255276808</v>
      </c>
      <c r="X126" s="59">
        <f t="shared" si="174"/>
        <v>2.8082070674862498</v>
      </c>
      <c r="Y126" s="60">
        <f t="shared" si="175"/>
        <v>13.209694811759535</v>
      </c>
      <c r="Z126" s="60">
        <f t="shared" si="176"/>
        <v>7.6018126379310003</v>
      </c>
      <c r="AA126" s="67">
        <f t="shared" si="191"/>
        <v>-20</v>
      </c>
      <c r="AB126" s="31">
        <f t="shared" si="177"/>
        <v>20</v>
      </c>
      <c r="AC126" s="50">
        <f t="shared" si="178"/>
        <v>583.10169961587098</v>
      </c>
      <c r="AD126" s="28">
        <f t="shared" si="179"/>
        <v>185.62481947576319</v>
      </c>
      <c r="AE126" s="33">
        <f t="shared" si="180"/>
        <v>1.5962666587138681</v>
      </c>
      <c r="AF126" s="89">
        <f t="shared" si="181"/>
        <v>58.529777486175163</v>
      </c>
      <c r="AG126" s="50">
        <f t="shared" si="182"/>
        <v>167.00244295667645</v>
      </c>
      <c r="AH126" s="89">
        <f t="shared" si="183"/>
        <v>69.947952798859504</v>
      </c>
      <c r="AI126" s="58">
        <f t="shared" si="184"/>
        <v>53.208888623795602</v>
      </c>
      <c r="AJ126" s="28">
        <f t="shared" si="185"/>
        <v>22.86673331826945</v>
      </c>
      <c r="AK126" s="61">
        <f t="shared" si="186"/>
        <v>3.503186709312859</v>
      </c>
      <c r="AL126" s="60">
        <f t="shared" si="187"/>
        <v>10.179835122129383</v>
      </c>
      <c r="AM126" s="60">
        <f t="shared" si="188"/>
        <v>5.9532550864868909</v>
      </c>
      <c r="AN126" s="62">
        <f t="shared" si="192"/>
        <v>27.299748623575628</v>
      </c>
      <c r="AO126" s="63">
        <f t="shared" si="193"/>
        <v>4.2163582889389231</v>
      </c>
    </row>
    <row r="127" spans="1:41" s="1" customFormat="1" ht="20.100000000000001" customHeight="1" x14ac:dyDescent="0.15">
      <c r="A127" s="18"/>
      <c r="B127" s="147"/>
      <c r="C127" s="149"/>
      <c r="D127" s="80">
        <v>600</v>
      </c>
      <c r="E127" s="149"/>
      <c r="F127" s="94" t="s">
        <v>306</v>
      </c>
      <c r="G127" s="8">
        <f t="shared" si="189"/>
        <v>40</v>
      </c>
      <c r="H127" s="196"/>
      <c r="I127" s="97">
        <f t="shared" si="162"/>
        <v>783.24437359936724</v>
      </c>
      <c r="J127" s="29">
        <v>90</v>
      </c>
      <c r="K127" s="28">
        <f t="shared" si="163"/>
        <v>390</v>
      </c>
      <c r="L127" s="58">
        <f t="shared" si="164"/>
        <v>612.5</v>
      </c>
      <c r="M127" s="8">
        <v>1.75</v>
      </c>
      <c r="N127" s="67">
        <f t="shared" si="190"/>
        <v>45</v>
      </c>
      <c r="O127" s="8">
        <f t="shared" si="165"/>
        <v>5</v>
      </c>
      <c r="P127" s="28">
        <f t="shared" si="166"/>
        <v>781.71332126300081</v>
      </c>
      <c r="Q127" s="28">
        <f t="shared" si="167"/>
        <v>612.49999999999989</v>
      </c>
      <c r="R127" s="33">
        <f t="shared" si="168"/>
        <v>2.4748737341529163</v>
      </c>
      <c r="S127" s="89">
        <f t="shared" si="169"/>
        <v>77.781745930520216</v>
      </c>
      <c r="T127" s="50">
        <f t="shared" si="170"/>
        <v>219.05599518222886</v>
      </c>
      <c r="U127" s="89">
        <f t="shared" si="171"/>
        <v>92.271412520439057</v>
      </c>
      <c r="V127" s="58">
        <f t="shared" si="172"/>
        <v>70.710678118654741</v>
      </c>
      <c r="W127" s="28">
        <f t="shared" si="173"/>
        <v>25.525332939200027</v>
      </c>
      <c r="X127" s="59">
        <f t="shared" si="174"/>
        <v>2.7605880198672024</v>
      </c>
      <c r="Y127" s="60">
        <f t="shared" si="175"/>
        <v>16.503400705245678</v>
      </c>
      <c r="Z127" s="60">
        <f t="shared" si="176"/>
        <v>9.2573145229126848</v>
      </c>
      <c r="AA127" s="67">
        <f t="shared" si="191"/>
        <v>-20</v>
      </c>
      <c r="AB127" s="31">
        <f t="shared" si="177"/>
        <v>20</v>
      </c>
      <c r="AC127" s="50">
        <f t="shared" si="178"/>
        <v>692.78555534510417</v>
      </c>
      <c r="AD127" s="28">
        <f t="shared" si="179"/>
        <v>222.93176848804893</v>
      </c>
      <c r="AE127" s="33">
        <f t="shared" si="180"/>
        <v>1.8623111018328462</v>
      </c>
      <c r="AF127" s="89">
        <f t="shared" si="181"/>
        <v>58.529777486175163</v>
      </c>
      <c r="AG127" s="50">
        <f t="shared" si="182"/>
        <v>170.83827716889135</v>
      </c>
      <c r="AH127" s="89">
        <f t="shared" si="183"/>
        <v>70.048597966453741</v>
      </c>
      <c r="AI127" s="58">
        <f t="shared" si="184"/>
        <v>53.208888623795602</v>
      </c>
      <c r="AJ127" s="28">
        <f t="shared" si="185"/>
        <v>22.621569154125851</v>
      </c>
      <c r="AK127" s="61">
        <f t="shared" si="186"/>
        <v>3.4725777755182623</v>
      </c>
      <c r="AL127" s="60">
        <f t="shared" si="187"/>
        <v>12.684550440327724</v>
      </c>
      <c r="AM127" s="60">
        <f t="shared" si="188"/>
        <v>7.2130656539505775</v>
      </c>
      <c r="AN127" s="62">
        <f t="shared" si="192"/>
        <v>31.991904745548162</v>
      </c>
      <c r="AO127" s="63">
        <f t="shared" si="193"/>
        <v>4.426494456612919</v>
      </c>
    </row>
    <row r="128" spans="1:41" s="1" customFormat="1" ht="20.100000000000001" customHeight="1" x14ac:dyDescent="0.15">
      <c r="A128" s="18"/>
      <c r="B128" s="147"/>
      <c r="C128" s="149"/>
      <c r="D128" s="80">
        <v>600</v>
      </c>
      <c r="E128" s="149"/>
      <c r="F128" s="94" t="s">
        <v>307</v>
      </c>
      <c r="G128" s="8">
        <f t="shared" si="189"/>
        <v>40</v>
      </c>
      <c r="H128" s="196"/>
      <c r="I128" s="97">
        <f t="shared" si="162"/>
        <v>783.24437359936724</v>
      </c>
      <c r="J128" s="29">
        <v>90</v>
      </c>
      <c r="K128" s="28">
        <f t="shared" si="163"/>
        <v>390</v>
      </c>
      <c r="L128" s="58">
        <f t="shared" si="164"/>
        <v>612.5</v>
      </c>
      <c r="M128" s="8">
        <v>1.75</v>
      </c>
      <c r="N128" s="67">
        <f t="shared" si="190"/>
        <v>45</v>
      </c>
      <c r="O128" s="8">
        <f t="shared" si="165"/>
        <v>5</v>
      </c>
      <c r="P128" s="28">
        <f t="shared" si="166"/>
        <v>781.71332126300081</v>
      </c>
      <c r="Q128" s="28">
        <f t="shared" si="167"/>
        <v>612.49999999999989</v>
      </c>
      <c r="R128" s="33">
        <f t="shared" si="168"/>
        <v>2.4748737341529163</v>
      </c>
      <c r="S128" s="89">
        <f t="shared" si="169"/>
        <v>77.781745930520216</v>
      </c>
      <c r="T128" s="50">
        <f t="shared" si="170"/>
        <v>219.05599518222886</v>
      </c>
      <c r="U128" s="89">
        <f t="shared" si="171"/>
        <v>92.271412520439057</v>
      </c>
      <c r="V128" s="58">
        <f t="shared" si="172"/>
        <v>70.710678118654741</v>
      </c>
      <c r="W128" s="28">
        <f t="shared" si="173"/>
        <v>25.525332939200027</v>
      </c>
      <c r="X128" s="59">
        <f t="shared" si="174"/>
        <v>2.7605880198672024</v>
      </c>
      <c r="Y128" s="60">
        <f t="shared" si="175"/>
        <v>16.503400705245678</v>
      </c>
      <c r="Z128" s="60">
        <f t="shared" si="176"/>
        <v>9.2573145229126848</v>
      </c>
      <c r="AA128" s="67">
        <f t="shared" si="191"/>
        <v>-20</v>
      </c>
      <c r="AB128" s="31">
        <f t="shared" si="177"/>
        <v>20</v>
      </c>
      <c r="AC128" s="50">
        <f t="shared" si="178"/>
        <v>692.78555534510417</v>
      </c>
      <c r="AD128" s="28">
        <f t="shared" si="179"/>
        <v>222.93176848804893</v>
      </c>
      <c r="AE128" s="33">
        <f t="shared" si="180"/>
        <v>1.8623111018328462</v>
      </c>
      <c r="AF128" s="89">
        <f t="shared" si="181"/>
        <v>58.529777486175163</v>
      </c>
      <c r="AG128" s="50">
        <f t="shared" si="182"/>
        <v>170.83827716889135</v>
      </c>
      <c r="AH128" s="89">
        <f t="shared" si="183"/>
        <v>70.048597966453741</v>
      </c>
      <c r="AI128" s="58">
        <f t="shared" si="184"/>
        <v>53.208888623795602</v>
      </c>
      <c r="AJ128" s="28">
        <f t="shared" si="185"/>
        <v>22.621569154125851</v>
      </c>
      <c r="AK128" s="61">
        <f t="shared" si="186"/>
        <v>3.4725777755182623</v>
      </c>
      <c r="AL128" s="60">
        <f t="shared" si="187"/>
        <v>12.684550440327724</v>
      </c>
      <c r="AM128" s="60">
        <f t="shared" si="188"/>
        <v>7.2130656539505775</v>
      </c>
      <c r="AN128" s="62">
        <f t="shared" si="192"/>
        <v>31.991904745548162</v>
      </c>
      <c r="AO128" s="63">
        <f t="shared" si="193"/>
        <v>4.426494456612919</v>
      </c>
    </row>
    <row r="129" spans="1:41" s="1" customFormat="1" ht="20.100000000000001" customHeight="1" x14ac:dyDescent="0.15">
      <c r="A129" s="18"/>
      <c r="B129" s="147"/>
      <c r="C129" s="149"/>
      <c r="D129" s="80">
        <v>600</v>
      </c>
      <c r="E129" s="149"/>
      <c r="F129" s="94" t="s">
        <v>308</v>
      </c>
      <c r="G129" s="8">
        <f t="shared" si="189"/>
        <v>40</v>
      </c>
      <c r="H129" s="196"/>
      <c r="I129" s="97">
        <f t="shared" si="162"/>
        <v>783.24437359936724</v>
      </c>
      <c r="J129" s="29">
        <v>110</v>
      </c>
      <c r="K129" s="28">
        <f t="shared" si="163"/>
        <v>410</v>
      </c>
      <c r="L129" s="58">
        <f t="shared" si="164"/>
        <v>647.5</v>
      </c>
      <c r="M129" s="8">
        <v>1.75</v>
      </c>
      <c r="N129" s="67">
        <f t="shared" si="190"/>
        <v>45</v>
      </c>
      <c r="O129" s="8">
        <f t="shared" si="165"/>
        <v>5</v>
      </c>
      <c r="P129" s="28">
        <f t="shared" si="166"/>
        <v>826.38265390660092</v>
      </c>
      <c r="Q129" s="28">
        <f t="shared" si="167"/>
        <v>647.49999999999989</v>
      </c>
      <c r="R129" s="33">
        <f t="shared" si="168"/>
        <v>2.4748737341529163</v>
      </c>
      <c r="S129" s="89">
        <f t="shared" si="169"/>
        <v>77.781745930520216</v>
      </c>
      <c r="T129" s="50">
        <f t="shared" si="170"/>
        <v>226.3008284771883</v>
      </c>
      <c r="U129" s="89">
        <f t="shared" si="171"/>
        <v>92.271412520439057</v>
      </c>
      <c r="V129" s="58">
        <f t="shared" si="172"/>
        <v>70.710678118654741</v>
      </c>
      <c r="W129" s="28">
        <f t="shared" si="173"/>
        <v>25.52533293920003</v>
      </c>
      <c r="X129" s="59">
        <f t="shared" si="174"/>
        <v>2.7605880198672024</v>
      </c>
      <c r="Y129" s="60">
        <f t="shared" si="175"/>
        <v>18.606833117205049</v>
      </c>
      <c r="Z129" s="60">
        <f t="shared" si="176"/>
        <v>9.9270348109765703</v>
      </c>
      <c r="AA129" s="67">
        <f t="shared" si="191"/>
        <v>-20</v>
      </c>
      <c r="AB129" s="31">
        <f t="shared" si="177"/>
        <v>20</v>
      </c>
      <c r="AC129" s="50">
        <f t="shared" si="178"/>
        <v>732.37330136482444</v>
      </c>
      <c r="AD129" s="28">
        <f t="shared" si="179"/>
        <v>235.67072668736603</v>
      </c>
      <c r="AE129" s="33">
        <f t="shared" si="180"/>
        <v>1.8623111018328462</v>
      </c>
      <c r="AF129" s="89">
        <f t="shared" si="181"/>
        <v>58.529777486175163</v>
      </c>
      <c r="AG129" s="50">
        <f t="shared" si="182"/>
        <v>176.59768740903064</v>
      </c>
      <c r="AH129" s="89">
        <f t="shared" si="183"/>
        <v>70.048597966453741</v>
      </c>
      <c r="AI129" s="58">
        <f t="shared" si="184"/>
        <v>53.208888623795602</v>
      </c>
      <c r="AJ129" s="28">
        <f t="shared" si="185"/>
        <v>22.621569154125851</v>
      </c>
      <c r="AK129" s="61">
        <f t="shared" si="186"/>
        <v>3.4725777755182623</v>
      </c>
      <c r="AL129" s="60">
        <f t="shared" si="187"/>
        <v>14.31045274155235</v>
      </c>
      <c r="AM129" s="60">
        <f t="shared" si="188"/>
        <v>7.7371173780910318</v>
      </c>
      <c r="AN129" s="62">
        <f t="shared" si="192"/>
        <v>33.654026062930519</v>
      </c>
      <c r="AO129" s="63">
        <f t="shared" si="193"/>
        <v>4.4977297903751046</v>
      </c>
    </row>
    <row r="130" spans="1:41" s="1" customFormat="1" ht="20.100000000000001" customHeight="1" x14ac:dyDescent="0.15">
      <c r="A130" s="18"/>
      <c r="B130" s="147"/>
      <c r="C130" s="149"/>
      <c r="D130" s="80">
        <v>600</v>
      </c>
      <c r="E130" s="149"/>
      <c r="F130" s="94" t="s">
        <v>309</v>
      </c>
      <c r="G130" s="8">
        <f t="shared" si="189"/>
        <v>40</v>
      </c>
      <c r="H130" s="196"/>
      <c r="I130" s="97">
        <f t="shared" si="162"/>
        <v>783.24437359936724</v>
      </c>
      <c r="J130" s="29">
        <v>110</v>
      </c>
      <c r="K130" s="28">
        <f t="shared" si="163"/>
        <v>410</v>
      </c>
      <c r="L130" s="58">
        <f t="shared" si="164"/>
        <v>647.5</v>
      </c>
      <c r="M130" s="8">
        <v>1.75</v>
      </c>
      <c r="N130" s="67">
        <f t="shared" si="190"/>
        <v>45</v>
      </c>
      <c r="O130" s="8">
        <f t="shared" si="165"/>
        <v>5</v>
      </c>
      <c r="P130" s="28">
        <f t="shared" si="166"/>
        <v>826.38265390660092</v>
      </c>
      <c r="Q130" s="28">
        <f t="shared" si="167"/>
        <v>647.49999999999989</v>
      </c>
      <c r="R130" s="33">
        <f t="shared" si="168"/>
        <v>2.4748737341529163</v>
      </c>
      <c r="S130" s="89">
        <f t="shared" si="169"/>
        <v>77.781745930520216</v>
      </c>
      <c r="T130" s="50">
        <f t="shared" si="170"/>
        <v>226.3008284771883</v>
      </c>
      <c r="U130" s="89">
        <f t="shared" si="171"/>
        <v>92.271412520439057</v>
      </c>
      <c r="V130" s="58">
        <f t="shared" si="172"/>
        <v>70.710678118654741</v>
      </c>
      <c r="W130" s="28">
        <f t="shared" si="173"/>
        <v>25.52533293920003</v>
      </c>
      <c r="X130" s="59">
        <f t="shared" si="174"/>
        <v>2.7605880198672024</v>
      </c>
      <c r="Y130" s="60">
        <f t="shared" si="175"/>
        <v>18.606833117205049</v>
      </c>
      <c r="Z130" s="60">
        <f t="shared" si="176"/>
        <v>9.9270348109765703</v>
      </c>
      <c r="AA130" s="67">
        <f t="shared" si="191"/>
        <v>-20</v>
      </c>
      <c r="AB130" s="31">
        <f t="shared" si="177"/>
        <v>20</v>
      </c>
      <c r="AC130" s="50">
        <f t="shared" si="178"/>
        <v>732.37330136482444</v>
      </c>
      <c r="AD130" s="28">
        <f t="shared" si="179"/>
        <v>235.67072668736603</v>
      </c>
      <c r="AE130" s="33">
        <f t="shared" si="180"/>
        <v>1.8623111018328462</v>
      </c>
      <c r="AF130" s="89">
        <f t="shared" si="181"/>
        <v>58.529777486175163</v>
      </c>
      <c r="AG130" s="50">
        <f t="shared" si="182"/>
        <v>176.59768740903064</v>
      </c>
      <c r="AH130" s="89">
        <f t="shared" si="183"/>
        <v>70.048597966453741</v>
      </c>
      <c r="AI130" s="58">
        <f t="shared" si="184"/>
        <v>53.208888623795602</v>
      </c>
      <c r="AJ130" s="28">
        <f t="shared" si="185"/>
        <v>22.621569154125851</v>
      </c>
      <c r="AK130" s="61">
        <f t="shared" si="186"/>
        <v>3.4725777755182623</v>
      </c>
      <c r="AL130" s="60">
        <f t="shared" si="187"/>
        <v>14.31045274155235</v>
      </c>
      <c r="AM130" s="60">
        <f t="shared" si="188"/>
        <v>7.7371173780910318</v>
      </c>
      <c r="AN130" s="62">
        <f t="shared" si="192"/>
        <v>33.654026062930519</v>
      </c>
      <c r="AO130" s="63">
        <f t="shared" si="193"/>
        <v>4.4977297903751046</v>
      </c>
    </row>
    <row r="131" spans="1:41" s="1" customFormat="1" ht="20.100000000000001" customHeight="1" thickBot="1" x14ac:dyDescent="0.2">
      <c r="A131" s="18"/>
      <c r="B131" s="147"/>
      <c r="C131" s="149"/>
      <c r="D131" s="80">
        <v>600</v>
      </c>
      <c r="E131" s="149"/>
      <c r="F131" s="94" t="s">
        <v>310</v>
      </c>
      <c r="G131" s="8">
        <f t="shared" si="189"/>
        <v>40</v>
      </c>
      <c r="H131" s="196"/>
      <c r="I131" s="97">
        <f t="shared" si="162"/>
        <v>783.24437359936724</v>
      </c>
      <c r="J131" s="104">
        <v>120</v>
      </c>
      <c r="K131" s="28">
        <f t="shared" si="163"/>
        <v>420</v>
      </c>
      <c r="L131" s="58">
        <f t="shared" si="164"/>
        <v>665</v>
      </c>
      <c r="M131" s="8">
        <v>1.75</v>
      </c>
      <c r="N131" s="67">
        <f t="shared" si="190"/>
        <v>45</v>
      </c>
      <c r="O131" s="8">
        <f t="shared" si="165"/>
        <v>5</v>
      </c>
      <c r="P131" s="28">
        <f t="shared" si="166"/>
        <v>848.71732022840092</v>
      </c>
      <c r="Q131" s="28">
        <f t="shared" si="167"/>
        <v>664.99999999999989</v>
      </c>
      <c r="R131" s="33">
        <f t="shared" si="168"/>
        <v>2.4748737341529163</v>
      </c>
      <c r="S131" s="89">
        <f t="shared" si="169"/>
        <v>77.781745930520216</v>
      </c>
      <c r="T131" s="50">
        <f t="shared" si="170"/>
        <v>229.92324512466803</v>
      </c>
      <c r="U131" s="89">
        <f t="shared" si="171"/>
        <v>92.271412520439057</v>
      </c>
      <c r="V131" s="58">
        <f t="shared" si="172"/>
        <v>70.710678118654741</v>
      </c>
      <c r="W131" s="28">
        <f t="shared" si="173"/>
        <v>25.525332939200027</v>
      </c>
      <c r="X131" s="59">
        <f t="shared" si="174"/>
        <v>2.7605880198672024</v>
      </c>
      <c r="Y131" s="60">
        <f t="shared" si="175"/>
        <v>19.717636329203344</v>
      </c>
      <c r="Z131" s="60">
        <f t="shared" si="176"/>
        <v>10.267600261228289</v>
      </c>
      <c r="AA131" s="67">
        <f t="shared" si="191"/>
        <v>-20</v>
      </c>
      <c r="AB131" s="31">
        <f t="shared" si="177"/>
        <v>20</v>
      </c>
      <c r="AC131" s="50">
        <f t="shared" si="178"/>
        <v>752.16717437468446</v>
      </c>
      <c r="AD131" s="28">
        <f t="shared" si="179"/>
        <v>242.04020578702455</v>
      </c>
      <c r="AE131" s="33">
        <f t="shared" si="180"/>
        <v>1.8623111018328462</v>
      </c>
      <c r="AF131" s="89">
        <f t="shared" si="181"/>
        <v>58.529777486175163</v>
      </c>
      <c r="AG131" s="50">
        <f t="shared" si="182"/>
        <v>179.47739252910026</v>
      </c>
      <c r="AH131" s="89">
        <f t="shared" si="183"/>
        <v>70.048597966453741</v>
      </c>
      <c r="AI131" s="58">
        <f t="shared" si="184"/>
        <v>53.208888623795602</v>
      </c>
      <c r="AJ131" s="28">
        <f t="shared" si="185"/>
        <v>22.621569154125851</v>
      </c>
      <c r="AK131" s="61">
        <f t="shared" si="186"/>
        <v>3.4725777755182623</v>
      </c>
      <c r="AL131" s="60">
        <f t="shared" si="187"/>
        <v>15.169508810911525</v>
      </c>
      <c r="AM131" s="60">
        <f t="shared" si="188"/>
        <v>8.0036787757253691</v>
      </c>
      <c r="AN131" s="62">
        <f t="shared" si="192"/>
        <v>34.496773768567053</v>
      </c>
      <c r="AO131" s="63">
        <f t="shared" si="193"/>
        <v>4.5333474572561965</v>
      </c>
    </row>
    <row r="132" spans="1:41" s="1" customFormat="1" ht="20.100000000000001" customHeight="1" x14ac:dyDescent="0.15">
      <c r="A132" s="18"/>
      <c r="B132" s="147">
        <f>C132+30*2</f>
        <v>660</v>
      </c>
      <c r="C132" s="149">
        <v>600</v>
      </c>
      <c r="D132" s="80">
        <v>600</v>
      </c>
      <c r="E132" s="149">
        <v>400</v>
      </c>
      <c r="F132" s="94" t="s">
        <v>302</v>
      </c>
      <c r="G132" s="8">
        <f t="shared" si="189"/>
        <v>40</v>
      </c>
      <c r="H132" s="196">
        <f>C132/COS(G132/180*PI())</f>
        <v>783.24437359936724</v>
      </c>
      <c r="I132" s="97">
        <f t="shared" si="162"/>
        <v>783.24437359936724</v>
      </c>
      <c r="J132" s="8">
        <v>60</v>
      </c>
      <c r="K132" s="28">
        <f t="shared" ref="K132:K140" si="194">J132+E$132</f>
        <v>460</v>
      </c>
      <c r="L132" s="58">
        <f t="shared" si="164"/>
        <v>630</v>
      </c>
      <c r="M132" s="8">
        <v>1.5</v>
      </c>
      <c r="N132" s="67">
        <f t="shared" si="190"/>
        <v>45</v>
      </c>
      <c r="O132" s="8">
        <f t="shared" si="165"/>
        <v>5</v>
      </c>
      <c r="P132" s="28">
        <f t="shared" si="166"/>
        <v>792.28848054121943</v>
      </c>
      <c r="Q132" s="28">
        <f t="shared" si="167"/>
        <v>629.99999999999989</v>
      </c>
      <c r="R132" s="33">
        <f t="shared" si="168"/>
        <v>2.1213203435596424</v>
      </c>
      <c r="S132" s="89">
        <f t="shared" si="169"/>
        <v>77.781745930520216</v>
      </c>
      <c r="T132" s="50">
        <f t="shared" si="170"/>
        <v>241.58733039967632</v>
      </c>
      <c r="U132" s="89">
        <f t="shared" si="171"/>
        <v>92.025709797403351</v>
      </c>
      <c r="V132" s="58">
        <f t="shared" si="172"/>
        <v>70.710678118654741</v>
      </c>
      <c r="W132" s="28">
        <f t="shared" si="173"/>
        <v>25.152015255276805</v>
      </c>
      <c r="X132" s="59">
        <f t="shared" si="174"/>
        <v>2.8082070674862498</v>
      </c>
      <c r="Y132" s="60">
        <f t="shared" si="175"/>
        <v>20.910242816928534</v>
      </c>
      <c r="Z132" s="60">
        <f t="shared" si="176"/>
        <v>9.9288962692594183</v>
      </c>
      <c r="AA132" s="67">
        <f t="shared" si="191"/>
        <v>-20</v>
      </c>
      <c r="AB132" s="31">
        <f t="shared" si="177"/>
        <v>20</v>
      </c>
      <c r="AC132" s="50">
        <f t="shared" si="178"/>
        <v>720.30209952548773</v>
      </c>
      <c r="AD132" s="28">
        <f t="shared" si="179"/>
        <v>229.30124758770748</v>
      </c>
      <c r="AE132" s="33">
        <f t="shared" si="180"/>
        <v>1.5962666587138681</v>
      </c>
      <c r="AF132" s="89">
        <f t="shared" si="181"/>
        <v>58.529777486175163</v>
      </c>
      <c r="AG132" s="50">
        <f t="shared" si="182"/>
        <v>189.83879358204516</v>
      </c>
      <c r="AH132" s="89">
        <f t="shared" si="183"/>
        <v>69.947952798859504</v>
      </c>
      <c r="AI132" s="58">
        <f t="shared" si="184"/>
        <v>53.208888623795602</v>
      </c>
      <c r="AJ132" s="28">
        <f t="shared" si="185"/>
        <v>22.86673331826945</v>
      </c>
      <c r="AK132" s="61">
        <f t="shared" si="186"/>
        <v>3.503186709312859</v>
      </c>
      <c r="AL132" s="60">
        <f t="shared" si="187"/>
        <v>16.160119635419036</v>
      </c>
      <c r="AM132" s="60">
        <f t="shared" si="188"/>
        <v>7.7856280160091567</v>
      </c>
      <c r="AN132" s="62">
        <f t="shared" si="192"/>
        <v>32.815273710640945</v>
      </c>
      <c r="AO132" s="63">
        <f t="shared" si="193"/>
        <v>4.460593718980701</v>
      </c>
    </row>
    <row r="133" spans="1:41" s="1" customFormat="1" ht="20.100000000000001" customHeight="1" x14ac:dyDescent="0.15">
      <c r="A133" s="18"/>
      <c r="B133" s="147"/>
      <c r="C133" s="149"/>
      <c r="D133" s="80">
        <v>600</v>
      </c>
      <c r="E133" s="149"/>
      <c r="F133" s="94" t="s">
        <v>303</v>
      </c>
      <c r="G133" s="8">
        <f t="shared" si="189"/>
        <v>40</v>
      </c>
      <c r="H133" s="196"/>
      <c r="I133" s="97">
        <f t="shared" si="162"/>
        <v>783.24437359936724</v>
      </c>
      <c r="J133" s="29">
        <v>60</v>
      </c>
      <c r="K133" s="28">
        <f t="shared" si="194"/>
        <v>460</v>
      </c>
      <c r="L133" s="58">
        <f t="shared" si="164"/>
        <v>630</v>
      </c>
      <c r="M133" s="8">
        <v>1.5</v>
      </c>
      <c r="N133" s="67">
        <f t="shared" si="190"/>
        <v>45</v>
      </c>
      <c r="O133" s="8">
        <f t="shared" si="165"/>
        <v>5</v>
      </c>
      <c r="P133" s="28">
        <f t="shared" si="166"/>
        <v>792.28848054121943</v>
      </c>
      <c r="Q133" s="28">
        <f t="shared" si="167"/>
        <v>629.99999999999989</v>
      </c>
      <c r="R133" s="33">
        <f t="shared" si="168"/>
        <v>2.1213203435596424</v>
      </c>
      <c r="S133" s="89">
        <f t="shared" si="169"/>
        <v>77.781745930520216</v>
      </c>
      <c r="T133" s="50">
        <f t="shared" si="170"/>
        <v>241.58733039967632</v>
      </c>
      <c r="U133" s="89">
        <f t="shared" si="171"/>
        <v>92.025709797403351</v>
      </c>
      <c r="V133" s="58">
        <f t="shared" si="172"/>
        <v>70.710678118654741</v>
      </c>
      <c r="W133" s="28">
        <f t="shared" si="173"/>
        <v>25.152015255276805</v>
      </c>
      <c r="X133" s="59">
        <f t="shared" si="174"/>
        <v>2.8082070674862498</v>
      </c>
      <c r="Y133" s="60">
        <f t="shared" si="175"/>
        <v>20.910242816928534</v>
      </c>
      <c r="Z133" s="60">
        <f t="shared" si="176"/>
        <v>9.9288962692594183</v>
      </c>
      <c r="AA133" s="67">
        <f t="shared" si="191"/>
        <v>-20</v>
      </c>
      <c r="AB133" s="31">
        <f t="shared" si="177"/>
        <v>20</v>
      </c>
      <c r="AC133" s="50">
        <f t="shared" si="178"/>
        <v>720.30209952548773</v>
      </c>
      <c r="AD133" s="28">
        <f t="shared" si="179"/>
        <v>229.30124758770748</v>
      </c>
      <c r="AE133" s="33">
        <f t="shared" si="180"/>
        <v>1.5962666587138681</v>
      </c>
      <c r="AF133" s="89">
        <f t="shared" si="181"/>
        <v>58.529777486175163</v>
      </c>
      <c r="AG133" s="50">
        <f t="shared" si="182"/>
        <v>189.83879358204516</v>
      </c>
      <c r="AH133" s="89">
        <f t="shared" si="183"/>
        <v>69.947952798859504</v>
      </c>
      <c r="AI133" s="58">
        <f t="shared" si="184"/>
        <v>53.208888623795602</v>
      </c>
      <c r="AJ133" s="28">
        <f t="shared" si="185"/>
        <v>22.86673331826945</v>
      </c>
      <c r="AK133" s="61">
        <f t="shared" si="186"/>
        <v>3.503186709312859</v>
      </c>
      <c r="AL133" s="60">
        <f t="shared" si="187"/>
        <v>16.160119635419036</v>
      </c>
      <c r="AM133" s="60">
        <f t="shared" si="188"/>
        <v>7.7856280160091567</v>
      </c>
      <c r="AN133" s="62">
        <f t="shared" si="192"/>
        <v>32.815273710640945</v>
      </c>
      <c r="AO133" s="63">
        <f t="shared" si="193"/>
        <v>4.460593718980701</v>
      </c>
    </row>
    <row r="134" spans="1:41" s="1" customFormat="1" ht="20.100000000000001" customHeight="1" x14ac:dyDescent="0.15">
      <c r="A134" s="18"/>
      <c r="B134" s="147"/>
      <c r="C134" s="149"/>
      <c r="D134" s="80">
        <v>600</v>
      </c>
      <c r="E134" s="149"/>
      <c r="F134" s="94" t="s">
        <v>304</v>
      </c>
      <c r="G134" s="8">
        <f t="shared" si="189"/>
        <v>40</v>
      </c>
      <c r="H134" s="196"/>
      <c r="I134" s="97">
        <f t="shared" si="162"/>
        <v>783.24437359936724</v>
      </c>
      <c r="J134" s="29">
        <v>80</v>
      </c>
      <c r="K134" s="28">
        <f t="shared" si="194"/>
        <v>480</v>
      </c>
      <c r="L134" s="58">
        <f t="shared" si="164"/>
        <v>660</v>
      </c>
      <c r="M134" s="8">
        <v>1.5</v>
      </c>
      <c r="N134" s="67">
        <f t="shared" si="190"/>
        <v>45</v>
      </c>
      <c r="O134" s="8">
        <f t="shared" si="165"/>
        <v>5</v>
      </c>
      <c r="P134" s="28">
        <f t="shared" si="166"/>
        <v>830.01650342413461</v>
      </c>
      <c r="Q134" s="28">
        <f t="shared" si="167"/>
        <v>659.99999999999989</v>
      </c>
      <c r="R134" s="33">
        <f t="shared" si="168"/>
        <v>2.1213203435596424</v>
      </c>
      <c r="S134" s="89">
        <f t="shared" si="169"/>
        <v>77.781745930520216</v>
      </c>
      <c r="T134" s="50">
        <f t="shared" si="170"/>
        <v>248.70931233311785</v>
      </c>
      <c r="U134" s="89">
        <f t="shared" si="171"/>
        <v>92.025709797403351</v>
      </c>
      <c r="V134" s="58">
        <f t="shared" si="172"/>
        <v>70.710678118654741</v>
      </c>
      <c r="W134" s="28">
        <f t="shared" si="173"/>
        <v>25.152015255276805</v>
      </c>
      <c r="X134" s="59">
        <f t="shared" si="174"/>
        <v>2.8082070674862498</v>
      </c>
      <c r="Y134" s="60">
        <f t="shared" si="175"/>
        <v>23.187077840920143</v>
      </c>
      <c r="Z134" s="60">
        <f t="shared" si="176"/>
        <v>10.542716095792009</v>
      </c>
      <c r="AA134" s="67">
        <f t="shared" si="191"/>
        <v>-20</v>
      </c>
      <c r="AB134" s="31">
        <f t="shared" si="177"/>
        <v>20</v>
      </c>
      <c r="AC134" s="50">
        <f t="shared" si="178"/>
        <v>754.60219950289184</v>
      </c>
      <c r="AD134" s="28">
        <f t="shared" si="179"/>
        <v>240.22035461569354</v>
      </c>
      <c r="AE134" s="33">
        <f t="shared" si="180"/>
        <v>1.5962666587138681</v>
      </c>
      <c r="AF134" s="89">
        <f t="shared" si="181"/>
        <v>58.529777486175163</v>
      </c>
      <c r="AG134" s="50">
        <f t="shared" si="182"/>
        <v>195.5478812383873</v>
      </c>
      <c r="AH134" s="89">
        <f t="shared" si="183"/>
        <v>69.947952798859504</v>
      </c>
      <c r="AI134" s="58">
        <f t="shared" si="184"/>
        <v>53.208888623795602</v>
      </c>
      <c r="AJ134" s="28">
        <f t="shared" si="185"/>
        <v>22.86673331826945</v>
      </c>
      <c r="AK134" s="61">
        <f t="shared" si="186"/>
        <v>3.503186709312859</v>
      </c>
      <c r="AL134" s="60">
        <f t="shared" si="187"/>
        <v>17.931385322630003</v>
      </c>
      <c r="AM134" s="60">
        <f t="shared" si="188"/>
        <v>8.2694121428432634</v>
      </c>
      <c r="AN134" s="62">
        <f t="shared" si="192"/>
        <v>34.251397661323317</v>
      </c>
      <c r="AO134" s="63">
        <f t="shared" si="193"/>
        <v>4.521652576491145</v>
      </c>
    </row>
    <row r="135" spans="1:41" s="1" customFormat="1" ht="20.100000000000001" customHeight="1" x14ac:dyDescent="0.15">
      <c r="A135" s="18"/>
      <c r="B135" s="147"/>
      <c r="C135" s="149"/>
      <c r="D135" s="80">
        <v>600</v>
      </c>
      <c r="E135" s="149"/>
      <c r="F135" s="94" t="s">
        <v>305</v>
      </c>
      <c r="G135" s="8">
        <f t="shared" si="189"/>
        <v>40</v>
      </c>
      <c r="H135" s="196"/>
      <c r="I135" s="97">
        <f t="shared" si="162"/>
        <v>783.24437359936724</v>
      </c>
      <c r="J135" s="29">
        <v>80</v>
      </c>
      <c r="K135" s="28">
        <f t="shared" si="194"/>
        <v>480</v>
      </c>
      <c r="L135" s="58">
        <f t="shared" si="164"/>
        <v>660</v>
      </c>
      <c r="M135" s="8">
        <v>1.5</v>
      </c>
      <c r="N135" s="67">
        <f t="shared" si="190"/>
        <v>45</v>
      </c>
      <c r="O135" s="8">
        <f t="shared" si="165"/>
        <v>5</v>
      </c>
      <c r="P135" s="28">
        <f t="shared" si="166"/>
        <v>830.01650342413461</v>
      </c>
      <c r="Q135" s="28">
        <f t="shared" si="167"/>
        <v>659.99999999999989</v>
      </c>
      <c r="R135" s="33">
        <f t="shared" si="168"/>
        <v>2.1213203435596424</v>
      </c>
      <c r="S135" s="89">
        <f t="shared" si="169"/>
        <v>77.781745930520216</v>
      </c>
      <c r="T135" s="50">
        <f t="shared" si="170"/>
        <v>248.70931233311785</v>
      </c>
      <c r="U135" s="89">
        <f t="shared" si="171"/>
        <v>92.025709797403351</v>
      </c>
      <c r="V135" s="58">
        <f t="shared" si="172"/>
        <v>70.710678118654741</v>
      </c>
      <c r="W135" s="28">
        <f t="shared" si="173"/>
        <v>25.152015255276805</v>
      </c>
      <c r="X135" s="59">
        <f t="shared" si="174"/>
        <v>2.8082070674862498</v>
      </c>
      <c r="Y135" s="60">
        <f t="shared" si="175"/>
        <v>23.187077840920143</v>
      </c>
      <c r="Z135" s="60">
        <f t="shared" si="176"/>
        <v>10.542716095792009</v>
      </c>
      <c r="AA135" s="67">
        <f t="shared" si="191"/>
        <v>-20</v>
      </c>
      <c r="AB135" s="31">
        <f t="shared" si="177"/>
        <v>20</v>
      </c>
      <c r="AC135" s="50">
        <f t="shared" si="178"/>
        <v>754.60219950289184</v>
      </c>
      <c r="AD135" s="28">
        <f t="shared" si="179"/>
        <v>240.22035461569354</v>
      </c>
      <c r="AE135" s="33">
        <f t="shared" si="180"/>
        <v>1.5962666587138681</v>
      </c>
      <c r="AF135" s="89">
        <f t="shared" si="181"/>
        <v>58.529777486175163</v>
      </c>
      <c r="AG135" s="50">
        <f t="shared" si="182"/>
        <v>195.5478812383873</v>
      </c>
      <c r="AH135" s="89">
        <f t="shared" si="183"/>
        <v>69.947952798859504</v>
      </c>
      <c r="AI135" s="58">
        <f t="shared" si="184"/>
        <v>53.208888623795602</v>
      </c>
      <c r="AJ135" s="28">
        <f t="shared" si="185"/>
        <v>22.86673331826945</v>
      </c>
      <c r="AK135" s="61">
        <f t="shared" si="186"/>
        <v>3.503186709312859</v>
      </c>
      <c r="AL135" s="60">
        <f t="shared" si="187"/>
        <v>17.931385322630003</v>
      </c>
      <c r="AM135" s="60">
        <f t="shared" si="188"/>
        <v>8.2694121428432634</v>
      </c>
      <c r="AN135" s="62">
        <f t="shared" si="192"/>
        <v>34.251397661323317</v>
      </c>
      <c r="AO135" s="63">
        <f t="shared" si="193"/>
        <v>4.521652576491145</v>
      </c>
    </row>
    <row r="136" spans="1:41" s="1" customFormat="1" ht="20.100000000000001" customHeight="1" x14ac:dyDescent="0.15">
      <c r="A136" s="18"/>
      <c r="B136" s="147"/>
      <c r="C136" s="149"/>
      <c r="D136" s="80">
        <v>600</v>
      </c>
      <c r="E136" s="149"/>
      <c r="F136" s="94" t="s">
        <v>306</v>
      </c>
      <c r="G136" s="8">
        <f t="shared" si="189"/>
        <v>40</v>
      </c>
      <c r="H136" s="196"/>
      <c r="I136" s="97">
        <f t="shared" si="162"/>
        <v>783.24437359936724</v>
      </c>
      <c r="J136" s="29">
        <v>90</v>
      </c>
      <c r="K136" s="28">
        <f t="shared" si="194"/>
        <v>490</v>
      </c>
      <c r="L136" s="58">
        <f t="shared" si="164"/>
        <v>787.5</v>
      </c>
      <c r="M136" s="8">
        <v>1.75</v>
      </c>
      <c r="N136" s="67">
        <f t="shared" si="190"/>
        <v>45</v>
      </c>
      <c r="O136" s="8">
        <f t="shared" si="165"/>
        <v>5</v>
      </c>
      <c r="P136" s="28">
        <f t="shared" si="166"/>
        <v>1005.059984481001</v>
      </c>
      <c r="Q136" s="28">
        <f t="shared" si="167"/>
        <v>787.49999999999989</v>
      </c>
      <c r="R136" s="33">
        <f t="shared" si="168"/>
        <v>2.4748737341529163</v>
      </c>
      <c r="S136" s="89">
        <f t="shared" si="169"/>
        <v>77.781745930520216</v>
      </c>
      <c r="T136" s="50">
        <f t="shared" si="170"/>
        <v>255.28016165702599</v>
      </c>
      <c r="U136" s="89">
        <f t="shared" si="171"/>
        <v>92.271412520439057</v>
      </c>
      <c r="V136" s="58">
        <f t="shared" si="172"/>
        <v>70.710678118654741</v>
      </c>
      <c r="W136" s="28">
        <f t="shared" si="173"/>
        <v>25.525332939200027</v>
      </c>
      <c r="X136" s="59">
        <f t="shared" si="174"/>
        <v>2.7605880198672024</v>
      </c>
      <c r="Y136" s="60">
        <f t="shared" si="175"/>
        <v>28.655382397447571</v>
      </c>
      <c r="Z136" s="60">
        <f t="shared" si="176"/>
        <v>12.758057462426249</v>
      </c>
      <c r="AA136" s="67">
        <f t="shared" si="191"/>
        <v>-20</v>
      </c>
      <c r="AB136" s="31">
        <f t="shared" si="177"/>
        <v>20</v>
      </c>
      <c r="AC136" s="50">
        <f t="shared" si="178"/>
        <v>890.7242854437053</v>
      </c>
      <c r="AD136" s="28">
        <f t="shared" si="179"/>
        <v>286.62655948463436</v>
      </c>
      <c r="AE136" s="33">
        <f t="shared" si="180"/>
        <v>1.8623111018328462</v>
      </c>
      <c r="AF136" s="89">
        <f t="shared" si="181"/>
        <v>58.529777486175163</v>
      </c>
      <c r="AG136" s="50">
        <f t="shared" si="182"/>
        <v>199.6353283695878</v>
      </c>
      <c r="AH136" s="89">
        <f t="shared" si="183"/>
        <v>70.048597966453741</v>
      </c>
      <c r="AI136" s="58">
        <f t="shared" si="184"/>
        <v>53.208888623795602</v>
      </c>
      <c r="AJ136" s="28">
        <f t="shared" si="185"/>
        <v>22.621569154125851</v>
      </c>
      <c r="AK136" s="61">
        <f t="shared" si="186"/>
        <v>3.4725777755182623</v>
      </c>
      <c r="AL136" s="60">
        <f t="shared" si="187"/>
        <v>22.090561629995033</v>
      </c>
      <c r="AM136" s="60">
        <f t="shared" si="188"/>
        <v>9.9542718896957698</v>
      </c>
      <c r="AN136" s="62">
        <f t="shared" si="192"/>
        <v>40.614165917669496</v>
      </c>
      <c r="AO136" s="63">
        <f t="shared" si="193"/>
        <v>4.7826711254238461</v>
      </c>
    </row>
    <row r="137" spans="1:41" s="1" customFormat="1" ht="20.100000000000001" customHeight="1" x14ac:dyDescent="0.15">
      <c r="A137" s="18"/>
      <c r="B137" s="147"/>
      <c r="C137" s="149"/>
      <c r="D137" s="80">
        <v>600</v>
      </c>
      <c r="E137" s="149"/>
      <c r="F137" s="94" t="s">
        <v>307</v>
      </c>
      <c r="G137" s="8">
        <f t="shared" si="189"/>
        <v>40</v>
      </c>
      <c r="H137" s="196"/>
      <c r="I137" s="97">
        <f t="shared" si="162"/>
        <v>783.24437359936724</v>
      </c>
      <c r="J137" s="29">
        <v>90</v>
      </c>
      <c r="K137" s="28">
        <f t="shared" si="194"/>
        <v>490</v>
      </c>
      <c r="L137" s="58">
        <f t="shared" si="164"/>
        <v>787.5</v>
      </c>
      <c r="M137" s="8">
        <v>1.75</v>
      </c>
      <c r="N137" s="67">
        <f t="shared" si="190"/>
        <v>45</v>
      </c>
      <c r="O137" s="8">
        <f t="shared" si="165"/>
        <v>5</v>
      </c>
      <c r="P137" s="28">
        <f t="shared" si="166"/>
        <v>1005.059984481001</v>
      </c>
      <c r="Q137" s="28">
        <f t="shared" si="167"/>
        <v>787.49999999999989</v>
      </c>
      <c r="R137" s="33">
        <f t="shared" si="168"/>
        <v>2.4748737341529163</v>
      </c>
      <c r="S137" s="89">
        <f t="shared" si="169"/>
        <v>77.781745930520216</v>
      </c>
      <c r="T137" s="50">
        <f t="shared" si="170"/>
        <v>255.28016165702599</v>
      </c>
      <c r="U137" s="89">
        <f t="shared" si="171"/>
        <v>92.271412520439057</v>
      </c>
      <c r="V137" s="58">
        <f t="shared" si="172"/>
        <v>70.710678118654741</v>
      </c>
      <c r="W137" s="28">
        <f t="shared" si="173"/>
        <v>25.525332939200027</v>
      </c>
      <c r="X137" s="59">
        <f t="shared" si="174"/>
        <v>2.7605880198672024</v>
      </c>
      <c r="Y137" s="60">
        <f t="shared" si="175"/>
        <v>28.655382397447571</v>
      </c>
      <c r="Z137" s="60">
        <f t="shared" si="176"/>
        <v>12.758057462426249</v>
      </c>
      <c r="AA137" s="67">
        <f t="shared" si="191"/>
        <v>-20</v>
      </c>
      <c r="AB137" s="31">
        <f t="shared" si="177"/>
        <v>20</v>
      </c>
      <c r="AC137" s="50">
        <f t="shared" si="178"/>
        <v>890.7242854437053</v>
      </c>
      <c r="AD137" s="28">
        <f t="shared" si="179"/>
        <v>286.62655948463436</v>
      </c>
      <c r="AE137" s="33">
        <f t="shared" si="180"/>
        <v>1.8623111018328462</v>
      </c>
      <c r="AF137" s="89">
        <f t="shared" si="181"/>
        <v>58.529777486175163</v>
      </c>
      <c r="AG137" s="50">
        <f t="shared" si="182"/>
        <v>199.6353283695878</v>
      </c>
      <c r="AH137" s="89">
        <f t="shared" si="183"/>
        <v>70.048597966453741</v>
      </c>
      <c r="AI137" s="58">
        <f t="shared" si="184"/>
        <v>53.208888623795602</v>
      </c>
      <c r="AJ137" s="28">
        <f t="shared" si="185"/>
        <v>22.621569154125851</v>
      </c>
      <c r="AK137" s="61">
        <f t="shared" si="186"/>
        <v>3.4725777755182623</v>
      </c>
      <c r="AL137" s="60">
        <f t="shared" si="187"/>
        <v>22.090561629995033</v>
      </c>
      <c r="AM137" s="60">
        <f t="shared" si="188"/>
        <v>9.9542718896957698</v>
      </c>
      <c r="AN137" s="62">
        <f t="shared" si="192"/>
        <v>40.614165917669496</v>
      </c>
      <c r="AO137" s="63">
        <f t="shared" si="193"/>
        <v>4.7826711254238461</v>
      </c>
    </row>
    <row r="138" spans="1:41" s="1" customFormat="1" ht="20.100000000000001" customHeight="1" x14ac:dyDescent="0.15">
      <c r="A138" s="18"/>
      <c r="B138" s="147"/>
      <c r="C138" s="149"/>
      <c r="D138" s="80">
        <v>600</v>
      </c>
      <c r="E138" s="149"/>
      <c r="F138" s="94" t="s">
        <v>308</v>
      </c>
      <c r="G138" s="8">
        <f t="shared" si="189"/>
        <v>40</v>
      </c>
      <c r="H138" s="196"/>
      <c r="I138" s="97">
        <f t="shared" si="162"/>
        <v>783.24437359936724</v>
      </c>
      <c r="J138" s="29">
        <v>110</v>
      </c>
      <c r="K138" s="28">
        <f t="shared" si="194"/>
        <v>510</v>
      </c>
      <c r="L138" s="58">
        <f t="shared" si="164"/>
        <v>822.5</v>
      </c>
      <c r="M138" s="8">
        <v>1.75</v>
      </c>
      <c r="N138" s="67">
        <f t="shared" si="190"/>
        <v>45</v>
      </c>
      <c r="O138" s="8">
        <f t="shared" si="165"/>
        <v>5</v>
      </c>
      <c r="P138" s="28">
        <f t="shared" si="166"/>
        <v>1049.7293171246013</v>
      </c>
      <c r="Q138" s="28">
        <f t="shared" si="167"/>
        <v>822.49999999999989</v>
      </c>
      <c r="R138" s="33">
        <f t="shared" si="168"/>
        <v>2.4748737341529163</v>
      </c>
      <c r="S138" s="89">
        <f t="shared" si="169"/>
        <v>77.781745930520216</v>
      </c>
      <c r="T138" s="50">
        <f t="shared" si="170"/>
        <v>262.52499495198538</v>
      </c>
      <c r="U138" s="89">
        <f t="shared" si="171"/>
        <v>92.271412520439057</v>
      </c>
      <c r="V138" s="58">
        <f t="shared" si="172"/>
        <v>70.710678118654741</v>
      </c>
      <c r="W138" s="28">
        <f t="shared" si="173"/>
        <v>25.52533293920003</v>
      </c>
      <c r="X138" s="59">
        <f t="shared" si="174"/>
        <v>2.7605880198672024</v>
      </c>
      <c r="Y138" s="60">
        <f t="shared" si="175"/>
        <v>31.601581542141819</v>
      </c>
      <c r="Z138" s="60">
        <f t="shared" si="176"/>
        <v>13.503848500087207</v>
      </c>
      <c r="AA138" s="67">
        <f t="shared" si="191"/>
        <v>-20</v>
      </c>
      <c r="AB138" s="31">
        <f t="shared" si="177"/>
        <v>20</v>
      </c>
      <c r="AC138" s="50">
        <f t="shared" si="178"/>
        <v>930.31203146342557</v>
      </c>
      <c r="AD138" s="28">
        <f t="shared" si="179"/>
        <v>299.36551768395145</v>
      </c>
      <c r="AE138" s="33">
        <f t="shared" si="180"/>
        <v>1.8623111018328462</v>
      </c>
      <c r="AF138" s="89">
        <f t="shared" si="181"/>
        <v>58.529777486175163</v>
      </c>
      <c r="AG138" s="50">
        <f t="shared" si="182"/>
        <v>205.39473860972709</v>
      </c>
      <c r="AH138" s="89">
        <f t="shared" si="183"/>
        <v>70.048597966453741</v>
      </c>
      <c r="AI138" s="58">
        <f t="shared" si="184"/>
        <v>53.208888623795602</v>
      </c>
      <c r="AJ138" s="28">
        <f t="shared" si="185"/>
        <v>22.621569154125851</v>
      </c>
      <c r="AK138" s="61">
        <f t="shared" si="186"/>
        <v>3.4725777755182623</v>
      </c>
      <c r="AL138" s="60">
        <f t="shared" si="187"/>
        <v>24.374871708832242</v>
      </c>
      <c r="AM138" s="60">
        <f t="shared" si="188"/>
        <v>10.538797421357685</v>
      </c>
      <c r="AN138" s="62">
        <f t="shared" si="192"/>
        <v>42.432114527656637</v>
      </c>
      <c r="AO138" s="63">
        <f t="shared" si="193"/>
        <v>4.8539064591860308</v>
      </c>
    </row>
    <row r="139" spans="1:41" s="1" customFormat="1" ht="20.100000000000001" customHeight="1" x14ac:dyDescent="0.15">
      <c r="A139" s="18"/>
      <c r="B139" s="147"/>
      <c r="C139" s="149"/>
      <c r="D139" s="80">
        <v>600</v>
      </c>
      <c r="E139" s="149"/>
      <c r="F139" s="94" t="s">
        <v>309</v>
      </c>
      <c r="G139" s="8">
        <f t="shared" si="189"/>
        <v>40</v>
      </c>
      <c r="H139" s="196"/>
      <c r="I139" s="97">
        <f t="shared" si="162"/>
        <v>783.24437359936724</v>
      </c>
      <c r="J139" s="29">
        <v>110</v>
      </c>
      <c r="K139" s="28">
        <f t="shared" si="194"/>
        <v>510</v>
      </c>
      <c r="L139" s="58">
        <f t="shared" si="164"/>
        <v>822.5</v>
      </c>
      <c r="M139" s="8">
        <v>1.75</v>
      </c>
      <c r="N139" s="67">
        <f t="shared" si="190"/>
        <v>45</v>
      </c>
      <c r="O139" s="8">
        <f t="shared" si="165"/>
        <v>5</v>
      </c>
      <c r="P139" s="28">
        <f t="shared" si="166"/>
        <v>1049.7293171246013</v>
      </c>
      <c r="Q139" s="28">
        <f t="shared" si="167"/>
        <v>822.49999999999989</v>
      </c>
      <c r="R139" s="33">
        <f t="shared" si="168"/>
        <v>2.4748737341529163</v>
      </c>
      <c r="S139" s="89">
        <f t="shared" si="169"/>
        <v>77.781745930520216</v>
      </c>
      <c r="T139" s="50">
        <f t="shared" si="170"/>
        <v>262.52499495198538</v>
      </c>
      <c r="U139" s="89">
        <f t="shared" si="171"/>
        <v>92.271412520439057</v>
      </c>
      <c r="V139" s="58">
        <f t="shared" si="172"/>
        <v>70.710678118654741</v>
      </c>
      <c r="W139" s="28">
        <f t="shared" si="173"/>
        <v>25.52533293920003</v>
      </c>
      <c r="X139" s="59">
        <f t="shared" si="174"/>
        <v>2.7605880198672024</v>
      </c>
      <c r="Y139" s="60">
        <f t="shared" si="175"/>
        <v>31.601581542141819</v>
      </c>
      <c r="Z139" s="60">
        <f t="shared" si="176"/>
        <v>13.503848500087207</v>
      </c>
      <c r="AA139" s="67">
        <f t="shared" si="191"/>
        <v>-20</v>
      </c>
      <c r="AB139" s="31">
        <f t="shared" si="177"/>
        <v>20</v>
      </c>
      <c r="AC139" s="50">
        <f t="shared" si="178"/>
        <v>930.31203146342557</v>
      </c>
      <c r="AD139" s="28">
        <f t="shared" si="179"/>
        <v>299.36551768395145</v>
      </c>
      <c r="AE139" s="33">
        <f t="shared" si="180"/>
        <v>1.8623111018328462</v>
      </c>
      <c r="AF139" s="89">
        <f t="shared" si="181"/>
        <v>58.529777486175163</v>
      </c>
      <c r="AG139" s="50">
        <f t="shared" si="182"/>
        <v>205.39473860972709</v>
      </c>
      <c r="AH139" s="89">
        <f t="shared" si="183"/>
        <v>70.048597966453741</v>
      </c>
      <c r="AI139" s="58">
        <f t="shared" si="184"/>
        <v>53.208888623795602</v>
      </c>
      <c r="AJ139" s="28">
        <f t="shared" si="185"/>
        <v>22.621569154125851</v>
      </c>
      <c r="AK139" s="61">
        <f t="shared" si="186"/>
        <v>3.4725777755182623</v>
      </c>
      <c r="AL139" s="60">
        <f t="shared" si="187"/>
        <v>24.374871708832242</v>
      </c>
      <c r="AM139" s="60">
        <f t="shared" si="188"/>
        <v>10.538797421357685</v>
      </c>
      <c r="AN139" s="62">
        <f t="shared" si="192"/>
        <v>42.432114527656637</v>
      </c>
      <c r="AO139" s="63">
        <f t="shared" si="193"/>
        <v>4.8539064591860308</v>
      </c>
    </row>
    <row r="140" spans="1:41" s="1" customFormat="1" ht="20.100000000000001" customHeight="1" thickBot="1" x14ac:dyDescent="0.2">
      <c r="A140" s="18"/>
      <c r="B140" s="147"/>
      <c r="C140" s="149"/>
      <c r="D140" s="80">
        <v>600</v>
      </c>
      <c r="E140" s="149"/>
      <c r="F140" s="94" t="s">
        <v>310</v>
      </c>
      <c r="G140" s="8">
        <f t="shared" si="189"/>
        <v>40</v>
      </c>
      <c r="H140" s="196"/>
      <c r="I140" s="97">
        <f t="shared" si="162"/>
        <v>783.24437359936724</v>
      </c>
      <c r="J140" s="104">
        <v>120</v>
      </c>
      <c r="K140" s="28">
        <f t="shared" si="194"/>
        <v>520</v>
      </c>
      <c r="L140" s="58">
        <f t="shared" si="164"/>
        <v>840</v>
      </c>
      <c r="M140" s="8">
        <v>1.75</v>
      </c>
      <c r="N140" s="67">
        <f t="shared" si="190"/>
        <v>45</v>
      </c>
      <c r="O140" s="8">
        <f t="shared" si="165"/>
        <v>5</v>
      </c>
      <c r="P140" s="28">
        <f t="shared" si="166"/>
        <v>1072.0639834464012</v>
      </c>
      <c r="Q140" s="28">
        <f t="shared" si="167"/>
        <v>839.99999999999989</v>
      </c>
      <c r="R140" s="33">
        <f t="shared" si="168"/>
        <v>2.4748737341529163</v>
      </c>
      <c r="S140" s="89">
        <f t="shared" si="169"/>
        <v>77.781745930520216</v>
      </c>
      <c r="T140" s="50">
        <f t="shared" si="170"/>
        <v>266.1474115994651</v>
      </c>
      <c r="U140" s="89">
        <f t="shared" si="171"/>
        <v>92.271412520439057</v>
      </c>
      <c r="V140" s="58">
        <f t="shared" si="172"/>
        <v>70.710678118654741</v>
      </c>
      <c r="W140" s="28">
        <f t="shared" si="173"/>
        <v>25.52533293920003</v>
      </c>
      <c r="X140" s="59">
        <f t="shared" si="174"/>
        <v>2.7605880198672024</v>
      </c>
      <c r="Y140" s="60">
        <f t="shared" si="175"/>
        <v>33.143276964207182</v>
      </c>
      <c r="Z140" s="60">
        <f t="shared" si="176"/>
        <v>13.882449325137467</v>
      </c>
      <c r="AA140" s="67">
        <f t="shared" si="191"/>
        <v>-20</v>
      </c>
      <c r="AB140" s="31">
        <f t="shared" si="177"/>
        <v>20</v>
      </c>
      <c r="AC140" s="50">
        <f t="shared" si="178"/>
        <v>950.10590447328582</v>
      </c>
      <c r="AD140" s="28">
        <f t="shared" si="179"/>
        <v>305.73499678360997</v>
      </c>
      <c r="AE140" s="33">
        <f t="shared" si="180"/>
        <v>1.8623111018328462</v>
      </c>
      <c r="AF140" s="89">
        <f t="shared" si="181"/>
        <v>58.529777486175163</v>
      </c>
      <c r="AG140" s="50">
        <f t="shared" si="182"/>
        <v>208.27444372979673</v>
      </c>
      <c r="AH140" s="89">
        <f t="shared" si="183"/>
        <v>70.048597966453741</v>
      </c>
      <c r="AI140" s="58">
        <f t="shared" si="184"/>
        <v>53.208888623795602</v>
      </c>
      <c r="AJ140" s="28">
        <f t="shared" si="185"/>
        <v>22.621569154125851</v>
      </c>
      <c r="AK140" s="61">
        <f t="shared" si="186"/>
        <v>3.4725777755182623</v>
      </c>
      <c r="AL140" s="60">
        <f t="shared" si="187"/>
        <v>25.57069089293789</v>
      </c>
      <c r="AM140" s="60">
        <f t="shared" si="188"/>
        <v>10.835595722752753</v>
      </c>
      <c r="AN140" s="62">
        <f t="shared" si="192"/>
        <v>43.352775879595576</v>
      </c>
      <c r="AO140" s="63">
        <f t="shared" si="193"/>
        <v>4.8895241260671245</v>
      </c>
    </row>
    <row r="141" spans="1:41" s="1" customFormat="1" ht="20.100000000000001" customHeight="1" x14ac:dyDescent="0.15">
      <c r="A141" s="18"/>
      <c r="B141" s="147">
        <f>C141+30*2</f>
        <v>660</v>
      </c>
      <c r="C141" s="149">
        <v>600</v>
      </c>
      <c r="D141" s="80">
        <v>600</v>
      </c>
      <c r="E141" s="149">
        <v>450</v>
      </c>
      <c r="F141" s="94" t="s">
        <v>302</v>
      </c>
      <c r="G141" s="8">
        <f t="shared" si="189"/>
        <v>40</v>
      </c>
      <c r="H141" s="196">
        <f>C141/COS(G141/180*PI())</f>
        <v>783.24437359936724</v>
      </c>
      <c r="I141" s="97">
        <f t="shared" si="162"/>
        <v>783.24437359936724</v>
      </c>
      <c r="J141" s="8">
        <v>60</v>
      </c>
      <c r="K141" s="28">
        <f t="shared" ref="K141:K149" si="195">J141+E$141</f>
        <v>510</v>
      </c>
      <c r="L141" s="58">
        <f t="shared" si="164"/>
        <v>705</v>
      </c>
      <c r="M141" s="8">
        <v>1.5</v>
      </c>
      <c r="N141" s="67">
        <f t="shared" si="190"/>
        <v>45</v>
      </c>
      <c r="O141" s="8">
        <f t="shared" si="165"/>
        <v>5</v>
      </c>
      <c r="P141" s="28">
        <f t="shared" si="166"/>
        <v>886.60853774850739</v>
      </c>
      <c r="Q141" s="28">
        <f t="shared" si="167"/>
        <v>704.99999999999989</v>
      </c>
      <c r="R141" s="33">
        <f t="shared" si="168"/>
        <v>2.1213203435596424</v>
      </c>
      <c r="S141" s="89">
        <f t="shared" si="169"/>
        <v>77.781745930520216</v>
      </c>
      <c r="T141" s="50">
        <f t="shared" si="170"/>
        <v>259.39228523328023</v>
      </c>
      <c r="U141" s="89">
        <f t="shared" si="171"/>
        <v>92.025709797403351</v>
      </c>
      <c r="V141" s="58">
        <f t="shared" si="172"/>
        <v>70.710678118654741</v>
      </c>
      <c r="W141" s="28">
        <f t="shared" si="173"/>
        <v>25.152015255276805</v>
      </c>
      <c r="X141" s="59">
        <f t="shared" si="174"/>
        <v>2.8082070674862498</v>
      </c>
      <c r="Y141" s="60">
        <f t="shared" si="175"/>
        <v>26.883463724894821</v>
      </c>
      <c r="Z141" s="60">
        <f t="shared" si="176"/>
        <v>11.487482524616262</v>
      </c>
      <c r="AA141" s="67">
        <f t="shared" si="191"/>
        <v>-20</v>
      </c>
      <c r="AB141" s="31">
        <f t="shared" si="177"/>
        <v>20</v>
      </c>
      <c r="AC141" s="50">
        <f t="shared" si="178"/>
        <v>806.05234946899816</v>
      </c>
      <c r="AD141" s="28">
        <f t="shared" si="179"/>
        <v>256.59901515767262</v>
      </c>
      <c r="AE141" s="33">
        <f t="shared" si="180"/>
        <v>1.5962666587138681</v>
      </c>
      <c r="AF141" s="89">
        <f t="shared" si="181"/>
        <v>58.529777486175163</v>
      </c>
      <c r="AG141" s="50">
        <f t="shared" si="182"/>
        <v>204.11151272290059</v>
      </c>
      <c r="AH141" s="89">
        <f t="shared" si="183"/>
        <v>69.947952798859504</v>
      </c>
      <c r="AI141" s="58">
        <f t="shared" si="184"/>
        <v>53.208888623795602</v>
      </c>
      <c r="AJ141" s="28">
        <f t="shared" si="185"/>
        <v>22.866733318269453</v>
      </c>
      <c r="AK141" s="61">
        <f t="shared" si="186"/>
        <v>3.503186709312859</v>
      </c>
      <c r="AL141" s="60">
        <f t="shared" si="187"/>
        <v>20.809345673775205</v>
      </c>
      <c r="AM141" s="60">
        <f t="shared" si="188"/>
        <v>9.014356503934577</v>
      </c>
      <c r="AN141" s="62">
        <f t="shared" si="192"/>
        <v>36.448515596533902</v>
      </c>
      <c r="AO141" s="63">
        <f t="shared" si="193"/>
        <v>4.6132408627568129</v>
      </c>
    </row>
    <row r="142" spans="1:41" s="1" customFormat="1" ht="20.100000000000001" customHeight="1" x14ac:dyDescent="0.15">
      <c r="A142" s="18"/>
      <c r="B142" s="147"/>
      <c r="C142" s="149"/>
      <c r="D142" s="80">
        <v>600</v>
      </c>
      <c r="E142" s="149"/>
      <c r="F142" s="94" t="s">
        <v>303</v>
      </c>
      <c r="G142" s="8">
        <f t="shared" si="189"/>
        <v>40</v>
      </c>
      <c r="H142" s="196"/>
      <c r="I142" s="97">
        <f t="shared" si="162"/>
        <v>783.24437359936724</v>
      </c>
      <c r="J142" s="29">
        <v>60</v>
      </c>
      <c r="K142" s="28">
        <f t="shared" si="195"/>
        <v>510</v>
      </c>
      <c r="L142" s="58">
        <f t="shared" si="164"/>
        <v>705</v>
      </c>
      <c r="M142" s="8">
        <v>1.5</v>
      </c>
      <c r="N142" s="67">
        <f t="shared" si="190"/>
        <v>45</v>
      </c>
      <c r="O142" s="8">
        <f t="shared" si="165"/>
        <v>5</v>
      </c>
      <c r="P142" s="28">
        <f t="shared" si="166"/>
        <v>886.60853774850739</v>
      </c>
      <c r="Q142" s="28">
        <f t="shared" si="167"/>
        <v>704.99999999999989</v>
      </c>
      <c r="R142" s="33">
        <f t="shared" si="168"/>
        <v>2.1213203435596424</v>
      </c>
      <c r="S142" s="89">
        <f t="shared" si="169"/>
        <v>77.781745930520216</v>
      </c>
      <c r="T142" s="50">
        <f t="shared" si="170"/>
        <v>259.39228523328023</v>
      </c>
      <c r="U142" s="89">
        <f t="shared" si="171"/>
        <v>92.025709797403351</v>
      </c>
      <c r="V142" s="58">
        <f t="shared" si="172"/>
        <v>70.710678118654741</v>
      </c>
      <c r="W142" s="28">
        <f t="shared" si="173"/>
        <v>25.152015255276805</v>
      </c>
      <c r="X142" s="59">
        <f t="shared" si="174"/>
        <v>2.8082070674862498</v>
      </c>
      <c r="Y142" s="60">
        <f t="shared" si="175"/>
        <v>26.883463724894821</v>
      </c>
      <c r="Z142" s="60">
        <f t="shared" si="176"/>
        <v>11.487482524616262</v>
      </c>
      <c r="AA142" s="67">
        <f t="shared" si="191"/>
        <v>-20</v>
      </c>
      <c r="AB142" s="31">
        <f t="shared" si="177"/>
        <v>20</v>
      </c>
      <c r="AC142" s="50">
        <f t="shared" si="178"/>
        <v>806.05234946899816</v>
      </c>
      <c r="AD142" s="28">
        <f t="shared" si="179"/>
        <v>256.59901515767262</v>
      </c>
      <c r="AE142" s="33">
        <f t="shared" si="180"/>
        <v>1.5962666587138681</v>
      </c>
      <c r="AF142" s="89">
        <f t="shared" si="181"/>
        <v>58.529777486175163</v>
      </c>
      <c r="AG142" s="50">
        <f t="shared" si="182"/>
        <v>204.11151272290059</v>
      </c>
      <c r="AH142" s="89">
        <f t="shared" si="183"/>
        <v>69.947952798859504</v>
      </c>
      <c r="AI142" s="58">
        <f t="shared" si="184"/>
        <v>53.208888623795602</v>
      </c>
      <c r="AJ142" s="28">
        <f t="shared" si="185"/>
        <v>22.866733318269453</v>
      </c>
      <c r="AK142" s="61">
        <f t="shared" si="186"/>
        <v>3.503186709312859</v>
      </c>
      <c r="AL142" s="60">
        <f t="shared" si="187"/>
        <v>20.809345673775205</v>
      </c>
      <c r="AM142" s="60">
        <f t="shared" si="188"/>
        <v>9.014356503934577</v>
      </c>
      <c r="AN142" s="62">
        <f t="shared" ref="AN142:AN158" si="196">IF(AA142&gt;0,((I142+I142+Q142+AD142)*L142/2+200*(I142+Q142+AD142+U142+W142+AH142+AJ142))/10000*0.4-(AI142+V142)*L142/10000*0.4,((I142+I142+Q142-AD142)*L142/2+200*(I142+Q142-AD142+U142+W142+AH142+AJ142))/10000*0.4-(AI142+V142)*L142/10000*0.4)</f>
        <v>36.448515596533902</v>
      </c>
      <c r="AO142" s="63">
        <f t="shared" ref="AO142:AO158" si="197">IF(AA142&gt;0,0.8*0.4*(Q142+U142+W142+I142+AD142+AH142+AJ142)/100,0.8*0.4*(Q142+U142+W142+I142-AD142+AH142+AJ142)/100)</f>
        <v>4.6132408627568129</v>
      </c>
    </row>
    <row r="143" spans="1:41" s="1" customFormat="1" ht="20.100000000000001" customHeight="1" x14ac:dyDescent="0.15">
      <c r="A143" s="18"/>
      <c r="B143" s="147"/>
      <c r="C143" s="149"/>
      <c r="D143" s="80">
        <v>600</v>
      </c>
      <c r="E143" s="149"/>
      <c r="F143" s="94" t="s">
        <v>304</v>
      </c>
      <c r="G143" s="8">
        <f t="shared" si="189"/>
        <v>40</v>
      </c>
      <c r="H143" s="196"/>
      <c r="I143" s="97">
        <f t="shared" si="162"/>
        <v>783.24437359936724</v>
      </c>
      <c r="J143" s="29">
        <v>80</v>
      </c>
      <c r="K143" s="28">
        <f t="shared" si="195"/>
        <v>530</v>
      </c>
      <c r="L143" s="58">
        <f t="shared" si="164"/>
        <v>735</v>
      </c>
      <c r="M143" s="8">
        <v>1.5</v>
      </c>
      <c r="N143" s="67">
        <f t="shared" si="190"/>
        <v>45</v>
      </c>
      <c r="O143" s="8">
        <f t="shared" si="165"/>
        <v>5</v>
      </c>
      <c r="P143" s="28">
        <f t="shared" si="166"/>
        <v>924.33656063142269</v>
      </c>
      <c r="Q143" s="28">
        <f t="shared" si="167"/>
        <v>734.99999999999989</v>
      </c>
      <c r="R143" s="33">
        <f t="shared" si="168"/>
        <v>2.1213203435596424</v>
      </c>
      <c r="S143" s="89">
        <f t="shared" si="169"/>
        <v>77.781745930520216</v>
      </c>
      <c r="T143" s="50">
        <f t="shared" si="170"/>
        <v>266.51426716672177</v>
      </c>
      <c r="U143" s="89">
        <f t="shared" si="171"/>
        <v>92.025709797403351</v>
      </c>
      <c r="V143" s="58">
        <f t="shared" si="172"/>
        <v>70.710678118654741</v>
      </c>
      <c r="W143" s="28">
        <f t="shared" si="173"/>
        <v>25.152015255276805</v>
      </c>
      <c r="X143" s="59">
        <f t="shared" si="174"/>
        <v>2.8082070674862498</v>
      </c>
      <c r="Y143" s="60">
        <f t="shared" si="175"/>
        <v>29.541374947061225</v>
      </c>
      <c r="Z143" s="60">
        <f t="shared" si="176"/>
        <v>12.133351269849342</v>
      </c>
      <c r="AA143" s="67">
        <f t="shared" si="191"/>
        <v>-20</v>
      </c>
      <c r="AB143" s="31">
        <f t="shared" si="177"/>
        <v>20</v>
      </c>
      <c r="AC143" s="50">
        <f t="shared" si="178"/>
        <v>840.35244944640237</v>
      </c>
      <c r="AD143" s="28">
        <f t="shared" si="179"/>
        <v>267.51812218565874</v>
      </c>
      <c r="AE143" s="33">
        <f t="shared" si="180"/>
        <v>1.5962666587138681</v>
      </c>
      <c r="AF143" s="89">
        <f t="shared" si="181"/>
        <v>58.529777486175163</v>
      </c>
      <c r="AG143" s="50">
        <f t="shared" si="182"/>
        <v>209.82060037924276</v>
      </c>
      <c r="AH143" s="89">
        <f t="shared" si="183"/>
        <v>69.947952798859504</v>
      </c>
      <c r="AI143" s="58">
        <f t="shared" si="184"/>
        <v>53.208888623795602</v>
      </c>
      <c r="AJ143" s="28">
        <f t="shared" si="185"/>
        <v>22.866733318269453</v>
      </c>
      <c r="AK143" s="61">
        <f t="shared" si="186"/>
        <v>3.503186709312859</v>
      </c>
      <c r="AL143" s="60">
        <f t="shared" si="187"/>
        <v>22.88035590645714</v>
      </c>
      <c r="AM143" s="60">
        <f t="shared" si="188"/>
        <v>9.5238315252222225</v>
      </c>
      <c r="AN143" s="62">
        <f t="shared" si="196"/>
        <v>37.941882226132314</v>
      </c>
      <c r="AO143" s="63">
        <f t="shared" si="197"/>
        <v>4.6742997202672569</v>
      </c>
    </row>
    <row r="144" spans="1:41" s="1" customFormat="1" ht="20.100000000000001" customHeight="1" x14ac:dyDescent="0.15">
      <c r="A144" s="18"/>
      <c r="B144" s="147"/>
      <c r="C144" s="149"/>
      <c r="D144" s="80">
        <v>600</v>
      </c>
      <c r="E144" s="149"/>
      <c r="F144" s="94" t="s">
        <v>305</v>
      </c>
      <c r="G144" s="8">
        <f t="shared" si="189"/>
        <v>40</v>
      </c>
      <c r="H144" s="196"/>
      <c r="I144" s="97">
        <f t="shared" si="162"/>
        <v>783.24437359936724</v>
      </c>
      <c r="J144" s="29">
        <v>80</v>
      </c>
      <c r="K144" s="28">
        <f t="shared" si="195"/>
        <v>530</v>
      </c>
      <c r="L144" s="58">
        <f t="shared" si="164"/>
        <v>735</v>
      </c>
      <c r="M144" s="8">
        <v>1.5</v>
      </c>
      <c r="N144" s="67">
        <f t="shared" si="190"/>
        <v>45</v>
      </c>
      <c r="O144" s="8">
        <f t="shared" si="165"/>
        <v>5</v>
      </c>
      <c r="P144" s="28">
        <f t="shared" si="166"/>
        <v>924.33656063142269</v>
      </c>
      <c r="Q144" s="28">
        <f t="shared" si="167"/>
        <v>734.99999999999989</v>
      </c>
      <c r="R144" s="33">
        <f t="shared" si="168"/>
        <v>2.1213203435596424</v>
      </c>
      <c r="S144" s="89">
        <f t="shared" si="169"/>
        <v>77.781745930520216</v>
      </c>
      <c r="T144" s="50">
        <f t="shared" si="170"/>
        <v>266.51426716672177</v>
      </c>
      <c r="U144" s="89">
        <f t="shared" si="171"/>
        <v>92.025709797403351</v>
      </c>
      <c r="V144" s="58">
        <f t="shared" si="172"/>
        <v>70.710678118654741</v>
      </c>
      <c r="W144" s="28">
        <f t="shared" si="173"/>
        <v>25.152015255276805</v>
      </c>
      <c r="X144" s="59">
        <f t="shared" si="174"/>
        <v>2.8082070674862498</v>
      </c>
      <c r="Y144" s="60">
        <f t="shared" si="175"/>
        <v>29.541374947061225</v>
      </c>
      <c r="Z144" s="60">
        <f t="shared" si="176"/>
        <v>12.133351269849342</v>
      </c>
      <c r="AA144" s="67">
        <f t="shared" si="191"/>
        <v>-20</v>
      </c>
      <c r="AB144" s="31">
        <f t="shared" si="177"/>
        <v>20</v>
      </c>
      <c r="AC144" s="50">
        <f t="shared" si="178"/>
        <v>840.35244944640237</v>
      </c>
      <c r="AD144" s="28">
        <f t="shared" si="179"/>
        <v>267.51812218565874</v>
      </c>
      <c r="AE144" s="33">
        <f t="shared" si="180"/>
        <v>1.5962666587138681</v>
      </c>
      <c r="AF144" s="89">
        <f t="shared" si="181"/>
        <v>58.529777486175163</v>
      </c>
      <c r="AG144" s="50">
        <f t="shared" si="182"/>
        <v>209.82060037924276</v>
      </c>
      <c r="AH144" s="89">
        <f t="shared" si="183"/>
        <v>69.947952798859504</v>
      </c>
      <c r="AI144" s="58">
        <f t="shared" si="184"/>
        <v>53.208888623795602</v>
      </c>
      <c r="AJ144" s="28">
        <f t="shared" si="185"/>
        <v>22.866733318269453</v>
      </c>
      <c r="AK144" s="61">
        <f t="shared" si="186"/>
        <v>3.503186709312859</v>
      </c>
      <c r="AL144" s="60">
        <f t="shared" si="187"/>
        <v>22.88035590645714</v>
      </c>
      <c r="AM144" s="60">
        <f t="shared" si="188"/>
        <v>9.5238315252222225</v>
      </c>
      <c r="AN144" s="62">
        <f t="shared" si="196"/>
        <v>37.941882226132314</v>
      </c>
      <c r="AO144" s="63">
        <f t="shared" si="197"/>
        <v>4.6742997202672569</v>
      </c>
    </row>
    <row r="145" spans="1:41" s="1" customFormat="1" ht="20.100000000000001" customHeight="1" x14ac:dyDescent="0.15">
      <c r="A145" s="18"/>
      <c r="B145" s="147"/>
      <c r="C145" s="149"/>
      <c r="D145" s="80">
        <v>600</v>
      </c>
      <c r="E145" s="149"/>
      <c r="F145" s="94" t="s">
        <v>306</v>
      </c>
      <c r="G145" s="8">
        <f t="shared" si="189"/>
        <v>40</v>
      </c>
      <c r="H145" s="196"/>
      <c r="I145" s="97">
        <f t="shared" si="162"/>
        <v>783.24437359936724</v>
      </c>
      <c r="J145" s="29">
        <v>90</v>
      </c>
      <c r="K145" s="28">
        <f t="shared" si="195"/>
        <v>540</v>
      </c>
      <c r="L145" s="58">
        <f t="shared" si="164"/>
        <v>875</v>
      </c>
      <c r="M145" s="8">
        <v>1.75</v>
      </c>
      <c r="N145" s="67">
        <f t="shared" si="190"/>
        <v>45</v>
      </c>
      <c r="O145" s="8">
        <f t="shared" si="165"/>
        <v>5</v>
      </c>
      <c r="P145" s="28">
        <f t="shared" si="166"/>
        <v>1116.7333160900014</v>
      </c>
      <c r="Q145" s="28">
        <f t="shared" si="167"/>
        <v>874.99999999999989</v>
      </c>
      <c r="R145" s="33">
        <f t="shared" si="168"/>
        <v>2.4748737341529163</v>
      </c>
      <c r="S145" s="89">
        <f t="shared" si="169"/>
        <v>77.781745930520216</v>
      </c>
      <c r="T145" s="50">
        <f t="shared" si="170"/>
        <v>273.39224489442449</v>
      </c>
      <c r="U145" s="89">
        <f t="shared" si="171"/>
        <v>92.271412520439057</v>
      </c>
      <c r="V145" s="58">
        <f t="shared" si="172"/>
        <v>70.710678118654741</v>
      </c>
      <c r="W145" s="28">
        <f t="shared" si="173"/>
        <v>25.52533293920003</v>
      </c>
      <c r="X145" s="59">
        <f t="shared" si="174"/>
        <v>2.7605880198672024</v>
      </c>
      <c r="Y145" s="60">
        <f t="shared" si="175"/>
        <v>36.367029122340938</v>
      </c>
      <c r="Z145" s="60">
        <f t="shared" si="176"/>
        <v>14.651061587677546</v>
      </c>
      <c r="AA145" s="67">
        <f t="shared" si="191"/>
        <v>-20</v>
      </c>
      <c r="AB145" s="31">
        <f t="shared" si="177"/>
        <v>20</v>
      </c>
      <c r="AC145" s="50">
        <f t="shared" si="178"/>
        <v>989.69365049300598</v>
      </c>
      <c r="AD145" s="28">
        <f t="shared" si="179"/>
        <v>318.47395498292707</v>
      </c>
      <c r="AE145" s="33">
        <f t="shared" si="180"/>
        <v>1.8623111018328462</v>
      </c>
      <c r="AF145" s="89">
        <f t="shared" si="181"/>
        <v>58.529777486175163</v>
      </c>
      <c r="AG145" s="50">
        <f t="shared" si="182"/>
        <v>214.03385396993602</v>
      </c>
      <c r="AH145" s="89">
        <f t="shared" si="183"/>
        <v>70.048597966453741</v>
      </c>
      <c r="AI145" s="58">
        <f t="shared" si="184"/>
        <v>53.208888623795602</v>
      </c>
      <c r="AJ145" s="28">
        <f t="shared" si="185"/>
        <v>22.621569154125851</v>
      </c>
      <c r="AK145" s="61">
        <f t="shared" si="186"/>
        <v>3.4725777755182623</v>
      </c>
      <c r="AL145" s="60">
        <f t="shared" si="187"/>
        <v>28.072177292503344</v>
      </c>
      <c r="AM145" s="60">
        <f t="shared" si="188"/>
        <v>11.438263396671108</v>
      </c>
      <c r="AN145" s="62">
        <f t="shared" si="196"/>
        <v>45.21747267736415</v>
      </c>
      <c r="AO145" s="63">
        <f t="shared" si="197"/>
        <v>4.9607594598293083</v>
      </c>
    </row>
    <row r="146" spans="1:41" s="1" customFormat="1" ht="20.100000000000001" customHeight="1" x14ac:dyDescent="0.15">
      <c r="A146" s="18"/>
      <c r="B146" s="147"/>
      <c r="C146" s="149"/>
      <c r="D146" s="80">
        <v>600</v>
      </c>
      <c r="E146" s="149"/>
      <c r="F146" s="94" t="s">
        <v>307</v>
      </c>
      <c r="G146" s="8">
        <f t="shared" si="189"/>
        <v>40</v>
      </c>
      <c r="H146" s="196"/>
      <c r="I146" s="97">
        <f t="shared" si="162"/>
        <v>783.24437359936724</v>
      </c>
      <c r="J146" s="29">
        <v>90</v>
      </c>
      <c r="K146" s="28">
        <f t="shared" si="195"/>
        <v>540</v>
      </c>
      <c r="L146" s="58">
        <f t="shared" si="164"/>
        <v>875</v>
      </c>
      <c r="M146" s="8">
        <v>1.75</v>
      </c>
      <c r="N146" s="67">
        <f t="shared" si="190"/>
        <v>45</v>
      </c>
      <c r="O146" s="8">
        <f t="shared" si="165"/>
        <v>5</v>
      </c>
      <c r="P146" s="28">
        <f t="shared" si="166"/>
        <v>1116.7333160900014</v>
      </c>
      <c r="Q146" s="28">
        <f t="shared" si="167"/>
        <v>874.99999999999989</v>
      </c>
      <c r="R146" s="33">
        <f t="shared" si="168"/>
        <v>2.4748737341529163</v>
      </c>
      <c r="S146" s="89">
        <f t="shared" si="169"/>
        <v>77.781745930520216</v>
      </c>
      <c r="T146" s="50">
        <f t="shared" si="170"/>
        <v>273.39224489442449</v>
      </c>
      <c r="U146" s="89">
        <f t="shared" si="171"/>
        <v>92.271412520439057</v>
      </c>
      <c r="V146" s="58">
        <f t="shared" si="172"/>
        <v>70.710678118654741</v>
      </c>
      <c r="W146" s="28">
        <f t="shared" si="173"/>
        <v>25.52533293920003</v>
      </c>
      <c r="X146" s="59">
        <f t="shared" si="174"/>
        <v>2.7605880198672024</v>
      </c>
      <c r="Y146" s="60">
        <f t="shared" si="175"/>
        <v>36.367029122340938</v>
      </c>
      <c r="Z146" s="60">
        <f t="shared" si="176"/>
        <v>14.651061587677546</v>
      </c>
      <c r="AA146" s="67">
        <f t="shared" si="191"/>
        <v>-20</v>
      </c>
      <c r="AB146" s="31">
        <f t="shared" si="177"/>
        <v>20</v>
      </c>
      <c r="AC146" s="50">
        <f t="shared" si="178"/>
        <v>989.69365049300598</v>
      </c>
      <c r="AD146" s="28">
        <f t="shared" si="179"/>
        <v>318.47395498292707</v>
      </c>
      <c r="AE146" s="33">
        <f t="shared" si="180"/>
        <v>1.8623111018328462</v>
      </c>
      <c r="AF146" s="89">
        <f t="shared" si="181"/>
        <v>58.529777486175163</v>
      </c>
      <c r="AG146" s="50">
        <f t="shared" si="182"/>
        <v>214.03385396993602</v>
      </c>
      <c r="AH146" s="89">
        <f t="shared" si="183"/>
        <v>70.048597966453741</v>
      </c>
      <c r="AI146" s="58">
        <f t="shared" si="184"/>
        <v>53.208888623795602</v>
      </c>
      <c r="AJ146" s="28">
        <f t="shared" si="185"/>
        <v>22.621569154125851</v>
      </c>
      <c r="AK146" s="61">
        <f t="shared" si="186"/>
        <v>3.4725777755182623</v>
      </c>
      <c r="AL146" s="60">
        <f t="shared" si="187"/>
        <v>28.072177292503344</v>
      </c>
      <c r="AM146" s="60">
        <f t="shared" si="188"/>
        <v>11.438263396671108</v>
      </c>
      <c r="AN146" s="62">
        <f t="shared" si="196"/>
        <v>45.21747267736415</v>
      </c>
      <c r="AO146" s="63">
        <f t="shared" si="197"/>
        <v>4.9607594598293083</v>
      </c>
    </row>
    <row r="147" spans="1:41" s="1" customFormat="1" ht="20.100000000000001" customHeight="1" x14ac:dyDescent="0.15">
      <c r="A147" s="18"/>
      <c r="B147" s="147"/>
      <c r="C147" s="149"/>
      <c r="D147" s="80">
        <v>600</v>
      </c>
      <c r="E147" s="149"/>
      <c r="F147" s="94" t="s">
        <v>308</v>
      </c>
      <c r="G147" s="8">
        <f t="shared" si="189"/>
        <v>40</v>
      </c>
      <c r="H147" s="196"/>
      <c r="I147" s="97">
        <f t="shared" si="162"/>
        <v>783.24437359936724</v>
      </c>
      <c r="J147" s="29">
        <v>110</v>
      </c>
      <c r="K147" s="28">
        <f t="shared" si="195"/>
        <v>560</v>
      </c>
      <c r="L147" s="58">
        <f t="shared" si="164"/>
        <v>910</v>
      </c>
      <c r="M147" s="8">
        <v>1.75</v>
      </c>
      <c r="N147" s="67">
        <f t="shared" si="190"/>
        <v>45</v>
      </c>
      <c r="O147" s="8">
        <f t="shared" si="165"/>
        <v>5</v>
      </c>
      <c r="P147" s="28">
        <f t="shared" si="166"/>
        <v>1161.4026487336014</v>
      </c>
      <c r="Q147" s="28">
        <f t="shared" si="167"/>
        <v>909.99999999999989</v>
      </c>
      <c r="R147" s="33">
        <f t="shared" si="168"/>
        <v>2.4748737341529163</v>
      </c>
      <c r="S147" s="89">
        <f t="shared" si="169"/>
        <v>77.781745930520216</v>
      </c>
      <c r="T147" s="50">
        <f t="shared" si="170"/>
        <v>280.63707818938394</v>
      </c>
      <c r="U147" s="89">
        <f t="shared" si="171"/>
        <v>92.271412520439057</v>
      </c>
      <c r="V147" s="58">
        <f t="shared" si="172"/>
        <v>70.710678118654741</v>
      </c>
      <c r="W147" s="28">
        <f t="shared" si="173"/>
        <v>25.52533293920003</v>
      </c>
      <c r="X147" s="59">
        <f t="shared" si="174"/>
        <v>2.7605880198672024</v>
      </c>
      <c r="Y147" s="60">
        <f t="shared" si="175"/>
        <v>39.782155851900797</v>
      </c>
      <c r="Z147" s="60">
        <f t="shared" si="176"/>
        <v>15.434888000137038</v>
      </c>
      <c r="AA147" s="67">
        <f t="shared" si="191"/>
        <v>-20</v>
      </c>
      <c r="AB147" s="31">
        <f t="shared" si="177"/>
        <v>20</v>
      </c>
      <c r="AC147" s="50">
        <f t="shared" si="178"/>
        <v>1029.2813965127261</v>
      </c>
      <c r="AD147" s="28">
        <f t="shared" si="179"/>
        <v>331.21291318224411</v>
      </c>
      <c r="AE147" s="33">
        <f t="shared" si="180"/>
        <v>1.8623111018328462</v>
      </c>
      <c r="AF147" s="89">
        <f t="shared" si="181"/>
        <v>58.529777486175163</v>
      </c>
      <c r="AG147" s="50">
        <f t="shared" si="182"/>
        <v>219.79326421007531</v>
      </c>
      <c r="AH147" s="89">
        <f t="shared" si="183"/>
        <v>70.048597966453741</v>
      </c>
      <c r="AI147" s="58">
        <f t="shared" si="184"/>
        <v>53.208888623795602</v>
      </c>
      <c r="AJ147" s="28">
        <f t="shared" si="185"/>
        <v>22.621569154125851</v>
      </c>
      <c r="AK147" s="61">
        <f t="shared" si="186"/>
        <v>3.4725777755182623</v>
      </c>
      <c r="AL147" s="60">
        <f t="shared" si="187"/>
        <v>30.723487389847755</v>
      </c>
      <c r="AM147" s="60">
        <f t="shared" si="188"/>
        <v>12.053025832093756</v>
      </c>
      <c r="AN147" s="62">
        <f t="shared" si="196"/>
        <v>47.113334933653675</v>
      </c>
      <c r="AO147" s="63">
        <f t="shared" si="197"/>
        <v>5.0319947935914948</v>
      </c>
    </row>
    <row r="148" spans="1:41" s="1" customFormat="1" ht="20.100000000000001" customHeight="1" x14ac:dyDescent="0.15">
      <c r="A148" s="18"/>
      <c r="B148" s="147"/>
      <c r="C148" s="149"/>
      <c r="D148" s="80">
        <v>600</v>
      </c>
      <c r="E148" s="149"/>
      <c r="F148" s="94" t="s">
        <v>309</v>
      </c>
      <c r="G148" s="8">
        <f t="shared" si="189"/>
        <v>40</v>
      </c>
      <c r="H148" s="196"/>
      <c r="I148" s="97">
        <f t="shared" si="162"/>
        <v>783.24437359936724</v>
      </c>
      <c r="J148" s="29">
        <v>110</v>
      </c>
      <c r="K148" s="28">
        <f t="shared" si="195"/>
        <v>560</v>
      </c>
      <c r="L148" s="58">
        <f t="shared" si="164"/>
        <v>910</v>
      </c>
      <c r="M148" s="8">
        <v>1.75</v>
      </c>
      <c r="N148" s="67">
        <f t="shared" si="190"/>
        <v>45</v>
      </c>
      <c r="O148" s="8">
        <f t="shared" si="165"/>
        <v>5</v>
      </c>
      <c r="P148" s="28">
        <f t="shared" si="166"/>
        <v>1161.4026487336014</v>
      </c>
      <c r="Q148" s="28">
        <f t="shared" si="167"/>
        <v>909.99999999999989</v>
      </c>
      <c r="R148" s="33">
        <f t="shared" si="168"/>
        <v>2.4748737341529163</v>
      </c>
      <c r="S148" s="89">
        <f t="shared" si="169"/>
        <v>77.781745930520216</v>
      </c>
      <c r="T148" s="50">
        <f t="shared" si="170"/>
        <v>280.63707818938394</v>
      </c>
      <c r="U148" s="89">
        <f t="shared" si="171"/>
        <v>92.271412520439057</v>
      </c>
      <c r="V148" s="58">
        <f t="shared" si="172"/>
        <v>70.710678118654741</v>
      </c>
      <c r="W148" s="28">
        <f t="shared" si="173"/>
        <v>25.52533293920003</v>
      </c>
      <c r="X148" s="59">
        <f t="shared" si="174"/>
        <v>2.7605880198672024</v>
      </c>
      <c r="Y148" s="60">
        <f t="shared" si="175"/>
        <v>39.782155851900797</v>
      </c>
      <c r="Z148" s="60">
        <f t="shared" si="176"/>
        <v>15.434888000137038</v>
      </c>
      <c r="AA148" s="67">
        <f t="shared" si="191"/>
        <v>-20</v>
      </c>
      <c r="AB148" s="31">
        <f t="shared" si="177"/>
        <v>20</v>
      </c>
      <c r="AC148" s="50">
        <f t="shared" si="178"/>
        <v>1029.2813965127261</v>
      </c>
      <c r="AD148" s="28">
        <f t="shared" si="179"/>
        <v>331.21291318224411</v>
      </c>
      <c r="AE148" s="33">
        <f t="shared" si="180"/>
        <v>1.8623111018328462</v>
      </c>
      <c r="AF148" s="89">
        <f t="shared" si="181"/>
        <v>58.529777486175163</v>
      </c>
      <c r="AG148" s="50">
        <f t="shared" si="182"/>
        <v>219.79326421007531</v>
      </c>
      <c r="AH148" s="89">
        <f t="shared" si="183"/>
        <v>70.048597966453741</v>
      </c>
      <c r="AI148" s="58">
        <f t="shared" si="184"/>
        <v>53.208888623795602</v>
      </c>
      <c r="AJ148" s="28">
        <f t="shared" si="185"/>
        <v>22.621569154125851</v>
      </c>
      <c r="AK148" s="61">
        <f t="shared" si="186"/>
        <v>3.4725777755182623</v>
      </c>
      <c r="AL148" s="60">
        <f t="shared" si="187"/>
        <v>30.723487389847755</v>
      </c>
      <c r="AM148" s="60">
        <f t="shared" si="188"/>
        <v>12.053025832093756</v>
      </c>
      <c r="AN148" s="62">
        <f t="shared" si="196"/>
        <v>47.113334933653675</v>
      </c>
      <c r="AO148" s="63">
        <f t="shared" si="197"/>
        <v>5.0319947935914948</v>
      </c>
    </row>
    <row r="149" spans="1:41" s="1" customFormat="1" ht="20.100000000000001" customHeight="1" thickBot="1" x14ac:dyDescent="0.2">
      <c r="A149" s="18"/>
      <c r="B149" s="147"/>
      <c r="C149" s="149"/>
      <c r="D149" s="80">
        <v>600</v>
      </c>
      <c r="E149" s="149"/>
      <c r="F149" s="94" t="s">
        <v>310</v>
      </c>
      <c r="G149" s="8">
        <f t="shared" si="189"/>
        <v>40</v>
      </c>
      <c r="H149" s="198"/>
      <c r="I149" s="97">
        <f t="shared" si="162"/>
        <v>783.24437359936724</v>
      </c>
      <c r="J149" s="104">
        <v>120</v>
      </c>
      <c r="K149" s="28">
        <f t="shared" si="195"/>
        <v>570</v>
      </c>
      <c r="L149" s="58">
        <f t="shared" si="164"/>
        <v>927.5</v>
      </c>
      <c r="M149" s="8">
        <v>1.75</v>
      </c>
      <c r="N149" s="67">
        <f t="shared" si="190"/>
        <v>45</v>
      </c>
      <c r="O149" s="8">
        <f t="shared" si="165"/>
        <v>5</v>
      </c>
      <c r="P149" s="28">
        <f t="shared" si="166"/>
        <v>1183.7373150554013</v>
      </c>
      <c r="Q149" s="28">
        <f t="shared" si="167"/>
        <v>927.49999999999989</v>
      </c>
      <c r="R149" s="33">
        <f t="shared" si="168"/>
        <v>2.4748737341529163</v>
      </c>
      <c r="S149" s="89">
        <f t="shared" si="169"/>
        <v>77.781745930520216</v>
      </c>
      <c r="T149" s="50">
        <f t="shared" si="170"/>
        <v>284.25949483686367</v>
      </c>
      <c r="U149" s="89">
        <f t="shared" si="171"/>
        <v>92.271412520439057</v>
      </c>
      <c r="V149" s="58">
        <f t="shared" si="172"/>
        <v>70.710678118654741</v>
      </c>
      <c r="W149" s="28">
        <f t="shared" si="173"/>
        <v>25.52533293920003</v>
      </c>
      <c r="X149" s="59">
        <f t="shared" si="174"/>
        <v>2.7605880198672024</v>
      </c>
      <c r="Y149" s="60">
        <f t="shared" si="175"/>
        <v>41.563069488248779</v>
      </c>
      <c r="Z149" s="60">
        <f t="shared" si="176"/>
        <v>15.832506512586566</v>
      </c>
      <c r="AA149" s="67">
        <f t="shared" si="191"/>
        <v>-20</v>
      </c>
      <c r="AB149" s="31">
        <f t="shared" si="177"/>
        <v>20</v>
      </c>
      <c r="AC149" s="50">
        <f t="shared" si="178"/>
        <v>1049.0752695225865</v>
      </c>
      <c r="AD149" s="28">
        <f t="shared" si="179"/>
        <v>337.58239228190268</v>
      </c>
      <c r="AE149" s="33">
        <f t="shared" si="180"/>
        <v>1.8623111018328462</v>
      </c>
      <c r="AF149" s="89">
        <f t="shared" si="181"/>
        <v>58.529777486175163</v>
      </c>
      <c r="AG149" s="50">
        <f t="shared" si="182"/>
        <v>222.67296933014495</v>
      </c>
      <c r="AH149" s="89">
        <f t="shared" si="183"/>
        <v>70.048597966453741</v>
      </c>
      <c r="AI149" s="58">
        <f t="shared" si="184"/>
        <v>53.208888623795602</v>
      </c>
      <c r="AJ149" s="28">
        <f t="shared" si="185"/>
        <v>22.621569154125851</v>
      </c>
      <c r="AK149" s="61">
        <f t="shared" si="186"/>
        <v>3.4725777755182623</v>
      </c>
      <c r="AL149" s="60">
        <f t="shared" si="187"/>
        <v>32.106586196177105</v>
      </c>
      <c r="AM149" s="60">
        <f t="shared" si="188"/>
        <v>12.364942585369189</v>
      </c>
      <c r="AN149" s="62">
        <f t="shared" si="196"/>
        <v>48.072953108743789</v>
      </c>
      <c r="AO149" s="63">
        <f t="shared" si="197"/>
        <v>5.0676124604725867</v>
      </c>
    </row>
    <row r="150" spans="1:41" s="1" customFormat="1" ht="20.100000000000001" customHeight="1" x14ac:dyDescent="0.15">
      <c r="A150" s="18"/>
      <c r="B150" s="147">
        <f>C150+30*2</f>
        <v>660</v>
      </c>
      <c r="C150" s="149">
        <v>600</v>
      </c>
      <c r="D150" s="80">
        <v>600</v>
      </c>
      <c r="E150" s="149">
        <v>500</v>
      </c>
      <c r="F150" s="94" t="s">
        <v>302</v>
      </c>
      <c r="G150" s="8">
        <f t="shared" si="189"/>
        <v>40</v>
      </c>
      <c r="H150" s="196">
        <f>C150/COS(G150/180*PI())</f>
        <v>783.24437359936724</v>
      </c>
      <c r="I150" s="97">
        <f t="shared" si="162"/>
        <v>783.24437359936724</v>
      </c>
      <c r="J150" s="8">
        <v>60</v>
      </c>
      <c r="K150" s="28">
        <f t="shared" ref="K150:K158" si="198">J150+E$150</f>
        <v>560</v>
      </c>
      <c r="L150" s="58">
        <f t="shared" si="164"/>
        <v>780</v>
      </c>
      <c r="M150" s="8">
        <v>1.5</v>
      </c>
      <c r="N150" s="67">
        <f t="shared" si="190"/>
        <v>45</v>
      </c>
      <c r="O150" s="8">
        <f t="shared" si="165"/>
        <v>5</v>
      </c>
      <c r="P150" s="28">
        <f t="shared" si="166"/>
        <v>980.92859495579546</v>
      </c>
      <c r="Q150" s="28">
        <f t="shared" si="167"/>
        <v>779.99999999999989</v>
      </c>
      <c r="R150" s="33">
        <f t="shared" si="168"/>
        <v>2.1213203435596424</v>
      </c>
      <c r="S150" s="89">
        <f t="shared" si="169"/>
        <v>77.781745930520216</v>
      </c>
      <c r="T150" s="50">
        <f t="shared" si="170"/>
        <v>277.19724006688415</v>
      </c>
      <c r="U150" s="89">
        <f t="shared" si="171"/>
        <v>92.025709797403351</v>
      </c>
      <c r="V150" s="58">
        <f t="shared" si="172"/>
        <v>70.710678118654741</v>
      </c>
      <c r="W150" s="28">
        <f t="shared" si="173"/>
        <v>25.152015255276805</v>
      </c>
      <c r="X150" s="59">
        <f t="shared" si="174"/>
        <v>2.8082070674862498</v>
      </c>
      <c r="Y150" s="60">
        <f t="shared" si="175"/>
        <v>33.829405702485914</v>
      </c>
      <c r="Z150" s="60">
        <f t="shared" si="176"/>
        <v>13.126191076724325</v>
      </c>
      <c r="AA150" s="67">
        <f t="shared" si="191"/>
        <v>-20</v>
      </c>
      <c r="AB150" s="31">
        <f t="shared" si="177"/>
        <v>20</v>
      </c>
      <c r="AC150" s="50">
        <f t="shared" si="178"/>
        <v>891.8025994125087</v>
      </c>
      <c r="AD150" s="28">
        <f t="shared" si="179"/>
        <v>283.8967827276378</v>
      </c>
      <c r="AE150" s="33">
        <f t="shared" si="180"/>
        <v>1.5962666587138681</v>
      </c>
      <c r="AF150" s="89">
        <f t="shared" si="181"/>
        <v>58.529777486175163</v>
      </c>
      <c r="AG150" s="50">
        <f t="shared" si="182"/>
        <v>218.38423186375601</v>
      </c>
      <c r="AH150" s="89">
        <f t="shared" si="183"/>
        <v>69.947952798859504</v>
      </c>
      <c r="AI150" s="58">
        <f t="shared" si="184"/>
        <v>53.208888623795602</v>
      </c>
      <c r="AJ150" s="28">
        <f t="shared" si="185"/>
        <v>22.86673331826945</v>
      </c>
      <c r="AK150" s="61">
        <f t="shared" si="186"/>
        <v>3.503186709312859</v>
      </c>
      <c r="AL150" s="60">
        <f t="shared" si="187"/>
        <v>26.223989884842254</v>
      </c>
      <c r="AM150" s="60">
        <f t="shared" si="188"/>
        <v>10.307312227993847</v>
      </c>
      <c r="AN150" s="62">
        <f t="shared" si="196"/>
        <v>40.224864179716967</v>
      </c>
      <c r="AO150" s="63">
        <f t="shared" si="197"/>
        <v>4.7658880065329239</v>
      </c>
    </row>
    <row r="151" spans="1:41" s="1" customFormat="1" ht="20.100000000000001" customHeight="1" x14ac:dyDescent="0.15">
      <c r="A151" s="18"/>
      <c r="B151" s="147"/>
      <c r="C151" s="149"/>
      <c r="D151" s="80">
        <v>600</v>
      </c>
      <c r="E151" s="149"/>
      <c r="F151" s="94" t="s">
        <v>303</v>
      </c>
      <c r="G151" s="8">
        <f t="shared" si="189"/>
        <v>40</v>
      </c>
      <c r="H151" s="196"/>
      <c r="I151" s="97">
        <f t="shared" si="162"/>
        <v>783.24437359936724</v>
      </c>
      <c r="J151" s="29">
        <v>60</v>
      </c>
      <c r="K151" s="28">
        <f t="shared" si="198"/>
        <v>560</v>
      </c>
      <c r="L151" s="58">
        <f t="shared" si="164"/>
        <v>780</v>
      </c>
      <c r="M151" s="8">
        <v>1.5</v>
      </c>
      <c r="N151" s="67">
        <f t="shared" si="190"/>
        <v>45</v>
      </c>
      <c r="O151" s="8">
        <f t="shared" si="165"/>
        <v>5</v>
      </c>
      <c r="P151" s="28">
        <f t="shared" si="166"/>
        <v>980.92859495579546</v>
      </c>
      <c r="Q151" s="28">
        <f t="shared" si="167"/>
        <v>779.99999999999989</v>
      </c>
      <c r="R151" s="33">
        <f t="shared" si="168"/>
        <v>2.1213203435596424</v>
      </c>
      <c r="S151" s="89">
        <f t="shared" si="169"/>
        <v>77.781745930520216</v>
      </c>
      <c r="T151" s="50">
        <f t="shared" si="170"/>
        <v>277.19724006688415</v>
      </c>
      <c r="U151" s="89">
        <f t="shared" si="171"/>
        <v>92.025709797403351</v>
      </c>
      <c r="V151" s="58">
        <f t="shared" si="172"/>
        <v>70.710678118654741</v>
      </c>
      <c r="W151" s="28">
        <f t="shared" si="173"/>
        <v>25.152015255276805</v>
      </c>
      <c r="X151" s="59">
        <f t="shared" si="174"/>
        <v>2.8082070674862498</v>
      </c>
      <c r="Y151" s="60">
        <f t="shared" si="175"/>
        <v>33.829405702485914</v>
      </c>
      <c r="Z151" s="60">
        <f t="shared" si="176"/>
        <v>13.126191076724325</v>
      </c>
      <c r="AA151" s="67">
        <f t="shared" si="191"/>
        <v>-20</v>
      </c>
      <c r="AB151" s="31">
        <f t="shared" si="177"/>
        <v>20</v>
      </c>
      <c r="AC151" s="50">
        <f t="shared" si="178"/>
        <v>891.8025994125087</v>
      </c>
      <c r="AD151" s="28">
        <f t="shared" si="179"/>
        <v>283.8967827276378</v>
      </c>
      <c r="AE151" s="33">
        <f t="shared" si="180"/>
        <v>1.5962666587138681</v>
      </c>
      <c r="AF151" s="89">
        <f t="shared" si="181"/>
        <v>58.529777486175163</v>
      </c>
      <c r="AG151" s="50">
        <f t="shared" si="182"/>
        <v>218.38423186375601</v>
      </c>
      <c r="AH151" s="89">
        <f t="shared" si="183"/>
        <v>69.947952798859504</v>
      </c>
      <c r="AI151" s="58">
        <f t="shared" si="184"/>
        <v>53.208888623795602</v>
      </c>
      <c r="AJ151" s="28">
        <f t="shared" si="185"/>
        <v>22.86673331826945</v>
      </c>
      <c r="AK151" s="61">
        <f t="shared" si="186"/>
        <v>3.503186709312859</v>
      </c>
      <c r="AL151" s="60">
        <f t="shared" si="187"/>
        <v>26.223989884842254</v>
      </c>
      <c r="AM151" s="60">
        <f t="shared" si="188"/>
        <v>10.307312227993847</v>
      </c>
      <c r="AN151" s="62">
        <f t="shared" si="196"/>
        <v>40.224864179716967</v>
      </c>
      <c r="AO151" s="63">
        <f t="shared" si="197"/>
        <v>4.7658880065329239</v>
      </c>
    </row>
    <row r="152" spans="1:41" s="1" customFormat="1" ht="20.100000000000001" customHeight="1" x14ac:dyDescent="0.15">
      <c r="A152" s="18"/>
      <c r="B152" s="147"/>
      <c r="C152" s="149"/>
      <c r="D152" s="80">
        <v>600</v>
      </c>
      <c r="E152" s="149"/>
      <c r="F152" s="94" t="s">
        <v>304</v>
      </c>
      <c r="G152" s="8">
        <f t="shared" si="189"/>
        <v>40</v>
      </c>
      <c r="H152" s="196"/>
      <c r="I152" s="97">
        <f t="shared" si="162"/>
        <v>783.24437359936724</v>
      </c>
      <c r="J152" s="29">
        <v>80</v>
      </c>
      <c r="K152" s="28">
        <f t="shared" si="198"/>
        <v>580</v>
      </c>
      <c r="L152" s="58">
        <f t="shared" si="164"/>
        <v>810</v>
      </c>
      <c r="M152" s="8">
        <v>1.5</v>
      </c>
      <c r="N152" s="67">
        <f t="shared" si="190"/>
        <v>45</v>
      </c>
      <c r="O152" s="8">
        <f t="shared" si="165"/>
        <v>5</v>
      </c>
      <c r="P152" s="28">
        <f t="shared" si="166"/>
        <v>1018.6566178387106</v>
      </c>
      <c r="Q152" s="28">
        <f t="shared" si="167"/>
        <v>809.99999999999989</v>
      </c>
      <c r="R152" s="33">
        <f t="shared" si="168"/>
        <v>2.1213203435596424</v>
      </c>
      <c r="S152" s="89">
        <f t="shared" si="169"/>
        <v>77.781745930520216</v>
      </c>
      <c r="T152" s="50">
        <f t="shared" si="170"/>
        <v>284.31922200032574</v>
      </c>
      <c r="U152" s="89">
        <f t="shared" si="171"/>
        <v>92.025709797403351</v>
      </c>
      <c r="V152" s="58">
        <f t="shared" si="172"/>
        <v>70.710678118654741</v>
      </c>
      <c r="W152" s="28">
        <f t="shared" si="173"/>
        <v>25.152015255276805</v>
      </c>
      <c r="X152" s="59">
        <f t="shared" si="174"/>
        <v>2.8082070674862498</v>
      </c>
      <c r="Y152" s="60">
        <f t="shared" si="175"/>
        <v>36.895100555077512</v>
      </c>
      <c r="Z152" s="60">
        <f t="shared" si="176"/>
        <v>13.80410874065789</v>
      </c>
      <c r="AA152" s="67">
        <f t="shared" si="191"/>
        <v>-20</v>
      </c>
      <c r="AB152" s="31">
        <f t="shared" si="177"/>
        <v>20</v>
      </c>
      <c r="AC152" s="50">
        <f t="shared" si="178"/>
        <v>926.10269938991291</v>
      </c>
      <c r="AD152" s="28">
        <f t="shared" si="179"/>
        <v>294.81588975562391</v>
      </c>
      <c r="AE152" s="33">
        <f t="shared" si="180"/>
        <v>1.5962666587138681</v>
      </c>
      <c r="AF152" s="89">
        <f t="shared" si="181"/>
        <v>58.529777486175163</v>
      </c>
      <c r="AG152" s="50">
        <f t="shared" si="182"/>
        <v>224.09331952009819</v>
      </c>
      <c r="AH152" s="89">
        <f t="shared" si="183"/>
        <v>69.947952798859504</v>
      </c>
      <c r="AI152" s="58">
        <f t="shared" si="184"/>
        <v>53.208888623795602</v>
      </c>
      <c r="AJ152" s="28">
        <f t="shared" si="185"/>
        <v>22.866733318269453</v>
      </c>
      <c r="AK152" s="61">
        <f t="shared" si="186"/>
        <v>3.503186709312859</v>
      </c>
      <c r="AL152" s="60">
        <f t="shared" si="187"/>
        <v>28.616153741706437</v>
      </c>
      <c r="AM152" s="60">
        <f t="shared" si="188"/>
        <v>10.842478143735034</v>
      </c>
      <c r="AN152" s="62">
        <f t="shared" si="196"/>
        <v>41.775473488231412</v>
      </c>
      <c r="AO152" s="63">
        <f t="shared" si="197"/>
        <v>4.8269468640433679</v>
      </c>
    </row>
    <row r="153" spans="1:41" s="1" customFormat="1" ht="20.100000000000001" customHeight="1" x14ac:dyDescent="0.15">
      <c r="A153" s="18"/>
      <c r="B153" s="147"/>
      <c r="C153" s="149"/>
      <c r="D153" s="80">
        <v>600</v>
      </c>
      <c r="E153" s="149"/>
      <c r="F153" s="94" t="s">
        <v>305</v>
      </c>
      <c r="G153" s="8">
        <f t="shared" si="189"/>
        <v>40</v>
      </c>
      <c r="H153" s="196"/>
      <c r="I153" s="97">
        <f t="shared" si="162"/>
        <v>783.24437359936724</v>
      </c>
      <c r="J153" s="29">
        <v>80</v>
      </c>
      <c r="K153" s="28">
        <f t="shared" si="198"/>
        <v>580</v>
      </c>
      <c r="L153" s="58">
        <f t="shared" si="164"/>
        <v>810</v>
      </c>
      <c r="M153" s="8">
        <v>1.5</v>
      </c>
      <c r="N153" s="67">
        <f t="shared" si="190"/>
        <v>45</v>
      </c>
      <c r="O153" s="8">
        <f t="shared" si="165"/>
        <v>5</v>
      </c>
      <c r="P153" s="28">
        <f t="shared" si="166"/>
        <v>1018.6566178387106</v>
      </c>
      <c r="Q153" s="28">
        <f t="shared" si="167"/>
        <v>809.99999999999989</v>
      </c>
      <c r="R153" s="33">
        <f t="shared" si="168"/>
        <v>2.1213203435596424</v>
      </c>
      <c r="S153" s="89">
        <f t="shared" si="169"/>
        <v>77.781745930520216</v>
      </c>
      <c r="T153" s="50">
        <f t="shared" si="170"/>
        <v>284.31922200032574</v>
      </c>
      <c r="U153" s="89">
        <f t="shared" si="171"/>
        <v>92.025709797403351</v>
      </c>
      <c r="V153" s="58">
        <f t="shared" si="172"/>
        <v>70.710678118654741</v>
      </c>
      <c r="W153" s="28">
        <f t="shared" si="173"/>
        <v>25.152015255276805</v>
      </c>
      <c r="X153" s="59">
        <f t="shared" si="174"/>
        <v>2.8082070674862498</v>
      </c>
      <c r="Y153" s="60">
        <f t="shared" si="175"/>
        <v>36.895100555077512</v>
      </c>
      <c r="Z153" s="60">
        <f t="shared" si="176"/>
        <v>13.80410874065789</v>
      </c>
      <c r="AA153" s="67">
        <f t="shared" si="191"/>
        <v>-20</v>
      </c>
      <c r="AB153" s="31">
        <f t="shared" si="177"/>
        <v>20</v>
      </c>
      <c r="AC153" s="50">
        <f t="shared" si="178"/>
        <v>926.10269938991291</v>
      </c>
      <c r="AD153" s="28">
        <f t="shared" si="179"/>
        <v>294.81588975562391</v>
      </c>
      <c r="AE153" s="33">
        <f t="shared" si="180"/>
        <v>1.5962666587138681</v>
      </c>
      <c r="AF153" s="89">
        <f t="shared" si="181"/>
        <v>58.529777486175163</v>
      </c>
      <c r="AG153" s="50">
        <f t="shared" si="182"/>
        <v>224.09331952009819</v>
      </c>
      <c r="AH153" s="89">
        <f t="shared" si="183"/>
        <v>69.947952798859504</v>
      </c>
      <c r="AI153" s="58">
        <f t="shared" si="184"/>
        <v>53.208888623795602</v>
      </c>
      <c r="AJ153" s="28">
        <f t="shared" si="185"/>
        <v>22.866733318269453</v>
      </c>
      <c r="AK153" s="61">
        <f t="shared" si="186"/>
        <v>3.503186709312859</v>
      </c>
      <c r="AL153" s="60">
        <f t="shared" si="187"/>
        <v>28.616153741706437</v>
      </c>
      <c r="AM153" s="60">
        <f t="shared" si="188"/>
        <v>10.842478143735034</v>
      </c>
      <c r="AN153" s="62">
        <f t="shared" si="196"/>
        <v>41.775473488231412</v>
      </c>
      <c r="AO153" s="63">
        <f t="shared" si="197"/>
        <v>4.8269468640433679</v>
      </c>
    </row>
    <row r="154" spans="1:41" s="1" customFormat="1" ht="20.100000000000001" customHeight="1" x14ac:dyDescent="0.15">
      <c r="A154" s="18"/>
      <c r="B154" s="147"/>
      <c r="C154" s="149"/>
      <c r="D154" s="80">
        <v>600</v>
      </c>
      <c r="E154" s="149"/>
      <c r="F154" s="94" t="s">
        <v>306</v>
      </c>
      <c r="G154" s="8">
        <f t="shared" si="189"/>
        <v>40</v>
      </c>
      <c r="H154" s="196"/>
      <c r="I154" s="97">
        <f t="shared" si="162"/>
        <v>783.24437359936724</v>
      </c>
      <c r="J154" s="29">
        <v>90</v>
      </c>
      <c r="K154" s="28">
        <f t="shared" si="198"/>
        <v>590</v>
      </c>
      <c r="L154" s="58">
        <f t="shared" si="164"/>
        <v>962.5</v>
      </c>
      <c r="M154" s="8">
        <v>1.75</v>
      </c>
      <c r="N154" s="67">
        <f t="shared" si="190"/>
        <v>45</v>
      </c>
      <c r="O154" s="8">
        <f t="shared" si="165"/>
        <v>5</v>
      </c>
      <c r="P154" s="28">
        <f t="shared" si="166"/>
        <v>1228.4066476990013</v>
      </c>
      <c r="Q154" s="28">
        <f t="shared" si="167"/>
        <v>962.49999999999989</v>
      </c>
      <c r="R154" s="33">
        <f t="shared" si="168"/>
        <v>2.4748737341529163</v>
      </c>
      <c r="S154" s="89">
        <f t="shared" si="169"/>
        <v>77.781745930520216</v>
      </c>
      <c r="T154" s="50">
        <f t="shared" si="170"/>
        <v>291.50432813182306</v>
      </c>
      <c r="U154" s="89">
        <f t="shared" si="171"/>
        <v>92.271412520439057</v>
      </c>
      <c r="V154" s="58">
        <f t="shared" si="172"/>
        <v>70.710678118654741</v>
      </c>
      <c r="W154" s="28">
        <f t="shared" si="173"/>
        <v>25.525332939200027</v>
      </c>
      <c r="X154" s="59">
        <f t="shared" si="174"/>
        <v>2.7605880198672024</v>
      </c>
      <c r="Y154" s="60">
        <f t="shared" si="175"/>
        <v>45.274766918647416</v>
      </c>
      <c r="Z154" s="60">
        <f t="shared" si="176"/>
        <v>16.639154149925179</v>
      </c>
      <c r="AA154" s="67">
        <f t="shared" si="191"/>
        <v>-20</v>
      </c>
      <c r="AB154" s="31">
        <f t="shared" si="177"/>
        <v>20</v>
      </c>
      <c r="AC154" s="50">
        <f t="shared" si="178"/>
        <v>1088.6630155423065</v>
      </c>
      <c r="AD154" s="28">
        <f t="shared" si="179"/>
        <v>350.32135048121978</v>
      </c>
      <c r="AE154" s="33">
        <f t="shared" si="180"/>
        <v>1.8623111018328462</v>
      </c>
      <c r="AF154" s="89">
        <f t="shared" si="181"/>
        <v>58.529777486175163</v>
      </c>
      <c r="AG154" s="50">
        <f t="shared" si="182"/>
        <v>228.43237957028424</v>
      </c>
      <c r="AH154" s="89">
        <f t="shared" si="183"/>
        <v>70.048597966453741</v>
      </c>
      <c r="AI154" s="58">
        <f t="shared" si="184"/>
        <v>53.208888623795602</v>
      </c>
      <c r="AJ154" s="28">
        <f t="shared" si="185"/>
        <v>22.621569154125851</v>
      </c>
      <c r="AK154" s="61">
        <f t="shared" si="186"/>
        <v>3.4725777755182623</v>
      </c>
      <c r="AL154" s="60">
        <f t="shared" si="187"/>
        <v>34.99019106613013</v>
      </c>
      <c r="AM154" s="60">
        <f t="shared" si="188"/>
        <v>12.997847163048274</v>
      </c>
      <c r="AN154" s="62">
        <f t="shared" si="196"/>
        <v>50.015563552814754</v>
      </c>
      <c r="AO154" s="63">
        <f t="shared" si="197"/>
        <v>5.1388477942347732</v>
      </c>
    </row>
    <row r="155" spans="1:41" s="1" customFormat="1" ht="20.100000000000001" customHeight="1" x14ac:dyDescent="0.15">
      <c r="A155" s="18"/>
      <c r="B155" s="147"/>
      <c r="C155" s="149"/>
      <c r="D155" s="80">
        <v>600</v>
      </c>
      <c r="E155" s="149"/>
      <c r="F155" s="94" t="s">
        <v>307</v>
      </c>
      <c r="G155" s="8">
        <f t="shared" si="189"/>
        <v>40</v>
      </c>
      <c r="H155" s="196"/>
      <c r="I155" s="97">
        <f t="shared" si="162"/>
        <v>783.24437359936724</v>
      </c>
      <c r="J155" s="29">
        <v>90</v>
      </c>
      <c r="K155" s="28">
        <f t="shared" si="198"/>
        <v>590</v>
      </c>
      <c r="L155" s="58">
        <f t="shared" si="164"/>
        <v>962.5</v>
      </c>
      <c r="M155" s="8">
        <v>1.75</v>
      </c>
      <c r="N155" s="67">
        <f t="shared" si="190"/>
        <v>45</v>
      </c>
      <c r="O155" s="8">
        <f t="shared" si="165"/>
        <v>5</v>
      </c>
      <c r="P155" s="28">
        <f t="shared" si="166"/>
        <v>1228.4066476990013</v>
      </c>
      <c r="Q155" s="28">
        <f t="shared" si="167"/>
        <v>962.49999999999989</v>
      </c>
      <c r="R155" s="33">
        <f t="shared" si="168"/>
        <v>2.4748737341529163</v>
      </c>
      <c r="S155" s="89">
        <f t="shared" si="169"/>
        <v>77.781745930520216</v>
      </c>
      <c r="T155" s="50">
        <f t="shared" si="170"/>
        <v>291.50432813182306</v>
      </c>
      <c r="U155" s="89">
        <f t="shared" si="171"/>
        <v>92.271412520439057</v>
      </c>
      <c r="V155" s="58">
        <f t="shared" si="172"/>
        <v>70.710678118654741</v>
      </c>
      <c r="W155" s="28">
        <f t="shared" si="173"/>
        <v>25.525332939200027</v>
      </c>
      <c r="X155" s="59">
        <f t="shared" si="174"/>
        <v>2.7605880198672024</v>
      </c>
      <c r="Y155" s="60">
        <f t="shared" si="175"/>
        <v>45.274766918647416</v>
      </c>
      <c r="Z155" s="60">
        <f t="shared" si="176"/>
        <v>16.639154149925179</v>
      </c>
      <c r="AA155" s="67">
        <f t="shared" si="191"/>
        <v>-20</v>
      </c>
      <c r="AB155" s="31">
        <f t="shared" si="177"/>
        <v>20</v>
      </c>
      <c r="AC155" s="50">
        <f t="shared" si="178"/>
        <v>1088.6630155423065</v>
      </c>
      <c r="AD155" s="28">
        <f t="shared" si="179"/>
        <v>350.32135048121978</v>
      </c>
      <c r="AE155" s="33">
        <f t="shared" si="180"/>
        <v>1.8623111018328462</v>
      </c>
      <c r="AF155" s="89">
        <f t="shared" si="181"/>
        <v>58.529777486175163</v>
      </c>
      <c r="AG155" s="50">
        <f t="shared" si="182"/>
        <v>228.43237957028424</v>
      </c>
      <c r="AH155" s="89">
        <f t="shared" si="183"/>
        <v>70.048597966453741</v>
      </c>
      <c r="AI155" s="58">
        <f t="shared" si="184"/>
        <v>53.208888623795602</v>
      </c>
      <c r="AJ155" s="28">
        <f t="shared" si="185"/>
        <v>22.621569154125851</v>
      </c>
      <c r="AK155" s="61">
        <f t="shared" si="186"/>
        <v>3.4725777755182623</v>
      </c>
      <c r="AL155" s="60">
        <f t="shared" si="187"/>
        <v>34.99019106613013</v>
      </c>
      <c r="AM155" s="60">
        <f t="shared" si="188"/>
        <v>12.997847163048274</v>
      </c>
      <c r="AN155" s="62">
        <f t="shared" si="196"/>
        <v>50.015563552814754</v>
      </c>
      <c r="AO155" s="63">
        <f t="shared" si="197"/>
        <v>5.1388477942347732</v>
      </c>
    </row>
    <row r="156" spans="1:41" s="1" customFormat="1" ht="20.100000000000001" customHeight="1" x14ac:dyDescent="0.15">
      <c r="A156" s="18"/>
      <c r="B156" s="147"/>
      <c r="C156" s="149"/>
      <c r="D156" s="80">
        <v>600</v>
      </c>
      <c r="E156" s="149"/>
      <c r="F156" s="94" t="s">
        <v>308</v>
      </c>
      <c r="G156" s="8">
        <f t="shared" si="189"/>
        <v>40</v>
      </c>
      <c r="H156" s="196"/>
      <c r="I156" s="97">
        <f t="shared" si="162"/>
        <v>783.24437359936724</v>
      </c>
      <c r="J156" s="29">
        <v>110</v>
      </c>
      <c r="K156" s="28">
        <f t="shared" si="198"/>
        <v>610</v>
      </c>
      <c r="L156" s="58">
        <f t="shared" si="164"/>
        <v>997.5</v>
      </c>
      <c r="M156" s="8">
        <v>1.75</v>
      </c>
      <c r="N156" s="67">
        <f t="shared" si="190"/>
        <v>45</v>
      </c>
      <c r="O156" s="8">
        <f t="shared" si="165"/>
        <v>5</v>
      </c>
      <c r="P156" s="28">
        <f t="shared" si="166"/>
        <v>1273.0759803426013</v>
      </c>
      <c r="Q156" s="28">
        <f t="shared" si="167"/>
        <v>997.49999999999989</v>
      </c>
      <c r="R156" s="33">
        <f t="shared" si="168"/>
        <v>2.4748737341529163</v>
      </c>
      <c r="S156" s="89">
        <f t="shared" si="169"/>
        <v>77.781745930520216</v>
      </c>
      <c r="T156" s="50">
        <f t="shared" si="170"/>
        <v>298.74916142678245</v>
      </c>
      <c r="U156" s="89">
        <f t="shared" si="171"/>
        <v>92.271412520439057</v>
      </c>
      <c r="V156" s="58">
        <f t="shared" si="172"/>
        <v>70.710678118654741</v>
      </c>
      <c r="W156" s="28">
        <f t="shared" si="173"/>
        <v>25.525332939200027</v>
      </c>
      <c r="X156" s="59">
        <f t="shared" si="174"/>
        <v>2.7605880198672024</v>
      </c>
      <c r="Y156" s="60">
        <f t="shared" si="175"/>
        <v>49.190517378738328</v>
      </c>
      <c r="Z156" s="60">
        <f t="shared" si="176"/>
        <v>17.461015937183209</v>
      </c>
      <c r="AA156" s="67">
        <f t="shared" si="191"/>
        <v>-20</v>
      </c>
      <c r="AB156" s="31">
        <f t="shared" si="177"/>
        <v>20</v>
      </c>
      <c r="AC156" s="50">
        <f t="shared" si="178"/>
        <v>1128.2507615620268</v>
      </c>
      <c r="AD156" s="28">
        <f t="shared" si="179"/>
        <v>363.06030868053682</v>
      </c>
      <c r="AE156" s="33">
        <f t="shared" si="180"/>
        <v>1.8623111018328462</v>
      </c>
      <c r="AF156" s="89">
        <f t="shared" si="181"/>
        <v>58.529777486175163</v>
      </c>
      <c r="AG156" s="50">
        <f t="shared" si="182"/>
        <v>234.19178981042353</v>
      </c>
      <c r="AH156" s="89">
        <f t="shared" si="183"/>
        <v>70.048597966453741</v>
      </c>
      <c r="AI156" s="58">
        <f t="shared" si="184"/>
        <v>53.208888623795602</v>
      </c>
      <c r="AJ156" s="28">
        <f t="shared" si="185"/>
        <v>22.621569154125851</v>
      </c>
      <c r="AK156" s="61">
        <f t="shared" si="186"/>
        <v>3.4725777755182623</v>
      </c>
      <c r="AL156" s="60">
        <f t="shared" si="187"/>
        <v>38.033698601782355</v>
      </c>
      <c r="AM156" s="60">
        <f t="shared" si="188"/>
        <v>13.642846502231651</v>
      </c>
      <c r="AN156" s="62">
        <f t="shared" si="196"/>
        <v>51.989339455406665</v>
      </c>
      <c r="AO156" s="63">
        <f t="shared" si="197"/>
        <v>5.2100831279969579</v>
      </c>
    </row>
    <row r="157" spans="1:41" s="1" customFormat="1" ht="20.100000000000001" customHeight="1" x14ac:dyDescent="0.15">
      <c r="A157" s="18"/>
      <c r="B157" s="147"/>
      <c r="C157" s="149"/>
      <c r="D157" s="80">
        <v>600</v>
      </c>
      <c r="E157" s="149"/>
      <c r="F157" s="94" t="s">
        <v>309</v>
      </c>
      <c r="G157" s="8">
        <f t="shared" si="189"/>
        <v>40</v>
      </c>
      <c r="H157" s="196"/>
      <c r="I157" s="97">
        <f t="shared" si="162"/>
        <v>783.24437359936724</v>
      </c>
      <c r="J157" s="29">
        <v>110</v>
      </c>
      <c r="K157" s="28">
        <f t="shared" si="198"/>
        <v>610</v>
      </c>
      <c r="L157" s="58">
        <f t="shared" si="164"/>
        <v>997.5</v>
      </c>
      <c r="M157" s="8">
        <v>1.75</v>
      </c>
      <c r="N157" s="67">
        <f t="shared" si="190"/>
        <v>45</v>
      </c>
      <c r="O157" s="8">
        <f t="shared" si="165"/>
        <v>5</v>
      </c>
      <c r="P157" s="28">
        <f t="shared" si="166"/>
        <v>1273.0759803426013</v>
      </c>
      <c r="Q157" s="28">
        <f t="shared" si="167"/>
        <v>997.49999999999989</v>
      </c>
      <c r="R157" s="33">
        <f t="shared" si="168"/>
        <v>2.4748737341529163</v>
      </c>
      <c r="S157" s="89">
        <f t="shared" si="169"/>
        <v>77.781745930520216</v>
      </c>
      <c r="T157" s="50">
        <f t="shared" si="170"/>
        <v>298.74916142678245</v>
      </c>
      <c r="U157" s="89">
        <f t="shared" si="171"/>
        <v>92.271412520439057</v>
      </c>
      <c r="V157" s="58">
        <f t="shared" si="172"/>
        <v>70.710678118654741</v>
      </c>
      <c r="W157" s="28">
        <f t="shared" si="173"/>
        <v>25.525332939200027</v>
      </c>
      <c r="X157" s="59">
        <f t="shared" si="174"/>
        <v>2.7605880198672024</v>
      </c>
      <c r="Y157" s="60">
        <f t="shared" si="175"/>
        <v>49.190517378738328</v>
      </c>
      <c r="Z157" s="60">
        <f t="shared" si="176"/>
        <v>17.461015937183209</v>
      </c>
      <c r="AA157" s="67">
        <f t="shared" si="191"/>
        <v>-20</v>
      </c>
      <c r="AB157" s="31">
        <f t="shared" si="177"/>
        <v>20</v>
      </c>
      <c r="AC157" s="50">
        <f t="shared" si="178"/>
        <v>1128.2507615620268</v>
      </c>
      <c r="AD157" s="28">
        <f t="shared" si="179"/>
        <v>363.06030868053682</v>
      </c>
      <c r="AE157" s="33">
        <f t="shared" si="180"/>
        <v>1.8623111018328462</v>
      </c>
      <c r="AF157" s="89">
        <f t="shared" si="181"/>
        <v>58.529777486175163</v>
      </c>
      <c r="AG157" s="50">
        <f t="shared" si="182"/>
        <v>234.19178981042353</v>
      </c>
      <c r="AH157" s="89">
        <f t="shared" si="183"/>
        <v>70.048597966453741</v>
      </c>
      <c r="AI157" s="58">
        <f t="shared" si="184"/>
        <v>53.208888623795602</v>
      </c>
      <c r="AJ157" s="28">
        <f t="shared" si="185"/>
        <v>22.621569154125851</v>
      </c>
      <c r="AK157" s="61">
        <f t="shared" si="186"/>
        <v>3.4725777755182623</v>
      </c>
      <c r="AL157" s="60">
        <f t="shared" si="187"/>
        <v>38.033698601782355</v>
      </c>
      <c r="AM157" s="60">
        <f t="shared" si="188"/>
        <v>13.642846502231651</v>
      </c>
      <c r="AN157" s="62">
        <f t="shared" si="196"/>
        <v>51.989339455406665</v>
      </c>
      <c r="AO157" s="63">
        <f t="shared" si="197"/>
        <v>5.2100831279969579</v>
      </c>
    </row>
    <row r="158" spans="1:41" s="1" customFormat="1" ht="20.100000000000001" customHeight="1" thickBot="1" x14ac:dyDescent="0.2">
      <c r="A158" s="18"/>
      <c r="B158" s="148"/>
      <c r="C158" s="150"/>
      <c r="D158" s="81">
        <v>600</v>
      </c>
      <c r="E158" s="150"/>
      <c r="F158" s="95" t="s">
        <v>310</v>
      </c>
      <c r="G158" s="35">
        <f t="shared" si="189"/>
        <v>40</v>
      </c>
      <c r="H158" s="197"/>
      <c r="I158" s="97">
        <f t="shared" si="162"/>
        <v>783.24437359936724</v>
      </c>
      <c r="J158" s="104">
        <v>120</v>
      </c>
      <c r="K158" s="36">
        <f t="shared" si="198"/>
        <v>620</v>
      </c>
      <c r="L158" s="66">
        <f t="shared" si="164"/>
        <v>1015</v>
      </c>
      <c r="M158" s="35">
        <v>1.75</v>
      </c>
      <c r="N158" s="83">
        <f t="shared" si="190"/>
        <v>45</v>
      </c>
      <c r="O158" s="35">
        <f t="shared" si="165"/>
        <v>5</v>
      </c>
      <c r="P158" s="36">
        <f t="shared" si="166"/>
        <v>1295.4106466644014</v>
      </c>
      <c r="Q158" s="36">
        <f t="shared" si="167"/>
        <v>1014.9999999999999</v>
      </c>
      <c r="R158" s="40">
        <f t="shared" si="168"/>
        <v>2.4748737341529163</v>
      </c>
      <c r="S158" s="90">
        <f t="shared" si="169"/>
        <v>77.781745930520216</v>
      </c>
      <c r="T158" s="51">
        <f t="shared" si="170"/>
        <v>302.37157807426217</v>
      </c>
      <c r="U158" s="90">
        <f t="shared" si="171"/>
        <v>92.271412520439057</v>
      </c>
      <c r="V158" s="66">
        <f t="shared" si="172"/>
        <v>70.710678118654741</v>
      </c>
      <c r="W158" s="36">
        <f t="shared" si="173"/>
        <v>25.525332939200027</v>
      </c>
      <c r="X158" s="84">
        <f t="shared" si="174"/>
        <v>2.7605880198672024</v>
      </c>
      <c r="Y158" s="85">
        <f t="shared" si="175"/>
        <v>51.226497302201658</v>
      </c>
      <c r="Z158" s="85">
        <f t="shared" si="176"/>
        <v>17.877652137032005</v>
      </c>
      <c r="AA158" s="83">
        <f t="shared" si="191"/>
        <v>-20</v>
      </c>
      <c r="AB158" s="38">
        <f t="shared" si="177"/>
        <v>20</v>
      </c>
      <c r="AC158" s="51">
        <f t="shared" si="178"/>
        <v>1148.0446345718869</v>
      </c>
      <c r="AD158" s="36">
        <f t="shared" si="179"/>
        <v>369.4297877801954</v>
      </c>
      <c r="AE158" s="40">
        <f t="shared" si="180"/>
        <v>1.8623111018328462</v>
      </c>
      <c r="AF158" s="90">
        <f t="shared" si="181"/>
        <v>58.529777486175163</v>
      </c>
      <c r="AG158" s="51">
        <f t="shared" si="182"/>
        <v>237.07149493049317</v>
      </c>
      <c r="AH158" s="90">
        <f t="shared" si="183"/>
        <v>70.048597966453741</v>
      </c>
      <c r="AI158" s="66">
        <f t="shared" si="184"/>
        <v>53.208888623795602</v>
      </c>
      <c r="AJ158" s="36">
        <f t="shared" si="185"/>
        <v>22.621569154125851</v>
      </c>
      <c r="AK158" s="86">
        <f t="shared" si="186"/>
        <v>3.4725777755182623</v>
      </c>
      <c r="AL158" s="85">
        <f t="shared" si="187"/>
        <v>39.616675740235699</v>
      </c>
      <c r="AM158" s="85">
        <f t="shared" si="188"/>
        <v>13.969881707387451</v>
      </c>
      <c r="AN158" s="62">
        <f t="shared" si="196"/>
        <v>52.987914453647988</v>
      </c>
      <c r="AO158" s="63">
        <f t="shared" si="197"/>
        <v>5.2457007948780507</v>
      </c>
    </row>
  </sheetData>
  <mergeCells count="147">
    <mergeCell ref="B72:B80"/>
    <mergeCell ref="C72:C80"/>
    <mergeCell ref="E72:E80"/>
    <mergeCell ref="H72:H80"/>
    <mergeCell ref="B81:B89"/>
    <mergeCell ref="C81:C89"/>
    <mergeCell ref="E81:E89"/>
    <mergeCell ref="H81:H89"/>
    <mergeCell ref="N69:Z69"/>
    <mergeCell ref="AA69:AM69"/>
    <mergeCell ref="AO69:AO70"/>
    <mergeCell ref="R70:R71"/>
    <mergeCell ref="X70:X71"/>
    <mergeCell ref="AE70:AE71"/>
    <mergeCell ref="AK70:AK71"/>
    <mergeCell ref="Y71:Z71"/>
    <mergeCell ref="AL71:AM71"/>
    <mergeCell ref="AN71:AO71"/>
    <mergeCell ref="G69:G70"/>
    <mergeCell ref="H69:H70"/>
    <mergeCell ref="I69:I70"/>
    <mergeCell ref="K69:K70"/>
    <mergeCell ref="L69:L70"/>
    <mergeCell ref="M69:M71"/>
    <mergeCell ref="AN54:AO54"/>
    <mergeCell ref="B55:B63"/>
    <mergeCell ref="C55:C63"/>
    <mergeCell ref="E55:E63"/>
    <mergeCell ref="H55:H63"/>
    <mergeCell ref="B67:AO67"/>
    <mergeCell ref="R53:R54"/>
    <mergeCell ref="X53:X54"/>
    <mergeCell ref="AE53:AE54"/>
    <mergeCell ref="AK53:AK54"/>
    <mergeCell ref="Y54:Z54"/>
    <mergeCell ref="AL54:AM54"/>
    <mergeCell ref="B50:AO50"/>
    <mergeCell ref="G52:G53"/>
    <mergeCell ref="H52:H53"/>
    <mergeCell ref="I52:I53"/>
    <mergeCell ref="K52:K53"/>
    <mergeCell ref="L52:L53"/>
    <mergeCell ref="M52:M54"/>
    <mergeCell ref="N52:Z52"/>
    <mergeCell ref="AA52:AM52"/>
    <mergeCell ref="AO52:AO53"/>
    <mergeCell ref="Y40:Z40"/>
    <mergeCell ref="AL40:AM40"/>
    <mergeCell ref="AN40:AO40"/>
    <mergeCell ref="B41:B49"/>
    <mergeCell ref="C41:C49"/>
    <mergeCell ref="E41:E49"/>
    <mergeCell ref="H41:H49"/>
    <mergeCell ref="K38:K39"/>
    <mergeCell ref="L38:L39"/>
    <mergeCell ref="M38:M40"/>
    <mergeCell ref="N38:Z38"/>
    <mergeCell ref="AA38:AM38"/>
    <mergeCell ref="AO38:AO39"/>
    <mergeCell ref="R39:R40"/>
    <mergeCell ref="X39:X40"/>
    <mergeCell ref="AE39:AE40"/>
    <mergeCell ref="AK39:AK40"/>
    <mergeCell ref="I120:I121"/>
    <mergeCell ref="B141:B149"/>
    <mergeCell ref="C141:C149"/>
    <mergeCell ref="E141:E149"/>
    <mergeCell ref="AK96:AK97"/>
    <mergeCell ref="Y97:Z97"/>
    <mergeCell ref="R96:R97"/>
    <mergeCell ref="E98:E106"/>
    <mergeCell ref="E107:E115"/>
    <mergeCell ref="AN97:AO97"/>
    <mergeCell ref="G95:G96"/>
    <mergeCell ref="B93:AO93"/>
    <mergeCell ref="K95:K96"/>
    <mergeCell ref="L95:L96"/>
    <mergeCell ref="AE96:AE97"/>
    <mergeCell ref="M95:M97"/>
    <mergeCell ref="N95:Z95"/>
    <mergeCell ref="AA95:AM95"/>
    <mergeCell ref="I95:I96"/>
    <mergeCell ref="AE121:AE122"/>
    <mergeCell ref="X121:X122"/>
    <mergeCell ref="X96:X97"/>
    <mergeCell ref="AK121:AK122"/>
    <mergeCell ref="Y122:Z122"/>
    <mergeCell ref="AL97:AM97"/>
    <mergeCell ref="N3:Z3"/>
    <mergeCell ref="AA3:AM3"/>
    <mergeCell ref="B1:AO1"/>
    <mergeCell ref="G3:G4"/>
    <mergeCell ref="K3:K4"/>
    <mergeCell ref="L3:L4"/>
    <mergeCell ref="M3:M5"/>
    <mergeCell ref="AO3:AO4"/>
    <mergeCell ref="X4:X5"/>
    <mergeCell ref="Y5:Z5"/>
    <mergeCell ref="AL5:AM5"/>
    <mergeCell ref="AN5:AO5"/>
    <mergeCell ref="AK4:AK5"/>
    <mergeCell ref="E6:E14"/>
    <mergeCell ref="E15:E23"/>
    <mergeCell ref="B6:B14"/>
    <mergeCell ref="C6:C14"/>
    <mergeCell ref="B15:B23"/>
    <mergeCell ref="C15:C23"/>
    <mergeCell ref="B24:B32"/>
    <mergeCell ref="C24:C32"/>
    <mergeCell ref="E24:E32"/>
    <mergeCell ref="B98:B106"/>
    <mergeCell ref="C98:C106"/>
    <mergeCell ref="B36:AO36"/>
    <mergeCell ref="G38:G39"/>
    <mergeCell ref="H38:H39"/>
    <mergeCell ref="I38:I39"/>
    <mergeCell ref="AO95:AO96"/>
    <mergeCell ref="B107:B115"/>
    <mergeCell ref="C107:C115"/>
    <mergeCell ref="B118:AO118"/>
    <mergeCell ref="G120:G121"/>
    <mergeCell ref="K120:K121"/>
    <mergeCell ref="L120:L121"/>
    <mergeCell ref="M120:M122"/>
    <mergeCell ref="N120:Z120"/>
    <mergeCell ref="AA120:AM120"/>
    <mergeCell ref="AO120:AO121"/>
    <mergeCell ref="H141:H149"/>
    <mergeCell ref="AL122:AM122"/>
    <mergeCell ref="AN122:AO122"/>
    <mergeCell ref="B123:B131"/>
    <mergeCell ref="C123:C131"/>
    <mergeCell ref="E123:E131"/>
    <mergeCell ref="B132:B140"/>
    <mergeCell ref="C132:C140"/>
    <mergeCell ref="E132:E140"/>
    <mergeCell ref="R121:R122"/>
    <mergeCell ref="H150:H158"/>
    <mergeCell ref="B150:B158"/>
    <mergeCell ref="C150:C158"/>
    <mergeCell ref="E150:E158"/>
    <mergeCell ref="H95:H96"/>
    <mergeCell ref="H98:H106"/>
    <mergeCell ref="H107:H115"/>
    <mergeCell ref="H120:H121"/>
    <mergeCell ref="H123:H131"/>
    <mergeCell ref="H132:H140"/>
  </mergeCells>
  <phoneticPr fontId="1" type="noConversion"/>
  <pageMargins left="1.07" right="0.23" top="1.0900000000000001" bottom="0.88" header="0.51181102362204722" footer="0.65"/>
  <pageSetup paperSize="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八字墙（0度）</vt:lpstr>
      <vt:lpstr>八字墙（5度）</vt:lpstr>
      <vt:lpstr>八字墙（10度）</vt:lpstr>
      <vt:lpstr>八字墙（15度）</vt:lpstr>
      <vt:lpstr>八字墙（20度）</vt:lpstr>
      <vt:lpstr>八字墙（25度)</vt:lpstr>
      <vt:lpstr>八字墙（30度)</vt:lpstr>
      <vt:lpstr>八字墙（35度)</vt:lpstr>
      <vt:lpstr>正八字墙（40度) </vt:lpstr>
      <vt:lpstr>正八字墙（45度)</vt:lpstr>
    </vt:vector>
  </TitlesOfParts>
  <Company>ghdi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ljp</dc:creator>
  <cp:lastModifiedBy>Windows User</cp:lastModifiedBy>
  <cp:lastPrinted>2006-04-11T01:22:25Z</cp:lastPrinted>
  <dcterms:created xsi:type="dcterms:W3CDTF">2004-02-23T07:02:49Z</dcterms:created>
  <dcterms:modified xsi:type="dcterms:W3CDTF">2021-12-15T09:16:14Z</dcterms:modified>
</cp:coreProperties>
</file>